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net1.cec.eu.int\jrc-services\IPR-Users\poljaka\My Documents\jrcbox\JRCBox Documents\01 INFORM\Epidemics\"/>
    </mc:Choice>
  </mc:AlternateContent>
  <bookViews>
    <workbookView xWindow="0" yWindow="0" windowWidth="21570" windowHeight="8055" tabRatio="821" firstSheet="1" activeTab="2"/>
  </bookViews>
  <sheets>
    <sheet name="Home" sheetId="73" r:id="rId1"/>
    <sheet name="Table of Contents" sheetId="72" r:id="rId2"/>
    <sheet name="INFORM4EPI 2019 (a-z)" sheetId="5" r:id="rId3"/>
    <sheet name="Hazard &amp; Exposure" sheetId="75" r:id="rId4"/>
    <sheet name="Sheet1" sheetId="85" r:id="rId5"/>
    <sheet name="Vulnerability" sheetId="3" r:id="rId6"/>
    <sheet name="Lack of Coping Capacity" sheetId="4" r:id="rId7"/>
    <sheet name="Indicator Data" sheetId="74" r:id="rId8"/>
    <sheet name="Indicator Date" sheetId="78" r:id="rId9"/>
    <sheet name="Indicator Date hidden" sheetId="81" state="hidden" r:id="rId10"/>
    <sheet name="Indicator Date hidden2" sheetId="82" state="hidden" r:id="rId11"/>
    <sheet name="Indicator Source" sheetId="80" r:id="rId12"/>
    <sheet name="Indicator Data imputation" sheetId="79" r:id="rId13"/>
    <sheet name="Imputed and missing data hidden" sheetId="83" state="hidden" r:id="rId14"/>
    <sheet name="Lack of Reliability Index" sheetId="84" r:id="rId15"/>
    <sheet name="Indicator Metadata" sheetId="76" r:id="rId16"/>
    <sheet name="Regions" sheetId="77" r:id="rId17"/>
  </sheets>
  <definedNames>
    <definedName name="_2012.06.11___GFM_Indicator_List" localSheetId="15">'Indicator Metadata'!$F$25:$N$58</definedName>
    <definedName name="_xlnm._FilterDatabase" localSheetId="3" hidden="1">'Hazard &amp; Exposure'!$A$2:$BC$195</definedName>
    <definedName name="_xlnm._FilterDatabase" localSheetId="2">'INFORM4EPI 2019 (a-z)'!$A$3:$AT$3</definedName>
    <definedName name="_xlnm._FilterDatabase" localSheetId="14" hidden="1">'Lack of Reliability Index'!$A$1:$H$1</definedName>
    <definedName name="_xlnm._FilterDatabase" localSheetId="16" hidden="1">Regions!$A$2:$F$193</definedName>
    <definedName name="_xlnm._FilterDatabase" localSheetId="5" hidden="1">Vulnerability!$A$2:$AK$193</definedName>
    <definedName name="_Key1" localSheetId="3" hidden="1">#REF!</definedName>
    <definedName name="_Key1" localSheetId="12" hidden="1">#REF!</definedName>
    <definedName name="_Key1" localSheetId="8" hidden="1">#REF!</definedName>
    <definedName name="_Key1" localSheetId="9" hidden="1">#REF!</definedName>
    <definedName name="_Key1" localSheetId="11" hidden="1">#REF!</definedName>
    <definedName name="_Key1" hidden="1">#REF!</definedName>
    <definedName name="_Order1" hidden="1">255</definedName>
    <definedName name="_Sort" localSheetId="3" hidden="1">#REF!</definedName>
    <definedName name="_Sort" localSheetId="12" hidden="1">#REF!</definedName>
    <definedName name="_Sort" localSheetId="8" hidden="1">#REF!</definedName>
    <definedName name="_Sort" localSheetId="9" hidden="1">#REF!</definedName>
    <definedName name="_Sort" localSheetId="11" hidden="1">#REF!</definedName>
    <definedName name="_Sort" hidden="1">#REF!</definedName>
    <definedName name="aa" localSheetId="9" hidden="1">#REF!</definedName>
    <definedName name="aa" hidden="1">#REF!</definedName>
    <definedName name="_xlnm.Print_Area" localSheetId="2">'INFORM4EPI 2019 (a-z)'!$A$1:$AM$194</definedName>
    <definedName name="_xlnm.Print_Titles" localSheetId="2">'INFORM4EPI 2019 (a-z)'!$2:$2</definedName>
  </definedNames>
  <calcPr calcId="162913"/>
</workbook>
</file>

<file path=xl/calcChain.xml><?xml version="1.0" encoding="utf-8"?>
<calcChain xmlns="http://schemas.openxmlformats.org/spreadsheetml/2006/main">
  <c r="AZ7" i="5" l="1"/>
  <c r="AZ4" i="5" s="1"/>
  <c r="AZ6" i="5"/>
  <c r="AX4" i="5"/>
  <c r="N5" i="5" l="1"/>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4" i="5"/>
  <c r="AL133" i="5" l="1"/>
  <c r="AL101" i="5"/>
  <c r="AL68" i="5"/>
  <c r="AM5" i="5"/>
  <c r="AM6"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5" i="5"/>
  <c r="AM86" i="5"/>
  <c r="AM87" i="5"/>
  <c r="AM88" i="5"/>
  <c r="AM89" i="5"/>
  <c r="AM90" i="5"/>
  <c r="AM91" i="5"/>
  <c r="AM92" i="5"/>
  <c r="AM93" i="5"/>
  <c r="AM94" i="5"/>
  <c r="AM95" i="5"/>
  <c r="AM96" i="5"/>
  <c r="AM97" i="5"/>
  <c r="AM98" i="5"/>
  <c r="AM99" i="5"/>
  <c r="AM100" i="5"/>
  <c r="AM101" i="5"/>
  <c r="AM102" i="5"/>
  <c r="AM103" i="5"/>
  <c r="AM104" i="5"/>
  <c r="AM105" i="5"/>
  <c r="AM106" i="5"/>
  <c r="AM107" i="5"/>
  <c r="AM108" i="5"/>
  <c r="AM109" i="5"/>
  <c r="AM110" i="5"/>
  <c r="AM111" i="5"/>
  <c r="AM112" i="5"/>
  <c r="AM113" i="5"/>
  <c r="AM114" i="5"/>
  <c r="AM115" i="5"/>
  <c r="AM116" i="5"/>
  <c r="AM117" i="5"/>
  <c r="AM118" i="5"/>
  <c r="AM119" i="5"/>
  <c r="AM120" i="5"/>
  <c r="AM121" i="5"/>
  <c r="AM122" i="5"/>
  <c r="AM123" i="5"/>
  <c r="AM124" i="5"/>
  <c r="AM125" i="5"/>
  <c r="AM126" i="5"/>
  <c r="AM127" i="5"/>
  <c r="AM128" i="5"/>
  <c r="AM129" i="5"/>
  <c r="AM130" i="5"/>
  <c r="AM131" i="5"/>
  <c r="AM132" i="5"/>
  <c r="AM133" i="5"/>
  <c r="AM134" i="5"/>
  <c r="AM135" i="5"/>
  <c r="AM136" i="5"/>
  <c r="AM137" i="5"/>
  <c r="AM138" i="5"/>
  <c r="AM139" i="5"/>
  <c r="AM140" i="5"/>
  <c r="AM141" i="5"/>
  <c r="AM142" i="5"/>
  <c r="AM143" i="5"/>
  <c r="AM144" i="5"/>
  <c r="AM145" i="5"/>
  <c r="AM146" i="5"/>
  <c r="AM147" i="5"/>
  <c r="AM148" i="5"/>
  <c r="AM149" i="5"/>
  <c r="AM150" i="5"/>
  <c r="AM151" i="5"/>
  <c r="AM152" i="5"/>
  <c r="AM153" i="5"/>
  <c r="AM154" i="5"/>
  <c r="AM155" i="5"/>
  <c r="AM156" i="5"/>
  <c r="AM157" i="5"/>
  <c r="AM158" i="5"/>
  <c r="AM159" i="5"/>
  <c r="AM160" i="5"/>
  <c r="AM161" i="5"/>
  <c r="AM162" i="5"/>
  <c r="AM163" i="5"/>
  <c r="AM164" i="5"/>
  <c r="AM165" i="5"/>
  <c r="AM166" i="5"/>
  <c r="AM167" i="5"/>
  <c r="AM168" i="5"/>
  <c r="AM169" i="5"/>
  <c r="AM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4" i="5"/>
  <c r="AK5" i="5"/>
  <c r="AK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4"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4" i="5"/>
  <c r="AN4" i="3"/>
  <c r="AN5" i="3"/>
  <c r="AN6" i="3"/>
  <c r="AN7" i="3"/>
  <c r="AN8" i="3"/>
  <c r="AN9" i="3"/>
  <c r="AN10" i="3"/>
  <c r="AN11"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3" i="3"/>
  <c r="M5" i="5" l="1"/>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4" i="5"/>
  <c r="B2" i="82" l="1"/>
  <c r="C2" i="82"/>
  <c r="D2" i="82"/>
  <c r="E2" i="82"/>
  <c r="F2" i="82"/>
  <c r="G2" i="82"/>
  <c r="H2" i="82"/>
  <c r="I2" i="82"/>
  <c r="J2" i="82"/>
  <c r="K2" i="82"/>
  <c r="L2" i="82"/>
  <c r="M2" i="82"/>
  <c r="N2" i="82"/>
  <c r="O2" i="82"/>
  <c r="P2" i="82"/>
  <c r="Q2" i="82"/>
  <c r="R2" i="82"/>
  <c r="S2" i="82"/>
  <c r="T2" i="82"/>
  <c r="U2" i="82"/>
  <c r="V2" i="82"/>
  <c r="W2" i="82"/>
  <c r="X2" i="82"/>
  <c r="Y2" i="82"/>
  <c r="Z2" i="82"/>
  <c r="AA2" i="82"/>
  <c r="AB2" i="82"/>
  <c r="AC2" i="82"/>
  <c r="AD2" i="82"/>
  <c r="AE2" i="82"/>
  <c r="AF2" i="82"/>
  <c r="AG2" i="82"/>
  <c r="AH2" i="82"/>
  <c r="AI2" i="82"/>
  <c r="AJ2" i="82"/>
  <c r="AK2" i="82"/>
  <c r="AL2" i="82"/>
  <c r="AM2" i="82"/>
  <c r="AN2" i="82"/>
  <c r="AO2" i="82"/>
  <c r="AP2" i="82"/>
  <c r="AQ2" i="82"/>
  <c r="AR2" i="82"/>
  <c r="AS2" i="82"/>
  <c r="AT2" i="82"/>
  <c r="AU2" i="82"/>
  <c r="AV2" i="82"/>
  <c r="AW2" i="82"/>
  <c r="AX2" i="82"/>
  <c r="AY2" i="82"/>
  <c r="AZ2" i="82"/>
  <c r="R6" i="81"/>
  <c r="R5" i="81"/>
  <c r="R7" i="81"/>
  <c r="R8" i="81"/>
  <c r="R9" i="81"/>
  <c r="R10" i="81"/>
  <c r="R11" i="81"/>
  <c r="R12" i="81"/>
  <c r="R13" i="81"/>
  <c r="R14" i="81"/>
  <c r="R15" i="81"/>
  <c r="R16" i="81"/>
  <c r="R17"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R4" i="81"/>
  <c r="AK5" i="81"/>
  <c r="AL5" i="81"/>
  <c r="AK6" i="81"/>
  <c r="AL6" i="81"/>
  <c r="AK7" i="81"/>
  <c r="AL7" i="81"/>
  <c r="AK8" i="81"/>
  <c r="AL8" i="81"/>
  <c r="AK9" i="81"/>
  <c r="AL9" i="81"/>
  <c r="AK10" i="81"/>
  <c r="AL10" i="81"/>
  <c r="AK11" i="81"/>
  <c r="AL11" i="81"/>
  <c r="AK12" i="81"/>
  <c r="AL12" i="81"/>
  <c r="AK13" i="81"/>
  <c r="AL13" i="81"/>
  <c r="AK14" i="81"/>
  <c r="AL14" i="81"/>
  <c r="AK15" i="81"/>
  <c r="AL15" i="81"/>
  <c r="AK16" i="81"/>
  <c r="AL16" i="81"/>
  <c r="AK17" i="81"/>
  <c r="AL17" i="81"/>
  <c r="AK18" i="81"/>
  <c r="AL18" i="81"/>
  <c r="AK19" i="81"/>
  <c r="AL19" i="81"/>
  <c r="AK20" i="81"/>
  <c r="AL20" i="81"/>
  <c r="AK21" i="81"/>
  <c r="AL21" i="81"/>
  <c r="AK22" i="81"/>
  <c r="AL22" i="81"/>
  <c r="AK23" i="81"/>
  <c r="AL23" i="81"/>
  <c r="AK24" i="81"/>
  <c r="AL24" i="81"/>
  <c r="AK25" i="81"/>
  <c r="AL25" i="81"/>
  <c r="AK26" i="81"/>
  <c r="AL26" i="81"/>
  <c r="AK27" i="81"/>
  <c r="AL27" i="81"/>
  <c r="AK28" i="81"/>
  <c r="AL28" i="81"/>
  <c r="AK29" i="81"/>
  <c r="AL29" i="81"/>
  <c r="AK30" i="81"/>
  <c r="AL30" i="81"/>
  <c r="AK31" i="81"/>
  <c r="AL31" i="81"/>
  <c r="AK32" i="81"/>
  <c r="AL32" i="81"/>
  <c r="AK33" i="81"/>
  <c r="AL33" i="81"/>
  <c r="AK34" i="81"/>
  <c r="AL34" i="81"/>
  <c r="AK35" i="81"/>
  <c r="AL35" i="81"/>
  <c r="AK36" i="81"/>
  <c r="AL36" i="81"/>
  <c r="AK37" i="81"/>
  <c r="AL37" i="81"/>
  <c r="AK38" i="81"/>
  <c r="AL38" i="81"/>
  <c r="AK39" i="81"/>
  <c r="AL39" i="81"/>
  <c r="AK40" i="81"/>
  <c r="AL40" i="81"/>
  <c r="AK41" i="81"/>
  <c r="AL41" i="81"/>
  <c r="AK42" i="81"/>
  <c r="AL42" i="81"/>
  <c r="AK43" i="81"/>
  <c r="AL43" i="81"/>
  <c r="AK44" i="81"/>
  <c r="AL44" i="81"/>
  <c r="AK45" i="81"/>
  <c r="AL45" i="81"/>
  <c r="AK46" i="81"/>
  <c r="AL46" i="81"/>
  <c r="AK47" i="81"/>
  <c r="AL47" i="81"/>
  <c r="AK48" i="81"/>
  <c r="AL48" i="81"/>
  <c r="AK49" i="81"/>
  <c r="AL49" i="81"/>
  <c r="AK50" i="81"/>
  <c r="AL50" i="81"/>
  <c r="AK51" i="81"/>
  <c r="AL51" i="81"/>
  <c r="AK52" i="81"/>
  <c r="AL52" i="81"/>
  <c r="AK53" i="81"/>
  <c r="AL53" i="81"/>
  <c r="AK54" i="81"/>
  <c r="AL54" i="81"/>
  <c r="AK55" i="81"/>
  <c r="AL55" i="81"/>
  <c r="AK56" i="81"/>
  <c r="AL56" i="81"/>
  <c r="AK57" i="81"/>
  <c r="AL57" i="81"/>
  <c r="AK58" i="81"/>
  <c r="AL58" i="81"/>
  <c r="AK59" i="81"/>
  <c r="AL59" i="81"/>
  <c r="AK60" i="81"/>
  <c r="AL60" i="81"/>
  <c r="AK61" i="81"/>
  <c r="AL61" i="81"/>
  <c r="AK62" i="81"/>
  <c r="AL62" i="81"/>
  <c r="AK63" i="81"/>
  <c r="AL63" i="81"/>
  <c r="AK64" i="81"/>
  <c r="AL64" i="81"/>
  <c r="AK65" i="81"/>
  <c r="AL65" i="81"/>
  <c r="AK66" i="81"/>
  <c r="AL66" i="81"/>
  <c r="AK67" i="81"/>
  <c r="AL67" i="81"/>
  <c r="AK68" i="81"/>
  <c r="AL68" i="81"/>
  <c r="AK69" i="81"/>
  <c r="AL69" i="81"/>
  <c r="AK70" i="81"/>
  <c r="AL70" i="81"/>
  <c r="AK71" i="81"/>
  <c r="AL71" i="81"/>
  <c r="AK72" i="81"/>
  <c r="AL72" i="81"/>
  <c r="AK73" i="81"/>
  <c r="AL73" i="81"/>
  <c r="AK74" i="81"/>
  <c r="AL74" i="81"/>
  <c r="AK75" i="81"/>
  <c r="AL75" i="81"/>
  <c r="AK76" i="81"/>
  <c r="AL76" i="81"/>
  <c r="AK77" i="81"/>
  <c r="AL77" i="81"/>
  <c r="AK78" i="81"/>
  <c r="AL78" i="81"/>
  <c r="AK79" i="81"/>
  <c r="AL79" i="81"/>
  <c r="AK80" i="81"/>
  <c r="AL80" i="81"/>
  <c r="AK81" i="81"/>
  <c r="AL81" i="81"/>
  <c r="AK82" i="81"/>
  <c r="AL82" i="81"/>
  <c r="AK83" i="81"/>
  <c r="AL83" i="81"/>
  <c r="AK84" i="81"/>
  <c r="AL84" i="81"/>
  <c r="AK85" i="81"/>
  <c r="AL85" i="81"/>
  <c r="AK86" i="81"/>
  <c r="AL86" i="81"/>
  <c r="AK87" i="81"/>
  <c r="AL87" i="81"/>
  <c r="AK88" i="81"/>
  <c r="AL88" i="81"/>
  <c r="AK89" i="81"/>
  <c r="AL89" i="81"/>
  <c r="AK90" i="81"/>
  <c r="AL90" i="81"/>
  <c r="AK91" i="81"/>
  <c r="AL91" i="81"/>
  <c r="AK92" i="81"/>
  <c r="AL92" i="81"/>
  <c r="AK93" i="81"/>
  <c r="AL93" i="81"/>
  <c r="AK94" i="81"/>
  <c r="AL94" i="81"/>
  <c r="AK95" i="81"/>
  <c r="AL95" i="81"/>
  <c r="AK96" i="81"/>
  <c r="AL96" i="81"/>
  <c r="AK97" i="81"/>
  <c r="AL97" i="81"/>
  <c r="AK98" i="81"/>
  <c r="AL98" i="81"/>
  <c r="AK99" i="81"/>
  <c r="AL99" i="81"/>
  <c r="AK100" i="81"/>
  <c r="AL100" i="81"/>
  <c r="AK101" i="81"/>
  <c r="AL101" i="81"/>
  <c r="AK102" i="81"/>
  <c r="AL102" i="81"/>
  <c r="AK103" i="81"/>
  <c r="AL103" i="81"/>
  <c r="AK104" i="81"/>
  <c r="AL104" i="81"/>
  <c r="AK105" i="81"/>
  <c r="AL105" i="81"/>
  <c r="AK106" i="81"/>
  <c r="AL106" i="81"/>
  <c r="AK107" i="81"/>
  <c r="AL107" i="81"/>
  <c r="AK108" i="81"/>
  <c r="AL108" i="81"/>
  <c r="AK109" i="81"/>
  <c r="AL109" i="81"/>
  <c r="AK110" i="81"/>
  <c r="AL110" i="81"/>
  <c r="AK111" i="81"/>
  <c r="AL111" i="81"/>
  <c r="AK112" i="81"/>
  <c r="AL112" i="81"/>
  <c r="AK113" i="81"/>
  <c r="AL113" i="81"/>
  <c r="AK114" i="81"/>
  <c r="AL114" i="81"/>
  <c r="AK115" i="81"/>
  <c r="AL115" i="81"/>
  <c r="AK116" i="81"/>
  <c r="AL116" i="81"/>
  <c r="AK117" i="81"/>
  <c r="AL117" i="81"/>
  <c r="AK118" i="81"/>
  <c r="AL118" i="81"/>
  <c r="AK119" i="81"/>
  <c r="AL119" i="81"/>
  <c r="AK120" i="81"/>
  <c r="AL120" i="81"/>
  <c r="AK121" i="81"/>
  <c r="AL121" i="81"/>
  <c r="AK122" i="81"/>
  <c r="AL122" i="81"/>
  <c r="AK123" i="81"/>
  <c r="AL123" i="81"/>
  <c r="AK124" i="81"/>
  <c r="AL124" i="81"/>
  <c r="AK125" i="81"/>
  <c r="AL125" i="81"/>
  <c r="AK126" i="81"/>
  <c r="AL126" i="81"/>
  <c r="AK127" i="81"/>
  <c r="AL127" i="81"/>
  <c r="AK128" i="81"/>
  <c r="AL128" i="81"/>
  <c r="AK129" i="81"/>
  <c r="AL129" i="81"/>
  <c r="AK130" i="81"/>
  <c r="AL130" i="81"/>
  <c r="AK131" i="81"/>
  <c r="AL131" i="81"/>
  <c r="AK132" i="81"/>
  <c r="AL132" i="81"/>
  <c r="AK133" i="81"/>
  <c r="AL133" i="81"/>
  <c r="AK134" i="81"/>
  <c r="AL134" i="81"/>
  <c r="AK135" i="81"/>
  <c r="AL135" i="81"/>
  <c r="AK136" i="81"/>
  <c r="AL136" i="81"/>
  <c r="AK137" i="81"/>
  <c r="AL137" i="81"/>
  <c r="AK138" i="81"/>
  <c r="AL138" i="81"/>
  <c r="AK139" i="81"/>
  <c r="AL139" i="81"/>
  <c r="AK140" i="81"/>
  <c r="AL140" i="81"/>
  <c r="AK141" i="81"/>
  <c r="AL141" i="81"/>
  <c r="AK142" i="81"/>
  <c r="AL142" i="81"/>
  <c r="AK143" i="81"/>
  <c r="AL143" i="81"/>
  <c r="AK144" i="81"/>
  <c r="AL144" i="81"/>
  <c r="AK145" i="81"/>
  <c r="AL145" i="81"/>
  <c r="AK146" i="81"/>
  <c r="AL146" i="81"/>
  <c r="AK147" i="81"/>
  <c r="AL147" i="81"/>
  <c r="AK148" i="81"/>
  <c r="AL148" i="81"/>
  <c r="AK149" i="81"/>
  <c r="AL149" i="81"/>
  <c r="AK150" i="81"/>
  <c r="AL150" i="81"/>
  <c r="AK151" i="81"/>
  <c r="AL151" i="81"/>
  <c r="AK152" i="81"/>
  <c r="AL152" i="81"/>
  <c r="AK153" i="81"/>
  <c r="AL153" i="81"/>
  <c r="AK154" i="81"/>
  <c r="AL154" i="81"/>
  <c r="AK155" i="81"/>
  <c r="AL155" i="81"/>
  <c r="AK156" i="81"/>
  <c r="AL156" i="81"/>
  <c r="AK157" i="81"/>
  <c r="AL157" i="81"/>
  <c r="AK158" i="81"/>
  <c r="AL158" i="81"/>
  <c r="AK159" i="81"/>
  <c r="AL159" i="81"/>
  <c r="AK160" i="81"/>
  <c r="AL160" i="81"/>
  <c r="AK161" i="81"/>
  <c r="AL161" i="81"/>
  <c r="AK162" i="81"/>
  <c r="AL162" i="81"/>
  <c r="AK163" i="81"/>
  <c r="AL163" i="81"/>
  <c r="AK164" i="81"/>
  <c r="AL164" i="81"/>
  <c r="AK165" i="81"/>
  <c r="AL165" i="81"/>
  <c r="AK166" i="81"/>
  <c r="AL166" i="81"/>
  <c r="AK167" i="81"/>
  <c r="AL167" i="81"/>
  <c r="AK168" i="81"/>
  <c r="AL168" i="81"/>
  <c r="AK169" i="81"/>
  <c r="AL169" i="81"/>
  <c r="AK170" i="81"/>
  <c r="AL170" i="81"/>
  <c r="AK171" i="81"/>
  <c r="AL171" i="81"/>
  <c r="AK172" i="81"/>
  <c r="AL172" i="81"/>
  <c r="AK173" i="81"/>
  <c r="AL173" i="81"/>
  <c r="AK174" i="81"/>
  <c r="AL174" i="81"/>
  <c r="AK175" i="81"/>
  <c r="AL175" i="81"/>
  <c r="AK176" i="81"/>
  <c r="AL176" i="81"/>
  <c r="AK177" i="81"/>
  <c r="AL177" i="81"/>
  <c r="AK178" i="81"/>
  <c r="AL178" i="81"/>
  <c r="AK179" i="81"/>
  <c r="AL179" i="81"/>
  <c r="AK180" i="81"/>
  <c r="AL180" i="81"/>
  <c r="AK181" i="81"/>
  <c r="AL181" i="81"/>
  <c r="AK182" i="81"/>
  <c r="AL182" i="81"/>
  <c r="AK183" i="81"/>
  <c r="AL183" i="81"/>
  <c r="AK184" i="81"/>
  <c r="AL184" i="81"/>
  <c r="AK185" i="81"/>
  <c r="AL185" i="81"/>
  <c r="AK186" i="81"/>
  <c r="AL186" i="81"/>
  <c r="AK187" i="81"/>
  <c r="AL187" i="81"/>
  <c r="AK188" i="81"/>
  <c r="AL188" i="81"/>
  <c r="AK189" i="81"/>
  <c r="AL189" i="81"/>
  <c r="AK190" i="81"/>
  <c r="AL190" i="81"/>
  <c r="AK191" i="81"/>
  <c r="AL191" i="81"/>
  <c r="AK192" i="81"/>
  <c r="AL192" i="81"/>
  <c r="AK193" i="81"/>
  <c r="AL193" i="81"/>
  <c r="AK194" i="81"/>
  <c r="AL194" i="81"/>
  <c r="AL4" i="81"/>
  <c r="AK4" i="81"/>
  <c r="C5" i="81"/>
  <c r="D5" i="81"/>
  <c r="E5" i="81"/>
  <c r="F5" i="81"/>
  <c r="G5" i="81"/>
  <c r="H5" i="81"/>
  <c r="I5" i="81"/>
  <c r="J5" i="81"/>
  <c r="K5" i="81"/>
  <c r="L5" i="81"/>
  <c r="M5" i="81"/>
  <c r="N5" i="81"/>
  <c r="O5" i="81"/>
  <c r="P5" i="81"/>
  <c r="Q5" i="81"/>
  <c r="S5" i="81"/>
  <c r="T5" i="81"/>
  <c r="U5" i="81"/>
  <c r="V5" i="81"/>
  <c r="W5" i="81"/>
  <c r="X5" i="81"/>
  <c r="Y5" i="81"/>
  <c r="Z5" i="81"/>
  <c r="AA5" i="81"/>
  <c r="AB5" i="81"/>
  <c r="AC5" i="81"/>
  <c r="AD5" i="81"/>
  <c r="AE5" i="81"/>
  <c r="AF5" i="81"/>
  <c r="AG5" i="81"/>
  <c r="AH5" i="81"/>
  <c r="AI5" i="81"/>
  <c r="AJ5" i="81"/>
  <c r="AM5" i="81"/>
  <c r="AN5" i="81"/>
  <c r="AO5" i="81"/>
  <c r="AP5" i="81"/>
  <c r="AQ5" i="81"/>
  <c r="AR5" i="81"/>
  <c r="AS5" i="81"/>
  <c r="AT5" i="81"/>
  <c r="AU5" i="81"/>
  <c r="AV5" i="81"/>
  <c r="AW5" i="81"/>
  <c r="AX5" i="81"/>
  <c r="AY5" i="81"/>
  <c r="AZ5" i="81"/>
  <c r="BA5" i="81"/>
  <c r="BB5" i="81"/>
  <c r="BC5" i="81"/>
  <c r="BD5" i="81"/>
  <c r="BE5" i="81"/>
  <c r="C6" i="81"/>
  <c r="D6" i="81"/>
  <c r="E6" i="81"/>
  <c r="F6" i="81"/>
  <c r="G6" i="81"/>
  <c r="H6" i="81"/>
  <c r="I6" i="81"/>
  <c r="J6" i="81"/>
  <c r="K6" i="81"/>
  <c r="L6" i="81"/>
  <c r="M6" i="81"/>
  <c r="N6" i="81"/>
  <c r="O6" i="81"/>
  <c r="P6" i="81"/>
  <c r="Q6" i="81"/>
  <c r="S6" i="81"/>
  <c r="T6" i="81"/>
  <c r="U6" i="81"/>
  <c r="V6" i="81"/>
  <c r="W6" i="81"/>
  <c r="X6" i="81"/>
  <c r="Y6" i="81"/>
  <c r="Z6" i="81"/>
  <c r="AA6" i="81"/>
  <c r="AB6" i="81"/>
  <c r="AC6" i="81"/>
  <c r="AD6" i="81"/>
  <c r="AE6" i="81"/>
  <c r="AF6" i="81"/>
  <c r="AG6" i="81"/>
  <c r="AH6" i="81"/>
  <c r="AI6" i="81"/>
  <c r="AJ6" i="81"/>
  <c r="AM6" i="81"/>
  <c r="AN6" i="81"/>
  <c r="AO6" i="81"/>
  <c r="AP6" i="81"/>
  <c r="AQ6" i="81"/>
  <c r="AR6" i="81"/>
  <c r="AS6" i="81"/>
  <c r="AT6" i="81"/>
  <c r="AU6" i="81"/>
  <c r="AV6" i="81"/>
  <c r="AW6" i="81"/>
  <c r="AX6" i="81"/>
  <c r="AY6" i="81"/>
  <c r="AZ6" i="81"/>
  <c r="BA6" i="81"/>
  <c r="BB6" i="81"/>
  <c r="BC6" i="81"/>
  <c r="BD6" i="81"/>
  <c r="BE6" i="81"/>
  <c r="C7" i="81"/>
  <c r="D7" i="81"/>
  <c r="E7" i="81"/>
  <c r="F7" i="81"/>
  <c r="G7" i="81"/>
  <c r="H7" i="81"/>
  <c r="I7" i="81"/>
  <c r="J7" i="81"/>
  <c r="K7" i="81"/>
  <c r="L7" i="81"/>
  <c r="M7" i="81"/>
  <c r="N7" i="81"/>
  <c r="O7" i="81"/>
  <c r="P7" i="81"/>
  <c r="Q7" i="81"/>
  <c r="S7" i="81"/>
  <c r="T7" i="81"/>
  <c r="U7" i="81"/>
  <c r="V7" i="81"/>
  <c r="W7" i="81"/>
  <c r="X7" i="81"/>
  <c r="Y7" i="81"/>
  <c r="Z7" i="81"/>
  <c r="AA7" i="81"/>
  <c r="AB7" i="81"/>
  <c r="AC7" i="81"/>
  <c r="AD7" i="81"/>
  <c r="AE7" i="81"/>
  <c r="AF7" i="81"/>
  <c r="AG7" i="81"/>
  <c r="AH7" i="81"/>
  <c r="AI7" i="81"/>
  <c r="AJ7" i="81"/>
  <c r="AM7" i="81"/>
  <c r="AN7" i="81"/>
  <c r="AO7" i="81"/>
  <c r="AP7" i="81"/>
  <c r="AQ7" i="81"/>
  <c r="AR7" i="81"/>
  <c r="AS7" i="81"/>
  <c r="AT7" i="81"/>
  <c r="AU7" i="81"/>
  <c r="AV7" i="81"/>
  <c r="AW7" i="81"/>
  <c r="AX7" i="81"/>
  <c r="AY7" i="81"/>
  <c r="AZ7" i="81"/>
  <c r="BA7" i="81"/>
  <c r="BB7" i="81"/>
  <c r="BC7" i="81"/>
  <c r="BD7" i="81"/>
  <c r="BE7" i="81"/>
  <c r="C8" i="81"/>
  <c r="D8" i="81"/>
  <c r="E8" i="81"/>
  <c r="F8" i="81"/>
  <c r="G8" i="81"/>
  <c r="H8" i="81"/>
  <c r="I8" i="81"/>
  <c r="J8" i="81"/>
  <c r="K8" i="81"/>
  <c r="L8" i="81"/>
  <c r="M8" i="81"/>
  <c r="N8" i="81"/>
  <c r="O8" i="81"/>
  <c r="P8" i="81"/>
  <c r="Q8" i="81"/>
  <c r="S8" i="81"/>
  <c r="T8" i="81"/>
  <c r="U8" i="81"/>
  <c r="V8" i="81"/>
  <c r="W8" i="81"/>
  <c r="X8" i="81"/>
  <c r="Y8" i="81"/>
  <c r="Z8" i="81"/>
  <c r="AA8" i="81"/>
  <c r="AB8" i="81"/>
  <c r="AC8" i="81"/>
  <c r="AD8" i="81"/>
  <c r="AE8" i="81"/>
  <c r="AF8" i="81"/>
  <c r="AG8" i="81"/>
  <c r="AH8" i="81"/>
  <c r="AI8" i="81"/>
  <c r="AJ8" i="81"/>
  <c r="AM8" i="81"/>
  <c r="AN8" i="81"/>
  <c r="AO8" i="81"/>
  <c r="AP8" i="81"/>
  <c r="AQ8" i="81"/>
  <c r="AR8" i="81"/>
  <c r="AS8" i="81"/>
  <c r="AT8" i="81"/>
  <c r="AU8" i="81"/>
  <c r="AV8" i="81"/>
  <c r="AW8" i="81"/>
  <c r="AX8" i="81"/>
  <c r="AY8" i="81"/>
  <c r="AZ8" i="81"/>
  <c r="BA8" i="81"/>
  <c r="BB8" i="81"/>
  <c r="BC8" i="81"/>
  <c r="BD8" i="81"/>
  <c r="BE8" i="81"/>
  <c r="C9" i="81"/>
  <c r="D9" i="81"/>
  <c r="E9" i="81"/>
  <c r="F9" i="81"/>
  <c r="G9" i="81"/>
  <c r="H9" i="81"/>
  <c r="I9" i="81"/>
  <c r="J9" i="81"/>
  <c r="K9" i="81"/>
  <c r="L9" i="81"/>
  <c r="M9" i="81"/>
  <c r="N9" i="81"/>
  <c r="O9" i="81"/>
  <c r="P9" i="81"/>
  <c r="Q9" i="81"/>
  <c r="S9" i="81"/>
  <c r="T9" i="81"/>
  <c r="U9" i="81"/>
  <c r="V9" i="81"/>
  <c r="W9" i="81"/>
  <c r="X9" i="81"/>
  <c r="Y9" i="81"/>
  <c r="Z9" i="81"/>
  <c r="AA9" i="81"/>
  <c r="AB9" i="81"/>
  <c r="AC9" i="81"/>
  <c r="AD9" i="81"/>
  <c r="AE9" i="81"/>
  <c r="AF9" i="81"/>
  <c r="AG9" i="81"/>
  <c r="AH9" i="81"/>
  <c r="AI9" i="81"/>
  <c r="AJ9" i="81"/>
  <c r="AM9" i="81"/>
  <c r="AN9" i="81"/>
  <c r="AO9" i="81"/>
  <c r="AP9" i="81"/>
  <c r="AQ9" i="81"/>
  <c r="AR9" i="81"/>
  <c r="AS9" i="81"/>
  <c r="AT9" i="81"/>
  <c r="AU9" i="81"/>
  <c r="AV9" i="81"/>
  <c r="AW9" i="81"/>
  <c r="AX9" i="81"/>
  <c r="AY9" i="81"/>
  <c r="AZ9" i="81"/>
  <c r="BA9" i="81"/>
  <c r="BB9" i="81"/>
  <c r="BC9" i="81"/>
  <c r="BD9" i="81"/>
  <c r="BE9" i="81"/>
  <c r="C10" i="81"/>
  <c r="D10" i="81"/>
  <c r="E10" i="81"/>
  <c r="F10" i="81"/>
  <c r="G10" i="81"/>
  <c r="H10" i="81"/>
  <c r="I10" i="81"/>
  <c r="J10" i="81"/>
  <c r="K10" i="81"/>
  <c r="L10" i="81"/>
  <c r="M10" i="81"/>
  <c r="N10" i="81"/>
  <c r="O10" i="81"/>
  <c r="P10" i="81"/>
  <c r="Q10" i="81"/>
  <c r="S10" i="81"/>
  <c r="T10" i="81"/>
  <c r="U10" i="81"/>
  <c r="V10" i="81"/>
  <c r="W10" i="81"/>
  <c r="X10" i="81"/>
  <c r="Y10" i="81"/>
  <c r="Z10" i="81"/>
  <c r="AA10" i="81"/>
  <c r="AB10" i="81"/>
  <c r="AC10" i="81"/>
  <c r="AD10" i="81"/>
  <c r="AE10" i="81"/>
  <c r="AF10" i="81"/>
  <c r="AG10" i="81"/>
  <c r="AH10" i="81"/>
  <c r="AI10" i="81"/>
  <c r="AJ10" i="81"/>
  <c r="AM10" i="81"/>
  <c r="AN10" i="81"/>
  <c r="AO10" i="81"/>
  <c r="AP10" i="81"/>
  <c r="AQ10" i="81"/>
  <c r="AR10" i="81"/>
  <c r="AS10" i="81"/>
  <c r="AT10" i="81"/>
  <c r="AU10" i="81"/>
  <c r="AV10" i="81"/>
  <c r="AW10" i="81"/>
  <c r="AX10" i="81"/>
  <c r="AY10" i="81"/>
  <c r="AZ10" i="81"/>
  <c r="BA10" i="81"/>
  <c r="BB10" i="81"/>
  <c r="BC10" i="81"/>
  <c r="BD10" i="81"/>
  <c r="BE10" i="81"/>
  <c r="C11" i="81"/>
  <c r="D11" i="81"/>
  <c r="E11" i="81"/>
  <c r="F11" i="81"/>
  <c r="G11" i="81"/>
  <c r="H11" i="81"/>
  <c r="I11" i="81"/>
  <c r="J11" i="81"/>
  <c r="K11" i="81"/>
  <c r="L11" i="81"/>
  <c r="M11" i="81"/>
  <c r="N11" i="81"/>
  <c r="O11" i="81"/>
  <c r="P11" i="81"/>
  <c r="Q11" i="81"/>
  <c r="S11" i="81"/>
  <c r="T11" i="81"/>
  <c r="U11" i="81"/>
  <c r="V11" i="81"/>
  <c r="W11" i="81"/>
  <c r="X11" i="81"/>
  <c r="Y11" i="81"/>
  <c r="Z11" i="81"/>
  <c r="AA11" i="81"/>
  <c r="AB11" i="81"/>
  <c r="AC11" i="81"/>
  <c r="AD11" i="81"/>
  <c r="AE11" i="81"/>
  <c r="AF11" i="81"/>
  <c r="AG11" i="81"/>
  <c r="AH11" i="81"/>
  <c r="AI11" i="81"/>
  <c r="AJ11" i="81"/>
  <c r="AM11" i="81"/>
  <c r="AN11" i="81"/>
  <c r="AO11" i="81"/>
  <c r="AP11" i="81"/>
  <c r="AQ11" i="81"/>
  <c r="AR11" i="81"/>
  <c r="AS11" i="81"/>
  <c r="AT11" i="81"/>
  <c r="AU11" i="81"/>
  <c r="AV11" i="81"/>
  <c r="AW11" i="81"/>
  <c r="AX11" i="81"/>
  <c r="AY11" i="81"/>
  <c r="AZ11" i="81"/>
  <c r="BA11" i="81"/>
  <c r="BB11" i="81"/>
  <c r="BC11" i="81"/>
  <c r="BD11" i="81"/>
  <c r="BE11" i="81"/>
  <c r="C12" i="81"/>
  <c r="D12" i="81"/>
  <c r="E12" i="81"/>
  <c r="F12" i="81"/>
  <c r="G12" i="81"/>
  <c r="H12" i="81"/>
  <c r="I12" i="81"/>
  <c r="J12" i="81"/>
  <c r="K12" i="81"/>
  <c r="L12" i="81"/>
  <c r="M12" i="81"/>
  <c r="N12" i="81"/>
  <c r="O12" i="81"/>
  <c r="P12" i="81"/>
  <c r="Q12" i="81"/>
  <c r="S12" i="81"/>
  <c r="T12" i="81"/>
  <c r="U12" i="81"/>
  <c r="V12" i="81"/>
  <c r="W12" i="81"/>
  <c r="X12" i="81"/>
  <c r="Y12" i="81"/>
  <c r="Z12" i="81"/>
  <c r="AA12" i="81"/>
  <c r="AB12" i="81"/>
  <c r="AC12" i="81"/>
  <c r="AD12" i="81"/>
  <c r="AE12" i="81"/>
  <c r="AF12" i="81"/>
  <c r="AG12" i="81"/>
  <c r="AH12" i="81"/>
  <c r="AI12" i="81"/>
  <c r="AJ12" i="81"/>
  <c r="AM12" i="81"/>
  <c r="AN12" i="81"/>
  <c r="AO12" i="81"/>
  <c r="AP12" i="81"/>
  <c r="AQ12" i="81"/>
  <c r="AR12" i="81"/>
  <c r="AS12" i="81"/>
  <c r="AT12" i="81"/>
  <c r="AU12" i="81"/>
  <c r="AV12" i="81"/>
  <c r="AW12" i="81"/>
  <c r="AX12" i="81"/>
  <c r="AY12" i="81"/>
  <c r="AZ12" i="81"/>
  <c r="BA12" i="81"/>
  <c r="BB12" i="81"/>
  <c r="BC12" i="81"/>
  <c r="BD12" i="81"/>
  <c r="BE12" i="81"/>
  <c r="C13" i="81"/>
  <c r="D13" i="81"/>
  <c r="E13" i="81"/>
  <c r="F13" i="81"/>
  <c r="G13" i="81"/>
  <c r="H13" i="81"/>
  <c r="I13" i="81"/>
  <c r="J13" i="81"/>
  <c r="K13" i="81"/>
  <c r="L13" i="81"/>
  <c r="M13" i="81"/>
  <c r="N13" i="81"/>
  <c r="O13" i="81"/>
  <c r="P13" i="81"/>
  <c r="Q13" i="81"/>
  <c r="S13" i="81"/>
  <c r="T13" i="81"/>
  <c r="U13" i="81"/>
  <c r="V13" i="81"/>
  <c r="W13" i="81"/>
  <c r="X13" i="81"/>
  <c r="Y13" i="81"/>
  <c r="Z13" i="81"/>
  <c r="AA13" i="81"/>
  <c r="AB13" i="81"/>
  <c r="AC13" i="81"/>
  <c r="AD13" i="81"/>
  <c r="AE13" i="81"/>
  <c r="AF13" i="81"/>
  <c r="AG13" i="81"/>
  <c r="AH13" i="81"/>
  <c r="AI13" i="81"/>
  <c r="AJ13" i="81"/>
  <c r="AM13" i="81"/>
  <c r="AN13" i="81"/>
  <c r="AO13" i="81"/>
  <c r="AP13" i="81"/>
  <c r="AQ13" i="81"/>
  <c r="AR13" i="81"/>
  <c r="AS13" i="81"/>
  <c r="AT13" i="81"/>
  <c r="AU13" i="81"/>
  <c r="AV13" i="81"/>
  <c r="AW13" i="81"/>
  <c r="AX13" i="81"/>
  <c r="AY13" i="81"/>
  <c r="AZ13" i="81"/>
  <c r="BA13" i="81"/>
  <c r="BB13" i="81"/>
  <c r="BC13" i="81"/>
  <c r="BD13" i="81"/>
  <c r="BE13" i="81"/>
  <c r="C14" i="81"/>
  <c r="D14" i="81"/>
  <c r="E14" i="81"/>
  <c r="F14" i="81"/>
  <c r="G14" i="81"/>
  <c r="H14" i="81"/>
  <c r="I14" i="81"/>
  <c r="J14" i="81"/>
  <c r="K14" i="81"/>
  <c r="L14" i="81"/>
  <c r="M14" i="81"/>
  <c r="N14" i="81"/>
  <c r="O14" i="81"/>
  <c r="P14" i="81"/>
  <c r="Q14" i="81"/>
  <c r="S14" i="81"/>
  <c r="T14" i="81"/>
  <c r="U14" i="81"/>
  <c r="V14" i="81"/>
  <c r="W14" i="81"/>
  <c r="X14" i="81"/>
  <c r="Y14" i="81"/>
  <c r="Z14" i="81"/>
  <c r="AA14" i="81"/>
  <c r="AB14" i="81"/>
  <c r="AC14" i="81"/>
  <c r="AD14" i="81"/>
  <c r="AE14" i="81"/>
  <c r="AF14" i="81"/>
  <c r="AG14" i="81"/>
  <c r="AH14" i="81"/>
  <c r="AI14" i="81"/>
  <c r="AJ14" i="81"/>
  <c r="AM14" i="81"/>
  <c r="AN14" i="81"/>
  <c r="AO14" i="81"/>
  <c r="AP14" i="81"/>
  <c r="AQ14" i="81"/>
  <c r="AR14" i="81"/>
  <c r="AS14" i="81"/>
  <c r="AT14" i="81"/>
  <c r="AU14" i="81"/>
  <c r="AV14" i="81"/>
  <c r="AW14" i="81"/>
  <c r="AX14" i="81"/>
  <c r="AY14" i="81"/>
  <c r="AZ14" i="81"/>
  <c r="BA14" i="81"/>
  <c r="BB14" i="81"/>
  <c r="BC14" i="81"/>
  <c r="BD14" i="81"/>
  <c r="BE14" i="81"/>
  <c r="C15" i="81"/>
  <c r="D15" i="81"/>
  <c r="E15" i="81"/>
  <c r="F15" i="81"/>
  <c r="G15" i="81"/>
  <c r="H15" i="81"/>
  <c r="I15" i="81"/>
  <c r="J15" i="81"/>
  <c r="K15" i="81"/>
  <c r="L15" i="81"/>
  <c r="M15" i="81"/>
  <c r="N15" i="81"/>
  <c r="O15" i="81"/>
  <c r="P15" i="81"/>
  <c r="Q15" i="81"/>
  <c r="S15" i="81"/>
  <c r="T15" i="81"/>
  <c r="U15" i="81"/>
  <c r="V15" i="81"/>
  <c r="W15" i="81"/>
  <c r="X15" i="81"/>
  <c r="Y15" i="81"/>
  <c r="Z15" i="81"/>
  <c r="AA15" i="81"/>
  <c r="AB15" i="81"/>
  <c r="AC15" i="81"/>
  <c r="AD15" i="81"/>
  <c r="AE15" i="81"/>
  <c r="AF15" i="81"/>
  <c r="AG15" i="81"/>
  <c r="AH15" i="81"/>
  <c r="AI15" i="81"/>
  <c r="AJ15" i="81"/>
  <c r="AM15" i="81"/>
  <c r="AN15" i="81"/>
  <c r="AO15" i="81"/>
  <c r="AP15" i="81"/>
  <c r="AQ15" i="81"/>
  <c r="AR15" i="81"/>
  <c r="AS15" i="81"/>
  <c r="AT15" i="81"/>
  <c r="AU15" i="81"/>
  <c r="AV15" i="81"/>
  <c r="AW15" i="81"/>
  <c r="AX15" i="81"/>
  <c r="AY15" i="81"/>
  <c r="AZ15" i="81"/>
  <c r="BA15" i="81"/>
  <c r="BB15" i="81"/>
  <c r="BC15" i="81"/>
  <c r="BD15" i="81"/>
  <c r="BE15" i="81"/>
  <c r="C16" i="81"/>
  <c r="D16" i="81"/>
  <c r="E16" i="81"/>
  <c r="F16" i="81"/>
  <c r="G16" i="81"/>
  <c r="H16" i="81"/>
  <c r="I16" i="81"/>
  <c r="J16" i="81"/>
  <c r="K16" i="81"/>
  <c r="L16" i="81"/>
  <c r="M16" i="81"/>
  <c r="N16" i="81"/>
  <c r="O16" i="81"/>
  <c r="P16" i="81"/>
  <c r="Q16" i="81"/>
  <c r="S16" i="81"/>
  <c r="T16" i="81"/>
  <c r="U16" i="81"/>
  <c r="V16" i="81"/>
  <c r="W16" i="81"/>
  <c r="X16" i="81"/>
  <c r="Y16" i="81"/>
  <c r="Z16" i="81"/>
  <c r="AA16" i="81"/>
  <c r="AB16" i="81"/>
  <c r="AC16" i="81"/>
  <c r="AD16" i="81"/>
  <c r="AE16" i="81"/>
  <c r="AF16" i="81"/>
  <c r="AG16" i="81"/>
  <c r="AH16" i="81"/>
  <c r="AI16" i="81"/>
  <c r="AJ16" i="81"/>
  <c r="AM16" i="81"/>
  <c r="AN16" i="81"/>
  <c r="AO16" i="81"/>
  <c r="AP16" i="81"/>
  <c r="AQ16" i="81"/>
  <c r="AR16" i="81"/>
  <c r="AS16" i="81"/>
  <c r="AT16" i="81"/>
  <c r="AU16" i="81"/>
  <c r="AV16" i="81"/>
  <c r="AW16" i="81"/>
  <c r="AX16" i="81"/>
  <c r="AY16" i="81"/>
  <c r="AZ16" i="81"/>
  <c r="BA16" i="81"/>
  <c r="BB16" i="81"/>
  <c r="BC16" i="81"/>
  <c r="BD16" i="81"/>
  <c r="BE16" i="81"/>
  <c r="C17" i="81"/>
  <c r="D17" i="81"/>
  <c r="E17" i="81"/>
  <c r="F17" i="81"/>
  <c r="G17" i="81"/>
  <c r="H17" i="81"/>
  <c r="I17" i="81"/>
  <c r="J17" i="81"/>
  <c r="K17" i="81"/>
  <c r="L17" i="81"/>
  <c r="M17" i="81"/>
  <c r="N17" i="81"/>
  <c r="O17" i="81"/>
  <c r="P17" i="81"/>
  <c r="Q17" i="81"/>
  <c r="S17" i="81"/>
  <c r="T17" i="81"/>
  <c r="U17" i="81"/>
  <c r="V17" i="81"/>
  <c r="W17" i="81"/>
  <c r="X17" i="81"/>
  <c r="Y17" i="81"/>
  <c r="Z17" i="81"/>
  <c r="AA17" i="81"/>
  <c r="AB17" i="81"/>
  <c r="AC17" i="81"/>
  <c r="AD17" i="81"/>
  <c r="AE17" i="81"/>
  <c r="AF17" i="81"/>
  <c r="AG17" i="81"/>
  <c r="AH17" i="81"/>
  <c r="AI17" i="81"/>
  <c r="AJ17" i="81"/>
  <c r="AM17" i="81"/>
  <c r="AN17" i="81"/>
  <c r="AO17" i="81"/>
  <c r="AP17" i="81"/>
  <c r="AQ17" i="81"/>
  <c r="AR17" i="81"/>
  <c r="AS17" i="81"/>
  <c r="AT17" i="81"/>
  <c r="AU17" i="81"/>
  <c r="AV17" i="81"/>
  <c r="AW17" i="81"/>
  <c r="AX17" i="81"/>
  <c r="AY17" i="81"/>
  <c r="AZ17" i="81"/>
  <c r="BA17" i="81"/>
  <c r="BB17" i="81"/>
  <c r="BC17" i="81"/>
  <c r="BD17" i="81"/>
  <c r="BE17" i="81"/>
  <c r="C18" i="81"/>
  <c r="D18" i="81"/>
  <c r="E18" i="81"/>
  <c r="F18" i="81"/>
  <c r="G18" i="81"/>
  <c r="H18" i="81"/>
  <c r="I18" i="81"/>
  <c r="J18" i="81"/>
  <c r="K18" i="81"/>
  <c r="L18" i="81"/>
  <c r="M18" i="81"/>
  <c r="N18" i="81"/>
  <c r="O18" i="81"/>
  <c r="P18" i="81"/>
  <c r="Q18" i="81"/>
  <c r="S18" i="81"/>
  <c r="T18" i="81"/>
  <c r="U18" i="81"/>
  <c r="V18" i="81"/>
  <c r="W18" i="81"/>
  <c r="X18" i="81"/>
  <c r="Y18" i="81"/>
  <c r="Z18" i="81"/>
  <c r="AA18" i="81"/>
  <c r="AB18" i="81"/>
  <c r="AC18" i="81"/>
  <c r="AD18" i="81"/>
  <c r="AE18" i="81"/>
  <c r="AF18" i="81"/>
  <c r="AG18" i="81"/>
  <c r="AH18" i="81"/>
  <c r="AI18" i="81"/>
  <c r="AJ18" i="81"/>
  <c r="AM18" i="81"/>
  <c r="AN18" i="81"/>
  <c r="AO18" i="81"/>
  <c r="AP18" i="81"/>
  <c r="AQ18" i="81"/>
  <c r="AR18" i="81"/>
  <c r="AS18" i="81"/>
  <c r="AT18" i="81"/>
  <c r="AU18" i="81"/>
  <c r="AV18" i="81"/>
  <c r="AW18" i="81"/>
  <c r="AX18" i="81"/>
  <c r="AY18" i="81"/>
  <c r="AZ18" i="81"/>
  <c r="BA18" i="81"/>
  <c r="BB18" i="81"/>
  <c r="BC18" i="81"/>
  <c r="BD18" i="81"/>
  <c r="BE18" i="81"/>
  <c r="C19" i="81"/>
  <c r="D19" i="81"/>
  <c r="E19" i="81"/>
  <c r="F19" i="81"/>
  <c r="G19" i="81"/>
  <c r="H19" i="81"/>
  <c r="I19" i="81"/>
  <c r="J19" i="81"/>
  <c r="K19" i="81"/>
  <c r="L19" i="81"/>
  <c r="M19" i="81"/>
  <c r="N19" i="81"/>
  <c r="O19" i="81"/>
  <c r="P19" i="81"/>
  <c r="Q19" i="81"/>
  <c r="S19" i="81"/>
  <c r="T19" i="81"/>
  <c r="U19" i="81"/>
  <c r="V19" i="81"/>
  <c r="W19" i="81"/>
  <c r="X19" i="81"/>
  <c r="Y19" i="81"/>
  <c r="Z19" i="81"/>
  <c r="AA19" i="81"/>
  <c r="AB19" i="81"/>
  <c r="AC19" i="81"/>
  <c r="AD19" i="81"/>
  <c r="AE19" i="81"/>
  <c r="AF19" i="81"/>
  <c r="AG19" i="81"/>
  <c r="AH19" i="81"/>
  <c r="AI19" i="81"/>
  <c r="AJ19" i="81"/>
  <c r="AM19" i="81"/>
  <c r="AN19" i="81"/>
  <c r="AO19" i="81"/>
  <c r="AP19" i="81"/>
  <c r="AQ19" i="81"/>
  <c r="AR19" i="81"/>
  <c r="AS19" i="81"/>
  <c r="AT19" i="81"/>
  <c r="AU19" i="81"/>
  <c r="AV19" i="81"/>
  <c r="AW19" i="81"/>
  <c r="AX19" i="81"/>
  <c r="AY19" i="81"/>
  <c r="AZ19" i="81"/>
  <c r="BA19" i="81"/>
  <c r="BB19" i="81"/>
  <c r="BC19" i="81"/>
  <c r="BD19" i="81"/>
  <c r="BE19" i="81"/>
  <c r="C20" i="81"/>
  <c r="D20" i="81"/>
  <c r="E20" i="81"/>
  <c r="F20" i="81"/>
  <c r="G20" i="81"/>
  <c r="H20" i="81"/>
  <c r="I20" i="81"/>
  <c r="J20" i="81"/>
  <c r="K20" i="81"/>
  <c r="L20" i="81"/>
  <c r="M20" i="81"/>
  <c r="N20" i="81"/>
  <c r="O20" i="81"/>
  <c r="P20" i="81"/>
  <c r="Q20" i="81"/>
  <c r="S20" i="81"/>
  <c r="T20" i="81"/>
  <c r="U20" i="81"/>
  <c r="V20" i="81"/>
  <c r="W20" i="81"/>
  <c r="X20" i="81"/>
  <c r="Y20" i="81"/>
  <c r="Z20" i="81"/>
  <c r="AA20" i="81"/>
  <c r="AB20" i="81"/>
  <c r="AC20" i="81"/>
  <c r="AD20" i="81"/>
  <c r="AE20" i="81"/>
  <c r="AF20" i="81"/>
  <c r="AG20" i="81"/>
  <c r="AH20" i="81"/>
  <c r="AI20" i="81"/>
  <c r="AJ20" i="81"/>
  <c r="AM20" i="81"/>
  <c r="AN20" i="81"/>
  <c r="AO20" i="81"/>
  <c r="AP20" i="81"/>
  <c r="AQ20" i="81"/>
  <c r="AR20" i="81"/>
  <c r="AS20" i="81"/>
  <c r="AT20" i="81"/>
  <c r="AU20" i="81"/>
  <c r="AV20" i="81"/>
  <c r="AW20" i="81"/>
  <c r="AX20" i="81"/>
  <c r="AY20" i="81"/>
  <c r="AZ20" i="81"/>
  <c r="BA20" i="81"/>
  <c r="BB20" i="81"/>
  <c r="BC20" i="81"/>
  <c r="BD20" i="81"/>
  <c r="BE20" i="81"/>
  <c r="C21" i="81"/>
  <c r="D21" i="81"/>
  <c r="E21" i="81"/>
  <c r="F21" i="81"/>
  <c r="G21" i="81"/>
  <c r="H21" i="81"/>
  <c r="I21" i="81"/>
  <c r="J21" i="81"/>
  <c r="K21" i="81"/>
  <c r="L21" i="81"/>
  <c r="M21" i="81"/>
  <c r="N21" i="81"/>
  <c r="O21" i="81"/>
  <c r="P21" i="81"/>
  <c r="Q21" i="81"/>
  <c r="S21" i="81"/>
  <c r="T21" i="81"/>
  <c r="U21" i="81"/>
  <c r="V21" i="81"/>
  <c r="W21" i="81"/>
  <c r="X21" i="81"/>
  <c r="Y21" i="81"/>
  <c r="Z21" i="81"/>
  <c r="AA21" i="81"/>
  <c r="AB21" i="81"/>
  <c r="AC21" i="81"/>
  <c r="AD21" i="81"/>
  <c r="AE21" i="81"/>
  <c r="AF21" i="81"/>
  <c r="AG21" i="81"/>
  <c r="AH21" i="81"/>
  <c r="AI21" i="81"/>
  <c r="AJ21" i="81"/>
  <c r="AM21" i="81"/>
  <c r="AN21" i="81"/>
  <c r="AO21" i="81"/>
  <c r="AP21" i="81"/>
  <c r="AQ21" i="81"/>
  <c r="AR21" i="81"/>
  <c r="AS21" i="81"/>
  <c r="AT21" i="81"/>
  <c r="AU21" i="81"/>
  <c r="AV21" i="81"/>
  <c r="AW21" i="81"/>
  <c r="AX21" i="81"/>
  <c r="AY21" i="81"/>
  <c r="AZ21" i="81"/>
  <c r="BA21" i="81"/>
  <c r="BB21" i="81"/>
  <c r="BC21" i="81"/>
  <c r="BD21" i="81"/>
  <c r="BE21" i="81"/>
  <c r="C22" i="81"/>
  <c r="D22" i="81"/>
  <c r="E22" i="81"/>
  <c r="F22" i="81"/>
  <c r="G22" i="81"/>
  <c r="H22" i="81"/>
  <c r="I22" i="81"/>
  <c r="J22" i="81"/>
  <c r="K22" i="81"/>
  <c r="L22" i="81"/>
  <c r="M22" i="81"/>
  <c r="N22" i="81"/>
  <c r="O22" i="81"/>
  <c r="P22" i="81"/>
  <c r="Q22" i="81"/>
  <c r="S22" i="81"/>
  <c r="T22" i="81"/>
  <c r="U22" i="81"/>
  <c r="V22" i="81"/>
  <c r="W22" i="81"/>
  <c r="X22" i="81"/>
  <c r="Y22" i="81"/>
  <c r="Z22" i="81"/>
  <c r="AA22" i="81"/>
  <c r="AB22" i="81"/>
  <c r="AC22" i="81"/>
  <c r="AD22" i="81"/>
  <c r="AE22" i="81"/>
  <c r="AF22" i="81"/>
  <c r="AG22" i="81"/>
  <c r="AH22" i="81"/>
  <c r="AI22" i="81"/>
  <c r="AJ22" i="81"/>
  <c r="AM22" i="81"/>
  <c r="AN22" i="81"/>
  <c r="AO22" i="81"/>
  <c r="AP22" i="81"/>
  <c r="AQ22" i="81"/>
  <c r="AR22" i="81"/>
  <c r="AS22" i="81"/>
  <c r="AT22" i="81"/>
  <c r="AU22" i="81"/>
  <c r="AV22" i="81"/>
  <c r="AW22" i="81"/>
  <c r="AX22" i="81"/>
  <c r="AY22" i="81"/>
  <c r="AZ22" i="81"/>
  <c r="BA22" i="81"/>
  <c r="BB22" i="81"/>
  <c r="BC22" i="81"/>
  <c r="BD22" i="81"/>
  <c r="BE22" i="81"/>
  <c r="C23" i="81"/>
  <c r="D23" i="81"/>
  <c r="E23" i="81"/>
  <c r="F23" i="81"/>
  <c r="G23" i="81"/>
  <c r="H23" i="81"/>
  <c r="I23" i="81"/>
  <c r="J23" i="81"/>
  <c r="K23" i="81"/>
  <c r="L23" i="81"/>
  <c r="M23" i="81"/>
  <c r="N23" i="81"/>
  <c r="O23" i="81"/>
  <c r="P23" i="81"/>
  <c r="Q23" i="81"/>
  <c r="S23" i="81"/>
  <c r="T23" i="81"/>
  <c r="U23" i="81"/>
  <c r="V23" i="81"/>
  <c r="W23" i="81"/>
  <c r="X23" i="81"/>
  <c r="Y23" i="81"/>
  <c r="Z23" i="81"/>
  <c r="AA23" i="81"/>
  <c r="AB23" i="81"/>
  <c r="AC23" i="81"/>
  <c r="AD23" i="81"/>
  <c r="AE23" i="81"/>
  <c r="AF23" i="81"/>
  <c r="AG23" i="81"/>
  <c r="AH23" i="81"/>
  <c r="AI23" i="81"/>
  <c r="AJ23" i="81"/>
  <c r="AM23" i="81"/>
  <c r="AN23" i="81"/>
  <c r="AO23" i="81"/>
  <c r="AP23" i="81"/>
  <c r="AQ23" i="81"/>
  <c r="AR23" i="81"/>
  <c r="AS23" i="81"/>
  <c r="AT23" i="81"/>
  <c r="AU23" i="81"/>
  <c r="AV23" i="81"/>
  <c r="AW23" i="81"/>
  <c r="AX23" i="81"/>
  <c r="AY23" i="81"/>
  <c r="AZ23" i="81"/>
  <c r="BA23" i="81"/>
  <c r="BB23" i="81"/>
  <c r="BC23" i="81"/>
  <c r="BD23" i="81"/>
  <c r="BE23" i="81"/>
  <c r="C24" i="81"/>
  <c r="D24" i="81"/>
  <c r="E24" i="81"/>
  <c r="F24" i="81"/>
  <c r="G24" i="81"/>
  <c r="H24" i="81"/>
  <c r="I24" i="81"/>
  <c r="J24" i="81"/>
  <c r="K24" i="81"/>
  <c r="L24" i="81"/>
  <c r="M24" i="81"/>
  <c r="N24" i="81"/>
  <c r="O24" i="81"/>
  <c r="P24" i="81"/>
  <c r="Q24" i="81"/>
  <c r="S24" i="81"/>
  <c r="T24" i="81"/>
  <c r="U24" i="81"/>
  <c r="V24" i="81"/>
  <c r="W24" i="81"/>
  <c r="X24" i="81"/>
  <c r="Y24" i="81"/>
  <c r="Z24" i="81"/>
  <c r="AA24" i="81"/>
  <c r="AB24" i="81"/>
  <c r="AC24" i="81"/>
  <c r="AD24" i="81"/>
  <c r="AE24" i="81"/>
  <c r="AF24" i="81"/>
  <c r="AG24" i="81"/>
  <c r="AH24" i="81"/>
  <c r="AI24" i="81"/>
  <c r="AJ24" i="81"/>
  <c r="AM24" i="81"/>
  <c r="AN24" i="81"/>
  <c r="AO24" i="81"/>
  <c r="AP24" i="81"/>
  <c r="AQ24" i="81"/>
  <c r="AR24" i="81"/>
  <c r="AS24" i="81"/>
  <c r="AT24" i="81"/>
  <c r="AU24" i="81"/>
  <c r="AV24" i="81"/>
  <c r="AW24" i="81"/>
  <c r="AX24" i="81"/>
  <c r="AY24" i="81"/>
  <c r="AZ24" i="81"/>
  <c r="BA24" i="81"/>
  <c r="BB24" i="81"/>
  <c r="BC24" i="81"/>
  <c r="BD24" i="81"/>
  <c r="BE24" i="81"/>
  <c r="C25" i="81"/>
  <c r="D25" i="81"/>
  <c r="E25" i="81"/>
  <c r="F25" i="81"/>
  <c r="G25" i="81"/>
  <c r="H25" i="81"/>
  <c r="I25" i="81"/>
  <c r="J25" i="81"/>
  <c r="K25" i="81"/>
  <c r="L25" i="81"/>
  <c r="M25" i="81"/>
  <c r="N25" i="81"/>
  <c r="O25" i="81"/>
  <c r="P25" i="81"/>
  <c r="Q25" i="81"/>
  <c r="S25" i="81"/>
  <c r="T25" i="81"/>
  <c r="U25" i="81"/>
  <c r="V25" i="81"/>
  <c r="W25" i="81"/>
  <c r="X25" i="81"/>
  <c r="Y25" i="81"/>
  <c r="Z25" i="81"/>
  <c r="AA25" i="81"/>
  <c r="AB25" i="81"/>
  <c r="AC25" i="81"/>
  <c r="AD25" i="81"/>
  <c r="AE25" i="81"/>
  <c r="AF25" i="81"/>
  <c r="AG25" i="81"/>
  <c r="AH25" i="81"/>
  <c r="AI25" i="81"/>
  <c r="AJ25" i="81"/>
  <c r="AM25" i="81"/>
  <c r="AN25" i="81"/>
  <c r="AO25" i="81"/>
  <c r="AP25" i="81"/>
  <c r="AQ25" i="81"/>
  <c r="AR25" i="81"/>
  <c r="AS25" i="81"/>
  <c r="AT25" i="81"/>
  <c r="AU25" i="81"/>
  <c r="AV25" i="81"/>
  <c r="AW25" i="81"/>
  <c r="AX25" i="81"/>
  <c r="AY25" i="81"/>
  <c r="AZ25" i="81"/>
  <c r="BA25" i="81"/>
  <c r="BB25" i="81"/>
  <c r="BC25" i="81"/>
  <c r="BD25" i="81"/>
  <c r="BE25" i="81"/>
  <c r="C26" i="81"/>
  <c r="D26" i="81"/>
  <c r="E26" i="81"/>
  <c r="F26" i="81"/>
  <c r="G26" i="81"/>
  <c r="H26" i="81"/>
  <c r="I26" i="81"/>
  <c r="J26" i="81"/>
  <c r="K26" i="81"/>
  <c r="L26" i="81"/>
  <c r="M26" i="81"/>
  <c r="N26" i="81"/>
  <c r="O26" i="81"/>
  <c r="P26" i="81"/>
  <c r="Q26" i="81"/>
  <c r="S26" i="81"/>
  <c r="T26" i="81"/>
  <c r="U26" i="81"/>
  <c r="V26" i="81"/>
  <c r="W26" i="81"/>
  <c r="X26" i="81"/>
  <c r="Y26" i="81"/>
  <c r="Z26" i="81"/>
  <c r="AA26" i="81"/>
  <c r="AB26" i="81"/>
  <c r="AC26" i="81"/>
  <c r="AD26" i="81"/>
  <c r="AE26" i="81"/>
  <c r="AF26" i="81"/>
  <c r="AG26" i="81"/>
  <c r="AH26" i="81"/>
  <c r="AI26" i="81"/>
  <c r="AJ26" i="81"/>
  <c r="AM26" i="81"/>
  <c r="AN26" i="81"/>
  <c r="AO26" i="81"/>
  <c r="AP26" i="81"/>
  <c r="AQ26" i="81"/>
  <c r="AR26" i="81"/>
  <c r="AS26" i="81"/>
  <c r="AT26" i="81"/>
  <c r="AU26" i="81"/>
  <c r="AV26" i="81"/>
  <c r="AW26" i="81"/>
  <c r="AX26" i="81"/>
  <c r="AY26" i="81"/>
  <c r="AZ26" i="81"/>
  <c r="BA26" i="81"/>
  <c r="BB26" i="81"/>
  <c r="BC26" i="81"/>
  <c r="BD26" i="81"/>
  <c r="BE26" i="81"/>
  <c r="C27" i="81"/>
  <c r="D27" i="81"/>
  <c r="E27" i="81"/>
  <c r="F27" i="81"/>
  <c r="G27" i="81"/>
  <c r="H27" i="81"/>
  <c r="I27" i="81"/>
  <c r="J27" i="81"/>
  <c r="K27" i="81"/>
  <c r="L27" i="81"/>
  <c r="M27" i="81"/>
  <c r="N27" i="81"/>
  <c r="O27" i="81"/>
  <c r="P27" i="81"/>
  <c r="Q27" i="81"/>
  <c r="S27" i="81"/>
  <c r="T27" i="81"/>
  <c r="U27" i="81"/>
  <c r="V27" i="81"/>
  <c r="W27" i="81"/>
  <c r="X27" i="81"/>
  <c r="Y27" i="81"/>
  <c r="Z27" i="81"/>
  <c r="AA27" i="81"/>
  <c r="AB27" i="81"/>
  <c r="AC27" i="81"/>
  <c r="AD27" i="81"/>
  <c r="AE27" i="81"/>
  <c r="AF27" i="81"/>
  <c r="AG27" i="81"/>
  <c r="AH27" i="81"/>
  <c r="AI27" i="81"/>
  <c r="AJ27" i="81"/>
  <c r="AM27" i="81"/>
  <c r="AN27" i="81"/>
  <c r="AO27" i="81"/>
  <c r="AP27" i="81"/>
  <c r="AQ27" i="81"/>
  <c r="AR27" i="81"/>
  <c r="AS27" i="81"/>
  <c r="AT27" i="81"/>
  <c r="AU27" i="81"/>
  <c r="AV27" i="81"/>
  <c r="AW27" i="81"/>
  <c r="AX27" i="81"/>
  <c r="AY27" i="81"/>
  <c r="AZ27" i="81"/>
  <c r="BA27" i="81"/>
  <c r="BB27" i="81"/>
  <c r="BC27" i="81"/>
  <c r="BD27" i="81"/>
  <c r="BE27" i="81"/>
  <c r="C28" i="81"/>
  <c r="D28" i="81"/>
  <c r="E28" i="81"/>
  <c r="F28" i="81"/>
  <c r="G28" i="81"/>
  <c r="H28" i="81"/>
  <c r="I28" i="81"/>
  <c r="J28" i="81"/>
  <c r="K28" i="81"/>
  <c r="L28" i="81"/>
  <c r="M28" i="81"/>
  <c r="N28" i="81"/>
  <c r="O28" i="81"/>
  <c r="P28" i="81"/>
  <c r="Q28" i="81"/>
  <c r="S28" i="81"/>
  <c r="T28" i="81"/>
  <c r="U28" i="81"/>
  <c r="V28" i="81"/>
  <c r="W28" i="81"/>
  <c r="X28" i="81"/>
  <c r="Y28" i="81"/>
  <c r="Z28" i="81"/>
  <c r="AA28" i="81"/>
  <c r="AB28" i="81"/>
  <c r="AC28" i="81"/>
  <c r="AD28" i="81"/>
  <c r="AE28" i="81"/>
  <c r="AF28" i="81"/>
  <c r="AG28" i="81"/>
  <c r="AH28" i="81"/>
  <c r="AI28" i="81"/>
  <c r="AJ28" i="81"/>
  <c r="AM28" i="81"/>
  <c r="AN28" i="81"/>
  <c r="AO28" i="81"/>
  <c r="AP28" i="81"/>
  <c r="AQ28" i="81"/>
  <c r="AR28" i="81"/>
  <c r="AS28" i="81"/>
  <c r="AT28" i="81"/>
  <c r="AU28" i="81"/>
  <c r="AV28" i="81"/>
  <c r="AW28" i="81"/>
  <c r="AX28" i="81"/>
  <c r="AY28" i="81"/>
  <c r="AZ28" i="81"/>
  <c r="BA28" i="81"/>
  <c r="BB28" i="81"/>
  <c r="BC28" i="81"/>
  <c r="BD28" i="81"/>
  <c r="BE28" i="81"/>
  <c r="C29" i="81"/>
  <c r="D29" i="81"/>
  <c r="E29" i="81"/>
  <c r="F29" i="81"/>
  <c r="G29" i="81"/>
  <c r="H29" i="81"/>
  <c r="I29" i="81"/>
  <c r="J29" i="81"/>
  <c r="K29" i="81"/>
  <c r="L29" i="81"/>
  <c r="M29" i="81"/>
  <c r="N29" i="81"/>
  <c r="O29" i="81"/>
  <c r="P29" i="81"/>
  <c r="Q29" i="81"/>
  <c r="S29" i="81"/>
  <c r="T29" i="81"/>
  <c r="U29" i="81"/>
  <c r="V29" i="81"/>
  <c r="W29" i="81"/>
  <c r="X29" i="81"/>
  <c r="Y29" i="81"/>
  <c r="Z29" i="81"/>
  <c r="AA29" i="81"/>
  <c r="AB29" i="81"/>
  <c r="AC29" i="81"/>
  <c r="AD29" i="81"/>
  <c r="AE29" i="81"/>
  <c r="AF29" i="81"/>
  <c r="AG29" i="81"/>
  <c r="AH29" i="81"/>
  <c r="AI29" i="81"/>
  <c r="AJ29" i="81"/>
  <c r="AM29" i="81"/>
  <c r="AN29" i="81"/>
  <c r="AO29" i="81"/>
  <c r="AP29" i="81"/>
  <c r="AQ29" i="81"/>
  <c r="AR29" i="81"/>
  <c r="AS29" i="81"/>
  <c r="AT29" i="81"/>
  <c r="AU29" i="81"/>
  <c r="AV29" i="81"/>
  <c r="AW29" i="81"/>
  <c r="AX29" i="81"/>
  <c r="AY29" i="81"/>
  <c r="AZ29" i="81"/>
  <c r="BA29" i="81"/>
  <c r="BB29" i="81"/>
  <c r="BC29" i="81"/>
  <c r="BD29" i="81"/>
  <c r="BE29" i="81"/>
  <c r="C30" i="81"/>
  <c r="D30" i="81"/>
  <c r="E30" i="81"/>
  <c r="F30" i="81"/>
  <c r="G30" i="81"/>
  <c r="H30" i="81"/>
  <c r="I30" i="81"/>
  <c r="J30" i="81"/>
  <c r="K30" i="81"/>
  <c r="L30" i="81"/>
  <c r="M30" i="81"/>
  <c r="N30" i="81"/>
  <c r="O30" i="81"/>
  <c r="P30" i="81"/>
  <c r="Q30" i="81"/>
  <c r="S30" i="81"/>
  <c r="T30" i="81"/>
  <c r="U30" i="81"/>
  <c r="V30" i="81"/>
  <c r="W30" i="81"/>
  <c r="X30" i="81"/>
  <c r="Y30" i="81"/>
  <c r="Z30" i="81"/>
  <c r="AA30" i="81"/>
  <c r="AB30" i="81"/>
  <c r="AC30" i="81"/>
  <c r="AD30" i="81"/>
  <c r="AE30" i="81"/>
  <c r="AF30" i="81"/>
  <c r="AG30" i="81"/>
  <c r="AH30" i="81"/>
  <c r="AI30" i="81"/>
  <c r="AJ30" i="81"/>
  <c r="AM30" i="81"/>
  <c r="AN30" i="81"/>
  <c r="AO30" i="81"/>
  <c r="AP30" i="81"/>
  <c r="AQ30" i="81"/>
  <c r="AR30" i="81"/>
  <c r="AS30" i="81"/>
  <c r="AT30" i="81"/>
  <c r="AU30" i="81"/>
  <c r="AV30" i="81"/>
  <c r="AW30" i="81"/>
  <c r="AX30" i="81"/>
  <c r="AY30" i="81"/>
  <c r="AZ30" i="81"/>
  <c r="BA30" i="81"/>
  <c r="BB30" i="81"/>
  <c r="BC30" i="81"/>
  <c r="BD30" i="81"/>
  <c r="BE30" i="81"/>
  <c r="C31" i="81"/>
  <c r="D31" i="81"/>
  <c r="E31" i="81"/>
  <c r="F31" i="81"/>
  <c r="G31" i="81"/>
  <c r="H31" i="81"/>
  <c r="I31" i="81"/>
  <c r="J31" i="81"/>
  <c r="K31" i="81"/>
  <c r="L31" i="81"/>
  <c r="M31" i="81"/>
  <c r="N31" i="81"/>
  <c r="O31" i="81"/>
  <c r="P31" i="81"/>
  <c r="Q31" i="81"/>
  <c r="S31" i="81"/>
  <c r="T31" i="81"/>
  <c r="U31" i="81"/>
  <c r="V31" i="81"/>
  <c r="W31" i="81"/>
  <c r="X31" i="81"/>
  <c r="Y31" i="81"/>
  <c r="Z31" i="81"/>
  <c r="AA31" i="81"/>
  <c r="AB31" i="81"/>
  <c r="AC31" i="81"/>
  <c r="AD31" i="81"/>
  <c r="AE31" i="81"/>
  <c r="AF31" i="81"/>
  <c r="AG31" i="81"/>
  <c r="AH31" i="81"/>
  <c r="AI31" i="81"/>
  <c r="AJ31" i="81"/>
  <c r="AM31" i="81"/>
  <c r="AN31" i="81"/>
  <c r="AO31" i="81"/>
  <c r="AP31" i="81"/>
  <c r="AQ31" i="81"/>
  <c r="AR31" i="81"/>
  <c r="AS31" i="81"/>
  <c r="AT31" i="81"/>
  <c r="AU31" i="81"/>
  <c r="AV31" i="81"/>
  <c r="AW31" i="81"/>
  <c r="AX31" i="81"/>
  <c r="AY31" i="81"/>
  <c r="AZ31" i="81"/>
  <c r="BA31" i="81"/>
  <c r="BB31" i="81"/>
  <c r="BC31" i="81"/>
  <c r="BD31" i="81"/>
  <c r="BE31" i="81"/>
  <c r="C32" i="81"/>
  <c r="D32" i="81"/>
  <c r="E32" i="81"/>
  <c r="F32" i="81"/>
  <c r="G32" i="81"/>
  <c r="H32" i="81"/>
  <c r="I32" i="81"/>
  <c r="J32" i="81"/>
  <c r="K32" i="81"/>
  <c r="L32" i="81"/>
  <c r="M32" i="81"/>
  <c r="N32" i="81"/>
  <c r="O32" i="81"/>
  <c r="P32" i="81"/>
  <c r="Q32" i="81"/>
  <c r="S32" i="81"/>
  <c r="T32" i="81"/>
  <c r="U32" i="81"/>
  <c r="V32" i="81"/>
  <c r="W32" i="81"/>
  <c r="X32" i="81"/>
  <c r="Y32" i="81"/>
  <c r="Z32" i="81"/>
  <c r="AA32" i="81"/>
  <c r="AB32" i="81"/>
  <c r="AC32" i="81"/>
  <c r="AD32" i="81"/>
  <c r="AE32" i="81"/>
  <c r="AF32" i="81"/>
  <c r="AG32" i="81"/>
  <c r="AH32" i="81"/>
  <c r="AI32" i="81"/>
  <c r="AJ32" i="81"/>
  <c r="AM32" i="81"/>
  <c r="AN32" i="81"/>
  <c r="AO32" i="81"/>
  <c r="AP32" i="81"/>
  <c r="AQ32" i="81"/>
  <c r="AR32" i="81"/>
  <c r="AS32" i="81"/>
  <c r="AT32" i="81"/>
  <c r="AU32" i="81"/>
  <c r="AV32" i="81"/>
  <c r="AW32" i="81"/>
  <c r="AX32" i="81"/>
  <c r="AY32" i="81"/>
  <c r="AZ32" i="81"/>
  <c r="BA32" i="81"/>
  <c r="BB32" i="81"/>
  <c r="BC32" i="81"/>
  <c r="BD32" i="81"/>
  <c r="BE32" i="81"/>
  <c r="C33" i="81"/>
  <c r="D33" i="81"/>
  <c r="E33" i="81"/>
  <c r="F33" i="81"/>
  <c r="G33" i="81"/>
  <c r="H33" i="81"/>
  <c r="I33" i="81"/>
  <c r="J33" i="81"/>
  <c r="K33" i="81"/>
  <c r="L33" i="81"/>
  <c r="M33" i="81"/>
  <c r="N33" i="81"/>
  <c r="O33" i="81"/>
  <c r="P33" i="81"/>
  <c r="Q33" i="81"/>
  <c r="S33" i="81"/>
  <c r="T33" i="81"/>
  <c r="U33" i="81"/>
  <c r="V33" i="81"/>
  <c r="W33" i="81"/>
  <c r="X33" i="81"/>
  <c r="Y33" i="81"/>
  <c r="Z33" i="81"/>
  <c r="AA33" i="81"/>
  <c r="AB33" i="81"/>
  <c r="AC33" i="81"/>
  <c r="AD33" i="81"/>
  <c r="AE33" i="81"/>
  <c r="AF33" i="81"/>
  <c r="AG33" i="81"/>
  <c r="AH33" i="81"/>
  <c r="AI33" i="81"/>
  <c r="AJ33" i="81"/>
  <c r="AM33" i="81"/>
  <c r="AN33" i="81"/>
  <c r="AO33" i="81"/>
  <c r="AP33" i="81"/>
  <c r="AQ33" i="81"/>
  <c r="AR33" i="81"/>
  <c r="AS33" i="81"/>
  <c r="AT33" i="81"/>
  <c r="AU33" i="81"/>
  <c r="AV33" i="81"/>
  <c r="AW33" i="81"/>
  <c r="AX33" i="81"/>
  <c r="AY33" i="81"/>
  <c r="AZ33" i="81"/>
  <c r="BA33" i="81"/>
  <c r="BB33" i="81"/>
  <c r="BC33" i="81"/>
  <c r="BD33" i="81"/>
  <c r="BE33" i="81"/>
  <c r="C34" i="81"/>
  <c r="D34" i="81"/>
  <c r="E34" i="81"/>
  <c r="F34" i="81"/>
  <c r="G34" i="81"/>
  <c r="H34" i="81"/>
  <c r="I34" i="81"/>
  <c r="J34" i="81"/>
  <c r="K34" i="81"/>
  <c r="L34" i="81"/>
  <c r="M34" i="81"/>
  <c r="N34" i="81"/>
  <c r="O34" i="81"/>
  <c r="P34" i="81"/>
  <c r="Q34" i="81"/>
  <c r="S34" i="81"/>
  <c r="T34" i="81"/>
  <c r="U34" i="81"/>
  <c r="V34" i="81"/>
  <c r="W34" i="81"/>
  <c r="X34" i="81"/>
  <c r="Y34" i="81"/>
  <c r="Z34" i="81"/>
  <c r="AA34" i="81"/>
  <c r="AB34" i="81"/>
  <c r="AC34" i="81"/>
  <c r="AD34" i="81"/>
  <c r="AE34" i="81"/>
  <c r="AF34" i="81"/>
  <c r="AG34" i="81"/>
  <c r="AH34" i="81"/>
  <c r="AI34" i="81"/>
  <c r="AJ34" i="81"/>
  <c r="AM34" i="81"/>
  <c r="AN34" i="81"/>
  <c r="AO34" i="81"/>
  <c r="AP34" i="81"/>
  <c r="AQ34" i="81"/>
  <c r="AR34" i="81"/>
  <c r="AS34" i="81"/>
  <c r="AT34" i="81"/>
  <c r="AU34" i="81"/>
  <c r="AV34" i="81"/>
  <c r="AW34" i="81"/>
  <c r="AX34" i="81"/>
  <c r="AY34" i="81"/>
  <c r="AZ34" i="81"/>
  <c r="BA34" i="81"/>
  <c r="BB34" i="81"/>
  <c r="BC34" i="81"/>
  <c r="BD34" i="81"/>
  <c r="BE34" i="81"/>
  <c r="C35" i="81"/>
  <c r="D35" i="81"/>
  <c r="E35" i="81"/>
  <c r="F35" i="81"/>
  <c r="G35" i="81"/>
  <c r="H35" i="81"/>
  <c r="I35" i="81"/>
  <c r="J35" i="81"/>
  <c r="K35" i="81"/>
  <c r="L35" i="81"/>
  <c r="M35" i="81"/>
  <c r="N35" i="81"/>
  <c r="O35" i="81"/>
  <c r="P35" i="81"/>
  <c r="Q35" i="81"/>
  <c r="S35" i="81"/>
  <c r="T35" i="81"/>
  <c r="U35" i="81"/>
  <c r="V35" i="81"/>
  <c r="W35" i="81"/>
  <c r="X35" i="81"/>
  <c r="Y35" i="81"/>
  <c r="Z35" i="81"/>
  <c r="AA35" i="81"/>
  <c r="AB35" i="81"/>
  <c r="AC35" i="81"/>
  <c r="AD35" i="81"/>
  <c r="AE35" i="81"/>
  <c r="AF35" i="81"/>
  <c r="AG35" i="81"/>
  <c r="AH35" i="81"/>
  <c r="AI35" i="81"/>
  <c r="AJ35" i="81"/>
  <c r="AM35" i="81"/>
  <c r="AN35" i="81"/>
  <c r="AO35" i="81"/>
  <c r="AP35" i="81"/>
  <c r="AQ35" i="81"/>
  <c r="AR35" i="81"/>
  <c r="AS35" i="81"/>
  <c r="AT35" i="81"/>
  <c r="AU35" i="81"/>
  <c r="AV35" i="81"/>
  <c r="AW35" i="81"/>
  <c r="AX35" i="81"/>
  <c r="AY35" i="81"/>
  <c r="AZ35" i="81"/>
  <c r="BA35" i="81"/>
  <c r="BB35" i="81"/>
  <c r="BC35" i="81"/>
  <c r="BD35" i="81"/>
  <c r="BE35" i="81"/>
  <c r="C36" i="81"/>
  <c r="D36" i="81"/>
  <c r="E36" i="81"/>
  <c r="F36" i="81"/>
  <c r="G36" i="81"/>
  <c r="H36" i="81"/>
  <c r="I36" i="81"/>
  <c r="J36" i="81"/>
  <c r="K36" i="81"/>
  <c r="L36" i="81"/>
  <c r="M36" i="81"/>
  <c r="N36" i="81"/>
  <c r="O36" i="81"/>
  <c r="P36" i="81"/>
  <c r="Q36" i="81"/>
  <c r="S36" i="81"/>
  <c r="T36" i="81"/>
  <c r="U36" i="81"/>
  <c r="V36" i="81"/>
  <c r="W36" i="81"/>
  <c r="X36" i="81"/>
  <c r="Y36" i="81"/>
  <c r="Z36" i="81"/>
  <c r="AA36" i="81"/>
  <c r="AB36" i="81"/>
  <c r="AC36" i="81"/>
  <c r="AD36" i="81"/>
  <c r="AE36" i="81"/>
  <c r="AF36" i="81"/>
  <c r="AG36" i="81"/>
  <c r="AH36" i="81"/>
  <c r="AI36" i="81"/>
  <c r="AJ36" i="81"/>
  <c r="AM36" i="81"/>
  <c r="AN36" i="81"/>
  <c r="AO36" i="81"/>
  <c r="AP36" i="81"/>
  <c r="AQ36" i="81"/>
  <c r="AR36" i="81"/>
  <c r="AS36" i="81"/>
  <c r="AT36" i="81"/>
  <c r="AU36" i="81"/>
  <c r="AV36" i="81"/>
  <c r="AW36" i="81"/>
  <c r="AX36" i="81"/>
  <c r="AY36" i="81"/>
  <c r="AZ36" i="81"/>
  <c r="BA36" i="81"/>
  <c r="BB36" i="81"/>
  <c r="BC36" i="81"/>
  <c r="BD36" i="81"/>
  <c r="BE36" i="81"/>
  <c r="C37" i="81"/>
  <c r="D37" i="81"/>
  <c r="E37" i="81"/>
  <c r="F37" i="81"/>
  <c r="G37" i="81"/>
  <c r="H37" i="81"/>
  <c r="I37" i="81"/>
  <c r="J37" i="81"/>
  <c r="K37" i="81"/>
  <c r="L37" i="81"/>
  <c r="M37" i="81"/>
  <c r="N37" i="81"/>
  <c r="O37" i="81"/>
  <c r="P37" i="81"/>
  <c r="Q37" i="81"/>
  <c r="S37" i="81"/>
  <c r="T37" i="81"/>
  <c r="U37" i="81"/>
  <c r="V37" i="81"/>
  <c r="W37" i="81"/>
  <c r="X37" i="81"/>
  <c r="Y37" i="81"/>
  <c r="Z37" i="81"/>
  <c r="AA37" i="81"/>
  <c r="AB37" i="81"/>
  <c r="AC37" i="81"/>
  <c r="AD37" i="81"/>
  <c r="AE37" i="81"/>
  <c r="AF37" i="81"/>
  <c r="AG37" i="81"/>
  <c r="AH37" i="81"/>
  <c r="AI37" i="81"/>
  <c r="AJ37" i="81"/>
  <c r="AM37" i="81"/>
  <c r="AN37" i="81"/>
  <c r="AO37" i="81"/>
  <c r="AP37" i="81"/>
  <c r="AQ37" i="81"/>
  <c r="AR37" i="81"/>
  <c r="AS37" i="81"/>
  <c r="AT37" i="81"/>
  <c r="AU37" i="81"/>
  <c r="AV37" i="81"/>
  <c r="AW37" i="81"/>
  <c r="AX37" i="81"/>
  <c r="AY37" i="81"/>
  <c r="AZ37" i="81"/>
  <c r="BA37" i="81"/>
  <c r="BB37" i="81"/>
  <c r="BC37" i="81"/>
  <c r="BD37" i="81"/>
  <c r="BE37" i="81"/>
  <c r="C38" i="81"/>
  <c r="D38" i="81"/>
  <c r="E38" i="81"/>
  <c r="F38" i="81"/>
  <c r="G38" i="81"/>
  <c r="H38" i="81"/>
  <c r="I38" i="81"/>
  <c r="J38" i="81"/>
  <c r="K38" i="81"/>
  <c r="L38" i="81"/>
  <c r="M38" i="81"/>
  <c r="N38" i="81"/>
  <c r="O38" i="81"/>
  <c r="P38" i="81"/>
  <c r="Q38" i="81"/>
  <c r="S38" i="81"/>
  <c r="T38" i="81"/>
  <c r="U38" i="81"/>
  <c r="V38" i="81"/>
  <c r="W38" i="81"/>
  <c r="X38" i="81"/>
  <c r="Y38" i="81"/>
  <c r="Z38" i="81"/>
  <c r="AA38" i="81"/>
  <c r="AB38" i="81"/>
  <c r="AC38" i="81"/>
  <c r="AD38" i="81"/>
  <c r="AE38" i="81"/>
  <c r="AF38" i="81"/>
  <c r="AG38" i="81"/>
  <c r="AH38" i="81"/>
  <c r="AI38" i="81"/>
  <c r="AJ38" i="81"/>
  <c r="AM38" i="81"/>
  <c r="AN38" i="81"/>
  <c r="AO38" i="81"/>
  <c r="AP38" i="81"/>
  <c r="AQ38" i="81"/>
  <c r="AR38" i="81"/>
  <c r="AS38" i="81"/>
  <c r="AT38" i="81"/>
  <c r="AU38" i="81"/>
  <c r="AV38" i="81"/>
  <c r="AW38" i="81"/>
  <c r="AX38" i="81"/>
  <c r="AY38" i="81"/>
  <c r="AZ38" i="81"/>
  <c r="BA38" i="81"/>
  <c r="BB38" i="81"/>
  <c r="BC38" i="81"/>
  <c r="BD38" i="81"/>
  <c r="BE38" i="81"/>
  <c r="C39" i="81"/>
  <c r="D39" i="81"/>
  <c r="E39" i="81"/>
  <c r="F39" i="81"/>
  <c r="G39" i="81"/>
  <c r="H39" i="81"/>
  <c r="I39" i="81"/>
  <c r="J39" i="81"/>
  <c r="K39" i="81"/>
  <c r="L39" i="81"/>
  <c r="M39" i="81"/>
  <c r="N39" i="81"/>
  <c r="O39" i="81"/>
  <c r="P39" i="81"/>
  <c r="Q39" i="81"/>
  <c r="S39" i="81"/>
  <c r="T39" i="81"/>
  <c r="U39" i="81"/>
  <c r="V39" i="81"/>
  <c r="W39" i="81"/>
  <c r="X39" i="81"/>
  <c r="Y39" i="81"/>
  <c r="Z39" i="81"/>
  <c r="AA39" i="81"/>
  <c r="AB39" i="81"/>
  <c r="AC39" i="81"/>
  <c r="AD39" i="81"/>
  <c r="AE39" i="81"/>
  <c r="AF39" i="81"/>
  <c r="AG39" i="81"/>
  <c r="AH39" i="81"/>
  <c r="AI39" i="81"/>
  <c r="AJ39" i="81"/>
  <c r="AM39" i="81"/>
  <c r="AN39" i="81"/>
  <c r="AO39" i="81"/>
  <c r="AP39" i="81"/>
  <c r="AQ39" i="81"/>
  <c r="AR39" i="81"/>
  <c r="AS39" i="81"/>
  <c r="AT39" i="81"/>
  <c r="AU39" i="81"/>
  <c r="AV39" i="81"/>
  <c r="AW39" i="81"/>
  <c r="AX39" i="81"/>
  <c r="AY39" i="81"/>
  <c r="AZ39" i="81"/>
  <c r="BA39" i="81"/>
  <c r="BB39" i="81"/>
  <c r="BC39" i="81"/>
  <c r="BD39" i="81"/>
  <c r="BE39" i="81"/>
  <c r="C40" i="81"/>
  <c r="D40" i="81"/>
  <c r="E40" i="81"/>
  <c r="F40" i="81"/>
  <c r="G40" i="81"/>
  <c r="H40" i="81"/>
  <c r="I40" i="81"/>
  <c r="J40" i="81"/>
  <c r="K40" i="81"/>
  <c r="L40" i="81"/>
  <c r="M40" i="81"/>
  <c r="N40" i="81"/>
  <c r="O40" i="81"/>
  <c r="P40" i="81"/>
  <c r="Q40" i="81"/>
  <c r="S40" i="81"/>
  <c r="T40" i="81"/>
  <c r="U40" i="81"/>
  <c r="V40" i="81"/>
  <c r="W40" i="81"/>
  <c r="X40" i="81"/>
  <c r="Y40" i="81"/>
  <c r="Z40" i="81"/>
  <c r="AA40" i="81"/>
  <c r="AB40" i="81"/>
  <c r="AC40" i="81"/>
  <c r="AD40" i="81"/>
  <c r="AE40" i="81"/>
  <c r="AF40" i="81"/>
  <c r="AG40" i="81"/>
  <c r="AH40" i="81"/>
  <c r="AI40" i="81"/>
  <c r="AJ40" i="81"/>
  <c r="AM40" i="81"/>
  <c r="AN40" i="81"/>
  <c r="AO40" i="81"/>
  <c r="AP40" i="81"/>
  <c r="AQ40" i="81"/>
  <c r="AR40" i="81"/>
  <c r="AS40" i="81"/>
  <c r="AT40" i="81"/>
  <c r="AU40" i="81"/>
  <c r="AV40" i="81"/>
  <c r="AW40" i="81"/>
  <c r="AX40" i="81"/>
  <c r="AY40" i="81"/>
  <c r="AZ40" i="81"/>
  <c r="BA40" i="81"/>
  <c r="BB40" i="81"/>
  <c r="BC40" i="81"/>
  <c r="BD40" i="81"/>
  <c r="BE40" i="81"/>
  <c r="C41" i="81"/>
  <c r="D41" i="81"/>
  <c r="E41" i="81"/>
  <c r="F41" i="81"/>
  <c r="G41" i="81"/>
  <c r="H41" i="81"/>
  <c r="I41" i="81"/>
  <c r="J41" i="81"/>
  <c r="K41" i="81"/>
  <c r="L41" i="81"/>
  <c r="M41" i="81"/>
  <c r="N41" i="81"/>
  <c r="O41" i="81"/>
  <c r="P41" i="81"/>
  <c r="Q41" i="81"/>
  <c r="S41" i="81"/>
  <c r="T41" i="81"/>
  <c r="U41" i="81"/>
  <c r="V41" i="81"/>
  <c r="W41" i="81"/>
  <c r="X41" i="81"/>
  <c r="Y41" i="81"/>
  <c r="Z41" i="81"/>
  <c r="AA41" i="81"/>
  <c r="AB41" i="81"/>
  <c r="AC41" i="81"/>
  <c r="AD41" i="81"/>
  <c r="AE41" i="81"/>
  <c r="AF41" i="81"/>
  <c r="AG41" i="81"/>
  <c r="AH41" i="81"/>
  <c r="AI41" i="81"/>
  <c r="AJ41" i="81"/>
  <c r="AM41" i="81"/>
  <c r="AN41" i="81"/>
  <c r="AO41" i="81"/>
  <c r="AP41" i="81"/>
  <c r="AQ41" i="81"/>
  <c r="AR41" i="81"/>
  <c r="AS41" i="81"/>
  <c r="AT41" i="81"/>
  <c r="AU41" i="81"/>
  <c r="AV41" i="81"/>
  <c r="AW41" i="81"/>
  <c r="AX41" i="81"/>
  <c r="AY41" i="81"/>
  <c r="AZ41" i="81"/>
  <c r="BA41" i="81"/>
  <c r="BB41" i="81"/>
  <c r="BC41" i="81"/>
  <c r="BD41" i="81"/>
  <c r="BE41" i="81"/>
  <c r="C42" i="81"/>
  <c r="D42" i="81"/>
  <c r="E42" i="81"/>
  <c r="F42" i="81"/>
  <c r="G42" i="81"/>
  <c r="H42" i="81"/>
  <c r="I42" i="81"/>
  <c r="J42" i="81"/>
  <c r="K42" i="81"/>
  <c r="L42" i="81"/>
  <c r="M42" i="81"/>
  <c r="N42" i="81"/>
  <c r="O42" i="81"/>
  <c r="P42" i="81"/>
  <c r="Q42" i="81"/>
  <c r="S42" i="81"/>
  <c r="T42" i="81"/>
  <c r="U42" i="81"/>
  <c r="V42" i="81"/>
  <c r="W42" i="81"/>
  <c r="X42" i="81"/>
  <c r="Y42" i="81"/>
  <c r="Z42" i="81"/>
  <c r="AA42" i="81"/>
  <c r="AB42" i="81"/>
  <c r="AC42" i="81"/>
  <c r="AD42" i="81"/>
  <c r="AE42" i="81"/>
  <c r="AF42" i="81"/>
  <c r="AG42" i="81"/>
  <c r="AH42" i="81"/>
  <c r="AI42" i="81"/>
  <c r="AJ42" i="81"/>
  <c r="AM42" i="81"/>
  <c r="AN42" i="81"/>
  <c r="AO42" i="81"/>
  <c r="AP42" i="81"/>
  <c r="AQ42" i="81"/>
  <c r="AR42" i="81"/>
  <c r="AS42" i="81"/>
  <c r="AT42" i="81"/>
  <c r="AU42" i="81"/>
  <c r="AV42" i="81"/>
  <c r="AW42" i="81"/>
  <c r="AX42" i="81"/>
  <c r="AY42" i="81"/>
  <c r="AZ42" i="81"/>
  <c r="BA42" i="81"/>
  <c r="BB42" i="81"/>
  <c r="BC42" i="81"/>
  <c r="BD42" i="81"/>
  <c r="BE42" i="81"/>
  <c r="C43" i="81"/>
  <c r="D43" i="81"/>
  <c r="E43" i="81"/>
  <c r="F43" i="81"/>
  <c r="G43" i="81"/>
  <c r="H43" i="81"/>
  <c r="I43" i="81"/>
  <c r="J43" i="81"/>
  <c r="K43" i="81"/>
  <c r="L43" i="81"/>
  <c r="M43" i="81"/>
  <c r="N43" i="81"/>
  <c r="O43" i="81"/>
  <c r="P43" i="81"/>
  <c r="Q43" i="81"/>
  <c r="S43" i="81"/>
  <c r="T43" i="81"/>
  <c r="U43" i="81"/>
  <c r="V43" i="81"/>
  <c r="W43" i="81"/>
  <c r="X43" i="81"/>
  <c r="Y43" i="81"/>
  <c r="Z43" i="81"/>
  <c r="AA43" i="81"/>
  <c r="AB43" i="81"/>
  <c r="AC43" i="81"/>
  <c r="AD43" i="81"/>
  <c r="AE43" i="81"/>
  <c r="AF43" i="81"/>
  <c r="AG43" i="81"/>
  <c r="AH43" i="81"/>
  <c r="AI43" i="81"/>
  <c r="AJ43" i="81"/>
  <c r="AM43" i="81"/>
  <c r="AN43" i="81"/>
  <c r="AO43" i="81"/>
  <c r="AP43" i="81"/>
  <c r="AQ43" i="81"/>
  <c r="AR43" i="81"/>
  <c r="AS43" i="81"/>
  <c r="AT43" i="81"/>
  <c r="AU43" i="81"/>
  <c r="AV43" i="81"/>
  <c r="AW43" i="81"/>
  <c r="AX43" i="81"/>
  <c r="AY43" i="81"/>
  <c r="AZ43" i="81"/>
  <c r="BA43" i="81"/>
  <c r="BB43" i="81"/>
  <c r="BC43" i="81"/>
  <c r="BD43" i="81"/>
  <c r="BE43" i="81"/>
  <c r="C44" i="81"/>
  <c r="D44" i="81"/>
  <c r="E44" i="81"/>
  <c r="F44" i="81"/>
  <c r="G44" i="81"/>
  <c r="H44" i="81"/>
  <c r="I44" i="81"/>
  <c r="J44" i="81"/>
  <c r="K44" i="81"/>
  <c r="L44" i="81"/>
  <c r="M44" i="81"/>
  <c r="N44" i="81"/>
  <c r="O44" i="81"/>
  <c r="P44" i="81"/>
  <c r="Q44" i="81"/>
  <c r="S44" i="81"/>
  <c r="T44" i="81"/>
  <c r="U44" i="81"/>
  <c r="V44" i="81"/>
  <c r="W44" i="81"/>
  <c r="X44" i="81"/>
  <c r="Y44" i="81"/>
  <c r="Z44" i="81"/>
  <c r="AA44" i="81"/>
  <c r="AB44" i="81"/>
  <c r="AC44" i="81"/>
  <c r="AD44" i="81"/>
  <c r="AE44" i="81"/>
  <c r="AF44" i="81"/>
  <c r="AG44" i="81"/>
  <c r="AH44" i="81"/>
  <c r="AI44" i="81"/>
  <c r="AJ44" i="81"/>
  <c r="AM44" i="81"/>
  <c r="AN44" i="81"/>
  <c r="AO44" i="81"/>
  <c r="AP44" i="81"/>
  <c r="AQ44" i="81"/>
  <c r="AR44" i="81"/>
  <c r="AS44" i="81"/>
  <c r="AT44" i="81"/>
  <c r="AU44" i="81"/>
  <c r="AV44" i="81"/>
  <c r="AW44" i="81"/>
  <c r="AX44" i="81"/>
  <c r="AY44" i="81"/>
  <c r="AZ44" i="81"/>
  <c r="BA44" i="81"/>
  <c r="BB44" i="81"/>
  <c r="BC44" i="81"/>
  <c r="BD44" i="81"/>
  <c r="BE44" i="81"/>
  <c r="C45" i="81"/>
  <c r="D45" i="81"/>
  <c r="E45" i="81"/>
  <c r="F45" i="81"/>
  <c r="G45" i="81"/>
  <c r="H45" i="81"/>
  <c r="I45" i="81"/>
  <c r="J45" i="81"/>
  <c r="K45" i="81"/>
  <c r="L45" i="81"/>
  <c r="M45" i="81"/>
  <c r="N45" i="81"/>
  <c r="O45" i="81"/>
  <c r="P45" i="81"/>
  <c r="Q45" i="81"/>
  <c r="S45" i="81"/>
  <c r="T45" i="81"/>
  <c r="U45" i="81"/>
  <c r="V45" i="81"/>
  <c r="W45" i="81"/>
  <c r="X45" i="81"/>
  <c r="Y45" i="81"/>
  <c r="Z45" i="81"/>
  <c r="AA45" i="81"/>
  <c r="AB45" i="81"/>
  <c r="AC45" i="81"/>
  <c r="AD45" i="81"/>
  <c r="AE45" i="81"/>
  <c r="AF45" i="81"/>
  <c r="AG45" i="81"/>
  <c r="AH45" i="81"/>
  <c r="AI45" i="81"/>
  <c r="AJ45" i="81"/>
  <c r="AM45" i="81"/>
  <c r="AN45" i="81"/>
  <c r="AO45" i="81"/>
  <c r="AP45" i="81"/>
  <c r="AQ45" i="81"/>
  <c r="AR45" i="81"/>
  <c r="AS45" i="81"/>
  <c r="AT45" i="81"/>
  <c r="AU45" i="81"/>
  <c r="AV45" i="81"/>
  <c r="AW45" i="81"/>
  <c r="AX45" i="81"/>
  <c r="AY45" i="81"/>
  <c r="AZ45" i="81"/>
  <c r="BA45" i="81"/>
  <c r="BB45" i="81"/>
  <c r="BC45" i="81"/>
  <c r="BD45" i="81"/>
  <c r="BE45" i="81"/>
  <c r="C46" i="81"/>
  <c r="D46" i="81"/>
  <c r="E46" i="81"/>
  <c r="F46" i="81"/>
  <c r="G46" i="81"/>
  <c r="H46" i="81"/>
  <c r="I46" i="81"/>
  <c r="J46" i="81"/>
  <c r="K46" i="81"/>
  <c r="L46" i="81"/>
  <c r="M46" i="81"/>
  <c r="N46" i="81"/>
  <c r="O46" i="81"/>
  <c r="P46" i="81"/>
  <c r="Q46" i="81"/>
  <c r="S46" i="81"/>
  <c r="T46" i="81"/>
  <c r="U46" i="81"/>
  <c r="V46" i="81"/>
  <c r="W46" i="81"/>
  <c r="X46" i="81"/>
  <c r="Y46" i="81"/>
  <c r="Z46" i="81"/>
  <c r="AA46" i="81"/>
  <c r="AB46" i="81"/>
  <c r="AC46" i="81"/>
  <c r="AD46" i="81"/>
  <c r="AE46" i="81"/>
  <c r="AF46" i="81"/>
  <c r="AG46" i="81"/>
  <c r="AH46" i="81"/>
  <c r="AI46" i="81"/>
  <c r="AJ46" i="81"/>
  <c r="AM46" i="81"/>
  <c r="AN46" i="81"/>
  <c r="AO46" i="81"/>
  <c r="AP46" i="81"/>
  <c r="AQ46" i="81"/>
  <c r="AR46" i="81"/>
  <c r="AS46" i="81"/>
  <c r="AT46" i="81"/>
  <c r="AU46" i="81"/>
  <c r="AV46" i="81"/>
  <c r="AW46" i="81"/>
  <c r="AX46" i="81"/>
  <c r="AY46" i="81"/>
  <c r="AZ46" i="81"/>
  <c r="BA46" i="81"/>
  <c r="BB46" i="81"/>
  <c r="BC46" i="81"/>
  <c r="BD46" i="81"/>
  <c r="BE46" i="81"/>
  <c r="C47" i="81"/>
  <c r="D47" i="81"/>
  <c r="E47" i="81"/>
  <c r="F47" i="81"/>
  <c r="G47" i="81"/>
  <c r="H47" i="81"/>
  <c r="I47" i="81"/>
  <c r="J47" i="81"/>
  <c r="K47" i="81"/>
  <c r="L47" i="81"/>
  <c r="M47" i="81"/>
  <c r="N47" i="81"/>
  <c r="O47" i="81"/>
  <c r="P47" i="81"/>
  <c r="Q47" i="81"/>
  <c r="S47" i="81"/>
  <c r="T47" i="81"/>
  <c r="U47" i="81"/>
  <c r="V47" i="81"/>
  <c r="W47" i="81"/>
  <c r="X47" i="81"/>
  <c r="Y47" i="81"/>
  <c r="Z47" i="81"/>
  <c r="AA47" i="81"/>
  <c r="AB47" i="81"/>
  <c r="AC47" i="81"/>
  <c r="AD47" i="81"/>
  <c r="AE47" i="81"/>
  <c r="AF47" i="81"/>
  <c r="AG47" i="81"/>
  <c r="AH47" i="81"/>
  <c r="AI47" i="81"/>
  <c r="AJ47" i="81"/>
  <c r="AM47" i="81"/>
  <c r="AN47" i="81"/>
  <c r="AO47" i="81"/>
  <c r="AP47" i="81"/>
  <c r="AQ47" i="81"/>
  <c r="AR47" i="81"/>
  <c r="AS47" i="81"/>
  <c r="AT47" i="81"/>
  <c r="AU47" i="81"/>
  <c r="AV47" i="81"/>
  <c r="AW47" i="81"/>
  <c r="AX47" i="81"/>
  <c r="AY47" i="81"/>
  <c r="AZ47" i="81"/>
  <c r="BA47" i="81"/>
  <c r="BB47" i="81"/>
  <c r="BC47" i="81"/>
  <c r="BD47" i="81"/>
  <c r="BE47" i="81"/>
  <c r="C48" i="81"/>
  <c r="D48" i="81"/>
  <c r="E48" i="81"/>
  <c r="F48" i="81"/>
  <c r="G48" i="81"/>
  <c r="H48" i="81"/>
  <c r="I48" i="81"/>
  <c r="J48" i="81"/>
  <c r="K48" i="81"/>
  <c r="L48" i="81"/>
  <c r="M48" i="81"/>
  <c r="N48" i="81"/>
  <c r="O48" i="81"/>
  <c r="P48" i="81"/>
  <c r="Q48" i="81"/>
  <c r="S48" i="81"/>
  <c r="T48" i="81"/>
  <c r="U48" i="81"/>
  <c r="V48" i="81"/>
  <c r="W48" i="81"/>
  <c r="X48" i="81"/>
  <c r="Y48" i="81"/>
  <c r="Z48" i="81"/>
  <c r="AA48" i="81"/>
  <c r="AB48" i="81"/>
  <c r="AC48" i="81"/>
  <c r="AD48" i="81"/>
  <c r="AE48" i="81"/>
  <c r="AF48" i="81"/>
  <c r="AG48" i="81"/>
  <c r="AH48" i="81"/>
  <c r="AI48" i="81"/>
  <c r="AJ48" i="81"/>
  <c r="AM48" i="81"/>
  <c r="AN48" i="81"/>
  <c r="AO48" i="81"/>
  <c r="AP48" i="81"/>
  <c r="AQ48" i="81"/>
  <c r="AR48" i="81"/>
  <c r="AS48" i="81"/>
  <c r="AT48" i="81"/>
  <c r="AU48" i="81"/>
  <c r="AV48" i="81"/>
  <c r="AW48" i="81"/>
  <c r="AX48" i="81"/>
  <c r="AY48" i="81"/>
  <c r="AZ48" i="81"/>
  <c r="BA48" i="81"/>
  <c r="BB48" i="81"/>
  <c r="BC48" i="81"/>
  <c r="BD48" i="81"/>
  <c r="BE48" i="81"/>
  <c r="C49" i="81"/>
  <c r="D49" i="81"/>
  <c r="E49" i="81"/>
  <c r="F49" i="81"/>
  <c r="G49" i="81"/>
  <c r="H49" i="81"/>
  <c r="I49" i="81"/>
  <c r="J49" i="81"/>
  <c r="K49" i="81"/>
  <c r="L49" i="81"/>
  <c r="M49" i="81"/>
  <c r="N49" i="81"/>
  <c r="O49" i="81"/>
  <c r="P49" i="81"/>
  <c r="Q49" i="81"/>
  <c r="S49" i="81"/>
  <c r="T49" i="81"/>
  <c r="U49" i="81"/>
  <c r="V49" i="81"/>
  <c r="W49" i="81"/>
  <c r="X49" i="81"/>
  <c r="Y49" i="81"/>
  <c r="Z49" i="81"/>
  <c r="AA49" i="81"/>
  <c r="AB49" i="81"/>
  <c r="AC49" i="81"/>
  <c r="AD49" i="81"/>
  <c r="AE49" i="81"/>
  <c r="AF49" i="81"/>
  <c r="AG49" i="81"/>
  <c r="AH49" i="81"/>
  <c r="AI49" i="81"/>
  <c r="AJ49" i="81"/>
  <c r="AM49" i="81"/>
  <c r="AN49" i="81"/>
  <c r="AO49" i="81"/>
  <c r="AP49" i="81"/>
  <c r="AQ49" i="81"/>
  <c r="AR49" i="81"/>
  <c r="AS49" i="81"/>
  <c r="AT49" i="81"/>
  <c r="AU49" i="81"/>
  <c r="AV49" i="81"/>
  <c r="AW49" i="81"/>
  <c r="AX49" i="81"/>
  <c r="AY49" i="81"/>
  <c r="AZ49" i="81"/>
  <c r="BA49" i="81"/>
  <c r="BB49" i="81"/>
  <c r="BC49" i="81"/>
  <c r="BD49" i="81"/>
  <c r="BE49" i="81"/>
  <c r="C50" i="81"/>
  <c r="D50" i="81"/>
  <c r="E50" i="81"/>
  <c r="F50" i="81"/>
  <c r="G50" i="81"/>
  <c r="H50" i="81"/>
  <c r="I50" i="81"/>
  <c r="J50" i="81"/>
  <c r="K50" i="81"/>
  <c r="L50" i="81"/>
  <c r="M50" i="81"/>
  <c r="N50" i="81"/>
  <c r="O50" i="81"/>
  <c r="P50" i="81"/>
  <c r="Q50" i="81"/>
  <c r="S50" i="81"/>
  <c r="T50" i="81"/>
  <c r="U50" i="81"/>
  <c r="V50" i="81"/>
  <c r="W50" i="81"/>
  <c r="X50" i="81"/>
  <c r="Y50" i="81"/>
  <c r="Z50" i="81"/>
  <c r="AA50" i="81"/>
  <c r="AB50" i="81"/>
  <c r="AC50" i="81"/>
  <c r="AD50" i="81"/>
  <c r="AE50" i="81"/>
  <c r="AF50" i="81"/>
  <c r="AG50" i="81"/>
  <c r="AH50" i="81"/>
  <c r="AI50" i="81"/>
  <c r="AJ50" i="81"/>
  <c r="AM50" i="81"/>
  <c r="AN50" i="81"/>
  <c r="AO50" i="81"/>
  <c r="AP50" i="81"/>
  <c r="AQ50" i="81"/>
  <c r="AR50" i="81"/>
  <c r="AS50" i="81"/>
  <c r="AT50" i="81"/>
  <c r="AU50" i="81"/>
  <c r="AV50" i="81"/>
  <c r="AW50" i="81"/>
  <c r="AX50" i="81"/>
  <c r="AY50" i="81"/>
  <c r="AZ50" i="81"/>
  <c r="BA50" i="81"/>
  <c r="BB50" i="81"/>
  <c r="BC50" i="81"/>
  <c r="BD50" i="81"/>
  <c r="BE50" i="81"/>
  <c r="C51" i="81"/>
  <c r="D51" i="81"/>
  <c r="E51" i="81"/>
  <c r="F51" i="81"/>
  <c r="G51" i="81"/>
  <c r="H51" i="81"/>
  <c r="I51" i="81"/>
  <c r="J51" i="81"/>
  <c r="K51" i="81"/>
  <c r="L51" i="81"/>
  <c r="M51" i="81"/>
  <c r="N51" i="81"/>
  <c r="O51" i="81"/>
  <c r="P51" i="81"/>
  <c r="Q51" i="81"/>
  <c r="S51" i="81"/>
  <c r="T51" i="81"/>
  <c r="U51" i="81"/>
  <c r="V51" i="81"/>
  <c r="W51" i="81"/>
  <c r="X51" i="81"/>
  <c r="Y51" i="81"/>
  <c r="Z51" i="81"/>
  <c r="AA51" i="81"/>
  <c r="AB51" i="81"/>
  <c r="AC51" i="81"/>
  <c r="AD51" i="81"/>
  <c r="AE51" i="81"/>
  <c r="AF51" i="81"/>
  <c r="AG51" i="81"/>
  <c r="AH51" i="81"/>
  <c r="AI51" i="81"/>
  <c r="AJ51" i="81"/>
  <c r="AM51" i="81"/>
  <c r="AN51" i="81"/>
  <c r="AO51" i="81"/>
  <c r="AP51" i="81"/>
  <c r="AQ51" i="81"/>
  <c r="AR51" i="81"/>
  <c r="AS51" i="81"/>
  <c r="AT51" i="81"/>
  <c r="AU51" i="81"/>
  <c r="AV51" i="81"/>
  <c r="AW51" i="81"/>
  <c r="AX51" i="81"/>
  <c r="AY51" i="81"/>
  <c r="AZ51" i="81"/>
  <c r="BA51" i="81"/>
  <c r="BB51" i="81"/>
  <c r="BC51" i="81"/>
  <c r="BD51" i="81"/>
  <c r="BE51" i="81"/>
  <c r="C52" i="81"/>
  <c r="D52" i="81"/>
  <c r="E52" i="81"/>
  <c r="F52" i="81"/>
  <c r="G52" i="81"/>
  <c r="H52" i="81"/>
  <c r="I52" i="81"/>
  <c r="J52" i="81"/>
  <c r="K52" i="81"/>
  <c r="L52" i="81"/>
  <c r="M52" i="81"/>
  <c r="N52" i="81"/>
  <c r="O52" i="81"/>
  <c r="P52" i="81"/>
  <c r="Q52" i="81"/>
  <c r="S52" i="81"/>
  <c r="T52" i="81"/>
  <c r="U52" i="81"/>
  <c r="V52" i="81"/>
  <c r="W52" i="81"/>
  <c r="X52" i="81"/>
  <c r="Y52" i="81"/>
  <c r="Z52" i="81"/>
  <c r="AA52" i="81"/>
  <c r="AB52" i="81"/>
  <c r="AC52" i="81"/>
  <c r="AD52" i="81"/>
  <c r="AE52" i="81"/>
  <c r="AF52" i="81"/>
  <c r="AG52" i="81"/>
  <c r="AH52" i="81"/>
  <c r="AI52" i="81"/>
  <c r="AJ52" i="81"/>
  <c r="AM52" i="81"/>
  <c r="AN52" i="81"/>
  <c r="AO52" i="81"/>
  <c r="AP52" i="81"/>
  <c r="AQ52" i="81"/>
  <c r="AR52" i="81"/>
  <c r="AS52" i="81"/>
  <c r="AT52" i="81"/>
  <c r="AU52" i="81"/>
  <c r="AV52" i="81"/>
  <c r="AW52" i="81"/>
  <c r="AX52" i="81"/>
  <c r="AY52" i="81"/>
  <c r="AZ52" i="81"/>
  <c r="BA52" i="81"/>
  <c r="BB52" i="81"/>
  <c r="BC52" i="81"/>
  <c r="BD52" i="81"/>
  <c r="BE52" i="81"/>
  <c r="C53" i="81"/>
  <c r="D53" i="81"/>
  <c r="E53" i="81"/>
  <c r="F53" i="81"/>
  <c r="G53" i="81"/>
  <c r="H53" i="81"/>
  <c r="I53" i="81"/>
  <c r="J53" i="81"/>
  <c r="K53" i="81"/>
  <c r="L53" i="81"/>
  <c r="M53" i="81"/>
  <c r="N53" i="81"/>
  <c r="O53" i="81"/>
  <c r="P53" i="81"/>
  <c r="Q53" i="81"/>
  <c r="S53" i="81"/>
  <c r="T53" i="81"/>
  <c r="U53" i="81"/>
  <c r="V53" i="81"/>
  <c r="W53" i="81"/>
  <c r="X53" i="81"/>
  <c r="Y53" i="81"/>
  <c r="Z53" i="81"/>
  <c r="AA53" i="81"/>
  <c r="AB53" i="81"/>
  <c r="AC53" i="81"/>
  <c r="AD53" i="81"/>
  <c r="AE53" i="81"/>
  <c r="AF53" i="81"/>
  <c r="AG53" i="81"/>
  <c r="AH53" i="81"/>
  <c r="AI53" i="81"/>
  <c r="AJ53" i="81"/>
  <c r="AM53" i="81"/>
  <c r="AN53" i="81"/>
  <c r="AO53" i="81"/>
  <c r="AP53" i="81"/>
  <c r="AQ53" i="81"/>
  <c r="AR53" i="81"/>
  <c r="AS53" i="81"/>
  <c r="AT53" i="81"/>
  <c r="AU53" i="81"/>
  <c r="AV53" i="81"/>
  <c r="AW53" i="81"/>
  <c r="AX53" i="81"/>
  <c r="AY53" i="81"/>
  <c r="AZ53" i="81"/>
  <c r="BA53" i="81"/>
  <c r="BB53" i="81"/>
  <c r="BC53" i="81"/>
  <c r="BD53" i="81"/>
  <c r="BE53" i="81"/>
  <c r="C54" i="81"/>
  <c r="D54" i="81"/>
  <c r="E54" i="81"/>
  <c r="F54" i="81"/>
  <c r="G54" i="81"/>
  <c r="H54" i="81"/>
  <c r="I54" i="81"/>
  <c r="J54" i="81"/>
  <c r="K54" i="81"/>
  <c r="L54" i="81"/>
  <c r="M54" i="81"/>
  <c r="N54" i="81"/>
  <c r="O54" i="81"/>
  <c r="P54" i="81"/>
  <c r="Q54" i="81"/>
  <c r="S54" i="81"/>
  <c r="T54" i="81"/>
  <c r="U54" i="81"/>
  <c r="V54" i="81"/>
  <c r="W54" i="81"/>
  <c r="X54" i="81"/>
  <c r="Y54" i="81"/>
  <c r="Z54" i="81"/>
  <c r="AA54" i="81"/>
  <c r="AB54" i="81"/>
  <c r="AC54" i="81"/>
  <c r="AD54" i="81"/>
  <c r="AE54" i="81"/>
  <c r="AF54" i="81"/>
  <c r="AG54" i="81"/>
  <c r="AH54" i="81"/>
  <c r="AI54" i="81"/>
  <c r="AJ54" i="81"/>
  <c r="AM54" i="81"/>
  <c r="AN54" i="81"/>
  <c r="AO54" i="81"/>
  <c r="AP54" i="81"/>
  <c r="AQ54" i="81"/>
  <c r="AR54" i="81"/>
  <c r="AS54" i="81"/>
  <c r="AT54" i="81"/>
  <c r="AU54" i="81"/>
  <c r="AV54" i="81"/>
  <c r="AW54" i="81"/>
  <c r="AX54" i="81"/>
  <c r="AY54" i="81"/>
  <c r="AZ54" i="81"/>
  <c r="BA54" i="81"/>
  <c r="BB54" i="81"/>
  <c r="BC54" i="81"/>
  <c r="BD54" i="81"/>
  <c r="BE54" i="81"/>
  <c r="C55" i="81"/>
  <c r="D55" i="81"/>
  <c r="E55" i="81"/>
  <c r="F55" i="81"/>
  <c r="G55" i="81"/>
  <c r="H55" i="81"/>
  <c r="I55" i="81"/>
  <c r="J55" i="81"/>
  <c r="K55" i="81"/>
  <c r="L55" i="81"/>
  <c r="M55" i="81"/>
  <c r="N55" i="81"/>
  <c r="O55" i="81"/>
  <c r="P55" i="81"/>
  <c r="Q55" i="81"/>
  <c r="S55" i="81"/>
  <c r="T55" i="81"/>
  <c r="U55" i="81"/>
  <c r="V55" i="81"/>
  <c r="W55" i="81"/>
  <c r="X55" i="81"/>
  <c r="Y55" i="81"/>
  <c r="Z55" i="81"/>
  <c r="AA55" i="81"/>
  <c r="AB55" i="81"/>
  <c r="AC55" i="81"/>
  <c r="AD55" i="81"/>
  <c r="AE55" i="81"/>
  <c r="AF55" i="81"/>
  <c r="AG55" i="81"/>
  <c r="AH55" i="81"/>
  <c r="AI55" i="81"/>
  <c r="AJ55" i="81"/>
  <c r="AM55" i="81"/>
  <c r="AN55" i="81"/>
  <c r="AO55" i="81"/>
  <c r="AP55" i="81"/>
  <c r="AQ55" i="81"/>
  <c r="AR55" i="81"/>
  <c r="AS55" i="81"/>
  <c r="AT55" i="81"/>
  <c r="AU55" i="81"/>
  <c r="AV55" i="81"/>
  <c r="AW55" i="81"/>
  <c r="AX55" i="81"/>
  <c r="AY55" i="81"/>
  <c r="AZ55" i="81"/>
  <c r="BA55" i="81"/>
  <c r="BB55" i="81"/>
  <c r="BC55" i="81"/>
  <c r="BD55" i="81"/>
  <c r="BE55" i="81"/>
  <c r="C56" i="81"/>
  <c r="D56" i="81"/>
  <c r="E56" i="81"/>
  <c r="F56" i="81"/>
  <c r="G56" i="81"/>
  <c r="H56" i="81"/>
  <c r="I56" i="81"/>
  <c r="J56" i="81"/>
  <c r="K56" i="81"/>
  <c r="L56" i="81"/>
  <c r="M56" i="81"/>
  <c r="N56" i="81"/>
  <c r="O56" i="81"/>
  <c r="P56" i="81"/>
  <c r="Q56" i="81"/>
  <c r="S56" i="81"/>
  <c r="T56" i="81"/>
  <c r="U56" i="81"/>
  <c r="V56" i="81"/>
  <c r="W56" i="81"/>
  <c r="X56" i="81"/>
  <c r="Y56" i="81"/>
  <c r="Z56" i="81"/>
  <c r="AA56" i="81"/>
  <c r="AB56" i="81"/>
  <c r="AC56" i="81"/>
  <c r="AD56" i="81"/>
  <c r="AE56" i="81"/>
  <c r="AF56" i="81"/>
  <c r="AG56" i="81"/>
  <c r="AH56" i="81"/>
  <c r="AI56" i="81"/>
  <c r="AJ56" i="81"/>
  <c r="AM56" i="81"/>
  <c r="AN56" i="81"/>
  <c r="AO56" i="81"/>
  <c r="AP56" i="81"/>
  <c r="AQ56" i="81"/>
  <c r="AR56" i="81"/>
  <c r="AS56" i="81"/>
  <c r="AT56" i="81"/>
  <c r="AU56" i="81"/>
  <c r="AV56" i="81"/>
  <c r="AW56" i="81"/>
  <c r="AX56" i="81"/>
  <c r="AY56" i="81"/>
  <c r="AZ56" i="81"/>
  <c r="BA56" i="81"/>
  <c r="BB56" i="81"/>
  <c r="BC56" i="81"/>
  <c r="BD56" i="81"/>
  <c r="BE56" i="81"/>
  <c r="C57" i="81"/>
  <c r="D57" i="81"/>
  <c r="E57" i="81"/>
  <c r="F57" i="81"/>
  <c r="G57" i="81"/>
  <c r="H57" i="81"/>
  <c r="I57" i="81"/>
  <c r="J57" i="81"/>
  <c r="K57" i="81"/>
  <c r="L57" i="81"/>
  <c r="M57" i="81"/>
  <c r="N57" i="81"/>
  <c r="O57" i="81"/>
  <c r="P57" i="81"/>
  <c r="Q57" i="81"/>
  <c r="S57" i="81"/>
  <c r="T57" i="81"/>
  <c r="U57" i="81"/>
  <c r="V57" i="81"/>
  <c r="W57" i="81"/>
  <c r="X57" i="81"/>
  <c r="Y57" i="81"/>
  <c r="Z57" i="81"/>
  <c r="AA57" i="81"/>
  <c r="AB57" i="81"/>
  <c r="AC57" i="81"/>
  <c r="AD57" i="81"/>
  <c r="AE57" i="81"/>
  <c r="AF57" i="81"/>
  <c r="AG57" i="81"/>
  <c r="AH57" i="81"/>
  <c r="AI57" i="81"/>
  <c r="AJ57" i="81"/>
  <c r="AM57" i="81"/>
  <c r="AN57" i="81"/>
  <c r="AO57" i="81"/>
  <c r="AP57" i="81"/>
  <c r="AQ57" i="81"/>
  <c r="AR57" i="81"/>
  <c r="AS57" i="81"/>
  <c r="AT57" i="81"/>
  <c r="AU57" i="81"/>
  <c r="AV57" i="81"/>
  <c r="AW57" i="81"/>
  <c r="AX57" i="81"/>
  <c r="AY57" i="81"/>
  <c r="AZ57" i="81"/>
  <c r="BA57" i="81"/>
  <c r="BB57" i="81"/>
  <c r="BC57" i="81"/>
  <c r="BD57" i="81"/>
  <c r="BE57" i="81"/>
  <c r="C58" i="81"/>
  <c r="D58" i="81"/>
  <c r="E58" i="81"/>
  <c r="F58" i="81"/>
  <c r="G58" i="81"/>
  <c r="H58" i="81"/>
  <c r="I58" i="81"/>
  <c r="J58" i="81"/>
  <c r="K58" i="81"/>
  <c r="L58" i="81"/>
  <c r="M58" i="81"/>
  <c r="N58" i="81"/>
  <c r="O58" i="81"/>
  <c r="P58" i="81"/>
  <c r="Q58" i="81"/>
  <c r="S58" i="81"/>
  <c r="T58" i="81"/>
  <c r="U58" i="81"/>
  <c r="V58" i="81"/>
  <c r="W58" i="81"/>
  <c r="X58" i="81"/>
  <c r="Y58" i="81"/>
  <c r="Z58" i="81"/>
  <c r="AA58" i="81"/>
  <c r="AB58" i="81"/>
  <c r="AC58" i="81"/>
  <c r="AD58" i="81"/>
  <c r="AE58" i="81"/>
  <c r="AF58" i="81"/>
  <c r="AG58" i="81"/>
  <c r="AH58" i="81"/>
  <c r="AI58" i="81"/>
  <c r="AJ58" i="81"/>
  <c r="AM58" i="81"/>
  <c r="AN58" i="81"/>
  <c r="AO58" i="81"/>
  <c r="AP58" i="81"/>
  <c r="AQ58" i="81"/>
  <c r="AR58" i="81"/>
  <c r="AS58" i="81"/>
  <c r="AT58" i="81"/>
  <c r="AU58" i="81"/>
  <c r="AV58" i="81"/>
  <c r="AW58" i="81"/>
  <c r="AX58" i="81"/>
  <c r="AY58" i="81"/>
  <c r="AZ58" i="81"/>
  <c r="BA58" i="81"/>
  <c r="BB58" i="81"/>
  <c r="BC58" i="81"/>
  <c r="BD58" i="81"/>
  <c r="BE58" i="81"/>
  <c r="C59" i="81"/>
  <c r="D59" i="81"/>
  <c r="E59" i="81"/>
  <c r="F59" i="81"/>
  <c r="G59" i="81"/>
  <c r="H59" i="81"/>
  <c r="I59" i="81"/>
  <c r="J59" i="81"/>
  <c r="K59" i="81"/>
  <c r="L59" i="81"/>
  <c r="M59" i="81"/>
  <c r="N59" i="81"/>
  <c r="O59" i="81"/>
  <c r="P59" i="81"/>
  <c r="Q59" i="81"/>
  <c r="S59" i="81"/>
  <c r="T59" i="81"/>
  <c r="U59" i="81"/>
  <c r="V59" i="81"/>
  <c r="W59" i="81"/>
  <c r="X59" i="81"/>
  <c r="Y59" i="81"/>
  <c r="Z59" i="81"/>
  <c r="AA59" i="81"/>
  <c r="AB59" i="81"/>
  <c r="AC59" i="81"/>
  <c r="AD59" i="81"/>
  <c r="AE59" i="81"/>
  <c r="AF59" i="81"/>
  <c r="AG59" i="81"/>
  <c r="AH59" i="81"/>
  <c r="AI59" i="81"/>
  <c r="AJ59" i="81"/>
  <c r="AM59" i="81"/>
  <c r="AN59" i="81"/>
  <c r="AO59" i="81"/>
  <c r="AP59" i="81"/>
  <c r="AQ59" i="81"/>
  <c r="AR59" i="81"/>
  <c r="AS59" i="81"/>
  <c r="AT59" i="81"/>
  <c r="AU59" i="81"/>
  <c r="AV59" i="81"/>
  <c r="AW59" i="81"/>
  <c r="AX59" i="81"/>
  <c r="AY59" i="81"/>
  <c r="AZ59" i="81"/>
  <c r="BA59" i="81"/>
  <c r="BB59" i="81"/>
  <c r="BC59" i="81"/>
  <c r="BD59" i="81"/>
  <c r="BE59" i="81"/>
  <c r="C60" i="81"/>
  <c r="D60" i="81"/>
  <c r="E60" i="81"/>
  <c r="F60" i="81"/>
  <c r="G60" i="81"/>
  <c r="H60" i="81"/>
  <c r="I60" i="81"/>
  <c r="J60" i="81"/>
  <c r="K60" i="81"/>
  <c r="L60" i="81"/>
  <c r="M60" i="81"/>
  <c r="N60" i="81"/>
  <c r="O60" i="81"/>
  <c r="P60" i="81"/>
  <c r="Q60" i="81"/>
  <c r="S60" i="81"/>
  <c r="T60" i="81"/>
  <c r="U60" i="81"/>
  <c r="V60" i="81"/>
  <c r="W60" i="81"/>
  <c r="X60" i="81"/>
  <c r="Y60" i="81"/>
  <c r="Z60" i="81"/>
  <c r="AA60" i="81"/>
  <c r="AB60" i="81"/>
  <c r="AC60" i="81"/>
  <c r="AD60" i="81"/>
  <c r="AE60" i="81"/>
  <c r="AF60" i="81"/>
  <c r="AG60" i="81"/>
  <c r="AH60" i="81"/>
  <c r="AI60" i="81"/>
  <c r="AJ60" i="81"/>
  <c r="AM60" i="81"/>
  <c r="AN60" i="81"/>
  <c r="AO60" i="81"/>
  <c r="AP60" i="81"/>
  <c r="AQ60" i="81"/>
  <c r="AR60" i="81"/>
  <c r="AS60" i="81"/>
  <c r="AT60" i="81"/>
  <c r="AU60" i="81"/>
  <c r="AV60" i="81"/>
  <c r="AW60" i="81"/>
  <c r="AX60" i="81"/>
  <c r="AY60" i="81"/>
  <c r="AZ60" i="81"/>
  <c r="BA60" i="81"/>
  <c r="BB60" i="81"/>
  <c r="BC60" i="81"/>
  <c r="BD60" i="81"/>
  <c r="BE60" i="81"/>
  <c r="C61" i="81"/>
  <c r="D61" i="81"/>
  <c r="E61" i="81"/>
  <c r="F61" i="81"/>
  <c r="G61" i="81"/>
  <c r="H61" i="81"/>
  <c r="I61" i="81"/>
  <c r="J61" i="81"/>
  <c r="K61" i="81"/>
  <c r="L61" i="81"/>
  <c r="M61" i="81"/>
  <c r="N61" i="81"/>
  <c r="O61" i="81"/>
  <c r="P61" i="81"/>
  <c r="Q61" i="81"/>
  <c r="S61" i="81"/>
  <c r="T61" i="81"/>
  <c r="U61" i="81"/>
  <c r="V61" i="81"/>
  <c r="W61" i="81"/>
  <c r="X61" i="81"/>
  <c r="Y61" i="81"/>
  <c r="Z61" i="81"/>
  <c r="AA61" i="81"/>
  <c r="AB61" i="81"/>
  <c r="AC61" i="81"/>
  <c r="AD61" i="81"/>
  <c r="AE61" i="81"/>
  <c r="AF61" i="81"/>
  <c r="AG61" i="81"/>
  <c r="AH61" i="81"/>
  <c r="AI61" i="81"/>
  <c r="AJ61" i="81"/>
  <c r="AM61" i="81"/>
  <c r="AN61" i="81"/>
  <c r="AO61" i="81"/>
  <c r="AP61" i="81"/>
  <c r="AQ61" i="81"/>
  <c r="AR61" i="81"/>
  <c r="AS61" i="81"/>
  <c r="AT61" i="81"/>
  <c r="AU61" i="81"/>
  <c r="AV61" i="81"/>
  <c r="AW61" i="81"/>
  <c r="AX61" i="81"/>
  <c r="AY61" i="81"/>
  <c r="AZ61" i="81"/>
  <c r="BA61" i="81"/>
  <c r="BB61" i="81"/>
  <c r="BC61" i="81"/>
  <c r="BD61" i="81"/>
  <c r="BE61" i="81"/>
  <c r="C62" i="81"/>
  <c r="D62" i="81"/>
  <c r="E62" i="81"/>
  <c r="F62" i="81"/>
  <c r="G62" i="81"/>
  <c r="H62" i="81"/>
  <c r="I62" i="81"/>
  <c r="J62" i="81"/>
  <c r="K62" i="81"/>
  <c r="L62" i="81"/>
  <c r="M62" i="81"/>
  <c r="N62" i="81"/>
  <c r="O62" i="81"/>
  <c r="P62" i="81"/>
  <c r="Q62" i="81"/>
  <c r="S62" i="81"/>
  <c r="T62" i="81"/>
  <c r="U62" i="81"/>
  <c r="V62" i="81"/>
  <c r="W62" i="81"/>
  <c r="X62" i="81"/>
  <c r="Y62" i="81"/>
  <c r="Z62" i="81"/>
  <c r="AA62" i="81"/>
  <c r="AB62" i="81"/>
  <c r="AC62" i="81"/>
  <c r="AD62" i="81"/>
  <c r="AE62" i="81"/>
  <c r="AF62" i="81"/>
  <c r="AG62" i="81"/>
  <c r="AH62" i="81"/>
  <c r="AI62" i="81"/>
  <c r="AJ62" i="81"/>
  <c r="AM62" i="81"/>
  <c r="AN62" i="81"/>
  <c r="AO62" i="81"/>
  <c r="AP62" i="81"/>
  <c r="AQ62" i="81"/>
  <c r="AR62" i="81"/>
  <c r="AS62" i="81"/>
  <c r="AT62" i="81"/>
  <c r="AU62" i="81"/>
  <c r="AV62" i="81"/>
  <c r="AW62" i="81"/>
  <c r="AX62" i="81"/>
  <c r="AY62" i="81"/>
  <c r="AZ62" i="81"/>
  <c r="BA62" i="81"/>
  <c r="BB62" i="81"/>
  <c r="BC62" i="81"/>
  <c r="BD62" i="81"/>
  <c r="BE62" i="81"/>
  <c r="C63" i="81"/>
  <c r="D63" i="81"/>
  <c r="E63" i="81"/>
  <c r="F63" i="81"/>
  <c r="G63" i="81"/>
  <c r="H63" i="81"/>
  <c r="I63" i="81"/>
  <c r="J63" i="81"/>
  <c r="K63" i="81"/>
  <c r="L63" i="81"/>
  <c r="M63" i="81"/>
  <c r="N63" i="81"/>
  <c r="O63" i="81"/>
  <c r="P63" i="81"/>
  <c r="Q63" i="81"/>
  <c r="S63" i="81"/>
  <c r="T63" i="81"/>
  <c r="U63" i="81"/>
  <c r="V63" i="81"/>
  <c r="W63" i="81"/>
  <c r="X63" i="81"/>
  <c r="Y63" i="81"/>
  <c r="Z63" i="81"/>
  <c r="AA63" i="81"/>
  <c r="AB63" i="81"/>
  <c r="AC63" i="81"/>
  <c r="AD63" i="81"/>
  <c r="AE63" i="81"/>
  <c r="AF63" i="81"/>
  <c r="AG63" i="81"/>
  <c r="AH63" i="81"/>
  <c r="AI63" i="81"/>
  <c r="AJ63" i="81"/>
  <c r="AM63" i="81"/>
  <c r="AN63" i="81"/>
  <c r="AO63" i="81"/>
  <c r="AP63" i="81"/>
  <c r="AQ63" i="81"/>
  <c r="AR63" i="81"/>
  <c r="AS63" i="81"/>
  <c r="AT63" i="81"/>
  <c r="AU63" i="81"/>
  <c r="AV63" i="81"/>
  <c r="AW63" i="81"/>
  <c r="AX63" i="81"/>
  <c r="AY63" i="81"/>
  <c r="AZ63" i="81"/>
  <c r="BA63" i="81"/>
  <c r="BB63" i="81"/>
  <c r="BC63" i="81"/>
  <c r="BD63" i="81"/>
  <c r="BE63" i="81"/>
  <c r="C64" i="81"/>
  <c r="D64" i="81"/>
  <c r="E64" i="81"/>
  <c r="F64" i="81"/>
  <c r="G64" i="81"/>
  <c r="H64" i="81"/>
  <c r="I64" i="81"/>
  <c r="J64" i="81"/>
  <c r="K64" i="81"/>
  <c r="L64" i="81"/>
  <c r="M64" i="81"/>
  <c r="N64" i="81"/>
  <c r="O64" i="81"/>
  <c r="P64" i="81"/>
  <c r="Q64" i="81"/>
  <c r="S64" i="81"/>
  <c r="T64" i="81"/>
  <c r="U64" i="81"/>
  <c r="V64" i="81"/>
  <c r="W64" i="81"/>
  <c r="X64" i="81"/>
  <c r="Y64" i="81"/>
  <c r="Z64" i="81"/>
  <c r="AA64" i="81"/>
  <c r="AB64" i="81"/>
  <c r="AC64" i="81"/>
  <c r="AD64" i="81"/>
  <c r="AE64" i="81"/>
  <c r="AF64" i="81"/>
  <c r="AG64" i="81"/>
  <c r="AH64" i="81"/>
  <c r="AI64" i="81"/>
  <c r="AJ64" i="81"/>
  <c r="AM64" i="81"/>
  <c r="AN64" i="81"/>
  <c r="AO64" i="81"/>
  <c r="AP64" i="81"/>
  <c r="AQ64" i="81"/>
  <c r="AR64" i="81"/>
  <c r="AS64" i="81"/>
  <c r="AT64" i="81"/>
  <c r="AU64" i="81"/>
  <c r="AV64" i="81"/>
  <c r="AW64" i="81"/>
  <c r="AX64" i="81"/>
  <c r="AY64" i="81"/>
  <c r="AZ64" i="81"/>
  <c r="BA64" i="81"/>
  <c r="BB64" i="81"/>
  <c r="BC64" i="81"/>
  <c r="BD64" i="81"/>
  <c r="BE64" i="81"/>
  <c r="C65" i="81"/>
  <c r="D65" i="81"/>
  <c r="E65" i="81"/>
  <c r="F65" i="81"/>
  <c r="G65" i="81"/>
  <c r="H65" i="81"/>
  <c r="I65" i="81"/>
  <c r="J65" i="81"/>
  <c r="K65" i="81"/>
  <c r="L65" i="81"/>
  <c r="M65" i="81"/>
  <c r="N65" i="81"/>
  <c r="O65" i="81"/>
  <c r="P65" i="81"/>
  <c r="Q65" i="81"/>
  <c r="S65" i="81"/>
  <c r="T65" i="81"/>
  <c r="U65" i="81"/>
  <c r="V65" i="81"/>
  <c r="W65" i="81"/>
  <c r="X65" i="81"/>
  <c r="Y65" i="81"/>
  <c r="Z65" i="81"/>
  <c r="AA65" i="81"/>
  <c r="AB65" i="81"/>
  <c r="AC65" i="81"/>
  <c r="AD65" i="81"/>
  <c r="AE65" i="81"/>
  <c r="AF65" i="81"/>
  <c r="AG65" i="81"/>
  <c r="AH65" i="81"/>
  <c r="AI65" i="81"/>
  <c r="AJ65" i="81"/>
  <c r="AM65" i="81"/>
  <c r="AN65" i="81"/>
  <c r="AO65" i="81"/>
  <c r="AP65" i="81"/>
  <c r="AQ65" i="81"/>
  <c r="AR65" i="81"/>
  <c r="AS65" i="81"/>
  <c r="AT65" i="81"/>
  <c r="AU65" i="81"/>
  <c r="AV65" i="81"/>
  <c r="AW65" i="81"/>
  <c r="AX65" i="81"/>
  <c r="AY65" i="81"/>
  <c r="AZ65" i="81"/>
  <c r="BA65" i="81"/>
  <c r="BB65" i="81"/>
  <c r="BC65" i="81"/>
  <c r="BD65" i="81"/>
  <c r="BE65" i="81"/>
  <c r="C66" i="81"/>
  <c r="D66" i="81"/>
  <c r="E66" i="81"/>
  <c r="F66" i="81"/>
  <c r="G66" i="81"/>
  <c r="H66" i="81"/>
  <c r="I66" i="81"/>
  <c r="J66" i="81"/>
  <c r="K66" i="81"/>
  <c r="L66" i="81"/>
  <c r="M66" i="81"/>
  <c r="N66" i="81"/>
  <c r="O66" i="81"/>
  <c r="P66" i="81"/>
  <c r="Q66" i="81"/>
  <c r="S66" i="81"/>
  <c r="T66" i="81"/>
  <c r="U66" i="81"/>
  <c r="V66" i="81"/>
  <c r="W66" i="81"/>
  <c r="X66" i="81"/>
  <c r="Y66" i="81"/>
  <c r="Z66" i="81"/>
  <c r="AA66" i="81"/>
  <c r="AB66" i="81"/>
  <c r="AC66" i="81"/>
  <c r="AD66" i="81"/>
  <c r="AE66" i="81"/>
  <c r="AF66" i="81"/>
  <c r="AG66" i="81"/>
  <c r="AH66" i="81"/>
  <c r="AI66" i="81"/>
  <c r="AJ66" i="81"/>
  <c r="AM66" i="81"/>
  <c r="AN66" i="81"/>
  <c r="AO66" i="81"/>
  <c r="AP66" i="81"/>
  <c r="AQ66" i="81"/>
  <c r="AR66" i="81"/>
  <c r="AS66" i="81"/>
  <c r="AT66" i="81"/>
  <c r="AU66" i="81"/>
  <c r="AV66" i="81"/>
  <c r="AW66" i="81"/>
  <c r="AX66" i="81"/>
  <c r="AY66" i="81"/>
  <c r="AZ66" i="81"/>
  <c r="BA66" i="81"/>
  <c r="BB66" i="81"/>
  <c r="BC66" i="81"/>
  <c r="BD66" i="81"/>
  <c r="BE66" i="81"/>
  <c r="C67" i="81"/>
  <c r="D67" i="81"/>
  <c r="E67" i="81"/>
  <c r="F67" i="81"/>
  <c r="G67" i="81"/>
  <c r="H67" i="81"/>
  <c r="I67" i="81"/>
  <c r="J67" i="81"/>
  <c r="K67" i="81"/>
  <c r="L67" i="81"/>
  <c r="M67" i="81"/>
  <c r="N67" i="81"/>
  <c r="O67" i="81"/>
  <c r="P67" i="81"/>
  <c r="Q67" i="81"/>
  <c r="S67" i="81"/>
  <c r="T67" i="81"/>
  <c r="U67" i="81"/>
  <c r="V67" i="81"/>
  <c r="W67" i="81"/>
  <c r="X67" i="81"/>
  <c r="Y67" i="81"/>
  <c r="Z67" i="81"/>
  <c r="AA67" i="81"/>
  <c r="AB67" i="81"/>
  <c r="AC67" i="81"/>
  <c r="AD67" i="81"/>
  <c r="AE67" i="81"/>
  <c r="AF67" i="81"/>
  <c r="AG67" i="81"/>
  <c r="AH67" i="81"/>
  <c r="AI67" i="81"/>
  <c r="AJ67" i="81"/>
  <c r="AM67" i="81"/>
  <c r="AN67" i="81"/>
  <c r="AO67" i="81"/>
  <c r="AP67" i="81"/>
  <c r="AQ67" i="81"/>
  <c r="AR67" i="81"/>
  <c r="AS67" i="81"/>
  <c r="AT67" i="81"/>
  <c r="AU67" i="81"/>
  <c r="AV67" i="81"/>
  <c r="AW67" i="81"/>
  <c r="AX67" i="81"/>
  <c r="AY67" i="81"/>
  <c r="AZ67" i="81"/>
  <c r="BA67" i="81"/>
  <c r="BB67" i="81"/>
  <c r="BC67" i="81"/>
  <c r="BD67" i="81"/>
  <c r="BE67" i="81"/>
  <c r="C68" i="81"/>
  <c r="D68" i="81"/>
  <c r="E68" i="81"/>
  <c r="F68" i="81"/>
  <c r="G68" i="81"/>
  <c r="H68" i="81"/>
  <c r="I68" i="81"/>
  <c r="J68" i="81"/>
  <c r="K68" i="81"/>
  <c r="L68" i="81"/>
  <c r="M68" i="81"/>
  <c r="N68" i="81"/>
  <c r="O68" i="81"/>
  <c r="P68" i="81"/>
  <c r="Q68" i="81"/>
  <c r="S68" i="81"/>
  <c r="T68" i="81"/>
  <c r="U68" i="81"/>
  <c r="V68" i="81"/>
  <c r="W68" i="81"/>
  <c r="X68" i="81"/>
  <c r="Y68" i="81"/>
  <c r="Z68" i="81"/>
  <c r="AA68" i="81"/>
  <c r="AB68" i="81"/>
  <c r="AC68" i="81"/>
  <c r="AD68" i="81"/>
  <c r="AE68" i="81"/>
  <c r="AF68" i="81"/>
  <c r="AG68" i="81"/>
  <c r="AH68" i="81"/>
  <c r="AI68" i="81"/>
  <c r="AJ68" i="81"/>
  <c r="AM68" i="81"/>
  <c r="AN68" i="81"/>
  <c r="AO68" i="81"/>
  <c r="AP68" i="81"/>
  <c r="AQ68" i="81"/>
  <c r="AR68" i="81"/>
  <c r="AS68" i="81"/>
  <c r="AT68" i="81"/>
  <c r="AU68" i="81"/>
  <c r="AV68" i="81"/>
  <c r="AW68" i="81"/>
  <c r="AX68" i="81"/>
  <c r="AY68" i="81"/>
  <c r="AZ68" i="81"/>
  <c r="BA68" i="81"/>
  <c r="BB68" i="81"/>
  <c r="BC68" i="81"/>
  <c r="BD68" i="81"/>
  <c r="BE68" i="81"/>
  <c r="C69" i="81"/>
  <c r="D69" i="81"/>
  <c r="E69" i="81"/>
  <c r="F69" i="81"/>
  <c r="G69" i="81"/>
  <c r="H69" i="81"/>
  <c r="I69" i="81"/>
  <c r="J69" i="81"/>
  <c r="K69" i="81"/>
  <c r="L69" i="81"/>
  <c r="M69" i="81"/>
  <c r="N69" i="81"/>
  <c r="O69" i="81"/>
  <c r="P69" i="81"/>
  <c r="Q69" i="81"/>
  <c r="S69" i="81"/>
  <c r="T69" i="81"/>
  <c r="U69" i="81"/>
  <c r="V69" i="81"/>
  <c r="W69" i="81"/>
  <c r="X69" i="81"/>
  <c r="Y69" i="81"/>
  <c r="Z69" i="81"/>
  <c r="AA69" i="81"/>
  <c r="AB69" i="81"/>
  <c r="AC69" i="81"/>
  <c r="AD69" i="81"/>
  <c r="AE69" i="81"/>
  <c r="AF69" i="81"/>
  <c r="AG69" i="81"/>
  <c r="AH69" i="81"/>
  <c r="AI69" i="81"/>
  <c r="AJ69" i="81"/>
  <c r="AM69" i="81"/>
  <c r="AN69" i="81"/>
  <c r="AO69" i="81"/>
  <c r="AP69" i="81"/>
  <c r="AQ69" i="81"/>
  <c r="AR69" i="81"/>
  <c r="AS69" i="81"/>
  <c r="AT69" i="81"/>
  <c r="AU69" i="81"/>
  <c r="AV69" i="81"/>
  <c r="AW69" i="81"/>
  <c r="AX69" i="81"/>
  <c r="AY69" i="81"/>
  <c r="AZ69" i="81"/>
  <c r="BA69" i="81"/>
  <c r="BB69" i="81"/>
  <c r="BC69" i="81"/>
  <c r="BD69" i="81"/>
  <c r="BE69" i="81"/>
  <c r="C70" i="81"/>
  <c r="D70" i="81"/>
  <c r="E70" i="81"/>
  <c r="F70" i="81"/>
  <c r="G70" i="81"/>
  <c r="H70" i="81"/>
  <c r="I70" i="81"/>
  <c r="J70" i="81"/>
  <c r="K70" i="81"/>
  <c r="L70" i="81"/>
  <c r="M70" i="81"/>
  <c r="N70" i="81"/>
  <c r="O70" i="81"/>
  <c r="P70" i="81"/>
  <c r="Q70" i="81"/>
  <c r="S70" i="81"/>
  <c r="T70" i="81"/>
  <c r="U70" i="81"/>
  <c r="V70" i="81"/>
  <c r="W70" i="81"/>
  <c r="X70" i="81"/>
  <c r="Y70" i="81"/>
  <c r="Z70" i="81"/>
  <c r="AA70" i="81"/>
  <c r="AB70" i="81"/>
  <c r="AC70" i="81"/>
  <c r="AD70" i="81"/>
  <c r="AE70" i="81"/>
  <c r="AF70" i="81"/>
  <c r="AG70" i="81"/>
  <c r="AH70" i="81"/>
  <c r="AI70" i="81"/>
  <c r="AJ70" i="81"/>
  <c r="AM70" i="81"/>
  <c r="AN70" i="81"/>
  <c r="AO70" i="81"/>
  <c r="AP70" i="81"/>
  <c r="AQ70" i="81"/>
  <c r="AR70" i="81"/>
  <c r="AS70" i="81"/>
  <c r="AT70" i="81"/>
  <c r="AU70" i="81"/>
  <c r="AV70" i="81"/>
  <c r="AW70" i="81"/>
  <c r="AX70" i="81"/>
  <c r="AY70" i="81"/>
  <c r="AZ70" i="81"/>
  <c r="BA70" i="81"/>
  <c r="BB70" i="81"/>
  <c r="BC70" i="81"/>
  <c r="BD70" i="81"/>
  <c r="BE70" i="81"/>
  <c r="C71" i="81"/>
  <c r="D71" i="81"/>
  <c r="E71" i="81"/>
  <c r="F71" i="81"/>
  <c r="G71" i="81"/>
  <c r="H71" i="81"/>
  <c r="I71" i="81"/>
  <c r="J71" i="81"/>
  <c r="K71" i="81"/>
  <c r="L71" i="81"/>
  <c r="M71" i="81"/>
  <c r="N71" i="81"/>
  <c r="O71" i="81"/>
  <c r="P71" i="81"/>
  <c r="Q71" i="81"/>
  <c r="S71" i="81"/>
  <c r="T71" i="81"/>
  <c r="U71" i="81"/>
  <c r="V71" i="81"/>
  <c r="W71" i="81"/>
  <c r="X71" i="81"/>
  <c r="Y71" i="81"/>
  <c r="Z71" i="81"/>
  <c r="AA71" i="81"/>
  <c r="AB71" i="81"/>
  <c r="AC71" i="81"/>
  <c r="AD71" i="81"/>
  <c r="AE71" i="81"/>
  <c r="AF71" i="81"/>
  <c r="AG71" i="81"/>
  <c r="AH71" i="81"/>
  <c r="AI71" i="81"/>
  <c r="AJ71" i="81"/>
  <c r="AM71" i="81"/>
  <c r="AN71" i="81"/>
  <c r="AO71" i="81"/>
  <c r="AP71" i="81"/>
  <c r="AQ71" i="81"/>
  <c r="AR71" i="81"/>
  <c r="AS71" i="81"/>
  <c r="AT71" i="81"/>
  <c r="AU71" i="81"/>
  <c r="AV71" i="81"/>
  <c r="AW71" i="81"/>
  <c r="AX71" i="81"/>
  <c r="AY71" i="81"/>
  <c r="AZ71" i="81"/>
  <c r="BA71" i="81"/>
  <c r="BB71" i="81"/>
  <c r="BC71" i="81"/>
  <c r="BD71" i="81"/>
  <c r="BE71" i="81"/>
  <c r="C72" i="81"/>
  <c r="D72" i="81"/>
  <c r="E72" i="81"/>
  <c r="F72" i="81"/>
  <c r="G72" i="81"/>
  <c r="H72" i="81"/>
  <c r="I72" i="81"/>
  <c r="J72" i="81"/>
  <c r="K72" i="81"/>
  <c r="L72" i="81"/>
  <c r="M72" i="81"/>
  <c r="N72" i="81"/>
  <c r="O72" i="81"/>
  <c r="P72" i="81"/>
  <c r="Q72" i="81"/>
  <c r="S72" i="81"/>
  <c r="T72" i="81"/>
  <c r="U72" i="81"/>
  <c r="V72" i="81"/>
  <c r="W72" i="81"/>
  <c r="X72" i="81"/>
  <c r="Y72" i="81"/>
  <c r="Z72" i="81"/>
  <c r="AA72" i="81"/>
  <c r="AB72" i="81"/>
  <c r="AC72" i="81"/>
  <c r="AD72" i="81"/>
  <c r="AE72" i="81"/>
  <c r="AF72" i="81"/>
  <c r="AG72" i="81"/>
  <c r="AH72" i="81"/>
  <c r="AI72" i="81"/>
  <c r="AJ72" i="81"/>
  <c r="AM72" i="81"/>
  <c r="AN72" i="81"/>
  <c r="AO72" i="81"/>
  <c r="AP72" i="81"/>
  <c r="AQ72" i="81"/>
  <c r="AR72" i="81"/>
  <c r="AS72" i="81"/>
  <c r="AT72" i="81"/>
  <c r="AU72" i="81"/>
  <c r="AV72" i="81"/>
  <c r="AW72" i="81"/>
  <c r="AX72" i="81"/>
  <c r="AY72" i="81"/>
  <c r="AZ72" i="81"/>
  <c r="BA72" i="81"/>
  <c r="BB72" i="81"/>
  <c r="BC72" i="81"/>
  <c r="BD72" i="81"/>
  <c r="BE72" i="81"/>
  <c r="C73" i="81"/>
  <c r="D73" i="81"/>
  <c r="E73" i="81"/>
  <c r="F73" i="81"/>
  <c r="G73" i="81"/>
  <c r="H73" i="81"/>
  <c r="I73" i="81"/>
  <c r="J73" i="81"/>
  <c r="K73" i="81"/>
  <c r="L73" i="81"/>
  <c r="M73" i="81"/>
  <c r="N73" i="81"/>
  <c r="O73" i="81"/>
  <c r="P73" i="81"/>
  <c r="Q73" i="81"/>
  <c r="S73" i="81"/>
  <c r="T73" i="81"/>
  <c r="U73" i="81"/>
  <c r="V73" i="81"/>
  <c r="W73" i="81"/>
  <c r="X73" i="81"/>
  <c r="Y73" i="81"/>
  <c r="Z73" i="81"/>
  <c r="AA73" i="81"/>
  <c r="AB73" i="81"/>
  <c r="AC73" i="81"/>
  <c r="AD73" i="81"/>
  <c r="AE73" i="81"/>
  <c r="AF73" i="81"/>
  <c r="AG73" i="81"/>
  <c r="AH73" i="81"/>
  <c r="AI73" i="81"/>
  <c r="AJ73" i="81"/>
  <c r="AM73" i="81"/>
  <c r="AN73" i="81"/>
  <c r="AO73" i="81"/>
  <c r="AP73" i="81"/>
  <c r="AQ73" i="81"/>
  <c r="AR73" i="81"/>
  <c r="AS73" i="81"/>
  <c r="AT73" i="81"/>
  <c r="AU73" i="81"/>
  <c r="AV73" i="81"/>
  <c r="AW73" i="81"/>
  <c r="AX73" i="81"/>
  <c r="AY73" i="81"/>
  <c r="AZ73" i="81"/>
  <c r="BA73" i="81"/>
  <c r="BB73" i="81"/>
  <c r="BC73" i="81"/>
  <c r="BD73" i="81"/>
  <c r="BE73" i="81"/>
  <c r="C74" i="81"/>
  <c r="D74" i="81"/>
  <c r="E74" i="81"/>
  <c r="F74" i="81"/>
  <c r="G74" i="81"/>
  <c r="H74" i="81"/>
  <c r="I74" i="81"/>
  <c r="J74" i="81"/>
  <c r="K74" i="81"/>
  <c r="L74" i="81"/>
  <c r="M74" i="81"/>
  <c r="N74" i="81"/>
  <c r="O74" i="81"/>
  <c r="P74" i="81"/>
  <c r="Q74" i="81"/>
  <c r="S74" i="81"/>
  <c r="T74" i="81"/>
  <c r="U74" i="81"/>
  <c r="V74" i="81"/>
  <c r="W74" i="81"/>
  <c r="X74" i="81"/>
  <c r="Y74" i="81"/>
  <c r="Z74" i="81"/>
  <c r="AA74" i="81"/>
  <c r="AB74" i="81"/>
  <c r="AC74" i="81"/>
  <c r="AD74" i="81"/>
  <c r="AE74" i="81"/>
  <c r="AF74" i="81"/>
  <c r="AG74" i="81"/>
  <c r="AH74" i="81"/>
  <c r="AI74" i="81"/>
  <c r="AJ74" i="81"/>
  <c r="AM74" i="81"/>
  <c r="AN74" i="81"/>
  <c r="AO74" i="81"/>
  <c r="AP74" i="81"/>
  <c r="AQ74" i="81"/>
  <c r="AR74" i="81"/>
  <c r="AS74" i="81"/>
  <c r="AT74" i="81"/>
  <c r="AU74" i="81"/>
  <c r="AV74" i="81"/>
  <c r="AW74" i="81"/>
  <c r="AX74" i="81"/>
  <c r="AY74" i="81"/>
  <c r="AZ74" i="81"/>
  <c r="BA74" i="81"/>
  <c r="BB74" i="81"/>
  <c r="BC74" i="81"/>
  <c r="BD74" i="81"/>
  <c r="BE74" i="81"/>
  <c r="C75" i="81"/>
  <c r="D75" i="81"/>
  <c r="E75" i="81"/>
  <c r="F75" i="81"/>
  <c r="G75" i="81"/>
  <c r="H75" i="81"/>
  <c r="I75" i="81"/>
  <c r="J75" i="81"/>
  <c r="K75" i="81"/>
  <c r="L75" i="81"/>
  <c r="M75" i="81"/>
  <c r="N75" i="81"/>
  <c r="O75" i="81"/>
  <c r="P75" i="81"/>
  <c r="Q75" i="81"/>
  <c r="S75" i="81"/>
  <c r="T75" i="81"/>
  <c r="U75" i="81"/>
  <c r="V75" i="81"/>
  <c r="W75" i="81"/>
  <c r="X75" i="81"/>
  <c r="Y75" i="81"/>
  <c r="Z75" i="81"/>
  <c r="AA75" i="81"/>
  <c r="AB75" i="81"/>
  <c r="AC75" i="81"/>
  <c r="AD75" i="81"/>
  <c r="AE75" i="81"/>
  <c r="AF75" i="81"/>
  <c r="AG75" i="81"/>
  <c r="AH75" i="81"/>
  <c r="AI75" i="81"/>
  <c r="AJ75" i="81"/>
  <c r="AM75" i="81"/>
  <c r="AN75" i="81"/>
  <c r="AO75" i="81"/>
  <c r="AP75" i="81"/>
  <c r="AQ75" i="81"/>
  <c r="AR75" i="81"/>
  <c r="AS75" i="81"/>
  <c r="AT75" i="81"/>
  <c r="AU75" i="81"/>
  <c r="AV75" i="81"/>
  <c r="AW75" i="81"/>
  <c r="AX75" i="81"/>
  <c r="AY75" i="81"/>
  <c r="AZ75" i="81"/>
  <c r="BA75" i="81"/>
  <c r="BB75" i="81"/>
  <c r="BC75" i="81"/>
  <c r="BD75" i="81"/>
  <c r="BE75" i="81"/>
  <c r="C76" i="81"/>
  <c r="D76" i="81"/>
  <c r="E76" i="81"/>
  <c r="F76" i="81"/>
  <c r="G76" i="81"/>
  <c r="H76" i="81"/>
  <c r="I76" i="81"/>
  <c r="J76" i="81"/>
  <c r="K76" i="81"/>
  <c r="L76" i="81"/>
  <c r="M76" i="81"/>
  <c r="N76" i="81"/>
  <c r="O76" i="81"/>
  <c r="P76" i="81"/>
  <c r="Q76" i="81"/>
  <c r="S76" i="81"/>
  <c r="T76" i="81"/>
  <c r="U76" i="81"/>
  <c r="V76" i="81"/>
  <c r="W76" i="81"/>
  <c r="X76" i="81"/>
  <c r="Y76" i="81"/>
  <c r="Z76" i="81"/>
  <c r="AA76" i="81"/>
  <c r="AB76" i="81"/>
  <c r="AC76" i="81"/>
  <c r="AD76" i="81"/>
  <c r="AE76" i="81"/>
  <c r="AF76" i="81"/>
  <c r="AG76" i="81"/>
  <c r="AH76" i="81"/>
  <c r="AI76" i="81"/>
  <c r="AJ76" i="81"/>
  <c r="AM76" i="81"/>
  <c r="AN76" i="81"/>
  <c r="AO76" i="81"/>
  <c r="AP76" i="81"/>
  <c r="AQ76" i="81"/>
  <c r="AR76" i="81"/>
  <c r="AS76" i="81"/>
  <c r="AT76" i="81"/>
  <c r="AU76" i="81"/>
  <c r="AV76" i="81"/>
  <c r="AW76" i="81"/>
  <c r="AX76" i="81"/>
  <c r="AY76" i="81"/>
  <c r="AZ76" i="81"/>
  <c r="BA76" i="81"/>
  <c r="BB76" i="81"/>
  <c r="BC76" i="81"/>
  <c r="BD76" i="81"/>
  <c r="BE76" i="81"/>
  <c r="C77" i="81"/>
  <c r="D77" i="81"/>
  <c r="E77" i="81"/>
  <c r="F77" i="81"/>
  <c r="G77" i="81"/>
  <c r="H77" i="81"/>
  <c r="I77" i="81"/>
  <c r="J77" i="81"/>
  <c r="K77" i="81"/>
  <c r="L77" i="81"/>
  <c r="M77" i="81"/>
  <c r="N77" i="81"/>
  <c r="O77" i="81"/>
  <c r="P77" i="81"/>
  <c r="Q77" i="81"/>
  <c r="S77" i="81"/>
  <c r="T77" i="81"/>
  <c r="U77" i="81"/>
  <c r="V77" i="81"/>
  <c r="W77" i="81"/>
  <c r="X77" i="81"/>
  <c r="Y77" i="81"/>
  <c r="Z77" i="81"/>
  <c r="AA77" i="81"/>
  <c r="AB77" i="81"/>
  <c r="AC77" i="81"/>
  <c r="AD77" i="81"/>
  <c r="AE77" i="81"/>
  <c r="AF77" i="81"/>
  <c r="AG77" i="81"/>
  <c r="AH77" i="81"/>
  <c r="AI77" i="81"/>
  <c r="AJ77" i="81"/>
  <c r="AM77" i="81"/>
  <c r="AN77" i="81"/>
  <c r="AO77" i="81"/>
  <c r="AP77" i="81"/>
  <c r="AQ77" i="81"/>
  <c r="AR77" i="81"/>
  <c r="AS77" i="81"/>
  <c r="AT77" i="81"/>
  <c r="AU77" i="81"/>
  <c r="AV77" i="81"/>
  <c r="AW77" i="81"/>
  <c r="AX77" i="81"/>
  <c r="AY77" i="81"/>
  <c r="AZ77" i="81"/>
  <c r="BA77" i="81"/>
  <c r="BB77" i="81"/>
  <c r="BC77" i="81"/>
  <c r="BD77" i="81"/>
  <c r="BE77" i="81"/>
  <c r="C78" i="81"/>
  <c r="D78" i="81"/>
  <c r="E78" i="81"/>
  <c r="F78" i="81"/>
  <c r="G78" i="81"/>
  <c r="H78" i="81"/>
  <c r="I78" i="81"/>
  <c r="J78" i="81"/>
  <c r="K78" i="81"/>
  <c r="L78" i="81"/>
  <c r="M78" i="81"/>
  <c r="N78" i="81"/>
  <c r="O78" i="81"/>
  <c r="P78" i="81"/>
  <c r="Q78" i="81"/>
  <c r="S78" i="81"/>
  <c r="T78" i="81"/>
  <c r="U78" i="81"/>
  <c r="V78" i="81"/>
  <c r="W78" i="81"/>
  <c r="X78" i="81"/>
  <c r="Y78" i="81"/>
  <c r="Z78" i="81"/>
  <c r="AA78" i="81"/>
  <c r="AB78" i="81"/>
  <c r="AC78" i="81"/>
  <c r="AD78" i="81"/>
  <c r="AE78" i="81"/>
  <c r="AF78" i="81"/>
  <c r="AG78" i="81"/>
  <c r="AH78" i="81"/>
  <c r="AI78" i="81"/>
  <c r="AJ78" i="81"/>
  <c r="AM78" i="81"/>
  <c r="AN78" i="81"/>
  <c r="AO78" i="81"/>
  <c r="AP78" i="81"/>
  <c r="AQ78" i="81"/>
  <c r="AR78" i="81"/>
  <c r="AS78" i="81"/>
  <c r="AT78" i="81"/>
  <c r="AU78" i="81"/>
  <c r="AV78" i="81"/>
  <c r="AW78" i="81"/>
  <c r="AX78" i="81"/>
  <c r="AY78" i="81"/>
  <c r="AZ78" i="81"/>
  <c r="BA78" i="81"/>
  <c r="BB78" i="81"/>
  <c r="BC78" i="81"/>
  <c r="BD78" i="81"/>
  <c r="BE78" i="81"/>
  <c r="C79" i="81"/>
  <c r="D79" i="81"/>
  <c r="E79" i="81"/>
  <c r="F79" i="81"/>
  <c r="G79" i="81"/>
  <c r="H79" i="81"/>
  <c r="I79" i="81"/>
  <c r="J79" i="81"/>
  <c r="K79" i="81"/>
  <c r="L79" i="81"/>
  <c r="M79" i="81"/>
  <c r="N79" i="81"/>
  <c r="O79" i="81"/>
  <c r="P79" i="81"/>
  <c r="Q79" i="81"/>
  <c r="S79" i="81"/>
  <c r="T79" i="81"/>
  <c r="U79" i="81"/>
  <c r="V79" i="81"/>
  <c r="W79" i="81"/>
  <c r="X79" i="81"/>
  <c r="Y79" i="81"/>
  <c r="Z79" i="81"/>
  <c r="AA79" i="81"/>
  <c r="AB79" i="81"/>
  <c r="AC79" i="81"/>
  <c r="AD79" i="81"/>
  <c r="AE79" i="81"/>
  <c r="AF79" i="81"/>
  <c r="AG79" i="81"/>
  <c r="AH79" i="81"/>
  <c r="AI79" i="81"/>
  <c r="AJ79" i="81"/>
  <c r="AM79" i="81"/>
  <c r="AN79" i="81"/>
  <c r="AO79" i="81"/>
  <c r="AP79" i="81"/>
  <c r="AQ79" i="81"/>
  <c r="AR79" i="81"/>
  <c r="AS79" i="81"/>
  <c r="AT79" i="81"/>
  <c r="AU79" i="81"/>
  <c r="AV79" i="81"/>
  <c r="AW79" i="81"/>
  <c r="AX79" i="81"/>
  <c r="AY79" i="81"/>
  <c r="AZ79" i="81"/>
  <c r="BA79" i="81"/>
  <c r="BB79" i="81"/>
  <c r="BC79" i="81"/>
  <c r="BD79" i="81"/>
  <c r="BE79" i="81"/>
  <c r="C80" i="81"/>
  <c r="D80" i="81"/>
  <c r="E80" i="81"/>
  <c r="F80" i="81"/>
  <c r="G80" i="81"/>
  <c r="H80" i="81"/>
  <c r="I80" i="81"/>
  <c r="J80" i="81"/>
  <c r="K80" i="81"/>
  <c r="L80" i="81"/>
  <c r="M80" i="81"/>
  <c r="N80" i="81"/>
  <c r="O80" i="81"/>
  <c r="P80" i="81"/>
  <c r="Q80" i="81"/>
  <c r="S80" i="81"/>
  <c r="T80" i="81"/>
  <c r="U80" i="81"/>
  <c r="V80" i="81"/>
  <c r="W80" i="81"/>
  <c r="X80" i="81"/>
  <c r="Y80" i="81"/>
  <c r="Z80" i="81"/>
  <c r="AA80" i="81"/>
  <c r="AB80" i="81"/>
  <c r="AC80" i="81"/>
  <c r="AD80" i="81"/>
  <c r="AE80" i="81"/>
  <c r="AF80" i="81"/>
  <c r="AG80" i="81"/>
  <c r="AH80" i="81"/>
  <c r="AI80" i="81"/>
  <c r="AJ80" i="81"/>
  <c r="AM80" i="81"/>
  <c r="AN80" i="81"/>
  <c r="AO80" i="81"/>
  <c r="AP80" i="81"/>
  <c r="AQ80" i="81"/>
  <c r="AR80" i="81"/>
  <c r="AS80" i="81"/>
  <c r="AT80" i="81"/>
  <c r="AU80" i="81"/>
  <c r="AV80" i="81"/>
  <c r="AW80" i="81"/>
  <c r="AX80" i="81"/>
  <c r="AY80" i="81"/>
  <c r="AZ80" i="81"/>
  <c r="BA80" i="81"/>
  <c r="BB80" i="81"/>
  <c r="BC80" i="81"/>
  <c r="BD80" i="81"/>
  <c r="BE80" i="81"/>
  <c r="C81" i="81"/>
  <c r="D81" i="81"/>
  <c r="E81" i="81"/>
  <c r="F81" i="81"/>
  <c r="G81" i="81"/>
  <c r="H81" i="81"/>
  <c r="I81" i="81"/>
  <c r="J81" i="81"/>
  <c r="K81" i="81"/>
  <c r="L81" i="81"/>
  <c r="M81" i="81"/>
  <c r="N81" i="81"/>
  <c r="O81" i="81"/>
  <c r="P81" i="81"/>
  <c r="Q81" i="81"/>
  <c r="S81" i="81"/>
  <c r="T81" i="81"/>
  <c r="U81" i="81"/>
  <c r="V81" i="81"/>
  <c r="W81" i="81"/>
  <c r="X81" i="81"/>
  <c r="Y81" i="81"/>
  <c r="Z81" i="81"/>
  <c r="AA81" i="81"/>
  <c r="AB81" i="81"/>
  <c r="AC81" i="81"/>
  <c r="AD81" i="81"/>
  <c r="AE81" i="81"/>
  <c r="AF81" i="81"/>
  <c r="AG81" i="81"/>
  <c r="AH81" i="81"/>
  <c r="AI81" i="81"/>
  <c r="AJ81" i="81"/>
  <c r="AM81" i="81"/>
  <c r="AN81" i="81"/>
  <c r="AO81" i="81"/>
  <c r="AP81" i="81"/>
  <c r="AQ81" i="81"/>
  <c r="AR81" i="81"/>
  <c r="AS81" i="81"/>
  <c r="AT81" i="81"/>
  <c r="AU81" i="81"/>
  <c r="AV81" i="81"/>
  <c r="AW81" i="81"/>
  <c r="AX81" i="81"/>
  <c r="AY81" i="81"/>
  <c r="AZ81" i="81"/>
  <c r="BA81" i="81"/>
  <c r="BB81" i="81"/>
  <c r="BC81" i="81"/>
  <c r="BD81" i="81"/>
  <c r="BE81" i="81"/>
  <c r="C82" i="81"/>
  <c r="D82" i="81"/>
  <c r="E82" i="81"/>
  <c r="F82" i="81"/>
  <c r="G82" i="81"/>
  <c r="H82" i="81"/>
  <c r="I82" i="81"/>
  <c r="J82" i="81"/>
  <c r="K82" i="81"/>
  <c r="L82" i="81"/>
  <c r="M82" i="81"/>
  <c r="N82" i="81"/>
  <c r="O82" i="81"/>
  <c r="P82" i="81"/>
  <c r="Q82" i="81"/>
  <c r="S82" i="81"/>
  <c r="T82" i="81"/>
  <c r="U82" i="81"/>
  <c r="V82" i="81"/>
  <c r="W82" i="81"/>
  <c r="X82" i="81"/>
  <c r="Y82" i="81"/>
  <c r="Z82" i="81"/>
  <c r="AA82" i="81"/>
  <c r="AB82" i="81"/>
  <c r="AC82" i="81"/>
  <c r="AD82" i="81"/>
  <c r="AE82" i="81"/>
  <c r="AF82" i="81"/>
  <c r="AG82" i="81"/>
  <c r="AH82" i="81"/>
  <c r="AI82" i="81"/>
  <c r="AJ82" i="81"/>
  <c r="AM82" i="81"/>
  <c r="AN82" i="81"/>
  <c r="AO82" i="81"/>
  <c r="AP82" i="81"/>
  <c r="AQ82" i="81"/>
  <c r="AR82" i="81"/>
  <c r="AS82" i="81"/>
  <c r="AT82" i="81"/>
  <c r="AU82" i="81"/>
  <c r="AV82" i="81"/>
  <c r="AW82" i="81"/>
  <c r="AX82" i="81"/>
  <c r="AY82" i="81"/>
  <c r="AZ82" i="81"/>
  <c r="BA82" i="81"/>
  <c r="BB82" i="81"/>
  <c r="BC82" i="81"/>
  <c r="BD82" i="81"/>
  <c r="BE82" i="81"/>
  <c r="C83" i="81"/>
  <c r="D83" i="81"/>
  <c r="E83" i="81"/>
  <c r="F83" i="81"/>
  <c r="G83" i="81"/>
  <c r="H83" i="81"/>
  <c r="I83" i="81"/>
  <c r="J83" i="81"/>
  <c r="K83" i="81"/>
  <c r="L83" i="81"/>
  <c r="M83" i="81"/>
  <c r="N83" i="81"/>
  <c r="O83" i="81"/>
  <c r="P83" i="81"/>
  <c r="Q83" i="81"/>
  <c r="S83" i="81"/>
  <c r="T83" i="81"/>
  <c r="U83" i="81"/>
  <c r="V83" i="81"/>
  <c r="W83" i="81"/>
  <c r="X83" i="81"/>
  <c r="Y83" i="81"/>
  <c r="Z83" i="81"/>
  <c r="AA83" i="81"/>
  <c r="AB83" i="81"/>
  <c r="AC83" i="81"/>
  <c r="AD83" i="81"/>
  <c r="AE83" i="81"/>
  <c r="AF83" i="81"/>
  <c r="AG83" i="81"/>
  <c r="AH83" i="81"/>
  <c r="AI83" i="81"/>
  <c r="AJ83" i="81"/>
  <c r="AM83" i="81"/>
  <c r="AN83" i="81"/>
  <c r="AO83" i="81"/>
  <c r="AP83" i="81"/>
  <c r="AQ83" i="81"/>
  <c r="AR83" i="81"/>
  <c r="AS83" i="81"/>
  <c r="AT83" i="81"/>
  <c r="AU83" i="81"/>
  <c r="AV83" i="81"/>
  <c r="AW83" i="81"/>
  <c r="AX83" i="81"/>
  <c r="AY83" i="81"/>
  <c r="AZ83" i="81"/>
  <c r="BA83" i="81"/>
  <c r="BB83" i="81"/>
  <c r="BC83" i="81"/>
  <c r="BD83" i="81"/>
  <c r="BE83" i="81"/>
  <c r="C84" i="81"/>
  <c r="D84" i="81"/>
  <c r="E84" i="81"/>
  <c r="F84" i="81"/>
  <c r="G84" i="81"/>
  <c r="H84" i="81"/>
  <c r="I84" i="81"/>
  <c r="J84" i="81"/>
  <c r="K84" i="81"/>
  <c r="L84" i="81"/>
  <c r="M84" i="81"/>
  <c r="N84" i="81"/>
  <c r="O84" i="81"/>
  <c r="P84" i="81"/>
  <c r="Q84" i="81"/>
  <c r="S84" i="81"/>
  <c r="T84" i="81"/>
  <c r="U84" i="81"/>
  <c r="V84" i="81"/>
  <c r="W84" i="81"/>
  <c r="X84" i="81"/>
  <c r="Y84" i="81"/>
  <c r="Z84" i="81"/>
  <c r="AA84" i="81"/>
  <c r="AB84" i="81"/>
  <c r="AC84" i="81"/>
  <c r="AD84" i="81"/>
  <c r="AE84" i="81"/>
  <c r="AF84" i="81"/>
  <c r="AG84" i="81"/>
  <c r="AH84" i="81"/>
  <c r="AI84" i="81"/>
  <c r="AJ84" i="81"/>
  <c r="AM84" i="81"/>
  <c r="AN84" i="81"/>
  <c r="AO84" i="81"/>
  <c r="AP84" i="81"/>
  <c r="AQ84" i="81"/>
  <c r="AR84" i="81"/>
  <c r="AS84" i="81"/>
  <c r="AT84" i="81"/>
  <c r="AU84" i="81"/>
  <c r="AV84" i="81"/>
  <c r="AW84" i="81"/>
  <c r="AX84" i="81"/>
  <c r="AY84" i="81"/>
  <c r="AZ84" i="81"/>
  <c r="BA84" i="81"/>
  <c r="BB84" i="81"/>
  <c r="BC84" i="81"/>
  <c r="BD84" i="81"/>
  <c r="BE84" i="81"/>
  <c r="C85" i="81"/>
  <c r="D85" i="81"/>
  <c r="E85" i="81"/>
  <c r="F85" i="81"/>
  <c r="G85" i="81"/>
  <c r="H85" i="81"/>
  <c r="I85" i="81"/>
  <c r="J85" i="81"/>
  <c r="K85" i="81"/>
  <c r="L85" i="81"/>
  <c r="M85" i="81"/>
  <c r="N85" i="81"/>
  <c r="O85" i="81"/>
  <c r="P85" i="81"/>
  <c r="Q85" i="81"/>
  <c r="S85" i="81"/>
  <c r="T85" i="81"/>
  <c r="U85" i="81"/>
  <c r="V85" i="81"/>
  <c r="W85" i="81"/>
  <c r="X85" i="81"/>
  <c r="Y85" i="81"/>
  <c r="Z85" i="81"/>
  <c r="AA85" i="81"/>
  <c r="AB85" i="81"/>
  <c r="AC85" i="81"/>
  <c r="AD85" i="81"/>
  <c r="AE85" i="81"/>
  <c r="AF85" i="81"/>
  <c r="AG85" i="81"/>
  <c r="AH85" i="81"/>
  <c r="AI85" i="81"/>
  <c r="AJ85" i="81"/>
  <c r="AM85" i="81"/>
  <c r="AN85" i="81"/>
  <c r="AO85" i="81"/>
  <c r="AP85" i="81"/>
  <c r="AQ85" i="81"/>
  <c r="AR85" i="81"/>
  <c r="AS85" i="81"/>
  <c r="AT85" i="81"/>
  <c r="AU85" i="81"/>
  <c r="AV85" i="81"/>
  <c r="AW85" i="81"/>
  <c r="AX85" i="81"/>
  <c r="AY85" i="81"/>
  <c r="AZ85" i="81"/>
  <c r="BA85" i="81"/>
  <c r="BB85" i="81"/>
  <c r="BC85" i="81"/>
  <c r="BD85" i="81"/>
  <c r="BE85" i="81"/>
  <c r="C86" i="81"/>
  <c r="D86" i="81"/>
  <c r="E86" i="81"/>
  <c r="F86" i="81"/>
  <c r="G86" i="81"/>
  <c r="H86" i="81"/>
  <c r="I86" i="81"/>
  <c r="J86" i="81"/>
  <c r="K86" i="81"/>
  <c r="L86" i="81"/>
  <c r="M86" i="81"/>
  <c r="N86" i="81"/>
  <c r="O86" i="81"/>
  <c r="P86" i="81"/>
  <c r="Q86" i="81"/>
  <c r="S86" i="81"/>
  <c r="T86" i="81"/>
  <c r="U86" i="81"/>
  <c r="V86" i="81"/>
  <c r="W86" i="81"/>
  <c r="X86" i="81"/>
  <c r="Y86" i="81"/>
  <c r="Z86" i="81"/>
  <c r="AA86" i="81"/>
  <c r="AB86" i="81"/>
  <c r="AC86" i="81"/>
  <c r="AD86" i="81"/>
  <c r="AE86" i="81"/>
  <c r="AF86" i="81"/>
  <c r="AG86" i="81"/>
  <c r="AH86" i="81"/>
  <c r="AI86" i="81"/>
  <c r="AJ86" i="81"/>
  <c r="AM86" i="81"/>
  <c r="AN86" i="81"/>
  <c r="AO86" i="81"/>
  <c r="AP86" i="81"/>
  <c r="AQ86" i="81"/>
  <c r="AR86" i="81"/>
  <c r="AS86" i="81"/>
  <c r="AT86" i="81"/>
  <c r="AU86" i="81"/>
  <c r="AV86" i="81"/>
  <c r="AW86" i="81"/>
  <c r="AX86" i="81"/>
  <c r="AY86" i="81"/>
  <c r="AZ86" i="81"/>
  <c r="BA86" i="81"/>
  <c r="BB86" i="81"/>
  <c r="BC86" i="81"/>
  <c r="BD86" i="81"/>
  <c r="BE86" i="81"/>
  <c r="C87" i="81"/>
  <c r="D87" i="81"/>
  <c r="E87" i="81"/>
  <c r="F87" i="81"/>
  <c r="G87" i="81"/>
  <c r="H87" i="81"/>
  <c r="I87" i="81"/>
  <c r="J87" i="81"/>
  <c r="K87" i="81"/>
  <c r="L87" i="81"/>
  <c r="M87" i="81"/>
  <c r="N87" i="81"/>
  <c r="O87" i="81"/>
  <c r="P87" i="81"/>
  <c r="Q87" i="81"/>
  <c r="S87" i="81"/>
  <c r="T87" i="81"/>
  <c r="U87" i="81"/>
  <c r="V87" i="81"/>
  <c r="W87" i="81"/>
  <c r="X87" i="81"/>
  <c r="Y87" i="81"/>
  <c r="Z87" i="81"/>
  <c r="AA87" i="81"/>
  <c r="AB87" i="81"/>
  <c r="AC87" i="81"/>
  <c r="AD87" i="81"/>
  <c r="AE87" i="81"/>
  <c r="AF87" i="81"/>
  <c r="AG87" i="81"/>
  <c r="AH87" i="81"/>
  <c r="AI87" i="81"/>
  <c r="AJ87" i="81"/>
  <c r="AM87" i="81"/>
  <c r="AN87" i="81"/>
  <c r="AO87" i="81"/>
  <c r="AP87" i="81"/>
  <c r="AQ87" i="81"/>
  <c r="AR87" i="81"/>
  <c r="AS87" i="81"/>
  <c r="AT87" i="81"/>
  <c r="AU87" i="81"/>
  <c r="AV87" i="81"/>
  <c r="AW87" i="81"/>
  <c r="AX87" i="81"/>
  <c r="AY87" i="81"/>
  <c r="AZ87" i="81"/>
  <c r="BA87" i="81"/>
  <c r="BB87" i="81"/>
  <c r="BC87" i="81"/>
  <c r="BD87" i="81"/>
  <c r="BE87" i="81"/>
  <c r="C88" i="81"/>
  <c r="D88" i="81"/>
  <c r="E88" i="81"/>
  <c r="F88" i="81"/>
  <c r="G88" i="81"/>
  <c r="H88" i="81"/>
  <c r="I88" i="81"/>
  <c r="J88" i="81"/>
  <c r="K88" i="81"/>
  <c r="L88" i="81"/>
  <c r="M88" i="81"/>
  <c r="N88" i="81"/>
  <c r="O88" i="81"/>
  <c r="P88" i="81"/>
  <c r="Q88" i="81"/>
  <c r="S88" i="81"/>
  <c r="T88" i="81"/>
  <c r="U88" i="81"/>
  <c r="V88" i="81"/>
  <c r="W88" i="81"/>
  <c r="X88" i="81"/>
  <c r="Y88" i="81"/>
  <c r="Z88" i="81"/>
  <c r="AA88" i="81"/>
  <c r="AB88" i="81"/>
  <c r="AC88" i="81"/>
  <c r="AD88" i="81"/>
  <c r="AE88" i="81"/>
  <c r="AF88" i="81"/>
  <c r="AG88" i="81"/>
  <c r="AH88" i="81"/>
  <c r="AI88" i="81"/>
  <c r="AJ88" i="81"/>
  <c r="AM88" i="81"/>
  <c r="AN88" i="81"/>
  <c r="AO88" i="81"/>
  <c r="AP88" i="81"/>
  <c r="AQ88" i="81"/>
  <c r="AR88" i="81"/>
  <c r="AS88" i="81"/>
  <c r="AT88" i="81"/>
  <c r="AU88" i="81"/>
  <c r="AV88" i="81"/>
  <c r="AW88" i="81"/>
  <c r="AX88" i="81"/>
  <c r="AY88" i="81"/>
  <c r="AZ88" i="81"/>
  <c r="BA88" i="81"/>
  <c r="BB88" i="81"/>
  <c r="BC88" i="81"/>
  <c r="BD88" i="81"/>
  <c r="BE88" i="81"/>
  <c r="C89" i="81"/>
  <c r="D89" i="81"/>
  <c r="E89" i="81"/>
  <c r="F89" i="81"/>
  <c r="G89" i="81"/>
  <c r="H89" i="81"/>
  <c r="I89" i="81"/>
  <c r="J89" i="81"/>
  <c r="K89" i="81"/>
  <c r="L89" i="81"/>
  <c r="M89" i="81"/>
  <c r="N89" i="81"/>
  <c r="O89" i="81"/>
  <c r="P89" i="81"/>
  <c r="Q89" i="81"/>
  <c r="S89" i="81"/>
  <c r="T89" i="81"/>
  <c r="U89" i="81"/>
  <c r="V89" i="81"/>
  <c r="W89" i="81"/>
  <c r="X89" i="81"/>
  <c r="Y89" i="81"/>
  <c r="Z89" i="81"/>
  <c r="AA89" i="81"/>
  <c r="AB89" i="81"/>
  <c r="AC89" i="81"/>
  <c r="AD89" i="81"/>
  <c r="AE89" i="81"/>
  <c r="AF89" i="81"/>
  <c r="AG89" i="81"/>
  <c r="AH89" i="81"/>
  <c r="AI89" i="81"/>
  <c r="AJ89" i="81"/>
  <c r="AM89" i="81"/>
  <c r="AN89" i="81"/>
  <c r="AO89" i="81"/>
  <c r="AP89" i="81"/>
  <c r="AQ89" i="81"/>
  <c r="AR89" i="81"/>
  <c r="AS89" i="81"/>
  <c r="AT89" i="81"/>
  <c r="AU89" i="81"/>
  <c r="AV89" i="81"/>
  <c r="AW89" i="81"/>
  <c r="AX89" i="81"/>
  <c r="AY89" i="81"/>
  <c r="AZ89" i="81"/>
  <c r="BA89" i="81"/>
  <c r="BB89" i="81"/>
  <c r="BC89" i="81"/>
  <c r="BD89" i="81"/>
  <c r="BE89" i="81"/>
  <c r="C90" i="81"/>
  <c r="D90" i="81"/>
  <c r="E90" i="81"/>
  <c r="F90" i="81"/>
  <c r="G90" i="81"/>
  <c r="H90" i="81"/>
  <c r="I90" i="81"/>
  <c r="J90" i="81"/>
  <c r="K90" i="81"/>
  <c r="L90" i="81"/>
  <c r="M90" i="81"/>
  <c r="N90" i="81"/>
  <c r="O90" i="81"/>
  <c r="P90" i="81"/>
  <c r="Q90" i="81"/>
  <c r="S90" i="81"/>
  <c r="T90" i="81"/>
  <c r="U90" i="81"/>
  <c r="V90" i="81"/>
  <c r="W90" i="81"/>
  <c r="X90" i="81"/>
  <c r="Y90" i="81"/>
  <c r="Z90" i="81"/>
  <c r="AA90" i="81"/>
  <c r="AB90" i="81"/>
  <c r="AC90" i="81"/>
  <c r="AD90" i="81"/>
  <c r="AE90" i="81"/>
  <c r="AF90" i="81"/>
  <c r="AG90" i="81"/>
  <c r="AH90" i="81"/>
  <c r="AI90" i="81"/>
  <c r="AJ90" i="81"/>
  <c r="AM90" i="81"/>
  <c r="AN90" i="81"/>
  <c r="AO90" i="81"/>
  <c r="AP90" i="81"/>
  <c r="AQ90" i="81"/>
  <c r="AR90" i="81"/>
  <c r="AS90" i="81"/>
  <c r="AT90" i="81"/>
  <c r="AU90" i="81"/>
  <c r="AV90" i="81"/>
  <c r="AW90" i="81"/>
  <c r="AX90" i="81"/>
  <c r="AY90" i="81"/>
  <c r="AZ90" i="81"/>
  <c r="BA90" i="81"/>
  <c r="BB90" i="81"/>
  <c r="BC90" i="81"/>
  <c r="BD90" i="81"/>
  <c r="BE90" i="81"/>
  <c r="C91" i="81"/>
  <c r="D91" i="81"/>
  <c r="E91" i="81"/>
  <c r="F91" i="81"/>
  <c r="G91" i="81"/>
  <c r="H91" i="81"/>
  <c r="I91" i="81"/>
  <c r="J91" i="81"/>
  <c r="K91" i="81"/>
  <c r="L91" i="81"/>
  <c r="M91" i="81"/>
  <c r="N91" i="81"/>
  <c r="O91" i="81"/>
  <c r="P91" i="81"/>
  <c r="Q91" i="81"/>
  <c r="S91" i="81"/>
  <c r="T91" i="81"/>
  <c r="U91" i="81"/>
  <c r="V91" i="81"/>
  <c r="W91" i="81"/>
  <c r="X91" i="81"/>
  <c r="Y91" i="81"/>
  <c r="Z91" i="81"/>
  <c r="AA91" i="81"/>
  <c r="AB91" i="81"/>
  <c r="AC91" i="81"/>
  <c r="AD91" i="81"/>
  <c r="AE91" i="81"/>
  <c r="AF91" i="81"/>
  <c r="AG91" i="81"/>
  <c r="AH91" i="81"/>
  <c r="AI91" i="81"/>
  <c r="AJ91" i="81"/>
  <c r="AM91" i="81"/>
  <c r="AN91" i="81"/>
  <c r="AO91" i="81"/>
  <c r="AP91" i="81"/>
  <c r="AQ91" i="81"/>
  <c r="AR91" i="81"/>
  <c r="AS91" i="81"/>
  <c r="AT91" i="81"/>
  <c r="AU91" i="81"/>
  <c r="AV91" i="81"/>
  <c r="AW91" i="81"/>
  <c r="AX91" i="81"/>
  <c r="AY91" i="81"/>
  <c r="AZ91" i="81"/>
  <c r="BA91" i="81"/>
  <c r="BB91" i="81"/>
  <c r="BC91" i="81"/>
  <c r="BD91" i="81"/>
  <c r="BE91" i="81"/>
  <c r="C92" i="81"/>
  <c r="D92" i="81"/>
  <c r="E92" i="81"/>
  <c r="F92" i="81"/>
  <c r="G92" i="81"/>
  <c r="H92" i="81"/>
  <c r="I92" i="81"/>
  <c r="J92" i="81"/>
  <c r="K92" i="81"/>
  <c r="L92" i="81"/>
  <c r="M92" i="81"/>
  <c r="N92" i="81"/>
  <c r="O92" i="81"/>
  <c r="P92" i="81"/>
  <c r="Q92" i="81"/>
  <c r="S92" i="81"/>
  <c r="T92" i="81"/>
  <c r="U92" i="81"/>
  <c r="V92" i="81"/>
  <c r="W92" i="81"/>
  <c r="X92" i="81"/>
  <c r="Y92" i="81"/>
  <c r="Z92" i="81"/>
  <c r="AA92" i="81"/>
  <c r="AB92" i="81"/>
  <c r="AC92" i="81"/>
  <c r="AD92" i="81"/>
  <c r="AE92" i="81"/>
  <c r="AF92" i="81"/>
  <c r="AG92" i="81"/>
  <c r="AH92" i="81"/>
  <c r="AI92" i="81"/>
  <c r="AJ92" i="81"/>
  <c r="AM92" i="81"/>
  <c r="AN92" i="81"/>
  <c r="AO92" i="81"/>
  <c r="AP92" i="81"/>
  <c r="AQ92" i="81"/>
  <c r="AR92" i="81"/>
  <c r="AS92" i="81"/>
  <c r="AT92" i="81"/>
  <c r="AU92" i="81"/>
  <c r="AV92" i="81"/>
  <c r="AW92" i="81"/>
  <c r="AX92" i="81"/>
  <c r="AY92" i="81"/>
  <c r="AZ92" i="81"/>
  <c r="BA92" i="81"/>
  <c r="BB92" i="81"/>
  <c r="BC92" i="81"/>
  <c r="BD92" i="81"/>
  <c r="BE92" i="81"/>
  <c r="C93" i="81"/>
  <c r="D93" i="81"/>
  <c r="E93" i="81"/>
  <c r="F93" i="81"/>
  <c r="G93" i="81"/>
  <c r="H93" i="81"/>
  <c r="I93" i="81"/>
  <c r="J93" i="81"/>
  <c r="K93" i="81"/>
  <c r="L93" i="81"/>
  <c r="M93" i="81"/>
  <c r="N93" i="81"/>
  <c r="O93" i="81"/>
  <c r="P93" i="81"/>
  <c r="Q93" i="81"/>
  <c r="S93" i="81"/>
  <c r="T93" i="81"/>
  <c r="U93" i="81"/>
  <c r="V93" i="81"/>
  <c r="W93" i="81"/>
  <c r="X93" i="81"/>
  <c r="Y93" i="81"/>
  <c r="Z93" i="81"/>
  <c r="AA93" i="81"/>
  <c r="AB93" i="81"/>
  <c r="AC93" i="81"/>
  <c r="AD93" i="81"/>
  <c r="AE93" i="81"/>
  <c r="AF93" i="81"/>
  <c r="AG93" i="81"/>
  <c r="AH93" i="81"/>
  <c r="AI93" i="81"/>
  <c r="AJ93" i="81"/>
  <c r="AM93" i="81"/>
  <c r="AN93" i="81"/>
  <c r="AO93" i="81"/>
  <c r="AP93" i="81"/>
  <c r="AQ93" i="81"/>
  <c r="AR93" i="81"/>
  <c r="AS93" i="81"/>
  <c r="AT93" i="81"/>
  <c r="AU93" i="81"/>
  <c r="AV93" i="81"/>
  <c r="AW93" i="81"/>
  <c r="AX93" i="81"/>
  <c r="AY93" i="81"/>
  <c r="AZ93" i="81"/>
  <c r="BA93" i="81"/>
  <c r="BB93" i="81"/>
  <c r="BC93" i="81"/>
  <c r="BD93" i="81"/>
  <c r="BE93" i="81"/>
  <c r="C94" i="81"/>
  <c r="D94" i="81"/>
  <c r="E94" i="81"/>
  <c r="F94" i="81"/>
  <c r="G94" i="81"/>
  <c r="H94" i="81"/>
  <c r="I94" i="81"/>
  <c r="J94" i="81"/>
  <c r="K94" i="81"/>
  <c r="L94" i="81"/>
  <c r="M94" i="81"/>
  <c r="N94" i="81"/>
  <c r="O94" i="81"/>
  <c r="P94" i="81"/>
  <c r="Q94" i="81"/>
  <c r="S94" i="81"/>
  <c r="T94" i="81"/>
  <c r="U94" i="81"/>
  <c r="V94" i="81"/>
  <c r="W94" i="81"/>
  <c r="X94" i="81"/>
  <c r="Y94" i="81"/>
  <c r="Z94" i="81"/>
  <c r="AA94" i="81"/>
  <c r="AB94" i="81"/>
  <c r="AC94" i="81"/>
  <c r="AD94" i="81"/>
  <c r="AE94" i="81"/>
  <c r="AF94" i="81"/>
  <c r="AG94" i="81"/>
  <c r="AH94" i="81"/>
  <c r="AI94" i="81"/>
  <c r="AJ94" i="81"/>
  <c r="AM94" i="81"/>
  <c r="AN94" i="81"/>
  <c r="AO94" i="81"/>
  <c r="AP94" i="81"/>
  <c r="AQ94" i="81"/>
  <c r="AR94" i="81"/>
  <c r="AS94" i="81"/>
  <c r="AT94" i="81"/>
  <c r="AU94" i="81"/>
  <c r="AV94" i="81"/>
  <c r="AW94" i="81"/>
  <c r="AX94" i="81"/>
  <c r="AY94" i="81"/>
  <c r="AZ94" i="81"/>
  <c r="BA94" i="81"/>
  <c r="BB94" i="81"/>
  <c r="BC94" i="81"/>
  <c r="BD94" i="81"/>
  <c r="BE94" i="81"/>
  <c r="C95" i="81"/>
  <c r="D95" i="81"/>
  <c r="E95" i="81"/>
  <c r="F95" i="81"/>
  <c r="G95" i="81"/>
  <c r="H95" i="81"/>
  <c r="I95" i="81"/>
  <c r="J95" i="81"/>
  <c r="K95" i="81"/>
  <c r="L95" i="81"/>
  <c r="M95" i="81"/>
  <c r="N95" i="81"/>
  <c r="O95" i="81"/>
  <c r="P95" i="81"/>
  <c r="Q95" i="81"/>
  <c r="S95" i="81"/>
  <c r="T95" i="81"/>
  <c r="U95" i="81"/>
  <c r="V95" i="81"/>
  <c r="W95" i="81"/>
  <c r="X95" i="81"/>
  <c r="Y95" i="81"/>
  <c r="Z95" i="81"/>
  <c r="AA95" i="81"/>
  <c r="AB95" i="81"/>
  <c r="AC95" i="81"/>
  <c r="AD95" i="81"/>
  <c r="AE95" i="81"/>
  <c r="AF95" i="81"/>
  <c r="AG95" i="81"/>
  <c r="AH95" i="81"/>
  <c r="AI95" i="81"/>
  <c r="AJ95" i="81"/>
  <c r="AM95" i="81"/>
  <c r="AN95" i="81"/>
  <c r="AO95" i="81"/>
  <c r="AP95" i="81"/>
  <c r="AQ95" i="81"/>
  <c r="AR95" i="81"/>
  <c r="AS95" i="81"/>
  <c r="AT95" i="81"/>
  <c r="AU95" i="81"/>
  <c r="AV95" i="81"/>
  <c r="AW95" i="81"/>
  <c r="AX95" i="81"/>
  <c r="AY95" i="81"/>
  <c r="AZ95" i="81"/>
  <c r="BA95" i="81"/>
  <c r="BB95" i="81"/>
  <c r="BC95" i="81"/>
  <c r="BD95" i="81"/>
  <c r="BE95" i="81"/>
  <c r="C96" i="81"/>
  <c r="D96" i="81"/>
  <c r="E96" i="81"/>
  <c r="F96" i="81"/>
  <c r="G96" i="81"/>
  <c r="H96" i="81"/>
  <c r="I96" i="81"/>
  <c r="J96" i="81"/>
  <c r="K96" i="81"/>
  <c r="L96" i="81"/>
  <c r="M96" i="81"/>
  <c r="N96" i="81"/>
  <c r="O96" i="81"/>
  <c r="P96" i="81"/>
  <c r="Q96" i="81"/>
  <c r="S96" i="81"/>
  <c r="T96" i="81"/>
  <c r="U96" i="81"/>
  <c r="V96" i="81"/>
  <c r="W96" i="81"/>
  <c r="X96" i="81"/>
  <c r="Y96" i="81"/>
  <c r="Z96" i="81"/>
  <c r="AA96" i="81"/>
  <c r="AB96" i="81"/>
  <c r="AC96" i="81"/>
  <c r="AD96" i="81"/>
  <c r="AE96" i="81"/>
  <c r="AF96" i="81"/>
  <c r="AG96" i="81"/>
  <c r="AH96" i="81"/>
  <c r="AI96" i="81"/>
  <c r="AJ96" i="81"/>
  <c r="AM96" i="81"/>
  <c r="AN96" i="81"/>
  <c r="AO96" i="81"/>
  <c r="AP96" i="81"/>
  <c r="AQ96" i="81"/>
  <c r="AR96" i="81"/>
  <c r="AS96" i="81"/>
  <c r="AT96" i="81"/>
  <c r="AU96" i="81"/>
  <c r="AV96" i="81"/>
  <c r="AW96" i="81"/>
  <c r="AX96" i="81"/>
  <c r="AY96" i="81"/>
  <c r="AZ96" i="81"/>
  <c r="BA96" i="81"/>
  <c r="BB96" i="81"/>
  <c r="BC96" i="81"/>
  <c r="BD96" i="81"/>
  <c r="BE96" i="81"/>
  <c r="C97" i="81"/>
  <c r="D97" i="81"/>
  <c r="E97" i="81"/>
  <c r="F97" i="81"/>
  <c r="G97" i="81"/>
  <c r="H97" i="81"/>
  <c r="I97" i="81"/>
  <c r="J97" i="81"/>
  <c r="K97" i="81"/>
  <c r="L97" i="81"/>
  <c r="M97" i="81"/>
  <c r="N97" i="81"/>
  <c r="O97" i="81"/>
  <c r="P97" i="81"/>
  <c r="Q97" i="81"/>
  <c r="S97" i="81"/>
  <c r="T97" i="81"/>
  <c r="U97" i="81"/>
  <c r="V97" i="81"/>
  <c r="W97" i="81"/>
  <c r="X97" i="81"/>
  <c r="Y97" i="81"/>
  <c r="Z97" i="81"/>
  <c r="AA97" i="81"/>
  <c r="AB97" i="81"/>
  <c r="AC97" i="81"/>
  <c r="AD97" i="81"/>
  <c r="AE97" i="81"/>
  <c r="AF97" i="81"/>
  <c r="AG97" i="81"/>
  <c r="AH97" i="81"/>
  <c r="AI97" i="81"/>
  <c r="AJ97" i="81"/>
  <c r="AM97" i="81"/>
  <c r="AN97" i="81"/>
  <c r="AO97" i="81"/>
  <c r="AP97" i="81"/>
  <c r="AQ97" i="81"/>
  <c r="AR97" i="81"/>
  <c r="AS97" i="81"/>
  <c r="AT97" i="81"/>
  <c r="AU97" i="81"/>
  <c r="AV97" i="81"/>
  <c r="AW97" i="81"/>
  <c r="AX97" i="81"/>
  <c r="AY97" i="81"/>
  <c r="AZ97" i="81"/>
  <c r="BA97" i="81"/>
  <c r="BB97" i="81"/>
  <c r="BC97" i="81"/>
  <c r="BD97" i="81"/>
  <c r="BE97" i="81"/>
  <c r="C98" i="81"/>
  <c r="D98" i="81"/>
  <c r="E98" i="81"/>
  <c r="F98" i="81"/>
  <c r="G98" i="81"/>
  <c r="H98" i="81"/>
  <c r="I98" i="81"/>
  <c r="J98" i="81"/>
  <c r="K98" i="81"/>
  <c r="L98" i="81"/>
  <c r="M98" i="81"/>
  <c r="N98" i="81"/>
  <c r="O98" i="81"/>
  <c r="P98" i="81"/>
  <c r="Q98" i="81"/>
  <c r="S98" i="81"/>
  <c r="T98" i="81"/>
  <c r="U98" i="81"/>
  <c r="V98" i="81"/>
  <c r="W98" i="81"/>
  <c r="X98" i="81"/>
  <c r="Y98" i="81"/>
  <c r="Z98" i="81"/>
  <c r="AA98" i="81"/>
  <c r="AB98" i="81"/>
  <c r="AC98" i="81"/>
  <c r="AD98" i="81"/>
  <c r="AE98" i="81"/>
  <c r="AF98" i="81"/>
  <c r="AG98" i="81"/>
  <c r="AH98" i="81"/>
  <c r="AI98" i="81"/>
  <c r="AJ98" i="81"/>
  <c r="AM98" i="81"/>
  <c r="AN98" i="81"/>
  <c r="AO98" i="81"/>
  <c r="AP98" i="81"/>
  <c r="AQ98" i="81"/>
  <c r="AR98" i="81"/>
  <c r="AS98" i="81"/>
  <c r="AT98" i="81"/>
  <c r="AU98" i="81"/>
  <c r="AV98" i="81"/>
  <c r="AW98" i="81"/>
  <c r="AX98" i="81"/>
  <c r="AY98" i="81"/>
  <c r="AZ98" i="81"/>
  <c r="BA98" i="81"/>
  <c r="BB98" i="81"/>
  <c r="BC98" i="81"/>
  <c r="BD98" i="81"/>
  <c r="BE98" i="81"/>
  <c r="C99" i="81"/>
  <c r="D99" i="81"/>
  <c r="E99" i="81"/>
  <c r="F99" i="81"/>
  <c r="G99" i="81"/>
  <c r="H99" i="81"/>
  <c r="I99" i="81"/>
  <c r="J99" i="81"/>
  <c r="K99" i="81"/>
  <c r="L99" i="81"/>
  <c r="M99" i="81"/>
  <c r="N99" i="81"/>
  <c r="O99" i="81"/>
  <c r="P99" i="81"/>
  <c r="Q99" i="81"/>
  <c r="S99" i="81"/>
  <c r="T99" i="81"/>
  <c r="U99" i="81"/>
  <c r="V99" i="81"/>
  <c r="W99" i="81"/>
  <c r="X99" i="81"/>
  <c r="Y99" i="81"/>
  <c r="Z99" i="81"/>
  <c r="AA99" i="81"/>
  <c r="AB99" i="81"/>
  <c r="AC99" i="81"/>
  <c r="AD99" i="81"/>
  <c r="AE99" i="81"/>
  <c r="AF99" i="81"/>
  <c r="AG99" i="81"/>
  <c r="AH99" i="81"/>
  <c r="AI99" i="81"/>
  <c r="AJ99" i="81"/>
  <c r="AM99" i="81"/>
  <c r="AN99" i="81"/>
  <c r="AO99" i="81"/>
  <c r="AP99" i="81"/>
  <c r="AQ99" i="81"/>
  <c r="AR99" i="81"/>
  <c r="AS99" i="81"/>
  <c r="AT99" i="81"/>
  <c r="AU99" i="81"/>
  <c r="AV99" i="81"/>
  <c r="AW99" i="81"/>
  <c r="AX99" i="81"/>
  <c r="AY99" i="81"/>
  <c r="AZ99" i="81"/>
  <c r="BA99" i="81"/>
  <c r="BB99" i="81"/>
  <c r="BC99" i="81"/>
  <c r="BD99" i="81"/>
  <c r="BE99" i="81"/>
  <c r="C100" i="81"/>
  <c r="D100" i="81"/>
  <c r="E100" i="81"/>
  <c r="F100" i="81"/>
  <c r="G100" i="81"/>
  <c r="H100" i="81"/>
  <c r="I100" i="81"/>
  <c r="J100" i="81"/>
  <c r="K100" i="81"/>
  <c r="L100" i="81"/>
  <c r="M100" i="81"/>
  <c r="N100" i="81"/>
  <c r="O100" i="81"/>
  <c r="P100" i="81"/>
  <c r="Q100" i="81"/>
  <c r="S100" i="81"/>
  <c r="T100" i="81"/>
  <c r="U100" i="81"/>
  <c r="V100" i="81"/>
  <c r="W100" i="81"/>
  <c r="X100" i="81"/>
  <c r="Y100" i="81"/>
  <c r="Z100" i="81"/>
  <c r="AA100" i="81"/>
  <c r="AB100" i="81"/>
  <c r="AC100" i="81"/>
  <c r="AD100" i="81"/>
  <c r="AE100" i="81"/>
  <c r="AF100" i="81"/>
  <c r="AG100" i="81"/>
  <c r="AH100" i="81"/>
  <c r="AI100" i="81"/>
  <c r="AJ100" i="81"/>
  <c r="AM100" i="81"/>
  <c r="AN100" i="81"/>
  <c r="AO100" i="81"/>
  <c r="AP100" i="81"/>
  <c r="AQ100" i="81"/>
  <c r="AR100" i="81"/>
  <c r="AS100" i="81"/>
  <c r="AT100" i="81"/>
  <c r="AU100" i="81"/>
  <c r="AV100" i="81"/>
  <c r="AW100" i="81"/>
  <c r="AX100" i="81"/>
  <c r="AY100" i="81"/>
  <c r="AZ100" i="81"/>
  <c r="BA100" i="81"/>
  <c r="BB100" i="81"/>
  <c r="BC100" i="81"/>
  <c r="BD100" i="81"/>
  <c r="BE100" i="81"/>
  <c r="C101" i="81"/>
  <c r="D101" i="81"/>
  <c r="E101" i="81"/>
  <c r="F101" i="81"/>
  <c r="G101" i="81"/>
  <c r="H101" i="81"/>
  <c r="I101" i="81"/>
  <c r="J101" i="81"/>
  <c r="K101" i="81"/>
  <c r="L101" i="81"/>
  <c r="M101" i="81"/>
  <c r="N101" i="81"/>
  <c r="O101" i="81"/>
  <c r="P101" i="81"/>
  <c r="Q101" i="81"/>
  <c r="S101" i="81"/>
  <c r="T101" i="81"/>
  <c r="U101" i="81"/>
  <c r="V101" i="81"/>
  <c r="W101" i="81"/>
  <c r="X101" i="81"/>
  <c r="Y101" i="81"/>
  <c r="Z101" i="81"/>
  <c r="AA101" i="81"/>
  <c r="AB101" i="81"/>
  <c r="AC101" i="81"/>
  <c r="AD101" i="81"/>
  <c r="AE101" i="81"/>
  <c r="AF101" i="81"/>
  <c r="AG101" i="81"/>
  <c r="AH101" i="81"/>
  <c r="AI101" i="81"/>
  <c r="AJ101" i="81"/>
  <c r="AM101" i="81"/>
  <c r="AN101" i="81"/>
  <c r="AO101" i="81"/>
  <c r="AP101" i="81"/>
  <c r="AQ101" i="81"/>
  <c r="AR101" i="81"/>
  <c r="AS101" i="81"/>
  <c r="AT101" i="81"/>
  <c r="AU101" i="81"/>
  <c r="AV101" i="81"/>
  <c r="AW101" i="81"/>
  <c r="AX101" i="81"/>
  <c r="AY101" i="81"/>
  <c r="AZ101" i="81"/>
  <c r="BA101" i="81"/>
  <c r="BB101" i="81"/>
  <c r="BC101" i="81"/>
  <c r="BD101" i="81"/>
  <c r="BE101" i="81"/>
  <c r="C102" i="81"/>
  <c r="D102" i="81"/>
  <c r="E102" i="81"/>
  <c r="F102" i="81"/>
  <c r="G102" i="81"/>
  <c r="H102" i="81"/>
  <c r="I102" i="81"/>
  <c r="J102" i="81"/>
  <c r="K102" i="81"/>
  <c r="L102" i="81"/>
  <c r="M102" i="81"/>
  <c r="N102" i="81"/>
  <c r="O102" i="81"/>
  <c r="P102" i="81"/>
  <c r="Q102" i="81"/>
  <c r="S102" i="81"/>
  <c r="T102" i="81"/>
  <c r="U102" i="81"/>
  <c r="V102" i="81"/>
  <c r="W102" i="81"/>
  <c r="X102" i="81"/>
  <c r="Y102" i="81"/>
  <c r="Z102" i="81"/>
  <c r="AA102" i="81"/>
  <c r="AB102" i="81"/>
  <c r="AC102" i="81"/>
  <c r="AD102" i="81"/>
  <c r="AE102" i="81"/>
  <c r="AF102" i="81"/>
  <c r="AG102" i="81"/>
  <c r="AH102" i="81"/>
  <c r="AI102" i="81"/>
  <c r="AJ102" i="81"/>
  <c r="AM102" i="81"/>
  <c r="AN102" i="81"/>
  <c r="AO102" i="81"/>
  <c r="AP102" i="81"/>
  <c r="AQ102" i="81"/>
  <c r="AR102" i="81"/>
  <c r="AS102" i="81"/>
  <c r="AT102" i="81"/>
  <c r="AU102" i="81"/>
  <c r="AV102" i="81"/>
  <c r="AW102" i="81"/>
  <c r="AX102" i="81"/>
  <c r="AY102" i="81"/>
  <c r="AZ102" i="81"/>
  <c r="BA102" i="81"/>
  <c r="BB102" i="81"/>
  <c r="BC102" i="81"/>
  <c r="BD102" i="81"/>
  <c r="BE102" i="81"/>
  <c r="C103" i="81"/>
  <c r="D103" i="81"/>
  <c r="E103" i="81"/>
  <c r="F103" i="81"/>
  <c r="G103" i="81"/>
  <c r="H103" i="81"/>
  <c r="I103" i="81"/>
  <c r="J103" i="81"/>
  <c r="K103" i="81"/>
  <c r="L103" i="81"/>
  <c r="M103" i="81"/>
  <c r="N103" i="81"/>
  <c r="O103" i="81"/>
  <c r="P103" i="81"/>
  <c r="Q103" i="81"/>
  <c r="S103" i="81"/>
  <c r="T103" i="81"/>
  <c r="U103" i="81"/>
  <c r="V103" i="81"/>
  <c r="W103" i="81"/>
  <c r="X103" i="81"/>
  <c r="Y103" i="81"/>
  <c r="Z103" i="81"/>
  <c r="AA103" i="81"/>
  <c r="AB103" i="81"/>
  <c r="AC103" i="81"/>
  <c r="AD103" i="81"/>
  <c r="AE103" i="81"/>
  <c r="AF103" i="81"/>
  <c r="AG103" i="81"/>
  <c r="AH103" i="81"/>
  <c r="AI103" i="81"/>
  <c r="AJ103" i="81"/>
  <c r="AM103" i="81"/>
  <c r="AN103" i="81"/>
  <c r="AO103" i="81"/>
  <c r="AP103" i="81"/>
  <c r="AQ103" i="81"/>
  <c r="AR103" i="81"/>
  <c r="AS103" i="81"/>
  <c r="AT103" i="81"/>
  <c r="AU103" i="81"/>
  <c r="AV103" i="81"/>
  <c r="AW103" i="81"/>
  <c r="AX103" i="81"/>
  <c r="AY103" i="81"/>
  <c r="AZ103" i="81"/>
  <c r="BA103" i="81"/>
  <c r="BB103" i="81"/>
  <c r="BC103" i="81"/>
  <c r="BD103" i="81"/>
  <c r="BE103" i="81"/>
  <c r="C104" i="81"/>
  <c r="D104" i="81"/>
  <c r="E104" i="81"/>
  <c r="F104" i="81"/>
  <c r="G104" i="81"/>
  <c r="H104" i="81"/>
  <c r="I104" i="81"/>
  <c r="J104" i="81"/>
  <c r="K104" i="81"/>
  <c r="L104" i="81"/>
  <c r="M104" i="81"/>
  <c r="N104" i="81"/>
  <c r="O104" i="81"/>
  <c r="P104" i="81"/>
  <c r="Q104" i="81"/>
  <c r="S104" i="81"/>
  <c r="T104" i="81"/>
  <c r="U104" i="81"/>
  <c r="V104" i="81"/>
  <c r="W104" i="81"/>
  <c r="X104" i="81"/>
  <c r="Y104" i="81"/>
  <c r="Z104" i="81"/>
  <c r="AA104" i="81"/>
  <c r="AB104" i="81"/>
  <c r="AC104" i="81"/>
  <c r="AD104" i="81"/>
  <c r="AE104" i="81"/>
  <c r="AF104" i="81"/>
  <c r="AG104" i="81"/>
  <c r="AH104" i="81"/>
  <c r="AI104" i="81"/>
  <c r="AJ104" i="81"/>
  <c r="AM104" i="81"/>
  <c r="AN104" i="81"/>
  <c r="AO104" i="81"/>
  <c r="AP104" i="81"/>
  <c r="AQ104" i="81"/>
  <c r="AR104" i="81"/>
  <c r="AS104" i="81"/>
  <c r="AT104" i="81"/>
  <c r="AU104" i="81"/>
  <c r="AV104" i="81"/>
  <c r="AW104" i="81"/>
  <c r="AX104" i="81"/>
  <c r="AY104" i="81"/>
  <c r="AZ104" i="81"/>
  <c r="BA104" i="81"/>
  <c r="BB104" i="81"/>
  <c r="BC104" i="81"/>
  <c r="BD104" i="81"/>
  <c r="BE104" i="81"/>
  <c r="C105" i="81"/>
  <c r="D105" i="81"/>
  <c r="E105" i="81"/>
  <c r="F105" i="81"/>
  <c r="G105" i="81"/>
  <c r="H105" i="81"/>
  <c r="I105" i="81"/>
  <c r="J105" i="81"/>
  <c r="K105" i="81"/>
  <c r="L105" i="81"/>
  <c r="M105" i="81"/>
  <c r="N105" i="81"/>
  <c r="O105" i="81"/>
  <c r="P105" i="81"/>
  <c r="Q105" i="81"/>
  <c r="S105" i="81"/>
  <c r="T105" i="81"/>
  <c r="U105" i="81"/>
  <c r="V105" i="81"/>
  <c r="W105" i="81"/>
  <c r="X105" i="81"/>
  <c r="Y105" i="81"/>
  <c r="Z105" i="81"/>
  <c r="AA105" i="81"/>
  <c r="AB105" i="81"/>
  <c r="AC105" i="81"/>
  <c r="AD105" i="81"/>
  <c r="AE105" i="81"/>
  <c r="AF105" i="81"/>
  <c r="AG105" i="81"/>
  <c r="AH105" i="81"/>
  <c r="AI105" i="81"/>
  <c r="AJ105" i="81"/>
  <c r="AM105" i="81"/>
  <c r="AN105" i="81"/>
  <c r="AO105" i="81"/>
  <c r="AP105" i="81"/>
  <c r="AQ105" i="81"/>
  <c r="AR105" i="81"/>
  <c r="AS105" i="81"/>
  <c r="AT105" i="81"/>
  <c r="AU105" i="81"/>
  <c r="AV105" i="81"/>
  <c r="AW105" i="81"/>
  <c r="AX105" i="81"/>
  <c r="AY105" i="81"/>
  <c r="AZ105" i="81"/>
  <c r="BA105" i="81"/>
  <c r="BB105" i="81"/>
  <c r="BC105" i="81"/>
  <c r="BD105" i="81"/>
  <c r="BE105" i="81"/>
  <c r="C106" i="81"/>
  <c r="D106" i="81"/>
  <c r="E106" i="81"/>
  <c r="F106" i="81"/>
  <c r="G106" i="81"/>
  <c r="H106" i="81"/>
  <c r="I106" i="81"/>
  <c r="J106" i="81"/>
  <c r="K106" i="81"/>
  <c r="L106" i="81"/>
  <c r="M106" i="81"/>
  <c r="N106" i="81"/>
  <c r="O106" i="81"/>
  <c r="P106" i="81"/>
  <c r="Q106" i="81"/>
  <c r="S106" i="81"/>
  <c r="T106" i="81"/>
  <c r="U106" i="81"/>
  <c r="V106" i="81"/>
  <c r="W106" i="81"/>
  <c r="X106" i="81"/>
  <c r="Y106" i="81"/>
  <c r="Z106" i="81"/>
  <c r="AA106" i="81"/>
  <c r="AB106" i="81"/>
  <c r="AC106" i="81"/>
  <c r="AD106" i="81"/>
  <c r="AE106" i="81"/>
  <c r="AF106" i="81"/>
  <c r="AG106" i="81"/>
  <c r="AH106" i="81"/>
  <c r="AI106" i="81"/>
  <c r="AJ106" i="81"/>
  <c r="AM106" i="81"/>
  <c r="AN106" i="81"/>
  <c r="AO106" i="81"/>
  <c r="AP106" i="81"/>
  <c r="AQ106" i="81"/>
  <c r="AR106" i="81"/>
  <c r="AS106" i="81"/>
  <c r="AT106" i="81"/>
  <c r="AU106" i="81"/>
  <c r="AV106" i="81"/>
  <c r="AW106" i="81"/>
  <c r="AX106" i="81"/>
  <c r="AY106" i="81"/>
  <c r="AZ106" i="81"/>
  <c r="BA106" i="81"/>
  <c r="BB106" i="81"/>
  <c r="BC106" i="81"/>
  <c r="BD106" i="81"/>
  <c r="BE106" i="81"/>
  <c r="C107" i="81"/>
  <c r="D107" i="81"/>
  <c r="E107" i="81"/>
  <c r="F107" i="81"/>
  <c r="G107" i="81"/>
  <c r="H107" i="81"/>
  <c r="I107" i="81"/>
  <c r="J107" i="81"/>
  <c r="K107" i="81"/>
  <c r="L107" i="81"/>
  <c r="M107" i="81"/>
  <c r="N107" i="81"/>
  <c r="O107" i="81"/>
  <c r="P107" i="81"/>
  <c r="Q107" i="81"/>
  <c r="S107" i="81"/>
  <c r="T107" i="81"/>
  <c r="U107" i="81"/>
  <c r="V107" i="81"/>
  <c r="W107" i="81"/>
  <c r="X107" i="81"/>
  <c r="Y107" i="81"/>
  <c r="Z107" i="81"/>
  <c r="AA107" i="81"/>
  <c r="AB107" i="81"/>
  <c r="AC107" i="81"/>
  <c r="AD107" i="81"/>
  <c r="AE107" i="81"/>
  <c r="AF107" i="81"/>
  <c r="AG107" i="81"/>
  <c r="AH107" i="81"/>
  <c r="AI107" i="81"/>
  <c r="AJ107" i="81"/>
  <c r="AM107" i="81"/>
  <c r="AN107" i="81"/>
  <c r="AO107" i="81"/>
  <c r="AP107" i="81"/>
  <c r="AQ107" i="81"/>
  <c r="AR107" i="81"/>
  <c r="AS107" i="81"/>
  <c r="AT107" i="81"/>
  <c r="AU107" i="81"/>
  <c r="AV107" i="81"/>
  <c r="AW107" i="81"/>
  <c r="AX107" i="81"/>
  <c r="AY107" i="81"/>
  <c r="AZ107" i="81"/>
  <c r="BA107" i="81"/>
  <c r="BB107" i="81"/>
  <c r="BC107" i="81"/>
  <c r="BD107" i="81"/>
  <c r="BE107" i="81"/>
  <c r="C108" i="81"/>
  <c r="D108" i="81"/>
  <c r="E108" i="81"/>
  <c r="F108" i="81"/>
  <c r="G108" i="81"/>
  <c r="H108" i="81"/>
  <c r="I108" i="81"/>
  <c r="J108" i="81"/>
  <c r="K108" i="81"/>
  <c r="L108" i="81"/>
  <c r="M108" i="81"/>
  <c r="N108" i="81"/>
  <c r="O108" i="81"/>
  <c r="P108" i="81"/>
  <c r="Q108" i="81"/>
  <c r="S108" i="81"/>
  <c r="T108" i="81"/>
  <c r="U108" i="81"/>
  <c r="V108" i="81"/>
  <c r="W108" i="81"/>
  <c r="X108" i="81"/>
  <c r="Y108" i="81"/>
  <c r="Z108" i="81"/>
  <c r="AA108" i="81"/>
  <c r="AB108" i="81"/>
  <c r="AC108" i="81"/>
  <c r="AD108" i="81"/>
  <c r="AE108" i="81"/>
  <c r="AF108" i="81"/>
  <c r="AG108" i="81"/>
  <c r="AH108" i="81"/>
  <c r="AI108" i="81"/>
  <c r="AJ108" i="81"/>
  <c r="AM108" i="81"/>
  <c r="AN108" i="81"/>
  <c r="AO108" i="81"/>
  <c r="AP108" i="81"/>
  <c r="AQ108" i="81"/>
  <c r="AR108" i="81"/>
  <c r="AS108" i="81"/>
  <c r="AT108" i="81"/>
  <c r="AU108" i="81"/>
  <c r="AV108" i="81"/>
  <c r="AW108" i="81"/>
  <c r="AX108" i="81"/>
  <c r="AY108" i="81"/>
  <c r="AZ108" i="81"/>
  <c r="BA108" i="81"/>
  <c r="BB108" i="81"/>
  <c r="BC108" i="81"/>
  <c r="BD108" i="81"/>
  <c r="BE108" i="81"/>
  <c r="C109" i="81"/>
  <c r="D109" i="81"/>
  <c r="E109" i="81"/>
  <c r="F109" i="81"/>
  <c r="G109" i="81"/>
  <c r="H109" i="81"/>
  <c r="I109" i="81"/>
  <c r="J109" i="81"/>
  <c r="K109" i="81"/>
  <c r="L109" i="81"/>
  <c r="M109" i="81"/>
  <c r="N109" i="81"/>
  <c r="O109" i="81"/>
  <c r="P109" i="81"/>
  <c r="Q109" i="81"/>
  <c r="S109" i="81"/>
  <c r="T109" i="81"/>
  <c r="U109" i="81"/>
  <c r="V109" i="81"/>
  <c r="W109" i="81"/>
  <c r="X109" i="81"/>
  <c r="Y109" i="81"/>
  <c r="Z109" i="81"/>
  <c r="AA109" i="81"/>
  <c r="AB109" i="81"/>
  <c r="AC109" i="81"/>
  <c r="AD109" i="81"/>
  <c r="AE109" i="81"/>
  <c r="AF109" i="81"/>
  <c r="AG109" i="81"/>
  <c r="AH109" i="81"/>
  <c r="AI109" i="81"/>
  <c r="AJ109" i="81"/>
  <c r="AM109" i="81"/>
  <c r="AN109" i="81"/>
  <c r="AO109" i="81"/>
  <c r="AP109" i="81"/>
  <c r="AQ109" i="81"/>
  <c r="AR109" i="81"/>
  <c r="AS109" i="81"/>
  <c r="AT109" i="81"/>
  <c r="AU109" i="81"/>
  <c r="AV109" i="81"/>
  <c r="AW109" i="81"/>
  <c r="AX109" i="81"/>
  <c r="AY109" i="81"/>
  <c r="AZ109" i="81"/>
  <c r="BA109" i="81"/>
  <c r="BB109" i="81"/>
  <c r="BC109" i="81"/>
  <c r="BD109" i="81"/>
  <c r="BE109" i="81"/>
  <c r="C110" i="81"/>
  <c r="D110" i="81"/>
  <c r="E110" i="81"/>
  <c r="F110" i="81"/>
  <c r="G110" i="81"/>
  <c r="H110" i="81"/>
  <c r="I110" i="81"/>
  <c r="J110" i="81"/>
  <c r="K110" i="81"/>
  <c r="L110" i="81"/>
  <c r="M110" i="81"/>
  <c r="N110" i="81"/>
  <c r="O110" i="81"/>
  <c r="P110" i="81"/>
  <c r="Q110" i="81"/>
  <c r="S110" i="81"/>
  <c r="T110" i="81"/>
  <c r="U110" i="81"/>
  <c r="V110" i="81"/>
  <c r="W110" i="81"/>
  <c r="X110" i="81"/>
  <c r="Y110" i="81"/>
  <c r="Z110" i="81"/>
  <c r="AA110" i="81"/>
  <c r="AB110" i="81"/>
  <c r="AC110" i="81"/>
  <c r="AD110" i="81"/>
  <c r="AE110" i="81"/>
  <c r="AF110" i="81"/>
  <c r="AG110" i="81"/>
  <c r="AH110" i="81"/>
  <c r="AI110" i="81"/>
  <c r="AJ110" i="81"/>
  <c r="AM110" i="81"/>
  <c r="AN110" i="81"/>
  <c r="AO110" i="81"/>
  <c r="AP110" i="81"/>
  <c r="AQ110" i="81"/>
  <c r="AR110" i="81"/>
  <c r="AS110" i="81"/>
  <c r="AT110" i="81"/>
  <c r="AU110" i="81"/>
  <c r="AV110" i="81"/>
  <c r="AW110" i="81"/>
  <c r="AX110" i="81"/>
  <c r="AY110" i="81"/>
  <c r="AZ110" i="81"/>
  <c r="BA110" i="81"/>
  <c r="BB110" i="81"/>
  <c r="BC110" i="81"/>
  <c r="BD110" i="81"/>
  <c r="BE110" i="81"/>
  <c r="C111" i="81"/>
  <c r="D111" i="81"/>
  <c r="E111" i="81"/>
  <c r="F111" i="81"/>
  <c r="G111" i="81"/>
  <c r="H111" i="81"/>
  <c r="I111" i="81"/>
  <c r="J111" i="81"/>
  <c r="K111" i="81"/>
  <c r="L111" i="81"/>
  <c r="M111" i="81"/>
  <c r="N111" i="81"/>
  <c r="O111" i="81"/>
  <c r="P111" i="81"/>
  <c r="Q111" i="81"/>
  <c r="S111" i="81"/>
  <c r="T111" i="81"/>
  <c r="U111" i="81"/>
  <c r="V111" i="81"/>
  <c r="W111" i="81"/>
  <c r="X111" i="81"/>
  <c r="Y111" i="81"/>
  <c r="Z111" i="81"/>
  <c r="AA111" i="81"/>
  <c r="AB111" i="81"/>
  <c r="AC111" i="81"/>
  <c r="AD111" i="81"/>
  <c r="AE111" i="81"/>
  <c r="AF111" i="81"/>
  <c r="AG111" i="81"/>
  <c r="AH111" i="81"/>
  <c r="AI111" i="81"/>
  <c r="AJ111" i="81"/>
  <c r="AM111" i="81"/>
  <c r="AN111" i="81"/>
  <c r="AO111" i="81"/>
  <c r="AP111" i="81"/>
  <c r="AQ111" i="81"/>
  <c r="AR111" i="81"/>
  <c r="AS111" i="81"/>
  <c r="AT111" i="81"/>
  <c r="AU111" i="81"/>
  <c r="AV111" i="81"/>
  <c r="AW111" i="81"/>
  <c r="AX111" i="81"/>
  <c r="AY111" i="81"/>
  <c r="AZ111" i="81"/>
  <c r="BA111" i="81"/>
  <c r="BB111" i="81"/>
  <c r="BC111" i="81"/>
  <c r="BD111" i="81"/>
  <c r="BE111" i="81"/>
  <c r="C112" i="81"/>
  <c r="D112" i="81"/>
  <c r="E112" i="81"/>
  <c r="F112" i="81"/>
  <c r="G112" i="81"/>
  <c r="H112" i="81"/>
  <c r="I112" i="81"/>
  <c r="J112" i="81"/>
  <c r="K112" i="81"/>
  <c r="L112" i="81"/>
  <c r="M112" i="81"/>
  <c r="N112" i="81"/>
  <c r="O112" i="81"/>
  <c r="P112" i="81"/>
  <c r="Q112" i="81"/>
  <c r="S112" i="81"/>
  <c r="T112" i="81"/>
  <c r="U112" i="81"/>
  <c r="V112" i="81"/>
  <c r="W112" i="81"/>
  <c r="X112" i="81"/>
  <c r="Y112" i="81"/>
  <c r="Z112" i="81"/>
  <c r="AA112" i="81"/>
  <c r="AB112" i="81"/>
  <c r="AC112" i="81"/>
  <c r="AD112" i="81"/>
  <c r="AE112" i="81"/>
  <c r="AF112" i="81"/>
  <c r="AG112" i="81"/>
  <c r="AH112" i="81"/>
  <c r="AI112" i="81"/>
  <c r="AJ112" i="81"/>
  <c r="AM112" i="81"/>
  <c r="AN112" i="81"/>
  <c r="AO112" i="81"/>
  <c r="AP112" i="81"/>
  <c r="AQ112" i="81"/>
  <c r="AR112" i="81"/>
  <c r="AS112" i="81"/>
  <c r="AT112" i="81"/>
  <c r="AU112" i="81"/>
  <c r="AV112" i="81"/>
  <c r="AW112" i="81"/>
  <c r="AX112" i="81"/>
  <c r="AY112" i="81"/>
  <c r="AZ112" i="81"/>
  <c r="BA112" i="81"/>
  <c r="BB112" i="81"/>
  <c r="BC112" i="81"/>
  <c r="BD112" i="81"/>
  <c r="BE112" i="81"/>
  <c r="C113" i="81"/>
  <c r="D113" i="81"/>
  <c r="E113" i="81"/>
  <c r="F113" i="81"/>
  <c r="G113" i="81"/>
  <c r="H113" i="81"/>
  <c r="I113" i="81"/>
  <c r="J113" i="81"/>
  <c r="K113" i="81"/>
  <c r="L113" i="81"/>
  <c r="M113" i="81"/>
  <c r="N113" i="81"/>
  <c r="O113" i="81"/>
  <c r="P113" i="81"/>
  <c r="Q113" i="81"/>
  <c r="S113" i="81"/>
  <c r="T113" i="81"/>
  <c r="U113" i="81"/>
  <c r="V113" i="81"/>
  <c r="W113" i="81"/>
  <c r="X113" i="81"/>
  <c r="Y113" i="81"/>
  <c r="Z113" i="81"/>
  <c r="AA113" i="81"/>
  <c r="AB113" i="81"/>
  <c r="AC113" i="81"/>
  <c r="AD113" i="81"/>
  <c r="AE113" i="81"/>
  <c r="AF113" i="81"/>
  <c r="AG113" i="81"/>
  <c r="AH113" i="81"/>
  <c r="AI113" i="81"/>
  <c r="AJ113" i="81"/>
  <c r="AM113" i="81"/>
  <c r="AN113" i="81"/>
  <c r="AO113" i="81"/>
  <c r="AP113" i="81"/>
  <c r="AQ113" i="81"/>
  <c r="AR113" i="81"/>
  <c r="AS113" i="81"/>
  <c r="AT113" i="81"/>
  <c r="AU113" i="81"/>
  <c r="AV113" i="81"/>
  <c r="AW113" i="81"/>
  <c r="AX113" i="81"/>
  <c r="AY113" i="81"/>
  <c r="AZ113" i="81"/>
  <c r="BA113" i="81"/>
  <c r="BB113" i="81"/>
  <c r="BC113" i="81"/>
  <c r="BD113" i="81"/>
  <c r="BE113" i="81"/>
  <c r="C114" i="81"/>
  <c r="D114" i="81"/>
  <c r="E114" i="81"/>
  <c r="F114" i="81"/>
  <c r="G114" i="81"/>
  <c r="H114" i="81"/>
  <c r="I114" i="81"/>
  <c r="J114" i="81"/>
  <c r="K114" i="81"/>
  <c r="L114" i="81"/>
  <c r="M114" i="81"/>
  <c r="N114" i="81"/>
  <c r="O114" i="81"/>
  <c r="P114" i="81"/>
  <c r="Q114" i="81"/>
  <c r="S114" i="81"/>
  <c r="T114" i="81"/>
  <c r="U114" i="81"/>
  <c r="V114" i="81"/>
  <c r="W114" i="81"/>
  <c r="X114" i="81"/>
  <c r="Y114" i="81"/>
  <c r="Z114" i="81"/>
  <c r="AA114" i="81"/>
  <c r="AB114" i="81"/>
  <c r="AC114" i="81"/>
  <c r="AD114" i="81"/>
  <c r="AE114" i="81"/>
  <c r="AF114" i="81"/>
  <c r="AG114" i="81"/>
  <c r="AH114" i="81"/>
  <c r="AI114" i="81"/>
  <c r="AJ114" i="81"/>
  <c r="AM114" i="81"/>
  <c r="AN114" i="81"/>
  <c r="AO114" i="81"/>
  <c r="AP114" i="81"/>
  <c r="AQ114" i="81"/>
  <c r="AR114" i="81"/>
  <c r="AS114" i="81"/>
  <c r="AT114" i="81"/>
  <c r="AU114" i="81"/>
  <c r="AV114" i="81"/>
  <c r="AW114" i="81"/>
  <c r="AX114" i="81"/>
  <c r="AY114" i="81"/>
  <c r="AZ114" i="81"/>
  <c r="BA114" i="81"/>
  <c r="BB114" i="81"/>
  <c r="BC114" i="81"/>
  <c r="BD114" i="81"/>
  <c r="BE114" i="81"/>
  <c r="C115" i="81"/>
  <c r="D115" i="81"/>
  <c r="E115" i="81"/>
  <c r="F115" i="81"/>
  <c r="G115" i="81"/>
  <c r="H115" i="81"/>
  <c r="I115" i="81"/>
  <c r="J115" i="81"/>
  <c r="K115" i="81"/>
  <c r="L115" i="81"/>
  <c r="M115" i="81"/>
  <c r="N115" i="81"/>
  <c r="O115" i="81"/>
  <c r="P115" i="81"/>
  <c r="Q115" i="81"/>
  <c r="S115" i="81"/>
  <c r="T115" i="81"/>
  <c r="U115" i="81"/>
  <c r="V115" i="81"/>
  <c r="W115" i="81"/>
  <c r="X115" i="81"/>
  <c r="Y115" i="81"/>
  <c r="Z115" i="81"/>
  <c r="AA115" i="81"/>
  <c r="AB115" i="81"/>
  <c r="AC115" i="81"/>
  <c r="AD115" i="81"/>
  <c r="AE115" i="81"/>
  <c r="AF115" i="81"/>
  <c r="AG115" i="81"/>
  <c r="AH115" i="81"/>
  <c r="AI115" i="81"/>
  <c r="AJ115" i="81"/>
  <c r="AM115" i="81"/>
  <c r="AN115" i="81"/>
  <c r="AO115" i="81"/>
  <c r="AP115" i="81"/>
  <c r="AQ115" i="81"/>
  <c r="AR115" i="81"/>
  <c r="AS115" i="81"/>
  <c r="AT115" i="81"/>
  <c r="AU115" i="81"/>
  <c r="AV115" i="81"/>
  <c r="AW115" i="81"/>
  <c r="AX115" i="81"/>
  <c r="AY115" i="81"/>
  <c r="AZ115" i="81"/>
  <c r="BA115" i="81"/>
  <c r="BB115" i="81"/>
  <c r="BC115" i="81"/>
  <c r="BD115" i="81"/>
  <c r="BE115" i="81"/>
  <c r="C116" i="81"/>
  <c r="D116" i="81"/>
  <c r="E116" i="81"/>
  <c r="F116" i="81"/>
  <c r="G116" i="81"/>
  <c r="H116" i="81"/>
  <c r="I116" i="81"/>
  <c r="J116" i="81"/>
  <c r="K116" i="81"/>
  <c r="L116" i="81"/>
  <c r="M116" i="81"/>
  <c r="N116" i="81"/>
  <c r="O116" i="81"/>
  <c r="P116" i="81"/>
  <c r="Q116" i="81"/>
  <c r="S116" i="81"/>
  <c r="T116" i="81"/>
  <c r="U116" i="81"/>
  <c r="V116" i="81"/>
  <c r="W116" i="81"/>
  <c r="X116" i="81"/>
  <c r="Y116" i="81"/>
  <c r="Z116" i="81"/>
  <c r="AA116" i="81"/>
  <c r="AB116" i="81"/>
  <c r="AC116" i="81"/>
  <c r="AD116" i="81"/>
  <c r="AE116" i="81"/>
  <c r="AF116" i="81"/>
  <c r="AG116" i="81"/>
  <c r="AH116" i="81"/>
  <c r="AI116" i="81"/>
  <c r="AJ116" i="81"/>
  <c r="AM116" i="81"/>
  <c r="AN116" i="81"/>
  <c r="AO116" i="81"/>
  <c r="AP116" i="81"/>
  <c r="AQ116" i="81"/>
  <c r="AR116" i="81"/>
  <c r="AS116" i="81"/>
  <c r="AT116" i="81"/>
  <c r="AU116" i="81"/>
  <c r="AV116" i="81"/>
  <c r="AW116" i="81"/>
  <c r="AX116" i="81"/>
  <c r="AY116" i="81"/>
  <c r="AZ116" i="81"/>
  <c r="BA116" i="81"/>
  <c r="BB116" i="81"/>
  <c r="BC116" i="81"/>
  <c r="BD116" i="81"/>
  <c r="BE116" i="81"/>
  <c r="C117" i="81"/>
  <c r="D117" i="81"/>
  <c r="E117" i="81"/>
  <c r="F117" i="81"/>
  <c r="G117" i="81"/>
  <c r="H117" i="81"/>
  <c r="I117" i="81"/>
  <c r="J117" i="81"/>
  <c r="K117" i="81"/>
  <c r="L117" i="81"/>
  <c r="M117" i="81"/>
  <c r="N117" i="81"/>
  <c r="O117" i="81"/>
  <c r="P117" i="81"/>
  <c r="Q117" i="81"/>
  <c r="S117" i="81"/>
  <c r="T117" i="81"/>
  <c r="U117" i="81"/>
  <c r="V117" i="81"/>
  <c r="W117" i="81"/>
  <c r="X117" i="81"/>
  <c r="Y117" i="81"/>
  <c r="Z117" i="81"/>
  <c r="AA117" i="81"/>
  <c r="AB117" i="81"/>
  <c r="AC117" i="81"/>
  <c r="AD117" i="81"/>
  <c r="AE117" i="81"/>
  <c r="AF117" i="81"/>
  <c r="AG117" i="81"/>
  <c r="AH117" i="81"/>
  <c r="AI117" i="81"/>
  <c r="AJ117" i="81"/>
  <c r="AM117" i="81"/>
  <c r="AN117" i="81"/>
  <c r="AO117" i="81"/>
  <c r="AP117" i="81"/>
  <c r="AQ117" i="81"/>
  <c r="AR117" i="81"/>
  <c r="AS117" i="81"/>
  <c r="AT117" i="81"/>
  <c r="AU117" i="81"/>
  <c r="AV117" i="81"/>
  <c r="AW117" i="81"/>
  <c r="AX117" i="81"/>
  <c r="AY117" i="81"/>
  <c r="AZ117" i="81"/>
  <c r="BA117" i="81"/>
  <c r="BB117" i="81"/>
  <c r="BC117" i="81"/>
  <c r="BD117" i="81"/>
  <c r="BE117" i="81"/>
  <c r="C118" i="81"/>
  <c r="D118" i="81"/>
  <c r="E118" i="81"/>
  <c r="F118" i="81"/>
  <c r="G118" i="81"/>
  <c r="H118" i="81"/>
  <c r="I118" i="81"/>
  <c r="J118" i="81"/>
  <c r="K118" i="81"/>
  <c r="L118" i="81"/>
  <c r="M118" i="81"/>
  <c r="N118" i="81"/>
  <c r="O118" i="81"/>
  <c r="P118" i="81"/>
  <c r="Q118" i="81"/>
  <c r="S118" i="81"/>
  <c r="T118" i="81"/>
  <c r="U118" i="81"/>
  <c r="V118" i="81"/>
  <c r="W118" i="81"/>
  <c r="X118" i="81"/>
  <c r="Y118" i="81"/>
  <c r="Z118" i="81"/>
  <c r="AA118" i="81"/>
  <c r="AB118" i="81"/>
  <c r="AC118" i="81"/>
  <c r="AD118" i="81"/>
  <c r="AE118" i="81"/>
  <c r="AF118" i="81"/>
  <c r="AG118" i="81"/>
  <c r="AH118" i="81"/>
  <c r="AI118" i="81"/>
  <c r="AJ118" i="81"/>
  <c r="AM118" i="81"/>
  <c r="AN118" i="81"/>
  <c r="AO118" i="81"/>
  <c r="AP118" i="81"/>
  <c r="AQ118" i="81"/>
  <c r="AR118" i="81"/>
  <c r="AS118" i="81"/>
  <c r="AT118" i="81"/>
  <c r="AU118" i="81"/>
  <c r="AV118" i="81"/>
  <c r="AW118" i="81"/>
  <c r="AX118" i="81"/>
  <c r="AY118" i="81"/>
  <c r="AZ118" i="81"/>
  <c r="BA118" i="81"/>
  <c r="BB118" i="81"/>
  <c r="BC118" i="81"/>
  <c r="BD118" i="81"/>
  <c r="BE118" i="81"/>
  <c r="C119" i="81"/>
  <c r="D119" i="81"/>
  <c r="E119" i="81"/>
  <c r="F119" i="81"/>
  <c r="G119" i="81"/>
  <c r="H119" i="81"/>
  <c r="I119" i="81"/>
  <c r="J119" i="81"/>
  <c r="K119" i="81"/>
  <c r="L119" i="81"/>
  <c r="M119" i="81"/>
  <c r="N119" i="81"/>
  <c r="O119" i="81"/>
  <c r="P119" i="81"/>
  <c r="Q119" i="81"/>
  <c r="S119" i="81"/>
  <c r="T119" i="81"/>
  <c r="U119" i="81"/>
  <c r="V119" i="81"/>
  <c r="W119" i="81"/>
  <c r="X119" i="81"/>
  <c r="Y119" i="81"/>
  <c r="Z119" i="81"/>
  <c r="AA119" i="81"/>
  <c r="AB119" i="81"/>
  <c r="AC119" i="81"/>
  <c r="AD119" i="81"/>
  <c r="AE119" i="81"/>
  <c r="AF119" i="81"/>
  <c r="AG119" i="81"/>
  <c r="AH119" i="81"/>
  <c r="AI119" i="81"/>
  <c r="AJ119" i="81"/>
  <c r="AM119" i="81"/>
  <c r="AN119" i="81"/>
  <c r="AO119" i="81"/>
  <c r="AP119" i="81"/>
  <c r="AQ119" i="81"/>
  <c r="AR119" i="81"/>
  <c r="AS119" i="81"/>
  <c r="AT119" i="81"/>
  <c r="AU119" i="81"/>
  <c r="AV119" i="81"/>
  <c r="AW119" i="81"/>
  <c r="AX119" i="81"/>
  <c r="AY119" i="81"/>
  <c r="AZ119" i="81"/>
  <c r="BA119" i="81"/>
  <c r="BB119" i="81"/>
  <c r="BC119" i="81"/>
  <c r="BD119" i="81"/>
  <c r="BE119" i="81"/>
  <c r="C120" i="81"/>
  <c r="D120" i="81"/>
  <c r="E120" i="81"/>
  <c r="F120" i="81"/>
  <c r="G120" i="81"/>
  <c r="H120" i="81"/>
  <c r="I120" i="81"/>
  <c r="J120" i="81"/>
  <c r="K120" i="81"/>
  <c r="L120" i="81"/>
  <c r="M120" i="81"/>
  <c r="N120" i="81"/>
  <c r="O120" i="81"/>
  <c r="P120" i="81"/>
  <c r="Q120" i="81"/>
  <c r="S120" i="81"/>
  <c r="T120" i="81"/>
  <c r="U120" i="81"/>
  <c r="V120" i="81"/>
  <c r="W120" i="81"/>
  <c r="X120" i="81"/>
  <c r="Y120" i="81"/>
  <c r="Z120" i="81"/>
  <c r="AA120" i="81"/>
  <c r="AB120" i="81"/>
  <c r="AC120" i="81"/>
  <c r="AD120" i="81"/>
  <c r="AE120" i="81"/>
  <c r="AF120" i="81"/>
  <c r="AG120" i="81"/>
  <c r="AH120" i="81"/>
  <c r="AI120" i="81"/>
  <c r="AJ120" i="81"/>
  <c r="AM120" i="81"/>
  <c r="AN120" i="81"/>
  <c r="AO120" i="81"/>
  <c r="AP120" i="81"/>
  <c r="AQ120" i="81"/>
  <c r="AR120" i="81"/>
  <c r="AS120" i="81"/>
  <c r="AT120" i="81"/>
  <c r="AU120" i="81"/>
  <c r="AV120" i="81"/>
  <c r="AW120" i="81"/>
  <c r="AX120" i="81"/>
  <c r="AY120" i="81"/>
  <c r="AZ120" i="81"/>
  <c r="BA120" i="81"/>
  <c r="BB120" i="81"/>
  <c r="BC120" i="81"/>
  <c r="BD120" i="81"/>
  <c r="BE120" i="81"/>
  <c r="C121" i="81"/>
  <c r="D121" i="81"/>
  <c r="E121" i="81"/>
  <c r="F121" i="81"/>
  <c r="G121" i="81"/>
  <c r="H121" i="81"/>
  <c r="I121" i="81"/>
  <c r="J121" i="81"/>
  <c r="K121" i="81"/>
  <c r="L121" i="81"/>
  <c r="M121" i="81"/>
  <c r="N121" i="81"/>
  <c r="O121" i="81"/>
  <c r="P121" i="81"/>
  <c r="Q121" i="81"/>
  <c r="S121" i="81"/>
  <c r="T121" i="81"/>
  <c r="U121" i="81"/>
  <c r="V121" i="81"/>
  <c r="W121" i="81"/>
  <c r="X121" i="81"/>
  <c r="Y121" i="81"/>
  <c r="Z121" i="81"/>
  <c r="AA121" i="81"/>
  <c r="AB121" i="81"/>
  <c r="AC121" i="81"/>
  <c r="AD121" i="81"/>
  <c r="AE121" i="81"/>
  <c r="AF121" i="81"/>
  <c r="AG121" i="81"/>
  <c r="AH121" i="81"/>
  <c r="AI121" i="81"/>
  <c r="AJ121" i="81"/>
  <c r="AM121" i="81"/>
  <c r="AN121" i="81"/>
  <c r="AO121" i="81"/>
  <c r="AP121" i="81"/>
  <c r="AQ121" i="81"/>
  <c r="AR121" i="81"/>
  <c r="AS121" i="81"/>
  <c r="AT121" i="81"/>
  <c r="AU121" i="81"/>
  <c r="AV121" i="81"/>
  <c r="AW121" i="81"/>
  <c r="AX121" i="81"/>
  <c r="AY121" i="81"/>
  <c r="AZ121" i="81"/>
  <c r="BA121" i="81"/>
  <c r="BB121" i="81"/>
  <c r="BC121" i="81"/>
  <c r="BD121" i="81"/>
  <c r="BE121" i="81"/>
  <c r="C122" i="81"/>
  <c r="D122" i="81"/>
  <c r="E122" i="81"/>
  <c r="F122" i="81"/>
  <c r="G122" i="81"/>
  <c r="H122" i="81"/>
  <c r="I122" i="81"/>
  <c r="J122" i="81"/>
  <c r="K122" i="81"/>
  <c r="L122" i="81"/>
  <c r="M122" i="81"/>
  <c r="N122" i="81"/>
  <c r="O122" i="81"/>
  <c r="P122" i="81"/>
  <c r="Q122" i="81"/>
  <c r="S122" i="81"/>
  <c r="T122" i="81"/>
  <c r="U122" i="81"/>
  <c r="V122" i="81"/>
  <c r="W122" i="81"/>
  <c r="X122" i="81"/>
  <c r="Y122" i="81"/>
  <c r="Z122" i="81"/>
  <c r="AA122" i="81"/>
  <c r="AB122" i="81"/>
  <c r="AC122" i="81"/>
  <c r="AD122" i="81"/>
  <c r="AE122" i="81"/>
  <c r="AF122" i="81"/>
  <c r="AG122" i="81"/>
  <c r="AH122" i="81"/>
  <c r="AI122" i="81"/>
  <c r="AJ122" i="81"/>
  <c r="AM122" i="81"/>
  <c r="AN122" i="81"/>
  <c r="AO122" i="81"/>
  <c r="AP122" i="81"/>
  <c r="AQ122" i="81"/>
  <c r="AR122" i="81"/>
  <c r="AS122" i="81"/>
  <c r="AT122" i="81"/>
  <c r="AU122" i="81"/>
  <c r="AV122" i="81"/>
  <c r="AW122" i="81"/>
  <c r="AX122" i="81"/>
  <c r="AY122" i="81"/>
  <c r="AZ122" i="81"/>
  <c r="BA122" i="81"/>
  <c r="BB122" i="81"/>
  <c r="BC122" i="81"/>
  <c r="BD122" i="81"/>
  <c r="BE122" i="81"/>
  <c r="C123" i="81"/>
  <c r="D123" i="81"/>
  <c r="E123" i="81"/>
  <c r="F123" i="81"/>
  <c r="G123" i="81"/>
  <c r="H123" i="81"/>
  <c r="I123" i="81"/>
  <c r="J123" i="81"/>
  <c r="K123" i="81"/>
  <c r="L123" i="81"/>
  <c r="M123" i="81"/>
  <c r="N123" i="81"/>
  <c r="O123" i="81"/>
  <c r="P123" i="81"/>
  <c r="Q123" i="81"/>
  <c r="S123" i="81"/>
  <c r="T123" i="81"/>
  <c r="U123" i="81"/>
  <c r="V123" i="81"/>
  <c r="W123" i="81"/>
  <c r="X123" i="81"/>
  <c r="Y123" i="81"/>
  <c r="Z123" i="81"/>
  <c r="AA123" i="81"/>
  <c r="AB123" i="81"/>
  <c r="AC123" i="81"/>
  <c r="AD123" i="81"/>
  <c r="AE123" i="81"/>
  <c r="AF123" i="81"/>
  <c r="AG123" i="81"/>
  <c r="AH123" i="81"/>
  <c r="AI123" i="81"/>
  <c r="AJ123" i="81"/>
  <c r="AM123" i="81"/>
  <c r="AN123" i="81"/>
  <c r="AO123" i="81"/>
  <c r="AP123" i="81"/>
  <c r="AQ123" i="81"/>
  <c r="AR123" i="81"/>
  <c r="AS123" i="81"/>
  <c r="AT123" i="81"/>
  <c r="AU123" i="81"/>
  <c r="AV123" i="81"/>
  <c r="AW123" i="81"/>
  <c r="AX123" i="81"/>
  <c r="AY123" i="81"/>
  <c r="AZ123" i="81"/>
  <c r="BA123" i="81"/>
  <c r="BB123" i="81"/>
  <c r="BC123" i="81"/>
  <c r="BD123" i="81"/>
  <c r="BE123" i="81"/>
  <c r="C124" i="81"/>
  <c r="D124" i="81"/>
  <c r="E124" i="81"/>
  <c r="F124" i="81"/>
  <c r="G124" i="81"/>
  <c r="H124" i="81"/>
  <c r="I124" i="81"/>
  <c r="J124" i="81"/>
  <c r="K124" i="81"/>
  <c r="L124" i="81"/>
  <c r="M124" i="81"/>
  <c r="N124" i="81"/>
  <c r="O124" i="81"/>
  <c r="P124" i="81"/>
  <c r="Q124" i="81"/>
  <c r="S124" i="81"/>
  <c r="T124" i="81"/>
  <c r="U124" i="81"/>
  <c r="V124" i="81"/>
  <c r="W124" i="81"/>
  <c r="X124" i="81"/>
  <c r="Y124" i="81"/>
  <c r="Z124" i="81"/>
  <c r="AA124" i="81"/>
  <c r="AB124" i="81"/>
  <c r="AC124" i="81"/>
  <c r="AD124" i="81"/>
  <c r="AE124" i="81"/>
  <c r="AF124" i="81"/>
  <c r="AG124" i="81"/>
  <c r="AH124" i="81"/>
  <c r="AI124" i="81"/>
  <c r="AJ124" i="81"/>
  <c r="AM124" i="81"/>
  <c r="AN124" i="81"/>
  <c r="AO124" i="81"/>
  <c r="AP124" i="81"/>
  <c r="AQ124" i="81"/>
  <c r="AR124" i="81"/>
  <c r="AS124" i="81"/>
  <c r="AT124" i="81"/>
  <c r="AU124" i="81"/>
  <c r="AV124" i="81"/>
  <c r="AW124" i="81"/>
  <c r="AX124" i="81"/>
  <c r="AY124" i="81"/>
  <c r="AZ124" i="81"/>
  <c r="BA124" i="81"/>
  <c r="BB124" i="81"/>
  <c r="BC124" i="81"/>
  <c r="BD124" i="81"/>
  <c r="BE124" i="81"/>
  <c r="C125" i="81"/>
  <c r="D125" i="81"/>
  <c r="E125" i="81"/>
  <c r="F125" i="81"/>
  <c r="G125" i="81"/>
  <c r="H125" i="81"/>
  <c r="I125" i="81"/>
  <c r="J125" i="81"/>
  <c r="K125" i="81"/>
  <c r="L125" i="81"/>
  <c r="M125" i="81"/>
  <c r="N125" i="81"/>
  <c r="O125" i="81"/>
  <c r="P125" i="81"/>
  <c r="Q125" i="81"/>
  <c r="S125" i="81"/>
  <c r="T125" i="81"/>
  <c r="U125" i="81"/>
  <c r="V125" i="81"/>
  <c r="W125" i="81"/>
  <c r="X125" i="81"/>
  <c r="Y125" i="81"/>
  <c r="Z125" i="81"/>
  <c r="AA125" i="81"/>
  <c r="AB125" i="81"/>
  <c r="AC125" i="81"/>
  <c r="AD125" i="81"/>
  <c r="AE125" i="81"/>
  <c r="AF125" i="81"/>
  <c r="AG125" i="81"/>
  <c r="AH125" i="81"/>
  <c r="AI125" i="81"/>
  <c r="AJ125" i="81"/>
  <c r="AM125" i="81"/>
  <c r="AN125" i="81"/>
  <c r="AO125" i="81"/>
  <c r="AP125" i="81"/>
  <c r="AQ125" i="81"/>
  <c r="AR125" i="81"/>
  <c r="AS125" i="81"/>
  <c r="AT125" i="81"/>
  <c r="AU125" i="81"/>
  <c r="AV125" i="81"/>
  <c r="AW125" i="81"/>
  <c r="AX125" i="81"/>
  <c r="AY125" i="81"/>
  <c r="AZ125" i="81"/>
  <c r="BA125" i="81"/>
  <c r="BB125" i="81"/>
  <c r="BC125" i="81"/>
  <c r="BD125" i="81"/>
  <c r="BE125" i="81"/>
  <c r="C126" i="81"/>
  <c r="D126" i="81"/>
  <c r="E126" i="81"/>
  <c r="F126" i="81"/>
  <c r="G126" i="81"/>
  <c r="H126" i="81"/>
  <c r="I126" i="81"/>
  <c r="J126" i="81"/>
  <c r="K126" i="81"/>
  <c r="L126" i="81"/>
  <c r="M126" i="81"/>
  <c r="N126" i="81"/>
  <c r="O126" i="81"/>
  <c r="P126" i="81"/>
  <c r="Q126" i="81"/>
  <c r="S126" i="81"/>
  <c r="T126" i="81"/>
  <c r="U126" i="81"/>
  <c r="V126" i="81"/>
  <c r="W126" i="81"/>
  <c r="X126" i="81"/>
  <c r="Y126" i="81"/>
  <c r="Z126" i="81"/>
  <c r="AA126" i="81"/>
  <c r="AB126" i="81"/>
  <c r="AC126" i="81"/>
  <c r="AD126" i="81"/>
  <c r="AE126" i="81"/>
  <c r="AF126" i="81"/>
  <c r="AG126" i="81"/>
  <c r="AH126" i="81"/>
  <c r="AI126" i="81"/>
  <c r="AJ126" i="81"/>
  <c r="AM126" i="81"/>
  <c r="AN126" i="81"/>
  <c r="AO126" i="81"/>
  <c r="AP126" i="81"/>
  <c r="AQ126" i="81"/>
  <c r="AR126" i="81"/>
  <c r="AS126" i="81"/>
  <c r="AT126" i="81"/>
  <c r="AU126" i="81"/>
  <c r="AV126" i="81"/>
  <c r="AW126" i="81"/>
  <c r="AX126" i="81"/>
  <c r="AY126" i="81"/>
  <c r="AZ126" i="81"/>
  <c r="BA126" i="81"/>
  <c r="BB126" i="81"/>
  <c r="BC126" i="81"/>
  <c r="BD126" i="81"/>
  <c r="BE126" i="81"/>
  <c r="C127" i="81"/>
  <c r="D127" i="81"/>
  <c r="E127" i="81"/>
  <c r="F127" i="81"/>
  <c r="G127" i="81"/>
  <c r="H127" i="81"/>
  <c r="I127" i="81"/>
  <c r="J127" i="81"/>
  <c r="K127" i="81"/>
  <c r="L127" i="81"/>
  <c r="M127" i="81"/>
  <c r="N127" i="81"/>
  <c r="O127" i="81"/>
  <c r="P127" i="81"/>
  <c r="Q127" i="81"/>
  <c r="S127" i="81"/>
  <c r="T127" i="81"/>
  <c r="U127" i="81"/>
  <c r="V127" i="81"/>
  <c r="W127" i="81"/>
  <c r="X127" i="81"/>
  <c r="Y127" i="81"/>
  <c r="Z127" i="81"/>
  <c r="AA127" i="81"/>
  <c r="AB127" i="81"/>
  <c r="AC127" i="81"/>
  <c r="AD127" i="81"/>
  <c r="AE127" i="81"/>
  <c r="AF127" i="81"/>
  <c r="AG127" i="81"/>
  <c r="AH127" i="81"/>
  <c r="AI127" i="81"/>
  <c r="AJ127" i="81"/>
  <c r="AM127" i="81"/>
  <c r="AN127" i="81"/>
  <c r="AO127" i="81"/>
  <c r="AP127" i="81"/>
  <c r="AQ127" i="81"/>
  <c r="AR127" i="81"/>
  <c r="AS127" i="81"/>
  <c r="AT127" i="81"/>
  <c r="AU127" i="81"/>
  <c r="AV127" i="81"/>
  <c r="AW127" i="81"/>
  <c r="AX127" i="81"/>
  <c r="AY127" i="81"/>
  <c r="AZ127" i="81"/>
  <c r="BA127" i="81"/>
  <c r="BB127" i="81"/>
  <c r="BC127" i="81"/>
  <c r="BD127" i="81"/>
  <c r="BE127" i="81"/>
  <c r="C128" i="81"/>
  <c r="D128" i="81"/>
  <c r="E128" i="81"/>
  <c r="F128" i="81"/>
  <c r="G128" i="81"/>
  <c r="H128" i="81"/>
  <c r="I128" i="81"/>
  <c r="J128" i="81"/>
  <c r="K128" i="81"/>
  <c r="L128" i="81"/>
  <c r="M128" i="81"/>
  <c r="N128" i="81"/>
  <c r="O128" i="81"/>
  <c r="P128" i="81"/>
  <c r="Q128" i="81"/>
  <c r="S128" i="81"/>
  <c r="T128" i="81"/>
  <c r="U128" i="81"/>
  <c r="V128" i="81"/>
  <c r="W128" i="81"/>
  <c r="X128" i="81"/>
  <c r="Y128" i="81"/>
  <c r="Z128" i="81"/>
  <c r="AA128" i="81"/>
  <c r="AB128" i="81"/>
  <c r="AC128" i="81"/>
  <c r="AD128" i="81"/>
  <c r="AE128" i="81"/>
  <c r="AF128" i="81"/>
  <c r="AG128" i="81"/>
  <c r="AH128" i="81"/>
  <c r="AI128" i="81"/>
  <c r="AJ128" i="81"/>
  <c r="AM128" i="81"/>
  <c r="AN128" i="81"/>
  <c r="AO128" i="81"/>
  <c r="AP128" i="81"/>
  <c r="AQ128" i="81"/>
  <c r="AR128" i="81"/>
  <c r="AS128" i="81"/>
  <c r="AT128" i="81"/>
  <c r="AU128" i="81"/>
  <c r="AV128" i="81"/>
  <c r="AW128" i="81"/>
  <c r="AX128" i="81"/>
  <c r="AY128" i="81"/>
  <c r="AZ128" i="81"/>
  <c r="BA128" i="81"/>
  <c r="BB128" i="81"/>
  <c r="BC128" i="81"/>
  <c r="BD128" i="81"/>
  <c r="BE128" i="81"/>
  <c r="C129" i="81"/>
  <c r="D129" i="81"/>
  <c r="E129" i="81"/>
  <c r="F129" i="81"/>
  <c r="G129" i="81"/>
  <c r="H129" i="81"/>
  <c r="I129" i="81"/>
  <c r="J129" i="81"/>
  <c r="K129" i="81"/>
  <c r="L129" i="81"/>
  <c r="M129" i="81"/>
  <c r="N129" i="81"/>
  <c r="O129" i="81"/>
  <c r="P129" i="81"/>
  <c r="Q129" i="81"/>
  <c r="S129" i="81"/>
  <c r="T129" i="81"/>
  <c r="U129" i="81"/>
  <c r="V129" i="81"/>
  <c r="W129" i="81"/>
  <c r="X129" i="81"/>
  <c r="Y129" i="81"/>
  <c r="Z129" i="81"/>
  <c r="AA129" i="81"/>
  <c r="AB129" i="81"/>
  <c r="AC129" i="81"/>
  <c r="AD129" i="81"/>
  <c r="AE129" i="81"/>
  <c r="AF129" i="81"/>
  <c r="AG129" i="81"/>
  <c r="AH129" i="81"/>
  <c r="AI129" i="81"/>
  <c r="AJ129" i="81"/>
  <c r="AM129" i="81"/>
  <c r="AN129" i="81"/>
  <c r="AO129" i="81"/>
  <c r="AP129" i="81"/>
  <c r="AQ129" i="81"/>
  <c r="AR129" i="81"/>
  <c r="AS129" i="81"/>
  <c r="AT129" i="81"/>
  <c r="AU129" i="81"/>
  <c r="AV129" i="81"/>
  <c r="AW129" i="81"/>
  <c r="AX129" i="81"/>
  <c r="AY129" i="81"/>
  <c r="AZ129" i="81"/>
  <c r="BA129" i="81"/>
  <c r="BB129" i="81"/>
  <c r="BC129" i="81"/>
  <c r="BD129" i="81"/>
  <c r="BE129" i="81"/>
  <c r="C130" i="81"/>
  <c r="D130" i="81"/>
  <c r="E130" i="81"/>
  <c r="F130" i="81"/>
  <c r="G130" i="81"/>
  <c r="H130" i="81"/>
  <c r="I130" i="81"/>
  <c r="J130" i="81"/>
  <c r="K130" i="81"/>
  <c r="L130" i="81"/>
  <c r="M130" i="81"/>
  <c r="N130" i="81"/>
  <c r="O130" i="81"/>
  <c r="P130" i="81"/>
  <c r="Q130" i="81"/>
  <c r="S130" i="81"/>
  <c r="T130" i="81"/>
  <c r="U130" i="81"/>
  <c r="V130" i="81"/>
  <c r="W130" i="81"/>
  <c r="X130" i="81"/>
  <c r="Y130" i="81"/>
  <c r="Z130" i="81"/>
  <c r="AA130" i="81"/>
  <c r="AB130" i="81"/>
  <c r="AC130" i="81"/>
  <c r="AD130" i="81"/>
  <c r="AE130" i="81"/>
  <c r="AF130" i="81"/>
  <c r="AG130" i="81"/>
  <c r="AH130" i="81"/>
  <c r="AI130" i="81"/>
  <c r="AJ130" i="81"/>
  <c r="AM130" i="81"/>
  <c r="AN130" i="81"/>
  <c r="AO130" i="81"/>
  <c r="AP130" i="81"/>
  <c r="AQ130" i="81"/>
  <c r="AR130" i="81"/>
  <c r="AS130" i="81"/>
  <c r="AT130" i="81"/>
  <c r="AU130" i="81"/>
  <c r="AV130" i="81"/>
  <c r="AW130" i="81"/>
  <c r="AX130" i="81"/>
  <c r="AY130" i="81"/>
  <c r="AZ130" i="81"/>
  <c r="BA130" i="81"/>
  <c r="BB130" i="81"/>
  <c r="BC130" i="81"/>
  <c r="BD130" i="81"/>
  <c r="BE130" i="81"/>
  <c r="C131" i="81"/>
  <c r="D131" i="81"/>
  <c r="E131" i="81"/>
  <c r="F131" i="81"/>
  <c r="G131" i="81"/>
  <c r="H131" i="81"/>
  <c r="I131" i="81"/>
  <c r="J131" i="81"/>
  <c r="K131" i="81"/>
  <c r="L131" i="81"/>
  <c r="M131" i="81"/>
  <c r="N131" i="81"/>
  <c r="O131" i="81"/>
  <c r="P131" i="81"/>
  <c r="Q131" i="81"/>
  <c r="S131" i="81"/>
  <c r="T131" i="81"/>
  <c r="U131" i="81"/>
  <c r="V131" i="81"/>
  <c r="W131" i="81"/>
  <c r="X131" i="81"/>
  <c r="Y131" i="81"/>
  <c r="Z131" i="81"/>
  <c r="AA131" i="81"/>
  <c r="AB131" i="81"/>
  <c r="AC131" i="81"/>
  <c r="AD131" i="81"/>
  <c r="AE131" i="81"/>
  <c r="AF131" i="81"/>
  <c r="AG131" i="81"/>
  <c r="AH131" i="81"/>
  <c r="AI131" i="81"/>
  <c r="AJ131" i="81"/>
  <c r="AM131" i="81"/>
  <c r="AN131" i="81"/>
  <c r="AO131" i="81"/>
  <c r="AP131" i="81"/>
  <c r="AQ131" i="81"/>
  <c r="AR131" i="81"/>
  <c r="AS131" i="81"/>
  <c r="AT131" i="81"/>
  <c r="AU131" i="81"/>
  <c r="AV131" i="81"/>
  <c r="AW131" i="81"/>
  <c r="AX131" i="81"/>
  <c r="AY131" i="81"/>
  <c r="AZ131" i="81"/>
  <c r="BA131" i="81"/>
  <c r="BB131" i="81"/>
  <c r="BC131" i="81"/>
  <c r="BD131" i="81"/>
  <c r="BE131" i="81"/>
  <c r="C132" i="81"/>
  <c r="D132" i="81"/>
  <c r="E132" i="81"/>
  <c r="F132" i="81"/>
  <c r="G132" i="81"/>
  <c r="H132" i="81"/>
  <c r="I132" i="81"/>
  <c r="J132" i="81"/>
  <c r="K132" i="81"/>
  <c r="L132" i="81"/>
  <c r="M132" i="81"/>
  <c r="N132" i="81"/>
  <c r="O132" i="81"/>
  <c r="P132" i="81"/>
  <c r="Q132" i="81"/>
  <c r="S132" i="81"/>
  <c r="T132" i="81"/>
  <c r="U132" i="81"/>
  <c r="V132" i="81"/>
  <c r="W132" i="81"/>
  <c r="X132" i="81"/>
  <c r="Y132" i="81"/>
  <c r="Z132" i="81"/>
  <c r="AA132" i="81"/>
  <c r="AB132" i="81"/>
  <c r="AC132" i="81"/>
  <c r="AD132" i="81"/>
  <c r="AE132" i="81"/>
  <c r="AF132" i="81"/>
  <c r="AG132" i="81"/>
  <c r="AH132" i="81"/>
  <c r="AI132" i="81"/>
  <c r="AJ132" i="81"/>
  <c r="AM132" i="81"/>
  <c r="AN132" i="81"/>
  <c r="AO132" i="81"/>
  <c r="AP132" i="81"/>
  <c r="AQ132" i="81"/>
  <c r="AR132" i="81"/>
  <c r="AS132" i="81"/>
  <c r="AT132" i="81"/>
  <c r="AU132" i="81"/>
  <c r="AV132" i="81"/>
  <c r="AW132" i="81"/>
  <c r="AX132" i="81"/>
  <c r="AY132" i="81"/>
  <c r="AZ132" i="81"/>
  <c r="BA132" i="81"/>
  <c r="BB132" i="81"/>
  <c r="BC132" i="81"/>
  <c r="BD132" i="81"/>
  <c r="BE132" i="81"/>
  <c r="C133" i="81"/>
  <c r="D133" i="81"/>
  <c r="E133" i="81"/>
  <c r="F133" i="81"/>
  <c r="G133" i="81"/>
  <c r="H133" i="81"/>
  <c r="I133" i="81"/>
  <c r="J133" i="81"/>
  <c r="K133" i="81"/>
  <c r="L133" i="81"/>
  <c r="M133" i="81"/>
  <c r="N133" i="81"/>
  <c r="O133" i="81"/>
  <c r="P133" i="81"/>
  <c r="Q133" i="81"/>
  <c r="S133" i="81"/>
  <c r="T133" i="81"/>
  <c r="U133" i="81"/>
  <c r="V133" i="81"/>
  <c r="W133" i="81"/>
  <c r="X133" i="81"/>
  <c r="Y133" i="81"/>
  <c r="Z133" i="81"/>
  <c r="AA133" i="81"/>
  <c r="AB133" i="81"/>
  <c r="AC133" i="81"/>
  <c r="AD133" i="81"/>
  <c r="AE133" i="81"/>
  <c r="AF133" i="81"/>
  <c r="AG133" i="81"/>
  <c r="AH133" i="81"/>
  <c r="AI133" i="81"/>
  <c r="AJ133" i="81"/>
  <c r="AM133" i="81"/>
  <c r="AN133" i="81"/>
  <c r="AO133" i="81"/>
  <c r="AP133" i="81"/>
  <c r="AQ133" i="81"/>
  <c r="AR133" i="81"/>
  <c r="AS133" i="81"/>
  <c r="AT133" i="81"/>
  <c r="AU133" i="81"/>
  <c r="AV133" i="81"/>
  <c r="AW133" i="81"/>
  <c r="AX133" i="81"/>
  <c r="AY133" i="81"/>
  <c r="AZ133" i="81"/>
  <c r="BA133" i="81"/>
  <c r="BB133" i="81"/>
  <c r="BC133" i="81"/>
  <c r="BD133" i="81"/>
  <c r="BE133" i="81"/>
  <c r="C134" i="81"/>
  <c r="D134" i="81"/>
  <c r="E134" i="81"/>
  <c r="F134" i="81"/>
  <c r="G134" i="81"/>
  <c r="H134" i="81"/>
  <c r="I134" i="81"/>
  <c r="J134" i="81"/>
  <c r="K134" i="81"/>
  <c r="L134" i="81"/>
  <c r="M134" i="81"/>
  <c r="N134" i="81"/>
  <c r="O134" i="81"/>
  <c r="P134" i="81"/>
  <c r="Q134" i="81"/>
  <c r="S134" i="81"/>
  <c r="T134" i="81"/>
  <c r="U134" i="81"/>
  <c r="V134" i="81"/>
  <c r="W134" i="81"/>
  <c r="X134" i="81"/>
  <c r="Y134" i="81"/>
  <c r="Z134" i="81"/>
  <c r="AA134" i="81"/>
  <c r="AB134" i="81"/>
  <c r="AC134" i="81"/>
  <c r="AD134" i="81"/>
  <c r="AE134" i="81"/>
  <c r="AF134" i="81"/>
  <c r="AG134" i="81"/>
  <c r="AH134" i="81"/>
  <c r="AI134" i="81"/>
  <c r="AJ134" i="81"/>
  <c r="AM134" i="81"/>
  <c r="AN134" i="81"/>
  <c r="AO134" i="81"/>
  <c r="AP134" i="81"/>
  <c r="AQ134" i="81"/>
  <c r="AR134" i="81"/>
  <c r="AS134" i="81"/>
  <c r="AT134" i="81"/>
  <c r="AU134" i="81"/>
  <c r="AV134" i="81"/>
  <c r="AW134" i="81"/>
  <c r="AX134" i="81"/>
  <c r="AY134" i="81"/>
  <c r="AZ134" i="81"/>
  <c r="BA134" i="81"/>
  <c r="BB134" i="81"/>
  <c r="BC134" i="81"/>
  <c r="BD134" i="81"/>
  <c r="BE134" i="81"/>
  <c r="C135" i="81"/>
  <c r="D135" i="81"/>
  <c r="E135" i="81"/>
  <c r="F135" i="81"/>
  <c r="G135" i="81"/>
  <c r="H135" i="81"/>
  <c r="I135" i="81"/>
  <c r="J135" i="81"/>
  <c r="K135" i="81"/>
  <c r="L135" i="81"/>
  <c r="M135" i="81"/>
  <c r="N135" i="81"/>
  <c r="O135" i="81"/>
  <c r="P135" i="81"/>
  <c r="Q135" i="81"/>
  <c r="S135" i="81"/>
  <c r="T135" i="81"/>
  <c r="U135" i="81"/>
  <c r="V135" i="81"/>
  <c r="W135" i="81"/>
  <c r="X135" i="81"/>
  <c r="Y135" i="81"/>
  <c r="Z135" i="81"/>
  <c r="AA135" i="81"/>
  <c r="AB135" i="81"/>
  <c r="AC135" i="81"/>
  <c r="AD135" i="81"/>
  <c r="AE135" i="81"/>
  <c r="AF135" i="81"/>
  <c r="AG135" i="81"/>
  <c r="AH135" i="81"/>
  <c r="AI135" i="81"/>
  <c r="AJ135" i="81"/>
  <c r="AM135" i="81"/>
  <c r="AN135" i="81"/>
  <c r="AO135" i="81"/>
  <c r="AP135" i="81"/>
  <c r="AQ135" i="81"/>
  <c r="AR135" i="81"/>
  <c r="AS135" i="81"/>
  <c r="AT135" i="81"/>
  <c r="AU135" i="81"/>
  <c r="AV135" i="81"/>
  <c r="AW135" i="81"/>
  <c r="AX135" i="81"/>
  <c r="AY135" i="81"/>
  <c r="AZ135" i="81"/>
  <c r="BA135" i="81"/>
  <c r="BB135" i="81"/>
  <c r="BC135" i="81"/>
  <c r="BD135" i="81"/>
  <c r="BE135" i="81"/>
  <c r="C136" i="81"/>
  <c r="D136" i="81"/>
  <c r="E136" i="81"/>
  <c r="F136" i="81"/>
  <c r="G136" i="81"/>
  <c r="H136" i="81"/>
  <c r="I136" i="81"/>
  <c r="J136" i="81"/>
  <c r="K136" i="81"/>
  <c r="L136" i="81"/>
  <c r="M136" i="81"/>
  <c r="N136" i="81"/>
  <c r="O136" i="81"/>
  <c r="P136" i="81"/>
  <c r="Q136" i="81"/>
  <c r="S136" i="81"/>
  <c r="T136" i="81"/>
  <c r="U136" i="81"/>
  <c r="V136" i="81"/>
  <c r="W136" i="81"/>
  <c r="X136" i="81"/>
  <c r="Y136" i="81"/>
  <c r="Z136" i="81"/>
  <c r="AA136" i="81"/>
  <c r="AB136" i="81"/>
  <c r="AC136" i="81"/>
  <c r="AD136" i="81"/>
  <c r="AE136" i="81"/>
  <c r="AF136" i="81"/>
  <c r="AG136" i="81"/>
  <c r="AH136" i="81"/>
  <c r="AI136" i="81"/>
  <c r="AJ136" i="81"/>
  <c r="AM136" i="81"/>
  <c r="AN136" i="81"/>
  <c r="AO136" i="81"/>
  <c r="AP136" i="81"/>
  <c r="AQ136" i="81"/>
  <c r="AR136" i="81"/>
  <c r="AS136" i="81"/>
  <c r="AT136" i="81"/>
  <c r="AU136" i="81"/>
  <c r="AV136" i="81"/>
  <c r="AW136" i="81"/>
  <c r="AX136" i="81"/>
  <c r="AY136" i="81"/>
  <c r="AZ136" i="81"/>
  <c r="BA136" i="81"/>
  <c r="BB136" i="81"/>
  <c r="BC136" i="81"/>
  <c r="BD136" i="81"/>
  <c r="BE136" i="81"/>
  <c r="C137" i="81"/>
  <c r="D137" i="81"/>
  <c r="E137" i="81"/>
  <c r="F137" i="81"/>
  <c r="G137" i="81"/>
  <c r="H137" i="81"/>
  <c r="I137" i="81"/>
  <c r="J137" i="81"/>
  <c r="K137" i="81"/>
  <c r="L137" i="81"/>
  <c r="M137" i="81"/>
  <c r="N137" i="81"/>
  <c r="O137" i="81"/>
  <c r="P137" i="81"/>
  <c r="Q137" i="81"/>
  <c r="S137" i="81"/>
  <c r="T137" i="81"/>
  <c r="U137" i="81"/>
  <c r="V137" i="81"/>
  <c r="W137" i="81"/>
  <c r="X137" i="81"/>
  <c r="Y137" i="81"/>
  <c r="Z137" i="81"/>
  <c r="AA137" i="81"/>
  <c r="AB137" i="81"/>
  <c r="AC137" i="81"/>
  <c r="AD137" i="81"/>
  <c r="AE137" i="81"/>
  <c r="AF137" i="81"/>
  <c r="AG137" i="81"/>
  <c r="AH137" i="81"/>
  <c r="AI137" i="81"/>
  <c r="AJ137" i="81"/>
  <c r="AM137" i="81"/>
  <c r="AN137" i="81"/>
  <c r="AO137" i="81"/>
  <c r="AP137" i="81"/>
  <c r="AQ137" i="81"/>
  <c r="AR137" i="81"/>
  <c r="AS137" i="81"/>
  <c r="AT137" i="81"/>
  <c r="AU137" i="81"/>
  <c r="AV137" i="81"/>
  <c r="AW137" i="81"/>
  <c r="AX137" i="81"/>
  <c r="AY137" i="81"/>
  <c r="AZ137" i="81"/>
  <c r="BA137" i="81"/>
  <c r="BB137" i="81"/>
  <c r="BC137" i="81"/>
  <c r="BD137" i="81"/>
  <c r="BE137" i="81"/>
  <c r="C138" i="81"/>
  <c r="D138" i="81"/>
  <c r="E138" i="81"/>
  <c r="F138" i="81"/>
  <c r="G138" i="81"/>
  <c r="H138" i="81"/>
  <c r="I138" i="81"/>
  <c r="J138" i="81"/>
  <c r="K138" i="81"/>
  <c r="L138" i="81"/>
  <c r="M138" i="81"/>
  <c r="N138" i="81"/>
  <c r="O138" i="81"/>
  <c r="P138" i="81"/>
  <c r="Q138" i="81"/>
  <c r="S138" i="81"/>
  <c r="T138" i="81"/>
  <c r="U138" i="81"/>
  <c r="V138" i="81"/>
  <c r="W138" i="81"/>
  <c r="X138" i="81"/>
  <c r="Y138" i="81"/>
  <c r="Z138" i="81"/>
  <c r="AA138" i="81"/>
  <c r="AB138" i="81"/>
  <c r="AC138" i="81"/>
  <c r="AD138" i="81"/>
  <c r="AE138" i="81"/>
  <c r="AF138" i="81"/>
  <c r="AG138" i="81"/>
  <c r="AH138" i="81"/>
  <c r="AI138" i="81"/>
  <c r="AJ138" i="81"/>
  <c r="AM138" i="81"/>
  <c r="AN138" i="81"/>
  <c r="AO138" i="81"/>
  <c r="AP138" i="81"/>
  <c r="AQ138" i="81"/>
  <c r="AR138" i="81"/>
  <c r="AS138" i="81"/>
  <c r="AT138" i="81"/>
  <c r="AU138" i="81"/>
  <c r="AV138" i="81"/>
  <c r="AW138" i="81"/>
  <c r="AX138" i="81"/>
  <c r="AY138" i="81"/>
  <c r="AZ138" i="81"/>
  <c r="BA138" i="81"/>
  <c r="BB138" i="81"/>
  <c r="BC138" i="81"/>
  <c r="BD138" i="81"/>
  <c r="BE138" i="81"/>
  <c r="C139" i="81"/>
  <c r="D139" i="81"/>
  <c r="E139" i="81"/>
  <c r="F139" i="81"/>
  <c r="G139" i="81"/>
  <c r="H139" i="81"/>
  <c r="I139" i="81"/>
  <c r="J139" i="81"/>
  <c r="K139" i="81"/>
  <c r="L139" i="81"/>
  <c r="M139" i="81"/>
  <c r="N139" i="81"/>
  <c r="O139" i="81"/>
  <c r="P139" i="81"/>
  <c r="Q139" i="81"/>
  <c r="S139" i="81"/>
  <c r="T139" i="81"/>
  <c r="U139" i="81"/>
  <c r="V139" i="81"/>
  <c r="W139" i="81"/>
  <c r="X139" i="81"/>
  <c r="Y139" i="81"/>
  <c r="Z139" i="81"/>
  <c r="AA139" i="81"/>
  <c r="AB139" i="81"/>
  <c r="AC139" i="81"/>
  <c r="AD139" i="81"/>
  <c r="AE139" i="81"/>
  <c r="AF139" i="81"/>
  <c r="AG139" i="81"/>
  <c r="AH139" i="81"/>
  <c r="AI139" i="81"/>
  <c r="AJ139" i="81"/>
  <c r="AM139" i="81"/>
  <c r="AN139" i="81"/>
  <c r="AO139" i="81"/>
  <c r="AP139" i="81"/>
  <c r="AQ139" i="81"/>
  <c r="AR139" i="81"/>
  <c r="AS139" i="81"/>
  <c r="AT139" i="81"/>
  <c r="AU139" i="81"/>
  <c r="AV139" i="81"/>
  <c r="AW139" i="81"/>
  <c r="AX139" i="81"/>
  <c r="AY139" i="81"/>
  <c r="AZ139" i="81"/>
  <c r="BA139" i="81"/>
  <c r="BB139" i="81"/>
  <c r="BC139" i="81"/>
  <c r="BD139" i="81"/>
  <c r="BE139" i="81"/>
  <c r="C140" i="81"/>
  <c r="D140" i="81"/>
  <c r="E140" i="81"/>
  <c r="F140" i="81"/>
  <c r="G140" i="81"/>
  <c r="H140" i="81"/>
  <c r="I140" i="81"/>
  <c r="J140" i="81"/>
  <c r="K140" i="81"/>
  <c r="L140" i="81"/>
  <c r="M140" i="81"/>
  <c r="N140" i="81"/>
  <c r="O140" i="81"/>
  <c r="P140" i="81"/>
  <c r="Q140" i="81"/>
  <c r="S140" i="81"/>
  <c r="T140" i="81"/>
  <c r="U140" i="81"/>
  <c r="V140" i="81"/>
  <c r="W140" i="81"/>
  <c r="X140" i="81"/>
  <c r="Y140" i="81"/>
  <c r="Z140" i="81"/>
  <c r="AA140" i="81"/>
  <c r="AB140" i="81"/>
  <c r="AC140" i="81"/>
  <c r="AD140" i="81"/>
  <c r="AE140" i="81"/>
  <c r="AF140" i="81"/>
  <c r="AG140" i="81"/>
  <c r="AH140" i="81"/>
  <c r="AI140" i="81"/>
  <c r="AJ140" i="81"/>
  <c r="AM140" i="81"/>
  <c r="AN140" i="81"/>
  <c r="AO140" i="81"/>
  <c r="AP140" i="81"/>
  <c r="AQ140" i="81"/>
  <c r="AR140" i="81"/>
  <c r="AS140" i="81"/>
  <c r="AT140" i="81"/>
  <c r="AU140" i="81"/>
  <c r="AV140" i="81"/>
  <c r="AW140" i="81"/>
  <c r="AX140" i="81"/>
  <c r="AY140" i="81"/>
  <c r="AZ140" i="81"/>
  <c r="BA140" i="81"/>
  <c r="BB140" i="81"/>
  <c r="BC140" i="81"/>
  <c r="BD140" i="81"/>
  <c r="BE140" i="81"/>
  <c r="C141" i="81"/>
  <c r="D141" i="81"/>
  <c r="E141" i="81"/>
  <c r="F141" i="81"/>
  <c r="G141" i="81"/>
  <c r="H141" i="81"/>
  <c r="I141" i="81"/>
  <c r="J141" i="81"/>
  <c r="K141" i="81"/>
  <c r="L141" i="81"/>
  <c r="M141" i="81"/>
  <c r="N141" i="81"/>
  <c r="O141" i="81"/>
  <c r="P141" i="81"/>
  <c r="Q141" i="81"/>
  <c r="S141" i="81"/>
  <c r="T141" i="81"/>
  <c r="U141" i="81"/>
  <c r="V141" i="81"/>
  <c r="W141" i="81"/>
  <c r="X141" i="81"/>
  <c r="Y141" i="81"/>
  <c r="Z141" i="81"/>
  <c r="AA141" i="81"/>
  <c r="AB141" i="81"/>
  <c r="AC141" i="81"/>
  <c r="AD141" i="81"/>
  <c r="AE141" i="81"/>
  <c r="AF141" i="81"/>
  <c r="AG141" i="81"/>
  <c r="AH141" i="81"/>
  <c r="AI141" i="81"/>
  <c r="AJ141" i="81"/>
  <c r="AM141" i="81"/>
  <c r="AN141" i="81"/>
  <c r="AO141" i="81"/>
  <c r="AP141" i="81"/>
  <c r="AQ141" i="81"/>
  <c r="AR141" i="81"/>
  <c r="AS141" i="81"/>
  <c r="AT141" i="81"/>
  <c r="AU141" i="81"/>
  <c r="AV141" i="81"/>
  <c r="AW141" i="81"/>
  <c r="AX141" i="81"/>
  <c r="AY141" i="81"/>
  <c r="AZ141" i="81"/>
  <c r="BA141" i="81"/>
  <c r="BB141" i="81"/>
  <c r="BC141" i="81"/>
  <c r="BD141" i="81"/>
  <c r="BE141" i="81"/>
  <c r="C142" i="81"/>
  <c r="D142" i="81"/>
  <c r="E142" i="81"/>
  <c r="F142" i="81"/>
  <c r="G142" i="81"/>
  <c r="H142" i="81"/>
  <c r="I142" i="81"/>
  <c r="J142" i="81"/>
  <c r="K142" i="81"/>
  <c r="L142" i="81"/>
  <c r="M142" i="81"/>
  <c r="N142" i="81"/>
  <c r="O142" i="81"/>
  <c r="P142" i="81"/>
  <c r="Q142" i="81"/>
  <c r="S142" i="81"/>
  <c r="T142" i="81"/>
  <c r="U142" i="81"/>
  <c r="V142" i="81"/>
  <c r="W142" i="81"/>
  <c r="X142" i="81"/>
  <c r="Y142" i="81"/>
  <c r="Z142" i="81"/>
  <c r="AA142" i="81"/>
  <c r="AB142" i="81"/>
  <c r="AC142" i="81"/>
  <c r="AD142" i="81"/>
  <c r="AE142" i="81"/>
  <c r="AF142" i="81"/>
  <c r="AG142" i="81"/>
  <c r="AH142" i="81"/>
  <c r="AI142" i="81"/>
  <c r="AJ142" i="81"/>
  <c r="AM142" i="81"/>
  <c r="AN142" i="81"/>
  <c r="AO142" i="81"/>
  <c r="AP142" i="81"/>
  <c r="AQ142" i="81"/>
  <c r="AR142" i="81"/>
  <c r="AS142" i="81"/>
  <c r="AT142" i="81"/>
  <c r="AU142" i="81"/>
  <c r="AV142" i="81"/>
  <c r="AW142" i="81"/>
  <c r="AX142" i="81"/>
  <c r="AY142" i="81"/>
  <c r="AZ142" i="81"/>
  <c r="BA142" i="81"/>
  <c r="BB142" i="81"/>
  <c r="BC142" i="81"/>
  <c r="BD142" i="81"/>
  <c r="BE142" i="81"/>
  <c r="C143" i="81"/>
  <c r="D143" i="81"/>
  <c r="E143" i="81"/>
  <c r="F143" i="81"/>
  <c r="G143" i="81"/>
  <c r="H143" i="81"/>
  <c r="I143" i="81"/>
  <c r="J143" i="81"/>
  <c r="K143" i="81"/>
  <c r="L143" i="81"/>
  <c r="M143" i="81"/>
  <c r="N143" i="81"/>
  <c r="O143" i="81"/>
  <c r="P143" i="81"/>
  <c r="Q143" i="81"/>
  <c r="S143" i="81"/>
  <c r="T143" i="81"/>
  <c r="U143" i="81"/>
  <c r="V143" i="81"/>
  <c r="W143" i="81"/>
  <c r="X143" i="81"/>
  <c r="Y143" i="81"/>
  <c r="Z143" i="81"/>
  <c r="AA143" i="81"/>
  <c r="AB143" i="81"/>
  <c r="AC143" i="81"/>
  <c r="AD143" i="81"/>
  <c r="AE143" i="81"/>
  <c r="AF143" i="81"/>
  <c r="AG143" i="81"/>
  <c r="AH143" i="81"/>
  <c r="AI143" i="81"/>
  <c r="AJ143" i="81"/>
  <c r="AM143" i="81"/>
  <c r="AN143" i="81"/>
  <c r="AO143" i="81"/>
  <c r="AP143" i="81"/>
  <c r="AQ143" i="81"/>
  <c r="AR143" i="81"/>
  <c r="AS143" i="81"/>
  <c r="AT143" i="81"/>
  <c r="AU143" i="81"/>
  <c r="AV143" i="81"/>
  <c r="AW143" i="81"/>
  <c r="AX143" i="81"/>
  <c r="AY143" i="81"/>
  <c r="AZ143" i="81"/>
  <c r="BA143" i="81"/>
  <c r="BB143" i="81"/>
  <c r="BC143" i="81"/>
  <c r="BD143" i="81"/>
  <c r="BE143" i="81"/>
  <c r="C144" i="81"/>
  <c r="D144" i="81"/>
  <c r="E144" i="81"/>
  <c r="F144" i="81"/>
  <c r="G144" i="81"/>
  <c r="H144" i="81"/>
  <c r="I144" i="81"/>
  <c r="J144" i="81"/>
  <c r="K144" i="81"/>
  <c r="L144" i="81"/>
  <c r="M144" i="81"/>
  <c r="N144" i="81"/>
  <c r="O144" i="81"/>
  <c r="P144" i="81"/>
  <c r="Q144" i="81"/>
  <c r="S144" i="81"/>
  <c r="T144" i="81"/>
  <c r="U144" i="81"/>
  <c r="V144" i="81"/>
  <c r="W144" i="81"/>
  <c r="X144" i="81"/>
  <c r="Y144" i="81"/>
  <c r="Z144" i="81"/>
  <c r="AA144" i="81"/>
  <c r="AB144" i="81"/>
  <c r="AC144" i="81"/>
  <c r="AD144" i="81"/>
  <c r="AE144" i="81"/>
  <c r="AF144" i="81"/>
  <c r="AG144" i="81"/>
  <c r="AH144" i="81"/>
  <c r="AI144" i="81"/>
  <c r="AJ144" i="81"/>
  <c r="AM144" i="81"/>
  <c r="AN144" i="81"/>
  <c r="AO144" i="81"/>
  <c r="AP144" i="81"/>
  <c r="AQ144" i="81"/>
  <c r="AR144" i="81"/>
  <c r="AS144" i="81"/>
  <c r="AT144" i="81"/>
  <c r="AU144" i="81"/>
  <c r="AV144" i="81"/>
  <c r="AW144" i="81"/>
  <c r="AX144" i="81"/>
  <c r="AY144" i="81"/>
  <c r="AZ144" i="81"/>
  <c r="BA144" i="81"/>
  <c r="BB144" i="81"/>
  <c r="BC144" i="81"/>
  <c r="BD144" i="81"/>
  <c r="BE144" i="81"/>
  <c r="C145" i="81"/>
  <c r="D145" i="81"/>
  <c r="E145" i="81"/>
  <c r="F145" i="81"/>
  <c r="G145" i="81"/>
  <c r="H145" i="81"/>
  <c r="I145" i="81"/>
  <c r="J145" i="81"/>
  <c r="K145" i="81"/>
  <c r="L145" i="81"/>
  <c r="M145" i="81"/>
  <c r="N145" i="81"/>
  <c r="O145" i="81"/>
  <c r="P145" i="81"/>
  <c r="Q145" i="81"/>
  <c r="S145" i="81"/>
  <c r="T145" i="81"/>
  <c r="U145" i="81"/>
  <c r="V145" i="81"/>
  <c r="W145" i="81"/>
  <c r="X145" i="81"/>
  <c r="Y145" i="81"/>
  <c r="Z145" i="81"/>
  <c r="AA145" i="81"/>
  <c r="AB145" i="81"/>
  <c r="AC145" i="81"/>
  <c r="AD145" i="81"/>
  <c r="AE145" i="81"/>
  <c r="AF145" i="81"/>
  <c r="AG145" i="81"/>
  <c r="AH145" i="81"/>
  <c r="AI145" i="81"/>
  <c r="AJ145" i="81"/>
  <c r="AM145" i="81"/>
  <c r="AN145" i="81"/>
  <c r="AO145" i="81"/>
  <c r="AP145" i="81"/>
  <c r="AQ145" i="81"/>
  <c r="AR145" i="81"/>
  <c r="AS145" i="81"/>
  <c r="AT145" i="81"/>
  <c r="AU145" i="81"/>
  <c r="AV145" i="81"/>
  <c r="AW145" i="81"/>
  <c r="AX145" i="81"/>
  <c r="AY145" i="81"/>
  <c r="AZ145" i="81"/>
  <c r="BA145" i="81"/>
  <c r="BB145" i="81"/>
  <c r="BC145" i="81"/>
  <c r="BD145" i="81"/>
  <c r="BE145" i="81"/>
  <c r="C146" i="81"/>
  <c r="D146" i="81"/>
  <c r="E146" i="81"/>
  <c r="F146" i="81"/>
  <c r="G146" i="81"/>
  <c r="H146" i="81"/>
  <c r="I146" i="81"/>
  <c r="J146" i="81"/>
  <c r="K146" i="81"/>
  <c r="L146" i="81"/>
  <c r="M146" i="81"/>
  <c r="N146" i="81"/>
  <c r="O146" i="81"/>
  <c r="P146" i="81"/>
  <c r="Q146" i="81"/>
  <c r="S146" i="81"/>
  <c r="T146" i="81"/>
  <c r="U146" i="81"/>
  <c r="V146" i="81"/>
  <c r="W146" i="81"/>
  <c r="X146" i="81"/>
  <c r="Y146" i="81"/>
  <c r="Z146" i="81"/>
  <c r="AA146" i="81"/>
  <c r="AB146" i="81"/>
  <c r="AC146" i="81"/>
  <c r="AD146" i="81"/>
  <c r="AE146" i="81"/>
  <c r="AF146" i="81"/>
  <c r="AG146" i="81"/>
  <c r="AH146" i="81"/>
  <c r="AI146" i="81"/>
  <c r="AJ146" i="81"/>
  <c r="AM146" i="81"/>
  <c r="AN146" i="81"/>
  <c r="AO146" i="81"/>
  <c r="AP146" i="81"/>
  <c r="AQ146" i="81"/>
  <c r="AR146" i="81"/>
  <c r="AS146" i="81"/>
  <c r="AT146" i="81"/>
  <c r="AU146" i="81"/>
  <c r="AV146" i="81"/>
  <c r="AW146" i="81"/>
  <c r="AX146" i="81"/>
  <c r="AY146" i="81"/>
  <c r="AZ146" i="81"/>
  <c r="BA146" i="81"/>
  <c r="BB146" i="81"/>
  <c r="BC146" i="81"/>
  <c r="BD146" i="81"/>
  <c r="BE146" i="81"/>
  <c r="C147" i="81"/>
  <c r="D147" i="81"/>
  <c r="E147" i="81"/>
  <c r="F147" i="81"/>
  <c r="G147" i="81"/>
  <c r="H147" i="81"/>
  <c r="I147" i="81"/>
  <c r="J147" i="81"/>
  <c r="K147" i="81"/>
  <c r="L147" i="81"/>
  <c r="M147" i="81"/>
  <c r="N147" i="81"/>
  <c r="O147" i="81"/>
  <c r="P147" i="81"/>
  <c r="Q147" i="81"/>
  <c r="S147" i="81"/>
  <c r="T147" i="81"/>
  <c r="U147" i="81"/>
  <c r="V147" i="81"/>
  <c r="W147" i="81"/>
  <c r="X147" i="81"/>
  <c r="Y147" i="81"/>
  <c r="Z147" i="81"/>
  <c r="AA147" i="81"/>
  <c r="AB147" i="81"/>
  <c r="AC147" i="81"/>
  <c r="AD147" i="81"/>
  <c r="AE147" i="81"/>
  <c r="AF147" i="81"/>
  <c r="AG147" i="81"/>
  <c r="AH147" i="81"/>
  <c r="AI147" i="81"/>
  <c r="AJ147" i="81"/>
  <c r="AM147" i="81"/>
  <c r="AN147" i="81"/>
  <c r="AO147" i="81"/>
  <c r="AP147" i="81"/>
  <c r="AQ147" i="81"/>
  <c r="AR147" i="81"/>
  <c r="AS147" i="81"/>
  <c r="AT147" i="81"/>
  <c r="AU147" i="81"/>
  <c r="AV147" i="81"/>
  <c r="AW147" i="81"/>
  <c r="AX147" i="81"/>
  <c r="AY147" i="81"/>
  <c r="AZ147" i="81"/>
  <c r="BA147" i="81"/>
  <c r="BB147" i="81"/>
  <c r="BC147" i="81"/>
  <c r="BD147" i="81"/>
  <c r="BE147" i="81"/>
  <c r="C148" i="81"/>
  <c r="D148" i="81"/>
  <c r="E148" i="81"/>
  <c r="F148" i="81"/>
  <c r="G148" i="81"/>
  <c r="H148" i="81"/>
  <c r="I148" i="81"/>
  <c r="J148" i="81"/>
  <c r="K148" i="81"/>
  <c r="L148" i="81"/>
  <c r="M148" i="81"/>
  <c r="N148" i="81"/>
  <c r="O148" i="81"/>
  <c r="P148" i="81"/>
  <c r="Q148" i="81"/>
  <c r="S148" i="81"/>
  <c r="T148" i="81"/>
  <c r="U148" i="81"/>
  <c r="V148" i="81"/>
  <c r="W148" i="81"/>
  <c r="X148" i="81"/>
  <c r="Y148" i="81"/>
  <c r="Z148" i="81"/>
  <c r="AA148" i="81"/>
  <c r="AB148" i="81"/>
  <c r="AC148" i="81"/>
  <c r="AD148" i="81"/>
  <c r="AE148" i="81"/>
  <c r="AF148" i="81"/>
  <c r="AG148" i="81"/>
  <c r="AH148" i="81"/>
  <c r="AI148" i="81"/>
  <c r="AJ148" i="81"/>
  <c r="AM148" i="81"/>
  <c r="AN148" i="81"/>
  <c r="AO148" i="81"/>
  <c r="AP148" i="81"/>
  <c r="AQ148" i="81"/>
  <c r="AR148" i="81"/>
  <c r="AS148" i="81"/>
  <c r="AT148" i="81"/>
  <c r="AU148" i="81"/>
  <c r="AV148" i="81"/>
  <c r="AW148" i="81"/>
  <c r="AX148" i="81"/>
  <c r="AY148" i="81"/>
  <c r="AZ148" i="81"/>
  <c r="BA148" i="81"/>
  <c r="BB148" i="81"/>
  <c r="BC148" i="81"/>
  <c r="BD148" i="81"/>
  <c r="BE148" i="81"/>
  <c r="C149" i="81"/>
  <c r="D149" i="81"/>
  <c r="E149" i="81"/>
  <c r="F149" i="81"/>
  <c r="G149" i="81"/>
  <c r="H149" i="81"/>
  <c r="I149" i="81"/>
  <c r="J149" i="81"/>
  <c r="K149" i="81"/>
  <c r="L149" i="81"/>
  <c r="M149" i="81"/>
  <c r="N149" i="81"/>
  <c r="O149" i="81"/>
  <c r="P149" i="81"/>
  <c r="Q149" i="81"/>
  <c r="S149" i="81"/>
  <c r="T149" i="81"/>
  <c r="U149" i="81"/>
  <c r="V149" i="81"/>
  <c r="W149" i="81"/>
  <c r="X149" i="81"/>
  <c r="Y149" i="81"/>
  <c r="Z149" i="81"/>
  <c r="AA149" i="81"/>
  <c r="AB149" i="81"/>
  <c r="AC149" i="81"/>
  <c r="AD149" i="81"/>
  <c r="AE149" i="81"/>
  <c r="AF149" i="81"/>
  <c r="AG149" i="81"/>
  <c r="AH149" i="81"/>
  <c r="AI149" i="81"/>
  <c r="AJ149" i="81"/>
  <c r="AM149" i="81"/>
  <c r="AN149" i="81"/>
  <c r="AO149" i="81"/>
  <c r="AP149" i="81"/>
  <c r="AQ149" i="81"/>
  <c r="AR149" i="81"/>
  <c r="AS149" i="81"/>
  <c r="AT149" i="81"/>
  <c r="AU149" i="81"/>
  <c r="AV149" i="81"/>
  <c r="AW149" i="81"/>
  <c r="AX149" i="81"/>
  <c r="AY149" i="81"/>
  <c r="AZ149" i="81"/>
  <c r="BA149" i="81"/>
  <c r="BB149" i="81"/>
  <c r="BC149" i="81"/>
  <c r="BD149" i="81"/>
  <c r="BE149" i="81"/>
  <c r="C150" i="81"/>
  <c r="D150" i="81"/>
  <c r="E150" i="81"/>
  <c r="F150" i="81"/>
  <c r="G150" i="81"/>
  <c r="H150" i="81"/>
  <c r="I150" i="81"/>
  <c r="J150" i="81"/>
  <c r="K150" i="81"/>
  <c r="L150" i="81"/>
  <c r="M150" i="81"/>
  <c r="N150" i="81"/>
  <c r="O150" i="81"/>
  <c r="P150" i="81"/>
  <c r="Q150" i="81"/>
  <c r="S150" i="81"/>
  <c r="T150" i="81"/>
  <c r="U150" i="81"/>
  <c r="V150" i="81"/>
  <c r="W150" i="81"/>
  <c r="X150" i="81"/>
  <c r="Y150" i="81"/>
  <c r="Z150" i="81"/>
  <c r="AA150" i="81"/>
  <c r="AB150" i="81"/>
  <c r="AC150" i="81"/>
  <c r="AD150" i="81"/>
  <c r="AE150" i="81"/>
  <c r="AF150" i="81"/>
  <c r="AG150" i="81"/>
  <c r="AH150" i="81"/>
  <c r="AI150" i="81"/>
  <c r="AJ150" i="81"/>
  <c r="AM150" i="81"/>
  <c r="AN150" i="81"/>
  <c r="AO150" i="81"/>
  <c r="AP150" i="81"/>
  <c r="AQ150" i="81"/>
  <c r="AR150" i="81"/>
  <c r="AS150" i="81"/>
  <c r="AT150" i="81"/>
  <c r="AU150" i="81"/>
  <c r="AV150" i="81"/>
  <c r="AW150" i="81"/>
  <c r="AX150" i="81"/>
  <c r="AY150" i="81"/>
  <c r="AZ150" i="81"/>
  <c r="BA150" i="81"/>
  <c r="BB150" i="81"/>
  <c r="BC150" i="81"/>
  <c r="BD150" i="81"/>
  <c r="BE150" i="81"/>
  <c r="C151" i="81"/>
  <c r="D151" i="81"/>
  <c r="E151" i="81"/>
  <c r="F151" i="81"/>
  <c r="G151" i="81"/>
  <c r="H151" i="81"/>
  <c r="I151" i="81"/>
  <c r="J151" i="81"/>
  <c r="K151" i="81"/>
  <c r="L151" i="81"/>
  <c r="M151" i="81"/>
  <c r="N151" i="81"/>
  <c r="O151" i="81"/>
  <c r="P151" i="81"/>
  <c r="Q151" i="81"/>
  <c r="S151" i="81"/>
  <c r="T151" i="81"/>
  <c r="U151" i="81"/>
  <c r="V151" i="81"/>
  <c r="W151" i="81"/>
  <c r="X151" i="81"/>
  <c r="Y151" i="81"/>
  <c r="Z151" i="81"/>
  <c r="AA151" i="81"/>
  <c r="AB151" i="81"/>
  <c r="AC151" i="81"/>
  <c r="AD151" i="81"/>
  <c r="AE151" i="81"/>
  <c r="AF151" i="81"/>
  <c r="AG151" i="81"/>
  <c r="AH151" i="81"/>
  <c r="AI151" i="81"/>
  <c r="AJ151" i="81"/>
  <c r="AM151" i="81"/>
  <c r="AN151" i="81"/>
  <c r="AO151" i="81"/>
  <c r="AP151" i="81"/>
  <c r="AQ151" i="81"/>
  <c r="AR151" i="81"/>
  <c r="AS151" i="81"/>
  <c r="AT151" i="81"/>
  <c r="AU151" i="81"/>
  <c r="AV151" i="81"/>
  <c r="AW151" i="81"/>
  <c r="AX151" i="81"/>
  <c r="AY151" i="81"/>
  <c r="AZ151" i="81"/>
  <c r="BA151" i="81"/>
  <c r="BB151" i="81"/>
  <c r="BC151" i="81"/>
  <c r="BD151" i="81"/>
  <c r="BE151" i="81"/>
  <c r="C152" i="81"/>
  <c r="D152" i="81"/>
  <c r="E152" i="81"/>
  <c r="F152" i="81"/>
  <c r="G152" i="81"/>
  <c r="H152" i="81"/>
  <c r="I152" i="81"/>
  <c r="J152" i="81"/>
  <c r="K152" i="81"/>
  <c r="L152" i="81"/>
  <c r="M152" i="81"/>
  <c r="N152" i="81"/>
  <c r="O152" i="81"/>
  <c r="P152" i="81"/>
  <c r="Q152" i="81"/>
  <c r="S152" i="81"/>
  <c r="T152" i="81"/>
  <c r="U152" i="81"/>
  <c r="V152" i="81"/>
  <c r="W152" i="81"/>
  <c r="X152" i="81"/>
  <c r="Y152" i="81"/>
  <c r="Z152" i="81"/>
  <c r="AA152" i="81"/>
  <c r="AB152" i="81"/>
  <c r="AC152" i="81"/>
  <c r="AD152" i="81"/>
  <c r="AE152" i="81"/>
  <c r="AF152" i="81"/>
  <c r="AG152" i="81"/>
  <c r="AH152" i="81"/>
  <c r="AI152" i="81"/>
  <c r="AJ152" i="81"/>
  <c r="AM152" i="81"/>
  <c r="AN152" i="81"/>
  <c r="AO152" i="81"/>
  <c r="AP152" i="81"/>
  <c r="AQ152" i="81"/>
  <c r="AR152" i="81"/>
  <c r="AS152" i="81"/>
  <c r="AT152" i="81"/>
  <c r="AU152" i="81"/>
  <c r="AV152" i="81"/>
  <c r="AW152" i="81"/>
  <c r="AX152" i="81"/>
  <c r="AY152" i="81"/>
  <c r="AZ152" i="81"/>
  <c r="BA152" i="81"/>
  <c r="BB152" i="81"/>
  <c r="BC152" i="81"/>
  <c r="BD152" i="81"/>
  <c r="BE152" i="81"/>
  <c r="C153" i="81"/>
  <c r="D153" i="81"/>
  <c r="E153" i="81"/>
  <c r="F153" i="81"/>
  <c r="G153" i="81"/>
  <c r="H153" i="81"/>
  <c r="I153" i="81"/>
  <c r="J153" i="81"/>
  <c r="K153" i="81"/>
  <c r="L153" i="81"/>
  <c r="M153" i="81"/>
  <c r="N153" i="81"/>
  <c r="O153" i="81"/>
  <c r="P153" i="81"/>
  <c r="Q153" i="81"/>
  <c r="S153" i="81"/>
  <c r="T153" i="81"/>
  <c r="U153" i="81"/>
  <c r="V153" i="81"/>
  <c r="W153" i="81"/>
  <c r="X153" i="81"/>
  <c r="Y153" i="81"/>
  <c r="Z153" i="81"/>
  <c r="AA153" i="81"/>
  <c r="AB153" i="81"/>
  <c r="AC153" i="81"/>
  <c r="AD153" i="81"/>
  <c r="AE153" i="81"/>
  <c r="AF153" i="81"/>
  <c r="AG153" i="81"/>
  <c r="AH153" i="81"/>
  <c r="AI153" i="81"/>
  <c r="AJ153" i="81"/>
  <c r="AM153" i="81"/>
  <c r="AN153" i="81"/>
  <c r="AO153" i="81"/>
  <c r="AP153" i="81"/>
  <c r="AQ153" i="81"/>
  <c r="AR153" i="81"/>
  <c r="AS153" i="81"/>
  <c r="AT153" i="81"/>
  <c r="AU153" i="81"/>
  <c r="AV153" i="81"/>
  <c r="AW153" i="81"/>
  <c r="AX153" i="81"/>
  <c r="AY153" i="81"/>
  <c r="AZ153" i="81"/>
  <c r="BA153" i="81"/>
  <c r="BB153" i="81"/>
  <c r="BC153" i="81"/>
  <c r="BD153" i="81"/>
  <c r="BE153" i="81"/>
  <c r="C154" i="81"/>
  <c r="D154" i="81"/>
  <c r="E154" i="81"/>
  <c r="F154" i="81"/>
  <c r="G154" i="81"/>
  <c r="H154" i="81"/>
  <c r="I154" i="81"/>
  <c r="J154" i="81"/>
  <c r="K154" i="81"/>
  <c r="L154" i="81"/>
  <c r="M154" i="81"/>
  <c r="N154" i="81"/>
  <c r="O154" i="81"/>
  <c r="P154" i="81"/>
  <c r="Q154" i="81"/>
  <c r="S154" i="81"/>
  <c r="T154" i="81"/>
  <c r="U154" i="81"/>
  <c r="V154" i="81"/>
  <c r="W154" i="81"/>
  <c r="X154" i="81"/>
  <c r="Y154" i="81"/>
  <c r="Z154" i="81"/>
  <c r="AA154" i="81"/>
  <c r="AB154" i="81"/>
  <c r="AC154" i="81"/>
  <c r="AD154" i="81"/>
  <c r="AE154" i="81"/>
  <c r="AF154" i="81"/>
  <c r="AG154" i="81"/>
  <c r="AH154" i="81"/>
  <c r="AI154" i="81"/>
  <c r="AJ154" i="81"/>
  <c r="AM154" i="81"/>
  <c r="AN154" i="81"/>
  <c r="AO154" i="81"/>
  <c r="AP154" i="81"/>
  <c r="AQ154" i="81"/>
  <c r="AR154" i="81"/>
  <c r="AS154" i="81"/>
  <c r="AT154" i="81"/>
  <c r="AU154" i="81"/>
  <c r="AV154" i="81"/>
  <c r="AW154" i="81"/>
  <c r="AX154" i="81"/>
  <c r="AY154" i="81"/>
  <c r="AZ154" i="81"/>
  <c r="BA154" i="81"/>
  <c r="BB154" i="81"/>
  <c r="BC154" i="81"/>
  <c r="BD154" i="81"/>
  <c r="BE154" i="81"/>
  <c r="C155" i="81"/>
  <c r="D155" i="81"/>
  <c r="E155" i="81"/>
  <c r="F155" i="81"/>
  <c r="G155" i="81"/>
  <c r="H155" i="81"/>
  <c r="I155" i="81"/>
  <c r="J155" i="81"/>
  <c r="K155" i="81"/>
  <c r="L155" i="81"/>
  <c r="M155" i="81"/>
  <c r="N155" i="81"/>
  <c r="O155" i="81"/>
  <c r="P155" i="81"/>
  <c r="Q155" i="81"/>
  <c r="S155" i="81"/>
  <c r="T155" i="81"/>
  <c r="U155" i="81"/>
  <c r="V155" i="81"/>
  <c r="W155" i="81"/>
  <c r="X155" i="81"/>
  <c r="Y155" i="81"/>
  <c r="Z155" i="81"/>
  <c r="AA155" i="81"/>
  <c r="AB155" i="81"/>
  <c r="AC155" i="81"/>
  <c r="AD155" i="81"/>
  <c r="AE155" i="81"/>
  <c r="AF155" i="81"/>
  <c r="AG155" i="81"/>
  <c r="AH155" i="81"/>
  <c r="AI155" i="81"/>
  <c r="AJ155" i="81"/>
  <c r="AM155" i="81"/>
  <c r="AN155" i="81"/>
  <c r="AO155" i="81"/>
  <c r="AP155" i="81"/>
  <c r="AQ155" i="81"/>
  <c r="AR155" i="81"/>
  <c r="AS155" i="81"/>
  <c r="AT155" i="81"/>
  <c r="AU155" i="81"/>
  <c r="AV155" i="81"/>
  <c r="AW155" i="81"/>
  <c r="AX155" i="81"/>
  <c r="AY155" i="81"/>
  <c r="AZ155" i="81"/>
  <c r="BA155" i="81"/>
  <c r="BB155" i="81"/>
  <c r="BC155" i="81"/>
  <c r="BD155" i="81"/>
  <c r="BE155" i="81"/>
  <c r="C156" i="81"/>
  <c r="D156" i="81"/>
  <c r="E156" i="81"/>
  <c r="F156" i="81"/>
  <c r="G156" i="81"/>
  <c r="H156" i="81"/>
  <c r="I156" i="81"/>
  <c r="J156" i="81"/>
  <c r="K156" i="81"/>
  <c r="L156" i="81"/>
  <c r="M156" i="81"/>
  <c r="N156" i="81"/>
  <c r="O156" i="81"/>
  <c r="P156" i="81"/>
  <c r="Q156" i="81"/>
  <c r="S156" i="81"/>
  <c r="T156" i="81"/>
  <c r="U156" i="81"/>
  <c r="V156" i="81"/>
  <c r="W156" i="81"/>
  <c r="X156" i="81"/>
  <c r="Y156" i="81"/>
  <c r="Z156" i="81"/>
  <c r="AA156" i="81"/>
  <c r="AB156" i="81"/>
  <c r="AC156" i="81"/>
  <c r="AD156" i="81"/>
  <c r="AE156" i="81"/>
  <c r="AF156" i="81"/>
  <c r="AG156" i="81"/>
  <c r="AH156" i="81"/>
  <c r="AI156" i="81"/>
  <c r="AJ156" i="81"/>
  <c r="AM156" i="81"/>
  <c r="AN156" i="81"/>
  <c r="AO156" i="81"/>
  <c r="AP156" i="81"/>
  <c r="AQ156" i="81"/>
  <c r="AR156" i="81"/>
  <c r="AS156" i="81"/>
  <c r="AT156" i="81"/>
  <c r="AU156" i="81"/>
  <c r="AV156" i="81"/>
  <c r="AW156" i="81"/>
  <c r="AX156" i="81"/>
  <c r="AY156" i="81"/>
  <c r="AZ156" i="81"/>
  <c r="BA156" i="81"/>
  <c r="BB156" i="81"/>
  <c r="BC156" i="81"/>
  <c r="BD156" i="81"/>
  <c r="BE156" i="81"/>
  <c r="C157" i="81"/>
  <c r="D157" i="81"/>
  <c r="E157" i="81"/>
  <c r="F157" i="81"/>
  <c r="G157" i="81"/>
  <c r="H157" i="81"/>
  <c r="I157" i="81"/>
  <c r="J157" i="81"/>
  <c r="K157" i="81"/>
  <c r="L157" i="81"/>
  <c r="M157" i="81"/>
  <c r="N157" i="81"/>
  <c r="O157" i="81"/>
  <c r="P157" i="81"/>
  <c r="Q157" i="81"/>
  <c r="S157" i="81"/>
  <c r="T157" i="81"/>
  <c r="U157" i="81"/>
  <c r="V157" i="81"/>
  <c r="W157" i="81"/>
  <c r="X157" i="81"/>
  <c r="Y157" i="81"/>
  <c r="Z157" i="81"/>
  <c r="AA157" i="81"/>
  <c r="AB157" i="81"/>
  <c r="AC157" i="81"/>
  <c r="AD157" i="81"/>
  <c r="AE157" i="81"/>
  <c r="AF157" i="81"/>
  <c r="AG157" i="81"/>
  <c r="AH157" i="81"/>
  <c r="AI157" i="81"/>
  <c r="AJ157" i="81"/>
  <c r="AM157" i="81"/>
  <c r="AN157" i="81"/>
  <c r="AO157" i="81"/>
  <c r="AP157" i="81"/>
  <c r="AQ157" i="81"/>
  <c r="AR157" i="81"/>
  <c r="AS157" i="81"/>
  <c r="AT157" i="81"/>
  <c r="AU157" i="81"/>
  <c r="AV157" i="81"/>
  <c r="AW157" i="81"/>
  <c r="AX157" i="81"/>
  <c r="AY157" i="81"/>
  <c r="AZ157" i="81"/>
  <c r="BA157" i="81"/>
  <c r="BB157" i="81"/>
  <c r="BC157" i="81"/>
  <c r="BD157" i="81"/>
  <c r="BE157" i="81"/>
  <c r="C158" i="81"/>
  <c r="D158" i="81"/>
  <c r="E158" i="81"/>
  <c r="F158" i="81"/>
  <c r="G158" i="81"/>
  <c r="H158" i="81"/>
  <c r="I158" i="81"/>
  <c r="J158" i="81"/>
  <c r="K158" i="81"/>
  <c r="L158" i="81"/>
  <c r="M158" i="81"/>
  <c r="N158" i="81"/>
  <c r="O158" i="81"/>
  <c r="P158" i="81"/>
  <c r="Q158" i="81"/>
  <c r="S158" i="81"/>
  <c r="T158" i="81"/>
  <c r="U158" i="81"/>
  <c r="V158" i="81"/>
  <c r="W158" i="81"/>
  <c r="X158" i="81"/>
  <c r="Y158" i="81"/>
  <c r="Z158" i="81"/>
  <c r="AA158" i="81"/>
  <c r="AB158" i="81"/>
  <c r="AC158" i="81"/>
  <c r="AD158" i="81"/>
  <c r="AE158" i="81"/>
  <c r="AF158" i="81"/>
  <c r="AG158" i="81"/>
  <c r="AH158" i="81"/>
  <c r="AI158" i="81"/>
  <c r="AJ158" i="81"/>
  <c r="AM158" i="81"/>
  <c r="AN158" i="81"/>
  <c r="AO158" i="81"/>
  <c r="AP158" i="81"/>
  <c r="AQ158" i="81"/>
  <c r="AR158" i="81"/>
  <c r="AS158" i="81"/>
  <c r="AT158" i="81"/>
  <c r="AU158" i="81"/>
  <c r="AV158" i="81"/>
  <c r="AW158" i="81"/>
  <c r="AX158" i="81"/>
  <c r="AY158" i="81"/>
  <c r="AZ158" i="81"/>
  <c r="BA158" i="81"/>
  <c r="BB158" i="81"/>
  <c r="BC158" i="81"/>
  <c r="BD158" i="81"/>
  <c r="BE158" i="81"/>
  <c r="C159" i="81"/>
  <c r="D159" i="81"/>
  <c r="E159" i="81"/>
  <c r="F159" i="81"/>
  <c r="G159" i="81"/>
  <c r="H159" i="81"/>
  <c r="I159" i="81"/>
  <c r="J159" i="81"/>
  <c r="K159" i="81"/>
  <c r="L159" i="81"/>
  <c r="M159" i="81"/>
  <c r="N159" i="81"/>
  <c r="O159" i="81"/>
  <c r="P159" i="81"/>
  <c r="Q159" i="81"/>
  <c r="S159" i="81"/>
  <c r="T159" i="81"/>
  <c r="U159" i="81"/>
  <c r="V159" i="81"/>
  <c r="W159" i="81"/>
  <c r="X159" i="81"/>
  <c r="Y159" i="81"/>
  <c r="Z159" i="81"/>
  <c r="AA159" i="81"/>
  <c r="AB159" i="81"/>
  <c r="AC159" i="81"/>
  <c r="AD159" i="81"/>
  <c r="AE159" i="81"/>
  <c r="AF159" i="81"/>
  <c r="AG159" i="81"/>
  <c r="AH159" i="81"/>
  <c r="AI159" i="81"/>
  <c r="AJ159" i="81"/>
  <c r="AM159" i="81"/>
  <c r="AN159" i="81"/>
  <c r="AO159" i="81"/>
  <c r="AP159" i="81"/>
  <c r="AQ159" i="81"/>
  <c r="AR159" i="81"/>
  <c r="AS159" i="81"/>
  <c r="AT159" i="81"/>
  <c r="AU159" i="81"/>
  <c r="AV159" i="81"/>
  <c r="AW159" i="81"/>
  <c r="AX159" i="81"/>
  <c r="AY159" i="81"/>
  <c r="AZ159" i="81"/>
  <c r="BA159" i="81"/>
  <c r="BB159" i="81"/>
  <c r="BC159" i="81"/>
  <c r="BD159" i="81"/>
  <c r="BE159" i="81"/>
  <c r="C160" i="81"/>
  <c r="D160" i="81"/>
  <c r="E160" i="81"/>
  <c r="F160" i="81"/>
  <c r="G160" i="81"/>
  <c r="H160" i="81"/>
  <c r="I160" i="81"/>
  <c r="J160" i="81"/>
  <c r="K160" i="81"/>
  <c r="L160" i="81"/>
  <c r="M160" i="81"/>
  <c r="N160" i="81"/>
  <c r="O160" i="81"/>
  <c r="P160" i="81"/>
  <c r="Q160" i="81"/>
  <c r="S160" i="81"/>
  <c r="T160" i="81"/>
  <c r="U160" i="81"/>
  <c r="V160" i="81"/>
  <c r="W160" i="81"/>
  <c r="X160" i="81"/>
  <c r="Y160" i="81"/>
  <c r="Z160" i="81"/>
  <c r="AA160" i="81"/>
  <c r="AB160" i="81"/>
  <c r="AC160" i="81"/>
  <c r="AD160" i="81"/>
  <c r="AE160" i="81"/>
  <c r="AF160" i="81"/>
  <c r="AG160" i="81"/>
  <c r="AH160" i="81"/>
  <c r="AI160" i="81"/>
  <c r="AJ160" i="81"/>
  <c r="AM160" i="81"/>
  <c r="AN160" i="81"/>
  <c r="AO160" i="81"/>
  <c r="AP160" i="81"/>
  <c r="AQ160" i="81"/>
  <c r="AR160" i="81"/>
  <c r="AS160" i="81"/>
  <c r="AT160" i="81"/>
  <c r="AU160" i="81"/>
  <c r="AV160" i="81"/>
  <c r="AW160" i="81"/>
  <c r="AX160" i="81"/>
  <c r="AY160" i="81"/>
  <c r="AZ160" i="81"/>
  <c r="BA160" i="81"/>
  <c r="BB160" i="81"/>
  <c r="BC160" i="81"/>
  <c r="BD160" i="81"/>
  <c r="BE160" i="81"/>
  <c r="C161" i="81"/>
  <c r="D161" i="81"/>
  <c r="E161" i="81"/>
  <c r="F161" i="81"/>
  <c r="G161" i="81"/>
  <c r="H161" i="81"/>
  <c r="I161" i="81"/>
  <c r="J161" i="81"/>
  <c r="K161" i="81"/>
  <c r="L161" i="81"/>
  <c r="M161" i="81"/>
  <c r="N161" i="81"/>
  <c r="O161" i="81"/>
  <c r="P161" i="81"/>
  <c r="Q161" i="81"/>
  <c r="S161" i="81"/>
  <c r="T161" i="81"/>
  <c r="U161" i="81"/>
  <c r="V161" i="81"/>
  <c r="W161" i="81"/>
  <c r="X161" i="81"/>
  <c r="Y161" i="81"/>
  <c r="Z161" i="81"/>
  <c r="AA161" i="81"/>
  <c r="AB161" i="81"/>
  <c r="AC161" i="81"/>
  <c r="AD161" i="81"/>
  <c r="AE161" i="81"/>
  <c r="AF161" i="81"/>
  <c r="AG161" i="81"/>
  <c r="AH161" i="81"/>
  <c r="AI161" i="81"/>
  <c r="AJ161" i="81"/>
  <c r="AM161" i="81"/>
  <c r="AN161" i="81"/>
  <c r="AO161" i="81"/>
  <c r="AP161" i="81"/>
  <c r="AQ161" i="81"/>
  <c r="AR161" i="81"/>
  <c r="AS161" i="81"/>
  <c r="AT161" i="81"/>
  <c r="AU161" i="81"/>
  <c r="AV161" i="81"/>
  <c r="AW161" i="81"/>
  <c r="AX161" i="81"/>
  <c r="AY161" i="81"/>
  <c r="AZ161" i="81"/>
  <c r="BA161" i="81"/>
  <c r="BB161" i="81"/>
  <c r="BC161" i="81"/>
  <c r="BD161" i="81"/>
  <c r="BE161" i="81"/>
  <c r="C162" i="81"/>
  <c r="D162" i="81"/>
  <c r="E162" i="81"/>
  <c r="F162" i="81"/>
  <c r="G162" i="81"/>
  <c r="H162" i="81"/>
  <c r="I162" i="81"/>
  <c r="J162" i="81"/>
  <c r="K162" i="81"/>
  <c r="L162" i="81"/>
  <c r="M162" i="81"/>
  <c r="N162" i="81"/>
  <c r="O162" i="81"/>
  <c r="P162" i="81"/>
  <c r="Q162" i="81"/>
  <c r="S162" i="81"/>
  <c r="T162" i="81"/>
  <c r="U162" i="81"/>
  <c r="V162" i="81"/>
  <c r="W162" i="81"/>
  <c r="X162" i="81"/>
  <c r="Y162" i="81"/>
  <c r="Z162" i="81"/>
  <c r="AA162" i="81"/>
  <c r="AB162" i="81"/>
  <c r="AC162" i="81"/>
  <c r="AD162" i="81"/>
  <c r="AE162" i="81"/>
  <c r="AF162" i="81"/>
  <c r="AG162" i="81"/>
  <c r="AH162" i="81"/>
  <c r="AI162" i="81"/>
  <c r="AJ162" i="81"/>
  <c r="AM162" i="81"/>
  <c r="AN162" i="81"/>
  <c r="AO162" i="81"/>
  <c r="AP162" i="81"/>
  <c r="AQ162" i="81"/>
  <c r="AR162" i="81"/>
  <c r="AS162" i="81"/>
  <c r="AT162" i="81"/>
  <c r="AU162" i="81"/>
  <c r="AV162" i="81"/>
  <c r="AW162" i="81"/>
  <c r="AX162" i="81"/>
  <c r="AY162" i="81"/>
  <c r="AZ162" i="81"/>
  <c r="BA162" i="81"/>
  <c r="BB162" i="81"/>
  <c r="BC162" i="81"/>
  <c r="BD162" i="81"/>
  <c r="BE162" i="81"/>
  <c r="C163" i="81"/>
  <c r="D163" i="81"/>
  <c r="E163" i="81"/>
  <c r="F163" i="81"/>
  <c r="G163" i="81"/>
  <c r="H163" i="81"/>
  <c r="I163" i="81"/>
  <c r="J163" i="81"/>
  <c r="K163" i="81"/>
  <c r="L163" i="81"/>
  <c r="M163" i="81"/>
  <c r="N163" i="81"/>
  <c r="O163" i="81"/>
  <c r="P163" i="81"/>
  <c r="Q163" i="81"/>
  <c r="S163" i="81"/>
  <c r="T163" i="81"/>
  <c r="U163" i="81"/>
  <c r="V163" i="81"/>
  <c r="W163" i="81"/>
  <c r="X163" i="81"/>
  <c r="Y163" i="81"/>
  <c r="Z163" i="81"/>
  <c r="AA163" i="81"/>
  <c r="AB163" i="81"/>
  <c r="AC163" i="81"/>
  <c r="AD163" i="81"/>
  <c r="AE163" i="81"/>
  <c r="AF163" i="81"/>
  <c r="AG163" i="81"/>
  <c r="AH163" i="81"/>
  <c r="AI163" i="81"/>
  <c r="AJ163" i="81"/>
  <c r="AM163" i="81"/>
  <c r="AN163" i="81"/>
  <c r="AO163" i="81"/>
  <c r="AP163" i="81"/>
  <c r="AQ163" i="81"/>
  <c r="AR163" i="81"/>
  <c r="AS163" i="81"/>
  <c r="AT163" i="81"/>
  <c r="AU163" i="81"/>
  <c r="AV163" i="81"/>
  <c r="AW163" i="81"/>
  <c r="AX163" i="81"/>
  <c r="AY163" i="81"/>
  <c r="AZ163" i="81"/>
  <c r="BA163" i="81"/>
  <c r="BB163" i="81"/>
  <c r="BC163" i="81"/>
  <c r="BD163" i="81"/>
  <c r="BE163" i="81"/>
  <c r="C164" i="81"/>
  <c r="D164" i="81"/>
  <c r="E164" i="81"/>
  <c r="F164" i="81"/>
  <c r="G164" i="81"/>
  <c r="H164" i="81"/>
  <c r="I164" i="81"/>
  <c r="J164" i="81"/>
  <c r="K164" i="81"/>
  <c r="L164" i="81"/>
  <c r="M164" i="81"/>
  <c r="N164" i="81"/>
  <c r="O164" i="81"/>
  <c r="P164" i="81"/>
  <c r="Q164" i="81"/>
  <c r="S164" i="81"/>
  <c r="T164" i="81"/>
  <c r="U164" i="81"/>
  <c r="V164" i="81"/>
  <c r="W164" i="81"/>
  <c r="X164" i="81"/>
  <c r="Y164" i="81"/>
  <c r="Z164" i="81"/>
  <c r="AA164" i="81"/>
  <c r="AB164" i="81"/>
  <c r="AC164" i="81"/>
  <c r="AD164" i="81"/>
  <c r="AE164" i="81"/>
  <c r="AF164" i="81"/>
  <c r="AG164" i="81"/>
  <c r="AH164" i="81"/>
  <c r="AI164" i="81"/>
  <c r="AJ164" i="81"/>
  <c r="AM164" i="81"/>
  <c r="AN164" i="81"/>
  <c r="AO164" i="81"/>
  <c r="AP164" i="81"/>
  <c r="AQ164" i="81"/>
  <c r="AR164" i="81"/>
  <c r="AS164" i="81"/>
  <c r="AT164" i="81"/>
  <c r="AU164" i="81"/>
  <c r="AV164" i="81"/>
  <c r="AW164" i="81"/>
  <c r="AX164" i="81"/>
  <c r="AY164" i="81"/>
  <c r="AZ164" i="81"/>
  <c r="BA164" i="81"/>
  <c r="BB164" i="81"/>
  <c r="BC164" i="81"/>
  <c r="BD164" i="81"/>
  <c r="BE164" i="81"/>
  <c r="C165" i="81"/>
  <c r="D165" i="81"/>
  <c r="E165" i="81"/>
  <c r="F165" i="81"/>
  <c r="G165" i="81"/>
  <c r="H165" i="81"/>
  <c r="I165" i="81"/>
  <c r="J165" i="81"/>
  <c r="K165" i="81"/>
  <c r="L165" i="81"/>
  <c r="M165" i="81"/>
  <c r="N165" i="81"/>
  <c r="O165" i="81"/>
  <c r="P165" i="81"/>
  <c r="Q165" i="81"/>
  <c r="S165" i="81"/>
  <c r="T165" i="81"/>
  <c r="U165" i="81"/>
  <c r="V165" i="81"/>
  <c r="W165" i="81"/>
  <c r="X165" i="81"/>
  <c r="Y165" i="81"/>
  <c r="Z165" i="81"/>
  <c r="AA165" i="81"/>
  <c r="AB165" i="81"/>
  <c r="AC165" i="81"/>
  <c r="AD165" i="81"/>
  <c r="AE165" i="81"/>
  <c r="AF165" i="81"/>
  <c r="AG165" i="81"/>
  <c r="AH165" i="81"/>
  <c r="AI165" i="81"/>
  <c r="AJ165" i="81"/>
  <c r="AM165" i="81"/>
  <c r="AN165" i="81"/>
  <c r="AO165" i="81"/>
  <c r="AP165" i="81"/>
  <c r="AQ165" i="81"/>
  <c r="AR165" i="81"/>
  <c r="AS165" i="81"/>
  <c r="AT165" i="81"/>
  <c r="AU165" i="81"/>
  <c r="AV165" i="81"/>
  <c r="AW165" i="81"/>
  <c r="AX165" i="81"/>
  <c r="AY165" i="81"/>
  <c r="AZ165" i="81"/>
  <c r="BA165" i="81"/>
  <c r="BB165" i="81"/>
  <c r="BC165" i="81"/>
  <c r="BD165" i="81"/>
  <c r="BE165" i="81"/>
  <c r="C166" i="81"/>
  <c r="D166" i="81"/>
  <c r="E166" i="81"/>
  <c r="F166" i="81"/>
  <c r="G166" i="81"/>
  <c r="H166" i="81"/>
  <c r="I166" i="81"/>
  <c r="J166" i="81"/>
  <c r="K166" i="81"/>
  <c r="L166" i="81"/>
  <c r="M166" i="81"/>
  <c r="N166" i="81"/>
  <c r="O166" i="81"/>
  <c r="P166" i="81"/>
  <c r="Q166" i="81"/>
  <c r="S166" i="81"/>
  <c r="T166" i="81"/>
  <c r="U166" i="81"/>
  <c r="V166" i="81"/>
  <c r="W166" i="81"/>
  <c r="X166" i="81"/>
  <c r="Y166" i="81"/>
  <c r="Z166" i="81"/>
  <c r="AA166" i="81"/>
  <c r="AB166" i="81"/>
  <c r="AC166" i="81"/>
  <c r="AD166" i="81"/>
  <c r="AE166" i="81"/>
  <c r="AF166" i="81"/>
  <c r="AG166" i="81"/>
  <c r="AH166" i="81"/>
  <c r="AI166" i="81"/>
  <c r="AJ166" i="81"/>
  <c r="AM166" i="81"/>
  <c r="AN166" i="81"/>
  <c r="AO166" i="81"/>
  <c r="AP166" i="81"/>
  <c r="AQ166" i="81"/>
  <c r="AR166" i="81"/>
  <c r="AS166" i="81"/>
  <c r="AT166" i="81"/>
  <c r="AU166" i="81"/>
  <c r="AV166" i="81"/>
  <c r="AW166" i="81"/>
  <c r="AX166" i="81"/>
  <c r="AY166" i="81"/>
  <c r="AZ166" i="81"/>
  <c r="BA166" i="81"/>
  <c r="BB166" i="81"/>
  <c r="BC166" i="81"/>
  <c r="BD166" i="81"/>
  <c r="BE166" i="81"/>
  <c r="C167" i="81"/>
  <c r="D167" i="81"/>
  <c r="E167" i="81"/>
  <c r="F167" i="81"/>
  <c r="G167" i="81"/>
  <c r="H167" i="81"/>
  <c r="I167" i="81"/>
  <c r="J167" i="81"/>
  <c r="K167" i="81"/>
  <c r="L167" i="81"/>
  <c r="M167" i="81"/>
  <c r="N167" i="81"/>
  <c r="O167" i="81"/>
  <c r="P167" i="81"/>
  <c r="Q167" i="81"/>
  <c r="S167" i="81"/>
  <c r="T167" i="81"/>
  <c r="U167" i="81"/>
  <c r="V167" i="81"/>
  <c r="W167" i="81"/>
  <c r="X167" i="81"/>
  <c r="Y167" i="81"/>
  <c r="Z167" i="81"/>
  <c r="AA167" i="81"/>
  <c r="AB167" i="81"/>
  <c r="AC167" i="81"/>
  <c r="AD167" i="81"/>
  <c r="AE167" i="81"/>
  <c r="AF167" i="81"/>
  <c r="AG167" i="81"/>
  <c r="AH167" i="81"/>
  <c r="AI167" i="81"/>
  <c r="AJ167" i="81"/>
  <c r="AM167" i="81"/>
  <c r="AN167" i="81"/>
  <c r="AO167" i="81"/>
  <c r="AP167" i="81"/>
  <c r="AQ167" i="81"/>
  <c r="AR167" i="81"/>
  <c r="AS167" i="81"/>
  <c r="AT167" i="81"/>
  <c r="AU167" i="81"/>
  <c r="AV167" i="81"/>
  <c r="AW167" i="81"/>
  <c r="AX167" i="81"/>
  <c r="AY167" i="81"/>
  <c r="AZ167" i="81"/>
  <c r="BA167" i="81"/>
  <c r="BB167" i="81"/>
  <c r="BC167" i="81"/>
  <c r="BD167" i="81"/>
  <c r="BE167" i="81"/>
  <c r="C168" i="81"/>
  <c r="D168" i="81"/>
  <c r="E168" i="81"/>
  <c r="F168" i="81"/>
  <c r="G168" i="81"/>
  <c r="H168" i="81"/>
  <c r="I168" i="81"/>
  <c r="J168" i="81"/>
  <c r="K168" i="81"/>
  <c r="L168" i="81"/>
  <c r="M168" i="81"/>
  <c r="N168" i="81"/>
  <c r="O168" i="81"/>
  <c r="P168" i="81"/>
  <c r="Q168" i="81"/>
  <c r="S168" i="81"/>
  <c r="T168" i="81"/>
  <c r="U168" i="81"/>
  <c r="V168" i="81"/>
  <c r="W168" i="81"/>
  <c r="X168" i="81"/>
  <c r="Y168" i="81"/>
  <c r="Z168" i="81"/>
  <c r="AA168" i="81"/>
  <c r="AB168" i="81"/>
  <c r="AC168" i="81"/>
  <c r="AD168" i="81"/>
  <c r="AE168" i="81"/>
  <c r="AF168" i="81"/>
  <c r="AG168" i="81"/>
  <c r="AH168" i="81"/>
  <c r="AI168" i="81"/>
  <c r="AJ168" i="81"/>
  <c r="AM168" i="81"/>
  <c r="AN168" i="81"/>
  <c r="AO168" i="81"/>
  <c r="AP168" i="81"/>
  <c r="AQ168" i="81"/>
  <c r="AR168" i="81"/>
  <c r="AS168" i="81"/>
  <c r="AT168" i="81"/>
  <c r="AU168" i="81"/>
  <c r="AV168" i="81"/>
  <c r="AW168" i="81"/>
  <c r="AX168" i="81"/>
  <c r="AY168" i="81"/>
  <c r="AZ168" i="81"/>
  <c r="BA168" i="81"/>
  <c r="BB168" i="81"/>
  <c r="BC168" i="81"/>
  <c r="BD168" i="81"/>
  <c r="BE168" i="81"/>
  <c r="C169" i="81"/>
  <c r="D169" i="81"/>
  <c r="E169" i="81"/>
  <c r="F169" i="81"/>
  <c r="G169" i="81"/>
  <c r="H169" i="81"/>
  <c r="I169" i="81"/>
  <c r="J169" i="81"/>
  <c r="K169" i="81"/>
  <c r="L169" i="81"/>
  <c r="M169" i="81"/>
  <c r="N169" i="81"/>
  <c r="O169" i="81"/>
  <c r="P169" i="81"/>
  <c r="Q169" i="81"/>
  <c r="S169" i="81"/>
  <c r="T169" i="81"/>
  <c r="U169" i="81"/>
  <c r="V169" i="81"/>
  <c r="W169" i="81"/>
  <c r="X169" i="81"/>
  <c r="Y169" i="81"/>
  <c r="Z169" i="81"/>
  <c r="AA169" i="81"/>
  <c r="AB169" i="81"/>
  <c r="AC169" i="81"/>
  <c r="AD169" i="81"/>
  <c r="AE169" i="81"/>
  <c r="AF169" i="81"/>
  <c r="AG169" i="81"/>
  <c r="AH169" i="81"/>
  <c r="AI169" i="81"/>
  <c r="AJ169" i="81"/>
  <c r="AM169" i="81"/>
  <c r="AN169" i="81"/>
  <c r="AO169" i="81"/>
  <c r="AP169" i="81"/>
  <c r="AQ169" i="81"/>
  <c r="AR169" i="81"/>
  <c r="AS169" i="81"/>
  <c r="AT169" i="81"/>
  <c r="AU169" i="81"/>
  <c r="AV169" i="81"/>
  <c r="AW169" i="81"/>
  <c r="AX169" i="81"/>
  <c r="AY169" i="81"/>
  <c r="AZ169" i="81"/>
  <c r="BA169" i="81"/>
  <c r="BB169" i="81"/>
  <c r="BC169" i="81"/>
  <c r="BD169" i="81"/>
  <c r="BE169" i="81"/>
  <c r="C170" i="81"/>
  <c r="D170" i="81"/>
  <c r="E170" i="81"/>
  <c r="F170" i="81"/>
  <c r="G170" i="81"/>
  <c r="H170" i="81"/>
  <c r="I170" i="81"/>
  <c r="J170" i="81"/>
  <c r="K170" i="81"/>
  <c r="L170" i="81"/>
  <c r="M170" i="81"/>
  <c r="N170" i="81"/>
  <c r="O170" i="81"/>
  <c r="P170" i="81"/>
  <c r="Q170" i="81"/>
  <c r="S170" i="81"/>
  <c r="T170" i="81"/>
  <c r="U170" i="81"/>
  <c r="V170" i="81"/>
  <c r="W170" i="81"/>
  <c r="X170" i="81"/>
  <c r="Y170" i="81"/>
  <c r="Z170" i="81"/>
  <c r="AA170" i="81"/>
  <c r="AB170" i="81"/>
  <c r="AC170" i="81"/>
  <c r="AD170" i="81"/>
  <c r="AE170" i="81"/>
  <c r="AF170" i="81"/>
  <c r="AG170" i="81"/>
  <c r="AH170" i="81"/>
  <c r="AI170" i="81"/>
  <c r="AJ170" i="81"/>
  <c r="AM170" i="81"/>
  <c r="AN170" i="81"/>
  <c r="AO170" i="81"/>
  <c r="AP170" i="81"/>
  <c r="AQ170" i="81"/>
  <c r="AR170" i="81"/>
  <c r="AS170" i="81"/>
  <c r="AT170" i="81"/>
  <c r="AU170" i="81"/>
  <c r="AV170" i="81"/>
  <c r="AW170" i="81"/>
  <c r="AX170" i="81"/>
  <c r="AY170" i="81"/>
  <c r="AZ170" i="81"/>
  <c r="BA170" i="81"/>
  <c r="BB170" i="81"/>
  <c r="BC170" i="81"/>
  <c r="BD170" i="81"/>
  <c r="BE170" i="81"/>
  <c r="C171" i="81"/>
  <c r="D171" i="81"/>
  <c r="E171" i="81"/>
  <c r="F171" i="81"/>
  <c r="G171" i="81"/>
  <c r="H171" i="81"/>
  <c r="I171" i="81"/>
  <c r="J171" i="81"/>
  <c r="K171" i="81"/>
  <c r="L171" i="81"/>
  <c r="M171" i="81"/>
  <c r="N171" i="81"/>
  <c r="O171" i="81"/>
  <c r="P171" i="81"/>
  <c r="Q171" i="81"/>
  <c r="S171" i="81"/>
  <c r="T171" i="81"/>
  <c r="U171" i="81"/>
  <c r="V171" i="81"/>
  <c r="W171" i="81"/>
  <c r="X171" i="81"/>
  <c r="Y171" i="81"/>
  <c r="Z171" i="81"/>
  <c r="AA171" i="81"/>
  <c r="AB171" i="81"/>
  <c r="AC171" i="81"/>
  <c r="AD171" i="81"/>
  <c r="AE171" i="81"/>
  <c r="AF171" i="81"/>
  <c r="AG171" i="81"/>
  <c r="AH171" i="81"/>
  <c r="AI171" i="81"/>
  <c r="AJ171" i="81"/>
  <c r="AM171" i="81"/>
  <c r="AN171" i="81"/>
  <c r="AO171" i="81"/>
  <c r="AP171" i="81"/>
  <c r="AQ171" i="81"/>
  <c r="AR171" i="81"/>
  <c r="AS171" i="81"/>
  <c r="AT171" i="81"/>
  <c r="AU171" i="81"/>
  <c r="AV171" i="81"/>
  <c r="AW171" i="81"/>
  <c r="AX171" i="81"/>
  <c r="AY171" i="81"/>
  <c r="AZ171" i="81"/>
  <c r="BA171" i="81"/>
  <c r="BB171" i="81"/>
  <c r="BC171" i="81"/>
  <c r="BD171" i="81"/>
  <c r="BE171" i="81"/>
  <c r="C172" i="81"/>
  <c r="D172" i="81"/>
  <c r="E172" i="81"/>
  <c r="F172" i="81"/>
  <c r="G172" i="81"/>
  <c r="H172" i="81"/>
  <c r="I172" i="81"/>
  <c r="J172" i="81"/>
  <c r="K172" i="81"/>
  <c r="L172" i="81"/>
  <c r="M172" i="81"/>
  <c r="N172" i="81"/>
  <c r="O172" i="81"/>
  <c r="P172" i="81"/>
  <c r="Q172" i="81"/>
  <c r="S172" i="81"/>
  <c r="T172" i="81"/>
  <c r="U172" i="81"/>
  <c r="V172" i="81"/>
  <c r="W172" i="81"/>
  <c r="X172" i="81"/>
  <c r="Y172" i="81"/>
  <c r="Z172" i="81"/>
  <c r="AA172" i="81"/>
  <c r="AB172" i="81"/>
  <c r="AC172" i="81"/>
  <c r="AD172" i="81"/>
  <c r="AE172" i="81"/>
  <c r="AF172" i="81"/>
  <c r="AG172" i="81"/>
  <c r="AH172" i="81"/>
  <c r="AI172" i="81"/>
  <c r="AJ172" i="81"/>
  <c r="AM172" i="81"/>
  <c r="AN172" i="81"/>
  <c r="AO172" i="81"/>
  <c r="AP172" i="81"/>
  <c r="AQ172" i="81"/>
  <c r="AR172" i="81"/>
  <c r="AS172" i="81"/>
  <c r="AT172" i="81"/>
  <c r="AU172" i="81"/>
  <c r="AV172" i="81"/>
  <c r="AW172" i="81"/>
  <c r="AX172" i="81"/>
  <c r="AY172" i="81"/>
  <c r="AZ172" i="81"/>
  <c r="BA172" i="81"/>
  <c r="BB172" i="81"/>
  <c r="BC172" i="81"/>
  <c r="BD172" i="81"/>
  <c r="BE172" i="81"/>
  <c r="C173" i="81"/>
  <c r="D173" i="81"/>
  <c r="E173" i="81"/>
  <c r="F173" i="81"/>
  <c r="G173" i="81"/>
  <c r="H173" i="81"/>
  <c r="I173" i="81"/>
  <c r="J173" i="81"/>
  <c r="K173" i="81"/>
  <c r="L173" i="81"/>
  <c r="M173" i="81"/>
  <c r="N173" i="81"/>
  <c r="O173" i="81"/>
  <c r="P173" i="81"/>
  <c r="Q173" i="81"/>
  <c r="S173" i="81"/>
  <c r="T173" i="81"/>
  <c r="U173" i="81"/>
  <c r="V173" i="81"/>
  <c r="W173" i="81"/>
  <c r="X173" i="81"/>
  <c r="Y173" i="81"/>
  <c r="Z173" i="81"/>
  <c r="AA173" i="81"/>
  <c r="AB173" i="81"/>
  <c r="AC173" i="81"/>
  <c r="AD173" i="81"/>
  <c r="AE173" i="81"/>
  <c r="AF173" i="81"/>
  <c r="AG173" i="81"/>
  <c r="AH173" i="81"/>
  <c r="AI173" i="81"/>
  <c r="AJ173" i="81"/>
  <c r="AM173" i="81"/>
  <c r="AN173" i="81"/>
  <c r="AO173" i="81"/>
  <c r="AP173" i="81"/>
  <c r="AQ173" i="81"/>
  <c r="AR173" i="81"/>
  <c r="AS173" i="81"/>
  <c r="AT173" i="81"/>
  <c r="AU173" i="81"/>
  <c r="AV173" i="81"/>
  <c r="AW173" i="81"/>
  <c r="AX173" i="81"/>
  <c r="AY173" i="81"/>
  <c r="AZ173" i="81"/>
  <c r="BA173" i="81"/>
  <c r="BB173" i="81"/>
  <c r="BC173" i="81"/>
  <c r="BD173" i="81"/>
  <c r="BE173" i="81"/>
  <c r="C174" i="81"/>
  <c r="D174" i="81"/>
  <c r="E174" i="81"/>
  <c r="F174" i="81"/>
  <c r="G174" i="81"/>
  <c r="H174" i="81"/>
  <c r="I174" i="81"/>
  <c r="J174" i="81"/>
  <c r="K174" i="81"/>
  <c r="L174" i="81"/>
  <c r="M174" i="81"/>
  <c r="N174" i="81"/>
  <c r="O174" i="81"/>
  <c r="P174" i="81"/>
  <c r="Q174" i="81"/>
  <c r="S174" i="81"/>
  <c r="T174" i="81"/>
  <c r="U174" i="81"/>
  <c r="V174" i="81"/>
  <c r="W174" i="81"/>
  <c r="X174" i="81"/>
  <c r="Y174" i="81"/>
  <c r="Z174" i="81"/>
  <c r="AA174" i="81"/>
  <c r="AB174" i="81"/>
  <c r="AC174" i="81"/>
  <c r="AD174" i="81"/>
  <c r="AE174" i="81"/>
  <c r="AF174" i="81"/>
  <c r="AG174" i="81"/>
  <c r="AH174" i="81"/>
  <c r="AI174" i="81"/>
  <c r="AJ174" i="81"/>
  <c r="AM174" i="81"/>
  <c r="AN174" i="81"/>
  <c r="AO174" i="81"/>
  <c r="AP174" i="81"/>
  <c r="AQ174" i="81"/>
  <c r="AR174" i="81"/>
  <c r="AS174" i="81"/>
  <c r="AT174" i="81"/>
  <c r="AU174" i="81"/>
  <c r="AV174" i="81"/>
  <c r="AW174" i="81"/>
  <c r="AX174" i="81"/>
  <c r="AY174" i="81"/>
  <c r="AZ174" i="81"/>
  <c r="BA174" i="81"/>
  <c r="BB174" i="81"/>
  <c r="BC174" i="81"/>
  <c r="BD174" i="81"/>
  <c r="BE174" i="81"/>
  <c r="C175" i="81"/>
  <c r="D175" i="81"/>
  <c r="E175" i="81"/>
  <c r="F175" i="81"/>
  <c r="G175" i="81"/>
  <c r="H175" i="81"/>
  <c r="I175" i="81"/>
  <c r="J175" i="81"/>
  <c r="K175" i="81"/>
  <c r="L175" i="81"/>
  <c r="M175" i="81"/>
  <c r="N175" i="81"/>
  <c r="O175" i="81"/>
  <c r="P175" i="81"/>
  <c r="Q175" i="81"/>
  <c r="S175" i="81"/>
  <c r="T175" i="81"/>
  <c r="U175" i="81"/>
  <c r="V175" i="81"/>
  <c r="W175" i="81"/>
  <c r="X175" i="81"/>
  <c r="Y175" i="81"/>
  <c r="Z175" i="81"/>
  <c r="AA175" i="81"/>
  <c r="AB175" i="81"/>
  <c r="AC175" i="81"/>
  <c r="AD175" i="81"/>
  <c r="AE175" i="81"/>
  <c r="AF175" i="81"/>
  <c r="AG175" i="81"/>
  <c r="AH175" i="81"/>
  <c r="AI175" i="81"/>
  <c r="AJ175" i="81"/>
  <c r="AM175" i="81"/>
  <c r="AN175" i="81"/>
  <c r="AO175" i="81"/>
  <c r="AP175" i="81"/>
  <c r="AQ175" i="81"/>
  <c r="AR175" i="81"/>
  <c r="AS175" i="81"/>
  <c r="AT175" i="81"/>
  <c r="AU175" i="81"/>
  <c r="AV175" i="81"/>
  <c r="AW175" i="81"/>
  <c r="AX175" i="81"/>
  <c r="AY175" i="81"/>
  <c r="AZ175" i="81"/>
  <c r="BA175" i="81"/>
  <c r="BB175" i="81"/>
  <c r="BC175" i="81"/>
  <c r="BD175" i="81"/>
  <c r="BE175" i="81"/>
  <c r="C176" i="81"/>
  <c r="D176" i="81"/>
  <c r="E176" i="81"/>
  <c r="F176" i="81"/>
  <c r="G176" i="81"/>
  <c r="H176" i="81"/>
  <c r="I176" i="81"/>
  <c r="J176" i="81"/>
  <c r="K176" i="81"/>
  <c r="L176" i="81"/>
  <c r="M176" i="81"/>
  <c r="N176" i="81"/>
  <c r="O176" i="81"/>
  <c r="P176" i="81"/>
  <c r="Q176" i="81"/>
  <c r="S176" i="81"/>
  <c r="T176" i="81"/>
  <c r="U176" i="81"/>
  <c r="V176" i="81"/>
  <c r="W176" i="81"/>
  <c r="X176" i="81"/>
  <c r="Y176" i="81"/>
  <c r="Z176" i="81"/>
  <c r="AA176" i="81"/>
  <c r="AB176" i="81"/>
  <c r="AC176" i="81"/>
  <c r="AD176" i="81"/>
  <c r="AE176" i="81"/>
  <c r="AF176" i="81"/>
  <c r="AG176" i="81"/>
  <c r="AH176" i="81"/>
  <c r="AI176" i="81"/>
  <c r="AJ176" i="81"/>
  <c r="AM176" i="81"/>
  <c r="AN176" i="81"/>
  <c r="AO176" i="81"/>
  <c r="AP176" i="81"/>
  <c r="AQ176" i="81"/>
  <c r="AR176" i="81"/>
  <c r="AS176" i="81"/>
  <c r="AT176" i="81"/>
  <c r="AU176" i="81"/>
  <c r="AV176" i="81"/>
  <c r="AW176" i="81"/>
  <c r="AX176" i="81"/>
  <c r="AY176" i="81"/>
  <c r="AZ176" i="81"/>
  <c r="BA176" i="81"/>
  <c r="BB176" i="81"/>
  <c r="BC176" i="81"/>
  <c r="BD176" i="81"/>
  <c r="BE176" i="81"/>
  <c r="C177" i="81"/>
  <c r="D177" i="81"/>
  <c r="E177" i="81"/>
  <c r="F177" i="81"/>
  <c r="G177" i="81"/>
  <c r="H177" i="81"/>
  <c r="I177" i="81"/>
  <c r="J177" i="81"/>
  <c r="K177" i="81"/>
  <c r="L177" i="81"/>
  <c r="M177" i="81"/>
  <c r="N177" i="81"/>
  <c r="O177" i="81"/>
  <c r="P177" i="81"/>
  <c r="Q177" i="81"/>
  <c r="S177" i="81"/>
  <c r="T177" i="81"/>
  <c r="U177" i="81"/>
  <c r="V177" i="81"/>
  <c r="W177" i="81"/>
  <c r="X177" i="81"/>
  <c r="Y177" i="81"/>
  <c r="Z177" i="81"/>
  <c r="AA177" i="81"/>
  <c r="AB177" i="81"/>
  <c r="AC177" i="81"/>
  <c r="AD177" i="81"/>
  <c r="AE177" i="81"/>
  <c r="AF177" i="81"/>
  <c r="AG177" i="81"/>
  <c r="AH177" i="81"/>
  <c r="AI177" i="81"/>
  <c r="AJ177" i="81"/>
  <c r="AM177" i="81"/>
  <c r="AN177" i="81"/>
  <c r="AO177" i="81"/>
  <c r="AP177" i="81"/>
  <c r="AQ177" i="81"/>
  <c r="AR177" i="81"/>
  <c r="AS177" i="81"/>
  <c r="AT177" i="81"/>
  <c r="AU177" i="81"/>
  <c r="AV177" i="81"/>
  <c r="AW177" i="81"/>
  <c r="AX177" i="81"/>
  <c r="AY177" i="81"/>
  <c r="AZ177" i="81"/>
  <c r="BA177" i="81"/>
  <c r="BB177" i="81"/>
  <c r="BC177" i="81"/>
  <c r="BD177" i="81"/>
  <c r="BE177" i="81"/>
  <c r="C178" i="81"/>
  <c r="D178" i="81"/>
  <c r="E178" i="81"/>
  <c r="F178" i="81"/>
  <c r="G178" i="81"/>
  <c r="H178" i="81"/>
  <c r="I178" i="81"/>
  <c r="J178" i="81"/>
  <c r="K178" i="81"/>
  <c r="L178" i="81"/>
  <c r="M178" i="81"/>
  <c r="N178" i="81"/>
  <c r="O178" i="81"/>
  <c r="P178" i="81"/>
  <c r="Q178" i="81"/>
  <c r="S178" i="81"/>
  <c r="T178" i="81"/>
  <c r="U178" i="81"/>
  <c r="V178" i="81"/>
  <c r="W178" i="81"/>
  <c r="X178" i="81"/>
  <c r="Y178" i="81"/>
  <c r="Z178" i="81"/>
  <c r="AA178" i="81"/>
  <c r="AB178" i="81"/>
  <c r="AC178" i="81"/>
  <c r="AD178" i="81"/>
  <c r="AE178" i="81"/>
  <c r="AF178" i="81"/>
  <c r="AG178" i="81"/>
  <c r="AH178" i="81"/>
  <c r="AI178" i="81"/>
  <c r="AJ178" i="81"/>
  <c r="AM178" i="81"/>
  <c r="AN178" i="81"/>
  <c r="AO178" i="81"/>
  <c r="AP178" i="81"/>
  <c r="AQ178" i="81"/>
  <c r="AR178" i="81"/>
  <c r="AS178" i="81"/>
  <c r="AT178" i="81"/>
  <c r="AU178" i="81"/>
  <c r="AV178" i="81"/>
  <c r="AW178" i="81"/>
  <c r="AX178" i="81"/>
  <c r="AY178" i="81"/>
  <c r="AZ178" i="81"/>
  <c r="BA178" i="81"/>
  <c r="BB178" i="81"/>
  <c r="BC178" i="81"/>
  <c r="BD178" i="81"/>
  <c r="BE178" i="81"/>
  <c r="C179" i="81"/>
  <c r="D179" i="81"/>
  <c r="E179" i="81"/>
  <c r="F179" i="81"/>
  <c r="G179" i="81"/>
  <c r="H179" i="81"/>
  <c r="I179" i="81"/>
  <c r="J179" i="81"/>
  <c r="K179" i="81"/>
  <c r="L179" i="81"/>
  <c r="M179" i="81"/>
  <c r="N179" i="81"/>
  <c r="O179" i="81"/>
  <c r="P179" i="81"/>
  <c r="Q179" i="81"/>
  <c r="S179" i="81"/>
  <c r="T179" i="81"/>
  <c r="U179" i="81"/>
  <c r="V179" i="81"/>
  <c r="W179" i="81"/>
  <c r="X179" i="81"/>
  <c r="Y179" i="81"/>
  <c r="Z179" i="81"/>
  <c r="AA179" i="81"/>
  <c r="AB179" i="81"/>
  <c r="AC179" i="81"/>
  <c r="AD179" i="81"/>
  <c r="AE179" i="81"/>
  <c r="AF179" i="81"/>
  <c r="AG179" i="81"/>
  <c r="AH179" i="81"/>
  <c r="AI179" i="81"/>
  <c r="AJ179" i="81"/>
  <c r="AM179" i="81"/>
  <c r="AN179" i="81"/>
  <c r="AO179" i="81"/>
  <c r="AP179" i="81"/>
  <c r="AQ179" i="81"/>
  <c r="AR179" i="81"/>
  <c r="AS179" i="81"/>
  <c r="AT179" i="81"/>
  <c r="AU179" i="81"/>
  <c r="AV179" i="81"/>
  <c r="AW179" i="81"/>
  <c r="AX179" i="81"/>
  <c r="AY179" i="81"/>
  <c r="AZ179" i="81"/>
  <c r="BA179" i="81"/>
  <c r="BB179" i="81"/>
  <c r="BC179" i="81"/>
  <c r="BD179" i="81"/>
  <c r="BE179" i="81"/>
  <c r="C180" i="81"/>
  <c r="D180" i="81"/>
  <c r="E180" i="81"/>
  <c r="F180" i="81"/>
  <c r="G180" i="81"/>
  <c r="H180" i="81"/>
  <c r="I180" i="81"/>
  <c r="J180" i="81"/>
  <c r="K180" i="81"/>
  <c r="L180" i="81"/>
  <c r="M180" i="81"/>
  <c r="N180" i="81"/>
  <c r="O180" i="81"/>
  <c r="P180" i="81"/>
  <c r="Q180" i="81"/>
  <c r="S180" i="81"/>
  <c r="T180" i="81"/>
  <c r="U180" i="81"/>
  <c r="V180" i="81"/>
  <c r="W180" i="81"/>
  <c r="X180" i="81"/>
  <c r="Y180" i="81"/>
  <c r="Z180" i="81"/>
  <c r="AA180" i="81"/>
  <c r="AB180" i="81"/>
  <c r="AC180" i="81"/>
  <c r="AD180" i="81"/>
  <c r="AE180" i="81"/>
  <c r="AF180" i="81"/>
  <c r="AG180" i="81"/>
  <c r="AH180" i="81"/>
  <c r="AI180" i="81"/>
  <c r="AJ180" i="81"/>
  <c r="AM180" i="81"/>
  <c r="AN180" i="81"/>
  <c r="AO180" i="81"/>
  <c r="AP180" i="81"/>
  <c r="AQ180" i="81"/>
  <c r="AR180" i="81"/>
  <c r="AS180" i="81"/>
  <c r="AT180" i="81"/>
  <c r="AU180" i="81"/>
  <c r="AV180" i="81"/>
  <c r="AW180" i="81"/>
  <c r="AX180" i="81"/>
  <c r="AY180" i="81"/>
  <c r="AZ180" i="81"/>
  <c r="BA180" i="81"/>
  <c r="BB180" i="81"/>
  <c r="BC180" i="81"/>
  <c r="BD180" i="81"/>
  <c r="BE180" i="81"/>
  <c r="C181" i="81"/>
  <c r="D181" i="81"/>
  <c r="E181" i="81"/>
  <c r="F181" i="81"/>
  <c r="G181" i="81"/>
  <c r="H181" i="81"/>
  <c r="I181" i="81"/>
  <c r="J181" i="81"/>
  <c r="K181" i="81"/>
  <c r="L181" i="81"/>
  <c r="M181" i="81"/>
  <c r="N181" i="81"/>
  <c r="O181" i="81"/>
  <c r="P181" i="81"/>
  <c r="Q181" i="81"/>
  <c r="S181" i="81"/>
  <c r="T181" i="81"/>
  <c r="U181" i="81"/>
  <c r="V181" i="81"/>
  <c r="W181" i="81"/>
  <c r="X181" i="81"/>
  <c r="Y181" i="81"/>
  <c r="Z181" i="81"/>
  <c r="AA181" i="81"/>
  <c r="AB181" i="81"/>
  <c r="AC181" i="81"/>
  <c r="AD181" i="81"/>
  <c r="AE181" i="81"/>
  <c r="AF181" i="81"/>
  <c r="AG181" i="81"/>
  <c r="AH181" i="81"/>
  <c r="AI181" i="81"/>
  <c r="AJ181" i="81"/>
  <c r="AM181" i="81"/>
  <c r="AN181" i="81"/>
  <c r="AO181" i="81"/>
  <c r="AP181" i="81"/>
  <c r="AQ181" i="81"/>
  <c r="AR181" i="81"/>
  <c r="AS181" i="81"/>
  <c r="AT181" i="81"/>
  <c r="AU181" i="81"/>
  <c r="AV181" i="81"/>
  <c r="AW181" i="81"/>
  <c r="AX181" i="81"/>
  <c r="AY181" i="81"/>
  <c r="AZ181" i="81"/>
  <c r="BA181" i="81"/>
  <c r="BB181" i="81"/>
  <c r="BC181" i="81"/>
  <c r="BD181" i="81"/>
  <c r="BE181" i="81"/>
  <c r="C182" i="81"/>
  <c r="D182" i="81"/>
  <c r="E182" i="81"/>
  <c r="F182" i="81"/>
  <c r="G182" i="81"/>
  <c r="H182" i="81"/>
  <c r="I182" i="81"/>
  <c r="J182" i="81"/>
  <c r="K182" i="81"/>
  <c r="L182" i="81"/>
  <c r="M182" i="81"/>
  <c r="N182" i="81"/>
  <c r="O182" i="81"/>
  <c r="P182" i="81"/>
  <c r="Q182" i="81"/>
  <c r="S182" i="81"/>
  <c r="T182" i="81"/>
  <c r="U182" i="81"/>
  <c r="V182" i="81"/>
  <c r="W182" i="81"/>
  <c r="X182" i="81"/>
  <c r="Y182" i="81"/>
  <c r="Z182" i="81"/>
  <c r="AA182" i="81"/>
  <c r="AB182" i="81"/>
  <c r="AC182" i="81"/>
  <c r="AD182" i="81"/>
  <c r="AE182" i="81"/>
  <c r="AF182" i="81"/>
  <c r="AG182" i="81"/>
  <c r="AH182" i="81"/>
  <c r="AI182" i="81"/>
  <c r="AJ182" i="81"/>
  <c r="AM182" i="81"/>
  <c r="AN182" i="81"/>
  <c r="AO182" i="81"/>
  <c r="AP182" i="81"/>
  <c r="AQ182" i="81"/>
  <c r="AR182" i="81"/>
  <c r="AS182" i="81"/>
  <c r="AT182" i="81"/>
  <c r="AU182" i="81"/>
  <c r="AV182" i="81"/>
  <c r="AW182" i="81"/>
  <c r="AX182" i="81"/>
  <c r="AY182" i="81"/>
  <c r="AZ182" i="81"/>
  <c r="BA182" i="81"/>
  <c r="BB182" i="81"/>
  <c r="BC182" i="81"/>
  <c r="BD182" i="81"/>
  <c r="BE182" i="81"/>
  <c r="C183" i="81"/>
  <c r="D183" i="81"/>
  <c r="E183" i="81"/>
  <c r="F183" i="81"/>
  <c r="G183" i="81"/>
  <c r="H183" i="81"/>
  <c r="I183" i="81"/>
  <c r="J183" i="81"/>
  <c r="K183" i="81"/>
  <c r="L183" i="81"/>
  <c r="M183" i="81"/>
  <c r="N183" i="81"/>
  <c r="O183" i="81"/>
  <c r="P183" i="81"/>
  <c r="Q183" i="81"/>
  <c r="S183" i="81"/>
  <c r="T183" i="81"/>
  <c r="U183" i="81"/>
  <c r="V183" i="81"/>
  <c r="W183" i="81"/>
  <c r="X183" i="81"/>
  <c r="Y183" i="81"/>
  <c r="Z183" i="81"/>
  <c r="AA183" i="81"/>
  <c r="AB183" i="81"/>
  <c r="AC183" i="81"/>
  <c r="AD183" i="81"/>
  <c r="AE183" i="81"/>
  <c r="AF183" i="81"/>
  <c r="AG183" i="81"/>
  <c r="AH183" i="81"/>
  <c r="AI183" i="81"/>
  <c r="AJ183" i="81"/>
  <c r="AM183" i="81"/>
  <c r="AN183" i="81"/>
  <c r="AO183" i="81"/>
  <c r="AP183" i="81"/>
  <c r="AQ183" i="81"/>
  <c r="AR183" i="81"/>
  <c r="AS183" i="81"/>
  <c r="AT183" i="81"/>
  <c r="AU183" i="81"/>
  <c r="AV183" i="81"/>
  <c r="AW183" i="81"/>
  <c r="AX183" i="81"/>
  <c r="AY183" i="81"/>
  <c r="AZ183" i="81"/>
  <c r="BA183" i="81"/>
  <c r="BB183" i="81"/>
  <c r="BC183" i="81"/>
  <c r="BD183" i="81"/>
  <c r="BE183" i="81"/>
  <c r="C184" i="81"/>
  <c r="D184" i="81"/>
  <c r="E184" i="81"/>
  <c r="F184" i="81"/>
  <c r="G184" i="81"/>
  <c r="H184" i="81"/>
  <c r="I184" i="81"/>
  <c r="J184" i="81"/>
  <c r="K184" i="81"/>
  <c r="L184" i="81"/>
  <c r="M184" i="81"/>
  <c r="N184" i="81"/>
  <c r="O184" i="81"/>
  <c r="P184" i="81"/>
  <c r="Q184" i="81"/>
  <c r="S184" i="81"/>
  <c r="T184" i="81"/>
  <c r="U184" i="81"/>
  <c r="V184" i="81"/>
  <c r="W184" i="81"/>
  <c r="X184" i="81"/>
  <c r="Y184" i="81"/>
  <c r="Z184" i="81"/>
  <c r="AA184" i="81"/>
  <c r="AB184" i="81"/>
  <c r="AC184" i="81"/>
  <c r="AD184" i="81"/>
  <c r="AE184" i="81"/>
  <c r="AF184" i="81"/>
  <c r="AG184" i="81"/>
  <c r="AH184" i="81"/>
  <c r="AI184" i="81"/>
  <c r="AJ184" i="81"/>
  <c r="AM184" i="81"/>
  <c r="AN184" i="81"/>
  <c r="AO184" i="81"/>
  <c r="AP184" i="81"/>
  <c r="AQ184" i="81"/>
  <c r="AR184" i="81"/>
  <c r="AS184" i="81"/>
  <c r="AT184" i="81"/>
  <c r="AU184" i="81"/>
  <c r="AV184" i="81"/>
  <c r="AW184" i="81"/>
  <c r="AX184" i="81"/>
  <c r="AY184" i="81"/>
  <c r="AZ184" i="81"/>
  <c r="BA184" i="81"/>
  <c r="BB184" i="81"/>
  <c r="BC184" i="81"/>
  <c r="BD184" i="81"/>
  <c r="BE184" i="81"/>
  <c r="C185" i="81"/>
  <c r="D185" i="81"/>
  <c r="E185" i="81"/>
  <c r="F185" i="81"/>
  <c r="G185" i="81"/>
  <c r="H185" i="81"/>
  <c r="I185" i="81"/>
  <c r="J185" i="81"/>
  <c r="K185" i="81"/>
  <c r="L185" i="81"/>
  <c r="M185" i="81"/>
  <c r="N185" i="81"/>
  <c r="O185" i="81"/>
  <c r="P185" i="81"/>
  <c r="Q185" i="81"/>
  <c r="S185" i="81"/>
  <c r="T185" i="81"/>
  <c r="U185" i="81"/>
  <c r="V185" i="81"/>
  <c r="W185" i="81"/>
  <c r="X185" i="81"/>
  <c r="Y185" i="81"/>
  <c r="Z185" i="81"/>
  <c r="AA185" i="81"/>
  <c r="AB185" i="81"/>
  <c r="AC185" i="81"/>
  <c r="AD185" i="81"/>
  <c r="AE185" i="81"/>
  <c r="AF185" i="81"/>
  <c r="AG185" i="81"/>
  <c r="AH185" i="81"/>
  <c r="AI185" i="81"/>
  <c r="AJ185" i="81"/>
  <c r="AM185" i="81"/>
  <c r="AN185" i="81"/>
  <c r="AO185" i="81"/>
  <c r="AP185" i="81"/>
  <c r="AQ185" i="81"/>
  <c r="AR185" i="81"/>
  <c r="AS185" i="81"/>
  <c r="AT185" i="81"/>
  <c r="AU185" i="81"/>
  <c r="AV185" i="81"/>
  <c r="AW185" i="81"/>
  <c r="AX185" i="81"/>
  <c r="AY185" i="81"/>
  <c r="AZ185" i="81"/>
  <c r="BA185" i="81"/>
  <c r="BB185" i="81"/>
  <c r="BC185" i="81"/>
  <c r="BD185" i="81"/>
  <c r="BE185" i="81"/>
  <c r="C186" i="81"/>
  <c r="D186" i="81"/>
  <c r="E186" i="81"/>
  <c r="F186" i="81"/>
  <c r="G186" i="81"/>
  <c r="H186" i="81"/>
  <c r="I186" i="81"/>
  <c r="J186" i="81"/>
  <c r="K186" i="81"/>
  <c r="L186" i="81"/>
  <c r="M186" i="81"/>
  <c r="N186" i="81"/>
  <c r="O186" i="81"/>
  <c r="P186" i="81"/>
  <c r="Q186" i="81"/>
  <c r="S186" i="81"/>
  <c r="T186" i="81"/>
  <c r="U186" i="81"/>
  <c r="V186" i="81"/>
  <c r="W186" i="81"/>
  <c r="X186" i="81"/>
  <c r="Y186" i="81"/>
  <c r="Z186" i="81"/>
  <c r="AA186" i="81"/>
  <c r="AB186" i="81"/>
  <c r="AC186" i="81"/>
  <c r="AD186" i="81"/>
  <c r="AE186" i="81"/>
  <c r="AF186" i="81"/>
  <c r="AG186" i="81"/>
  <c r="AH186" i="81"/>
  <c r="AI186" i="81"/>
  <c r="AJ186" i="81"/>
  <c r="AM186" i="81"/>
  <c r="AN186" i="81"/>
  <c r="AO186" i="81"/>
  <c r="AP186" i="81"/>
  <c r="AQ186" i="81"/>
  <c r="AR186" i="81"/>
  <c r="AS186" i="81"/>
  <c r="AT186" i="81"/>
  <c r="AU186" i="81"/>
  <c r="AV186" i="81"/>
  <c r="AW186" i="81"/>
  <c r="AX186" i="81"/>
  <c r="AY186" i="81"/>
  <c r="AZ186" i="81"/>
  <c r="BA186" i="81"/>
  <c r="BB186" i="81"/>
  <c r="BC186" i="81"/>
  <c r="BD186" i="81"/>
  <c r="BE186" i="81"/>
  <c r="C187" i="81"/>
  <c r="D187" i="81"/>
  <c r="E187" i="81"/>
  <c r="F187" i="81"/>
  <c r="G187" i="81"/>
  <c r="H187" i="81"/>
  <c r="I187" i="81"/>
  <c r="J187" i="81"/>
  <c r="K187" i="81"/>
  <c r="L187" i="81"/>
  <c r="M187" i="81"/>
  <c r="N187" i="81"/>
  <c r="O187" i="81"/>
  <c r="P187" i="81"/>
  <c r="Q187" i="81"/>
  <c r="S187" i="81"/>
  <c r="T187" i="81"/>
  <c r="U187" i="81"/>
  <c r="V187" i="81"/>
  <c r="W187" i="81"/>
  <c r="X187" i="81"/>
  <c r="Y187" i="81"/>
  <c r="Z187" i="81"/>
  <c r="AA187" i="81"/>
  <c r="AB187" i="81"/>
  <c r="AC187" i="81"/>
  <c r="AD187" i="81"/>
  <c r="AE187" i="81"/>
  <c r="AF187" i="81"/>
  <c r="AG187" i="81"/>
  <c r="AH187" i="81"/>
  <c r="AI187" i="81"/>
  <c r="AJ187" i="81"/>
  <c r="AM187" i="81"/>
  <c r="AN187" i="81"/>
  <c r="AO187" i="81"/>
  <c r="AP187" i="81"/>
  <c r="AQ187" i="81"/>
  <c r="AR187" i="81"/>
  <c r="AS187" i="81"/>
  <c r="AT187" i="81"/>
  <c r="AU187" i="81"/>
  <c r="AV187" i="81"/>
  <c r="AW187" i="81"/>
  <c r="AX187" i="81"/>
  <c r="AY187" i="81"/>
  <c r="AZ187" i="81"/>
  <c r="BA187" i="81"/>
  <c r="BB187" i="81"/>
  <c r="BC187" i="81"/>
  <c r="BD187" i="81"/>
  <c r="BE187" i="81"/>
  <c r="C188" i="81"/>
  <c r="D188" i="81"/>
  <c r="E188" i="81"/>
  <c r="F188" i="81"/>
  <c r="G188" i="81"/>
  <c r="H188" i="81"/>
  <c r="I188" i="81"/>
  <c r="J188" i="81"/>
  <c r="K188" i="81"/>
  <c r="L188" i="81"/>
  <c r="M188" i="81"/>
  <c r="N188" i="81"/>
  <c r="O188" i="81"/>
  <c r="P188" i="81"/>
  <c r="Q188" i="81"/>
  <c r="S188" i="81"/>
  <c r="T188" i="81"/>
  <c r="U188" i="81"/>
  <c r="V188" i="81"/>
  <c r="W188" i="81"/>
  <c r="X188" i="81"/>
  <c r="Y188" i="81"/>
  <c r="Z188" i="81"/>
  <c r="AA188" i="81"/>
  <c r="AB188" i="81"/>
  <c r="AC188" i="81"/>
  <c r="AD188" i="81"/>
  <c r="AE188" i="81"/>
  <c r="AF188" i="81"/>
  <c r="AG188" i="81"/>
  <c r="AH188" i="81"/>
  <c r="AI188" i="81"/>
  <c r="AJ188" i="81"/>
  <c r="AM188" i="81"/>
  <c r="AN188" i="81"/>
  <c r="AO188" i="81"/>
  <c r="AP188" i="81"/>
  <c r="AQ188" i="81"/>
  <c r="AR188" i="81"/>
  <c r="AS188" i="81"/>
  <c r="AT188" i="81"/>
  <c r="AU188" i="81"/>
  <c r="AV188" i="81"/>
  <c r="AW188" i="81"/>
  <c r="AX188" i="81"/>
  <c r="AY188" i="81"/>
  <c r="AZ188" i="81"/>
  <c r="BA188" i="81"/>
  <c r="BB188" i="81"/>
  <c r="BC188" i="81"/>
  <c r="BD188" i="81"/>
  <c r="BE188" i="81"/>
  <c r="C189" i="81"/>
  <c r="D189" i="81"/>
  <c r="E189" i="81"/>
  <c r="F189" i="81"/>
  <c r="G189" i="81"/>
  <c r="H189" i="81"/>
  <c r="I189" i="81"/>
  <c r="J189" i="81"/>
  <c r="K189" i="81"/>
  <c r="L189" i="81"/>
  <c r="M189" i="81"/>
  <c r="N189" i="81"/>
  <c r="O189" i="81"/>
  <c r="P189" i="81"/>
  <c r="Q189" i="81"/>
  <c r="S189" i="81"/>
  <c r="T189" i="81"/>
  <c r="U189" i="81"/>
  <c r="V189" i="81"/>
  <c r="W189" i="81"/>
  <c r="X189" i="81"/>
  <c r="Y189" i="81"/>
  <c r="Z189" i="81"/>
  <c r="AA189" i="81"/>
  <c r="AB189" i="81"/>
  <c r="AC189" i="81"/>
  <c r="AD189" i="81"/>
  <c r="AE189" i="81"/>
  <c r="AF189" i="81"/>
  <c r="AG189" i="81"/>
  <c r="AH189" i="81"/>
  <c r="AI189" i="81"/>
  <c r="AJ189" i="81"/>
  <c r="AM189" i="81"/>
  <c r="AN189" i="81"/>
  <c r="AO189" i="81"/>
  <c r="AP189" i="81"/>
  <c r="AQ189" i="81"/>
  <c r="AR189" i="81"/>
  <c r="AS189" i="81"/>
  <c r="AT189" i="81"/>
  <c r="AU189" i="81"/>
  <c r="AV189" i="81"/>
  <c r="AW189" i="81"/>
  <c r="AX189" i="81"/>
  <c r="AY189" i="81"/>
  <c r="AZ189" i="81"/>
  <c r="BA189" i="81"/>
  <c r="BB189" i="81"/>
  <c r="BC189" i="81"/>
  <c r="BD189" i="81"/>
  <c r="BE189" i="81"/>
  <c r="C190" i="81"/>
  <c r="D190" i="81"/>
  <c r="E190" i="81"/>
  <c r="F190" i="81"/>
  <c r="G190" i="81"/>
  <c r="H190" i="81"/>
  <c r="I190" i="81"/>
  <c r="J190" i="81"/>
  <c r="K190" i="81"/>
  <c r="L190" i="81"/>
  <c r="M190" i="81"/>
  <c r="N190" i="81"/>
  <c r="O190" i="81"/>
  <c r="P190" i="81"/>
  <c r="Q190" i="81"/>
  <c r="S190" i="81"/>
  <c r="T190" i="81"/>
  <c r="U190" i="81"/>
  <c r="V190" i="81"/>
  <c r="W190" i="81"/>
  <c r="X190" i="81"/>
  <c r="Y190" i="81"/>
  <c r="Z190" i="81"/>
  <c r="AA190" i="81"/>
  <c r="AB190" i="81"/>
  <c r="AC190" i="81"/>
  <c r="AD190" i="81"/>
  <c r="AE190" i="81"/>
  <c r="AF190" i="81"/>
  <c r="AG190" i="81"/>
  <c r="AH190" i="81"/>
  <c r="AI190" i="81"/>
  <c r="AJ190" i="81"/>
  <c r="AM190" i="81"/>
  <c r="AN190" i="81"/>
  <c r="AO190" i="81"/>
  <c r="AP190" i="81"/>
  <c r="AQ190" i="81"/>
  <c r="AR190" i="81"/>
  <c r="AS190" i="81"/>
  <c r="AT190" i="81"/>
  <c r="AU190" i="81"/>
  <c r="AV190" i="81"/>
  <c r="AW190" i="81"/>
  <c r="AX190" i="81"/>
  <c r="AY190" i="81"/>
  <c r="AZ190" i="81"/>
  <c r="BA190" i="81"/>
  <c r="BB190" i="81"/>
  <c r="BC190" i="81"/>
  <c r="BD190" i="81"/>
  <c r="BE190" i="81"/>
  <c r="C191" i="81"/>
  <c r="D191" i="81"/>
  <c r="E191" i="81"/>
  <c r="F191" i="81"/>
  <c r="G191" i="81"/>
  <c r="H191" i="81"/>
  <c r="I191" i="81"/>
  <c r="J191" i="81"/>
  <c r="K191" i="81"/>
  <c r="L191" i="81"/>
  <c r="M191" i="81"/>
  <c r="N191" i="81"/>
  <c r="O191" i="81"/>
  <c r="P191" i="81"/>
  <c r="Q191" i="81"/>
  <c r="S191" i="81"/>
  <c r="T191" i="81"/>
  <c r="U191" i="81"/>
  <c r="V191" i="81"/>
  <c r="W191" i="81"/>
  <c r="X191" i="81"/>
  <c r="Y191" i="81"/>
  <c r="Z191" i="81"/>
  <c r="AA191" i="81"/>
  <c r="AB191" i="81"/>
  <c r="AC191" i="81"/>
  <c r="AD191" i="81"/>
  <c r="AE191" i="81"/>
  <c r="AF191" i="81"/>
  <c r="AG191" i="81"/>
  <c r="AH191" i="81"/>
  <c r="AI191" i="81"/>
  <c r="AJ191" i="81"/>
  <c r="AM191" i="81"/>
  <c r="AN191" i="81"/>
  <c r="AO191" i="81"/>
  <c r="AP191" i="81"/>
  <c r="AQ191" i="81"/>
  <c r="AR191" i="81"/>
  <c r="AS191" i="81"/>
  <c r="AT191" i="81"/>
  <c r="AU191" i="81"/>
  <c r="AV191" i="81"/>
  <c r="AW191" i="81"/>
  <c r="AX191" i="81"/>
  <c r="AY191" i="81"/>
  <c r="AZ191" i="81"/>
  <c r="BA191" i="81"/>
  <c r="BB191" i="81"/>
  <c r="BC191" i="81"/>
  <c r="BD191" i="81"/>
  <c r="BE191" i="81"/>
  <c r="C192" i="81"/>
  <c r="D192" i="81"/>
  <c r="E192" i="81"/>
  <c r="F192" i="81"/>
  <c r="G192" i="81"/>
  <c r="H192" i="81"/>
  <c r="I192" i="81"/>
  <c r="J192" i="81"/>
  <c r="K192" i="81"/>
  <c r="L192" i="81"/>
  <c r="M192" i="81"/>
  <c r="N192" i="81"/>
  <c r="O192" i="81"/>
  <c r="P192" i="81"/>
  <c r="Q192" i="81"/>
  <c r="S192" i="81"/>
  <c r="T192" i="81"/>
  <c r="U192" i="81"/>
  <c r="V192" i="81"/>
  <c r="W192" i="81"/>
  <c r="X192" i="81"/>
  <c r="Y192" i="81"/>
  <c r="Z192" i="81"/>
  <c r="AA192" i="81"/>
  <c r="AB192" i="81"/>
  <c r="AC192" i="81"/>
  <c r="AD192" i="81"/>
  <c r="AE192" i="81"/>
  <c r="AF192" i="81"/>
  <c r="AG192" i="81"/>
  <c r="AH192" i="81"/>
  <c r="AI192" i="81"/>
  <c r="AJ192" i="81"/>
  <c r="AM192" i="81"/>
  <c r="AN192" i="81"/>
  <c r="AO192" i="81"/>
  <c r="AP192" i="81"/>
  <c r="AQ192" i="81"/>
  <c r="AR192" i="81"/>
  <c r="AS192" i="81"/>
  <c r="AT192" i="81"/>
  <c r="AU192" i="81"/>
  <c r="AV192" i="81"/>
  <c r="AW192" i="81"/>
  <c r="AX192" i="81"/>
  <c r="AY192" i="81"/>
  <c r="AZ192" i="81"/>
  <c r="BA192" i="81"/>
  <c r="BB192" i="81"/>
  <c r="BC192" i="81"/>
  <c r="BD192" i="81"/>
  <c r="BE192" i="81"/>
  <c r="C193" i="81"/>
  <c r="D193" i="81"/>
  <c r="E193" i="81"/>
  <c r="F193" i="81"/>
  <c r="G193" i="81"/>
  <c r="H193" i="81"/>
  <c r="I193" i="81"/>
  <c r="J193" i="81"/>
  <c r="K193" i="81"/>
  <c r="L193" i="81"/>
  <c r="M193" i="81"/>
  <c r="N193" i="81"/>
  <c r="O193" i="81"/>
  <c r="P193" i="81"/>
  <c r="Q193" i="81"/>
  <c r="S193" i="81"/>
  <c r="T193" i="81"/>
  <c r="U193" i="81"/>
  <c r="V193" i="81"/>
  <c r="W193" i="81"/>
  <c r="X193" i="81"/>
  <c r="Y193" i="81"/>
  <c r="Z193" i="81"/>
  <c r="AA193" i="81"/>
  <c r="AB193" i="81"/>
  <c r="AC193" i="81"/>
  <c r="AD193" i="81"/>
  <c r="AE193" i="81"/>
  <c r="AF193" i="81"/>
  <c r="AG193" i="81"/>
  <c r="AH193" i="81"/>
  <c r="AI193" i="81"/>
  <c r="AJ193" i="81"/>
  <c r="AM193" i="81"/>
  <c r="AN193" i="81"/>
  <c r="AO193" i="81"/>
  <c r="AP193" i="81"/>
  <c r="AQ193" i="81"/>
  <c r="AR193" i="81"/>
  <c r="AS193" i="81"/>
  <c r="AT193" i="81"/>
  <c r="AU193" i="81"/>
  <c r="AV193" i="81"/>
  <c r="AW193" i="81"/>
  <c r="AX193" i="81"/>
  <c r="AY193" i="81"/>
  <c r="AZ193" i="81"/>
  <c r="BA193" i="81"/>
  <c r="BB193" i="81"/>
  <c r="BC193" i="81"/>
  <c r="BD193" i="81"/>
  <c r="BE193" i="81"/>
  <c r="C194" i="81"/>
  <c r="D194" i="81"/>
  <c r="E194" i="81"/>
  <c r="F194" i="81"/>
  <c r="G194" i="81"/>
  <c r="H194" i="81"/>
  <c r="I194" i="81"/>
  <c r="J194" i="81"/>
  <c r="K194" i="81"/>
  <c r="L194" i="81"/>
  <c r="M194" i="81"/>
  <c r="N194" i="81"/>
  <c r="O194" i="81"/>
  <c r="P194" i="81"/>
  <c r="Q194" i="81"/>
  <c r="S194" i="81"/>
  <c r="T194" i="81"/>
  <c r="U194" i="81"/>
  <c r="V194" i="81"/>
  <c r="W194" i="81"/>
  <c r="X194" i="81"/>
  <c r="Y194" i="81"/>
  <c r="Z194" i="81"/>
  <c r="AA194" i="81"/>
  <c r="AB194" i="81"/>
  <c r="AC194" i="81"/>
  <c r="AD194" i="81"/>
  <c r="AE194" i="81"/>
  <c r="AF194" i="81"/>
  <c r="AG194" i="81"/>
  <c r="AH194" i="81"/>
  <c r="AI194" i="81"/>
  <c r="AJ194" i="81"/>
  <c r="AM194" i="81"/>
  <c r="AN194" i="81"/>
  <c r="AO194" i="81"/>
  <c r="AP194" i="81"/>
  <c r="AQ194" i="81"/>
  <c r="AR194" i="81"/>
  <c r="AS194" i="81"/>
  <c r="AT194" i="81"/>
  <c r="AU194" i="81"/>
  <c r="AV194" i="81"/>
  <c r="AW194" i="81"/>
  <c r="AX194" i="81"/>
  <c r="AY194" i="81"/>
  <c r="AZ194" i="81"/>
  <c r="BA194" i="81"/>
  <c r="BB194" i="81"/>
  <c r="BC194" i="81"/>
  <c r="BD194" i="81"/>
  <c r="BE194" i="81"/>
  <c r="D4" i="81"/>
  <c r="E4" i="81"/>
  <c r="F4" i="81"/>
  <c r="G4" i="81"/>
  <c r="H4" i="81"/>
  <c r="I4" i="81"/>
  <c r="J4" i="81"/>
  <c r="K4" i="81"/>
  <c r="L4" i="81"/>
  <c r="M4" i="81"/>
  <c r="N4" i="81"/>
  <c r="O4" i="81"/>
  <c r="P4" i="81"/>
  <c r="Q4" i="81"/>
  <c r="S4" i="81"/>
  <c r="T4" i="81"/>
  <c r="U4" i="81"/>
  <c r="V4" i="81"/>
  <c r="W4" i="81"/>
  <c r="X4" i="81"/>
  <c r="Y4" i="81"/>
  <c r="Z4" i="81"/>
  <c r="AA4" i="81"/>
  <c r="AB4" i="81"/>
  <c r="AC4" i="81"/>
  <c r="AD4" i="81"/>
  <c r="AE4" i="81"/>
  <c r="AF4" i="81"/>
  <c r="AG4" i="81"/>
  <c r="AH4" i="81"/>
  <c r="AI4" i="81"/>
  <c r="AJ4" i="81"/>
  <c r="AM4" i="81"/>
  <c r="AN4" i="81"/>
  <c r="AO4" i="81"/>
  <c r="AP4" i="81"/>
  <c r="AQ4" i="81"/>
  <c r="AR4" i="81"/>
  <c r="AS4" i="81"/>
  <c r="AT4" i="81"/>
  <c r="AU4" i="81"/>
  <c r="AV4" i="81"/>
  <c r="AW4" i="81"/>
  <c r="AX4" i="81"/>
  <c r="AY4" i="81"/>
  <c r="AZ4" i="81"/>
  <c r="BA4" i="81"/>
  <c r="BB4" i="81"/>
  <c r="BC4" i="81"/>
  <c r="BD4" i="81"/>
  <c r="BE4" i="81"/>
  <c r="C4"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B3" i="81"/>
  <c r="BC3" i="81"/>
  <c r="BD3" i="81"/>
  <c r="BE3" i="81"/>
  <c r="C3" i="8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AX3" i="75"/>
  <c r="AX4" i="75"/>
  <c r="AX5" i="75"/>
  <c r="AX6" i="75"/>
  <c r="AX7" i="75"/>
  <c r="AX8" i="75"/>
  <c r="AX9"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AX49" i="75"/>
  <c r="AX50" i="75"/>
  <c r="AX51" i="75"/>
  <c r="AX52" i="75"/>
  <c r="AX53" i="75"/>
  <c r="AX54" i="75"/>
  <c r="AX55" i="75"/>
  <c r="AX56" i="75"/>
  <c r="AX57" i="75"/>
  <c r="AX58" i="75"/>
  <c r="AX59" i="75"/>
  <c r="AX60" i="75"/>
  <c r="AX61" i="75"/>
  <c r="AX62" i="75"/>
  <c r="AX63" i="75"/>
  <c r="AX64" i="75"/>
  <c r="AX65" i="75"/>
  <c r="AX66" i="75"/>
  <c r="AX67" i="75"/>
  <c r="AX68" i="75"/>
  <c r="AX69" i="75"/>
  <c r="AX70" i="75"/>
  <c r="AX71" i="75"/>
  <c r="AX72" i="75"/>
  <c r="AX73" i="75"/>
  <c r="AX74" i="75"/>
  <c r="AX75" i="75"/>
  <c r="AX76" i="75"/>
  <c r="AX77" i="75"/>
  <c r="AX78" i="75"/>
  <c r="AX79" i="75"/>
  <c r="AX80" i="75"/>
  <c r="AX81" i="75"/>
  <c r="AX82" i="75"/>
  <c r="AX83" i="75"/>
  <c r="AX84" i="75"/>
  <c r="AX85" i="75"/>
  <c r="AX86" i="75"/>
  <c r="AX87" i="75"/>
  <c r="AX88" i="75"/>
  <c r="AX89" i="75"/>
  <c r="AX90" i="75"/>
  <c r="AX91" i="75"/>
  <c r="AX92" i="75"/>
  <c r="AX93" i="75"/>
  <c r="AX94" i="75"/>
  <c r="AX95" i="75"/>
  <c r="AX96" i="75"/>
  <c r="AX97" i="75"/>
  <c r="AX98" i="75"/>
  <c r="AX99" i="75"/>
  <c r="AX100" i="75"/>
  <c r="AX101" i="75"/>
  <c r="AX102" i="75"/>
  <c r="AX103" i="75"/>
  <c r="AX104" i="75"/>
  <c r="AX105" i="75"/>
  <c r="AX106" i="75"/>
  <c r="AX107" i="75"/>
  <c r="AX108" i="75"/>
  <c r="AX109" i="75"/>
  <c r="AX110" i="75"/>
  <c r="AX111" i="75"/>
  <c r="AX112" i="75"/>
  <c r="AX113" i="75"/>
  <c r="AX114" i="75"/>
  <c r="AX115" i="75"/>
  <c r="AX116" i="75"/>
  <c r="AX117" i="75"/>
  <c r="AX118" i="75"/>
  <c r="AX119" i="75"/>
  <c r="AX120" i="75"/>
  <c r="AX121" i="75"/>
  <c r="AX122" i="75"/>
  <c r="AX123" i="75"/>
  <c r="AX124" i="75"/>
  <c r="AX125" i="75"/>
  <c r="AX126" i="75"/>
  <c r="AX127" i="75"/>
  <c r="AX128" i="75"/>
  <c r="AX129" i="75"/>
  <c r="AX130" i="75"/>
  <c r="AX131" i="75"/>
  <c r="AX132" i="75"/>
  <c r="AX133" i="75"/>
  <c r="AX134" i="75"/>
  <c r="AX135" i="75"/>
  <c r="AX136" i="75"/>
  <c r="AX137" i="75"/>
  <c r="AX138" i="75"/>
  <c r="AX139" i="75"/>
  <c r="AX140" i="75"/>
  <c r="AX141" i="75"/>
  <c r="AX142" i="75"/>
  <c r="AX143" i="75"/>
  <c r="AX144" i="75"/>
  <c r="AX145" i="75"/>
  <c r="AX146" i="75"/>
  <c r="AX147" i="75"/>
  <c r="AX148" i="75"/>
  <c r="AX149" i="75"/>
  <c r="AX150" i="75"/>
  <c r="AX151" i="75"/>
  <c r="AX152" i="75"/>
  <c r="AX153" i="75"/>
  <c r="AX154" i="75"/>
  <c r="AX155" i="75"/>
  <c r="AX156" i="75"/>
  <c r="AX157" i="75"/>
  <c r="AX158" i="75"/>
  <c r="AX159" i="75"/>
  <c r="AX160" i="75"/>
  <c r="AX161" i="75"/>
  <c r="AX162" i="75"/>
  <c r="AX163" i="75"/>
  <c r="AX164" i="75"/>
  <c r="AX165" i="75"/>
  <c r="AX166" i="75"/>
  <c r="AX167" i="75"/>
  <c r="AX168" i="75"/>
  <c r="AX169" i="75"/>
  <c r="AX170" i="75"/>
  <c r="AX171" i="75"/>
  <c r="AX172" i="75"/>
  <c r="AX173" i="75"/>
  <c r="AX174" i="75"/>
  <c r="AX175" i="75"/>
  <c r="AX176" i="75"/>
  <c r="AX177" i="75"/>
  <c r="AX178" i="75"/>
  <c r="AX179" i="75"/>
  <c r="AX180" i="75"/>
  <c r="AX181" i="75"/>
  <c r="AX182" i="75"/>
  <c r="AX183" i="75"/>
  <c r="AX184" i="75"/>
  <c r="AX185" i="75"/>
  <c r="AX186" i="75"/>
  <c r="AX187" i="75"/>
  <c r="AX188" i="75"/>
  <c r="AX189" i="75"/>
  <c r="AX190" i="75"/>
  <c r="AX191" i="75"/>
  <c r="AX192" i="75"/>
  <c r="AX193" i="75"/>
  <c r="B3" i="83"/>
  <c r="C3" i="83"/>
  <c r="D3" i="83"/>
  <c r="E3" i="83"/>
  <c r="F3" i="83"/>
  <c r="G3" i="83"/>
  <c r="H3" i="83"/>
  <c r="I3" i="83"/>
  <c r="J3" i="83"/>
  <c r="K3" i="83"/>
  <c r="L3" i="83"/>
  <c r="M3" i="83"/>
  <c r="N3" i="83"/>
  <c r="O3" i="83"/>
  <c r="Q3" i="83"/>
  <c r="R3" i="83"/>
  <c r="S3" i="83"/>
  <c r="T3" i="83"/>
  <c r="U3" i="83"/>
  <c r="V3" i="83"/>
  <c r="W3" i="83"/>
  <c r="X3" i="83"/>
  <c r="Y3" i="83"/>
  <c r="Z3" i="83"/>
  <c r="AA3" i="83"/>
  <c r="AB3" i="83"/>
  <c r="AC3" i="83"/>
  <c r="AD3" i="83"/>
  <c r="AE3" i="83"/>
  <c r="AF3" i="83"/>
  <c r="AG3" i="83"/>
  <c r="AH3" i="83"/>
  <c r="AI3" i="83"/>
  <c r="AJ3" i="83"/>
  <c r="AK3" i="83"/>
  <c r="AL3" i="83"/>
  <c r="AM3" i="83"/>
  <c r="AN3" i="83"/>
  <c r="AO3" i="83"/>
  <c r="AP3" i="83"/>
  <c r="AQ3" i="83"/>
  <c r="AR3" i="83"/>
  <c r="AS3" i="83"/>
  <c r="AT3" i="83"/>
  <c r="AU3" i="83"/>
  <c r="AV3" i="83"/>
  <c r="AW3" i="83"/>
  <c r="AX3" i="83"/>
  <c r="AY3" i="83"/>
  <c r="AZ3" i="83"/>
  <c r="B4" i="83"/>
  <c r="C4" i="83"/>
  <c r="D4" i="83"/>
  <c r="E4" i="83"/>
  <c r="F4" i="83"/>
  <c r="G4" i="83"/>
  <c r="H4" i="83"/>
  <c r="I4" i="83"/>
  <c r="J4" i="83"/>
  <c r="K4" i="83"/>
  <c r="L4" i="83"/>
  <c r="M4" i="83"/>
  <c r="N4" i="83"/>
  <c r="O4" i="83"/>
  <c r="Q4" i="83"/>
  <c r="R4" i="83"/>
  <c r="S4" i="83"/>
  <c r="T4" i="83"/>
  <c r="U4" i="83"/>
  <c r="V4" i="83"/>
  <c r="W4" i="83"/>
  <c r="X4" i="83"/>
  <c r="Y4" i="83"/>
  <c r="Z4" i="83"/>
  <c r="AA4" i="83"/>
  <c r="AB4" i="83"/>
  <c r="AC4" i="83"/>
  <c r="AD4" i="83"/>
  <c r="AE4" i="83"/>
  <c r="AF4" i="83"/>
  <c r="AG4" i="83"/>
  <c r="AH4" i="83"/>
  <c r="AI4" i="83"/>
  <c r="AJ4" i="83"/>
  <c r="AK4" i="83"/>
  <c r="AL4" i="83"/>
  <c r="AM4" i="83"/>
  <c r="AN4" i="83"/>
  <c r="AO4" i="83"/>
  <c r="AP4" i="83"/>
  <c r="AQ4" i="83"/>
  <c r="AR4" i="83"/>
  <c r="AS4" i="83"/>
  <c r="AT4" i="83"/>
  <c r="AU4" i="83"/>
  <c r="AV4" i="83"/>
  <c r="AW4" i="83"/>
  <c r="AX4" i="83"/>
  <c r="AY4" i="83"/>
  <c r="AZ4" i="83"/>
  <c r="B5" i="83"/>
  <c r="C5" i="83"/>
  <c r="D5" i="83"/>
  <c r="E5" i="83"/>
  <c r="F5" i="83"/>
  <c r="G5" i="83"/>
  <c r="H5" i="83"/>
  <c r="I5" i="83"/>
  <c r="J5" i="83"/>
  <c r="K5" i="83"/>
  <c r="L5" i="83"/>
  <c r="M5" i="83"/>
  <c r="N5" i="83"/>
  <c r="O5" i="83"/>
  <c r="Q5" i="83"/>
  <c r="R5" i="83"/>
  <c r="S5" i="83"/>
  <c r="T5" i="83"/>
  <c r="U5" i="83"/>
  <c r="V5" i="83"/>
  <c r="W5" i="83"/>
  <c r="X5" i="83"/>
  <c r="Y5" i="83"/>
  <c r="Z5" i="83"/>
  <c r="AA5" i="83"/>
  <c r="AB5" i="83"/>
  <c r="AC5" i="83"/>
  <c r="AD5" i="83"/>
  <c r="AE5" i="83"/>
  <c r="AF5" i="83"/>
  <c r="AG5" i="83"/>
  <c r="AH5" i="83"/>
  <c r="AI5" i="83"/>
  <c r="AJ5" i="83"/>
  <c r="AK5" i="83"/>
  <c r="AL5" i="83"/>
  <c r="AM5" i="83"/>
  <c r="AN5" i="83"/>
  <c r="AO5" i="83"/>
  <c r="AP5" i="83"/>
  <c r="AQ5" i="83"/>
  <c r="AR5" i="83"/>
  <c r="AS5" i="83"/>
  <c r="AT5" i="83"/>
  <c r="AU5" i="83"/>
  <c r="AV5" i="83"/>
  <c r="AW5" i="83"/>
  <c r="AX5" i="83"/>
  <c r="AY5" i="83"/>
  <c r="AZ5" i="83"/>
  <c r="B6" i="83"/>
  <c r="C6" i="83"/>
  <c r="D6" i="83"/>
  <c r="E6" i="83"/>
  <c r="F6" i="83"/>
  <c r="G6" i="83"/>
  <c r="H6" i="83"/>
  <c r="I6" i="83"/>
  <c r="J6" i="83"/>
  <c r="K6" i="83"/>
  <c r="L6" i="83"/>
  <c r="M6" i="83"/>
  <c r="N6" i="83"/>
  <c r="O6" i="83"/>
  <c r="Q6" i="83"/>
  <c r="R6" i="83"/>
  <c r="S6" i="83"/>
  <c r="T6" i="83"/>
  <c r="U6" i="83"/>
  <c r="V6" i="83"/>
  <c r="W6" i="83"/>
  <c r="X6" i="83"/>
  <c r="Y6" i="83"/>
  <c r="Z6" i="83"/>
  <c r="AA6" i="83"/>
  <c r="AB6" i="83"/>
  <c r="AC6" i="83"/>
  <c r="AD6" i="83"/>
  <c r="AE6" i="83"/>
  <c r="AF6" i="83"/>
  <c r="AG6" i="83"/>
  <c r="AH6" i="83"/>
  <c r="AI6" i="83"/>
  <c r="AJ6" i="83"/>
  <c r="AK6" i="83"/>
  <c r="AL6" i="83"/>
  <c r="AM6" i="83"/>
  <c r="AN6" i="83"/>
  <c r="AO6" i="83"/>
  <c r="AP6" i="83"/>
  <c r="AQ6" i="83"/>
  <c r="AR6" i="83"/>
  <c r="AS6" i="83"/>
  <c r="AT6" i="83"/>
  <c r="AU6" i="83"/>
  <c r="AV6" i="83"/>
  <c r="AW6" i="83"/>
  <c r="AX6" i="83"/>
  <c r="AY6" i="83"/>
  <c r="AZ6" i="83"/>
  <c r="B7" i="83"/>
  <c r="C7" i="83"/>
  <c r="D7" i="83"/>
  <c r="E7" i="83"/>
  <c r="F7" i="83"/>
  <c r="G7" i="83"/>
  <c r="H7" i="83"/>
  <c r="I7" i="83"/>
  <c r="J7" i="83"/>
  <c r="K7" i="83"/>
  <c r="L7" i="83"/>
  <c r="M7" i="83"/>
  <c r="N7" i="83"/>
  <c r="O7" i="83"/>
  <c r="Q7" i="83"/>
  <c r="R7" i="83"/>
  <c r="S7" i="83"/>
  <c r="T7" i="83"/>
  <c r="U7" i="83"/>
  <c r="V7" i="83"/>
  <c r="W7" i="83"/>
  <c r="X7" i="83"/>
  <c r="Y7" i="83"/>
  <c r="Z7" i="83"/>
  <c r="AA7" i="83"/>
  <c r="AB7" i="83"/>
  <c r="AC7" i="83"/>
  <c r="AD7" i="83"/>
  <c r="AE7" i="83"/>
  <c r="AF7" i="83"/>
  <c r="AG7" i="83"/>
  <c r="AH7" i="83"/>
  <c r="AI7" i="83"/>
  <c r="AJ7" i="83"/>
  <c r="AK7" i="83"/>
  <c r="AL7" i="83"/>
  <c r="AM7" i="83"/>
  <c r="AN7" i="83"/>
  <c r="AO7" i="83"/>
  <c r="AP7" i="83"/>
  <c r="AQ7" i="83"/>
  <c r="AR7" i="83"/>
  <c r="AS7" i="83"/>
  <c r="AT7" i="83"/>
  <c r="AU7" i="83"/>
  <c r="AV7" i="83"/>
  <c r="AW7" i="83"/>
  <c r="AX7" i="83"/>
  <c r="AY7" i="83"/>
  <c r="AZ7" i="83"/>
  <c r="B8" i="83"/>
  <c r="C8" i="83"/>
  <c r="D8" i="83"/>
  <c r="E8" i="83"/>
  <c r="F8" i="83"/>
  <c r="G8" i="83"/>
  <c r="H8" i="83"/>
  <c r="I8" i="83"/>
  <c r="J8" i="83"/>
  <c r="K8" i="83"/>
  <c r="L8" i="83"/>
  <c r="M8" i="83"/>
  <c r="N8" i="83"/>
  <c r="O8" i="83"/>
  <c r="Q8" i="83"/>
  <c r="R8" i="83"/>
  <c r="S8" i="83"/>
  <c r="T8" i="83"/>
  <c r="U8" i="83"/>
  <c r="V8" i="83"/>
  <c r="W8" i="83"/>
  <c r="X8" i="83"/>
  <c r="Y8" i="83"/>
  <c r="Z8" i="83"/>
  <c r="AA8" i="83"/>
  <c r="AB8" i="83"/>
  <c r="AC8" i="83"/>
  <c r="AD8" i="83"/>
  <c r="AE8" i="83"/>
  <c r="AF8" i="83"/>
  <c r="AG8" i="83"/>
  <c r="AH8" i="83"/>
  <c r="AI8" i="83"/>
  <c r="AJ8" i="83"/>
  <c r="AK8" i="83"/>
  <c r="AL8" i="83"/>
  <c r="AM8" i="83"/>
  <c r="AN8" i="83"/>
  <c r="AO8" i="83"/>
  <c r="AP8" i="83"/>
  <c r="AQ8" i="83"/>
  <c r="AR8" i="83"/>
  <c r="AS8" i="83"/>
  <c r="AT8" i="83"/>
  <c r="AU8" i="83"/>
  <c r="AV8" i="83"/>
  <c r="AW8" i="83"/>
  <c r="AX8" i="83"/>
  <c r="AY8" i="83"/>
  <c r="AZ8" i="83"/>
  <c r="B9" i="83"/>
  <c r="C9" i="83"/>
  <c r="D9" i="83"/>
  <c r="E9" i="83"/>
  <c r="F9" i="83"/>
  <c r="G9" i="83"/>
  <c r="H9" i="83"/>
  <c r="I9" i="83"/>
  <c r="J9" i="83"/>
  <c r="K9" i="83"/>
  <c r="L9" i="83"/>
  <c r="M9" i="83"/>
  <c r="N9" i="83"/>
  <c r="O9" i="83"/>
  <c r="Q9" i="83"/>
  <c r="R9" i="83"/>
  <c r="S9" i="83"/>
  <c r="T9" i="83"/>
  <c r="U9" i="83"/>
  <c r="V9" i="83"/>
  <c r="W9" i="83"/>
  <c r="X9" i="83"/>
  <c r="Y9" i="83"/>
  <c r="Z9" i="83"/>
  <c r="AA9" i="83"/>
  <c r="AB9" i="83"/>
  <c r="AC9" i="83"/>
  <c r="AD9" i="83"/>
  <c r="AE9" i="83"/>
  <c r="AF9" i="83"/>
  <c r="AG9" i="83"/>
  <c r="AH9" i="83"/>
  <c r="AI9" i="83"/>
  <c r="AJ9" i="83"/>
  <c r="AK9" i="83"/>
  <c r="AL9" i="83"/>
  <c r="AM9" i="83"/>
  <c r="AN9" i="83"/>
  <c r="AO9" i="83"/>
  <c r="AP9" i="83"/>
  <c r="AQ9" i="83"/>
  <c r="AR9" i="83"/>
  <c r="AS9" i="83"/>
  <c r="AT9" i="83"/>
  <c r="AU9" i="83"/>
  <c r="AV9" i="83"/>
  <c r="AW9" i="83"/>
  <c r="AX9" i="83"/>
  <c r="AY9" i="83"/>
  <c r="AZ9" i="83"/>
  <c r="B10" i="83"/>
  <c r="C10" i="83"/>
  <c r="D10" i="83"/>
  <c r="E10" i="83"/>
  <c r="F10" i="83"/>
  <c r="G10" i="83"/>
  <c r="H10" i="83"/>
  <c r="I10" i="83"/>
  <c r="J10" i="83"/>
  <c r="K10" i="83"/>
  <c r="L10" i="83"/>
  <c r="M10" i="83"/>
  <c r="N10" i="83"/>
  <c r="O10" i="83"/>
  <c r="Q10" i="83"/>
  <c r="R10" i="83"/>
  <c r="S10" i="83"/>
  <c r="T10" i="83"/>
  <c r="U10" i="83"/>
  <c r="V10" i="83"/>
  <c r="W10" i="83"/>
  <c r="X10" i="83"/>
  <c r="Y10" i="83"/>
  <c r="Z10" i="83"/>
  <c r="AA10" i="83"/>
  <c r="AB10" i="83"/>
  <c r="AC10" i="83"/>
  <c r="AD10" i="83"/>
  <c r="AE10" i="83"/>
  <c r="AF10" i="83"/>
  <c r="AG10" i="83"/>
  <c r="AH10" i="83"/>
  <c r="AI10" i="83"/>
  <c r="AJ10" i="83"/>
  <c r="AK10" i="83"/>
  <c r="AL10" i="83"/>
  <c r="AM10" i="83"/>
  <c r="AN10" i="83"/>
  <c r="AO10" i="83"/>
  <c r="AP10" i="83"/>
  <c r="AQ10" i="83"/>
  <c r="AR10" i="83"/>
  <c r="AS10" i="83"/>
  <c r="AT10" i="83"/>
  <c r="AU10" i="83"/>
  <c r="AV10" i="83"/>
  <c r="AW10" i="83"/>
  <c r="AX10" i="83"/>
  <c r="AY10" i="83"/>
  <c r="AZ10" i="83"/>
  <c r="B11" i="83"/>
  <c r="C11" i="83"/>
  <c r="D11" i="83"/>
  <c r="E11" i="83"/>
  <c r="F11" i="83"/>
  <c r="G11" i="83"/>
  <c r="H11" i="83"/>
  <c r="I11" i="83"/>
  <c r="J11" i="83"/>
  <c r="K11" i="83"/>
  <c r="L11" i="83"/>
  <c r="M11" i="83"/>
  <c r="N11" i="83"/>
  <c r="O11" i="83"/>
  <c r="Q11" i="83"/>
  <c r="R11" i="83"/>
  <c r="S11" i="83"/>
  <c r="T11" i="83"/>
  <c r="U11" i="83"/>
  <c r="V11" i="83"/>
  <c r="W11" i="83"/>
  <c r="X11" i="83"/>
  <c r="Y11" i="83"/>
  <c r="Z11" i="83"/>
  <c r="AA11" i="83"/>
  <c r="AB11" i="83"/>
  <c r="AC11" i="83"/>
  <c r="AD11" i="83"/>
  <c r="AE11" i="83"/>
  <c r="AF11" i="83"/>
  <c r="AG11" i="83"/>
  <c r="AH11" i="83"/>
  <c r="AI11" i="83"/>
  <c r="AJ11" i="83"/>
  <c r="AK11" i="83"/>
  <c r="AL11" i="83"/>
  <c r="AM11" i="83"/>
  <c r="AN11" i="83"/>
  <c r="AO11" i="83"/>
  <c r="AP11" i="83"/>
  <c r="AQ11" i="83"/>
  <c r="AR11" i="83"/>
  <c r="AS11" i="83"/>
  <c r="AT11" i="83"/>
  <c r="AU11" i="83"/>
  <c r="AV11" i="83"/>
  <c r="AW11" i="83"/>
  <c r="AX11" i="83"/>
  <c r="AY11" i="83"/>
  <c r="AZ11" i="83"/>
  <c r="B12" i="83"/>
  <c r="C12" i="83"/>
  <c r="D12" i="83"/>
  <c r="E12" i="83"/>
  <c r="F12" i="83"/>
  <c r="G12" i="83"/>
  <c r="H12" i="83"/>
  <c r="I12" i="83"/>
  <c r="J12" i="83"/>
  <c r="K12" i="83"/>
  <c r="L12" i="83"/>
  <c r="M12" i="83"/>
  <c r="N12" i="83"/>
  <c r="O12" i="83"/>
  <c r="Q12" i="83"/>
  <c r="R12" i="83"/>
  <c r="S12" i="83"/>
  <c r="T12" i="83"/>
  <c r="U12" i="83"/>
  <c r="V12" i="83"/>
  <c r="W12" i="83"/>
  <c r="X12" i="83"/>
  <c r="Y12" i="83"/>
  <c r="Z12" i="83"/>
  <c r="AA12" i="83"/>
  <c r="AB12" i="83"/>
  <c r="AC12" i="83"/>
  <c r="AD12" i="83"/>
  <c r="AE12" i="83"/>
  <c r="AF12" i="83"/>
  <c r="AG12" i="83"/>
  <c r="AH12" i="83"/>
  <c r="AI12" i="83"/>
  <c r="AJ12" i="83"/>
  <c r="AK12" i="83"/>
  <c r="AL12" i="83"/>
  <c r="AM12" i="83"/>
  <c r="AN12" i="83"/>
  <c r="AO12" i="83"/>
  <c r="AP12" i="83"/>
  <c r="AQ12" i="83"/>
  <c r="AR12" i="83"/>
  <c r="AS12" i="83"/>
  <c r="AT12" i="83"/>
  <c r="AU12" i="83"/>
  <c r="AV12" i="83"/>
  <c r="AW12" i="83"/>
  <c r="AX12" i="83"/>
  <c r="AY12" i="83"/>
  <c r="AZ12" i="83"/>
  <c r="B13" i="83"/>
  <c r="C13" i="83"/>
  <c r="D13" i="83"/>
  <c r="E13" i="83"/>
  <c r="F13" i="83"/>
  <c r="G13" i="83"/>
  <c r="H13" i="83"/>
  <c r="I13" i="83"/>
  <c r="J13" i="83"/>
  <c r="K13" i="83"/>
  <c r="L13" i="83"/>
  <c r="M13" i="83"/>
  <c r="N13" i="83"/>
  <c r="O13" i="83"/>
  <c r="Q13" i="83"/>
  <c r="R13" i="83"/>
  <c r="S13" i="83"/>
  <c r="T13" i="83"/>
  <c r="U13" i="83"/>
  <c r="V13" i="83"/>
  <c r="W13" i="83"/>
  <c r="X13" i="83"/>
  <c r="Y13" i="83"/>
  <c r="Z13" i="83"/>
  <c r="AA13" i="83"/>
  <c r="AB13" i="83"/>
  <c r="AC13" i="83"/>
  <c r="AD13" i="83"/>
  <c r="AE13" i="83"/>
  <c r="AF13" i="83"/>
  <c r="AG13" i="83"/>
  <c r="AH13" i="83"/>
  <c r="AI13" i="83"/>
  <c r="AJ13" i="83"/>
  <c r="AK13" i="83"/>
  <c r="AL13" i="83"/>
  <c r="AM13" i="83"/>
  <c r="AN13" i="83"/>
  <c r="AO13" i="83"/>
  <c r="AP13" i="83"/>
  <c r="AQ13" i="83"/>
  <c r="AR13" i="83"/>
  <c r="AS13" i="83"/>
  <c r="AT13" i="83"/>
  <c r="AU13" i="83"/>
  <c r="AV13" i="83"/>
  <c r="AW13" i="83"/>
  <c r="AX13" i="83"/>
  <c r="AY13" i="83"/>
  <c r="AZ13" i="83"/>
  <c r="B14" i="83"/>
  <c r="C14" i="83"/>
  <c r="D14" i="83"/>
  <c r="E14" i="83"/>
  <c r="F14" i="83"/>
  <c r="G14" i="83"/>
  <c r="H14" i="83"/>
  <c r="I14" i="83"/>
  <c r="J14" i="83"/>
  <c r="K14" i="83"/>
  <c r="L14" i="83"/>
  <c r="M14" i="83"/>
  <c r="N14" i="83"/>
  <c r="O14" i="83"/>
  <c r="Q14" i="83"/>
  <c r="R14" i="83"/>
  <c r="S14" i="83"/>
  <c r="T14" i="83"/>
  <c r="U14" i="83"/>
  <c r="V14" i="83"/>
  <c r="W14" i="83"/>
  <c r="X14" i="83"/>
  <c r="Y14" i="83"/>
  <c r="Z14" i="83"/>
  <c r="AA14" i="83"/>
  <c r="AB14" i="83"/>
  <c r="AC14" i="83"/>
  <c r="AD14" i="83"/>
  <c r="AE14" i="83"/>
  <c r="AF14" i="83"/>
  <c r="AG14" i="83"/>
  <c r="AH14" i="83"/>
  <c r="AI14" i="83"/>
  <c r="AJ14" i="83"/>
  <c r="AK14" i="83"/>
  <c r="AL14" i="83"/>
  <c r="AM14" i="83"/>
  <c r="AN14" i="83"/>
  <c r="AO14" i="83"/>
  <c r="AP14" i="83"/>
  <c r="AQ14" i="83"/>
  <c r="AR14" i="83"/>
  <c r="AS14" i="83"/>
  <c r="AT14" i="83"/>
  <c r="AU14" i="83"/>
  <c r="AV14" i="83"/>
  <c r="AW14" i="83"/>
  <c r="AX14" i="83"/>
  <c r="AY14" i="83"/>
  <c r="AZ14" i="83"/>
  <c r="B15" i="83"/>
  <c r="C15" i="83"/>
  <c r="D15" i="83"/>
  <c r="E15" i="83"/>
  <c r="F15" i="83"/>
  <c r="G15" i="83"/>
  <c r="H15" i="83"/>
  <c r="I15" i="83"/>
  <c r="J15" i="83"/>
  <c r="K15" i="83"/>
  <c r="L15" i="83"/>
  <c r="M15" i="83"/>
  <c r="N15" i="83"/>
  <c r="O15" i="83"/>
  <c r="Q15" i="83"/>
  <c r="R15" i="83"/>
  <c r="S15" i="83"/>
  <c r="T15" i="83"/>
  <c r="U15" i="83"/>
  <c r="V15" i="83"/>
  <c r="W15" i="83"/>
  <c r="X15" i="83"/>
  <c r="Y15" i="83"/>
  <c r="Z15" i="83"/>
  <c r="AA15" i="83"/>
  <c r="AB15" i="83"/>
  <c r="AC15" i="83"/>
  <c r="AD15" i="83"/>
  <c r="AE15" i="83"/>
  <c r="AF15" i="83"/>
  <c r="AG15" i="83"/>
  <c r="AH15" i="83"/>
  <c r="AI15" i="83"/>
  <c r="AJ15" i="83"/>
  <c r="AK15" i="83"/>
  <c r="AL15" i="83"/>
  <c r="AM15" i="83"/>
  <c r="AN15" i="83"/>
  <c r="AO15" i="83"/>
  <c r="AP15" i="83"/>
  <c r="AQ15" i="83"/>
  <c r="AR15" i="83"/>
  <c r="AS15" i="83"/>
  <c r="AT15" i="83"/>
  <c r="AU15" i="83"/>
  <c r="AV15" i="83"/>
  <c r="AW15" i="83"/>
  <c r="AX15" i="83"/>
  <c r="AY15" i="83"/>
  <c r="AZ15" i="83"/>
  <c r="B16" i="83"/>
  <c r="C16" i="83"/>
  <c r="D16" i="83"/>
  <c r="E16" i="83"/>
  <c r="F16" i="83"/>
  <c r="G16" i="83"/>
  <c r="H16" i="83"/>
  <c r="I16" i="83"/>
  <c r="J16" i="83"/>
  <c r="K16" i="83"/>
  <c r="L16" i="83"/>
  <c r="M16" i="83"/>
  <c r="N16" i="83"/>
  <c r="O16" i="83"/>
  <c r="Q16" i="83"/>
  <c r="R16" i="83"/>
  <c r="S16" i="83"/>
  <c r="T16" i="83"/>
  <c r="U16" i="83"/>
  <c r="V16" i="83"/>
  <c r="W16" i="83"/>
  <c r="X16" i="83"/>
  <c r="Y16" i="83"/>
  <c r="Z16" i="83"/>
  <c r="AA16" i="83"/>
  <c r="AB16" i="83"/>
  <c r="AC16" i="83"/>
  <c r="AD16" i="83"/>
  <c r="AE16" i="83"/>
  <c r="AF16" i="83"/>
  <c r="AG16" i="83"/>
  <c r="AH16" i="83"/>
  <c r="AI16" i="83"/>
  <c r="AJ16" i="83"/>
  <c r="AK16" i="83"/>
  <c r="AL16" i="83"/>
  <c r="AM16" i="83"/>
  <c r="AN16" i="83"/>
  <c r="AO16" i="83"/>
  <c r="AP16" i="83"/>
  <c r="AQ16" i="83"/>
  <c r="AR16" i="83"/>
  <c r="AS16" i="83"/>
  <c r="AT16" i="83"/>
  <c r="AU16" i="83"/>
  <c r="AV16" i="83"/>
  <c r="AW16" i="83"/>
  <c r="AX16" i="83"/>
  <c r="AY16" i="83"/>
  <c r="AZ16" i="83"/>
  <c r="B17" i="83"/>
  <c r="C17" i="83"/>
  <c r="D17" i="83"/>
  <c r="E17" i="83"/>
  <c r="F17" i="83"/>
  <c r="G17" i="83"/>
  <c r="H17" i="83"/>
  <c r="I17" i="83"/>
  <c r="J17" i="83"/>
  <c r="K17" i="83"/>
  <c r="L17" i="83"/>
  <c r="M17" i="83"/>
  <c r="N17" i="83"/>
  <c r="O17" i="83"/>
  <c r="Q17" i="83"/>
  <c r="R17" i="83"/>
  <c r="S17" i="83"/>
  <c r="T17" i="83"/>
  <c r="U17" i="83"/>
  <c r="V17" i="83"/>
  <c r="W17" i="83"/>
  <c r="X17" i="83"/>
  <c r="Y17" i="83"/>
  <c r="Z17" i="83"/>
  <c r="AA17" i="83"/>
  <c r="AB17" i="83"/>
  <c r="AC17" i="83"/>
  <c r="AD17" i="83"/>
  <c r="AE17" i="83"/>
  <c r="AF17" i="83"/>
  <c r="AG17" i="83"/>
  <c r="AH17" i="83"/>
  <c r="AI17" i="83"/>
  <c r="AJ17" i="83"/>
  <c r="AK17" i="83"/>
  <c r="AL17" i="83"/>
  <c r="AM17" i="83"/>
  <c r="AN17" i="83"/>
  <c r="AO17" i="83"/>
  <c r="AP17" i="83"/>
  <c r="AQ17" i="83"/>
  <c r="AR17" i="83"/>
  <c r="AS17" i="83"/>
  <c r="AT17" i="83"/>
  <c r="AU17" i="83"/>
  <c r="AV17" i="83"/>
  <c r="AW17" i="83"/>
  <c r="AX17" i="83"/>
  <c r="AY17" i="83"/>
  <c r="AZ17" i="83"/>
  <c r="B18" i="83"/>
  <c r="C18" i="83"/>
  <c r="D18" i="83"/>
  <c r="E18" i="83"/>
  <c r="F18" i="83"/>
  <c r="G18" i="83"/>
  <c r="H18" i="83"/>
  <c r="I18" i="83"/>
  <c r="J18" i="83"/>
  <c r="K18" i="83"/>
  <c r="L18" i="83"/>
  <c r="M18" i="83"/>
  <c r="N18" i="83"/>
  <c r="O18" i="83"/>
  <c r="Q18" i="83"/>
  <c r="R18" i="83"/>
  <c r="S18" i="83"/>
  <c r="T18" i="83"/>
  <c r="U18" i="83"/>
  <c r="V18" i="83"/>
  <c r="W18" i="83"/>
  <c r="X18" i="83"/>
  <c r="Y18" i="83"/>
  <c r="Z18" i="83"/>
  <c r="AA18" i="83"/>
  <c r="AB18" i="83"/>
  <c r="AC18" i="83"/>
  <c r="AD18" i="83"/>
  <c r="AE18" i="83"/>
  <c r="AF18" i="83"/>
  <c r="AG18" i="83"/>
  <c r="AH18" i="83"/>
  <c r="AI18" i="83"/>
  <c r="AJ18" i="83"/>
  <c r="AK18" i="83"/>
  <c r="AL18" i="83"/>
  <c r="AM18" i="83"/>
  <c r="AN18" i="83"/>
  <c r="AO18" i="83"/>
  <c r="AP18" i="83"/>
  <c r="AQ18" i="83"/>
  <c r="AR18" i="83"/>
  <c r="AS18" i="83"/>
  <c r="AT18" i="83"/>
  <c r="AU18" i="83"/>
  <c r="AV18" i="83"/>
  <c r="AW18" i="83"/>
  <c r="AX18" i="83"/>
  <c r="AY18" i="83"/>
  <c r="AZ18" i="83"/>
  <c r="B19" i="83"/>
  <c r="C19" i="83"/>
  <c r="D19" i="83"/>
  <c r="E19" i="83"/>
  <c r="F19" i="83"/>
  <c r="G19" i="83"/>
  <c r="H19" i="83"/>
  <c r="I19" i="83"/>
  <c r="J19" i="83"/>
  <c r="K19" i="83"/>
  <c r="L19" i="83"/>
  <c r="M19" i="83"/>
  <c r="N19" i="83"/>
  <c r="O19" i="83"/>
  <c r="Q19" i="83"/>
  <c r="R19" i="83"/>
  <c r="S19" i="83"/>
  <c r="T19" i="83"/>
  <c r="U19" i="83"/>
  <c r="V19" i="83"/>
  <c r="W19" i="83"/>
  <c r="X19" i="83"/>
  <c r="Y19" i="83"/>
  <c r="Z19" i="83"/>
  <c r="AA19" i="83"/>
  <c r="AB19" i="83"/>
  <c r="AC19" i="83"/>
  <c r="AD19" i="83"/>
  <c r="AE19" i="83"/>
  <c r="AF19" i="83"/>
  <c r="AG19" i="83"/>
  <c r="AH19" i="83"/>
  <c r="AI19" i="83"/>
  <c r="AJ19" i="83"/>
  <c r="AK19" i="83"/>
  <c r="AL19" i="83"/>
  <c r="AM19" i="83"/>
  <c r="AN19" i="83"/>
  <c r="AO19" i="83"/>
  <c r="AP19" i="83"/>
  <c r="AQ19" i="83"/>
  <c r="AR19" i="83"/>
  <c r="AS19" i="83"/>
  <c r="AT19" i="83"/>
  <c r="AU19" i="83"/>
  <c r="AV19" i="83"/>
  <c r="AW19" i="83"/>
  <c r="AX19" i="83"/>
  <c r="AY19" i="83"/>
  <c r="AZ19" i="83"/>
  <c r="B20" i="83"/>
  <c r="C20" i="83"/>
  <c r="D20" i="83"/>
  <c r="E20" i="83"/>
  <c r="F20" i="83"/>
  <c r="G20" i="83"/>
  <c r="H20" i="83"/>
  <c r="I20" i="83"/>
  <c r="J20" i="83"/>
  <c r="K20" i="83"/>
  <c r="L20" i="83"/>
  <c r="M20" i="83"/>
  <c r="N20" i="83"/>
  <c r="O20" i="83"/>
  <c r="Q20" i="83"/>
  <c r="R20" i="83"/>
  <c r="S20" i="83"/>
  <c r="T20" i="83"/>
  <c r="U20" i="83"/>
  <c r="V20" i="83"/>
  <c r="W20" i="83"/>
  <c r="X20" i="83"/>
  <c r="Y20" i="83"/>
  <c r="Z20" i="83"/>
  <c r="AA20" i="83"/>
  <c r="AB20" i="83"/>
  <c r="AC20" i="83"/>
  <c r="AD20" i="83"/>
  <c r="AE20" i="83"/>
  <c r="AF20" i="83"/>
  <c r="AG20" i="83"/>
  <c r="AH20" i="83"/>
  <c r="AI20" i="83"/>
  <c r="AJ20" i="83"/>
  <c r="AK20" i="83"/>
  <c r="AL20" i="83"/>
  <c r="AM20" i="83"/>
  <c r="AN20" i="83"/>
  <c r="AO20" i="83"/>
  <c r="AP20" i="83"/>
  <c r="AQ20" i="83"/>
  <c r="AR20" i="83"/>
  <c r="AS20" i="83"/>
  <c r="AT20" i="83"/>
  <c r="AU20" i="83"/>
  <c r="AV20" i="83"/>
  <c r="AW20" i="83"/>
  <c r="AX20" i="83"/>
  <c r="AY20" i="83"/>
  <c r="AZ20" i="83"/>
  <c r="B21" i="83"/>
  <c r="C21" i="83"/>
  <c r="D21" i="83"/>
  <c r="E21" i="83"/>
  <c r="F21" i="83"/>
  <c r="G21" i="83"/>
  <c r="H21" i="83"/>
  <c r="I21" i="83"/>
  <c r="J21" i="83"/>
  <c r="K21" i="83"/>
  <c r="L21" i="83"/>
  <c r="M21" i="83"/>
  <c r="N21" i="83"/>
  <c r="O21" i="83"/>
  <c r="Q21" i="83"/>
  <c r="R21" i="83"/>
  <c r="S21" i="83"/>
  <c r="T21" i="83"/>
  <c r="U21" i="83"/>
  <c r="V21" i="83"/>
  <c r="W21" i="83"/>
  <c r="X21" i="83"/>
  <c r="Y21" i="83"/>
  <c r="Z21" i="83"/>
  <c r="AA21" i="83"/>
  <c r="AB21" i="83"/>
  <c r="AC21" i="83"/>
  <c r="AD21" i="83"/>
  <c r="AE21" i="83"/>
  <c r="AF21" i="83"/>
  <c r="AG21" i="83"/>
  <c r="AH21" i="83"/>
  <c r="AI21" i="83"/>
  <c r="AJ21" i="83"/>
  <c r="AK21" i="83"/>
  <c r="AL21" i="83"/>
  <c r="AM21" i="83"/>
  <c r="AN21" i="83"/>
  <c r="AO21" i="83"/>
  <c r="AP21" i="83"/>
  <c r="AQ21" i="83"/>
  <c r="AR21" i="83"/>
  <c r="AS21" i="83"/>
  <c r="AT21" i="83"/>
  <c r="AU21" i="83"/>
  <c r="AV21" i="83"/>
  <c r="AW21" i="83"/>
  <c r="AX21" i="83"/>
  <c r="AY21" i="83"/>
  <c r="AZ21" i="83"/>
  <c r="B22" i="83"/>
  <c r="C22" i="83"/>
  <c r="D22" i="83"/>
  <c r="E22" i="83"/>
  <c r="F22" i="83"/>
  <c r="G22" i="83"/>
  <c r="H22" i="83"/>
  <c r="I22" i="83"/>
  <c r="J22" i="83"/>
  <c r="K22" i="83"/>
  <c r="L22" i="83"/>
  <c r="M22" i="83"/>
  <c r="N22" i="83"/>
  <c r="O22" i="83"/>
  <c r="Q22" i="83"/>
  <c r="R22" i="83"/>
  <c r="S22" i="83"/>
  <c r="T22" i="83"/>
  <c r="U22" i="83"/>
  <c r="V22" i="83"/>
  <c r="W22" i="83"/>
  <c r="X22" i="83"/>
  <c r="Y22" i="83"/>
  <c r="Z22" i="83"/>
  <c r="AA22" i="83"/>
  <c r="AB22" i="83"/>
  <c r="AC22" i="83"/>
  <c r="AD22" i="83"/>
  <c r="AE22" i="83"/>
  <c r="AF22" i="83"/>
  <c r="AG22" i="83"/>
  <c r="AH22" i="83"/>
  <c r="AI22" i="83"/>
  <c r="AJ22" i="83"/>
  <c r="AK22" i="83"/>
  <c r="AL22" i="83"/>
  <c r="AM22" i="83"/>
  <c r="AN22" i="83"/>
  <c r="AO22" i="83"/>
  <c r="AP22" i="83"/>
  <c r="AQ22" i="83"/>
  <c r="AR22" i="83"/>
  <c r="AS22" i="83"/>
  <c r="AT22" i="83"/>
  <c r="AU22" i="83"/>
  <c r="AV22" i="83"/>
  <c r="AW22" i="83"/>
  <c r="AX22" i="83"/>
  <c r="AY22" i="83"/>
  <c r="AZ22" i="83"/>
  <c r="B23" i="83"/>
  <c r="C23" i="83"/>
  <c r="D23" i="83"/>
  <c r="E23" i="83"/>
  <c r="F23" i="83"/>
  <c r="G23" i="83"/>
  <c r="H23" i="83"/>
  <c r="I23" i="83"/>
  <c r="J23" i="83"/>
  <c r="K23" i="83"/>
  <c r="L23" i="83"/>
  <c r="M23" i="83"/>
  <c r="N23" i="83"/>
  <c r="O23" i="83"/>
  <c r="Q23" i="83"/>
  <c r="R23" i="83"/>
  <c r="S23" i="83"/>
  <c r="T23" i="83"/>
  <c r="U23" i="83"/>
  <c r="V23" i="83"/>
  <c r="W23" i="83"/>
  <c r="X23" i="83"/>
  <c r="Y23" i="83"/>
  <c r="Z23" i="83"/>
  <c r="AA23" i="83"/>
  <c r="AB23" i="83"/>
  <c r="AC23" i="83"/>
  <c r="AD23" i="83"/>
  <c r="AE23" i="83"/>
  <c r="AF23" i="83"/>
  <c r="AG23" i="83"/>
  <c r="AH23" i="83"/>
  <c r="AI23" i="83"/>
  <c r="AJ23" i="83"/>
  <c r="AK23" i="83"/>
  <c r="AL23" i="83"/>
  <c r="AM23" i="83"/>
  <c r="AN23" i="83"/>
  <c r="AO23" i="83"/>
  <c r="AP23" i="83"/>
  <c r="AQ23" i="83"/>
  <c r="AR23" i="83"/>
  <c r="AS23" i="83"/>
  <c r="AT23" i="83"/>
  <c r="AU23" i="83"/>
  <c r="AV23" i="83"/>
  <c r="AW23" i="83"/>
  <c r="AX23" i="83"/>
  <c r="AY23" i="83"/>
  <c r="AZ23" i="83"/>
  <c r="B24" i="83"/>
  <c r="C24" i="83"/>
  <c r="D24" i="83"/>
  <c r="E24" i="83"/>
  <c r="F24" i="83"/>
  <c r="G24" i="83"/>
  <c r="H24" i="83"/>
  <c r="I24" i="83"/>
  <c r="J24" i="83"/>
  <c r="K24" i="83"/>
  <c r="L24" i="83"/>
  <c r="M24" i="83"/>
  <c r="N24" i="83"/>
  <c r="O24" i="83"/>
  <c r="Q24" i="83"/>
  <c r="R24" i="83"/>
  <c r="S24" i="83"/>
  <c r="T24" i="83"/>
  <c r="U24" i="83"/>
  <c r="V24" i="83"/>
  <c r="W24" i="83"/>
  <c r="X24" i="83"/>
  <c r="Y24" i="83"/>
  <c r="Z24" i="83"/>
  <c r="AA24" i="83"/>
  <c r="AB24" i="83"/>
  <c r="AC24" i="83"/>
  <c r="AD24" i="83"/>
  <c r="AE24" i="83"/>
  <c r="AF24" i="83"/>
  <c r="AG24" i="83"/>
  <c r="AH24" i="83"/>
  <c r="AI24" i="83"/>
  <c r="AJ24" i="83"/>
  <c r="AK24" i="83"/>
  <c r="AL24" i="83"/>
  <c r="AM24" i="83"/>
  <c r="AN24" i="83"/>
  <c r="AO24" i="83"/>
  <c r="AP24" i="83"/>
  <c r="AQ24" i="83"/>
  <c r="AR24" i="83"/>
  <c r="AS24" i="83"/>
  <c r="AT24" i="83"/>
  <c r="AU24" i="83"/>
  <c r="AV24" i="83"/>
  <c r="AW24" i="83"/>
  <c r="AX24" i="83"/>
  <c r="AY24" i="83"/>
  <c r="AZ24" i="83"/>
  <c r="B25" i="83"/>
  <c r="C25" i="83"/>
  <c r="D25" i="83"/>
  <c r="E25" i="83"/>
  <c r="F25" i="83"/>
  <c r="G25" i="83"/>
  <c r="H25" i="83"/>
  <c r="I25" i="83"/>
  <c r="J25" i="83"/>
  <c r="K25" i="83"/>
  <c r="L25" i="83"/>
  <c r="M25" i="83"/>
  <c r="N25" i="83"/>
  <c r="O25" i="83"/>
  <c r="Q25" i="83"/>
  <c r="R25" i="83"/>
  <c r="S25" i="83"/>
  <c r="T25" i="83"/>
  <c r="U25" i="83"/>
  <c r="V25" i="83"/>
  <c r="W25" i="83"/>
  <c r="X25" i="83"/>
  <c r="Y25" i="83"/>
  <c r="Z25" i="83"/>
  <c r="AA25" i="83"/>
  <c r="AB25" i="83"/>
  <c r="AC25" i="83"/>
  <c r="AD25" i="83"/>
  <c r="AE25" i="83"/>
  <c r="AF25" i="83"/>
  <c r="AG25" i="83"/>
  <c r="AH25" i="83"/>
  <c r="AI25" i="83"/>
  <c r="AJ25" i="83"/>
  <c r="AK25" i="83"/>
  <c r="AL25" i="83"/>
  <c r="AM25" i="83"/>
  <c r="AN25" i="83"/>
  <c r="AO25" i="83"/>
  <c r="AP25" i="83"/>
  <c r="AQ25" i="83"/>
  <c r="AR25" i="83"/>
  <c r="AS25" i="83"/>
  <c r="AT25" i="83"/>
  <c r="AU25" i="83"/>
  <c r="AV25" i="83"/>
  <c r="AW25" i="83"/>
  <c r="AX25" i="83"/>
  <c r="AY25" i="83"/>
  <c r="AZ25" i="83"/>
  <c r="B26" i="83"/>
  <c r="C26" i="83"/>
  <c r="D26" i="83"/>
  <c r="E26" i="83"/>
  <c r="F26" i="83"/>
  <c r="G26" i="83"/>
  <c r="H26" i="83"/>
  <c r="I26" i="83"/>
  <c r="J26" i="83"/>
  <c r="K26" i="83"/>
  <c r="L26" i="83"/>
  <c r="M26" i="83"/>
  <c r="N26" i="83"/>
  <c r="O26" i="83"/>
  <c r="Q26" i="83"/>
  <c r="R26" i="83"/>
  <c r="S26" i="83"/>
  <c r="T26" i="83"/>
  <c r="U26" i="83"/>
  <c r="V26" i="83"/>
  <c r="W26" i="83"/>
  <c r="X26" i="83"/>
  <c r="Y26" i="83"/>
  <c r="Z26" i="83"/>
  <c r="AA26" i="83"/>
  <c r="AB26" i="83"/>
  <c r="AC26" i="83"/>
  <c r="AD26" i="83"/>
  <c r="AE26" i="83"/>
  <c r="AF26" i="83"/>
  <c r="AG26" i="83"/>
  <c r="AH26" i="83"/>
  <c r="AI26" i="83"/>
  <c r="AJ26" i="83"/>
  <c r="AK26" i="83"/>
  <c r="AL26" i="83"/>
  <c r="AM26" i="83"/>
  <c r="AN26" i="83"/>
  <c r="AO26" i="83"/>
  <c r="AP26" i="83"/>
  <c r="AQ26" i="83"/>
  <c r="AR26" i="83"/>
  <c r="AS26" i="83"/>
  <c r="AT26" i="83"/>
  <c r="AU26" i="83"/>
  <c r="AV26" i="83"/>
  <c r="AW26" i="83"/>
  <c r="AX26" i="83"/>
  <c r="AY26" i="83"/>
  <c r="AZ26" i="83"/>
  <c r="B27" i="83"/>
  <c r="C27" i="83"/>
  <c r="D27" i="83"/>
  <c r="E27" i="83"/>
  <c r="F27" i="83"/>
  <c r="G27" i="83"/>
  <c r="H27" i="83"/>
  <c r="I27" i="83"/>
  <c r="J27" i="83"/>
  <c r="K27" i="83"/>
  <c r="L27" i="83"/>
  <c r="M27" i="83"/>
  <c r="N27" i="83"/>
  <c r="O27" i="83"/>
  <c r="Q27" i="83"/>
  <c r="R27" i="83"/>
  <c r="S27" i="83"/>
  <c r="T27" i="83"/>
  <c r="U27" i="83"/>
  <c r="V27" i="83"/>
  <c r="W27" i="83"/>
  <c r="X27" i="83"/>
  <c r="Y27" i="83"/>
  <c r="Z27" i="83"/>
  <c r="AA27" i="83"/>
  <c r="AB27" i="83"/>
  <c r="AC27" i="83"/>
  <c r="AD27" i="83"/>
  <c r="AE27" i="83"/>
  <c r="AF27" i="83"/>
  <c r="AG27" i="83"/>
  <c r="AH27" i="83"/>
  <c r="AI27" i="83"/>
  <c r="AJ27" i="83"/>
  <c r="AK27" i="83"/>
  <c r="AL27" i="83"/>
  <c r="AM27" i="83"/>
  <c r="AN27" i="83"/>
  <c r="AO27" i="83"/>
  <c r="AP27" i="83"/>
  <c r="AQ27" i="83"/>
  <c r="AR27" i="83"/>
  <c r="AS27" i="83"/>
  <c r="AT27" i="83"/>
  <c r="AU27" i="83"/>
  <c r="AV27" i="83"/>
  <c r="AW27" i="83"/>
  <c r="AX27" i="83"/>
  <c r="AY27" i="83"/>
  <c r="AZ27" i="83"/>
  <c r="B28" i="83"/>
  <c r="C28" i="83"/>
  <c r="D28" i="83"/>
  <c r="E28" i="83"/>
  <c r="F28" i="83"/>
  <c r="G28" i="83"/>
  <c r="H28" i="83"/>
  <c r="I28" i="83"/>
  <c r="J28" i="83"/>
  <c r="K28" i="83"/>
  <c r="L28" i="83"/>
  <c r="M28" i="83"/>
  <c r="N28" i="83"/>
  <c r="O28" i="83"/>
  <c r="Q28" i="83"/>
  <c r="R28" i="83"/>
  <c r="S28" i="83"/>
  <c r="T28" i="83"/>
  <c r="U28" i="83"/>
  <c r="V28" i="83"/>
  <c r="W28" i="83"/>
  <c r="X28" i="83"/>
  <c r="Y28" i="83"/>
  <c r="Z28" i="83"/>
  <c r="AA28" i="83"/>
  <c r="AB28" i="83"/>
  <c r="AC28" i="83"/>
  <c r="AD28" i="83"/>
  <c r="AE28" i="83"/>
  <c r="AF28" i="83"/>
  <c r="AG28" i="83"/>
  <c r="AH28" i="83"/>
  <c r="AI28" i="83"/>
  <c r="AJ28" i="83"/>
  <c r="AK28" i="83"/>
  <c r="AL28" i="83"/>
  <c r="AM28" i="83"/>
  <c r="AN28" i="83"/>
  <c r="AO28" i="83"/>
  <c r="AP28" i="83"/>
  <c r="AQ28" i="83"/>
  <c r="AR28" i="83"/>
  <c r="AS28" i="83"/>
  <c r="AT28" i="83"/>
  <c r="AU28" i="83"/>
  <c r="AV28" i="83"/>
  <c r="AW28" i="83"/>
  <c r="AX28" i="83"/>
  <c r="AY28" i="83"/>
  <c r="AZ28" i="83"/>
  <c r="B29" i="83"/>
  <c r="C29" i="83"/>
  <c r="D29" i="83"/>
  <c r="E29" i="83"/>
  <c r="F29" i="83"/>
  <c r="G29" i="83"/>
  <c r="H29" i="83"/>
  <c r="I29" i="83"/>
  <c r="J29" i="83"/>
  <c r="K29" i="83"/>
  <c r="L29" i="83"/>
  <c r="M29" i="83"/>
  <c r="N29" i="83"/>
  <c r="O29" i="83"/>
  <c r="Q29" i="83"/>
  <c r="R29" i="83"/>
  <c r="S29" i="83"/>
  <c r="T29" i="83"/>
  <c r="U29" i="83"/>
  <c r="V29" i="83"/>
  <c r="W29" i="83"/>
  <c r="X29" i="83"/>
  <c r="Y29" i="83"/>
  <c r="Z29" i="83"/>
  <c r="AA29" i="83"/>
  <c r="AB29" i="83"/>
  <c r="AC29" i="83"/>
  <c r="AD29" i="83"/>
  <c r="AE29" i="83"/>
  <c r="AF29" i="83"/>
  <c r="AG29" i="83"/>
  <c r="AH29" i="83"/>
  <c r="AI29" i="83"/>
  <c r="AJ29" i="83"/>
  <c r="AK29" i="83"/>
  <c r="AL29" i="83"/>
  <c r="AM29" i="83"/>
  <c r="AN29" i="83"/>
  <c r="AO29" i="83"/>
  <c r="AP29" i="83"/>
  <c r="AQ29" i="83"/>
  <c r="AR29" i="83"/>
  <c r="AS29" i="83"/>
  <c r="AT29" i="83"/>
  <c r="AU29" i="83"/>
  <c r="AV29" i="83"/>
  <c r="AW29" i="83"/>
  <c r="AX29" i="83"/>
  <c r="AY29" i="83"/>
  <c r="AZ29" i="83"/>
  <c r="B30" i="83"/>
  <c r="C30" i="83"/>
  <c r="D30" i="83"/>
  <c r="E30" i="83"/>
  <c r="F30" i="83"/>
  <c r="G30" i="83"/>
  <c r="H30" i="83"/>
  <c r="I30" i="83"/>
  <c r="J30" i="83"/>
  <c r="K30" i="83"/>
  <c r="L30" i="83"/>
  <c r="M30" i="83"/>
  <c r="N30" i="83"/>
  <c r="O30" i="83"/>
  <c r="Q30" i="83"/>
  <c r="R30" i="83"/>
  <c r="S30" i="83"/>
  <c r="T30" i="83"/>
  <c r="U30" i="83"/>
  <c r="V30" i="83"/>
  <c r="W30" i="83"/>
  <c r="X30" i="83"/>
  <c r="Y30" i="83"/>
  <c r="Z30" i="83"/>
  <c r="AA30" i="83"/>
  <c r="AB30" i="83"/>
  <c r="AC30" i="83"/>
  <c r="AD30" i="83"/>
  <c r="AE30" i="83"/>
  <c r="AF30" i="83"/>
  <c r="AG30" i="83"/>
  <c r="AH30" i="83"/>
  <c r="AI30" i="83"/>
  <c r="AJ30" i="83"/>
  <c r="AK30" i="83"/>
  <c r="AL30" i="83"/>
  <c r="AM30" i="83"/>
  <c r="AN30" i="83"/>
  <c r="AO30" i="83"/>
  <c r="AP30" i="83"/>
  <c r="AQ30" i="83"/>
  <c r="AR30" i="83"/>
  <c r="AS30" i="83"/>
  <c r="AT30" i="83"/>
  <c r="AU30" i="83"/>
  <c r="AV30" i="83"/>
  <c r="AW30" i="83"/>
  <c r="AX30" i="83"/>
  <c r="AY30" i="83"/>
  <c r="AZ30" i="83"/>
  <c r="B31" i="83"/>
  <c r="C31" i="83"/>
  <c r="D31" i="83"/>
  <c r="E31" i="83"/>
  <c r="F31" i="83"/>
  <c r="G31" i="83"/>
  <c r="H31" i="83"/>
  <c r="I31" i="83"/>
  <c r="J31" i="83"/>
  <c r="K31" i="83"/>
  <c r="L31" i="83"/>
  <c r="M31" i="83"/>
  <c r="N31" i="83"/>
  <c r="O31" i="83"/>
  <c r="Q31" i="83"/>
  <c r="R31" i="83"/>
  <c r="S31" i="83"/>
  <c r="T31" i="83"/>
  <c r="U31" i="83"/>
  <c r="V31" i="83"/>
  <c r="W31" i="83"/>
  <c r="X31" i="83"/>
  <c r="Y31" i="83"/>
  <c r="Z31" i="83"/>
  <c r="AA31" i="83"/>
  <c r="AB31" i="83"/>
  <c r="AC31" i="83"/>
  <c r="AD31" i="83"/>
  <c r="AE31" i="83"/>
  <c r="AF31" i="83"/>
  <c r="AG31" i="83"/>
  <c r="AH31" i="83"/>
  <c r="AI31" i="83"/>
  <c r="AJ31" i="83"/>
  <c r="AK31" i="83"/>
  <c r="AL31" i="83"/>
  <c r="AM31" i="83"/>
  <c r="AN31" i="83"/>
  <c r="AO31" i="83"/>
  <c r="AP31" i="83"/>
  <c r="AQ31" i="83"/>
  <c r="AR31" i="83"/>
  <c r="AS31" i="83"/>
  <c r="AT31" i="83"/>
  <c r="AU31" i="83"/>
  <c r="AV31" i="83"/>
  <c r="AW31" i="83"/>
  <c r="AX31" i="83"/>
  <c r="AY31" i="83"/>
  <c r="AZ31" i="83"/>
  <c r="B32" i="83"/>
  <c r="C32" i="83"/>
  <c r="D32" i="83"/>
  <c r="E32" i="83"/>
  <c r="F32" i="83"/>
  <c r="G32" i="83"/>
  <c r="H32" i="83"/>
  <c r="I32" i="83"/>
  <c r="J32" i="83"/>
  <c r="K32" i="83"/>
  <c r="L32" i="83"/>
  <c r="M32" i="83"/>
  <c r="N32" i="83"/>
  <c r="O32" i="83"/>
  <c r="Q32" i="83"/>
  <c r="R32" i="83"/>
  <c r="S32" i="83"/>
  <c r="T32" i="83"/>
  <c r="U32" i="83"/>
  <c r="V32" i="83"/>
  <c r="W32" i="83"/>
  <c r="X32" i="83"/>
  <c r="Y32" i="83"/>
  <c r="Z32" i="83"/>
  <c r="AA32" i="83"/>
  <c r="AB32" i="83"/>
  <c r="AC32" i="83"/>
  <c r="AD32" i="83"/>
  <c r="AE32" i="83"/>
  <c r="AF32" i="83"/>
  <c r="AG32" i="83"/>
  <c r="AH32" i="83"/>
  <c r="AI32" i="83"/>
  <c r="AJ32" i="83"/>
  <c r="AK32" i="83"/>
  <c r="AL32" i="83"/>
  <c r="AM32" i="83"/>
  <c r="AN32" i="83"/>
  <c r="AO32" i="83"/>
  <c r="AP32" i="83"/>
  <c r="AQ32" i="83"/>
  <c r="AR32" i="83"/>
  <c r="AS32" i="83"/>
  <c r="AT32" i="83"/>
  <c r="AU32" i="83"/>
  <c r="AV32" i="83"/>
  <c r="AW32" i="83"/>
  <c r="AX32" i="83"/>
  <c r="AY32" i="83"/>
  <c r="AZ32" i="83"/>
  <c r="B33" i="83"/>
  <c r="C33" i="83"/>
  <c r="D33" i="83"/>
  <c r="E33" i="83"/>
  <c r="F33" i="83"/>
  <c r="G33" i="83"/>
  <c r="H33" i="83"/>
  <c r="I33" i="83"/>
  <c r="J33" i="83"/>
  <c r="K33" i="83"/>
  <c r="L33" i="83"/>
  <c r="M33" i="83"/>
  <c r="N33" i="83"/>
  <c r="O33" i="83"/>
  <c r="Q33" i="83"/>
  <c r="R33" i="83"/>
  <c r="S33" i="83"/>
  <c r="T33" i="83"/>
  <c r="U33" i="83"/>
  <c r="V33" i="83"/>
  <c r="W33" i="83"/>
  <c r="X33" i="83"/>
  <c r="Y33" i="83"/>
  <c r="Z33" i="83"/>
  <c r="AA33" i="83"/>
  <c r="AB33" i="83"/>
  <c r="AC33" i="83"/>
  <c r="AD33" i="83"/>
  <c r="AE33" i="83"/>
  <c r="AF33" i="83"/>
  <c r="AG33" i="83"/>
  <c r="AH33" i="83"/>
  <c r="AI33" i="83"/>
  <c r="AJ33" i="83"/>
  <c r="AK33" i="83"/>
  <c r="AL33" i="83"/>
  <c r="AM33" i="83"/>
  <c r="AN33" i="83"/>
  <c r="AO33" i="83"/>
  <c r="AP33" i="83"/>
  <c r="AQ33" i="83"/>
  <c r="AR33" i="83"/>
  <c r="AS33" i="83"/>
  <c r="AT33" i="83"/>
  <c r="AU33" i="83"/>
  <c r="AV33" i="83"/>
  <c r="AW33" i="83"/>
  <c r="AX33" i="83"/>
  <c r="AY33" i="83"/>
  <c r="AZ33" i="83"/>
  <c r="B34" i="83"/>
  <c r="C34" i="83"/>
  <c r="D34" i="83"/>
  <c r="E34" i="83"/>
  <c r="F34" i="83"/>
  <c r="G34" i="83"/>
  <c r="H34" i="83"/>
  <c r="I34" i="83"/>
  <c r="J34" i="83"/>
  <c r="K34" i="83"/>
  <c r="L34" i="83"/>
  <c r="M34" i="83"/>
  <c r="N34" i="83"/>
  <c r="O34" i="83"/>
  <c r="Q34" i="83"/>
  <c r="R34" i="83"/>
  <c r="S34" i="83"/>
  <c r="T34" i="83"/>
  <c r="U34" i="83"/>
  <c r="V34" i="83"/>
  <c r="W34" i="83"/>
  <c r="X34" i="83"/>
  <c r="Y34" i="83"/>
  <c r="Z34" i="83"/>
  <c r="AA34" i="83"/>
  <c r="AB34" i="83"/>
  <c r="AC34" i="83"/>
  <c r="AD34" i="83"/>
  <c r="AE34" i="83"/>
  <c r="AF34" i="83"/>
  <c r="AG34" i="83"/>
  <c r="AH34" i="83"/>
  <c r="AI34" i="83"/>
  <c r="AJ34" i="83"/>
  <c r="AK34" i="83"/>
  <c r="AL34" i="83"/>
  <c r="AM34" i="83"/>
  <c r="AN34" i="83"/>
  <c r="AO34" i="83"/>
  <c r="AP34" i="83"/>
  <c r="AQ34" i="83"/>
  <c r="AR34" i="83"/>
  <c r="AS34" i="83"/>
  <c r="AT34" i="83"/>
  <c r="AU34" i="83"/>
  <c r="AV34" i="83"/>
  <c r="AW34" i="83"/>
  <c r="AX34" i="83"/>
  <c r="AY34" i="83"/>
  <c r="AZ34" i="83"/>
  <c r="B35" i="83"/>
  <c r="C35" i="83"/>
  <c r="D35" i="83"/>
  <c r="E35" i="83"/>
  <c r="F35" i="83"/>
  <c r="G35" i="83"/>
  <c r="H35" i="83"/>
  <c r="I35" i="83"/>
  <c r="J35" i="83"/>
  <c r="K35" i="83"/>
  <c r="L35" i="83"/>
  <c r="M35" i="83"/>
  <c r="N35" i="83"/>
  <c r="O35" i="83"/>
  <c r="Q35" i="83"/>
  <c r="R35" i="83"/>
  <c r="S35" i="83"/>
  <c r="T35" i="83"/>
  <c r="U35" i="83"/>
  <c r="V35" i="83"/>
  <c r="W35" i="83"/>
  <c r="X35" i="83"/>
  <c r="Y35" i="83"/>
  <c r="Z35" i="83"/>
  <c r="AA35" i="83"/>
  <c r="AB35" i="83"/>
  <c r="AC35" i="83"/>
  <c r="AD35" i="83"/>
  <c r="AE35" i="83"/>
  <c r="AF35" i="83"/>
  <c r="AG35" i="83"/>
  <c r="AH35" i="83"/>
  <c r="AI35" i="83"/>
  <c r="AJ35" i="83"/>
  <c r="AK35" i="83"/>
  <c r="AL35" i="83"/>
  <c r="AM35" i="83"/>
  <c r="AN35" i="83"/>
  <c r="AO35" i="83"/>
  <c r="AP35" i="83"/>
  <c r="AQ35" i="83"/>
  <c r="AR35" i="83"/>
  <c r="AS35" i="83"/>
  <c r="AT35" i="83"/>
  <c r="AU35" i="83"/>
  <c r="AV35" i="83"/>
  <c r="AW35" i="83"/>
  <c r="AX35" i="83"/>
  <c r="AY35" i="83"/>
  <c r="AZ35" i="83"/>
  <c r="B36" i="83"/>
  <c r="C36" i="83"/>
  <c r="D36" i="83"/>
  <c r="E36" i="83"/>
  <c r="F36" i="83"/>
  <c r="G36" i="83"/>
  <c r="H36" i="83"/>
  <c r="I36" i="83"/>
  <c r="J36" i="83"/>
  <c r="K36" i="83"/>
  <c r="L36" i="83"/>
  <c r="M36" i="83"/>
  <c r="N36" i="83"/>
  <c r="O36" i="83"/>
  <c r="Q36" i="83"/>
  <c r="R36" i="83"/>
  <c r="S36" i="83"/>
  <c r="T36" i="83"/>
  <c r="U36" i="83"/>
  <c r="V36" i="83"/>
  <c r="W36" i="83"/>
  <c r="X36" i="83"/>
  <c r="Y36" i="83"/>
  <c r="Z36" i="83"/>
  <c r="AA36" i="83"/>
  <c r="AB36" i="83"/>
  <c r="AC36" i="83"/>
  <c r="AD36" i="83"/>
  <c r="AE36" i="83"/>
  <c r="AF36" i="83"/>
  <c r="AG36" i="83"/>
  <c r="AH36" i="83"/>
  <c r="AI36" i="83"/>
  <c r="AJ36" i="83"/>
  <c r="AK36" i="83"/>
  <c r="AL36" i="83"/>
  <c r="AM36" i="83"/>
  <c r="AN36" i="83"/>
  <c r="AO36" i="83"/>
  <c r="AP36" i="83"/>
  <c r="AQ36" i="83"/>
  <c r="AR36" i="83"/>
  <c r="AS36" i="83"/>
  <c r="AT36" i="83"/>
  <c r="AU36" i="83"/>
  <c r="AV36" i="83"/>
  <c r="AW36" i="83"/>
  <c r="AX36" i="83"/>
  <c r="AY36" i="83"/>
  <c r="AZ36" i="83"/>
  <c r="B37" i="83"/>
  <c r="C37" i="83"/>
  <c r="D37" i="83"/>
  <c r="E37" i="83"/>
  <c r="F37" i="83"/>
  <c r="G37" i="83"/>
  <c r="H37" i="83"/>
  <c r="I37" i="83"/>
  <c r="J37" i="83"/>
  <c r="K37" i="83"/>
  <c r="L37" i="83"/>
  <c r="M37" i="83"/>
  <c r="N37" i="83"/>
  <c r="O37" i="83"/>
  <c r="Q37" i="83"/>
  <c r="R37" i="83"/>
  <c r="S37" i="83"/>
  <c r="T37" i="83"/>
  <c r="U37" i="83"/>
  <c r="V37" i="83"/>
  <c r="W37" i="83"/>
  <c r="X37" i="83"/>
  <c r="Y37" i="83"/>
  <c r="Z37" i="83"/>
  <c r="AA37" i="83"/>
  <c r="AB37" i="83"/>
  <c r="AC37" i="83"/>
  <c r="AD37" i="83"/>
  <c r="AE37" i="83"/>
  <c r="AF37" i="83"/>
  <c r="AG37" i="83"/>
  <c r="AH37" i="83"/>
  <c r="AI37" i="83"/>
  <c r="AJ37" i="83"/>
  <c r="AK37" i="83"/>
  <c r="AL37" i="83"/>
  <c r="AM37" i="83"/>
  <c r="AN37" i="83"/>
  <c r="AO37" i="83"/>
  <c r="AP37" i="83"/>
  <c r="AQ37" i="83"/>
  <c r="AR37" i="83"/>
  <c r="AS37" i="83"/>
  <c r="AT37" i="83"/>
  <c r="AU37" i="83"/>
  <c r="AV37" i="83"/>
  <c r="AW37" i="83"/>
  <c r="AX37" i="83"/>
  <c r="AY37" i="83"/>
  <c r="AZ37" i="83"/>
  <c r="B38" i="83"/>
  <c r="C38" i="83"/>
  <c r="D38" i="83"/>
  <c r="E38" i="83"/>
  <c r="F38" i="83"/>
  <c r="G38" i="83"/>
  <c r="H38" i="83"/>
  <c r="I38" i="83"/>
  <c r="J38" i="83"/>
  <c r="K38" i="83"/>
  <c r="L38" i="83"/>
  <c r="M38" i="83"/>
  <c r="N38" i="83"/>
  <c r="O38" i="83"/>
  <c r="Q38" i="83"/>
  <c r="R38" i="83"/>
  <c r="S38" i="83"/>
  <c r="T38" i="83"/>
  <c r="U38" i="83"/>
  <c r="V38" i="83"/>
  <c r="W38" i="83"/>
  <c r="X38" i="83"/>
  <c r="Y38" i="83"/>
  <c r="Z38" i="83"/>
  <c r="AA38" i="83"/>
  <c r="AB38" i="83"/>
  <c r="AC38" i="83"/>
  <c r="AD38" i="83"/>
  <c r="AE38" i="83"/>
  <c r="AF38" i="83"/>
  <c r="AG38" i="83"/>
  <c r="AH38" i="83"/>
  <c r="AI38" i="83"/>
  <c r="AJ38" i="83"/>
  <c r="AK38" i="83"/>
  <c r="AL38" i="83"/>
  <c r="AM38" i="83"/>
  <c r="AN38" i="83"/>
  <c r="AO38" i="83"/>
  <c r="AP38" i="83"/>
  <c r="AQ38" i="83"/>
  <c r="AR38" i="83"/>
  <c r="AS38" i="83"/>
  <c r="AT38" i="83"/>
  <c r="AU38" i="83"/>
  <c r="AV38" i="83"/>
  <c r="AW38" i="83"/>
  <c r="AX38" i="83"/>
  <c r="AY38" i="83"/>
  <c r="AZ38" i="83"/>
  <c r="B39" i="83"/>
  <c r="C39" i="83"/>
  <c r="D39" i="83"/>
  <c r="E39" i="83"/>
  <c r="F39" i="83"/>
  <c r="G39" i="83"/>
  <c r="H39" i="83"/>
  <c r="I39" i="83"/>
  <c r="J39" i="83"/>
  <c r="K39" i="83"/>
  <c r="L39" i="83"/>
  <c r="M39" i="83"/>
  <c r="N39" i="83"/>
  <c r="O39" i="83"/>
  <c r="Q39" i="83"/>
  <c r="R39" i="83"/>
  <c r="S39" i="83"/>
  <c r="T39" i="83"/>
  <c r="U39" i="83"/>
  <c r="V39" i="83"/>
  <c r="W39" i="83"/>
  <c r="X39" i="83"/>
  <c r="Y39" i="83"/>
  <c r="Z39" i="83"/>
  <c r="AA39" i="83"/>
  <c r="AB39" i="83"/>
  <c r="AC39" i="83"/>
  <c r="AD39" i="83"/>
  <c r="AE39" i="83"/>
  <c r="AF39" i="83"/>
  <c r="AG39" i="83"/>
  <c r="AH39" i="83"/>
  <c r="AI39" i="83"/>
  <c r="AJ39" i="83"/>
  <c r="AK39" i="83"/>
  <c r="AL39" i="83"/>
  <c r="AM39" i="83"/>
  <c r="AN39" i="83"/>
  <c r="AO39" i="83"/>
  <c r="AP39" i="83"/>
  <c r="AQ39" i="83"/>
  <c r="AR39" i="83"/>
  <c r="AS39" i="83"/>
  <c r="AT39" i="83"/>
  <c r="AU39" i="83"/>
  <c r="AV39" i="83"/>
  <c r="AW39" i="83"/>
  <c r="AX39" i="83"/>
  <c r="AY39" i="83"/>
  <c r="AZ39" i="83"/>
  <c r="B40" i="83"/>
  <c r="C40" i="83"/>
  <c r="D40" i="83"/>
  <c r="E40" i="83"/>
  <c r="F40" i="83"/>
  <c r="G40" i="83"/>
  <c r="H40" i="83"/>
  <c r="I40" i="83"/>
  <c r="J40" i="83"/>
  <c r="K40" i="83"/>
  <c r="L40" i="83"/>
  <c r="M40" i="83"/>
  <c r="N40" i="83"/>
  <c r="O40" i="83"/>
  <c r="Q40" i="83"/>
  <c r="R40" i="83"/>
  <c r="S40" i="83"/>
  <c r="T40" i="83"/>
  <c r="U40" i="83"/>
  <c r="V40" i="83"/>
  <c r="W40" i="83"/>
  <c r="X40" i="83"/>
  <c r="Y40" i="83"/>
  <c r="Z40" i="83"/>
  <c r="AA40" i="83"/>
  <c r="AB40" i="83"/>
  <c r="AC40" i="83"/>
  <c r="AD40" i="83"/>
  <c r="AE40" i="83"/>
  <c r="AF40" i="83"/>
  <c r="AG40" i="83"/>
  <c r="AH40" i="83"/>
  <c r="AI40" i="83"/>
  <c r="AJ40" i="83"/>
  <c r="AK40" i="83"/>
  <c r="AL40" i="83"/>
  <c r="AM40" i="83"/>
  <c r="AN40" i="83"/>
  <c r="AO40" i="83"/>
  <c r="AP40" i="83"/>
  <c r="AQ40" i="83"/>
  <c r="AR40" i="83"/>
  <c r="AS40" i="83"/>
  <c r="AT40" i="83"/>
  <c r="AU40" i="83"/>
  <c r="AV40" i="83"/>
  <c r="AW40" i="83"/>
  <c r="AX40" i="83"/>
  <c r="AY40" i="83"/>
  <c r="AZ40" i="83"/>
  <c r="B41" i="83"/>
  <c r="C41" i="83"/>
  <c r="D41" i="83"/>
  <c r="E41" i="83"/>
  <c r="F41" i="83"/>
  <c r="G41" i="83"/>
  <c r="H41" i="83"/>
  <c r="I41" i="83"/>
  <c r="J41" i="83"/>
  <c r="K41" i="83"/>
  <c r="L41" i="83"/>
  <c r="M41" i="83"/>
  <c r="N41" i="83"/>
  <c r="O41" i="83"/>
  <c r="Q41" i="83"/>
  <c r="R41" i="83"/>
  <c r="S41" i="83"/>
  <c r="T41" i="83"/>
  <c r="U41" i="83"/>
  <c r="V41" i="83"/>
  <c r="W41" i="83"/>
  <c r="X41" i="83"/>
  <c r="Y41" i="83"/>
  <c r="Z41" i="83"/>
  <c r="AA41" i="83"/>
  <c r="AB41" i="83"/>
  <c r="AC41" i="83"/>
  <c r="AD41" i="83"/>
  <c r="AE41" i="83"/>
  <c r="AF41" i="83"/>
  <c r="AG41" i="83"/>
  <c r="AH41" i="83"/>
  <c r="AI41" i="83"/>
  <c r="AJ41" i="83"/>
  <c r="AK41" i="83"/>
  <c r="AL41" i="83"/>
  <c r="AM41" i="83"/>
  <c r="AN41" i="83"/>
  <c r="AO41" i="83"/>
  <c r="AP41" i="83"/>
  <c r="AQ41" i="83"/>
  <c r="AR41" i="83"/>
  <c r="AS41" i="83"/>
  <c r="AT41" i="83"/>
  <c r="AU41" i="83"/>
  <c r="AV41" i="83"/>
  <c r="AW41" i="83"/>
  <c r="AX41" i="83"/>
  <c r="AY41" i="83"/>
  <c r="AZ41" i="83"/>
  <c r="B42" i="83"/>
  <c r="C42" i="83"/>
  <c r="D42" i="83"/>
  <c r="E42" i="83"/>
  <c r="F42" i="83"/>
  <c r="G42" i="83"/>
  <c r="H42" i="83"/>
  <c r="I42" i="83"/>
  <c r="J42" i="83"/>
  <c r="K42" i="83"/>
  <c r="L42" i="83"/>
  <c r="M42" i="83"/>
  <c r="N42" i="83"/>
  <c r="O42" i="83"/>
  <c r="Q42" i="83"/>
  <c r="R42" i="83"/>
  <c r="S42" i="83"/>
  <c r="T42" i="83"/>
  <c r="U42" i="83"/>
  <c r="V42" i="83"/>
  <c r="W42" i="83"/>
  <c r="X42" i="83"/>
  <c r="Y42" i="83"/>
  <c r="Z42" i="83"/>
  <c r="AA42" i="83"/>
  <c r="AB42" i="83"/>
  <c r="AC42" i="83"/>
  <c r="AD42" i="83"/>
  <c r="AE42" i="83"/>
  <c r="AF42" i="83"/>
  <c r="AG42" i="83"/>
  <c r="AH42" i="83"/>
  <c r="AI42" i="83"/>
  <c r="AJ42" i="83"/>
  <c r="AK42" i="83"/>
  <c r="AL42" i="83"/>
  <c r="AM42" i="83"/>
  <c r="AN42" i="83"/>
  <c r="AO42" i="83"/>
  <c r="AP42" i="83"/>
  <c r="AQ42" i="83"/>
  <c r="AR42" i="83"/>
  <c r="AS42" i="83"/>
  <c r="AT42" i="83"/>
  <c r="AU42" i="83"/>
  <c r="AV42" i="83"/>
  <c r="AW42" i="83"/>
  <c r="AX42" i="83"/>
  <c r="AY42" i="83"/>
  <c r="AZ42" i="83"/>
  <c r="B43" i="83"/>
  <c r="C43" i="83"/>
  <c r="D43" i="83"/>
  <c r="E43" i="83"/>
  <c r="F43" i="83"/>
  <c r="G43" i="83"/>
  <c r="H43" i="83"/>
  <c r="I43" i="83"/>
  <c r="J43" i="83"/>
  <c r="K43" i="83"/>
  <c r="L43" i="83"/>
  <c r="M43" i="83"/>
  <c r="N43" i="83"/>
  <c r="O43" i="83"/>
  <c r="Q43" i="83"/>
  <c r="R43" i="83"/>
  <c r="S43" i="83"/>
  <c r="T43" i="83"/>
  <c r="U43" i="83"/>
  <c r="V43" i="83"/>
  <c r="W43" i="83"/>
  <c r="X43" i="83"/>
  <c r="Y43" i="83"/>
  <c r="Z43" i="83"/>
  <c r="AA43" i="83"/>
  <c r="AB43" i="83"/>
  <c r="AC43" i="83"/>
  <c r="AD43" i="83"/>
  <c r="AE43" i="83"/>
  <c r="AF43" i="83"/>
  <c r="AG43" i="83"/>
  <c r="AH43" i="83"/>
  <c r="AI43" i="83"/>
  <c r="AJ43" i="83"/>
  <c r="AK43" i="83"/>
  <c r="AL43" i="83"/>
  <c r="AM43" i="83"/>
  <c r="AN43" i="83"/>
  <c r="AO43" i="83"/>
  <c r="AP43" i="83"/>
  <c r="AQ43" i="83"/>
  <c r="AR43" i="83"/>
  <c r="AS43" i="83"/>
  <c r="AT43" i="83"/>
  <c r="AU43" i="83"/>
  <c r="AV43" i="83"/>
  <c r="AW43" i="83"/>
  <c r="AX43" i="83"/>
  <c r="AY43" i="83"/>
  <c r="AZ43" i="83"/>
  <c r="B44" i="83"/>
  <c r="C44" i="83"/>
  <c r="D44" i="83"/>
  <c r="E44" i="83"/>
  <c r="F44" i="83"/>
  <c r="G44" i="83"/>
  <c r="H44" i="83"/>
  <c r="I44" i="83"/>
  <c r="J44" i="83"/>
  <c r="K44" i="83"/>
  <c r="L44" i="83"/>
  <c r="M44" i="83"/>
  <c r="N44" i="83"/>
  <c r="O44" i="83"/>
  <c r="Q44" i="83"/>
  <c r="R44" i="83"/>
  <c r="S44" i="83"/>
  <c r="T44" i="83"/>
  <c r="U44" i="83"/>
  <c r="V44" i="83"/>
  <c r="W44" i="83"/>
  <c r="X44" i="83"/>
  <c r="Y44" i="83"/>
  <c r="Z44" i="83"/>
  <c r="AA44" i="83"/>
  <c r="AB44" i="83"/>
  <c r="AC44" i="83"/>
  <c r="AD44" i="83"/>
  <c r="AE44" i="83"/>
  <c r="AF44" i="83"/>
  <c r="AG44" i="83"/>
  <c r="AH44" i="83"/>
  <c r="AI44" i="83"/>
  <c r="AJ44" i="83"/>
  <c r="AK44" i="83"/>
  <c r="AL44" i="83"/>
  <c r="AM44" i="83"/>
  <c r="AN44" i="83"/>
  <c r="AO44" i="83"/>
  <c r="AP44" i="83"/>
  <c r="AQ44" i="83"/>
  <c r="AR44" i="83"/>
  <c r="AS44" i="83"/>
  <c r="AT44" i="83"/>
  <c r="AU44" i="83"/>
  <c r="AV44" i="83"/>
  <c r="AW44" i="83"/>
  <c r="AX44" i="83"/>
  <c r="AY44" i="83"/>
  <c r="AZ44" i="83"/>
  <c r="B45" i="83"/>
  <c r="C45" i="83"/>
  <c r="D45" i="83"/>
  <c r="E45" i="83"/>
  <c r="F45" i="83"/>
  <c r="G45" i="83"/>
  <c r="H45" i="83"/>
  <c r="I45" i="83"/>
  <c r="J45" i="83"/>
  <c r="K45" i="83"/>
  <c r="L45" i="83"/>
  <c r="M45" i="83"/>
  <c r="N45" i="83"/>
  <c r="O45" i="83"/>
  <c r="Q45" i="83"/>
  <c r="R45" i="83"/>
  <c r="S45" i="83"/>
  <c r="T45" i="83"/>
  <c r="U45" i="83"/>
  <c r="V45" i="83"/>
  <c r="W45" i="83"/>
  <c r="X45" i="83"/>
  <c r="Y45" i="83"/>
  <c r="Z45" i="83"/>
  <c r="AA45" i="83"/>
  <c r="AB45" i="83"/>
  <c r="AC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46" i="83"/>
  <c r="C46" i="83"/>
  <c r="D46" i="83"/>
  <c r="E46" i="83"/>
  <c r="F46" i="83"/>
  <c r="G46" i="83"/>
  <c r="H46" i="83"/>
  <c r="I46" i="83"/>
  <c r="J46" i="83"/>
  <c r="K46" i="83"/>
  <c r="L46" i="83"/>
  <c r="M46" i="83"/>
  <c r="N46" i="83"/>
  <c r="O46" i="83"/>
  <c r="Q46" i="83"/>
  <c r="R46" i="83"/>
  <c r="S46" i="83"/>
  <c r="T46" i="83"/>
  <c r="U46" i="83"/>
  <c r="V46" i="83"/>
  <c r="W46" i="83"/>
  <c r="X46" i="83"/>
  <c r="Y46" i="83"/>
  <c r="Z46" i="83"/>
  <c r="AA46" i="83"/>
  <c r="AB46" i="83"/>
  <c r="AC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47" i="83"/>
  <c r="C47" i="83"/>
  <c r="D47" i="83"/>
  <c r="E47" i="83"/>
  <c r="F47" i="83"/>
  <c r="G47" i="83"/>
  <c r="H47" i="83"/>
  <c r="I47" i="83"/>
  <c r="J47" i="83"/>
  <c r="K47" i="83"/>
  <c r="L47" i="83"/>
  <c r="M47" i="83"/>
  <c r="N47" i="83"/>
  <c r="O47" i="83"/>
  <c r="Q47" i="83"/>
  <c r="R47" i="83"/>
  <c r="S47" i="83"/>
  <c r="T47" i="83"/>
  <c r="U47" i="83"/>
  <c r="V47" i="83"/>
  <c r="W47" i="83"/>
  <c r="X47" i="83"/>
  <c r="Y47" i="83"/>
  <c r="Z47" i="83"/>
  <c r="AA47" i="83"/>
  <c r="AB47" i="83"/>
  <c r="AC47" i="83"/>
  <c r="AD47" i="83"/>
  <c r="AE47" i="83"/>
  <c r="AF47" i="83"/>
  <c r="AG47" i="83"/>
  <c r="AH47" i="83"/>
  <c r="AI47" i="83"/>
  <c r="AJ47" i="83"/>
  <c r="AK47" i="83"/>
  <c r="AL47" i="83"/>
  <c r="AM47" i="83"/>
  <c r="AN47" i="83"/>
  <c r="AO47" i="83"/>
  <c r="AP47" i="83"/>
  <c r="AQ47" i="83"/>
  <c r="AR47" i="83"/>
  <c r="AS47" i="83"/>
  <c r="AT47" i="83"/>
  <c r="AU47" i="83"/>
  <c r="AV47" i="83"/>
  <c r="AW47" i="83"/>
  <c r="AX47" i="83"/>
  <c r="AY47" i="83"/>
  <c r="AZ47" i="83"/>
  <c r="B48" i="83"/>
  <c r="C48" i="83"/>
  <c r="D48" i="83"/>
  <c r="E48" i="83"/>
  <c r="F48" i="83"/>
  <c r="G48" i="83"/>
  <c r="H48" i="83"/>
  <c r="I48" i="83"/>
  <c r="J48" i="83"/>
  <c r="K48" i="83"/>
  <c r="L48" i="83"/>
  <c r="M48" i="83"/>
  <c r="N48" i="83"/>
  <c r="O48" i="83"/>
  <c r="Q48" i="83"/>
  <c r="R48" i="83"/>
  <c r="S48" i="83"/>
  <c r="T48" i="83"/>
  <c r="U48" i="83"/>
  <c r="V48" i="83"/>
  <c r="W48" i="83"/>
  <c r="X48" i="83"/>
  <c r="Y48" i="83"/>
  <c r="Z48" i="83"/>
  <c r="AA48" i="83"/>
  <c r="AB48" i="83"/>
  <c r="AC48" i="83"/>
  <c r="AD48" i="83"/>
  <c r="AE48" i="83"/>
  <c r="AF48" i="83"/>
  <c r="AG48" i="83"/>
  <c r="AH48" i="83"/>
  <c r="AI48" i="83"/>
  <c r="AJ48" i="83"/>
  <c r="AK48" i="83"/>
  <c r="AL48" i="83"/>
  <c r="AM48" i="83"/>
  <c r="AN48" i="83"/>
  <c r="AO48" i="83"/>
  <c r="AP48" i="83"/>
  <c r="AQ48" i="83"/>
  <c r="AR48" i="83"/>
  <c r="AS48" i="83"/>
  <c r="AT48" i="83"/>
  <c r="AU48" i="83"/>
  <c r="AV48" i="83"/>
  <c r="AW48" i="83"/>
  <c r="AX48" i="83"/>
  <c r="AY48" i="83"/>
  <c r="AZ48" i="83"/>
  <c r="B49" i="83"/>
  <c r="C49" i="83"/>
  <c r="D49" i="83"/>
  <c r="E49" i="83"/>
  <c r="F49" i="83"/>
  <c r="G49" i="83"/>
  <c r="H49" i="83"/>
  <c r="I49" i="83"/>
  <c r="J49" i="83"/>
  <c r="K49" i="83"/>
  <c r="L49" i="83"/>
  <c r="M49" i="83"/>
  <c r="N49" i="83"/>
  <c r="O49" i="83"/>
  <c r="Q49" i="83"/>
  <c r="R49" i="83"/>
  <c r="S49" i="83"/>
  <c r="T49" i="83"/>
  <c r="U49" i="83"/>
  <c r="V49" i="83"/>
  <c r="W49" i="83"/>
  <c r="X49" i="83"/>
  <c r="Y49" i="83"/>
  <c r="Z49" i="83"/>
  <c r="AA49" i="83"/>
  <c r="AB49" i="83"/>
  <c r="AC49" i="83"/>
  <c r="AD49" i="83"/>
  <c r="AE49" i="83"/>
  <c r="AF49" i="83"/>
  <c r="AG49" i="83"/>
  <c r="AH49" i="83"/>
  <c r="AI49" i="83"/>
  <c r="AJ49" i="83"/>
  <c r="AK49" i="83"/>
  <c r="AL49" i="83"/>
  <c r="AM49" i="83"/>
  <c r="AN49" i="83"/>
  <c r="AO49" i="83"/>
  <c r="AP49" i="83"/>
  <c r="AQ49" i="83"/>
  <c r="AR49" i="83"/>
  <c r="AS49" i="83"/>
  <c r="AT49" i="83"/>
  <c r="AU49" i="83"/>
  <c r="AV49" i="83"/>
  <c r="AW49" i="83"/>
  <c r="AX49" i="83"/>
  <c r="AY49" i="83"/>
  <c r="AZ49" i="83"/>
  <c r="B50" i="83"/>
  <c r="C50" i="83"/>
  <c r="D50" i="83"/>
  <c r="E50" i="83"/>
  <c r="F50" i="83"/>
  <c r="G50" i="83"/>
  <c r="H50" i="83"/>
  <c r="I50" i="83"/>
  <c r="J50" i="83"/>
  <c r="K50" i="83"/>
  <c r="L50" i="83"/>
  <c r="M50" i="83"/>
  <c r="N50" i="83"/>
  <c r="O50" i="83"/>
  <c r="Q50" i="83"/>
  <c r="R50" i="83"/>
  <c r="S50" i="83"/>
  <c r="T50" i="83"/>
  <c r="U50" i="83"/>
  <c r="V50" i="83"/>
  <c r="W50" i="83"/>
  <c r="X50" i="83"/>
  <c r="Y50" i="83"/>
  <c r="Z50" i="83"/>
  <c r="AA50" i="83"/>
  <c r="AB50" i="83"/>
  <c r="AC50" i="83"/>
  <c r="AD50" i="83"/>
  <c r="AE50" i="83"/>
  <c r="AF50" i="83"/>
  <c r="AG50" i="83"/>
  <c r="AH50" i="83"/>
  <c r="AI50" i="83"/>
  <c r="AJ50" i="83"/>
  <c r="AK50" i="83"/>
  <c r="AL50" i="83"/>
  <c r="AM50" i="83"/>
  <c r="AN50" i="83"/>
  <c r="AO50" i="83"/>
  <c r="AP50" i="83"/>
  <c r="AQ50" i="83"/>
  <c r="AR50" i="83"/>
  <c r="AS50" i="83"/>
  <c r="AT50" i="83"/>
  <c r="AU50" i="83"/>
  <c r="AV50" i="83"/>
  <c r="AW50" i="83"/>
  <c r="AX50" i="83"/>
  <c r="AY50" i="83"/>
  <c r="AZ50" i="83"/>
  <c r="B51" i="83"/>
  <c r="C51" i="83"/>
  <c r="D51" i="83"/>
  <c r="E51" i="83"/>
  <c r="F51" i="83"/>
  <c r="G51" i="83"/>
  <c r="H51" i="83"/>
  <c r="I51" i="83"/>
  <c r="J51" i="83"/>
  <c r="K51" i="83"/>
  <c r="L51" i="83"/>
  <c r="M51" i="83"/>
  <c r="N51" i="83"/>
  <c r="O51" i="83"/>
  <c r="Q51" i="83"/>
  <c r="R51" i="83"/>
  <c r="S51" i="83"/>
  <c r="T51" i="83"/>
  <c r="U51" i="83"/>
  <c r="V51" i="83"/>
  <c r="W51" i="83"/>
  <c r="X51" i="83"/>
  <c r="Y51" i="83"/>
  <c r="Z51" i="83"/>
  <c r="AA51" i="83"/>
  <c r="AB51" i="83"/>
  <c r="AC51" i="83"/>
  <c r="AD51" i="83"/>
  <c r="AE51" i="83"/>
  <c r="AF51" i="83"/>
  <c r="AG51" i="83"/>
  <c r="AH51" i="83"/>
  <c r="AI51" i="83"/>
  <c r="AJ51" i="83"/>
  <c r="AK51" i="83"/>
  <c r="AL51" i="83"/>
  <c r="AM51" i="83"/>
  <c r="AN51" i="83"/>
  <c r="AO51" i="83"/>
  <c r="AP51" i="83"/>
  <c r="AQ51" i="83"/>
  <c r="AR51" i="83"/>
  <c r="AS51" i="83"/>
  <c r="AT51" i="83"/>
  <c r="AU51" i="83"/>
  <c r="AV51" i="83"/>
  <c r="AW51" i="83"/>
  <c r="AX51" i="83"/>
  <c r="AY51" i="83"/>
  <c r="AZ51" i="83"/>
  <c r="B52" i="83"/>
  <c r="C52" i="83"/>
  <c r="D52" i="83"/>
  <c r="E52" i="83"/>
  <c r="F52" i="83"/>
  <c r="G52" i="83"/>
  <c r="H52" i="83"/>
  <c r="I52" i="83"/>
  <c r="J52" i="83"/>
  <c r="K52" i="83"/>
  <c r="L52" i="83"/>
  <c r="M52" i="83"/>
  <c r="N52" i="83"/>
  <c r="O52" i="83"/>
  <c r="Q52" i="83"/>
  <c r="R52" i="83"/>
  <c r="S52" i="83"/>
  <c r="T52" i="83"/>
  <c r="U52" i="83"/>
  <c r="V52" i="83"/>
  <c r="W52" i="83"/>
  <c r="X52" i="83"/>
  <c r="Y52" i="83"/>
  <c r="Z52" i="83"/>
  <c r="AA52" i="83"/>
  <c r="AB52" i="83"/>
  <c r="AC52" i="83"/>
  <c r="AD52" i="83"/>
  <c r="AE52" i="83"/>
  <c r="AF52" i="83"/>
  <c r="AG52" i="83"/>
  <c r="AH52" i="83"/>
  <c r="AI52" i="83"/>
  <c r="AJ52" i="83"/>
  <c r="AK52" i="83"/>
  <c r="AL52" i="83"/>
  <c r="AM52" i="83"/>
  <c r="AN52" i="83"/>
  <c r="AO52" i="83"/>
  <c r="AP52" i="83"/>
  <c r="AQ52" i="83"/>
  <c r="AR52" i="83"/>
  <c r="AS52" i="83"/>
  <c r="AT52" i="83"/>
  <c r="AU52" i="83"/>
  <c r="AV52" i="83"/>
  <c r="AW52" i="83"/>
  <c r="AX52" i="83"/>
  <c r="AY52" i="83"/>
  <c r="AZ52" i="83"/>
  <c r="B53" i="83"/>
  <c r="C53" i="83"/>
  <c r="D53" i="83"/>
  <c r="E53" i="83"/>
  <c r="F53" i="83"/>
  <c r="G53" i="83"/>
  <c r="H53" i="83"/>
  <c r="I53" i="83"/>
  <c r="J53" i="83"/>
  <c r="K53" i="83"/>
  <c r="L53" i="83"/>
  <c r="M53" i="83"/>
  <c r="N53" i="83"/>
  <c r="O53" i="83"/>
  <c r="Q53" i="83"/>
  <c r="R53" i="83"/>
  <c r="S53" i="83"/>
  <c r="T53" i="83"/>
  <c r="U53" i="83"/>
  <c r="V53" i="83"/>
  <c r="W53" i="83"/>
  <c r="X53" i="83"/>
  <c r="Y53" i="83"/>
  <c r="Z53" i="83"/>
  <c r="AA53" i="83"/>
  <c r="AB53" i="83"/>
  <c r="AC53" i="83"/>
  <c r="AD53" i="83"/>
  <c r="AE53" i="83"/>
  <c r="AF53" i="83"/>
  <c r="AG53" i="83"/>
  <c r="AH53" i="83"/>
  <c r="AI53" i="83"/>
  <c r="AJ53" i="83"/>
  <c r="AK53" i="83"/>
  <c r="AL53" i="83"/>
  <c r="AM53" i="83"/>
  <c r="AN53" i="83"/>
  <c r="AO53" i="83"/>
  <c r="AP53" i="83"/>
  <c r="AQ53" i="83"/>
  <c r="AR53" i="83"/>
  <c r="AS53" i="83"/>
  <c r="AT53" i="83"/>
  <c r="AU53" i="83"/>
  <c r="AV53" i="83"/>
  <c r="AW53" i="83"/>
  <c r="AX53" i="83"/>
  <c r="AY53" i="83"/>
  <c r="AZ53" i="83"/>
  <c r="B54" i="83"/>
  <c r="C54" i="83"/>
  <c r="D54" i="83"/>
  <c r="E54" i="83"/>
  <c r="F54" i="83"/>
  <c r="G54" i="83"/>
  <c r="H54" i="83"/>
  <c r="I54" i="83"/>
  <c r="J54" i="83"/>
  <c r="K54" i="83"/>
  <c r="L54" i="83"/>
  <c r="M54" i="83"/>
  <c r="N54" i="83"/>
  <c r="O54" i="83"/>
  <c r="Q54" i="83"/>
  <c r="R54" i="83"/>
  <c r="S54" i="83"/>
  <c r="T54" i="83"/>
  <c r="U54" i="83"/>
  <c r="V54" i="83"/>
  <c r="W54" i="83"/>
  <c r="X54" i="83"/>
  <c r="Y54" i="83"/>
  <c r="Z54" i="83"/>
  <c r="AA54" i="83"/>
  <c r="AB54" i="83"/>
  <c r="AC54" i="83"/>
  <c r="AD54" i="83"/>
  <c r="AE54" i="83"/>
  <c r="AF54" i="83"/>
  <c r="AG54" i="83"/>
  <c r="AH54" i="83"/>
  <c r="AI54" i="83"/>
  <c r="AJ54" i="83"/>
  <c r="AK54" i="83"/>
  <c r="AL54" i="83"/>
  <c r="AM54" i="83"/>
  <c r="AN54" i="83"/>
  <c r="AO54" i="83"/>
  <c r="AP54" i="83"/>
  <c r="AQ54" i="83"/>
  <c r="AR54" i="83"/>
  <c r="AS54" i="83"/>
  <c r="AT54" i="83"/>
  <c r="AU54" i="83"/>
  <c r="AV54" i="83"/>
  <c r="AW54" i="83"/>
  <c r="AX54" i="83"/>
  <c r="AY54" i="83"/>
  <c r="AZ54" i="83"/>
  <c r="B55" i="83"/>
  <c r="C55" i="83"/>
  <c r="D55" i="83"/>
  <c r="E55" i="83"/>
  <c r="F55" i="83"/>
  <c r="G55" i="83"/>
  <c r="H55" i="83"/>
  <c r="I55" i="83"/>
  <c r="J55" i="83"/>
  <c r="K55" i="83"/>
  <c r="L55" i="83"/>
  <c r="M55" i="83"/>
  <c r="N55" i="83"/>
  <c r="O55" i="83"/>
  <c r="Q55" i="83"/>
  <c r="R55" i="83"/>
  <c r="S55" i="83"/>
  <c r="T55" i="83"/>
  <c r="U55" i="83"/>
  <c r="V55" i="83"/>
  <c r="W55" i="83"/>
  <c r="X55" i="83"/>
  <c r="Y55" i="83"/>
  <c r="Z55" i="83"/>
  <c r="AA55" i="83"/>
  <c r="AB55" i="83"/>
  <c r="AC55" i="83"/>
  <c r="AD55" i="83"/>
  <c r="AE55" i="83"/>
  <c r="AF55" i="83"/>
  <c r="AG55" i="83"/>
  <c r="AH55" i="83"/>
  <c r="AI55" i="83"/>
  <c r="AJ55" i="83"/>
  <c r="AK55" i="83"/>
  <c r="AL55" i="83"/>
  <c r="AM55" i="83"/>
  <c r="AN55" i="83"/>
  <c r="AO55" i="83"/>
  <c r="AP55" i="83"/>
  <c r="AQ55" i="83"/>
  <c r="AR55" i="83"/>
  <c r="AS55" i="83"/>
  <c r="AT55" i="83"/>
  <c r="AU55" i="83"/>
  <c r="AV55" i="83"/>
  <c r="AW55" i="83"/>
  <c r="AX55" i="83"/>
  <c r="AY55" i="83"/>
  <c r="AZ55" i="83"/>
  <c r="B56" i="83"/>
  <c r="C56" i="83"/>
  <c r="D56" i="83"/>
  <c r="E56" i="83"/>
  <c r="F56" i="83"/>
  <c r="G56" i="83"/>
  <c r="H56" i="83"/>
  <c r="I56" i="83"/>
  <c r="J56" i="83"/>
  <c r="K56" i="83"/>
  <c r="L56" i="83"/>
  <c r="M56" i="83"/>
  <c r="N56" i="83"/>
  <c r="O56" i="83"/>
  <c r="Q56" i="83"/>
  <c r="R56" i="83"/>
  <c r="S56" i="83"/>
  <c r="T56" i="83"/>
  <c r="U56" i="83"/>
  <c r="V56" i="83"/>
  <c r="W56" i="83"/>
  <c r="X56" i="83"/>
  <c r="Y56" i="83"/>
  <c r="Z56" i="83"/>
  <c r="AA56" i="83"/>
  <c r="AB56" i="83"/>
  <c r="AC56" i="83"/>
  <c r="AD56" i="83"/>
  <c r="AE56" i="83"/>
  <c r="AF56" i="83"/>
  <c r="AG56" i="83"/>
  <c r="AH56" i="83"/>
  <c r="AI56" i="83"/>
  <c r="AJ56" i="83"/>
  <c r="AK56" i="83"/>
  <c r="AL56" i="83"/>
  <c r="AM56" i="83"/>
  <c r="AN56" i="83"/>
  <c r="AO56" i="83"/>
  <c r="AP56" i="83"/>
  <c r="AQ56" i="83"/>
  <c r="AR56" i="83"/>
  <c r="AS56" i="83"/>
  <c r="AT56" i="83"/>
  <c r="AU56" i="83"/>
  <c r="AV56" i="83"/>
  <c r="AW56" i="83"/>
  <c r="AX56" i="83"/>
  <c r="AY56" i="83"/>
  <c r="AZ56" i="83"/>
  <c r="B57" i="83"/>
  <c r="C57" i="83"/>
  <c r="D57" i="83"/>
  <c r="E57" i="83"/>
  <c r="F57" i="83"/>
  <c r="G57" i="83"/>
  <c r="H57" i="83"/>
  <c r="I57" i="83"/>
  <c r="J57" i="83"/>
  <c r="K57" i="83"/>
  <c r="L57" i="83"/>
  <c r="M57" i="83"/>
  <c r="N57" i="83"/>
  <c r="O57" i="83"/>
  <c r="Q57" i="83"/>
  <c r="R57" i="83"/>
  <c r="S57" i="83"/>
  <c r="T57" i="83"/>
  <c r="U57" i="83"/>
  <c r="V57" i="83"/>
  <c r="W57" i="83"/>
  <c r="X57" i="83"/>
  <c r="Y57" i="83"/>
  <c r="Z57" i="83"/>
  <c r="AA57" i="83"/>
  <c r="AB57" i="83"/>
  <c r="AC57" i="83"/>
  <c r="AD57" i="83"/>
  <c r="AE57" i="83"/>
  <c r="AF57" i="83"/>
  <c r="AG57" i="83"/>
  <c r="AH57" i="83"/>
  <c r="AI57" i="83"/>
  <c r="AJ57" i="83"/>
  <c r="AK57" i="83"/>
  <c r="AL57" i="83"/>
  <c r="AM57" i="83"/>
  <c r="AN57" i="83"/>
  <c r="AO57" i="83"/>
  <c r="AP57" i="83"/>
  <c r="AQ57" i="83"/>
  <c r="AR57" i="83"/>
  <c r="AS57" i="83"/>
  <c r="AT57" i="83"/>
  <c r="AU57" i="83"/>
  <c r="AV57" i="83"/>
  <c r="AW57" i="83"/>
  <c r="AX57" i="83"/>
  <c r="AY57" i="83"/>
  <c r="AZ57" i="83"/>
  <c r="B58" i="83"/>
  <c r="C58" i="83"/>
  <c r="D58" i="83"/>
  <c r="E58" i="83"/>
  <c r="F58" i="83"/>
  <c r="G58" i="83"/>
  <c r="H58" i="83"/>
  <c r="I58" i="83"/>
  <c r="J58" i="83"/>
  <c r="K58" i="83"/>
  <c r="L58" i="83"/>
  <c r="M58" i="83"/>
  <c r="N58" i="83"/>
  <c r="O58" i="83"/>
  <c r="Q58" i="83"/>
  <c r="R58" i="83"/>
  <c r="S58" i="83"/>
  <c r="T58" i="83"/>
  <c r="U58" i="83"/>
  <c r="V58" i="83"/>
  <c r="W58" i="83"/>
  <c r="X58" i="83"/>
  <c r="Y58" i="83"/>
  <c r="Z58" i="83"/>
  <c r="AA58" i="83"/>
  <c r="AB58" i="83"/>
  <c r="AC58" i="83"/>
  <c r="AD58" i="83"/>
  <c r="AE58" i="83"/>
  <c r="AF58" i="83"/>
  <c r="AG58" i="83"/>
  <c r="AH58" i="83"/>
  <c r="AI58" i="83"/>
  <c r="AJ58" i="83"/>
  <c r="AK58" i="83"/>
  <c r="AL58" i="83"/>
  <c r="AM58" i="83"/>
  <c r="AN58" i="83"/>
  <c r="AO58" i="83"/>
  <c r="AP58" i="83"/>
  <c r="AQ58" i="83"/>
  <c r="AR58" i="83"/>
  <c r="AS58" i="83"/>
  <c r="AT58" i="83"/>
  <c r="AU58" i="83"/>
  <c r="AV58" i="83"/>
  <c r="AW58" i="83"/>
  <c r="AX58" i="83"/>
  <c r="AY58" i="83"/>
  <c r="AZ58" i="83"/>
  <c r="B59" i="83"/>
  <c r="C59" i="83"/>
  <c r="D59" i="83"/>
  <c r="E59" i="83"/>
  <c r="F59" i="83"/>
  <c r="G59" i="83"/>
  <c r="H59" i="83"/>
  <c r="I59" i="83"/>
  <c r="J59" i="83"/>
  <c r="K59" i="83"/>
  <c r="L59" i="83"/>
  <c r="M59" i="83"/>
  <c r="N59" i="83"/>
  <c r="O59" i="83"/>
  <c r="Q59" i="83"/>
  <c r="R59" i="83"/>
  <c r="S59" i="83"/>
  <c r="T59" i="83"/>
  <c r="U59" i="83"/>
  <c r="V59" i="83"/>
  <c r="W59" i="83"/>
  <c r="X59" i="83"/>
  <c r="Y59" i="83"/>
  <c r="Z59" i="83"/>
  <c r="AA59" i="83"/>
  <c r="AB59" i="83"/>
  <c r="AC59" i="83"/>
  <c r="AD59" i="83"/>
  <c r="AE59" i="83"/>
  <c r="AF59" i="83"/>
  <c r="AG59" i="83"/>
  <c r="AH59" i="83"/>
  <c r="AI59" i="83"/>
  <c r="AJ59" i="83"/>
  <c r="AK59" i="83"/>
  <c r="AL59" i="83"/>
  <c r="AM59" i="83"/>
  <c r="AN59" i="83"/>
  <c r="AO59" i="83"/>
  <c r="AP59" i="83"/>
  <c r="AQ59" i="83"/>
  <c r="AR59" i="83"/>
  <c r="AS59" i="83"/>
  <c r="AT59" i="83"/>
  <c r="AU59" i="83"/>
  <c r="AV59" i="83"/>
  <c r="AW59" i="83"/>
  <c r="AX59" i="83"/>
  <c r="AY59" i="83"/>
  <c r="AZ59" i="83"/>
  <c r="B60" i="83"/>
  <c r="C60" i="83"/>
  <c r="D60" i="83"/>
  <c r="E60" i="83"/>
  <c r="F60" i="83"/>
  <c r="G60" i="83"/>
  <c r="H60" i="83"/>
  <c r="I60" i="83"/>
  <c r="J60" i="83"/>
  <c r="K60" i="83"/>
  <c r="L60" i="83"/>
  <c r="M60" i="83"/>
  <c r="N60" i="83"/>
  <c r="O60" i="83"/>
  <c r="Q60" i="83"/>
  <c r="R60" i="83"/>
  <c r="S60" i="83"/>
  <c r="T60" i="83"/>
  <c r="U60" i="83"/>
  <c r="V60" i="83"/>
  <c r="W60" i="83"/>
  <c r="X60" i="83"/>
  <c r="Y60" i="83"/>
  <c r="Z60" i="83"/>
  <c r="AA60" i="83"/>
  <c r="AB60" i="83"/>
  <c r="AC60" i="83"/>
  <c r="AD60" i="83"/>
  <c r="AE60" i="83"/>
  <c r="AF60" i="83"/>
  <c r="AG60" i="83"/>
  <c r="AH60" i="83"/>
  <c r="AI60" i="83"/>
  <c r="AJ60" i="83"/>
  <c r="AK60" i="83"/>
  <c r="AL60" i="83"/>
  <c r="AM60" i="83"/>
  <c r="AN60" i="83"/>
  <c r="AO60" i="83"/>
  <c r="AP60" i="83"/>
  <c r="AQ60" i="83"/>
  <c r="AR60" i="83"/>
  <c r="AS60" i="83"/>
  <c r="AT60" i="83"/>
  <c r="AU60" i="83"/>
  <c r="AV60" i="83"/>
  <c r="AW60" i="83"/>
  <c r="AX60" i="83"/>
  <c r="AY60" i="83"/>
  <c r="AZ60" i="83"/>
  <c r="B61" i="83"/>
  <c r="C61" i="83"/>
  <c r="D61" i="83"/>
  <c r="E61" i="83"/>
  <c r="F61" i="83"/>
  <c r="G61" i="83"/>
  <c r="H61" i="83"/>
  <c r="I61" i="83"/>
  <c r="J61" i="83"/>
  <c r="K61" i="83"/>
  <c r="L61" i="83"/>
  <c r="M61" i="83"/>
  <c r="N61" i="83"/>
  <c r="O61" i="83"/>
  <c r="Q61" i="83"/>
  <c r="R61" i="83"/>
  <c r="S61" i="83"/>
  <c r="T61" i="83"/>
  <c r="U61" i="83"/>
  <c r="V61" i="83"/>
  <c r="W61" i="83"/>
  <c r="X61" i="83"/>
  <c r="Y61" i="83"/>
  <c r="Z61" i="83"/>
  <c r="AA61" i="83"/>
  <c r="AB61" i="83"/>
  <c r="AC61" i="83"/>
  <c r="AD61" i="83"/>
  <c r="AE61" i="83"/>
  <c r="AF61" i="83"/>
  <c r="AG61" i="83"/>
  <c r="AH61" i="83"/>
  <c r="AI61" i="83"/>
  <c r="AJ61" i="83"/>
  <c r="AK61" i="83"/>
  <c r="AL61" i="83"/>
  <c r="AM61" i="83"/>
  <c r="AN61" i="83"/>
  <c r="AO61" i="83"/>
  <c r="AP61" i="83"/>
  <c r="AQ61" i="83"/>
  <c r="AR61" i="83"/>
  <c r="AS61" i="83"/>
  <c r="AT61" i="83"/>
  <c r="AU61" i="83"/>
  <c r="AV61" i="83"/>
  <c r="AW61" i="83"/>
  <c r="AX61" i="83"/>
  <c r="AY61" i="83"/>
  <c r="AZ61" i="83"/>
  <c r="B62" i="83"/>
  <c r="C62" i="83"/>
  <c r="D62" i="83"/>
  <c r="E62" i="83"/>
  <c r="F62" i="83"/>
  <c r="G62" i="83"/>
  <c r="H62" i="83"/>
  <c r="I62" i="83"/>
  <c r="J62" i="83"/>
  <c r="K62" i="83"/>
  <c r="L62" i="83"/>
  <c r="M62" i="83"/>
  <c r="N62" i="83"/>
  <c r="O62" i="83"/>
  <c r="Q62" i="83"/>
  <c r="R62" i="83"/>
  <c r="S62" i="83"/>
  <c r="T62" i="83"/>
  <c r="U62" i="83"/>
  <c r="V62" i="83"/>
  <c r="W62" i="83"/>
  <c r="X62" i="83"/>
  <c r="Y62" i="83"/>
  <c r="Z62" i="83"/>
  <c r="AA62" i="83"/>
  <c r="AB62" i="83"/>
  <c r="AC62" i="83"/>
  <c r="AD62" i="83"/>
  <c r="AE62" i="83"/>
  <c r="AF62" i="83"/>
  <c r="AG62" i="83"/>
  <c r="AH62" i="83"/>
  <c r="AI62" i="83"/>
  <c r="AJ62" i="83"/>
  <c r="AK62" i="83"/>
  <c r="AL62" i="83"/>
  <c r="AM62" i="83"/>
  <c r="AN62" i="83"/>
  <c r="AO62" i="83"/>
  <c r="AP62" i="83"/>
  <c r="AQ62" i="83"/>
  <c r="AR62" i="83"/>
  <c r="AS62" i="83"/>
  <c r="AT62" i="83"/>
  <c r="AU62" i="83"/>
  <c r="AV62" i="83"/>
  <c r="AW62" i="83"/>
  <c r="AX62" i="83"/>
  <c r="AY62" i="83"/>
  <c r="AZ62" i="83"/>
  <c r="B63" i="83"/>
  <c r="C63" i="83"/>
  <c r="D63" i="83"/>
  <c r="E63" i="83"/>
  <c r="F63" i="83"/>
  <c r="G63" i="83"/>
  <c r="H63" i="83"/>
  <c r="I63" i="83"/>
  <c r="J63" i="83"/>
  <c r="K63" i="83"/>
  <c r="L63" i="83"/>
  <c r="M63" i="83"/>
  <c r="N63" i="83"/>
  <c r="O63" i="83"/>
  <c r="Q63" i="83"/>
  <c r="R63" i="83"/>
  <c r="S63" i="83"/>
  <c r="T63" i="83"/>
  <c r="U63" i="83"/>
  <c r="V63" i="83"/>
  <c r="W63" i="83"/>
  <c r="X63" i="83"/>
  <c r="Y63" i="83"/>
  <c r="Z63" i="83"/>
  <c r="AA63" i="83"/>
  <c r="AB63" i="83"/>
  <c r="AC63" i="83"/>
  <c r="AD63" i="83"/>
  <c r="AE63" i="83"/>
  <c r="AF63" i="83"/>
  <c r="AG63" i="83"/>
  <c r="AH63" i="83"/>
  <c r="AI63" i="83"/>
  <c r="AJ63" i="83"/>
  <c r="AK63" i="83"/>
  <c r="AL63" i="83"/>
  <c r="AM63" i="83"/>
  <c r="AN63" i="83"/>
  <c r="AO63" i="83"/>
  <c r="AP63" i="83"/>
  <c r="AQ63" i="83"/>
  <c r="AR63" i="83"/>
  <c r="AS63" i="83"/>
  <c r="AT63" i="83"/>
  <c r="AU63" i="83"/>
  <c r="AV63" i="83"/>
  <c r="AW63" i="83"/>
  <c r="AX63" i="83"/>
  <c r="AY63" i="83"/>
  <c r="AZ63" i="83"/>
  <c r="B64" i="83"/>
  <c r="C64" i="83"/>
  <c r="D64" i="83"/>
  <c r="E64" i="83"/>
  <c r="F64" i="83"/>
  <c r="G64" i="83"/>
  <c r="H64" i="83"/>
  <c r="I64" i="83"/>
  <c r="J64" i="83"/>
  <c r="K64" i="83"/>
  <c r="L64" i="83"/>
  <c r="M64" i="83"/>
  <c r="N64" i="83"/>
  <c r="O64" i="83"/>
  <c r="Q64" i="83"/>
  <c r="R64" i="83"/>
  <c r="S64" i="83"/>
  <c r="T64" i="83"/>
  <c r="U64" i="83"/>
  <c r="V64" i="83"/>
  <c r="W64" i="83"/>
  <c r="X64" i="83"/>
  <c r="Y64" i="83"/>
  <c r="Z64" i="83"/>
  <c r="AA64" i="83"/>
  <c r="AB64" i="83"/>
  <c r="AC64" i="83"/>
  <c r="AD64" i="83"/>
  <c r="AE64" i="83"/>
  <c r="AF64" i="83"/>
  <c r="AG64" i="83"/>
  <c r="AH64" i="83"/>
  <c r="AI64" i="83"/>
  <c r="AJ64" i="83"/>
  <c r="AK64" i="83"/>
  <c r="AL64" i="83"/>
  <c r="AM64" i="83"/>
  <c r="AN64" i="83"/>
  <c r="AO64" i="83"/>
  <c r="AP64" i="83"/>
  <c r="AQ64" i="83"/>
  <c r="AR64" i="83"/>
  <c r="AS64" i="83"/>
  <c r="AT64" i="83"/>
  <c r="AU64" i="83"/>
  <c r="AV64" i="83"/>
  <c r="AW64" i="83"/>
  <c r="AX64" i="83"/>
  <c r="AY64" i="83"/>
  <c r="AZ64" i="83"/>
  <c r="B65" i="83"/>
  <c r="C65" i="83"/>
  <c r="D65" i="83"/>
  <c r="E65" i="83"/>
  <c r="F65" i="83"/>
  <c r="G65" i="83"/>
  <c r="H65" i="83"/>
  <c r="I65" i="83"/>
  <c r="J65" i="83"/>
  <c r="K65" i="83"/>
  <c r="L65" i="83"/>
  <c r="M65" i="83"/>
  <c r="N65" i="83"/>
  <c r="O65" i="83"/>
  <c r="Q65" i="83"/>
  <c r="R65" i="83"/>
  <c r="S65" i="83"/>
  <c r="T65" i="83"/>
  <c r="U65" i="83"/>
  <c r="V65" i="83"/>
  <c r="W65" i="83"/>
  <c r="X65" i="83"/>
  <c r="Y65" i="83"/>
  <c r="Z65" i="83"/>
  <c r="AA65" i="83"/>
  <c r="AB65" i="83"/>
  <c r="AC65" i="83"/>
  <c r="AD65" i="83"/>
  <c r="AE65" i="83"/>
  <c r="AF65" i="83"/>
  <c r="AG65" i="83"/>
  <c r="AH65" i="83"/>
  <c r="AI65" i="83"/>
  <c r="AJ65" i="83"/>
  <c r="AK65" i="83"/>
  <c r="AL65" i="83"/>
  <c r="AM65" i="83"/>
  <c r="AN65" i="83"/>
  <c r="AO65" i="83"/>
  <c r="AP65" i="83"/>
  <c r="AQ65" i="83"/>
  <c r="AR65" i="83"/>
  <c r="AS65" i="83"/>
  <c r="AT65" i="83"/>
  <c r="AU65" i="83"/>
  <c r="AV65" i="83"/>
  <c r="AW65" i="83"/>
  <c r="AX65" i="83"/>
  <c r="AY65" i="83"/>
  <c r="AZ65" i="83"/>
  <c r="B66" i="83"/>
  <c r="C66" i="83"/>
  <c r="D66" i="83"/>
  <c r="E66" i="83"/>
  <c r="F66" i="83"/>
  <c r="G66" i="83"/>
  <c r="H66" i="83"/>
  <c r="I66" i="83"/>
  <c r="J66" i="83"/>
  <c r="K66" i="83"/>
  <c r="L66" i="83"/>
  <c r="M66" i="83"/>
  <c r="N66" i="83"/>
  <c r="O66" i="83"/>
  <c r="Q66" i="83"/>
  <c r="R66" i="83"/>
  <c r="S66" i="83"/>
  <c r="T66" i="83"/>
  <c r="U66" i="83"/>
  <c r="V66" i="83"/>
  <c r="W66" i="83"/>
  <c r="X66" i="83"/>
  <c r="Y66" i="83"/>
  <c r="Z66" i="83"/>
  <c r="AA66" i="83"/>
  <c r="AB66" i="83"/>
  <c r="AC66" i="83"/>
  <c r="AD66" i="83"/>
  <c r="AE66" i="83"/>
  <c r="AF66" i="83"/>
  <c r="AG66" i="83"/>
  <c r="AH66" i="83"/>
  <c r="AI66" i="83"/>
  <c r="AJ66" i="83"/>
  <c r="AK66" i="83"/>
  <c r="AL66" i="83"/>
  <c r="AM66" i="83"/>
  <c r="AN66" i="83"/>
  <c r="AO66" i="83"/>
  <c r="AP66" i="83"/>
  <c r="AQ66" i="83"/>
  <c r="AR66" i="83"/>
  <c r="AS66" i="83"/>
  <c r="AT66" i="83"/>
  <c r="AU66" i="83"/>
  <c r="AV66" i="83"/>
  <c r="AW66" i="83"/>
  <c r="AX66" i="83"/>
  <c r="AY66" i="83"/>
  <c r="AZ66" i="83"/>
  <c r="B67" i="83"/>
  <c r="C67" i="83"/>
  <c r="D67" i="83"/>
  <c r="E67" i="83"/>
  <c r="F67" i="83"/>
  <c r="G67" i="83"/>
  <c r="H67" i="83"/>
  <c r="I67" i="83"/>
  <c r="J67" i="83"/>
  <c r="K67" i="83"/>
  <c r="L67" i="83"/>
  <c r="M67" i="83"/>
  <c r="N67" i="83"/>
  <c r="O67" i="83"/>
  <c r="Q67" i="83"/>
  <c r="R67" i="83"/>
  <c r="S67" i="83"/>
  <c r="T67" i="83"/>
  <c r="U67" i="83"/>
  <c r="V67" i="83"/>
  <c r="W67" i="83"/>
  <c r="X67" i="83"/>
  <c r="Y67" i="83"/>
  <c r="Z67" i="83"/>
  <c r="AA67" i="83"/>
  <c r="AB67" i="83"/>
  <c r="AC67" i="83"/>
  <c r="AD67" i="83"/>
  <c r="AE67" i="83"/>
  <c r="AF67" i="83"/>
  <c r="AG67" i="83"/>
  <c r="AH67" i="83"/>
  <c r="AI67" i="83"/>
  <c r="AJ67" i="83"/>
  <c r="AK67" i="83"/>
  <c r="AL67" i="83"/>
  <c r="AM67" i="83"/>
  <c r="AN67" i="83"/>
  <c r="AO67" i="83"/>
  <c r="AP67" i="83"/>
  <c r="AQ67" i="83"/>
  <c r="AR67" i="83"/>
  <c r="AS67" i="83"/>
  <c r="AT67" i="83"/>
  <c r="AU67" i="83"/>
  <c r="AV67" i="83"/>
  <c r="AW67" i="83"/>
  <c r="AX67" i="83"/>
  <c r="AY67" i="83"/>
  <c r="AZ67" i="83"/>
  <c r="B68" i="83"/>
  <c r="C68" i="83"/>
  <c r="D68" i="83"/>
  <c r="E68" i="83"/>
  <c r="F68" i="83"/>
  <c r="G68" i="83"/>
  <c r="H68" i="83"/>
  <c r="I68" i="83"/>
  <c r="J68" i="83"/>
  <c r="K68" i="83"/>
  <c r="L68" i="83"/>
  <c r="M68" i="83"/>
  <c r="N68" i="83"/>
  <c r="O68" i="83"/>
  <c r="Q68" i="83"/>
  <c r="R68" i="83"/>
  <c r="S68" i="83"/>
  <c r="T68" i="83"/>
  <c r="U68" i="83"/>
  <c r="V68" i="83"/>
  <c r="W68" i="83"/>
  <c r="X68" i="83"/>
  <c r="Y68" i="83"/>
  <c r="Z68" i="83"/>
  <c r="AA68" i="83"/>
  <c r="AB68" i="83"/>
  <c r="AC68" i="83"/>
  <c r="AD68" i="83"/>
  <c r="AE68" i="83"/>
  <c r="AF68" i="83"/>
  <c r="AG68" i="83"/>
  <c r="AH68" i="83"/>
  <c r="AI68" i="83"/>
  <c r="AJ68" i="83"/>
  <c r="AK68" i="83"/>
  <c r="AL68" i="83"/>
  <c r="AM68" i="83"/>
  <c r="AN68" i="83"/>
  <c r="AO68" i="83"/>
  <c r="AP68" i="83"/>
  <c r="AQ68" i="83"/>
  <c r="AR68" i="83"/>
  <c r="AS68" i="83"/>
  <c r="AT68" i="83"/>
  <c r="AU68" i="83"/>
  <c r="AV68" i="83"/>
  <c r="AW68" i="83"/>
  <c r="AX68" i="83"/>
  <c r="AY68" i="83"/>
  <c r="AZ68" i="83"/>
  <c r="B69" i="83"/>
  <c r="C69" i="83"/>
  <c r="D69" i="83"/>
  <c r="E69" i="83"/>
  <c r="F69" i="83"/>
  <c r="G69" i="83"/>
  <c r="H69" i="83"/>
  <c r="I69" i="83"/>
  <c r="J69" i="83"/>
  <c r="K69" i="83"/>
  <c r="L69" i="83"/>
  <c r="M69" i="83"/>
  <c r="N69" i="83"/>
  <c r="O69" i="83"/>
  <c r="Q69" i="83"/>
  <c r="R69" i="83"/>
  <c r="S69" i="83"/>
  <c r="T69" i="83"/>
  <c r="U69" i="83"/>
  <c r="V69" i="83"/>
  <c r="W69" i="83"/>
  <c r="X69" i="83"/>
  <c r="Y69" i="83"/>
  <c r="Z69" i="83"/>
  <c r="AA69" i="83"/>
  <c r="AB69" i="83"/>
  <c r="AC69" i="83"/>
  <c r="AD69" i="83"/>
  <c r="AE69" i="83"/>
  <c r="AF69" i="83"/>
  <c r="AG69" i="83"/>
  <c r="AH69" i="83"/>
  <c r="AI69" i="83"/>
  <c r="AJ69" i="83"/>
  <c r="AK69" i="83"/>
  <c r="AL69" i="83"/>
  <c r="AM69" i="83"/>
  <c r="AN69" i="83"/>
  <c r="AO69" i="83"/>
  <c r="AP69" i="83"/>
  <c r="AQ69" i="83"/>
  <c r="AR69" i="83"/>
  <c r="AS69" i="83"/>
  <c r="AT69" i="83"/>
  <c r="AU69" i="83"/>
  <c r="AV69" i="83"/>
  <c r="AW69" i="83"/>
  <c r="AX69" i="83"/>
  <c r="AY69" i="83"/>
  <c r="AZ69" i="83"/>
  <c r="B70" i="83"/>
  <c r="C70" i="83"/>
  <c r="D70" i="83"/>
  <c r="E70" i="83"/>
  <c r="F70" i="83"/>
  <c r="G70" i="83"/>
  <c r="H70" i="83"/>
  <c r="I70" i="83"/>
  <c r="J70" i="83"/>
  <c r="K70" i="83"/>
  <c r="L70" i="83"/>
  <c r="M70" i="83"/>
  <c r="N70" i="83"/>
  <c r="O70" i="83"/>
  <c r="Q70" i="83"/>
  <c r="R70" i="83"/>
  <c r="S70" i="83"/>
  <c r="T70" i="83"/>
  <c r="U70" i="83"/>
  <c r="V70" i="83"/>
  <c r="W70" i="83"/>
  <c r="X70" i="83"/>
  <c r="Y70" i="83"/>
  <c r="Z70" i="83"/>
  <c r="AA70" i="83"/>
  <c r="AB70" i="83"/>
  <c r="AC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71" i="83"/>
  <c r="C71" i="83"/>
  <c r="D71" i="83"/>
  <c r="E71" i="83"/>
  <c r="F71" i="83"/>
  <c r="G71" i="83"/>
  <c r="H71" i="83"/>
  <c r="I71" i="83"/>
  <c r="J71" i="83"/>
  <c r="K71" i="83"/>
  <c r="L71" i="83"/>
  <c r="M71" i="83"/>
  <c r="N71" i="83"/>
  <c r="O71" i="83"/>
  <c r="Q71" i="83"/>
  <c r="R71" i="83"/>
  <c r="S71" i="83"/>
  <c r="T71" i="83"/>
  <c r="U71" i="83"/>
  <c r="V71" i="83"/>
  <c r="W71" i="83"/>
  <c r="X71" i="83"/>
  <c r="Y71" i="83"/>
  <c r="Z71" i="83"/>
  <c r="AA71" i="83"/>
  <c r="AB71" i="83"/>
  <c r="AC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72" i="83"/>
  <c r="C72" i="83"/>
  <c r="D72" i="83"/>
  <c r="E72" i="83"/>
  <c r="F72" i="83"/>
  <c r="G72" i="83"/>
  <c r="H72" i="83"/>
  <c r="I72" i="83"/>
  <c r="J72" i="83"/>
  <c r="K72" i="83"/>
  <c r="L72" i="83"/>
  <c r="M72" i="83"/>
  <c r="N72" i="83"/>
  <c r="O72" i="83"/>
  <c r="Q72" i="83"/>
  <c r="R72" i="83"/>
  <c r="S72" i="83"/>
  <c r="T72" i="83"/>
  <c r="U72" i="83"/>
  <c r="V72" i="83"/>
  <c r="W72" i="83"/>
  <c r="X72" i="83"/>
  <c r="Y72" i="83"/>
  <c r="Z72" i="83"/>
  <c r="AA72" i="83"/>
  <c r="AB72" i="83"/>
  <c r="AC72" i="83"/>
  <c r="AD72" i="83"/>
  <c r="AE72" i="83"/>
  <c r="AF72" i="83"/>
  <c r="AG72" i="83"/>
  <c r="AH72" i="83"/>
  <c r="AI72" i="83"/>
  <c r="AJ72" i="83"/>
  <c r="AK72" i="83"/>
  <c r="AL72" i="83"/>
  <c r="AM72" i="83"/>
  <c r="AN72" i="83"/>
  <c r="AO72" i="83"/>
  <c r="AP72" i="83"/>
  <c r="AQ72" i="83"/>
  <c r="AR72" i="83"/>
  <c r="AS72" i="83"/>
  <c r="AT72" i="83"/>
  <c r="AU72" i="83"/>
  <c r="AV72" i="83"/>
  <c r="AW72" i="83"/>
  <c r="AX72" i="83"/>
  <c r="AY72" i="83"/>
  <c r="AZ72" i="83"/>
  <c r="B73" i="83"/>
  <c r="C73" i="83"/>
  <c r="D73" i="83"/>
  <c r="E73" i="83"/>
  <c r="F73" i="83"/>
  <c r="G73" i="83"/>
  <c r="H73" i="83"/>
  <c r="I73" i="83"/>
  <c r="J73" i="83"/>
  <c r="K73" i="83"/>
  <c r="L73" i="83"/>
  <c r="M73" i="83"/>
  <c r="N73" i="83"/>
  <c r="O73" i="83"/>
  <c r="Q73" i="83"/>
  <c r="R73" i="83"/>
  <c r="S73" i="83"/>
  <c r="T73" i="83"/>
  <c r="U73" i="83"/>
  <c r="V73" i="83"/>
  <c r="W73" i="83"/>
  <c r="X73" i="83"/>
  <c r="Y73" i="83"/>
  <c r="Z73" i="83"/>
  <c r="AA73" i="83"/>
  <c r="AB73" i="83"/>
  <c r="AC73" i="83"/>
  <c r="AD73" i="83"/>
  <c r="AE73" i="83"/>
  <c r="AF73" i="83"/>
  <c r="AG73" i="83"/>
  <c r="AH73" i="83"/>
  <c r="AI73" i="83"/>
  <c r="AJ73" i="83"/>
  <c r="AK73" i="83"/>
  <c r="AL73" i="83"/>
  <c r="AM73" i="83"/>
  <c r="AN73" i="83"/>
  <c r="AO73" i="83"/>
  <c r="AP73" i="83"/>
  <c r="AQ73" i="83"/>
  <c r="AR73" i="83"/>
  <c r="AS73" i="83"/>
  <c r="AT73" i="83"/>
  <c r="AU73" i="83"/>
  <c r="AV73" i="83"/>
  <c r="AW73" i="83"/>
  <c r="AX73" i="83"/>
  <c r="AY73" i="83"/>
  <c r="AZ73" i="83"/>
  <c r="B74" i="83"/>
  <c r="C74" i="83"/>
  <c r="D74" i="83"/>
  <c r="E74" i="83"/>
  <c r="F74" i="83"/>
  <c r="G74" i="83"/>
  <c r="H74" i="83"/>
  <c r="I74" i="83"/>
  <c r="J74" i="83"/>
  <c r="K74" i="83"/>
  <c r="L74" i="83"/>
  <c r="M74" i="83"/>
  <c r="N74" i="83"/>
  <c r="O74" i="83"/>
  <c r="Q74" i="83"/>
  <c r="R74" i="83"/>
  <c r="S74" i="83"/>
  <c r="T74" i="83"/>
  <c r="U74" i="83"/>
  <c r="V74" i="83"/>
  <c r="W74" i="83"/>
  <c r="X74" i="83"/>
  <c r="Y74" i="83"/>
  <c r="Z74" i="83"/>
  <c r="AA74" i="83"/>
  <c r="AB74" i="83"/>
  <c r="AC74" i="83"/>
  <c r="AD74" i="83"/>
  <c r="AE74" i="83"/>
  <c r="AF74" i="83"/>
  <c r="AG74" i="83"/>
  <c r="AH74" i="83"/>
  <c r="AI74" i="83"/>
  <c r="AJ74" i="83"/>
  <c r="AK74" i="83"/>
  <c r="AL74" i="83"/>
  <c r="AM74" i="83"/>
  <c r="AN74" i="83"/>
  <c r="AO74" i="83"/>
  <c r="AP74" i="83"/>
  <c r="AQ74" i="83"/>
  <c r="AR74" i="83"/>
  <c r="AS74" i="83"/>
  <c r="AT74" i="83"/>
  <c r="AU74" i="83"/>
  <c r="AV74" i="83"/>
  <c r="AW74" i="83"/>
  <c r="AX74" i="83"/>
  <c r="AY74" i="83"/>
  <c r="AZ74" i="83"/>
  <c r="B75" i="83"/>
  <c r="C75" i="83"/>
  <c r="D75" i="83"/>
  <c r="E75" i="83"/>
  <c r="F75" i="83"/>
  <c r="G75" i="83"/>
  <c r="H75" i="83"/>
  <c r="I75" i="83"/>
  <c r="J75" i="83"/>
  <c r="K75" i="83"/>
  <c r="L75" i="83"/>
  <c r="M75" i="83"/>
  <c r="N75" i="83"/>
  <c r="O75" i="83"/>
  <c r="Q75" i="83"/>
  <c r="R75" i="83"/>
  <c r="S75" i="83"/>
  <c r="T75" i="83"/>
  <c r="U75" i="83"/>
  <c r="V75" i="83"/>
  <c r="W75" i="83"/>
  <c r="X75" i="83"/>
  <c r="Y75" i="83"/>
  <c r="Z75" i="83"/>
  <c r="AA75" i="83"/>
  <c r="AB75" i="83"/>
  <c r="AC75" i="83"/>
  <c r="AD75" i="83"/>
  <c r="AE75" i="83"/>
  <c r="AF75" i="83"/>
  <c r="AG75" i="83"/>
  <c r="AH75" i="83"/>
  <c r="AI75" i="83"/>
  <c r="AJ75" i="83"/>
  <c r="AK75" i="83"/>
  <c r="AL75" i="83"/>
  <c r="AM75" i="83"/>
  <c r="AN75" i="83"/>
  <c r="AO75" i="83"/>
  <c r="AP75" i="83"/>
  <c r="AQ75" i="83"/>
  <c r="AR75" i="83"/>
  <c r="AS75" i="83"/>
  <c r="AT75" i="83"/>
  <c r="AU75" i="83"/>
  <c r="AV75" i="83"/>
  <c r="AW75" i="83"/>
  <c r="AX75" i="83"/>
  <c r="AY75" i="83"/>
  <c r="AZ75" i="83"/>
  <c r="B76" i="83"/>
  <c r="C76" i="83"/>
  <c r="D76" i="83"/>
  <c r="E76" i="83"/>
  <c r="F76" i="83"/>
  <c r="G76" i="83"/>
  <c r="H76" i="83"/>
  <c r="I76" i="83"/>
  <c r="J76" i="83"/>
  <c r="K76" i="83"/>
  <c r="L76" i="83"/>
  <c r="M76" i="83"/>
  <c r="N76" i="83"/>
  <c r="O76" i="83"/>
  <c r="Q76" i="83"/>
  <c r="R76" i="83"/>
  <c r="S76" i="83"/>
  <c r="T76" i="83"/>
  <c r="U76" i="83"/>
  <c r="V76" i="83"/>
  <c r="W76" i="83"/>
  <c r="X76" i="83"/>
  <c r="Y76" i="83"/>
  <c r="Z76" i="83"/>
  <c r="AA76" i="83"/>
  <c r="AB76" i="83"/>
  <c r="AC76" i="83"/>
  <c r="AD76" i="83"/>
  <c r="AE76" i="83"/>
  <c r="AF76" i="83"/>
  <c r="AG76" i="83"/>
  <c r="AH76" i="83"/>
  <c r="AI76" i="83"/>
  <c r="AJ76" i="83"/>
  <c r="AK76" i="83"/>
  <c r="AL76" i="83"/>
  <c r="AM76" i="83"/>
  <c r="AN76" i="83"/>
  <c r="AO76" i="83"/>
  <c r="AP76" i="83"/>
  <c r="AQ76" i="83"/>
  <c r="AR76" i="83"/>
  <c r="AS76" i="83"/>
  <c r="AT76" i="83"/>
  <c r="AU76" i="83"/>
  <c r="AV76" i="83"/>
  <c r="AW76" i="83"/>
  <c r="AX76" i="83"/>
  <c r="AY76" i="83"/>
  <c r="AZ76" i="83"/>
  <c r="B77" i="83"/>
  <c r="C77" i="83"/>
  <c r="D77" i="83"/>
  <c r="E77" i="83"/>
  <c r="F77" i="83"/>
  <c r="G77" i="83"/>
  <c r="H77" i="83"/>
  <c r="I77" i="83"/>
  <c r="J77" i="83"/>
  <c r="K77" i="83"/>
  <c r="L77" i="83"/>
  <c r="M77" i="83"/>
  <c r="N77" i="83"/>
  <c r="O77" i="83"/>
  <c r="Q77" i="83"/>
  <c r="R77" i="83"/>
  <c r="S77" i="83"/>
  <c r="T77" i="83"/>
  <c r="U77" i="83"/>
  <c r="V77" i="83"/>
  <c r="W77" i="83"/>
  <c r="X77" i="83"/>
  <c r="Y77" i="83"/>
  <c r="Z77" i="83"/>
  <c r="AA77" i="83"/>
  <c r="AB77" i="83"/>
  <c r="AC77" i="83"/>
  <c r="AD77" i="83"/>
  <c r="AE77" i="83"/>
  <c r="AF77" i="83"/>
  <c r="AG77" i="83"/>
  <c r="AH77" i="83"/>
  <c r="AI77" i="83"/>
  <c r="AJ77" i="83"/>
  <c r="AK77" i="83"/>
  <c r="AL77" i="83"/>
  <c r="AM77" i="83"/>
  <c r="AN77" i="83"/>
  <c r="AO77" i="83"/>
  <c r="AP77" i="83"/>
  <c r="AQ77" i="83"/>
  <c r="AR77" i="83"/>
  <c r="AS77" i="83"/>
  <c r="AT77" i="83"/>
  <c r="AU77" i="83"/>
  <c r="AV77" i="83"/>
  <c r="AW77" i="83"/>
  <c r="AX77" i="83"/>
  <c r="AY77" i="83"/>
  <c r="AZ77" i="83"/>
  <c r="B78" i="83"/>
  <c r="C78" i="83"/>
  <c r="D78" i="83"/>
  <c r="E78" i="83"/>
  <c r="F78" i="83"/>
  <c r="G78" i="83"/>
  <c r="H78" i="83"/>
  <c r="I78" i="83"/>
  <c r="J78" i="83"/>
  <c r="K78" i="83"/>
  <c r="L78" i="83"/>
  <c r="M78" i="83"/>
  <c r="N78" i="83"/>
  <c r="O78" i="83"/>
  <c r="Q78" i="83"/>
  <c r="R78" i="83"/>
  <c r="S78" i="83"/>
  <c r="T78" i="83"/>
  <c r="U78" i="83"/>
  <c r="V78" i="83"/>
  <c r="W78" i="83"/>
  <c r="X78" i="83"/>
  <c r="Y78" i="83"/>
  <c r="Z78" i="83"/>
  <c r="AA78" i="83"/>
  <c r="AB78" i="83"/>
  <c r="AC78" i="83"/>
  <c r="AD78" i="83"/>
  <c r="AE78" i="83"/>
  <c r="AF78" i="83"/>
  <c r="AG78" i="83"/>
  <c r="AH78" i="83"/>
  <c r="AI78" i="83"/>
  <c r="AJ78" i="83"/>
  <c r="AK78" i="83"/>
  <c r="AL78" i="83"/>
  <c r="AM78" i="83"/>
  <c r="AN78" i="83"/>
  <c r="AO78" i="83"/>
  <c r="AP78" i="83"/>
  <c r="AQ78" i="83"/>
  <c r="AR78" i="83"/>
  <c r="AS78" i="83"/>
  <c r="AT78" i="83"/>
  <c r="AU78" i="83"/>
  <c r="AV78" i="83"/>
  <c r="AW78" i="83"/>
  <c r="AX78" i="83"/>
  <c r="AY78" i="83"/>
  <c r="AZ78" i="83"/>
  <c r="B79" i="83"/>
  <c r="C79" i="83"/>
  <c r="D79" i="83"/>
  <c r="E79" i="83"/>
  <c r="F79" i="83"/>
  <c r="G79" i="83"/>
  <c r="H79" i="83"/>
  <c r="I79" i="83"/>
  <c r="J79" i="83"/>
  <c r="K79" i="83"/>
  <c r="L79" i="83"/>
  <c r="M79" i="83"/>
  <c r="N79" i="83"/>
  <c r="O79" i="83"/>
  <c r="Q79" i="83"/>
  <c r="R79" i="83"/>
  <c r="S79" i="83"/>
  <c r="T79" i="83"/>
  <c r="U79" i="83"/>
  <c r="V79" i="83"/>
  <c r="W79" i="83"/>
  <c r="X79" i="83"/>
  <c r="Y79" i="83"/>
  <c r="Z79" i="83"/>
  <c r="AA79" i="83"/>
  <c r="AB79" i="83"/>
  <c r="AC79" i="83"/>
  <c r="AD79" i="83"/>
  <c r="AE79" i="83"/>
  <c r="AF79" i="83"/>
  <c r="AG79" i="83"/>
  <c r="AH79" i="83"/>
  <c r="AI79" i="83"/>
  <c r="AJ79" i="83"/>
  <c r="AK79" i="83"/>
  <c r="AL79" i="83"/>
  <c r="AM79" i="83"/>
  <c r="AN79" i="83"/>
  <c r="AO79" i="83"/>
  <c r="AP79" i="83"/>
  <c r="AQ79" i="83"/>
  <c r="AR79" i="83"/>
  <c r="AS79" i="83"/>
  <c r="AT79" i="83"/>
  <c r="AU79" i="83"/>
  <c r="AV79" i="83"/>
  <c r="AW79" i="83"/>
  <c r="AX79" i="83"/>
  <c r="AY79" i="83"/>
  <c r="AZ79" i="83"/>
  <c r="B80" i="83"/>
  <c r="C80" i="83"/>
  <c r="D80" i="83"/>
  <c r="E80" i="83"/>
  <c r="F80" i="83"/>
  <c r="G80" i="83"/>
  <c r="H80" i="83"/>
  <c r="I80" i="83"/>
  <c r="J80" i="83"/>
  <c r="K80" i="83"/>
  <c r="L80" i="83"/>
  <c r="M80" i="83"/>
  <c r="N80" i="83"/>
  <c r="O80" i="83"/>
  <c r="Q80" i="83"/>
  <c r="R80" i="83"/>
  <c r="S80" i="83"/>
  <c r="T80" i="83"/>
  <c r="U80" i="83"/>
  <c r="V80" i="83"/>
  <c r="W80" i="83"/>
  <c r="X80" i="83"/>
  <c r="Y80" i="83"/>
  <c r="Z80" i="83"/>
  <c r="AA80" i="83"/>
  <c r="AB80" i="83"/>
  <c r="AC80" i="83"/>
  <c r="AD80" i="83"/>
  <c r="AE80" i="83"/>
  <c r="AF80" i="83"/>
  <c r="AG80" i="83"/>
  <c r="AH80" i="83"/>
  <c r="AI80" i="83"/>
  <c r="AJ80" i="83"/>
  <c r="AK80" i="83"/>
  <c r="AL80" i="83"/>
  <c r="AM80" i="83"/>
  <c r="AN80" i="83"/>
  <c r="AO80" i="83"/>
  <c r="AP80" i="83"/>
  <c r="AQ80" i="83"/>
  <c r="AR80" i="83"/>
  <c r="AS80" i="83"/>
  <c r="AT80" i="83"/>
  <c r="AU80" i="83"/>
  <c r="AV80" i="83"/>
  <c r="AW80" i="83"/>
  <c r="AX80" i="83"/>
  <c r="AY80" i="83"/>
  <c r="AZ80" i="83"/>
  <c r="B81" i="83"/>
  <c r="C81" i="83"/>
  <c r="D81" i="83"/>
  <c r="E81" i="83"/>
  <c r="F81" i="83"/>
  <c r="G81" i="83"/>
  <c r="H81" i="83"/>
  <c r="I81" i="83"/>
  <c r="J81" i="83"/>
  <c r="K81" i="83"/>
  <c r="L81" i="83"/>
  <c r="M81" i="83"/>
  <c r="N81" i="83"/>
  <c r="O81" i="83"/>
  <c r="Q81" i="83"/>
  <c r="R81" i="83"/>
  <c r="S81" i="83"/>
  <c r="T81" i="83"/>
  <c r="U81" i="83"/>
  <c r="V81" i="83"/>
  <c r="W81" i="83"/>
  <c r="X81" i="83"/>
  <c r="Y81" i="83"/>
  <c r="Z81" i="83"/>
  <c r="AA81" i="83"/>
  <c r="AB81" i="83"/>
  <c r="AC81" i="83"/>
  <c r="AD81" i="83"/>
  <c r="AE81" i="83"/>
  <c r="AF81" i="83"/>
  <c r="AG81" i="83"/>
  <c r="AH81" i="83"/>
  <c r="AI81" i="83"/>
  <c r="AJ81" i="83"/>
  <c r="AK81" i="83"/>
  <c r="AL81" i="83"/>
  <c r="AM81" i="83"/>
  <c r="AN81" i="83"/>
  <c r="AO81" i="83"/>
  <c r="AP81" i="83"/>
  <c r="AQ81" i="83"/>
  <c r="AR81" i="83"/>
  <c r="AS81" i="83"/>
  <c r="AT81" i="83"/>
  <c r="AU81" i="83"/>
  <c r="AV81" i="83"/>
  <c r="AW81" i="83"/>
  <c r="AX81" i="83"/>
  <c r="AY81" i="83"/>
  <c r="AZ81" i="83"/>
  <c r="B82" i="83"/>
  <c r="C82" i="83"/>
  <c r="D82" i="83"/>
  <c r="E82" i="83"/>
  <c r="F82" i="83"/>
  <c r="G82" i="83"/>
  <c r="H82" i="83"/>
  <c r="I82" i="83"/>
  <c r="J82" i="83"/>
  <c r="K82" i="83"/>
  <c r="L82" i="83"/>
  <c r="M82" i="83"/>
  <c r="N82" i="83"/>
  <c r="O82" i="83"/>
  <c r="Q82" i="83"/>
  <c r="R82" i="83"/>
  <c r="S82" i="83"/>
  <c r="T82" i="83"/>
  <c r="U82" i="83"/>
  <c r="V82" i="83"/>
  <c r="W82" i="83"/>
  <c r="X82" i="83"/>
  <c r="Y82" i="83"/>
  <c r="Z82" i="83"/>
  <c r="AA82" i="83"/>
  <c r="AB82" i="83"/>
  <c r="AC82" i="83"/>
  <c r="AD82" i="83"/>
  <c r="AE82" i="83"/>
  <c r="AF82" i="83"/>
  <c r="AG82" i="83"/>
  <c r="AH82" i="83"/>
  <c r="AI82" i="83"/>
  <c r="AJ82" i="83"/>
  <c r="AK82" i="83"/>
  <c r="AL82" i="83"/>
  <c r="AM82" i="83"/>
  <c r="AN82" i="83"/>
  <c r="AO82" i="83"/>
  <c r="AP82" i="83"/>
  <c r="AQ82" i="83"/>
  <c r="AR82" i="83"/>
  <c r="AS82" i="83"/>
  <c r="AT82" i="83"/>
  <c r="AU82" i="83"/>
  <c r="AV82" i="83"/>
  <c r="AW82" i="83"/>
  <c r="AX82" i="83"/>
  <c r="AY82" i="83"/>
  <c r="AZ82" i="83"/>
  <c r="B83" i="83"/>
  <c r="C83" i="83"/>
  <c r="D83" i="83"/>
  <c r="E83" i="83"/>
  <c r="F83" i="83"/>
  <c r="G83" i="83"/>
  <c r="H83" i="83"/>
  <c r="I83" i="83"/>
  <c r="J83" i="83"/>
  <c r="K83" i="83"/>
  <c r="L83" i="83"/>
  <c r="M83" i="83"/>
  <c r="N83" i="83"/>
  <c r="O83" i="83"/>
  <c r="Q83" i="83"/>
  <c r="R83" i="83"/>
  <c r="S83" i="83"/>
  <c r="T83" i="83"/>
  <c r="U83" i="83"/>
  <c r="V83" i="83"/>
  <c r="W83" i="83"/>
  <c r="X83" i="83"/>
  <c r="Y83" i="83"/>
  <c r="Z83" i="83"/>
  <c r="AA83" i="83"/>
  <c r="AB83" i="83"/>
  <c r="AC83" i="83"/>
  <c r="AD83" i="83"/>
  <c r="AE83" i="83"/>
  <c r="AF83" i="83"/>
  <c r="AG83" i="83"/>
  <c r="AH83" i="83"/>
  <c r="AI83" i="83"/>
  <c r="AJ83" i="83"/>
  <c r="AK83" i="83"/>
  <c r="AL83" i="83"/>
  <c r="AM83" i="83"/>
  <c r="AN83" i="83"/>
  <c r="AO83" i="83"/>
  <c r="AP83" i="83"/>
  <c r="AQ83" i="83"/>
  <c r="AR83" i="83"/>
  <c r="AS83" i="83"/>
  <c r="AT83" i="83"/>
  <c r="AU83" i="83"/>
  <c r="AV83" i="83"/>
  <c r="AW83" i="83"/>
  <c r="AX83" i="83"/>
  <c r="AY83" i="83"/>
  <c r="AZ83" i="83"/>
  <c r="B84" i="83"/>
  <c r="C84" i="83"/>
  <c r="D84" i="83"/>
  <c r="E84" i="83"/>
  <c r="F84" i="83"/>
  <c r="G84" i="83"/>
  <c r="H84" i="83"/>
  <c r="I84" i="83"/>
  <c r="J84" i="83"/>
  <c r="K84" i="83"/>
  <c r="L84" i="83"/>
  <c r="M84" i="83"/>
  <c r="N84" i="83"/>
  <c r="O84" i="83"/>
  <c r="Q84" i="83"/>
  <c r="R84" i="83"/>
  <c r="S84" i="83"/>
  <c r="T84" i="83"/>
  <c r="U84" i="83"/>
  <c r="V84" i="83"/>
  <c r="W84" i="83"/>
  <c r="X84" i="83"/>
  <c r="Y84" i="83"/>
  <c r="Z84" i="83"/>
  <c r="AA84" i="83"/>
  <c r="AB84" i="83"/>
  <c r="AC84" i="83"/>
  <c r="AD84" i="83"/>
  <c r="AE84" i="83"/>
  <c r="AF84" i="83"/>
  <c r="AG84" i="83"/>
  <c r="AH84" i="83"/>
  <c r="AI84" i="83"/>
  <c r="AJ84" i="83"/>
  <c r="AK84" i="83"/>
  <c r="AL84" i="83"/>
  <c r="AM84" i="83"/>
  <c r="AN84" i="83"/>
  <c r="AO84" i="83"/>
  <c r="AP84" i="83"/>
  <c r="AQ84" i="83"/>
  <c r="AR84" i="83"/>
  <c r="AS84" i="83"/>
  <c r="AT84" i="83"/>
  <c r="AU84" i="83"/>
  <c r="AV84" i="83"/>
  <c r="AW84" i="83"/>
  <c r="AX84" i="83"/>
  <c r="AY84" i="83"/>
  <c r="AZ84" i="83"/>
  <c r="B85" i="83"/>
  <c r="C85" i="83"/>
  <c r="D85" i="83"/>
  <c r="E85" i="83"/>
  <c r="F85" i="83"/>
  <c r="G85" i="83"/>
  <c r="H85" i="83"/>
  <c r="I85" i="83"/>
  <c r="J85" i="83"/>
  <c r="K85" i="83"/>
  <c r="L85" i="83"/>
  <c r="M85" i="83"/>
  <c r="N85" i="83"/>
  <c r="O85" i="83"/>
  <c r="Q85" i="83"/>
  <c r="R85" i="83"/>
  <c r="S85" i="83"/>
  <c r="T85" i="83"/>
  <c r="U85" i="83"/>
  <c r="V85" i="83"/>
  <c r="W85" i="83"/>
  <c r="X85" i="83"/>
  <c r="Y85" i="83"/>
  <c r="Z85" i="83"/>
  <c r="AA85" i="83"/>
  <c r="AB85" i="83"/>
  <c r="AC85" i="83"/>
  <c r="AD85" i="83"/>
  <c r="AE85" i="83"/>
  <c r="AF85" i="83"/>
  <c r="AG85" i="83"/>
  <c r="AH85" i="83"/>
  <c r="AI85" i="83"/>
  <c r="AJ85" i="83"/>
  <c r="AK85" i="83"/>
  <c r="AL85" i="83"/>
  <c r="AM85" i="83"/>
  <c r="AN85" i="83"/>
  <c r="AO85" i="83"/>
  <c r="AP85" i="83"/>
  <c r="AQ85" i="83"/>
  <c r="AR85" i="83"/>
  <c r="AS85" i="83"/>
  <c r="AT85" i="83"/>
  <c r="AU85" i="83"/>
  <c r="AV85" i="83"/>
  <c r="AW85" i="83"/>
  <c r="AX85" i="83"/>
  <c r="AY85" i="83"/>
  <c r="AZ85" i="83"/>
  <c r="B86" i="83"/>
  <c r="C86" i="83"/>
  <c r="D86" i="83"/>
  <c r="E86" i="83"/>
  <c r="F86" i="83"/>
  <c r="G86" i="83"/>
  <c r="H86" i="83"/>
  <c r="I86" i="83"/>
  <c r="J86" i="83"/>
  <c r="K86" i="83"/>
  <c r="L86" i="83"/>
  <c r="M86" i="83"/>
  <c r="N86" i="83"/>
  <c r="O86" i="83"/>
  <c r="Q86" i="83"/>
  <c r="R86" i="83"/>
  <c r="S86" i="83"/>
  <c r="T86" i="83"/>
  <c r="U86" i="83"/>
  <c r="V86" i="83"/>
  <c r="W86" i="83"/>
  <c r="X86" i="83"/>
  <c r="Y86" i="83"/>
  <c r="Z86" i="83"/>
  <c r="AA86" i="83"/>
  <c r="AB86" i="83"/>
  <c r="AC86" i="83"/>
  <c r="AD86" i="83"/>
  <c r="AE86" i="83"/>
  <c r="AF86" i="83"/>
  <c r="AG86" i="83"/>
  <c r="AH86" i="83"/>
  <c r="AI86" i="83"/>
  <c r="AJ86" i="83"/>
  <c r="AK86" i="83"/>
  <c r="AL86" i="83"/>
  <c r="AM86" i="83"/>
  <c r="AN86" i="83"/>
  <c r="AO86" i="83"/>
  <c r="AP86" i="83"/>
  <c r="AQ86" i="83"/>
  <c r="AR86" i="83"/>
  <c r="AS86" i="83"/>
  <c r="AT86" i="83"/>
  <c r="AU86" i="83"/>
  <c r="AV86" i="83"/>
  <c r="AW86" i="83"/>
  <c r="AX86" i="83"/>
  <c r="AY86" i="83"/>
  <c r="AZ86" i="83"/>
  <c r="B87" i="83"/>
  <c r="C87" i="83"/>
  <c r="D87" i="83"/>
  <c r="E87" i="83"/>
  <c r="F87" i="83"/>
  <c r="G87" i="83"/>
  <c r="H87" i="83"/>
  <c r="I87" i="83"/>
  <c r="J87" i="83"/>
  <c r="K87" i="83"/>
  <c r="L87" i="83"/>
  <c r="M87" i="83"/>
  <c r="N87" i="83"/>
  <c r="O87" i="83"/>
  <c r="Q87" i="83"/>
  <c r="R87" i="83"/>
  <c r="S87" i="83"/>
  <c r="T87" i="83"/>
  <c r="U87" i="83"/>
  <c r="V87" i="83"/>
  <c r="W87" i="83"/>
  <c r="X87" i="83"/>
  <c r="Y87" i="83"/>
  <c r="Z87" i="83"/>
  <c r="AA87" i="83"/>
  <c r="AB87" i="83"/>
  <c r="AC87" i="83"/>
  <c r="AD87" i="83"/>
  <c r="AE87" i="83"/>
  <c r="AF87" i="83"/>
  <c r="AG87" i="83"/>
  <c r="AH87" i="83"/>
  <c r="AI87" i="83"/>
  <c r="AJ87" i="83"/>
  <c r="AK87" i="83"/>
  <c r="AL87" i="83"/>
  <c r="AM87" i="83"/>
  <c r="AN87" i="83"/>
  <c r="AO87" i="83"/>
  <c r="AP87" i="83"/>
  <c r="AQ87" i="83"/>
  <c r="AR87" i="83"/>
  <c r="AS87" i="83"/>
  <c r="AT87" i="83"/>
  <c r="AU87" i="83"/>
  <c r="AV87" i="83"/>
  <c r="AW87" i="83"/>
  <c r="AX87" i="83"/>
  <c r="AY87" i="83"/>
  <c r="AZ87" i="83"/>
  <c r="B88" i="83"/>
  <c r="C88" i="83"/>
  <c r="D88" i="83"/>
  <c r="E88" i="83"/>
  <c r="F88" i="83"/>
  <c r="G88" i="83"/>
  <c r="H88" i="83"/>
  <c r="I88" i="83"/>
  <c r="J88" i="83"/>
  <c r="K88" i="83"/>
  <c r="L88" i="83"/>
  <c r="M88" i="83"/>
  <c r="N88" i="83"/>
  <c r="O88" i="83"/>
  <c r="Q88" i="83"/>
  <c r="R88" i="83"/>
  <c r="S88" i="83"/>
  <c r="T88" i="83"/>
  <c r="U88" i="83"/>
  <c r="V88" i="83"/>
  <c r="W88" i="83"/>
  <c r="X88" i="83"/>
  <c r="Y88" i="83"/>
  <c r="Z88" i="83"/>
  <c r="AA88" i="83"/>
  <c r="AB88" i="83"/>
  <c r="AC88" i="83"/>
  <c r="AD88" i="83"/>
  <c r="AE88" i="83"/>
  <c r="AF88" i="83"/>
  <c r="AG88" i="83"/>
  <c r="AH88" i="83"/>
  <c r="AI88" i="83"/>
  <c r="AJ88" i="83"/>
  <c r="AK88" i="83"/>
  <c r="AL88" i="83"/>
  <c r="AM88" i="83"/>
  <c r="AN88" i="83"/>
  <c r="AO88" i="83"/>
  <c r="AP88" i="83"/>
  <c r="AQ88" i="83"/>
  <c r="AR88" i="83"/>
  <c r="AS88" i="83"/>
  <c r="AT88" i="83"/>
  <c r="AU88" i="83"/>
  <c r="AV88" i="83"/>
  <c r="AW88" i="83"/>
  <c r="AX88" i="83"/>
  <c r="AY88" i="83"/>
  <c r="AZ88" i="83"/>
  <c r="B89" i="83"/>
  <c r="C89" i="83"/>
  <c r="D89" i="83"/>
  <c r="E89" i="83"/>
  <c r="F89" i="83"/>
  <c r="G89" i="83"/>
  <c r="H89" i="83"/>
  <c r="I89" i="83"/>
  <c r="J89" i="83"/>
  <c r="K89" i="83"/>
  <c r="L89" i="83"/>
  <c r="M89" i="83"/>
  <c r="N89" i="83"/>
  <c r="O89" i="83"/>
  <c r="Q89" i="83"/>
  <c r="R89" i="83"/>
  <c r="S89" i="83"/>
  <c r="T89" i="83"/>
  <c r="U89" i="83"/>
  <c r="V89" i="83"/>
  <c r="W89" i="83"/>
  <c r="X89" i="83"/>
  <c r="Y89" i="83"/>
  <c r="Z89" i="83"/>
  <c r="AA89" i="83"/>
  <c r="AB89" i="83"/>
  <c r="AC89" i="83"/>
  <c r="AD89" i="83"/>
  <c r="AE89" i="83"/>
  <c r="AF89" i="83"/>
  <c r="AG89" i="83"/>
  <c r="AH89" i="83"/>
  <c r="AI89" i="83"/>
  <c r="AJ89" i="83"/>
  <c r="AK89" i="83"/>
  <c r="AL89" i="83"/>
  <c r="AM89" i="83"/>
  <c r="AN89" i="83"/>
  <c r="AO89" i="83"/>
  <c r="AP89" i="83"/>
  <c r="AQ89" i="83"/>
  <c r="AR89" i="83"/>
  <c r="AS89" i="83"/>
  <c r="AT89" i="83"/>
  <c r="AU89" i="83"/>
  <c r="AV89" i="83"/>
  <c r="AW89" i="83"/>
  <c r="AX89" i="83"/>
  <c r="AY89" i="83"/>
  <c r="AZ89" i="83"/>
  <c r="B90" i="83"/>
  <c r="C90" i="83"/>
  <c r="D90" i="83"/>
  <c r="E90" i="83"/>
  <c r="F90" i="83"/>
  <c r="G90" i="83"/>
  <c r="H90" i="83"/>
  <c r="I90" i="83"/>
  <c r="J90" i="83"/>
  <c r="K90" i="83"/>
  <c r="L90" i="83"/>
  <c r="M90" i="83"/>
  <c r="N90" i="83"/>
  <c r="O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91" i="83"/>
  <c r="C91" i="83"/>
  <c r="D91" i="83"/>
  <c r="E91" i="83"/>
  <c r="F91" i="83"/>
  <c r="G91" i="83"/>
  <c r="H91" i="83"/>
  <c r="I91" i="83"/>
  <c r="J91" i="83"/>
  <c r="K91" i="83"/>
  <c r="L91" i="83"/>
  <c r="M91" i="83"/>
  <c r="N91" i="83"/>
  <c r="O91" i="83"/>
  <c r="Q91" i="83"/>
  <c r="R91" i="83"/>
  <c r="S91" i="83"/>
  <c r="T91" i="83"/>
  <c r="U91" i="83"/>
  <c r="V91" i="83"/>
  <c r="W91" i="83"/>
  <c r="X91" i="83"/>
  <c r="Y91" i="83"/>
  <c r="Z91" i="83"/>
  <c r="AA91" i="83"/>
  <c r="AB91" i="83"/>
  <c r="AC91" i="83"/>
  <c r="AD91" i="83"/>
  <c r="AE91" i="83"/>
  <c r="AF91" i="83"/>
  <c r="AG91" i="83"/>
  <c r="AH91" i="83"/>
  <c r="AI91" i="83"/>
  <c r="AJ91" i="83"/>
  <c r="AK91" i="83"/>
  <c r="AL91" i="83"/>
  <c r="AM91" i="83"/>
  <c r="AN91" i="83"/>
  <c r="AO91" i="83"/>
  <c r="AP91" i="83"/>
  <c r="AQ91" i="83"/>
  <c r="AR91" i="83"/>
  <c r="AS91" i="83"/>
  <c r="AT91" i="83"/>
  <c r="AU91" i="83"/>
  <c r="AV91" i="83"/>
  <c r="AW91" i="83"/>
  <c r="AX91" i="83"/>
  <c r="AY91" i="83"/>
  <c r="AZ91" i="83"/>
  <c r="B92" i="83"/>
  <c r="C92" i="83"/>
  <c r="D92" i="83"/>
  <c r="E92" i="83"/>
  <c r="F92" i="83"/>
  <c r="G92" i="83"/>
  <c r="H92" i="83"/>
  <c r="I92" i="83"/>
  <c r="J92" i="83"/>
  <c r="K92" i="83"/>
  <c r="L92" i="83"/>
  <c r="M92" i="83"/>
  <c r="N92" i="83"/>
  <c r="O92" i="83"/>
  <c r="Q92" i="83"/>
  <c r="R92" i="83"/>
  <c r="S92" i="83"/>
  <c r="T92" i="83"/>
  <c r="U92" i="83"/>
  <c r="V92" i="83"/>
  <c r="W92" i="83"/>
  <c r="X92" i="83"/>
  <c r="Y92" i="83"/>
  <c r="Z92" i="83"/>
  <c r="AA92" i="83"/>
  <c r="AB92" i="83"/>
  <c r="AC92" i="83"/>
  <c r="AD92" i="83"/>
  <c r="AE92" i="83"/>
  <c r="AF92" i="83"/>
  <c r="AG92" i="83"/>
  <c r="AH92" i="83"/>
  <c r="AI92" i="83"/>
  <c r="AJ92" i="83"/>
  <c r="AK92" i="83"/>
  <c r="AL92" i="83"/>
  <c r="AM92" i="83"/>
  <c r="AN92" i="83"/>
  <c r="AO92" i="83"/>
  <c r="AP92" i="83"/>
  <c r="AQ92" i="83"/>
  <c r="AR92" i="83"/>
  <c r="AS92" i="83"/>
  <c r="AT92" i="83"/>
  <c r="AU92" i="83"/>
  <c r="AV92" i="83"/>
  <c r="AW92" i="83"/>
  <c r="AX92" i="83"/>
  <c r="AY92" i="83"/>
  <c r="AZ92" i="83"/>
  <c r="B93" i="83"/>
  <c r="C93" i="83"/>
  <c r="D93" i="83"/>
  <c r="E93" i="83"/>
  <c r="F93" i="83"/>
  <c r="G93" i="83"/>
  <c r="H93" i="83"/>
  <c r="I93" i="83"/>
  <c r="J93" i="83"/>
  <c r="K93" i="83"/>
  <c r="L93" i="83"/>
  <c r="M93" i="83"/>
  <c r="N93" i="83"/>
  <c r="O93" i="83"/>
  <c r="Q93" i="83"/>
  <c r="R93" i="83"/>
  <c r="S93" i="83"/>
  <c r="T93" i="83"/>
  <c r="U93" i="83"/>
  <c r="V93" i="83"/>
  <c r="W93" i="83"/>
  <c r="X93" i="83"/>
  <c r="Y93" i="83"/>
  <c r="Z93" i="83"/>
  <c r="AA93" i="83"/>
  <c r="AB93" i="83"/>
  <c r="AC93" i="83"/>
  <c r="AD93" i="83"/>
  <c r="AE93" i="83"/>
  <c r="AF93" i="83"/>
  <c r="AG93" i="83"/>
  <c r="AH93" i="83"/>
  <c r="AI93" i="83"/>
  <c r="AJ93" i="83"/>
  <c r="AK93" i="83"/>
  <c r="AL93" i="83"/>
  <c r="AM93" i="83"/>
  <c r="AN93" i="83"/>
  <c r="AO93" i="83"/>
  <c r="AP93" i="83"/>
  <c r="AQ93" i="83"/>
  <c r="AR93" i="83"/>
  <c r="AS93" i="83"/>
  <c r="AT93" i="83"/>
  <c r="AU93" i="83"/>
  <c r="AV93" i="83"/>
  <c r="AW93" i="83"/>
  <c r="AX93" i="83"/>
  <c r="AY93" i="83"/>
  <c r="AZ93" i="83"/>
  <c r="B94" i="83"/>
  <c r="C94" i="83"/>
  <c r="D94" i="83"/>
  <c r="E94" i="83"/>
  <c r="F94" i="83"/>
  <c r="G94" i="83"/>
  <c r="H94" i="83"/>
  <c r="I94" i="83"/>
  <c r="J94" i="83"/>
  <c r="K94" i="83"/>
  <c r="L94" i="83"/>
  <c r="M94" i="83"/>
  <c r="N94" i="83"/>
  <c r="O94" i="83"/>
  <c r="Q94" i="83"/>
  <c r="R94" i="83"/>
  <c r="S94" i="83"/>
  <c r="T94" i="83"/>
  <c r="U94" i="83"/>
  <c r="V94" i="83"/>
  <c r="W94" i="83"/>
  <c r="X94" i="83"/>
  <c r="Y94" i="83"/>
  <c r="Z94" i="83"/>
  <c r="AA94" i="83"/>
  <c r="AB94" i="83"/>
  <c r="AC94" i="83"/>
  <c r="AD94" i="83"/>
  <c r="AE94" i="83"/>
  <c r="AF94" i="83"/>
  <c r="AG94" i="83"/>
  <c r="AH94" i="83"/>
  <c r="AI94" i="83"/>
  <c r="AJ94" i="83"/>
  <c r="AK94" i="83"/>
  <c r="AL94" i="83"/>
  <c r="AM94" i="83"/>
  <c r="AN94" i="83"/>
  <c r="AO94" i="83"/>
  <c r="AP94" i="83"/>
  <c r="AQ94" i="83"/>
  <c r="AR94" i="83"/>
  <c r="AS94" i="83"/>
  <c r="AT94" i="83"/>
  <c r="AU94" i="83"/>
  <c r="AV94" i="83"/>
  <c r="AW94" i="83"/>
  <c r="AX94" i="83"/>
  <c r="AY94" i="83"/>
  <c r="AZ94" i="83"/>
  <c r="B95" i="83"/>
  <c r="C95" i="83"/>
  <c r="D95" i="83"/>
  <c r="E95" i="83"/>
  <c r="F95" i="83"/>
  <c r="G95" i="83"/>
  <c r="H95" i="83"/>
  <c r="I95" i="83"/>
  <c r="J95" i="83"/>
  <c r="K95" i="83"/>
  <c r="L95" i="83"/>
  <c r="M95" i="83"/>
  <c r="N95" i="83"/>
  <c r="O95" i="83"/>
  <c r="Q95" i="83"/>
  <c r="R95" i="83"/>
  <c r="S95" i="83"/>
  <c r="T95" i="83"/>
  <c r="U95" i="83"/>
  <c r="V95" i="83"/>
  <c r="W95" i="83"/>
  <c r="X95" i="83"/>
  <c r="Y95" i="83"/>
  <c r="Z95" i="83"/>
  <c r="AA95" i="83"/>
  <c r="AB95" i="83"/>
  <c r="AC95" i="83"/>
  <c r="AD95" i="83"/>
  <c r="AE95" i="83"/>
  <c r="AF95" i="83"/>
  <c r="AG95" i="83"/>
  <c r="AH95" i="83"/>
  <c r="AI95" i="83"/>
  <c r="AJ95" i="83"/>
  <c r="AK95" i="83"/>
  <c r="AL95" i="83"/>
  <c r="AM95" i="83"/>
  <c r="AN95" i="83"/>
  <c r="AO95" i="83"/>
  <c r="AP95" i="83"/>
  <c r="AQ95" i="83"/>
  <c r="AR95" i="83"/>
  <c r="AS95" i="83"/>
  <c r="AT95" i="83"/>
  <c r="AU95" i="83"/>
  <c r="AV95" i="83"/>
  <c r="AW95" i="83"/>
  <c r="AX95" i="83"/>
  <c r="AY95" i="83"/>
  <c r="AZ95" i="83"/>
  <c r="B96" i="83"/>
  <c r="C96" i="83"/>
  <c r="D96" i="83"/>
  <c r="E96" i="83"/>
  <c r="F96" i="83"/>
  <c r="G96" i="83"/>
  <c r="H96" i="83"/>
  <c r="I96" i="83"/>
  <c r="J96" i="83"/>
  <c r="K96" i="83"/>
  <c r="L96" i="83"/>
  <c r="M96" i="83"/>
  <c r="N96" i="83"/>
  <c r="O96" i="83"/>
  <c r="Q96" i="83"/>
  <c r="R96" i="83"/>
  <c r="S96" i="83"/>
  <c r="T96" i="83"/>
  <c r="U96" i="83"/>
  <c r="V96" i="83"/>
  <c r="W96" i="83"/>
  <c r="X96" i="83"/>
  <c r="Y96" i="83"/>
  <c r="Z96" i="83"/>
  <c r="AA96" i="83"/>
  <c r="AB96" i="83"/>
  <c r="AC96" i="83"/>
  <c r="AD96" i="83"/>
  <c r="AE96" i="83"/>
  <c r="AF96" i="83"/>
  <c r="AG96" i="83"/>
  <c r="AH96" i="83"/>
  <c r="AI96" i="83"/>
  <c r="AJ96" i="83"/>
  <c r="AK96" i="83"/>
  <c r="AL96" i="83"/>
  <c r="AM96" i="83"/>
  <c r="AN96" i="83"/>
  <c r="AO96" i="83"/>
  <c r="AP96" i="83"/>
  <c r="AQ96" i="83"/>
  <c r="AR96" i="83"/>
  <c r="AS96" i="83"/>
  <c r="AT96" i="83"/>
  <c r="AU96" i="83"/>
  <c r="AV96" i="83"/>
  <c r="AW96" i="83"/>
  <c r="AX96" i="83"/>
  <c r="AY96" i="83"/>
  <c r="AZ96" i="83"/>
  <c r="B97" i="83"/>
  <c r="C97" i="83"/>
  <c r="D97" i="83"/>
  <c r="E97" i="83"/>
  <c r="F97" i="83"/>
  <c r="G97" i="83"/>
  <c r="H97" i="83"/>
  <c r="I97" i="83"/>
  <c r="J97" i="83"/>
  <c r="K97" i="83"/>
  <c r="L97" i="83"/>
  <c r="M97" i="83"/>
  <c r="N97" i="83"/>
  <c r="O97" i="83"/>
  <c r="Q97" i="83"/>
  <c r="R97" i="83"/>
  <c r="S97" i="83"/>
  <c r="T97" i="83"/>
  <c r="U97" i="83"/>
  <c r="V97" i="83"/>
  <c r="W97" i="83"/>
  <c r="X97" i="83"/>
  <c r="Y97" i="83"/>
  <c r="Z97" i="83"/>
  <c r="AA97" i="83"/>
  <c r="AB97" i="83"/>
  <c r="AC97" i="83"/>
  <c r="AD97" i="83"/>
  <c r="AE97" i="83"/>
  <c r="AF97" i="83"/>
  <c r="AG97" i="83"/>
  <c r="AH97" i="83"/>
  <c r="AI97" i="83"/>
  <c r="AJ97" i="83"/>
  <c r="AK97" i="83"/>
  <c r="AL97" i="83"/>
  <c r="AM97" i="83"/>
  <c r="AN97" i="83"/>
  <c r="AO97" i="83"/>
  <c r="AP97" i="83"/>
  <c r="AQ97" i="83"/>
  <c r="AR97" i="83"/>
  <c r="AS97" i="83"/>
  <c r="AT97" i="83"/>
  <c r="AU97" i="83"/>
  <c r="AV97" i="83"/>
  <c r="AW97" i="83"/>
  <c r="AX97" i="83"/>
  <c r="AY97" i="83"/>
  <c r="AZ97" i="83"/>
  <c r="B98" i="83"/>
  <c r="C98" i="83"/>
  <c r="D98" i="83"/>
  <c r="E98" i="83"/>
  <c r="F98" i="83"/>
  <c r="G98" i="83"/>
  <c r="H98" i="83"/>
  <c r="I98" i="83"/>
  <c r="J98" i="83"/>
  <c r="K98" i="83"/>
  <c r="L98" i="83"/>
  <c r="M98" i="83"/>
  <c r="N98" i="83"/>
  <c r="O98" i="83"/>
  <c r="Q98" i="83"/>
  <c r="R98" i="83"/>
  <c r="S98" i="83"/>
  <c r="T98" i="83"/>
  <c r="U98" i="83"/>
  <c r="V98" i="83"/>
  <c r="W98" i="83"/>
  <c r="X98" i="83"/>
  <c r="Y98" i="83"/>
  <c r="Z98" i="83"/>
  <c r="AA98" i="83"/>
  <c r="AB98" i="83"/>
  <c r="AC98" i="83"/>
  <c r="AD98" i="83"/>
  <c r="AE98" i="83"/>
  <c r="AF98" i="83"/>
  <c r="AG98" i="83"/>
  <c r="AH98" i="83"/>
  <c r="AI98" i="83"/>
  <c r="AJ98" i="83"/>
  <c r="AK98" i="83"/>
  <c r="AL98" i="83"/>
  <c r="AM98" i="83"/>
  <c r="AN98" i="83"/>
  <c r="AO98" i="83"/>
  <c r="AP98" i="83"/>
  <c r="AQ98" i="83"/>
  <c r="AR98" i="83"/>
  <c r="AS98" i="83"/>
  <c r="AT98" i="83"/>
  <c r="AU98" i="83"/>
  <c r="AV98" i="83"/>
  <c r="AW98" i="83"/>
  <c r="AX98" i="83"/>
  <c r="AY98" i="83"/>
  <c r="AZ98" i="83"/>
  <c r="B99"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K99" i="83"/>
  <c r="AL99" i="83"/>
  <c r="AM99" i="83"/>
  <c r="AN99" i="83"/>
  <c r="AO99" i="83"/>
  <c r="AP99" i="83"/>
  <c r="AQ99" i="83"/>
  <c r="AR99" i="83"/>
  <c r="AS99" i="83"/>
  <c r="AT99" i="83"/>
  <c r="AU99" i="83"/>
  <c r="AV99" i="83"/>
  <c r="AW99" i="83"/>
  <c r="AX99" i="83"/>
  <c r="AY99" i="83"/>
  <c r="AZ99" i="83"/>
  <c r="B100" i="83"/>
  <c r="C100" i="83"/>
  <c r="D100" i="83"/>
  <c r="E100" i="83"/>
  <c r="F100" i="83"/>
  <c r="G100" i="83"/>
  <c r="H100" i="83"/>
  <c r="I100" i="83"/>
  <c r="J100" i="83"/>
  <c r="K100" i="83"/>
  <c r="L100" i="83"/>
  <c r="M100" i="83"/>
  <c r="N100" i="83"/>
  <c r="O100" i="83"/>
  <c r="Q100" i="83"/>
  <c r="R100" i="83"/>
  <c r="S100" i="83"/>
  <c r="T100" i="83"/>
  <c r="U100" i="83"/>
  <c r="V100" i="83"/>
  <c r="W100" i="83"/>
  <c r="X100" i="83"/>
  <c r="Y100" i="83"/>
  <c r="Z100" i="83"/>
  <c r="AA100" i="83"/>
  <c r="AB100" i="83"/>
  <c r="AC100" i="83"/>
  <c r="AD100" i="83"/>
  <c r="AE100" i="83"/>
  <c r="AF100" i="83"/>
  <c r="AG100" i="83"/>
  <c r="AH100" i="83"/>
  <c r="AI100" i="83"/>
  <c r="AJ100" i="83"/>
  <c r="AK100" i="83"/>
  <c r="AL100" i="83"/>
  <c r="AM100" i="83"/>
  <c r="AN100" i="83"/>
  <c r="AO100" i="83"/>
  <c r="AP100" i="83"/>
  <c r="AQ100" i="83"/>
  <c r="AR100" i="83"/>
  <c r="AS100" i="83"/>
  <c r="AT100" i="83"/>
  <c r="AU100" i="83"/>
  <c r="AV100" i="83"/>
  <c r="AW100" i="83"/>
  <c r="AX100" i="83"/>
  <c r="AY100" i="83"/>
  <c r="AZ100" i="83"/>
  <c r="B101" i="83"/>
  <c r="C101" i="83"/>
  <c r="D101" i="83"/>
  <c r="E101" i="83"/>
  <c r="F101" i="83"/>
  <c r="G101" i="83"/>
  <c r="H101" i="83"/>
  <c r="I101" i="83"/>
  <c r="J101" i="83"/>
  <c r="K101" i="83"/>
  <c r="L101" i="83"/>
  <c r="M101" i="83"/>
  <c r="N101" i="83"/>
  <c r="O101" i="83"/>
  <c r="Q101" i="83"/>
  <c r="R101" i="83"/>
  <c r="S101" i="83"/>
  <c r="T101" i="83"/>
  <c r="U101" i="83"/>
  <c r="V101" i="83"/>
  <c r="W101" i="83"/>
  <c r="X101" i="83"/>
  <c r="Y101" i="83"/>
  <c r="Z101" i="83"/>
  <c r="AA101" i="83"/>
  <c r="AB101" i="83"/>
  <c r="AC101" i="83"/>
  <c r="AD101" i="83"/>
  <c r="AE101" i="83"/>
  <c r="AF101" i="83"/>
  <c r="AG101" i="83"/>
  <c r="AH101" i="83"/>
  <c r="AI101" i="83"/>
  <c r="AJ101" i="83"/>
  <c r="AK101" i="83"/>
  <c r="AL101" i="83"/>
  <c r="AM101" i="83"/>
  <c r="AN101" i="83"/>
  <c r="AO101" i="83"/>
  <c r="AP101" i="83"/>
  <c r="AQ101" i="83"/>
  <c r="AR101" i="83"/>
  <c r="AS101" i="83"/>
  <c r="AT101" i="83"/>
  <c r="AU101" i="83"/>
  <c r="AV101" i="83"/>
  <c r="AW101" i="83"/>
  <c r="AX101" i="83"/>
  <c r="AY101" i="83"/>
  <c r="AZ101" i="83"/>
  <c r="B102" i="83"/>
  <c r="C102" i="83"/>
  <c r="D102" i="83"/>
  <c r="E102" i="83"/>
  <c r="F102" i="83"/>
  <c r="G102" i="83"/>
  <c r="H102" i="83"/>
  <c r="I102" i="83"/>
  <c r="J102" i="83"/>
  <c r="K102" i="83"/>
  <c r="L102" i="83"/>
  <c r="M102" i="83"/>
  <c r="N102" i="83"/>
  <c r="O102" i="83"/>
  <c r="Q102" i="83"/>
  <c r="R102" i="83"/>
  <c r="S102" i="83"/>
  <c r="T102" i="83"/>
  <c r="U102" i="83"/>
  <c r="V102" i="83"/>
  <c r="W102" i="83"/>
  <c r="X102" i="83"/>
  <c r="Y102" i="83"/>
  <c r="Z102" i="83"/>
  <c r="AA102" i="83"/>
  <c r="AB102" i="83"/>
  <c r="AC102" i="83"/>
  <c r="AD102" i="83"/>
  <c r="AE102" i="83"/>
  <c r="AF102" i="83"/>
  <c r="AG102" i="83"/>
  <c r="AH102" i="83"/>
  <c r="AI102" i="83"/>
  <c r="AJ102" i="83"/>
  <c r="AK102" i="83"/>
  <c r="AL102" i="83"/>
  <c r="AM102" i="83"/>
  <c r="AN102" i="83"/>
  <c r="AO102" i="83"/>
  <c r="AP102" i="83"/>
  <c r="AQ102" i="83"/>
  <c r="AR102" i="83"/>
  <c r="AS102" i="83"/>
  <c r="AT102" i="83"/>
  <c r="AU102" i="83"/>
  <c r="AV102" i="83"/>
  <c r="AW102" i="83"/>
  <c r="AX102" i="83"/>
  <c r="AY102" i="83"/>
  <c r="AZ102" i="83"/>
  <c r="B103" i="83"/>
  <c r="C103" i="83"/>
  <c r="D103" i="83"/>
  <c r="E103" i="83"/>
  <c r="F103" i="83"/>
  <c r="G103" i="83"/>
  <c r="H103" i="83"/>
  <c r="I103" i="83"/>
  <c r="J103" i="83"/>
  <c r="K103" i="83"/>
  <c r="L103" i="83"/>
  <c r="M103" i="83"/>
  <c r="N103" i="83"/>
  <c r="O103" i="83"/>
  <c r="Q103" i="83"/>
  <c r="R103" i="83"/>
  <c r="S103" i="83"/>
  <c r="T103" i="83"/>
  <c r="U103" i="83"/>
  <c r="V103" i="83"/>
  <c r="W103" i="83"/>
  <c r="X103" i="83"/>
  <c r="Y103" i="83"/>
  <c r="Z103" i="83"/>
  <c r="AA103" i="83"/>
  <c r="AB103" i="83"/>
  <c r="AC103" i="83"/>
  <c r="AD103" i="83"/>
  <c r="AE103" i="83"/>
  <c r="AF103" i="83"/>
  <c r="AG103" i="83"/>
  <c r="AH103" i="83"/>
  <c r="AI103" i="83"/>
  <c r="AJ103" i="83"/>
  <c r="AK103" i="83"/>
  <c r="AL103" i="83"/>
  <c r="AM103" i="83"/>
  <c r="AN103" i="83"/>
  <c r="AO103" i="83"/>
  <c r="AP103" i="83"/>
  <c r="AQ103" i="83"/>
  <c r="AR103" i="83"/>
  <c r="AS103" i="83"/>
  <c r="AT103" i="83"/>
  <c r="AU103" i="83"/>
  <c r="AV103" i="83"/>
  <c r="AW103" i="83"/>
  <c r="AX103" i="83"/>
  <c r="AY103" i="83"/>
  <c r="AZ103" i="83"/>
  <c r="B104" i="83"/>
  <c r="C104" i="83"/>
  <c r="D104" i="83"/>
  <c r="E104" i="83"/>
  <c r="F104" i="83"/>
  <c r="G104" i="83"/>
  <c r="H104" i="83"/>
  <c r="I104" i="83"/>
  <c r="J104" i="83"/>
  <c r="K104" i="83"/>
  <c r="L104" i="83"/>
  <c r="M104" i="83"/>
  <c r="N104" i="83"/>
  <c r="O104" i="83"/>
  <c r="Q104" i="83"/>
  <c r="R104" i="83"/>
  <c r="S104" i="83"/>
  <c r="T104" i="83"/>
  <c r="U104" i="83"/>
  <c r="V104" i="83"/>
  <c r="W104" i="83"/>
  <c r="X104" i="83"/>
  <c r="Y104" i="83"/>
  <c r="Z104" i="83"/>
  <c r="AA104" i="83"/>
  <c r="AB104" i="83"/>
  <c r="AC104" i="83"/>
  <c r="AD104" i="83"/>
  <c r="AE104" i="83"/>
  <c r="AF104" i="83"/>
  <c r="AG104" i="83"/>
  <c r="AH104" i="83"/>
  <c r="AI104" i="83"/>
  <c r="AJ104" i="83"/>
  <c r="AK104" i="83"/>
  <c r="AL104" i="83"/>
  <c r="AM104" i="83"/>
  <c r="AN104" i="83"/>
  <c r="AO104" i="83"/>
  <c r="AP104" i="83"/>
  <c r="AQ104" i="83"/>
  <c r="AR104" i="83"/>
  <c r="AS104" i="83"/>
  <c r="AT104" i="83"/>
  <c r="AU104" i="83"/>
  <c r="AV104" i="83"/>
  <c r="AW104" i="83"/>
  <c r="AX104" i="83"/>
  <c r="AY104" i="83"/>
  <c r="AZ104" i="83"/>
  <c r="B105" i="83"/>
  <c r="C105" i="83"/>
  <c r="D105" i="83"/>
  <c r="E105" i="83"/>
  <c r="F105" i="83"/>
  <c r="G105" i="83"/>
  <c r="H105" i="83"/>
  <c r="I105" i="83"/>
  <c r="J105" i="83"/>
  <c r="K105" i="83"/>
  <c r="L105" i="83"/>
  <c r="M105" i="83"/>
  <c r="N105" i="83"/>
  <c r="O105" i="83"/>
  <c r="Q105" i="83"/>
  <c r="R105" i="83"/>
  <c r="S105" i="83"/>
  <c r="T105" i="83"/>
  <c r="U105" i="83"/>
  <c r="V105" i="83"/>
  <c r="W105" i="83"/>
  <c r="X105" i="83"/>
  <c r="Y105" i="83"/>
  <c r="Z105" i="83"/>
  <c r="AA105" i="83"/>
  <c r="AB105" i="83"/>
  <c r="AC105" i="83"/>
  <c r="AD105" i="83"/>
  <c r="AE105" i="83"/>
  <c r="AF105" i="83"/>
  <c r="AG105" i="83"/>
  <c r="AH105" i="83"/>
  <c r="AI105" i="83"/>
  <c r="AJ105" i="83"/>
  <c r="AK105" i="83"/>
  <c r="AL105" i="83"/>
  <c r="AM105" i="83"/>
  <c r="AN105" i="83"/>
  <c r="AO105" i="83"/>
  <c r="AP105" i="83"/>
  <c r="AQ105" i="83"/>
  <c r="AR105" i="83"/>
  <c r="AS105" i="83"/>
  <c r="AT105" i="83"/>
  <c r="AU105" i="83"/>
  <c r="AV105" i="83"/>
  <c r="AW105" i="83"/>
  <c r="AX105" i="83"/>
  <c r="AY105" i="83"/>
  <c r="AZ105" i="83"/>
  <c r="B106" i="83"/>
  <c r="C106" i="83"/>
  <c r="D106" i="83"/>
  <c r="E106" i="83"/>
  <c r="F106" i="83"/>
  <c r="G106" i="83"/>
  <c r="H106" i="83"/>
  <c r="I106" i="83"/>
  <c r="J106" i="83"/>
  <c r="K106" i="83"/>
  <c r="L106" i="83"/>
  <c r="M106" i="83"/>
  <c r="N106" i="83"/>
  <c r="O106" i="83"/>
  <c r="Q106" i="83"/>
  <c r="R106" i="83"/>
  <c r="S106" i="83"/>
  <c r="T106" i="83"/>
  <c r="U106" i="83"/>
  <c r="V106" i="83"/>
  <c r="W106" i="83"/>
  <c r="X106" i="83"/>
  <c r="Y106" i="83"/>
  <c r="Z106" i="83"/>
  <c r="AA106" i="83"/>
  <c r="AB106" i="83"/>
  <c r="AC106" i="83"/>
  <c r="AD106" i="83"/>
  <c r="AE106" i="83"/>
  <c r="AF106" i="83"/>
  <c r="AG106" i="83"/>
  <c r="AH106" i="83"/>
  <c r="AI106" i="83"/>
  <c r="AJ106" i="83"/>
  <c r="AK106" i="83"/>
  <c r="AL106" i="83"/>
  <c r="AM106" i="83"/>
  <c r="AN106" i="83"/>
  <c r="AO106" i="83"/>
  <c r="AP106" i="83"/>
  <c r="AQ106" i="83"/>
  <c r="AR106" i="83"/>
  <c r="AS106" i="83"/>
  <c r="AT106" i="83"/>
  <c r="AU106" i="83"/>
  <c r="AV106" i="83"/>
  <c r="AW106" i="83"/>
  <c r="AX106" i="83"/>
  <c r="AY106" i="83"/>
  <c r="AZ106" i="83"/>
  <c r="B107" i="83"/>
  <c r="C107" i="83"/>
  <c r="D107" i="83"/>
  <c r="E107" i="83"/>
  <c r="F107" i="83"/>
  <c r="G107" i="83"/>
  <c r="H107" i="83"/>
  <c r="I107" i="83"/>
  <c r="J107" i="83"/>
  <c r="K107" i="83"/>
  <c r="L107" i="83"/>
  <c r="M107" i="83"/>
  <c r="N107" i="83"/>
  <c r="O107" i="83"/>
  <c r="Q107" i="83"/>
  <c r="R107" i="83"/>
  <c r="S107" i="83"/>
  <c r="T107" i="83"/>
  <c r="U107" i="83"/>
  <c r="V107" i="83"/>
  <c r="W107" i="83"/>
  <c r="X107" i="83"/>
  <c r="Y107" i="83"/>
  <c r="Z107" i="83"/>
  <c r="AA107" i="83"/>
  <c r="AB107" i="83"/>
  <c r="AC107" i="83"/>
  <c r="AD107" i="83"/>
  <c r="AE107" i="83"/>
  <c r="AF107" i="83"/>
  <c r="AG107" i="83"/>
  <c r="AH107" i="83"/>
  <c r="AI107" i="83"/>
  <c r="AJ107" i="83"/>
  <c r="AK107" i="83"/>
  <c r="AL107" i="83"/>
  <c r="AM107" i="83"/>
  <c r="AN107" i="83"/>
  <c r="AO107" i="83"/>
  <c r="AP107" i="83"/>
  <c r="AQ107" i="83"/>
  <c r="AR107" i="83"/>
  <c r="AS107" i="83"/>
  <c r="AT107" i="83"/>
  <c r="AU107" i="83"/>
  <c r="AV107" i="83"/>
  <c r="AW107" i="83"/>
  <c r="AX107" i="83"/>
  <c r="AY107" i="83"/>
  <c r="AZ107" i="83"/>
  <c r="B108" i="83"/>
  <c r="C108" i="83"/>
  <c r="D108" i="83"/>
  <c r="E108" i="83"/>
  <c r="F108" i="83"/>
  <c r="G108" i="83"/>
  <c r="H108" i="83"/>
  <c r="I108" i="83"/>
  <c r="J108" i="83"/>
  <c r="K108" i="83"/>
  <c r="L108" i="83"/>
  <c r="M108" i="83"/>
  <c r="N108" i="83"/>
  <c r="O108" i="83"/>
  <c r="Q108" i="83"/>
  <c r="R108" i="83"/>
  <c r="S108" i="83"/>
  <c r="T108" i="83"/>
  <c r="U108" i="83"/>
  <c r="V108" i="83"/>
  <c r="W108" i="83"/>
  <c r="X108" i="83"/>
  <c r="Y108" i="83"/>
  <c r="Z108" i="83"/>
  <c r="AA108" i="83"/>
  <c r="AB108" i="83"/>
  <c r="AC108" i="83"/>
  <c r="AD108" i="83"/>
  <c r="AE108" i="83"/>
  <c r="AF108" i="83"/>
  <c r="AG108" i="83"/>
  <c r="AH108" i="83"/>
  <c r="AI108" i="83"/>
  <c r="AJ108" i="83"/>
  <c r="AK108" i="83"/>
  <c r="AL108" i="83"/>
  <c r="AM108" i="83"/>
  <c r="AN108" i="83"/>
  <c r="AO108" i="83"/>
  <c r="AP108" i="83"/>
  <c r="AQ108" i="83"/>
  <c r="AR108" i="83"/>
  <c r="AS108" i="83"/>
  <c r="AT108" i="83"/>
  <c r="AU108" i="83"/>
  <c r="AV108" i="83"/>
  <c r="AW108" i="83"/>
  <c r="AX108" i="83"/>
  <c r="AY108" i="83"/>
  <c r="AZ108" i="83"/>
  <c r="B109" i="83"/>
  <c r="C109" i="83"/>
  <c r="D109" i="83"/>
  <c r="E109" i="83"/>
  <c r="F109" i="83"/>
  <c r="G109" i="83"/>
  <c r="H109" i="83"/>
  <c r="I109" i="83"/>
  <c r="J109" i="83"/>
  <c r="K109" i="83"/>
  <c r="L109" i="83"/>
  <c r="M109" i="83"/>
  <c r="N109" i="83"/>
  <c r="O109" i="83"/>
  <c r="Q109" i="83"/>
  <c r="R109" i="83"/>
  <c r="S109" i="83"/>
  <c r="T109" i="83"/>
  <c r="U109" i="83"/>
  <c r="V109" i="83"/>
  <c r="W109" i="83"/>
  <c r="X109" i="83"/>
  <c r="Y109" i="83"/>
  <c r="Z109" i="83"/>
  <c r="AA109" i="83"/>
  <c r="AB109" i="83"/>
  <c r="AC109" i="83"/>
  <c r="AD109" i="83"/>
  <c r="AE109" i="83"/>
  <c r="AF109" i="83"/>
  <c r="AG109" i="83"/>
  <c r="AH109" i="83"/>
  <c r="AI109" i="83"/>
  <c r="AJ109" i="83"/>
  <c r="AK109" i="83"/>
  <c r="AL109" i="83"/>
  <c r="AM109" i="83"/>
  <c r="AN109" i="83"/>
  <c r="AO109" i="83"/>
  <c r="AP109" i="83"/>
  <c r="AQ109" i="83"/>
  <c r="AR109" i="83"/>
  <c r="AS109" i="83"/>
  <c r="AT109" i="83"/>
  <c r="AU109" i="83"/>
  <c r="AV109" i="83"/>
  <c r="AW109" i="83"/>
  <c r="AX109" i="83"/>
  <c r="AY109" i="83"/>
  <c r="AZ109" i="83"/>
  <c r="B110" i="83"/>
  <c r="C110" i="83"/>
  <c r="D110" i="83"/>
  <c r="E110" i="83"/>
  <c r="F110" i="83"/>
  <c r="G110" i="83"/>
  <c r="H110" i="83"/>
  <c r="I110" i="83"/>
  <c r="J110" i="83"/>
  <c r="K110" i="83"/>
  <c r="L110" i="83"/>
  <c r="M110" i="83"/>
  <c r="N110" i="83"/>
  <c r="O110" i="83"/>
  <c r="Q110" i="83"/>
  <c r="R110" i="83"/>
  <c r="S110" i="83"/>
  <c r="T110" i="83"/>
  <c r="U110" i="83"/>
  <c r="V110" i="83"/>
  <c r="W110" i="83"/>
  <c r="X110" i="83"/>
  <c r="Y110" i="83"/>
  <c r="Z110" i="83"/>
  <c r="AA110" i="83"/>
  <c r="AB110" i="83"/>
  <c r="AC110" i="83"/>
  <c r="AD110" i="83"/>
  <c r="AE110" i="83"/>
  <c r="AF110" i="83"/>
  <c r="AG110" i="83"/>
  <c r="AH110" i="83"/>
  <c r="AI110" i="83"/>
  <c r="AJ110" i="83"/>
  <c r="AK110" i="83"/>
  <c r="AL110" i="83"/>
  <c r="AM110" i="83"/>
  <c r="AN110" i="83"/>
  <c r="AO110" i="83"/>
  <c r="AP110" i="83"/>
  <c r="AQ110" i="83"/>
  <c r="AR110" i="83"/>
  <c r="AS110" i="83"/>
  <c r="AT110" i="83"/>
  <c r="AU110" i="83"/>
  <c r="AV110" i="83"/>
  <c r="AW110" i="83"/>
  <c r="AX110" i="83"/>
  <c r="AY110" i="83"/>
  <c r="AZ110" i="83"/>
  <c r="B111" i="83"/>
  <c r="C111" i="83"/>
  <c r="D111" i="83"/>
  <c r="E111" i="83"/>
  <c r="F111" i="83"/>
  <c r="G111" i="83"/>
  <c r="H111" i="83"/>
  <c r="I111" i="83"/>
  <c r="J111" i="83"/>
  <c r="K111" i="83"/>
  <c r="L111" i="83"/>
  <c r="M111" i="83"/>
  <c r="N111" i="83"/>
  <c r="O111" i="83"/>
  <c r="Q111" i="83"/>
  <c r="R111" i="83"/>
  <c r="S111" i="83"/>
  <c r="T111" i="83"/>
  <c r="U111" i="83"/>
  <c r="V111" i="83"/>
  <c r="W111" i="83"/>
  <c r="X111" i="83"/>
  <c r="Y111" i="83"/>
  <c r="Z111" i="83"/>
  <c r="AA111" i="83"/>
  <c r="AB111" i="83"/>
  <c r="AC111" i="83"/>
  <c r="AD111" i="83"/>
  <c r="AE111" i="83"/>
  <c r="AF111" i="83"/>
  <c r="AG111" i="83"/>
  <c r="AH111" i="83"/>
  <c r="AI111" i="83"/>
  <c r="AJ111" i="83"/>
  <c r="AK111" i="83"/>
  <c r="AL111" i="83"/>
  <c r="AM111" i="83"/>
  <c r="AN111" i="83"/>
  <c r="AO111" i="83"/>
  <c r="AP111" i="83"/>
  <c r="AQ111" i="83"/>
  <c r="AR111" i="83"/>
  <c r="AS111" i="83"/>
  <c r="AT111" i="83"/>
  <c r="AU111" i="83"/>
  <c r="AV111" i="83"/>
  <c r="AW111" i="83"/>
  <c r="AX111" i="83"/>
  <c r="AY111" i="83"/>
  <c r="AZ111" i="83"/>
  <c r="B112" i="83"/>
  <c r="C112" i="83"/>
  <c r="D112" i="83"/>
  <c r="E112" i="83"/>
  <c r="F112" i="83"/>
  <c r="G112" i="83"/>
  <c r="H112" i="83"/>
  <c r="I112" i="83"/>
  <c r="J112" i="83"/>
  <c r="K112" i="83"/>
  <c r="L112" i="83"/>
  <c r="M112" i="83"/>
  <c r="N112" i="83"/>
  <c r="O112" i="83"/>
  <c r="Q112" i="83"/>
  <c r="R112" i="83"/>
  <c r="S112" i="83"/>
  <c r="T112" i="83"/>
  <c r="U112" i="83"/>
  <c r="V112" i="83"/>
  <c r="W112" i="83"/>
  <c r="X112" i="83"/>
  <c r="Y112" i="83"/>
  <c r="Z112" i="83"/>
  <c r="AA112" i="83"/>
  <c r="AB112" i="83"/>
  <c r="AC112" i="83"/>
  <c r="AD112" i="83"/>
  <c r="AE112" i="83"/>
  <c r="AF112" i="83"/>
  <c r="AG112" i="83"/>
  <c r="AH112" i="83"/>
  <c r="AI112" i="83"/>
  <c r="AJ112" i="83"/>
  <c r="AK112" i="83"/>
  <c r="AL112" i="83"/>
  <c r="AM112" i="83"/>
  <c r="AN112" i="83"/>
  <c r="AO112" i="83"/>
  <c r="AP112" i="83"/>
  <c r="AQ112" i="83"/>
  <c r="AR112" i="83"/>
  <c r="AS112" i="83"/>
  <c r="AT112" i="83"/>
  <c r="AU112" i="83"/>
  <c r="AV112" i="83"/>
  <c r="AW112" i="83"/>
  <c r="AX112" i="83"/>
  <c r="AY112" i="83"/>
  <c r="AZ112" i="83"/>
  <c r="B113" i="83"/>
  <c r="C113" i="83"/>
  <c r="D113" i="83"/>
  <c r="E113" i="83"/>
  <c r="F113" i="83"/>
  <c r="G113" i="83"/>
  <c r="H113" i="83"/>
  <c r="I113" i="83"/>
  <c r="J113" i="83"/>
  <c r="K113" i="83"/>
  <c r="L113" i="83"/>
  <c r="M113" i="83"/>
  <c r="N113" i="83"/>
  <c r="O113" i="83"/>
  <c r="Q113" i="83"/>
  <c r="R113" i="83"/>
  <c r="S113" i="83"/>
  <c r="T113" i="83"/>
  <c r="U113" i="83"/>
  <c r="V113" i="83"/>
  <c r="W113" i="83"/>
  <c r="X113" i="83"/>
  <c r="Y113" i="83"/>
  <c r="Z113" i="83"/>
  <c r="AA113" i="83"/>
  <c r="AB113" i="83"/>
  <c r="AC113" i="83"/>
  <c r="AD113" i="83"/>
  <c r="AE113" i="83"/>
  <c r="AF113" i="83"/>
  <c r="AG113" i="83"/>
  <c r="AH113" i="83"/>
  <c r="AI113" i="83"/>
  <c r="AJ113" i="83"/>
  <c r="AK113" i="83"/>
  <c r="AL113" i="83"/>
  <c r="AM113" i="83"/>
  <c r="AN113" i="83"/>
  <c r="AO113" i="83"/>
  <c r="AP113" i="83"/>
  <c r="AQ113" i="83"/>
  <c r="AR113" i="83"/>
  <c r="AS113" i="83"/>
  <c r="AT113" i="83"/>
  <c r="AU113" i="83"/>
  <c r="AV113" i="83"/>
  <c r="AW113" i="83"/>
  <c r="AX113" i="83"/>
  <c r="AY113" i="83"/>
  <c r="AZ113" i="83"/>
  <c r="B114" i="83"/>
  <c r="C114" i="83"/>
  <c r="D114" i="83"/>
  <c r="E114" i="83"/>
  <c r="F114" i="83"/>
  <c r="G114" i="83"/>
  <c r="H114" i="83"/>
  <c r="I114" i="83"/>
  <c r="J114" i="83"/>
  <c r="K114" i="83"/>
  <c r="L114" i="83"/>
  <c r="M114" i="83"/>
  <c r="N114" i="83"/>
  <c r="O114" i="83"/>
  <c r="Q114" i="83"/>
  <c r="R114" i="83"/>
  <c r="S114" i="83"/>
  <c r="T114" i="83"/>
  <c r="U114" i="83"/>
  <c r="V114" i="83"/>
  <c r="W114" i="83"/>
  <c r="X114" i="83"/>
  <c r="Y114" i="83"/>
  <c r="Z114" i="83"/>
  <c r="AA114" i="83"/>
  <c r="AB114" i="83"/>
  <c r="AC114" i="83"/>
  <c r="AD114" i="83"/>
  <c r="AE114" i="83"/>
  <c r="AF114" i="83"/>
  <c r="AG114" i="83"/>
  <c r="AH114" i="83"/>
  <c r="AI114" i="83"/>
  <c r="AJ114" i="83"/>
  <c r="AK114" i="83"/>
  <c r="AL114" i="83"/>
  <c r="AM114" i="83"/>
  <c r="AN114" i="83"/>
  <c r="AO114" i="83"/>
  <c r="AP114" i="83"/>
  <c r="AQ114" i="83"/>
  <c r="AR114" i="83"/>
  <c r="AS114" i="83"/>
  <c r="AT114" i="83"/>
  <c r="AU114" i="83"/>
  <c r="AV114" i="83"/>
  <c r="AW114" i="83"/>
  <c r="AX114" i="83"/>
  <c r="AY114" i="83"/>
  <c r="AZ114" i="83"/>
  <c r="B115" i="83"/>
  <c r="C115" i="83"/>
  <c r="D115" i="83"/>
  <c r="E115" i="83"/>
  <c r="F115" i="83"/>
  <c r="G115" i="83"/>
  <c r="H115" i="83"/>
  <c r="I115" i="83"/>
  <c r="J115" i="83"/>
  <c r="K115" i="83"/>
  <c r="L115" i="83"/>
  <c r="M115" i="83"/>
  <c r="N115" i="83"/>
  <c r="O115" i="83"/>
  <c r="Q115" i="83"/>
  <c r="R115" i="83"/>
  <c r="S115" i="83"/>
  <c r="T115" i="83"/>
  <c r="U115" i="83"/>
  <c r="V115" i="83"/>
  <c r="W115" i="83"/>
  <c r="X115" i="83"/>
  <c r="Y115" i="83"/>
  <c r="Z115" i="83"/>
  <c r="AA115" i="83"/>
  <c r="AB115" i="83"/>
  <c r="AC115" i="83"/>
  <c r="AD115" i="83"/>
  <c r="AE115" i="83"/>
  <c r="AF115" i="83"/>
  <c r="AG115" i="83"/>
  <c r="AH115" i="83"/>
  <c r="AI115" i="83"/>
  <c r="AJ115" i="83"/>
  <c r="AK115" i="83"/>
  <c r="AL115" i="83"/>
  <c r="AM115" i="83"/>
  <c r="AN115" i="83"/>
  <c r="AO115" i="83"/>
  <c r="AP115" i="83"/>
  <c r="AQ115" i="83"/>
  <c r="AR115" i="83"/>
  <c r="AS115" i="83"/>
  <c r="AT115" i="83"/>
  <c r="AU115" i="83"/>
  <c r="AV115" i="83"/>
  <c r="AW115" i="83"/>
  <c r="AX115" i="83"/>
  <c r="AY115" i="83"/>
  <c r="AZ115" i="83"/>
  <c r="B116" i="83"/>
  <c r="C116" i="83"/>
  <c r="D116" i="83"/>
  <c r="E116" i="83"/>
  <c r="F116" i="83"/>
  <c r="G116" i="83"/>
  <c r="H116" i="83"/>
  <c r="I116" i="83"/>
  <c r="J116" i="83"/>
  <c r="K116" i="83"/>
  <c r="L116" i="83"/>
  <c r="M116" i="83"/>
  <c r="N116" i="83"/>
  <c r="O116" i="83"/>
  <c r="Q116" i="83"/>
  <c r="R116" i="83"/>
  <c r="S116" i="83"/>
  <c r="T116" i="83"/>
  <c r="U116" i="83"/>
  <c r="V116" i="83"/>
  <c r="W116" i="83"/>
  <c r="X116" i="83"/>
  <c r="Y116" i="83"/>
  <c r="Z116" i="83"/>
  <c r="AA116" i="83"/>
  <c r="AB116" i="83"/>
  <c r="AC116" i="83"/>
  <c r="AD116" i="83"/>
  <c r="AE116" i="83"/>
  <c r="AF116" i="83"/>
  <c r="AG116" i="83"/>
  <c r="AH116" i="83"/>
  <c r="AI116" i="83"/>
  <c r="AJ116" i="83"/>
  <c r="AK116" i="83"/>
  <c r="AL116" i="83"/>
  <c r="AM116" i="83"/>
  <c r="AN116" i="83"/>
  <c r="AO116" i="83"/>
  <c r="AP116" i="83"/>
  <c r="AQ116" i="83"/>
  <c r="AR116" i="83"/>
  <c r="AS116" i="83"/>
  <c r="AT116" i="83"/>
  <c r="AU116" i="83"/>
  <c r="AV116" i="83"/>
  <c r="AW116" i="83"/>
  <c r="AX116" i="83"/>
  <c r="AY116" i="83"/>
  <c r="AZ116" i="83"/>
  <c r="B117" i="83"/>
  <c r="C117" i="83"/>
  <c r="D117" i="83"/>
  <c r="E117" i="83"/>
  <c r="F117" i="83"/>
  <c r="G117" i="83"/>
  <c r="H117" i="83"/>
  <c r="I117" i="83"/>
  <c r="J117" i="83"/>
  <c r="K117" i="83"/>
  <c r="L117" i="83"/>
  <c r="M117" i="83"/>
  <c r="N117" i="83"/>
  <c r="O117" i="83"/>
  <c r="Q117" i="83"/>
  <c r="R117" i="83"/>
  <c r="S117" i="83"/>
  <c r="T117" i="83"/>
  <c r="U117" i="83"/>
  <c r="V117" i="83"/>
  <c r="W117" i="83"/>
  <c r="X117" i="83"/>
  <c r="Y117" i="83"/>
  <c r="Z117" i="83"/>
  <c r="AA117" i="83"/>
  <c r="AB117" i="83"/>
  <c r="AC117" i="83"/>
  <c r="AD117" i="83"/>
  <c r="AE117" i="83"/>
  <c r="AF117" i="83"/>
  <c r="AG117" i="83"/>
  <c r="AH117" i="83"/>
  <c r="AI117" i="83"/>
  <c r="AJ117" i="83"/>
  <c r="AK117" i="83"/>
  <c r="AL117" i="83"/>
  <c r="AM117" i="83"/>
  <c r="AN117" i="83"/>
  <c r="AO117" i="83"/>
  <c r="AP117" i="83"/>
  <c r="AQ117" i="83"/>
  <c r="AR117" i="83"/>
  <c r="AS117" i="83"/>
  <c r="AT117" i="83"/>
  <c r="AU117" i="83"/>
  <c r="AV117" i="83"/>
  <c r="AW117" i="83"/>
  <c r="AX117" i="83"/>
  <c r="AY117" i="83"/>
  <c r="AZ117" i="83"/>
  <c r="B118" i="83"/>
  <c r="C118" i="83"/>
  <c r="D118" i="83"/>
  <c r="E118" i="83"/>
  <c r="F118" i="83"/>
  <c r="G118" i="83"/>
  <c r="H118" i="83"/>
  <c r="I118" i="83"/>
  <c r="J118" i="83"/>
  <c r="K118" i="83"/>
  <c r="L118" i="83"/>
  <c r="M118" i="83"/>
  <c r="N118" i="83"/>
  <c r="O118" i="83"/>
  <c r="Q118" i="83"/>
  <c r="R118" i="83"/>
  <c r="S118" i="83"/>
  <c r="T118" i="83"/>
  <c r="U118" i="83"/>
  <c r="V118" i="83"/>
  <c r="W118" i="83"/>
  <c r="X118" i="83"/>
  <c r="Y118" i="83"/>
  <c r="Z118" i="83"/>
  <c r="AA118" i="83"/>
  <c r="AB118" i="83"/>
  <c r="AC118" i="83"/>
  <c r="AD118" i="83"/>
  <c r="AE118" i="83"/>
  <c r="AF118" i="83"/>
  <c r="AG118" i="83"/>
  <c r="AH118" i="83"/>
  <c r="AI118" i="83"/>
  <c r="AJ118" i="83"/>
  <c r="AK118" i="83"/>
  <c r="AL118" i="83"/>
  <c r="AM118" i="83"/>
  <c r="AN118" i="83"/>
  <c r="AO118" i="83"/>
  <c r="AP118" i="83"/>
  <c r="AQ118" i="83"/>
  <c r="AR118" i="83"/>
  <c r="AS118" i="83"/>
  <c r="AT118" i="83"/>
  <c r="AU118" i="83"/>
  <c r="AV118" i="83"/>
  <c r="AW118" i="83"/>
  <c r="AX118" i="83"/>
  <c r="AY118" i="83"/>
  <c r="AZ118" i="83"/>
  <c r="B119" i="83"/>
  <c r="C119" i="83"/>
  <c r="D119" i="83"/>
  <c r="E119" i="83"/>
  <c r="F119" i="83"/>
  <c r="G119" i="83"/>
  <c r="H119" i="83"/>
  <c r="I119" i="83"/>
  <c r="J119" i="83"/>
  <c r="K119" i="83"/>
  <c r="L119" i="83"/>
  <c r="M119" i="83"/>
  <c r="N119" i="83"/>
  <c r="O119" i="83"/>
  <c r="Q119" i="83"/>
  <c r="R119" i="83"/>
  <c r="S119" i="83"/>
  <c r="T119" i="83"/>
  <c r="U119" i="83"/>
  <c r="V119" i="83"/>
  <c r="W119" i="83"/>
  <c r="X119" i="83"/>
  <c r="Y119" i="83"/>
  <c r="Z119" i="83"/>
  <c r="AA119" i="83"/>
  <c r="AB119" i="83"/>
  <c r="AC119" i="83"/>
  <c r="AD119" i="83"/>
  <c r="AE119" i="83"/>
  <c r="AF119" i="83"/>
  <c r="AG119" i="83"/>
  <c r="AH119" i="83"/>
  <c r="AI119" i="83"/>
  <c r="AJ119" i="83"/>
  <c r="AK119" i="83"/>
  <c r="AL119" i="83"/>
  <c r="AM119" i="83"/>
  <c r="AN119" i="83"/>
  <c r="AO119" i="83"/>
  <c r="AP119" i="83"/>
  <c r="AQ119" i="83"/>
  <c r="AR119" i="83"/>
  <c r="AS119" i="83"/>
  <c r="AT119" i="83"/>
  <c r="AU119" i="83"/>
  <c r="AV119" i="83"/>
  <c r="AW119" i="83"/>
  <c r="AX119" i="83"/>
  <c r="AY119" i="83"/>
  <c r="AZ119" i="83"/>
  <c r="B120" i="83"/>
  <c r="C120" i="83"/>
  <c r="D120" i="83"/>
  <c r="E120" i="83"/>
  <c r="F120" i="83"/>
  <c r="G120" i="83"/>
  <c r="H120" i="83"/>
  <c r="I120" i="83"/>
  <c r="J120" i="83"/>
  <c r="K120" i="83"/>
  <c r="L120" i="83"/>
  <c r="M120" i="83"/>
  <c r="N120" i="83"/>
  <c r="O120" i="83"/>
  <c r="Q120" i="83"/>
  <c r="R120" i="83"/>
  <c r="S120" i="83"/>
  <c r="T120" i="83"/>
  <c r="U120" i="83"/>
  <c r="V120" i="83"/>
  <c r="W120" i="83"/>
  <c r="X120" i="83"/>
  <c r="Y120" i="83"/>
  <c r="Z120" i="83"/>
  <c r="AA120" i="83"/>
  <c r="AB120" i="83"/>
  <c r="AC120" i="83"/>
  <c r="AD120" i="83"/>
  <c r="AE120" i="83"/>
  <c r="AF120" i="83"/>
  <c r="AG120" i="83"/>
  <c r="AH120" i="83"/>
  <c r="AI120" i="83"/>
  <c r="AJ120" i="83"/>
  <c r="AK120" i="83"/>
  <c r="AL120" i="83"/>
  <c r="AM120" i="83"/>
  <c r="AN120" i="83"/>
  <c r="AO120" i="83"/>
  <c r="AP120" i="83"/>
  <c r="AQ120" i="83"/>
  <c r="AR120" i="83"/>
  <c r="AS120" i="83"/>
  <c r="AT120" i="83"/>
  <c r="AU120" i="83"/>
  <c r="AV120" i="83"/>
  <c r="AW120" i="83"/>
  <c r="AX120" i="83"/>
  <c r="AY120" i="83"/>
  <c r="AZ120" i="83"/>
  <c r="B121" i="83"/>
  <c r="C121" i="83"/>
  <c r="D121" i="83"/>
  <c r="E121" i="83"/>
  <c r="F121" i="83"/>
  <c r="G121" i="83"/>
  <c r="H121" i="83"/>
  <c r="I121" i="83"/>
  <c r="J121" i="83"/>
  <c r="K121" i="83"/>
  <c r="L121" i="83"/>
  <c r="M121" i="83"/>
  <c r="N121" i="83"/>
  <c r="O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122" i="83"/>
  <c r="C122" i="83"/>
  <c r="D122" i="83"/>
  <c r="E122" i="83"/>
  <c r="F122" i="83"/>
  <c r="G122" i="83"/>
  <c r="H122" i="83"/>
  <c r="I122" i="83"/>
  <c r="J122" i="83"/>
  <c r="K122" i="83"/>
  <c r="L122" i="83"/>
  <c r="M122" i="83"/>
  <c r="N122" i="83"/>
  <c r="O122" i="83"/>
  <c r="Q122" i="83"/>
  <c r="R122" i="83"/>
  <c r="S122" i="83"/>
  <c r="T122" i="83"/>
  <c r="U122" i="83"/>
  <c r="V122" i="83"/>
  <c r="W122" i="83"/>
  <c r="X122" i="83"/>
  <c r="Y122" i="83"/>
  <c r="Z122" i="83"/>
  <c r="AA122" i="83"/>
  <c r="AB122" i="83"/>
  <c r="AC122" i="83"/>
  <c r="AD122" i="83"/>
  <c r="AE122" i="83"/>
  <c r="AF122" i="83"/>
  <c r="AG122" i="83"/>
  <c r="AH122" i="83"/>
  <c r="AI122" i="83"/>
  <c r="AJ122" i="83"/>
  <c r="AK122" i="83"/>
  <c r="AL122" i="83"/>
  <c r="AM122" i="83"/>
  <c r="AN122" i="83"/>
  <c r="AO122" i="83"/>
  <c r="AP122" i="83"/>
  <c r="AQ122" i="83"/>
  <c r="AR122" i="83"/>
  <c r="AS122" i="83"/>
  <c r="AT122" i="83"/>
  <c r="AU122" i="83"/>
  <c r="AV122" i="83"/>
  <c r="AW122" i="83"/>
  <c r="AX122" i="83"/>
  <c r="AY122" i="83"/>
  <c r="AZ122" i="83"/>
  <c r="B123" i="83"/>
  <c r="C123" i="83"/>
  <c r="D123" i="83"/>
  <c r="E123" i="83"/>
  <c r="F123" i="83"/>
  <c r="G123" i="83"/>
  <c r="H123" i="83"/>
  <c r="I123" i="83"/>
  <c r="J123" i="83"/>
  <c r="K123" i="83"/>
  <c r="L123" i="83"/>
  <c r="M123" i="83"/>
  <c r="N123" i="83"/>
  <c r="O123" i="83"/>
  <c r="Q123" i="83"/>
  <c r="R123" i="83"/>
  <c r="S123" i="83"/>
  <c r="T123" i="83"/>
  <c r="U123" i="83"/>
  <c r="V123" i="83"/>
  <c r="W123" i="83"/>
  <c r="X123" i="83"/>
  <c r="Y123" i="83"/>
  <c r="Z123" i="83"/>
  <c r="AA123" i="83"/>
  <c r="AB123" i="83"/>
  <c r="AC123" i="83"/>
  <c r="AD123" i="83"/>
  <c r="AE123" i="83"/>
  <c r="AF123" i="83"/>
  <c r="AG123" i="83"/>
  <c r="AH123" i="83"/>
  <c r="AI123" i="83"/>
  <c r="AJ123" i="83"/>
  <c r="AK123" i="83"/>
  <c r="AL123" i="83"/>
  <c r="AM123" i="83"/>
  <c r="AN123" i="83"/>
  <c r="AO123" i="83"/>
  <c r="AP123" i="83"/>
  <c r="AQ123" i="83"/>
  <c r="AR123" i="83"/>
  <c r="AS123" i="83"/>
  <c r="AT123" i="83"/>
  <c r="AU123" i="83"/>
  <c r="AV123" i="83"/>
  <c r="AW123" i="83"/>
  <c r="AX123" i="83"/>
  <c r="AY123" i="83"/>
  <c r="AZ123" i="83"/>
  <c r="B124" i="83"/>
  <c r="C124" i="83"/>
  <c r="D124" i="83"/>
  <c r="E124" i="83"/>
  <c r="F124" i="83"/>
  <c r="G124" i="83"/>
  <c r="H124" i="83"/>
  <c r="I124" i="83"/>
  <c r="J124" i="83"/>
  <c r="K124" i="83"/>
  <c r="L124" i="83"/>
  <c r="M124" i="83"/>
  <c r="N124" i="83"/>
  <c r="O124" i="83"/>
  <c r="Q124" i="83"/>
  <c r="R124" i="83"/>
  <c r="S124" i="83"/>
  <c r="T124" i="83"/>
  <c r="U124" i="83"/>
  <c r="V124" i="83"/>
  <c r="W124" i="83"/>
  <c r="X124" i="83"/>
  <c r="Y124" i="83"/>
  <c r="Z124" i="83"/>
  <c r="AA124" i="83"/>
  <c r="AB124" i="83"/>
  <c r="AC124" i="83"/>
  <c r="AD124" i="83"/>
  <c r="AE124" i="83"/>
  <c r="AF124" i="83"/>
  <c r="AG124" i="83"/>
  <c r="AH124" i="83"/>
  <c r="AI124" i="83"/>
  <c r="AJ124" i="83"/>
  <c r="AK124" i="83"/>
  <c r="AL124" i="83"/>
  <c r="AM124" i="83"/>
  <c r="AN124" i="83"/>
  <c r="AO124" i="83"/>
  <c r="AP124" i="83"/>
  <c r="AQ124" i="83"/>
  <c r="AR124" i="83"/>
  <c r="AS124" i="83"/>
  <c r="AT124" i="83"/>
  <c r="AU124" i="83"/>
  <c r="AV124" i="83"/>
  <c r="AW124" i="83"/>
  <c r="AX124" i="83"/>
  <c r="AY124" i="83"/>
  <c r="AZ124" i="83"/>
  <c r="B125" i="83"/>
  <c r="C125" i="83"/>
  <c r="D125" i="83"/>
  <c r="E125" i="83"/>
  <c r="F125" i="83"/>
  <c r="G125" i="83"/>
  <c r="H125" i="83"/>
  <c r="I125" i="83"/>
  <c r="J125" i="83"/>
  <c r="K125" i="83"/>
  <c r="L125" i="83"/>
  <c r="M125" i="83"/>
  <c r="N125" i="83"/>
  <c r="O125" i="83"/>
  <c r="Q125" i="83"/>
  <c r="R125" i="83"/>
  <c r="S125" i="83"/>
  <c r="T125" i="83"/>
  <c r="U125" i="83"/>
  <c r="V125" i="83"/>
  <c r="W125" i="83"/>
  <c r="X125" i="83"/>
  <c r="Y125" i="83"/>
  <c r="Z125" i="83"/>
  <c r="AA125" i="83"/>
  <c r="AB125" i="83"/>
  <c r="AC125" i="83"/>
  <c r="AD125" i="83"/>
  <c r="AE125" i="83"/>
  <c r="AF125" i="83"/>
  <c r="AG125" i="83"/>
  <c r="AH125" i="83"/>
  <c r="AI125" i="83"/>
  <c r="AJ125" i="83"/>
  <c r="AK125" i="83"/>
  <c r="AL125" i="83"/>
  <c r="AM125" i="83"/>
  <c r="AN125" i="83"/>
  <c r="AO125" i="83"/>
  <c r="AP125" i="83"/>
  <c r="AQ125" i="83"/>
  <c r="AR125" i="83"/>
  <c r="AS125" i="83"/>
  <c r="AT125" i="83"/>
  <c r="AU125" i="83"/>
  <c r="AV125" i="83"/>
  <c r="AW125" i="83"/>
  <c r="AX125" i="83"/>
  <c r="AY125" i="83"/>
  <c r="AZ125" i="83"/>
  <c r="B126" i="83"/>
  <c r="C126" i="83"/>
  <c r="D126" i="83"/>
  <c r="E126" i="83"/>
  <c r="F126" i="83"/>
  <c r="G126" i="83"/>
  <c r="H126" i="83"/>
  <c r="I126" i="83"/>
  <c r="J126" i="83"/>
  <c r="K126" i="83"/>
  <c r="L126" i="83"/>
  <c r="M126" i="83"/>
  <c r="N126" i="83"/>
  <c r="O126" i="83"/>
  <c r="Q126" i="83"/>
  <c r="R126" i="83"/>
  <c r="S126" i="83"/>
  <c r="T126" i="83"/>
  <c r="U126" i="83"/>
  <c r="V126" i="83"/>
  <c r="W126" i="83"/>
  <c r="X126" i="83"/>
  <c r="Y126" i="83"/>
  <c r="Z126" i="83"/>
  <c r="AA126" i="83"/>
  <c r="AB126" i="83"/>
  <c r="AC126" i="83"/>
  <c r="AD126" i="83"/>
  <c r="AE126" i="83"/>
  <c r="AF126" i="83"/>
  <c r="AG126" i="83"/>
  <c r="AH126" i="83"/>
  <c r="AI126" i="83"/>
  <c r="AJ126" i="83"/>
  <c r="AK126" i="83"/>
  <c r="AL126" i="83"/>
  <c r="AM126" i="83"/>
  <c r="AN126" i="83"/>
  <c r="AO126" i="83"/>
  <c r="AP126" i="83"/>
  <c r="AQ126" i="83"/>
  <c r="AR126" i="83"/>
  <c r="AS126" i="83"/>
  <c r="AT126" i="83"/>
  <c r="AU126" i="83"/>
  <c r="AV126" i="83"/>
  <c r="AW126" i="83"/>
  <c r="AX126" i="83"/>
  <c r="AY126" i="83"/>
  <c r="AZ126" i="83"/>
  <c r="B127" i="83"/>
  <c r="C127" i="83"/>
  <c r="D127" i="83"/>
  <c r="E127" i="83"/>
  <c r="F127" i="83"/>
  <c r="G127" i="83"/>
  <c r="H127" i="83"/>
  <c r="I127" i="83"/>
  <c r="J127" i="83"/>
  <c r="K127" i="83"/>
  <c r="L127" i="83"/>
  <c r="M127" i="83"/>
  <c r="N127" i="83"/>
  <c r="O127" i="83"/>
  <c r="Q127" i="83"/>
  <c r="R127" i="83"/>
  <c r="S127" i="83"/>
  <c r="T127" i="83"/>
  <c r="U127" i="83"/>
  <c r="V127" i="83"/>
  <c r="W127" i="83"/>
  <c r="X127" i="83"/>
  <c r="Y127" i="83"/>
  <c r="Z127" i="83"/>
  <c r="AA127" i="83"/>
  <c r="AB127" i="83"/>
  <c r="AC127" i="83"/>
  <c r="AD127" i="83"/>
  <c r="AE127" i="83"/>
  <c r="AF127" i="83"/>
  <c r="AG127" i="83"/>
  <c r="AH127" i="83"/>
  <c r="AI127" i="83"/>
  <c r="AJ127" i="83"/>
  <c r="AK127" i="83"/>
  <c r="AL127" i="83"/>
  <c r="AM127" i="83"/>
  <c r="AN127" i="83"/>
  <c r="AO127" i="83"/>
  <c r="AP127" i="83"/>
  <c r="AQ127" i="83"/>
  <c r="AR127" i="83"/>
  <c r="AS127" i="83"/>
  <c r="AT127" i="83"/>
  <c r="AU127" i="83"/>
  <c r="AV127" i="83"/>
  <c r="AW127" i="83"/>
  <c r="AX127" i="83"/>
  <c r="AY127" i="83"/>
  <c r="AZ127" i="83"/>
  <c r="B128" i="83"/>
  <c r="C128" i="83"/>
  <c r="D128" i="83"/>
  <c r="E128" i="83"/>
  <c r="F128" i="83"/>
  <c r="G128" i="83"/>
  <c r="H128" i="83"/>
  <c r="I128" i="83"/>
  <c r="J128" i="83"/>
  <c r="K128" i="83"/>
  <c r="L128" i="83"/>
  <c r="M128" i="83"/>
  <c r="N128" i="83"/>
  <c r="O128" i="83"/>
  <c r="Q128" i="83"/>
  <c r="R128" i="83"/>
  <c r="S128" i="83"/>
  <c r="T128" i="83"/>
  <c r="U128" i="83"/>
  <c r="V128" i="83"/>
  <c r="W128" i="83"/>
  <c r="X128" i="83"/>
  <c r="Y128" i="83"/>
  <c r="Z128" i="83"/>
  <c r="AA128" i="83"/>
  <c r="AB128" i="83"/>
  <c r="AC128" i="83"/>
  <c r="AD128" i="83"/>
  <c r="AE128" i="83"/>
  <c r="AF128" i="83"/>
  <c r="AG128" i="83"/>
  <c r="AH128" i="83"/>
  <c r="AI128" i="83"/>
  <c r="AJ128" i="83"/>
  <c r="AK128" i="83"/>
  <c r="AL128" i="83"/>
  <c r="AM128" i="83"/>
  <c r="AN128" i="83"/>
  <c r="AO128" i="83"/>
  <c r="AP128" i="83"/>
  <c r="AQ128" i="83"/>
  <c r="AR128" i="83"/>
  <c r="AS128" i="83"/>
  <c r="AT128" i="83"/>
  <c r="AU128" i="83"/>
  <c r="AV128" i="83"/>
  <c r="AW128" i="83"/>
  <c r="AX128" i="83"/>
  <c r="AY128" i="83"/>
  <c r="AZ128" i="83"/>
  <c r="B129" i="83"/>
  <c r="C129" i="83"/>
  <c r="D129" i="83"/>
  <c r="E129" i="83"/>
  <c r="F129" i="83"/>
  <c r="G129" i="83"/>
  <c r="H129" i="83"/>
  <c r="I129" i="83"/>
  <c r="J129" i="83"/>
  <c r="K129" i="83"/>
  <c r="L129" i="83"/>
  <c r="M129" i="83"/>
  <c r="N129" i="83"/>
  <c r="O129" i="83"/>
  <c r="Q129" i="83"/>
  <c r="R129" i="83"/>
  <c r="S129" i="83"/>
  <c r="T129" i="83"/>
  <c r="U129" i="83"/>
  <c r="V129" i="83"/>
  <c r="W129" i="83"/>
  <c r="X129" i="83"/>
  <c r="Y129" i="83"/>
  <c r="Z129" i="83"/>
  <c r="AA129" i="83"/>
  <c r="AB129" i="83"/>
  <c r="AC129" i="83"/>
  <c r="AD129" i="83"/>
  <c r="AE129" i="83"/>
  <c r="AF129" i="83"/>
  <c r="AG129" i="83"/>
  <c r="AH129" i="83"/>
  <c r="AI129" i="83"/>
  <c r="AJ129" i="83"/>
  <c r="AK129" i="83"/>
  <c r="AL129" i="83"/>
  <c r="AM129" i="83"/>
  <c r="AN129" i="83"/>
  <c r="AO129" i="83"/>
  <c r="AP129" i="83"/>
  <c r="AQ129" i="83"/>
  <c r="AR129" i="83"/>
  <c r="AS129" i="83"/>
  <c r="AT129" i="83"/>
  <c r="AU129" i="83"/>
  <c r="AV129" i="83"/>
  <c r="AW129" i="83"/>
  <c r="AX129" i="83"/>
  <c r="AY129" i="83"/>
  <c r="AZ129" i="83"/>
  <c r="B130" i="83"/>
  <c r="C130" i="83"/>
  <c r="D130" i="83"/>
  <c r="E130" i="83"/>
  <c r="F130" i="83"/>
  <c r="G130" i="83"/>
  <c r="H130" i="83"/>
  <c r="I130" i="83"/>
  <c r="J130" i="83"/>
  <c r="K130" i="83"/>
  <c r="L130" i="83"/>
  <c r="M130" i="83"/>
  <c r="N130" i="83"/>
  <c r="O130" i="83"/>
  <c r="Q130" i="83"/>
  <c r="R130" i="83"/>
  <c r="S130" i="83"/>
  <c r="T130" i="83"/>
  <c r="U130" i="83"/>
  <c r="V130" i="83"/>
  <c r="W130" i="83"/>
  <c r="X130" i="83"/>
  <c r="Y130" i="83"/>
  <c r="Z130" i="83"/>
  <c r="AA130" i="83"/>
  <c r="AB130" i="83"/>
  <c r="AC130" i="83"/>
  <c r="AD130" i="83"/>
  <c r="AE130" i="83"/>
  <c r="AF130" i="83"/>
  <c r="AG130" i="83"/>
  <c r="AH130" i="83"/>
  <c r="AI130" i="83"/>
  <c r="AJ130" i="83"/>
  <c r="AK130" i="83"/>
  <c r="AL130" i="83"/>
  <c r="AM130" i="83"/>
  <c r="AN130" i="83"/>
  <c r="AO130" i="83"/>
  <c r="AP130" i="83"/>
  <c r="AQ130" i="83"/>
  <c r="AR130" i="83"/>
  <c r="AS130" i="83"/>
  <c r="AT130" i="83"/>
  <c r="AU130" i="83"/>
  <c r="AV130" i="83"/>
  <c r="AW130" i="83"/>
  <c r="AX130" i="83"/>
  <c r="AY130" i="83"/>
  <c r="AZ130" i="83"/>
  <c r="B131" i="83"/>
  <c r="C131" i="83"/>
  <c r="D131" i="83"/>
  <c r="E131" i="83"/>
  <c r="F131" i="83"/>
  <c r="G131" i="83"/>
  <c r="H131" i="83"/>
  <c r="I131" i="83"/>
  <c r="J131" i="83"/>
  <c r="K131" i="83"/>
  <c r="L131" i="83"/>
  <c r="M131" i="83"/>
  <c r="N131" i="83"/>
  <c r="O131" i="83"/>
  <c r="Q131" i="83"/>
  <c r="R131" i="83"/>
  <c r="S131" i="83"/>
  <c r="T131" i="83"/>
  <c r="U131" i="83"/>
  <c r="V131" i="83"/>
  <c r="W131" i="83"/>
  <c r="X131" i="83"/>
  <c r="Y131" i="83"/>
  <c r="Z131" i="83"/>
  <c r="AA131" i="83"/>
  <c r="AB131" i="83"/>
  <c r="AC131" i="83"/>
  <c r="AD131" i="83"/>
  <c r="AE131" i="83"/>
  <c r="AF131" i="83"/>
  <c r="AG131" i="83"/>
  <c r="AH131" i="83"/>
  <c r="AI131" i="83"/>
  <c r="AJ131" i="83"/>
  <c r="AK131" i="83"/>
  <c r="AL131" i="83"/>
  <c r="AM131" i="83"/>
  <c r="AN131" i="83"/>
  <c r="AO131" i="83"/>
  <c r="AP131" i="83"/>
  <c r="AQ131" i="83"/>
  <c r="AR131" i="83"/>
  <c r="AS131" i="83"/>
  <c r="AT131" i="83"/>
  <c r="AU131" i="83"/>
  <c r="AV131" i="83"/>
  <c r="AW131" i="83"/>
  <c r="AX131" i="83"/>
  <c r="AY131" i="83"/>
  <c r="AZ131" i="83"/>
  <c r="B132" i="83"/>
  <c r="C132" i="83"/>
  <c r="D132" i="83"/>
  <c r="E132" i="83"/>
  <c r="F132" i="83"/>
  <c r="G132" i="83"/>
  <c r="H132" i="83"/>
  <c r="I132" i="83"/>
  <c r="J132" i="83"/>
  <c r="K132" i="83"/>
  <c r="L132" i="83"/>
  <c r="M132" i="83"/>
  <c r="N132" i="83"/>
  <c r="O132" i="83"/>
  <c r="Q132" i="83"/>
  <c r="R132" i="83"/>
  <c r="S132" i="83"/>
  <c r="T132" i="83"/>
  <c r="U132" i="83"/>
  <c r="V132" i="83"/>
  <c r="W132" i="83"/>
  <c r="X132" i="83"/>
  <c r="Y132" i="83"/>
  <c r="Z132" i="83"/>
  <c r="AA132" i="83"/>
  <c r="AB132" i="83"/>
  <c r="AC132" i="83"/>
  <c r="AD132" i="83"/>
  <c r="AE132" i="83"/>
  <c r="AF132" i="83"/>
  <c r="AG132" i="83"/>
  <c r="AH132" i="83"/>
  <c r="AI132" i="83"/>
  <c r="AJ132" i="83"/>
  <c r="AK132" i="83"/>
  <c r="AL132" i="83"/>
  <c r="AM132" i="83"/>
  <c r="AN132" i="83"/>
  <c r="AO132" i="83"/>
  <c r="AP132" i="83"/>
  <c r="AQ132" i="83"/>
  <c r="AR132" i="83"/>
  <c r="AS132" i="83"/>
  <c r="AT132" i="83"/>
  <c r="AU132" i="83"/>
  <c r="AV132" i="83"/>
  <c r="AW132" i="83"/>
  <c r="AX132" i="83"/>
  <c r="AY132" i="83"/>
  <c r="AZ132" i="83"/>
  <c r="B133" i="83"/>
  <c r="C133" i="83"/>
  <c r="D133" i="83"/>
  <c r="E133" i="83"/>
  <c r="F133" i="83"/>
  <c r="G133" i="83"/>
  <c r="H133" i="83"/>
  <c r="I133" i="83"/>
  <c r="J133" i="83"/>
  <c r="K133" i="83"/>
  <c r="L133" i="83"/>
  <c r="M133" i="83"/>
  <c r="N133" i="83"/>
  <c r="O133" i="83"/>
  <c r="Q133" i="83"/>
  <c r="R133" i="83"/>
  <c r="S133" i="83"/>
  <c r="T133" i="83"/>
  <c r="U133" i="83"/>
  <c r="V133" i="83"/>
  <c r="W133" i="83"/>
  <c r="X133" i="83"/>
  <c r="Y133" i="83"/>
  <c r="Z133" i="83"/>
  <c r="AA133" i="83"/>
  <c r="AB133" i="83"/>
  <c r="AC133" i="83"/>
  <c r="AD133" i="83"/>
  <c r="AE133" i="83"/>
  <c r="AF133" i="83"/>
  <c r="AG133" i="83"/>
  <c r="AH133" i="83"/>
  <c r="AI133" i="83"/>
  <c r="AJ133" i="83"/>
  <c r="AK133" i="83"/>
  <c r="AL133" i="83"/>
  <c r="AM133" i="83"/>
  <c r="AN133" i="83"/>
  <c r="AO133" i="83"/>
  <c r="AP133" i="83"/>
  <c r="AQ133" i="83"/>
  <c r="AR133" i="83"/>
  <c r="AS133" i="83"/>
  <c r="AT133" i="83"/>
  <c r="AU133" i="83"/>
  <c r="AV133" i="83"/>
  <c r="AW133" i="83"/>
  <c r="AX133" i="83"/>
  <c r="AY133" i="83"/>
  <c r="AZ133" i="83"/>
  <c r="B134" i="83"/>
  <c r="C134" i="83"/>
  <c r="D134" i="83"/>
  <c r="E134" i="83"/>
  <c r="F134" i="83"/>
  <c r="G134" i="83"/>
  <c r="H134" i="83"/>
  <c r="I134" i="83"/>
  <c r="J134" i="83"/>
  <c r="K134" i="83"/>
  <c r="L134" i="83"/>
  <c r="M134" i="83"/>
  <c r="N134" i="83"/>
  <c r="O134" i="83"/>
  <c r="Q134" i="83"/>
  <c r="R134" i="83"/>
  <c r="S134" i="83"/>
  <c r="T134" i="83"/>
  <c r="U134" i="83"/>
  <c r="V134" i="83"/>
  <c r="W134" i="83"/>
  <c r="X134" i="83"/>
  <c r="Y134" i="83"/>
  <c r="Z134" i="83"/>
  <c r="AA134" i="83"/>
  <c r="AB134" i="83"/>
  <c r="AC134" i="83"/>
  <c r="AD134" i="83"/>
  <c r="AE134" i="83"/>
  <c r="AF134" i="83"/>
  <c r="AG134" i="83"/>
  <c r="AH134" i="83"/>
  <c r="AI134" i="83"/>
  <c r="AJ134" i="83"/>
  <c r="AK134" i="83"/>
  <c r="AL134" i="83"/>
  <c r="AM134" i="83"/>
  <c r="AN134" i="83"/>
  <c r="AO134" i="83"/>
  <c r="AP134" i="83"/>
  <c r="AQ134" i="83"/>
  <c r="AR134" i="83"/>
  <c r="AS134" i="83"/>
  <c r="AT134" i="83"/>
  <c r="AU134" i="83"/>
  <c r="AV134" i="83"/>
  <c r="AW134" i="83"/>
  <c r="AX134" i="83"/>
  <c r="AY134" i="83"/>
  <c r="AZ134" i="83"/>
  <c r="B135" i="83"/>
  <c r="C135" i="83"/>
  <c r="D135" i="83"/>
  <c r="E135" i="83"/>
  <c r="F135" i="83"/>
  <c r="G135" i="83"/>
  <c r="H135" i="83"/>
  <c r="I135" i="83"/>
  <c r="J135" i="83"/>
  <c r="K135" i="83"/>
  <c r="L135" i="83"/>
  <c r="M135" i="83"/>
  <c r="N135" i="83"/>
  <c r="O135" i="83"/>
  <c r="Q135" i="83"/>
  <c r="R135" i="83"/>
  <c r="S135" i="83"/>
  <c r="T135" i="83"/>
  <c r="U135" i="83"/>
  <c r="V135" i="83"/>
  <c r="W135" i="83"/>
  <c r="X135" i="83"/>
  <c r="Y135" i="83"/>
  <c r="Z135" i="83"/>
  <c r="AA135" i="83"/>
  <c r="AB135" i="83"/>
  <c r="AC135" i="83"/>
  <c r="AD135" i="83"/>
  <c r="AE135" i="83"/>
  <c r="AF135" i="83"/>
  <c r="AG135" i="83"/>
  <c r="AH135" i="83"/>
  <c r="AI135" i="83"/>
  <c r="AJ135" i="83"/>
  <c r="AK135" i="83"/>
  <c r="AL135" i="83"/>
  <c r="AM135" i="83"/>
  <c r="AN135" i="83"/>
  <c r="AO135" i="83"/>
  <c r="AP135" i="83"/>
  <c r="AQ135" i="83"/>
  <c r="AR135" i="83"/>
  <c r="AS135" i="83"/>
  <c r="AT135" i="83"/>
  <c r="AU135" i="83"/>
  <c r="AV135" i="83"/>
  <c r="AW135" i="83"/>
  <c r="AX135" i="83"/>
  <c r="AY135" i="83"/>
  <c r="AZ135" i="83"/>
  <c r="B136" i="83"/>
  <c r="C136" i="83"/>
  <c r="D136" i="83"/>
  <c r="E136" i="83"/>
  <c r="F136" i="83"/>
  <c r="G136" i="83"/>
  <c r="H136" i="83"/>
  <c r="I136" i="83"/>
  <c r="J136" i="83"/>
  <c r="K136" i="83"/>
  <c r="L136" i="83"/>
  <c r="M136" i="83"/>
  <c r="N136" i="83"/>
  <c r="O136" i="83"/>
  <c r="Q136" i="83"/>
  <c r="R136" i="83"/>
  <c r="S136" i="83"/>
  <c r="T136" i="83"/>
  <c r="U136" i="83"/>
  <c r="V136" i="83"/>
  <c r="W136" i="83"/>
  <c r="X136" i="83"/>
  <c r="Y136" i="83"/>
  <c r="Z136" i="83"/>
  <c r="AA136" i="83"/>
  <c r="AB136" i="83"/>
  <c r="AC136" i="83"/>
  <c r="AD136" i="83"/>
  <c r="AE136" i="83"/>
  <c r="AF136" i="83"/>
  <c r="AG136" i="83"/>
  <c r="AH136" i="83"/>
  <c r="AI136" i="83"/>
  <c r="AJ136" i="83"/>
  <c r="AK136" i="83"/>
  <c r="AL136" i="83"/>
  <c r="AM136" i="83"/>
  <c r="AN136" i="83"/>
  <c r="AO136" i="83"/>
  <c r="AP136" i="83"/>
  <c r="AQ136" i="83"/>
  <c r="AR136" i="83"/>
  <c r="AS136" i="83"/>
  <c r="AT136" i="83"/>
  <c r="AU136" i="83"/>
  <c r="AV136" i="83"/>
  <c r="AW136" i="83"/>
  <c r="AX136" i="83"/>
  <c r="AY136" i="83"/>
  <c r="AZ136" i="83"/>
  <c r="B137" i="83"/>
  <c r="C137" i="83"/>
  <c r="D137" i="83"/>
  <c r="E137" i="83"/>
  <c r="F137" i="83"/>
  <c r="G137" i="83"/>
  <c r="H137" i="83"/>
  <c r="I137" i="83"/>
  <c r="J137" i="83"/>
  <c r="K137" i="83"/>
  <c r="L137" i="83"/>
  <c r="M137" i="83"/>
  <c r="N137" i="83"/>
  <c r="O137" i="83"/>
  <c r="Q137" i="83"/>
  <c r="R137" i="83"/>
  <c r="S137" i="83"/>
  <c r="T137" i="83"/>
  <c r="U137" i="83"/>
  <c r="V137" i="83"/>
  <c r="W137" i="83"/>
  <c r="X137" i="83"/>
  <c r="Y137" i="83"/>
  <c r="Z137" i="83"/>
  <c r="AA137" i="83"/>
  <c r="AB137" i="83"/>
  <c r="AC137" i="83"/>
  <c r="AD137" i="83"/>
  <c r="AE137" i="83"/>
  <c r="AF137" i="83"/>
  <c r="AG137" i="83"/>
  <c r="AH137" i="83"/>
  <c r="AI137" i="83"/>
  <c r="AJ137" i="83"/>
  <c r="AK137" i="83"/>
  <c r="AL137" i="83"/>
  <c r="AM137" i="83"/>
  <c r="AN137" i="83"/>
  <c r="AO137" i="83"/>
  <c r="AP137" i="83"/>
  <c r="AQ137" i="83"/>
  <c r="AR137" i="83"/>
  <c r="AS137" i="83"/>
  <c r="AT137" i="83"/>
  <c r="AU137" i="83"/>
  <c r="AV137" i="83"/>
  <c r="AW137" i="83"/>
  <c r="AX137" i="83"/>
  <c r="AY137" i="83"/>
  <c r="AZ137" i="83"/>
  <c r="B138" i="83"/>
  <c r="C138" i="83"/>
  <c r="D138" i="83"/>
  <c r="E138" i="83"/>
  <c r="F138" i="83"/>
  <c r="G138" i="83"/>
  <c r="H138" i="83"/>
  <c r="I138" i="83"/>
  <c r="J138" i="83"/>
  <c r="K138" i="83"/>
  <c r="L138" i="83"/>
  <c r="M138" i="83"/>
  <c r="N138" i="83"/>
  <c r="O138" i="83"/>
  <c r="Q138" i="83"/>
  <c r="R138" i="83"/>
  <c r="S138" i="83"/>
  <c r="T138" i="83"/>
  <c r="U138" i="83"/>
  <c r="V138" i="83"/>
  <c r="W138" i="83"/>
  <c r="X138" i="83"/>
  <c r="Y138" i="83"/>
  <c r="Z138" i="83"/>
  <c r="AA138" i="83"/>
  <c r="AB138" i="83"/>
  <c r="AC138" i="83"/>
  <c r="AD138" i="83"/>
  <c r="AE138" i="83"/>
  <c r="AF138" i="83"/>
  <c r="AG138" i="83"/>
  <c r="AH138" i="83"/>
  <c r="AI138" i="83"/>
  <c r="AJ138" i="83"/>
  <c r="AK138" i="83"/>
  <c r="AL138" i="83"/>
  <c r="AM138" i="83"/>
  <c r="AN138" i="83"/>
  <c r="AO138" i="83"/>
  <c r="AP138" i="83"/>
  <c r="AQ138" i="83"/>
  <c r="AR138" i="83"/>
  <c r="AS138" i="83"/>
  <c r="AT138" i="83"/>
  <c r="AU138" i="83"/>
  <c r="AV138" i="83"/>
  <c r="AW138" i="83"/>
  <c r="AX138" i="83"/>
  <c r="AY138" i="83"/>
  <c r="AZ138" i="83"/>
  <c r="B139" i="83"/>
  <c r="C139" i="83"/>
  <c r="D139" i="83"/>
  <c r="E139" i="83"/>
  <c r="F139" i="83"/>
  <c r="G139" i="83"/>
  <c r="H139" i="83"/>
  <c r="I139" i="83"/>
  <c r="J139" i="83"/>
  <c r="K139" i="83"/>
  <c r="L139" i="83"/>
  <c r="M139" i="83"/>
  <c r="N139" i="83"/>
  <c r="O139" i="83"/>
  <c r="Q139" i="83"/>
  <c r="R139" i="83"/>
  <c r="S139" i="83"/>
  <c r="T139" i="83"/>
  <c r="U139" i="83"/>
  <c r="V139" i="83"/>
  <c r="W139" i="83"/>
  <c r="X139" i="83"/>
  <c r="Y139" i="83"/>
  <c r="Z139" i="83"/>
  <c r="AA139" i="83"/>
  <c r="AB139" i="83"/>
  <c r="AC139" i="83"/>
  <c r="AD139" i="83"/>
  <c r="AE139" i="83"/>
  <c r="AF139" i="83"/>
  <c r="AG139" i="83"/>
  <c r="AH139" i="83"/>
  <c r="AI139" i="83"/>
  <c r="AJ139" i="83"/>
  <c r="AK139" i="83"/>
  <c r="AL139" i="83"/>
  <c r="AM139" i="83"/>
  <c r="AN139" i="83"/>
  <c r="AO139" i="83"/>
  <c r="AP139" i="83"/>
  <c r="AQ139" i="83"/>
  <c r="AR139" i="83"/>
  <c r="AS139" i="83"/>
  <c r="AT139" i="83"/>
  <c r="AU139" i="83"/>
  <c r="AV139" i="83"/>
  <c r="AW139" i="83"/>
  <c r="AX139" i="83"/>
  <c r="AY139" i="83"/>
  <c r="AZ139" i="83"/>
  <c r="B140" i="83"/>
  <c r="C140" i="83"/>
  <c r="D140" i="83"/>
  <c r="E140" i="83"/>
  <c r="F140" i="83"/>
  <c r="G140" i="83"/>
  <c r="H140" i="83"/>
  <c r="I140" i="83"/>
  <c r="J140" i="83"/>
  <c r="K140" i="83"/>
  <c r="L140" i="83"/>
  <c r="M140" i="83"/>
  <c r="N140" i="83"/>
  <c r="O140" i="83"/>
  <c r="Q140" i="83"/>
  <c r="R140" i="83"/>
  <c r="S140" i="83"/>
  <c r="T140" i="83"/>
  <c r="U140" i="83"/>
  <c r="V140" i="83"/>
  <c r="W140" i="83"/>
  <c r="X140" i="83"/>
  <c r="Y140" i="83"/>
  <c r="Z140" i="83"/>
  <c r="AA140" i="83"/>
  <c r="AB140" i="83"/>
  <c r="AC140" i="83"/>
  <c r="AD140" i="83"/>
  <c r="AE140" i="83"/>
  <c r="AF140" i="83"/>
  <c r="AG140" i="83"/>
  <c r="AH140" i="83"/>
  <c r="AI140" i="83"/>
  <c r="AJ140" i="83"/>
  <c r="AK140" i="83"/>
  <c r="AL140" i="83"/>
  <c r="AM140" i="83"/>
  <c r="AN140" i="83"/>
  <c r="AO140" i="83"/>
  <c r="AP140" i="83"/>
  <c r="AQ140" i="83"/>
  <c r="AR140" i="83"/>
  <c r="AS140" i="83"/>
  <c r="AT140" i="83"/>
  <c r="AU140" i="83"/>
  <c r="AV140" i="83"/>
  <c r="AW140" i="83"/>
  <c r="AX140" i="83"/>
  <c r="AY140" i="83"/>
  <c r="AZ140" i="83"/>
  <c r="B141" i="83"/>
  <c r="C141" i="83"/>
  <c r="D141" i="83"/>
  <c r="E141" i="83"/>
  <c r="F141" i="83"/>
  <c r="G141" i="83"/>
  <c r="H141" i="83"/>
  <c r="I141" i="83"/>
  <c r="J141" i="83"/>
  <c r="K141" i="83"/>
  <c r="L141" i="83"/>
  <c r="M141" i="83"/>
  <c r="N141" i="83"/>
  <c r="O141" i="83"/>
  <c r="Q141" i="83"/>
  <c r="R141" i="83"/>
  <c r="S141" i="83"/>
  <c r="T141" i="83"/>
  <c r="U141" i="83"/>
  <c r="V141" i="83"/>
  <c r="W141" i="83"/>
  <c r="X141" i="83"/>
  <c r="Y141" i="83"/>
  <c r="Z141" i="83"/>
  <c r="AA141" i="83"/>
  <c r="AB141" i="83"/>
  <c r="AC141" i="83"/>
  <c r="AD141" i="83"/>
  <c r="AE141" i="83"/>
  <c r="AF141" i="83"/>
  <c r="AG141" i="83"/>
  <c r="AH141" i="83"/>
  <c r="AI141" i="83"/>
  <c r="AJ141" i="83"/>
  <c r="AK141" i="83"/>
  <c r="AL141" i="83"/>
  <c r="AM141" i="83"/>
  <c r="AN141" i="83"/>
  <c r="AO141" i="83"/>
  <c r="AP141" i="83"/>
  <c r="AQ141" i="83"/>
  <c r="AR141" i="83"/>
  <c r="AS141" i="83"/>
  <c r="AT141" i="83"/>
  <c r="AU141" i="83"/>
  <c r="AV141" i="83"/>
  <c r="AW141" i="83"/>
  <c r="AX141" i="83"/>
  <c r="AY141" i="83"/>
  <c r="AZ141" i="83"/>
  <c r="B142" i="83"/>
  <c r="C142" i="83"/>
  <c r="D142" i="83"/>
  <c r="E142" i="83"/>
  <c r="F142" i="83"/>
  <c r="G142" i="83"/>
  <c r="H142" i="83"/>
  <c r="I142" i="83"/>
  <c r="J142" i="83"/>
  <c r="K142" i="83"/>
  <c r="L142" i="83"/>
  <c r="M142" i="83"/>
  <c r="N142" i="83"/>
  <c r="O142" i="83"/>
  <c r="Q142" i="83"/>
  <c r="R142" i="83"/>
  <c r="S142" i="83"/>
  <c r="T142" i="83"/>
  <c r="U142" i="83"/>
  <c r="V142" i="83"/>
  <c r="W142" i="83"/>
  <c r="X142" i="83"/>
  <c r="Y142" i="83"/>
  <c r="Z142" i="83"/>
  <c r="AA142" i="83"/>
  <c r="AB142" i="83"/>
  <c r="AC142" i="83"/>
  <c r="AD142" i="83"/>
  <c r="AE142" i="83"/>
  <c r="AF142" i="83"/>
  <c r="AG142" i="83"/>
  <c r="AH142" i="83"/>
  <c r="AI142" i="83"/>
  <c r="AJ142" i="83"/>
  <c r="AK142" i="83"/>
  <c r="AL142" i="83"/>
  <c r="AM142" i="83"/>
  <c r="AN142" i="83"/>
  <c r="AO142" i="83"/>
  <c r="AP142" i="83"/>
  <c r="AQ142" i="83"/>
  <c r="AR142" i="83"/>
  <c r="AS142" i="83"/>
  <c r="AT142" i="83"/>
  <c r="AU142" i="83"/>
  <c r="AV142" i="83"/>
  <c r="AW142" i="83"/>
  <c r="AX142" i="83"/>
  <c r="AY142" i="83"/>
  <c r="AZ142" i="83"/>
  <c r="B143" i="83"/>
  <c r="C143" i="83"/>
  <c r="D143" i="83"/>
  <c r="E143" i="83"/>
  <c r="F143" i="83"/>
  <c r="G143" i="83"/>
  <c r="H143" i="83"/>
  <c r="I143" i="83"/>
  <c r="J143" i="83"/>
  <c r="K143" i="83"/>
  <c r="L143" i="83"/>
  <c r="M143" i="83"/>
  <c r="N143" i="83"/>
  <c r="O143" i="83"/>
  <c r="Q143" i="83"/>
  <c r="R143" i="83"/>
  <c r="S143" i="83"/>
  <c r="T143" i="83"/>
  <c r="U143" i="83"/>
  <c r="V143" i="83"/>
  <c r="W143" i="83"/>
  <c r="X143" i="83"/>
  <c r="Y143" i="83"/>
  <c r="Z143" i="83"/>
  <c r="AA143" i="83"/>
  <c r="AB143" i="83"/>
  <c r="AC143" i="83"/>
  <c r="AD143" i="83"/>
  <c r="AE143" i="83"/>
  <c r="AF143" i="83"/>
  <c r="AG143" i="83"/>
  <c r="AH143" i="83"/>
  <c r="AI143" i="83"/>
  <c r="AJ143" i="83"/>
  <c r="AK143" i="83"/>
  <c r="AL143" i="83"/>
  <c r="AM143" i="83"/>
  <c r="AN143" i="83"/>
  <c r="AO143" i="83"/>
  <c r="AP143" i="83"/>
  <c r="AQ143" i="83"/>
  <c r="AR143" i="83"/>
  <c r="AS143" i="83"/>
  <c r="AT143" i="83"/>
  <c r="AU143" i="83"/>
  <c r="AV143" i="83"/>
  <c r="AW143" i="83"/>
  <c r="AX143" i="83"/>
  <c r="AY143" i="83"/>
  <c r="AZ143" i="83"/>
  <c r="B144" i="83"/>
  <c r="C144" i="83"/>
  <c r="D144" i="83"/>
  <c r="E144" i="83"/>
  <c r="F144" i="83"/>
  <c r="G144" i="83"/>
  <c r="H144" i="83"/>
  <c r="I144" i="83"/>
  <c r="J144" i="83"/>
  <c r="K144" i="83"/>
  <c r="L144" i="83"/>
  <c r="M144" i="83"/>
  <c r="N144" i="83"/>
  <c r="O144" i="83"/>
  <c r="Q144" i="83"/>
  <c r="R144" i="83"/>
  <c r="S144" i="83"/>
  <c r="T144" i="83"/>
  <c r="U144" i="83"/>
  <c r="V144" i="83"/>
  <c r="W144" i="83"/>
  <c r="X144" i="83"/>
  <c r="Y144" i="83"/>
  <c r="Z144" i="83"/>
  <c r="AA144" i="83"/>
  <c r="AB144" i="83"/>
  <c r="AC144" i="83"/>
  <c r="AD144" i="83"/>
  <c r="AE144" i="83"/>
  <c r="AF144" i="83"/>
  <c r="AG144" i="83"/>
  <c r="AH144" i="83"/>
  <c r="AI144" i="83"/>
  <c r="AJ144" i="83"/>
  <c r="AK144" i="83"/>
  <c r="AL144" i="83"/>
  <c r="AM144" i="83"/>
  <c r="AN144" i="83"/>
  <c r="AO144" i="83"/>
  <c r="AP144" i="83"/>
  <c r="AQ144" i="83"/>
  <c r="AR144" i="83"/>
  <c r="AS144" i="83"/>
  <c r="AT144" i="83"/>
  <c r="AU144" i="83"/>
  <c r="AV144" i="83"/>
  <c r="AW144" i="83"/>
  <c r="AX144" i="83"/>
  <c r="AY144" i="83"/>
  <c r="AZ144" i="83"/>
  <c r="B145" i="83"/>
  <c r="C145" i="83"/>
  <c r="D145" i="83"/>
  <c r="E145" i="83"/>
  <c r="F145" i="83"/>
  <c r="G145" i="83"/>
  <c r="H145" i="83"/>
  <c r="I145" i="83"/>
  <c r="J145" i="83"/>
  <c r="K145" i="83"/>
  <c r="L145" i="83"/>
  <c r="M145" i="83"/>
  <c r="N145" i="83"/>
  <c r="O145" i="83"/>
  <c r="Q145" i="83"/>
  <c r="R145" i="83"/>
  <c r="S145" i="83"/>
  <c r="T145" i="83"/>
  <c r="U145" i="83"/>
  <c r="V145" i="83"/>
  <c r="W145" i="83"/>
  <c r="X145" i="83"/>
  <c r="Y145" i="83"/>
  <c r="Z145" i="83"/>
  <c r="AA145" i="83"/>
  <c r="AB145" i="83"/>
  <c r="AC145" i="83"/>
  <c r="AD145" i="83"/>
  <c r="AE145" i="83"/>
  <c r="AF145" i="83"/>
  <c r="AG145" i="83"/>
  <c r="AH145" i="83"/>
  <c r="AI145" i="83"/>
  <c r="AJ145" i="83"/>
  <c r="AK145" i="83"/>
  <c r="AL145" i="83"/>
  <c r="AM145" i="83"/>
  <c r="AN145" i="83"/>
  <c r="AO145" i="83"/>
  <c r="AP145" i="83"/>
  <c r="AQ145" i="83"/>
  <c r="AR145" i="83"/>
  <c r="AS145" i="83"/>
  <c r="AT145" i="83"/>
  <c r="AU145" i="83"/>
  <c r="AV145" i="83"/>
  <c r="AW145" i="83"/>
  <c r="AX145" i="83"/>
  <c r="AY145" i="83"/>
  <c r="AZ145" i="83"/>
  <c r="B146" i="83"/>
  <c r="C146" i="83"/>
  <c r="D146" i="83"/>
  <c r="E146" i="83"/>
  <c r="F146" i="83"/>
  <c r="G146" i="83"/>
  <c r="H146" i="83"/>
  <c r="I146" i="83"/>
  <c r="J146" i="83"/>
  <c r="K146" i="83"/>
  <c r="L146" i="83"/>
  <c r="M146" i="83"/>
  <c r="N146" i="83"/>
  <c r="O146" i="83"/>
  <c r="Q146" i="83"/>
  <c r="R146" i="83"/>
  <c r="S146" i="83"/>
  <c r="T146" i="83"/>
  <c r="U146" i="83"/>
  <c r="V146" i="83"/>
  <c r="W146" i="83"/>
  <c r="X146" i="83"/>
  <c r="Y146" i="83"/>
  <c r="Z146" i="83"/>
  <c r="AA146" i="83"/>
  <c r="AB146" i="83"/>
  <c r="AC146" i="83"/>
  <c r="AD146" i="83"/>
  <c r="AE146" i="83"/>
  <c r="AF146" i="83"/>
  <c r="AG146" i="83"/>
  <c r="AH146" i="83"/>
  <c r="AI146" i="83"/>
  <c r="AJ146" i="83"/>
  <c r="AK146" i="83"/>
  <c r="AL146" i="83"/>
  <c r="AM146" i="83"/>
  <c r="AN146" i="83"/>
  <c r="AO146" i="83"/>
  <c r="AP146" i="83"/>
  <c r="AQ146" i="83"/>
  <c r="AR146" i="83"/>
  <c r="AS146" i="83"/>
  <c r="AT146" i="83"/>
  <c r="AU146" i="83"/>
  <c r="AV146" i="83"/>
  <c r="AW146" i="83"/>
  <c r="AX146" i="83"/>
  <c r="AY146" i="83"/>
  <c r="AZ146" i="83"/>
  <c r="B147" i="83"/>
  <c r="C147" i="83"/>
  <c r="D147" i="83"/>
  <c r="E147" i="83"/>
  <c r="F147" i="83"/>
  <c r="G147" i="83"/>
  <c r="H147" i="83"/>
  <c r="I147" i="83"/>
  <c r="J147" i="83"/>
  <c r="K147" i="83"/>
  <c r="L147" i="83"/>
  <c r="M147" i="83"/>
  <c r="N147" i="83"/>
  <c r="O147" i="83"/>
  <c r="Q147" i="83"/>
  <c r="R147" i="83"/>
  <c r="S147" i="83"/>
  <c r="T147" i="83"/>
  <c r="U147" i="83"/>
  <c r="V147" i="83"/>
  <c r="W147" i="83"/>
  <c r="X147" i="83"/>
  <c r="Y147" i="83"/>
  <c r="Z147" i="83"/>
  <c r="AA147" i="83"/>
  <c r="AB147" i="83"/>
  <c r="AC147" i="83"/>
  <c r="AD147" i="83"/>
  <c r="AE147" i="83"/>
  <c r="AF147" i="83"/>
  <c r="AG147" i="83"/>
  <c r="AH147" i="83"/>
  <c r="AI147" i="83"/>
  <c r="AJ147" i="83"/>
  <c r="AK147" i="83"/>
  <c r="AL147" i="83"/>
  <c r="AM147" i="83"/>
  <c r="AN147" i="83"/>
  <c r="AO147" i="83"/>
  <c r="AP147" i="83"/>
  <c r="AQ147" i="83"/>
  <c r="AR147" i="83"/>
  <c r="AS147" i="83"/>
  <c r="AT147" i="83"/>
  <c r="AU147" i="83"/>
  <c r="AV147" i="83"/>
  <c r="AW147" i="83"/>
  <c r="AX147" i="83"/>
  <c r="AY147" i="83"/>
  <c r="AZ147" i="83"/>
  <c r="B148" i="83"/>
  <c r="C148" i="83"/>
  <c r="D148" i="83"/>
  <c r="E148" i="83"/>
  <c r="F148" i="83"/>
  <c r="G148" i="83"/>
  <c r="H148" i="83"/>
  <c r="I148" i="83"/>
  <c r="J148" i="83"/>
  <c r="K148" i="83"/>
  <c r="L148" i="83"/>
  <c r="M148" i="83"/>
  <c r="N148" i="83"/>
  <c r="O148" i="83"/>
  <c r="Q148" i="83"/>
  <c r="R148" i="83"/>
  <c r="S148" i="83"/>
  <c r="T148" i="83"/>
  <c r="U148" i="83"/>
  <c r="V148" i="83"/>
  <c r="W148" i="83"/>
  <c r="X148" i="83"/>
  <c r="Y148" i="83"/>
  <c r="Z148" i="83"/>
  <c r="AA148" i="83"/>
  <c r="AB148" i="83"/>
  <c r="AC148" i="83"/>
  <c r="AD148" i="83"/>
  <c r="AE148" i="83"/>
  <c r="AF148" i="83"/>
  <c r="AG148" i="83"/>
  <c r="AH148" i="83"/>
  <c r="AI148" i="83"/>
  <c r="AJ148" i="83"/>
  <c r="AK148" i="83"/>
  <c r="AL148" i="83"/>
  <c r="AM148" i="83"/>
  <c r="AN148" i="83"/>
  <c r="AO148" i="83"/>
  <c r="AP148" i="83"/>
  <c r="AQ148" i="83"/>
  <c r="AR148" i="83"/>
  <c r="AS148" i="83"/>
  <c r="AT148" i="83"/>
  <c r="AU148" i="83"/>
  <c r="AV148" i="83"/>
  <c r="AW148" i="83"/>
  <c r="AX148" i="83"/>
  <c r="AY148" i="83"/>
  <c r="AZ148" i="83"/>
  <c r="B149" i="83"/>
  <c r="C149" i="83"/>
  <c r="D149" i="83"/>
  <c r="E149" i="83"/>
  <c r="F149" i="83"/>
  <c r="G149" i="83"/>
  <c r="H149" i="83"/>
  <c r="I149" i="83"/>
  <c r="J149" i="83"/>
  <c r="K149" i="83"/>
  <c r="L149" i="83"/>
  <c r="M149" i="83"/>
  <c r="N149" i="83"/>
  <c r="O149" i="83"/>
  <c r="Q149" i="83"/>
  <c r="R149" i="83"/>
  <c r="S149" i="83"/>
  <c r="T149" i="83"/>
  <c r="U149" i="83"/>
  <c r="V149" i="83"/>
  <c r="W149" i="83"/>
  <c r="X149" i="83"/>
  <c r="Y149" i="83"/>
  <c r="Z149" i="83"/>
  <c r="AA149" i="83"/>
  <c r="AB149" i="83"/>
  <c r="AC149" i="83"/>
  <c r="AD149" i="83"/>
  <c r="AE149" i="83"/>
  <c r="AF149" i="83"/>
  <c r="AG149" i="83"/>
  <c r="AH149" i="83"/>
  <c r="AI149" i="83"/>
  <c r="AJ149" i="83"/>
  <c r="AK149" i="83"/>
  <c r="AL149" i="83"/>
  <c r="AM149" i="83"/>
  <c r="AN149" i="83"/>
  <c r="AO149" i="83"/>
  <c r="AP149" i="83"/>
  <c r="AQ149" i="83"/>
  <c r="AR149" i="83"/>
  <c r="AS149" i="83"/>
  <c r="AT149" i="83"/>
  <c r="AU149" i="83"/>
  <c r="AV149" i="83"/>
  <c r="AW149" i="83"/>
  <c r="AX149" i="83"/>
  <c r="AY149" i="83"/>
  <c r="AZ149" i="83"/>
  <c r="B150" i="83"/>
  <c r="C150" i="83"/>
  <c r="D150" i="83"/>
  <c r="E150" i="83"/>
  <c r="F150" i="83"/>
  <c r="G150" i="83"/>
  <c r="H150" i="83"/>
  <c r="I150" i="83"/>
  <c r="J150" i="83"/>
  <c r="K150" i="83"/>
  <c r="L150" i="83"/>
  <c r="M150" i="83"/>
  <c r="N150" i="83"/>
  <c r="O150" i="83"/>
  <c r="Q150" i="83"/>
  <c r="R150" i="83"/>
  <c r="S150" i="83"/>
  <c r="T150" i="83"/>
  <c r="U150" i="83"/>
  <c r="V150" i="83"/>
  <c r="W150" i="83"/>
  <c r="X150" i="83"/>
  <c r="Y150" i="83"/>
  <c r="Z150" i="83"/>
  <c r="AA150" i="83"/>
  <c r="AB150" i="83"/>
  <c r="AC150" i="83"/>
  <c r="AD150" i="83"/>
  <c r="AE150" i="83"/>
  <c r="AF150" i="83"/>
  <c r="AG150" i="83"/>
  <c r="AH150" i="83"/>
  <c r="AI150" i="83"/>
  <c r="AJ150" i="83"/>
  <c r="AK150" i="83"/>
  <c r="AL150" i="83"/>
  <c r="AM150" i="83"/>
  <c r="AN150" i="83"/>
  <c r="AO150" i="83"/>
  <c r="AP150" i="83"/>
  <c r="AQ150" i="83"/>
  <c r="AR150" i="83"/>
  <c r="AS150" i="83"/>
  <c r="AT150" i="83"/>
  <c r="AU150" i="83"/>
  <c r="AV150" i="83"/>
  <c r="AW150" i="83"/>
  <c r="AX150" i="83"/>
  <c r="AY150" i="83"/>
  <c r="AZ150" i="83"/>
  <c r="B151" i="83"/>
  <c r="C151" i="83"/>
  <c r="D151" i="83"/>
  <c r="E151" i="83"/>
  <c r="F151" i="83"/>
  <c r="G151" i="83"/>
  <c r="H151" i="83"/>
  <c r="I151" i="83"/>
  <c r="J151" i="83"/>
  <c r="K151" i="83"/>
  <c r="L151" i="83"/>
  <c r="M151" i="83"/>
  <c r="N151" i="83"/>
  <c r="O151" i="83"/>
  <c r="Q151" i="83"/>
  <c r="R151" i="83"/>
  <c r="S151" i="83"/>
  <c r="T151" i="83"/>
  <c r="U151" i="83"/>
  <c r="V151" i="83"/>
  <c r="W151" i="83"/>
  <c r="X151" i="83"/>
  <c r="Y151" i="83"/>
  <c r="Z151" i="83"/>
  <c r="AA151" i="83"/>
  <c r="AB151" i="83"/>
  <c r="AC151" i="83"/>
  <c r="AD151" i="83"/>
  <c r="AE151" i="83"/>
  <c r="AF151" i="83"/>
  <c r="AG151" i="83"/>
  <c r="AH151" i="83"/>
  <c r="AI151" i="83"/>
  <c r="AJ151" i="83"/>
  <c r="AK151" i="83"/>
  <c r="AL151" i="83"/>
  <c r="AM151" i="83"/>
  <c r="AN151" i="83"/>
  <c r="AO151" i="83"/>
  <c r="AP151" i="83"/>
  <c r="AQ151" i="83"/>
  <c r="AR151" i="83"/>
  <c r="AS151" i="83"/>
  <c r="AT151" i="83"/>
  <c r="AU151" i="83"/>
  <c r="AV151" i="83"/>
  <c r="AW151" i="83"/>
  <c r="AX151" i="83"/>
  <c r="AY151" i="83"/>
  <c r="AZ151" i="83"/>
  <c r="B152" i="83"/>
  <c r="C152" i="83"/>
  <c r="D152" i="83"/>
  <c r="E152" i="83"/>
  <c r="F152" i="83"/>
  <c r="G152" i="83"/>
  <c r="H152" i="83"/>
  <c r="I152" i="83"/>
  <c r="J152" i="83"/>
  <c r="K152" i="83"/>
  <c r="L152" i="83"/>
  <c r="M152" i="83"/>
  <c r="N152" i="83"/>
  <c r="O152" i="83"/>
  <c r="Q152" i="83"/>
  <c r="R152" i="83"/>
  <c r="S152" i="83"/>
  <c r="T152" i="83"/>
  <c r="U152" i="83"/>
  <c r="V152" i="83"/>
  <c r="W152" i="83"/>
  <c r="X152" i="83"/>
  <c r="Y152" i="83"/>
  <c r="Z152" i="83"/>
  <c r="AA152" i="83"/>
  <c r="AB152" i="83"/>
  <c r="AC152" i="83"/>
  <c r="AD152" i="83"/>
  <c r="AE152" i="83"/>
  <c r="AF152" i="83"/>
  <c r="AG152" i="83"/>
  <c r="AH152" i="83"/>
  <c r="AI152" i="83"/>
  <c r="AJ152" i="83"/>
  <c r="AK152" i="83"/>
  <c r="AL152" i="83"/>
  <c r="AM152" i="83"/>
  <c r="AN152" i="83"/>
  <c r="AO152" i="83"/>
  <c r="AP152" i="83"/>
  <c r="AQ152" i="83"/>
  <c r="AR152" i="83"/>
  <c r="AS152" i="83"/>
  <c r="AT152" i="83"/>
  <c r="AU152" i="83"/>
  <c r="AV152" i="83"/>
  <c r="AW152" i="83"/>
  <c r="AX152" i="83"/>
  <c r="AY152" i="83"/>
  <c r="AZ152" i="83"/>
  <c r="B153" i="83"/>
  <c r="C153" i="83"/>
  <c r="D153" i="83"/>
  <c r="E153" i="83"/>
  <c r="F153" i="83"/>
  <c r="G153" i="83"/>
  <c r="H153" i="83"/>
  <c r="I153" i="83"/>
  <c r="J153" i="83"/>
  <c r="K153" i="83"/>
  <c r="L153" i="83"/>
  <c r="M153" i="83"/>
  <c r="N153" i="83"/>
  <c r="O153" i="83"/>
  <c r="Q153" i="83"/>
  <c r="R153" i="83"/>
  <c r="S153" i="83"/>
  <c r="T153" i="83"/>
  <c r="U153" i="83"/>
  <c r="V153" i="83"/>
  <c r="W153" i="83"/>
  <c r="X153" i="83"/>
  <c r="Y153" i="83"/>
  <c r="Z153" i="83"/>
  <c r="AA153" i="83"/>
  <c r="AB153" i="83"/>
  <c r="AC153" i="83"/>
  <c r="AD153" i="83"/>
  <c r="AE153" i="83"/>
  <c r="AF153" i="83"/>
  <c r="AG153" i="83"/>
  <c r="AH153" i="83"/>
  <c r="AI153" i="83"/>
  <c r="AJ153" i="83"/>
  <c r="AK153" i="83"/>
  <c r="AL153" i="83"/>
  <c r="AM153" i="83"/>
  <c r="AN153" i="83"/>
  <c r="AO153" i="83"/>
  <c r="AP153" i="83"/>
  <c r="AQ153" i="83"/>
  <c r="AR153" i="83"/>
  <c r="AS153" i="83"/>
  <c r="AT153" i="83"/>
  <c r="AU153" i="83"/>
  <c r="AV153" i="83"/>
  <c r="AW153" i="83"/>
  <c r="AX153" i="83"/>
  <c r="AY153" i="83"/>
  <c r="AZ153" i="83"/>
  <c r="B154" i="83"/>
  <c r="C154" i="83"/>
  <c r="D154" i="83"/>
  <c r="E154" i="83"/>
  <c r="F154" i="83"/>
  <c r="G154" i="83"/>
  <c r="H154" i="83"/>
  <c r="I154" i="83"/>
  <c r="J154" i="83"/>
  <c r="K154" i="83"/>
  <c r="L154" i="83"/>
  <c r="M154" i="83"/>
  <c r="N154" i="83"/>
  <c r="O154" i="83"/>
  <c r="Q154" i="83"/>
  <c r="R154" i="83"/>
  <c r="S154" i="83"/>
  <c r="T154" i="83"/>
  <c r="U154" i="83"/>
  <c r="V154" i="83"/>
  <c r="W154" i="83"/>
  <c r="X154" i="83"/>
  <c r="Y154" i="83"/>
  <c r="Z154" i="83"/>
  <c r="AA154" i="83"/>
  <c r="AB154" i="83"/>
  <c r="AC154" i="83"/>
  <c r="AD154" i="83"/>
  <c r="AE154" i="83"/>
  <c r="AF154" i="83"/>
  <c r="AG154" i="83"/>
  <c r="AH154" i="83"/>
  <c r="AI154" i="83"/>
  <c r="AJ154" i="83"/>
  <c r="AK154" i="83"/>
  <c r="AL154" i="83"/>
  <c r="AM154" i="83"/>
  <c r="AN154" i="83"/>
  <c r="AO154" i="83"/>
  <c r="AP154" i="83"/>
  <c r="AQ154" i="83"/>
  <c r="AR154" i="83"/>
  <c r="AS154" i="83"/>
  <c r="AT154" i="83"/>
  <c r="AU154" i="83"/>
  <c r="AV154" i="83"/>
  <c r="AW154" i="83"/>
  <c r="AX154" i="83"/>
  <c r="AY154" i="83"/>
  <c r="AZ154" i="83"/>
  <c r="B155" i="83"/>
  <c r="C155" i="83"/>
  <c r="D155" i="83"/>
  <c r="E155" i="83"/>
  <c r="F155" i="83"/>
  <c r="G155" i="83"/>
  <c r="H155" i="83"/>
  <c r="I155" i="83"/>
  <c r="J155" i="83"/>
  <c r="K155" i="83"/>
  <c r="L155" i="83"/>
  <c r="M155" i="83"/>
  <c r="N155" i="83"/>
  <c r="O155" i="83"/>
  <c r="Q155" i="83"/>
  <c r="R155" i="83"/>
  <c r="S155" i="83"/>
  <c r="T155" i="83"/>
  <c r="U155" i="83"/>
  <c r="V155" i="83"/>
  <c r="W155" i="83"/>
  <c r="X155" i="83"/>
  <c r="Y155" i="83"/>
  <c r="Z155" i="83"/>
  <c r="AA155" i="83"/>
  <c r="AB155" i="83"/>
  <c r="AC155" i="83"/>
  <c r="AD155" i="83"/>
  <c r="AE155" i="83"/>
  <c r="AF155" i="83"/>
  <c r="AG155" i="83"/>
  <c r="AH155" i="83"/>
  <c r="AI155" i="83"/>
  <c r="AJ155" i="83"/>
  <c r="AK155" i="83"/>
  <c r="AL155" i="83"/>
  <c r="AM155" i="83"/>
  <c r="AN155" i="83"/>
  <c r="AO155" i="83"/>
  <c r="AP155" i="83"/>
  <c r="AQ155" i="83"/>
  <c r="AR155" i="83"/>
  <c r="AS155" i="83"/>
  <c r="AT155" i="83"/>
  <c r="AU155" i="83"/>
  <c r="AV155" i="83"/>
  <c r="AW155" i="83"/>
  <c r="AX155" i="83"/>
  <c r="AY155" i="83"/>
  <c r="AZ155" i="83"/>
  <c r="B156" i="83"/>
  <c r="C156" i="83"/>
  <c r="D156" i="83"/>
  <c r="E156" i="83"/>
  <c r="F156" i="83"/>
  <c r="G156" i="83"/>
  <c r="H156" i="83"/>
  <c r="I156" i="83"/>
  <c r="J156" i="83"/>
  <c r="K156" i="83"/>
  <c r="L156" i="83"/>
  <c r="M156" i="83"/>
  <c r="N156" i="83"/>
  <c r="O156" i="83"/>
  <c r="Q156" i="83"/>
  <c r="R156" i="83"/>
  <c r="S156" i="83"/>
  <c r="T156" i="83"/>
  <c r="U156" i="83"/>
  <c r="V156" i="83"/>
  <c r="W156" i="83"/>
  <c r="X156" i="83"/>
  <c r="Y156" i="83"/>
  <c r="Z156" i="83"/>
  <c r="AA156" i="83"/>
  <c r="AB156" i="83"/>
  <c r="AC156" i="83"/>
  <c r="AD156" i="83"/>
  <c r="AE156" i="83"/>
  <c r="AF156" i="83"/>
  <c r="AG156" i="83"/>
  <c r="AH156" i="83"/>
  <c r="AI156" i="83"/>
  <c r="AJ156" i="83"/>
  <c r="AK156" i="83"/>
  <c r="AL156" i="83"/>
  <c r="AM156" i="83"/>
  <c r="AN156" i="83"/>
  <c r="AO156" i="83"/>
  <c r="AP156" i="83"/>
  <c r="AQ156" i="83"/>
  <c r="AR156" i="83"/>
  <c r="AS156" i="83"/>
  <c r="AT156" i="83"/>
  <c r="AU156" i="83"/>
  <c r="AV156" i="83"/>
  <c r="AW156" i="83"/>
  <c r="AX156" i="83"/>
  <c r="AY156" i="83"/>
  <c r="AZ156" i="83"/>
  <c r="B157" i="83"/>
  <c r="C157" i="83"/>
  <c r="D157" i="83"/>
  <c r="E157" i="83"/>
  <c r="F157" i="83"/>
  <c r="G157" i="83"/>
  <c r="H157" i="83"/>
  <c r="I157" i="83"/>
  <c r="J157" i="83"/>
  <c r="K157" i="83"/>
  <c r="L157" i="83"/>
  <c r="M157" i="83"/>
  <c r="N157" i="83"/>
  <c r="O157" i="83"/>
  <c r="Q157" i="83"/>
  <c r="R157" i="83"/>
  <c r="S157" i="83"/>
  <c r="T157" i="83"/>
  <c r="U157" i="83"/>
  <c r="V157" i="83"/>
  <c r="W157" i="83"/>
  <c r="X157" i="83"/>
  <c r="Y157" i="83"/>
  <c r="Z157" i="83"/>
  <c r="AA157" i="83"/>
  <c r="AB157" i="83"/>
  <c r="AC157" i="83"/>
  <c r="AD157" i="83"/>
  <c r="AE157" i="83"/>
  <c r="AF157" i="83"/>
  <c r="AG157" i="83"/>
  <c r="AH157" i="83"/>
  <c r="AI157" i="83"/>
  <c r="AJ157" i="83"/>
  <c r="AK157" i="83"/>
  <c r="AL157" i="83"/>
  <c r="AM157" i="83"/>
  <c r="AN157" i="83"/>
  <c r="AO157" i="83"/>
  <c r="AP157" i="83"/>
  <c r="AQ157" i="83"/>
  <c r="AR157" i="83"/>
  <c r="AS157" i="83"/>
  <c r="AT157" i="83"/>
  <c r="AU157" i="83"/>
  <c r="AV157" i="83"/>
  <c r="AW157" i="83"/>
  <c r="AX157" i="83"/>
  <c r="AY157" i="83"/>
  <c r="AZ157" i="83"/>
  <c r="B158" i="83"/>
  <c r="C158" i="83"/>
  <c r="D158" i="83"/>
  <c r="E158" i="83"/>
  <c r="F158" i="83"/>
  <c r="G158" i="83"/>
  <c r="H158" i="83"/>
  <c r="I158" i="83"/>
  <c r="J158" i="83"/>
  <c r="K158" i="83"/>
  <c r="L158" i="83"/>
  <c r="M158" i="83"/>
  <c r="N158" i="83"/>
  <c r="O158" i="83"/>
  <c r="Q158" i="83"/>
  <c r="R158" i="83"/>
  <c r="S158" i="83"/>
  <c r="T158" i="83"/>
  <c r="U158" i="83"/>
  <c r="V158" i="83"/>
  <c r="W158" i="83"/>
  <c r="X158" i="83"/>
  <c r="Y158" i="83"/>
  <c r="Z158" i="83"/>
  <c r="AA158" i="83"/>
  <c r="AB158" i="83"/>
  <c r="AC158" i="83"/>
  <c r="AD158" i="83"/>
  <c r="AE158" i="83"/>
  <c r="AF158" i="83"/>
  <c r="AG158" i="83"/>
  <c r="AH158" i="83"/>
  <c r="AI158" i="83"/>
  <c r="AJ158" i="83"/>
  <c r="AK158" i="83"/>
  <c r="AL158" i="83"/>
  <c r="AM158" i="83"/>
  <c r="AN158" i="83"/>
  <c r="AO158" i="83"/>
  <c r="AP158" i="83"/>
  <c r="AQ158" i="83"/>
  <c r="AR158" i="83"/>
  <c r="AS158" i="83"/>
  <c r="AT158" i="83"/>
  <c r="AU158" i="83"/>
  <c r="AV158" i="83"/>
  <c r="AW158" i="83"/>
  <c r="AX158" i="83"/>
  <c r="AY158" i="83"/>
  <c r="AZ158" i="83"/>
  <c r="B159" i="83"/>
  <c r="C159" i="83"/>
  <c r="D159" i="83"/>
  <c r="E159" i="83"/>
  <c r="F159" i="83"/>
  <c r="G159" i="83"/>
  <c r="H159" i="83"/>
  <c r="I159" i="83"/>
  <c r="J159" i="83"/>
  <c r="K159" i="83"/>
  <c r="L159" i="83"/>
  <c r="M159" i="83"/>
  <c r="N159" i="83"/>
  <c r="O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160" i="83"/>
  <c r="C160" i="83"/>
  <c r="D160" i="83"/>
  <c r="E160" i="83"/>
  <c r="F160" i="83"/>
  <c r="G160" i="83"/>
  <c r="H160" i="83"/>
  <c r="I160" i="83"/>
  <c r="J160" i="83"/>
  <c r="K160" i="83"/>
  <c r="L160" i="83"/>
  <c r="M160" i="83"/>
  <c r="N160" i="83"/>
  <c r="O160" i="83"/>
  <c r="Q160" i="83"/>
  <c r="R160" i="83"/>
  <c r="S160" i="83"/>
  <c r="T160" i="83"/>
  <c r="U160" i="83"/>
  <c r="V160" i="83"/>
  <c r="W160" i="83"/>
  <c r="X160" i="83"/>
  <c r="Y160" i="83"/>
  <c r="Z160" i="83"/>
  <c r="AA160" i="83"/>
  <c r="AB160" i="83"/>
  <c r="AC160" i="83"/>
  <c r="AD160" i="83"/>
  <c r="AE160" i="83"/>
  <c r="AF160" i="83"/>
  <c r="AG160" i="83"/>
  <c r="AH160" i="83"/>
  <c r="AI160" i="83"/>
  <c r="AJ160" i="83"/>
  <c r="AK160" i="83"/>
  <c r="AL160" i="83"/>
  <c r="AM160" i="83"/>
  <c r="AN160" i="83"/>
  <c r="AO160" i="83"/>
  <c r="AP160" i="83"/>
  <c r="AQ160" i="83"/>
  <c r="AR160" i="83"/>
  <c r="AS160" i="83"/>
  <c r="AT160" i="83"/>
  <c r="AU160" i="83"/>
  <c r="AV160" i="83"/>
  <c r="AW160" i="83"/>
  <c r="AX160" i="83"/>
  <c r="AY160" i="83"/>
  <c r="AZ160" i="83"/>
  <c r="B161" i="83"/>
  <c r="C161" i="83"/>
  <c r="D161" i="83"/>
  <c r="E161" i="83"/>
  <c r="F161" i="83"/>
  <c r="G161" i="83"/>
  <c r="H161" i="83"/>
  <c r="I161" i="83"/>
  <c r="J161" i="83"/>
  <c r="K161" i="83"/>
  <c r="L161" i="83"/>
  <c r="M161" i="83"/>
  <c r="N161" i="83"/>
  <c r="O161" i="83"/>
  <c r="Q161" i="83"/>
  <c r="R161" i="83"/>
  <c r="S161" i="83"/>
  <c r="T161" i="83"/>
  <c r="U161" i="83"/>
  <c r="V161" i="83"/>
  <c r="W161" i="83"/>
  <c r="X161" i="83"/>
  <c r="Y161" i="83"/>
  <c r="Z161" i="83"/>
  <c r="AA161" i="83"/>
  <c r="AB161" i="83"/>
  <c r="AC161" i="83"/>
  <c r="AD161" i="83"/>
  <c r="AE161" i="83"/>
  <c r="AF161" i="83"/>
  <c r="AG161" i="83"/>
  <c r="AH161" i="83"/>
  <c r="AI161" i="83"/>
  <c r="AJ161" i="83"/>
  <c r="AK161" i="83"/>
  <c r="AL161" i="83"/>
  <c r="AM161" i="83"/>
  <c r="AN161" i="83"/>
  <c r="AO161" i="83"/>
  <c r="AP161" i="83"/>
  <c r="AQ161" i="83"/>
  <c r="AR161" i="83"/>
  <c r="AS161" i="83"/>
  <c r="AT161" i="83"/>
  <c r="AU161" i="83"/>
  <c r="AV161" i="83"/>
  <c r="AW161" i="83"/>
  <c r="AX161" i="83"/>
  <c r="AY161" i="83"/>
  <c r="AZ161" i="83"/>
  <c r="B162" i="83"/>
  <c r="C162" i="83"/>
  <c r="D162" i="83"/>
  <c r="E162" i="83"/>
  <c r="F162" i="83"/>
  <c r="G162" i="83"/>
  <c r="H162" i="83"/>
  <c r="I162" i="83"/>
  <c r="J162" i="83"/>
  <c r="K162" i="83"/>
  <c r="L162" i="83"/>
  <c r="M162" i="83"/>
  <c r="N162" i="83"/>
  <c r="O162" i="83"/>
  <c r="Q162" i="83"/>
  <c r="R162" i="83"/>
  <c r="S162" i="83"/>
  <c r="T162" i="83"/>
  <c r="U162" i="83"/>
  <c r="V162" i="83"/>
  <c r="W162" i="83"/>
  <c r="X162" i="83"/>
  <c r="Y162" i="83"/>
  <c r="Z162" i="83"/>
  <c r="AA162" i="83"/>
  <c r="AB162" i="83"/>
  <c r="AC162" i="83"/>
  <c r="AD162" i="83"/>
  <c r="AE162" i="83"/>
  <c r="AF162" i="83"/>
  <c r="AG162" i="83"/>
  <c r="AH162" i="83"/>
  <c r="AI162" i="83"/>
  <c r="AJ162" i="83"/>
  <c r="AK162" i="83"/>
  <c r="AL162" i="83"/>
  <c r="AM162" i="83"/>
  <c r="AN162" i="83"/>
  <c r="AO162" i="83"/>
  <c r="AP162" i="83"/>
  <c r="AQ162" i="83"/>
  <c r="AR162" i="83"/>
  <c r="AS162" i="83"/>
  <c r="AT162" i="83"/>
  <c r="AU162" i="83"/>
  <c r="AV162" i="83"/>
  <c r="AW162" i="83"/>
  <c r="AX162" i="83"/>
  <c r="AY162" i="83"/>
  <c r="AZ162" i="83"/>
  <c r="B163" i="83"/>
  <c r="C163" i="83"/>
  <c r="D163" i="83"/>
  <c r="E163" i="83"/>
  <c r="F163" i="83"/>
  <c r="G163" i="83"/>
  <c r="H163" i="83"/>
  <c r="I163" i="83"/>
  <c r="J163" i="83"/>
  <c r="K163" i="83"/>
  <c r="L163" i="83"/>
  <c r="M163" i="83"/>
  <c r="N163" i="83"/>
  <c r="O163" i="83"/>
  <c r="Q163" i="83"/>
  <c r="R163" i="83"/>
  <c r="S163" i="83"/>
  <c r="T163" i="83"/>
  <c r="U163" i="83"/>
  <c r="V163" i="83"/>
  <c r="W163" i="83"/>
  <c r="X163" i="83"/>
  <c r="Y163" i="83"/>
  <c r="Z163" i="83"/>
  <c r="AA163" i="83"/>
  <c r="AB163" i="83"/>
  <c r="AC163" i="83"/>
  <c r="AD163" i="83"/>
  <c r="AE163" i="83"/>
  <c r="AF163" i="83"/>
  <c r="AG163" i="83"/>
  <c r="AH163" i="83"/>
  <c r="AI163" i="83"/>
  <c r="AJ163" i="83"/>
  <c r="AK163" i="83"/>
  <c r="AL163" i="83"/>
  <c r="AM163" i="83"/>
  <c r="AN163" i="83"/>
  <c r="AO163" i="83"/>
  <c r="AP163" i="83"/>
  <c r="AQ163" i="83"/>
  <c r="AR163" i="83"/>
  <c r="AS163" i="83"/>
  <c r="AT163" i="83"/>
  <c r="AU163" i="83"/>
  <c r="AV163" i="83"/>
  <c r="AW163" i="83"/>
  <c r="AX163" i="83"/>
  <c r="AY163" i="83"/>
  <c r="AZ163" i="83"/>
  <c r="B164" i="83"/>
  <c r="C164" i="83"/>
  <c r="D164" i="83"/>
  <c r="E164" i="83"/>
  <c r="F164" i="83"/>
  <c r="G164" i="83"/>
  <c r="H164" i="83"/>
  <c r="I164" i="83"/>
  <c r="J164" i="83"/>
  <c r="K164" i="83"/>
  <c r="L164" i="83"/>
  <c r="M164" i="83"/>
  <c r="N164" i="83"/>
  <c r="O164" i="83"/>
  <c r="Q164" i="83"/>
  <c r="R164" i="83"/>
  <c r="S164" i="83"/>
  <c r="T164" i="83"/>
  <c r="U164" i="83"/>
  <c r="V164" i="83"/>
  <c r="W164" i="83"/>
  <c r="X164" i="83"/>
  <c r="Y164" i="83"/>
  <c r="Z164" i="83"/>
  <c r="AA164" i="83"/>
  <c r="AB164" i="83"/>
  <c r="AC164" i="83"/>
  <c r="AD164" i="83"/>
  <c r="AE164" i="83"/>
  <c r="AF164" i="83"/>
  <c r="AG164" i="83"/>
  <c r="AH164" i="83"/>
  <c r="AI164" i="83"/>
  <c r="AJ164" i="83"/>
  <c r="AK164" i="83"/>
  <c r="AL164" i="83"/>
  <c r="AM164" i="83"/>
  <c r="AN164" i="83"/>
  <c r="AO164" i="83"/>
  <c r="AP164" i="83"/>
  <c r="AQ164" i="83"/>
  <c r="AR164" i="83"/>
  <c r="AS164" i="83"/>
  <c r="AT164" i="83"/>
  <c r="AU164" i="83"/>
  <c r="AV164" i="83"/>
  <c r="AW164" i="83"/>
  <c r="AX164" i="83"/>
  <c r="AY164" i="83"/>
  <c r="AZ164" i="83"/>
  <c r="B165" i="83"/>
  <c r="C165" i="83"/>
  <c r="D165" i="83"/>
  <c r="E165" i="83"/>
  <c r="F165" i="83"/>
  <c r="G165" i="83"/>
  <c r="H165" i="83"/>
  <c r="I165" i="83"/>
  <c r="J165" i="83"/>
  <c r="K165" i="83"/>
  <c r="L165" i="83"/>
  <c r="M165" i="83"/>
  <c r="N165" i="83"/>
  <c r="O165" i="83"/>
  <c r="Q165" i="83"/>
  <c r="R165" i="83"/>
  <c r="S165" i="83"/>
  <c r="T165" i="83"/>
  <c r="U165" i="83"/>
  <c r="V165" i="83"/>
  <c r="W165" i="83"/>
  <c r="X165" i="83"/>
  <c r="Y165" i="83"/>
  <c r="Z165" i="83"/>
  <c r="AA165" i="83"/>
  <c r="AB165" i="83"/>
  <c r="AC165" i="83"/>
  <c r="AD165" i="83"/>
  <c r="AE165" i="83"/>
  <c r="AF165" i="83"/>
  <c r="AG165" i="83"/>
  <c r="AH165" i="83"/>
  <c r="AI165" i="83"/>
  <c r="AJ165" i="83"/>
  <c r="AK165" i="83"/>
  <c r="AL165" i="83"/>
  <c r="AM165" i="83"/>
  <c r="AN165" i="83"/>
  <c r="AO165" i="83"/>
  <c r="AP165" i="83"/>
  <c r="AQ165" i="83"/>
  <c r="AR165" i="83"/>
  <c r="AS165" i="83"/>
  <c r="AT165" i="83"/>
  <c r="AU165" i="83"/>
  <c r="AV165" i="83"/>
  <c r="AW165" i="83"/>
  <c r="AX165" i="83"/>
  <c r="AY165" i="83"/>
  <c r="AZ165" i="83"/>
  <c r="B166" i="83"/>
  <c r="C166" i="83"/>
  <c r="D166" i="83"/>
  <c r="E166" i="83"/>
  <c r="F166" i="83"/>
  <c r="G166" i="83"/>
  <c r="H166" i="83"/>
  <c r="I166" i="83"/>
  <c r="J166" i="83"/>
  <c r="K166" i="83"/>
  <c r="L166" i="83"/>
  <c r="M166" i="83"/>
  <c r="N166" i="83"/>
  <c r="O166" i="83"/>
  <c r="Q166" i="83"/>
  <c r="R166" i="83"/>
  <c r="S166" i="83"/>
  <c r="T166" i="83"/>
  <c r="U166" i="83"/>
  <c r="V166" i="83"/>
  <c r="W166" i="83"/>
  <c r="X166" i="83"/>
  <c r="Y166" i="83"/>
  <c r="Z166" i="83"/>
  <c r="AA166" i="83"/>
  <c r="AB166" i="83"/>
  <c r="AC166" i="83"/>
  <c r="AD166" i="83"/>
  <c r="AE166" i="83"/>
  <c r="AF166" i="83"/>
  <c r="AG166" i="83"/>
  <c r="AH166" i="83"/>
  <c r="AI166" i="83"/>
  <c r="AJ166" i="83"/>
  <c r="AK166" i="83"/>
  <c r="AL166" i="83"/>
  <c r="AM166" i="83"/>
  <c r="AN166" i="83"/>
  <c r="AO166" i="83"/>
  <c r="AP166" i="83"/>
  <c r="AQ166" i="83"/>
  <c r="AR166" i="83"/>
  <c r="AS166" i="83"/>
  <c r="AT166" i="83"/>
  <c r="AU166" i="83"/>
  <c r="AV166" i="83"/>
  <c r="AW166" i="83"/>
  <c r="AX166" i="83"/>
  <c r="AY166" i="83"/>
  <c r="AZ166" i="83"/>
  <c r="B167" i="83"/>
  <c r="C167" i="83"/>
  <c r="D167" i="83"/>
  <c r="E167" i="83"/>
  <c r="F167" i="83"/>
  <c r="G167" i="83"/>
  <c r="H167" i="83"/>
  <c r="I167" i="83"/>
  <c r="J167" i="83"/>
  <c r="K167" i="83"/>
  <c r="L167" i="83"/>
  <c r="M167" i="83"/>
  <c r="N167" i="83"/>
  <c r="O167" i="83"/>
  <c r="Q167" i="83"/>
  <c r="R167" i="83"/>
  <c r="S167" i="83"/>
  <c r="T167" i="83"/>
  <c r="U167" i="83"/>
  <c r="V167" i="83"/>
  <c r="W167" i="83"/>
  <c r="X167" i="83"/>
  <c r="Y167" i="83"/>
  <c r="Z167" i="83"/>
  <c r="AA167" i="83"/>
  <c r="AB167" i="83"/>
  <c r="AC167" i="83"/>
  <c r="AD167" i="83"/>
  <c r="AE167" i="83"/>
  <c r="AF167" i="83"/>
  <c r="AG167" i="83"/>
  <c r="AH167" i="83"/>
  <c r="AI167" i="83"/>
  <c r="AJ167" i="83"/>
  <c r="AK167" i="83"/>
  <c r="AL167" i="83"/>
  <c r="AM167" i="83"/>
  <c r="AN167" i="83"/>
  <c r="AO167" i="83"/>
  <c r="AP167" i="83"/>
  <c r="AQ167" i="83"/>
  <c r="AR167" i="83"/>
  <c r="AS167" i="83"/>
  <c r="AT167" i="83"/>
  <c r="AU167" i="83"/>
  <c r="AV167" i="83"/>
  <c r="AW167" i="83"/>
  <c r="AX167" i="83"/>
  <c r="AY167" i="83"/>
  <c r="AZ167" i="83"/>
  <c r="B168" i="83"/>
  <c r="C168" i="83"/>
  <c r="D168" i="83"/>
  <c r="E168" i="83"/>
  <c r="F168" i="83"/>
  <c r="G168" i="83"/>
  <c r="H168" i="83"/>
  <c r="I168" i="83"/>
  <c r="J168" i="83"/>
  <c r="K168" i="83"/>
  <c r="L168" i="83"/>
  <c r="M168" i="83"/>
  <c r="N168" i="83"/>
  <c r="O168" i="83"/>
  <c r="Q168" i="83"/>
  <c r="R168" i="83"/>
  <c r="S168" i="83"/>
  <c r="T168" i="83"/>
  <c r="U168" i="83"/>
  <c r="V168" i="83"/>
  <c r="W168" i="83"/>
  <c r="X168" i="83"/>
  <c r="Y168" i="83"/>
  <c r="Z168" i="83"/>
  <c r="AA168" i="83"/>
  <c r="AB168" i="83"/>
  <c r="AC168" i="83"/>
  <c r="AD168" i="83"/>
  <c r="AE168" i="83"/>
  <c r="AF168" i="83"/>
  <c r="AG168" i="83"/>
  <c r="AH168" i="83"/>
  <c r="AI168" i="83"/>
  <c r="AJ168" i="83"/>
  <c r="AK168" i="83"/>
  <c r="AL168" i="83"/>
  <c r="AM168" i="83"/>
  <c r="AN168" i="83"/>
  <c r="AO168" i="83"/>
  <c r="AP168" i="83"/>
  <c r="AQ168" i="83"/>
  <c r="AR168" i="83"/>
  <c r="AS168" i="83"/>
  <c r="AT168" i="83"/>
  <c r="AU168" i="83"/>
  <c r="AV168" i="83"/>
  <c r="AW168" i="83"/>
  <c r="AX168" i="83"/>
  <c r="AY168" i="83"/>
  <c r="AZ168" i="83"/>
  <c r="B169" i="83"/>
  <c r="C169" i="83"/>
  <c r="D169" i="83"/>
  <c r="E169" i="83"/>
  <c r="F169" i="83"/>
  <c r="G169" i="83"/>
  <c r="H169" i="83"/>
  <c r="I169" i="83"/>
  <c r="J169" i="83"/>
  <c r="K169" i="83"/>
  <c r="L169" i="83"/>
  <c r="M169" i="83"/>
  <c r="N169" i="83"/>
  <c r="O169" i="83"/>
  <c r="Q169" i="83"/>
  <c r="R169" i="83"/>
  <c r="S169" i="83"/>
  <c r="T169" i="83"/>
  <c r="U169" i="83"/>
  <c r="V169" i="83"/>
  <c r="W169" i="83"/>
  <c r="X169" i="83"/>
  <c r="Y169" i="83"/>
  <c r="Z169" i="83"/>
  <c r="AA169" i="83"/>
  <c r="AB169" i="83"/>
  <c r="AC169" i="83"/>
  <c r="AD169" i="83"/>
  <c r="AE169" i="83"/>
  <c r="AF169" i="83"/>
  <c r="AG169" i="83"/>
  <c r="AH169" i="83"/>
  <c r="AI169" i="83"/>
  <c r="AJ169" i="83"/>
  <c r="AK169" i="83"/>
  <c r="AL169" i="83"/>
  <c r="AM169" i="83"/>
  <c r="AN169" i="83"/>
  <c r="AO169" i="83"/>
  <c r="AP169" i="83"/>
  <c r="AQ169" i="83"/>
  <c r="AR169" i="83"/>
  <c r="AS169" i="83"/>
  <c r="AT169" i="83"/>
  <c r="AU169" i="83"/>
  <c r="AV169" i="83"/>
  <c r="AW169" i="83"/>
  <c r="AX169" i="83"/>
  <c r="AY169" i="83"/>
  <c r="AZ169" i="83"/>
  <c r="B170" i="83"/>
  <c r="C170" i="83"/>
  <c r="D170" i="83"/>
  <c r="E170" i="83"/>
  <c r="F170" i="83"/>
  <c r="G170" i="83"/>
  <c r="H170" i="83"/>
  <c r="I170" i="83"/>
  <c r="J170" i="83"/>
  <c r="K170" i="83"/>
  <c r="L170" i="83"/>
  <c r="M170" i="83"/>
  <c r="N170" i="83"/>
  <c r="O170" i="83"/>
  <c r="Q170" i="83"/>
  <c r="R170" i="83"/>
  <c r="S170" i="83"/>
  <c r="T170" i="83"/>
  <c r="U170" i="83"/>
  <c r="V170" i="83"/>
  <c r="W170" i="83"/>
  <c r="X170" i="83"/>
  <c r="Y170" i="83"/>
  <c r="Z170" i="83"/>
  <c r="AA170" i="83"/>
  <c r="AB170" i="83"/>
  <c r="AC170" i="83"/>
  <c r="AD170" i="83"/>
  <c r="AE170" i="83"/>
  <c r="AF170" i="83"/>
  <c r="AG170" i="83"/>
  <c r="AH170" i="83"/>
  <c r="AI170" i="83"/>
  <c r="AJ170" i="83"/>
  <c r="AK170" i="83"/>
  <c r="AL170" i="83"/>
  <c r="AM170" i="83"/>
  <c r="AN170" i="83"/>
  <c r="AO170" i="83"/>
  <c r="AP170" i="83"/>
  <c r="AQ170" i="83"/>
  <c r="AR170" i="83"/>
  <c r="AS170" i="83"/>
  <c r="AT170" i="83"/>
  <c r="AU170" i="83"/>
  <c r="AV170" i="83"/>
  <c r="AW170" i="83"/>
  <c r="AX170" i="83"/>
  <c r="AY170" i="83"/>
  <c r="AZ170" i="83"/>
  <c r="B171" i="83"/>
  <c r="C171" i="83"/>
  <c r="D171" i="83"/>
  <c r="E171" i="83"/>
  <c r="F171" i="83"/>
  <c r="G171" i="83"/>
  <c r="H171" i="83"/>
  <c r="I171" i="83"/>
  <c r="J171" i="83"/>
  <c r="K171" i="83"/>
  <c r="L171" i="83"/>
  <c r="M171" i="83"/>
  <c r="N171" i="83"/>
  <c r="O171" i="83"/>
  <c r="Q171" i="83"/>
  <c r="R171" i="83"/>
  <c r="S171" i="83"/>
  <c r="T171" i="83"/>
  <c r="U171" i="83"/>
  <c r="V171" i="83"/>
  <c r="W171" i="83"/>
  <c r="X171" i="83"/>
  <c r="Y171" i="83"/>
  <c r="Z171" i="83"/>
  <c r="AA171" i="83"/>
  <c r="AB171" i="83"/>
  <c r="AC171" i="83"/>
  <c r="AD171" i="83"/>
  <c r="AE171" i="83"/>
  <c r="AF171" i="83"/>
  <c r="AG171" i="83"/>
  <c r="AH171" i="83"/>
  <c r="AI171" i="83"/>
  <c r="AJ171" i="83"/>
  <c r="AK171" i="83"/>
  <c r="AL171" i="83"/>
  <c r="AM171" i="83"/>
  <c r="AN171" i="83"/>
  <c r="AO171" i="83"/>
  <c r="AP171" i="83"/>
  <c r="AQ171" i="83"/>
  <c r="AR171" i="83"/>
  <c r="AS171" i="83"/>
  <c r="AT171" i="83"/>
  <c r="AU171" i="83"/>
  <c r="AV171" i="83"/>
  <c r="AW171" i="83"/>
  <c r="AX171" i="83"/>
  <c r="AY171" i="83"/>
  <c r="AZ171" i="83"/>
  <c r="B172" i="83"/>
  <c r="C172" i="83"/>
  <c r="D172" i="83"/>
  <c r="E172" i="83"/>
  <c r="F172" i="83"/>
  <c r="G172" i="83"/>
  <c r="H172" i="83"/>
  <c r="I172" i="83"/>
  <c r="J172" i="83"/>
  <c r="K172" i="83"/>
  <c r="L172" i="83"/>
  <c r="M172" i="83"/>
  <c r="N172" i="83"/>
  <c r="O172" i="83"/>
  <c r="Q172" i="83"/>
  <c r="R172" i="83"/>
  <c r="S172" i="83"/>
  <c r="T172" i="83"/>
  <c r="U172" i="83"/>
  <c r="V172" i="83"/>
  <c r="W172" i="83"/>
  <c r="X172" i="83"/>
  <c r="Y172" i="83"/>
  <c r="Z172" i="83"/>
  <c r="AA172" i="83"/>
  <c r="AB172" i="83"/>
  <c r="AC172" i="83"/>
  <c r="AD172" i="83"/>
  <c r="AE172" i="83"/>
  <c r="AF172" i="83"/>
  <c r="AG172" i="83"/>
  <c r="AH172" i="83"/>
  <c r="AI172" i="83"/>
  <c r="AJ172" i="83"/>
  <c r="AK172" i="83"/>
  <c r="AL172" i="83"/>
  <c r="AM172" i="83"/>
  <c r="AN172" i="83"/>
  <c r="AO172" i="83"/>
  <c r="AP172" i="83"/>
  <c r="AQ172" i="83"/>
  <c r="AR172" i="83"/>
  <c r="AS172" i="83"/>
  <c r="AT172" i="83"/>
  <c r="AU172" i="83"/>
  <c r="AV172" i="83"/>
  <c r="AW172" i="83"/>
  <c r="AX172" i="83"/>
  <c r="AY172" i="83"/>
  <c r="AZ172" i="83"/>
  <c r="B173" i="83"/>
  <c r="C173" i="83"/>
  <c r="D173" i="83"/>
  <c r="E173" i="83"/>
  <c r="F173" i="83"/>
  <c r="G173" i="83"/>
  <c r="H173" i="83"/>
  <c r="I173" i="83"/>
  <c r="J173" i="83"/>
  <c r="K173" i="83"/>
  <c r="L173" i="83"/>
  <c r="M173" i="83"/>
  <c r="N173" i="83"/>
  <c r="O173" i="83"/>
  <c r="Q173" i="83"/>
  <c r="R173" i="83"/>
  <c r="S173" i="83"/>
  <c r="T173" i="83"/>
  <c r="U173" i="83"/>
  <c r="V173" i="83"/>
  <c r="W173" i="83"/>
  <c r="X173" i="83"/>
  <c r="Y173" i="83"/>
  <c r="Z173" i="83"/>
  <c r="AA173" i="83"/>
  <c r="AB173" i="83"/>
  <c r="AC173" i="83"/>
  <c r="AD173" i="83"/>
  <c r="AE173" i="83"/>
  <c r="AF173" i="83"/>
  <c r="AG173" i="83"/>
  <c r="AH173" i="83"/>
  <c r="AI173" i="83"/>
  <c r="AJ173" i="83"/>
  <c r="AK173" i="83"/>
  <c r="AL173" i="83"/>
  <c r="AM173" i="83"/>
  <c r="AN173" i="83"/>
  <c r="AO173" i="83"/>
  <c r="AP173" i="83"/>
  <c r="AQ173" i="83"/>
  <c r="AR173" i="83"/>
  <c r="AS173" i="83"/>
  <c r="AT173" i="83"/>
  <c r="AU173" i="83"/>
  <c r="AV173" i="83"/>
  <c r="AW173" i="83"/>
  <c r="AX173" i="83"/>
  <c r="AY173" i="83"/>
  <c r="AZ173" i="83"/>
  <c r="B174" i="83"/>
  <c r="C174" i="83"/>
  <c r="D174" i="83"/>
  <c r="E174" i="83"/>
  <c r="F174" i="83"/>
  <c r="G174" i="83"/>
  <c r="H174" i="83"/>
  <c r="I174" i="83"/>
  <c r="J174" i="83"/>
  <c r="K174" i="83"/>
  <c r="L174" i="83"/>
  <c r="M174" i="83"/>
  <c r="N174" i="83"/>
  <c r="O174" i="83"/>
  <c r="Q174" i="83"/>
  <c r="R174" i="83"/>
  <c r="S174" i="83"/>
  <c r="T174" i="83"/>
  <c r="U174" i="83"/>
  <c r="V174" i="83"/>
  <c r="W174" i="83"/>
  <c r="X174" i="83"/>
  <c r="Y174" i="83"/>
  <c r="Z174" i="83"/>
  <c r="AA174" i="83"/>
  <c r="AB174" i="83"/>
  <c r="AC174" i="83"/>
  <c r="AD174" i="83"/>
  <c r="AE174" i="83"/>
  <c r="AF174" i="83"/>
  <c r="AG174" i="83"/>
  <c r="AH174" i="83"/>
  <c r="AI174" i="83"/>
  <c r="AJ174" i="83"/>
  <c r="AK174" i="83"/>
  <c r="AL174" i="83"/>
  <c r="AM174" i="83"/>
  <c r="AN174" i="83"/>
  <c r="AO174" i="83"/>
  <c r="AP174" i="83"/>
  <c r="AQ174" i="83"/>
  <c r="AR174" i="83"/>
  <c r="AS174" i="83"/>
  <c r="AT174" i="83"/>
  <c r="AU174" i="83"/>
  <c r="AV174" i="83"/>
  <c r="AW174" i="83"/>
  <c r="AX174" i="83"/>
  <c r="AY174" i="83"/>
  <c r="AZ174" i="83"/>
  <c r="B175" i="83"/>
  <c r="C175" i="83"/>
  <c r="D175" i="83"/>
  <c r="E175" i="83"/>
  <c r="F175" i="83"/>
  <c r="G175" i="83"/>
  <c r="H175" i="83"/>
  <c r="I175" i="83"/>
  <c r="J175" i="83"/>
  <c r="K175" i="83"/>
  <c r="L175" i="83"/>
  <c r="M175" i="83"/>
  <c r="N175" i="83"/>
  <c r="O175" i="83"/>
  <c r="Q175" i="83"/>
  <c r="R175" i="83"/>
  <c r="S175" i="83"/>
  <c r="T175" i="83"/>
  <c r="U175" i="83"/>
  <c r="V175" i="83"/>
  <c r="W175" i="83"/>
  <c r="X175" i="83"/>
  <c r="Y175" i="83"/>
  <c r="Z175" i="83"/>
  <c r="AA175" i="83"/>
  <c r="AB175" i="83"/>
  <c r="AC175" i="83"/>
  <c r="AD175" i="83"/>
  <c r="AE175" i="83"/>
  <c r="AF175" i="83"/>
  <c r="AG175" i="83"/>
  <c r="AH175" i="83"/>
  <c r="AI175" i="83"/>
  <c r="AJ175" i="83"/>
  <c r="AK175" i="83"/>
  <c r="AL175" i="83"/>
  <c r="AM175" i="83"/>
  <c r="AN175" i="83"/>
  <c r="AO175" i="83"/>
  <c r="AP175" i="83"/>
  <c r="AQ175" i="83"/>
  <c r="AR175" i="83"/>
  <c r="AS175" i="83"/>
  <c r="AT175" i="83"/>
  <c r="AU175" i="83"/>
  <c r="AV175" i="83"/>
  <c r="AW175" i="83"/>
  <c r="AX175" i="83"/>
  <c r="AY175" i="83"/>
  <c r="AZ175" i="83"/>
  <c r="B176" i="83"/>
  <c r="C176" i="83"/>
  <c r="D176" i="83"/>
  <c r="E176" i="83"/>
  <c r="F176" i="83"/>
  <c r="G176" i="83"/>
  <c r="H176" i="83"/>
  <c r="I176" i="83"/>
  <c r="J176" i="83"/>
  <c r="K176" i="83"/>
  <c r="L176" i="83"/>
  <c r="M176" i="83"/>
  <c r="N176" i="83"/>
  <c r="O176" i="83"/>
  <c r="Q176" i="83"/>
  <c r="R176" i="83"/>
  <c r="S176" i="83"/>
  <c r="T176" i="83"/>
  <c r="U176" i="83"/>
  <c r="V176" i="83"/>
  <c r="W176" i="83"/>
  <c r="X176" i="83"/>
  <c r="Y176" i="83"/>
  <c r="Z176" i="83"/>
  <c r="AA176" i="83"/>
  <c r="AB176" i="83"/>
  <c r="AC176" i="83"/>
  <c r="AD176" i="83"/>
  <c r="AE176" i="83"/>
  <c r="AF176" i="83"/>
  <c r="AG176" i="83"/>
  <c r="AH176" i="83"/>
  <c r="AI176" i="83"/>
  <c r="AJ176" i="83"/>
  <c r="AK176" i="83"/>
  <c r="AL176" i="83"/>
  <c r="AM176" i="83"/>
  <c r="AN176" i="83"/>
  <c r="AO176" i="83"/>
  <c r="AP176" i="83"/>
  <c r="AQ176" i="83"/>
  <c r="AR176" i="83"/>
  <c r="AS176" i="83"/>
  <c r="AT176" i="83"/>
  <c r="AU176" i="83"/>
  <c r="AV176" i="83"/>
  <c r="AW176" i="83"/>
  <c r="AX176" i="83"/>
  <c r="AY176" i="83"/>
  <c r="AZ176" i="83"/>
  <c r="B177" i="83"/>
  <c r="C177" i="83"/>
  <c r="D177" i="83"/>
  <c r="E177" i="83"/>
  <c r="F177" i="83"/>
  <c r="G177" i="83"/>
  <c r="H177" i="83"/>
  <c r="I177" i="83"/>
  <c r="J177" i="83"/>
  <c r="K177" i="83"/>
  <c r="L177" i="83"/>
  <c r="M177" i="83"/>
  <c r="N177" i="83"/>
  <c r="O177" i="83"/>
  <c r="Q177" i="83"/>
  <c r="R177" i="83"/>
  <c r="S177" i="83"/>
  <c r="T177" i="83"/>
  <c r="U177" i="83"/>
  <c r="V177" i="83"/>
  <c r="W177" i="83"/>
  <c r="X177" i="83"/>
  <c r="Y177" i="83"/>
  <c r="Z177" i="83"/>
  <c r="AA177" i="83"/>
  <c r="AB177" i="83"/>
  <c r="AC177" i="83"/>
  <c r="AD177" i="83"/>
  <c r="AE177" i="83"/>
  <c r="AF177" i="83"/>
  <c r="AG177" i="83"/>
  <c r="AH177" i="83"/>
  <c r="AI177" i="83"/>
  <c r="AJ177" i="83"/>
  <c r="AK177" i="83"/>
  <c r="AL177" i="83"/>
  <c r="AM177" i="83"/>
  <c r="AN177" i="83"/>
  <c r="AO177" i="83"/>
  <c r="AP177" i="83"/>
  <c r="AQ177" i="83"/>
  <c r="AR177" i="83"/>
  <c r="AS177" i="83"/>
  <c r="AT177" i="83"/>
  <c r="AU177" i="83"/>
  <c r="AV177" i="83"/>
  <c r="AW177" i="83"/>
  <c r="AX177" i="83"/>
  <c r="AY177" i="83"/>
  <c r="AZ177" i="83"/>
  <c r="B178" i="83"/>
  <c r="C178" i="83"/>
  <c r="D178" i="83"/>
  <c r="E178" i="83"/>
  <c r="F178" i="83"/>
  <c r="G178" i="83"/>
  <c r="H178" i="83"/>
  <c r="I178" i="83"/>
  <c r="J178" i="83"/>
  <c r="K178" i="83"/>
  <c r="L178" i="83"/>
  <c r="M178" i="83"/>
  <c r="N178" i="83"/>
  <c r="O178" i="83"/>
  <c r="Q178" i="83"/>
  <c r="R178" i="83"/>
  <c r="S178" i="83"/>
  <c r="T178" i="83"/>
  <c r="U178" i="83"/>
  <c r="V178" i="83"/>
  <c r="W178" i="83"/>
  <c r="X178" i="83"/>
  <c r="Y178" i="83"/>
  <c r="Z178" i="83"/>
  <c r="AA178" i="83"/>
  <c r="AB178" i="83"/>
  <c r="AC178" i="83"/>
  <c r="AD178" i="83"/>
  <c r="AE178" i="83"/>
  <c r="AF178" i="83"/>
  <c r="AG178" i="83"/>
  <c r="AH178" i="83"/>
  <c r="AI178" i="83"/>
  <c r="AJ178" i="83"/>
  <c r="AK178" i="83"/>
  <c r="AL178" i="83"/>
  <c r="AM178" i="83"/>
  <c r="AN178" i="83"/>
  <c r="AO178" i="83"/>
  <c r="AP178" i="83"/>
  <c r="AQ178" i="83"/>
  <c r="AR178" i="83"/>
  <c r="AS178" i="83"/>
  <c r="AT178" i="83"/>
  <c r="AU178" i="83"/>
  <c r="AV178" i="83"/>
  <c r="AW178" i="83"/>
  <c r="AX178" i="83"/>
  <c r="AY178" i="83"/>
  <c r="AZ178" i="83"/>
  <c r="B179" i="83"/>
  <c r="C179" i="83"/>
  <c r="D179" i="83"/>
  <c r="E179" i="83"/>
  <c r="F179" i="83"/>
  <c r="G179" i="83"/>
  <c r="H179" i="83"/>
  <c r="I179" i="83"/>
  <c r="J179" i="83"/>
  <c r="K179" i="83"/>
  <c r="L179" i="83"/>
  <c r="M179" i="83"/>
  <c r="N179" i="83"/>
  <c r="O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180" i="83"/>
  <c r="C180" i="83"/>
  <c r="D180" i="83"/>
  <c r="E180" i="83"/>
  <c r="F180" i="83"/>
  <c r="G180" i="83"/>
  <c r="H180" i="83"/>
  <c r="I180" i="83"/>
  <c r="J180" i="83"/>
  <c r="K180" i="83"/>
  <c r="L180" i="83"/>
  <c r="M180" i="83"/>
  <c r="N180" i="83"/>
  <c r="O180" i="83"/>
  <c r="Q180" i="83"/>
  <c r="R180" i="83"/>
  <c r="S180" i="83"/>
  <c r="T180" i="83"/>
  <c r="U180" i="83"/>
  <c r="V180" i="83"/>
  <c r="W180" i="83"/>
  <c r="X180" i="83"/>
  <c r="Y180" i="83"/>
  <c r="Z180" i="83"/>
  <c r="AA180" i="83"/>
  <c r="AB180" i="83"/>
  <c r="AC180" i="83"/>
  <c r="AD180" i="83"/>
  <c r="AE180" i="83"/>
  <c r="AF180" i="83"/>
  <c r="AG180" i="83"/>
  <c r="AH180" i="83"/>
  <c r="AI180" i="83"/>
  <c r="AJ180" i="83"/>
  <c r="AK180" i="83"/>
  <c r="AL180" i="83"/>
  <c r="AM180" i="83"/>
  <c r="AN180" i="83"/>
  <c r="AO180" i="83"/>
  <c r="AP180" i="83"/>
  <c r="AQ180" i="83"/>
  <c r="AR180" i="83"/>
  <c r="AS180" i="83"/>
  <c r="AT180" i="83"/>
  <c r="AU180" i="83"/>
  <c r="AV180" i="83"/>
  <c r="AW180" i="83"/>
  <c r="AX180" i="83"/>
  <c r="AY180" i="83"/>
  <c r="AZ180" i="83"/>
  <c r="B181" i="83"/>
  <c r="C181" i="83"/>
  <c r="D181" i="83"/>
  <c r="E181" i="83"/>
  <c r="F181" i="83"/>
  <c r="G181" i="83"/>
  <c r="H181" i="83"/>
  <c r="I181" i="83"/>
  <c r="J181" i="83"/>
  <c r="K181" i="83"/>
  <c r="L181" i="83"/>
  <c r="M181" i="83"/>
  <c r="N181" i="83"/>
  <c r="O181" i="83"/>
  <c r="Q181" i="83"/>
  <c r="R181" i="83"/>
  <c r="S181" i="83"/>
  <c r="T181" i="83"/>
  <c r="U181" i="83"/>
  <c r="V181" i="83"/>
  <c r="W181" i="83"/>
  <c r="X181" i="83"/>
  <c r="Y181" i="83"/>
  <c r="Z181" i="83"/>
  <c r="AA181" i="83"/>
  <c r="AB181" i="83"/>
  <c r="AC181" i="83"/>
  <c r="AD181" i="83"/>
  <c r="AE181" i="83"/>
  <c r="AF181" i="83"/>
  <c r="AG181" i="83"/>
  <c r="AH181" i="83"/>
  <c r="AI181" i="83"/>
  <c r="AJ181" i="83"/>
  <c r="AK181" i="83"/>
  <c r="AL181" i="83"/>
  <c r="AM181" i="83"/>
  <c r="AN181" i="83"/>
  <c r="AO181" i="83"/>
  <c r="AP181" i="83"/>
  <c r="AQ181" i="83"/>
  <c r="AR181" i="83"/>
  <c r="AS181" i="83"/>
  <c r="AT181" i="83"/>
  <c r="AU181" i="83"/>
  <c r="AV181" i="83"/>
  <c r="AW181" i="83"/>
  <c r="AX181" i="83"/>
  <c r="AY181" i="83"/>
  <c r="AZ181" i="83"/>
  <c r="B182" i="83"/>
  <c r="C182" i="83"/>
  <c r="D182" i="83"/>
  <c r="E182" i="83"/>
  <c r="F182" i="83"/>
  <c r="G182" i="83"/>
  <c r="H182" i="83"/>
  <c r="I182" i="83"/>
  <c r="J182" i="83"/>
  <c r="K182" i="83"/>
  <c r="L182" i="83"/>
  <c r="M182" i="83"/>
  <c r="N182" i="83"/>
  <c r="O182" i="83"/>
  <c r="Q182" i="83"/>
  <c r="R182" i="83"/>
  <c r="S182" i="83"/>
  <c r="T182" i="83"/>
  <c r="U182" i="83"/>
  <c r="V182" i="83"/>
  <c r="W182" i="83"/>
  <c r="X182" i="83"/>
  <c r="Y182" i="83"/>
  <c r="Z182" i="83"/>
  <c r="AA182" i="83"/>
  <c r="AB182" i="83"/>
  <c r="AC182" i="83"/>
  <c r="AD182" i="83"/>
  <c r="AE182" i="83"/>
  <c r="AF182" i="83"/>
  <c r="AG182" i="83"/>
  <c r="AH182" i="83"/>
  <c r="AI182" i="83"/>
  <c r="AJ182" i="83"/>
  <c r="AK182" i="83"/>
  <c r="AL182" i="83"/>
  <c r="AM182" i="83"/>
  <c r="AN182" i="83"/>
  <c r="AO182" i="83"/>
  <c r="AP182" i="83"/>
  <c r="AQ182" i="83"/>
  <c r="AR182" i="83"/>
  <c r="AS182" i="83"/>
  <c r="AT182" i="83"/>
  <c r="AU182" i="83"/>
  <c r="AV182" i="83"/>
  <c r="AW182" i="83"/>
  <c r="AX182" i="83"/>
  <c r="AY182" i="83"/>
  <c r="AZ182" i="83"/>
  <c r="B183" i="83"/>
  <c r="C183" i="83"/>
  <c r="D183" i="83"/>
  <c r="E183" i="83"/>
  <c r="F183" i="83"/>
  <c r="G183" i="83"/>
  <c r="H183" i="83"/>
  <c r="I183" i="83"/>
  <c r="J183" i="83"/>
  <c r="K183" i="83"/>
  <c r="L183" i="83"/>
  <c r="M183" i="83"/>
  <c r="N183" i="83"/>
  <c r="O183" i="83"/>
  <c r="Q183" i="83"/>
  <c r="R183" i="83"/>
  <c r="S183" i="83"/>
  <c r="T183" i="83"/>
  <c r="U183" i="83"/>
  <c r="V183" i="83"/>
  <c r="W183" i="83"/>
  <c r="X183" i="83"/>
  <c r="Y183" i="83"/>
  <c r="Z183" i="83"/>
  <c r="AA183" i="83"/>
  <c r="AB183" i="83"/>
  <c r="AC183" i="83"/>
  <c r="AD183" i="83"/>
  <c r="AE183" i="83"/>
  <c r="AF183" i="83"/>
  <c r="AG183" i="83"/>
  <c r="AH183" i="83"/>
  <c r="AI183" i="83"/>
  <c r="AJ183" i="83"/>
  <c r="AK183" i="83"/>
  <c r="AL183" i="83"/>
  <c r="AM183" i="83"/>
  <c r="AN183" i="83"/>
  <c r="AO183" i="83"/>
  <c r="AP183" i="83"/>
  <c r="AQ183" i="83"/>
  <c r="AR183" i="83"/>
  <c r="AS183" i="83"/>
  <c r="AT183" i="83"/>
  <c r="AU183" i="83"/>
  <c r="AV183" i="83"/>
  <c r="AW183" i="83"/>
  <c r="AX183" i="83"/>
  <c r="AY183" i="83"/>
  <c r="AZ183" i="83"/>
  <c r="B184" i="83"/>
  <c r="C184" i="83"/>
  <c r="D184" i="83"/>
  <c r="E184" i="83"/>
  <c r="F184" i="83"/>
  <c r="G184" i="83"/>
  <c r="H184" i="83"/>
  <c r="I184" i="83"/>
  <c r="J184" i="83"/>
  <c r="K184" i="83"/>
  <c r="L184" i="83"/>
  <c r="M184" i="83"/>
  <c r="N184" i="83"/>
  <c r="O184" i="83"/>
  <c r="Q184" i="83"/>
  <c r="R184" i="83"/>
  <c r="S184" i="83"/>
  <c r="T184" i="83"/>
  <c r="U184" i="83"/>
  <c r="V184" i="83"/>
  <c r="W184" i="83"/>
  <c r="X184" i="83"/>
  <c r="Y184" i="83"/>
  <c r="Z184" i="83"/>
  <c r="AA184" i="83"/>
  <c r="AB184" i="83"/>
  <c r="AC184" i="83"/>
  <c r="AD184" i="83"/>
  <c r="AE184" i="83"/>
  <c r="AF184" i="83"/>
  <c r="AG184" i="83"/>
  <c r="AH184" i="83"/>
  <c r="AI184" i="83"/>
  <c r="AJ184" i="83"/>
  <c r="AK184" i="83"/>
  <c r="AL184" i="83"/>
  <c r="AM184" i="83"/>
  <c r="AN184" i="83"/>
  <c r="AO184" i="83"/>
  <c r="AP184" i="83"/>
  <c r="AQ184" i="83"/>
  <c r="AR184" i="83"/>
  <c r="AS184" i="83"/>
  <c r="AT184" i="83"/>
  <c r="AU184" i="83"/>
  <c r="AV184" i="83"/>
  <c r="AW184" i="83"/>
  <c r="AX184" i="83"/>
  <c r="AY184" i="83"/>
  <c r="AZ184" i="83"/>
  <c r="B185" i="83"/>
  <c r="C185" i="83"/>
  <c r="D185" i="83"/>
  <c r="E185" i="83"/>
  <c r="F185" i="83"/>
  <c r="G185" i="83"/>
  <c r="H185" i="83"/>
  <c r="I185" i="83"/>
  <c r="J185" i="83"/>
  <c r="K185" i="83"/>
  <c r="L185" i="83"/>
  <c r="M185" i="83"/>
  <c r="N185" i="83"/>
  <c r="O185" i="83"/>
  <c r="Q185" i="83"/>
  <c r="R185" i="83"/>
  <c r="S185" i="83"/>
  <c r="T185" i="83"/>
  <c r="U185" i="83"/>
  <c r="V185" i="83"/>
  <c r="W185" i="83"/>
  <c r="X185" i="83"/>
  <c r="Y185" i="83"/>
  <c r="Z185" i="83"/>
  <c r="AA185" i="83"/>
  <c r="AB185" i="83"/>
  <c r="AC185" i="83"/>
  <c r="AD185" i="83"/>
  <c r="AE185" i="83"/>
  <c r="AF185" i="83"/>
  <c r="AG185" i="83"/>
  <c r="AH185" i="83"/>
  <c r="AI185" i="83"/>
  <c r="AJ185" i="83"/>
  <c r="AK185" i="83"/>
  <c r="AL185" i="83"/>
  <c r="AM185" i="83"/>
  <c r="AN185" i="83"/>
  <c r="AO185" i="83"/>
  <c r="AP185" i="83"/>
  <c r="AQ185" i="83"/>
  <c r="AR185" i="83"/>
  <c r="AS185" i="83"/>
  <c r="AT185" i="83"/>
  <c r="AU185" i="83"/>
  <c r="AV185" i="83"/>
  <c r="AW185" i="83"/>
  <c r="AX185" i="83"/>
  <c r="AY185" i="83"/>
  <c r="AZ185" i="83"/>
  <c r="B186" i="83"/>
  <c r="C186" i="83"/>
  <c r="D186" i="83"/>
  <c r="E186" i="83"/>
  <c r="F186" i="83"/>
  <c r="G186" i="83"/>
  <c r="H186" i="83"/>
  <c r="I186" i="83"/>
  <c r="J186" i="83"/>
  <c r="K186" i="83"/>
  <c r="L186" i="83"/>
  <c r="M186" i="83"/>
  <c r="N186" i="83"/>
  <c r="O186" i="83"/>
  <c r="Q186" i="83"/>
  <c r="R186" i="83"/>
  <c r="S186" i="83"/>
  <c r="T186" i="83"/>
  <c r="U186" i="83"/>
  <c r="V186" i="83"/>
  <c r="W186" i="83"/>
  <c r="X186" i="83"/>
  <c r="Y186" i="83"/>
  <c r="Z186" i="83"/>
  <c r="AA186" i="83"/>
  <c r="AB186" i="83"/>
  <c r="AC186" i="83"/>
  <c r="AD186" i="83"/>
  <c r="AE186" i="83"/>
  <c r="AF186" i="83"/>
  <c r="AG186" i="83"/>
  <c r="AH186" i="83"/>
  <c r="AI186" i="83"/>
  <c r="AJ186" i="83"/>
  <c r="AK186" i="83"/>
  <c r="AL186" i="83"/>
  <c r="AM186" i="83"/>
  <c r="AN186" i="83"/>
  <c r="AO186" i="83"/>
  <c r="AP186" i="83"/>
  <c r="AQ186" i="83"/>
  <c r="AR186" i="83"/>
  <c r="AS186" i="83"/>
  <c r="AT186" i="83"/>
  <c r="AU186" i="83"/>
  <c r="AV186" i="83"/>
  <c r="AW186" i="83"/>
  <c r="AX186" i="83"/>
  <c r="AY186" i="83"/>
  <c r="AZ186" i="83"/>
  <c r="B187" i="83"/>
  <c r="C187" i="83"/>
  <c r="D187" i="83"/>
  <c r="E187" i="83"/>
  <c r="F187" i="83"/>
  <c r="G187" i="83"/>
  <c r="H187" i="83"/>
  <c r="I187" i="83"/>
  <c r="J187" i="83"/>
  <c r="K187" i="83"/>
  <c r="L187" i="83"/>
  <c r="M187" i="83"/>
  <c r="N187" i="83"/>
  <c r="O187" i="83"/>
  <c r="Q187" i="83"/>
  <c r="R187" i="83"/>
  <c r="S187" i="83"/>
  <c r="T187" i="83"/>
  <c r="U187" i="83"/>
  <c r="V187" i="83"/>
  <c r="W187" i="83"/>
  <c r="X187" i="83"/>
  <c r="Y187" i="83"/>
  <c r="Z187" i="83"/>
  <c r="AA187" i="83"/>
  <c r="AB187" i="83"/>
  <c r="AC187" i="83"/>
  <c r="AD187" i="83"/>
  <c r="AE187" i="83"/>
  <c r="AF187" i="83"/>
  <c r="AG187" i="83"/>
  <c r="AH187" i="83"/>
  <c r="AI187" i="83"/>
  <c r="AJ187" i="83"/>
  <c r="AK187" i="83"/>
  <c r="AL187" i="83"/>
  <c r="AM187" i="83"/>
  <c r="AN187" i="83"/>
  <c r="AO187" i="83"/>
  <c r="AP187" i="83"/>
  <c r="AQ187" i="83"/>
  <c r="AR187" i="83"/>
  <c r="AS187" i="83"/>
  <c r="AT187" i="83"/>
  <c r="AU187" i="83"/>
  <c r="AV187" i="83"/>
  <c r="AW187" i="83"/>
  <c r="AX187" i="83"/>
  <c r="AY187" i="83"/>
  <c r="AZ187" i="83"/>
  <c r="B188" i="83"/>
  <c r="C188" i="83"/>
  <c r="D188" i="83"/>
  <c r="E188" i="83"/>
  <c r="F188" i="83"/>
  <c r="G188" i="83"/>
  <c r="H188" i="83"/>
  <c r="I188" i="83"/>
  <c r="J188" i="83"/>
  <c r="K188" i="83"/>
  <c r="L188" i="83"/>
  <c r="M188" i="83"/>
  <c r="N188" i="83"/>
  <c r="O188" i="83"/>
  <c r="Q188" i="83"/>
  <c r="R188" i="83"/>
  <c r="S188" i="83"/>
  <c r="T188" i="83"/>
  <c r="U188" i="83"/>
  <c r="V188" i="83"/>
  <c r="W188" i="83"/>
  <c r="X188" i="83"/>
  <c r="Y188" i="83"/>
  <c r="Z188" i="83"/>
  <c r="AA188" i="83"/>
  <c r="AB188" i="83"/>
  <c r="AC188" i="83"/>
  <c r="AD188" i="83"/>
  <c r="AE188" i="83"/>
  <c r="AF188" i="83"/>
  <c r="AG188" i="83"/>
  <c r="AH188" i="83"/>
  <c r="AI188" i="83"/>
  <c r="AJ188" i="83"/>
  <c r="AK188" i="83"/>
  <c r="AL188" i="83"/>
  <c r="AM188" i="83"/>
  <c r="AN188" i="83"/>
  <c r="AO188" i="83"/>
  <c r="AP188" i="83"/>
  <c r="AQ188" i="83"/>
  <c r="AR188" i="83"/>
  <c r="AS188" i="83"/>
  <c r="AT188" i="83"/>
  <c r="AU188" i="83"/>
  <c r="AV188" i="83"/>
  <c r="AW188" i="83"/>
  <c r="AX188" i="83"/>
  <c r="AY188" i="83"/>
  <c r="AZ188" i="83"/>
  <c r="B189"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190"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191"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192"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C2" i="83"/>
  <c r="D2" i="83"/>
  <c r="E2" i="83"/>
  <c r="F2" i="83"/>
  <c r="G2" i="83"/>
  <c r="H2" i="83"/>
  <c r="I2" i="83"/>
  <c r="J2" i="83"/>
  <c r="K2" i="83"/>
  <c r="L2" i="83"/>
  <c r="M2" i="83"/>
  <c r="N2" i="83"/>
  <c r="O2" i="83"/>
  <c r="Q2" i="83"/>
  <c r="R2" i="83"/>
  <c r="S2" i="83"/>
  <c r="T2" i="83"/>
  <c r="U2" i="83"/>
  <c r="V2" i="83"/>
  <c r="W2" i="83"/>
  <c r="X2" i="83"/>
  <c r="Y2" i="83"/>
  <c r="Z2" i="83"/>
  <c r="AA2" i="83"/>
  <c r="AB2" i="83"/>
  <c r="AC2" i="83"/>
  <c r="AD2" i="83"/>
  <c r="AE2" i="83"/>
  <c r="AF2" i="83"/>
  <c r="AG2" i="83"/>
  <c r="AH2" i="83"/>
  <c r="AI2" i="83"/>
  <c r="AJ2" i="83"/>
  <c r="AK2" i="83"/>
  <c r="AL2" i="83"/>
  <c r="AM2" i="83"/>
  <c r="AN2" i="83"/>
  <c r="AO2" i="83"/>
  <c r="AP2" i="83"/>
  <c r="AQ2" i="83"/>
  <c r="AR2" i="83"/>
  <c r="AS2" i="83"/>
  <c r="AT2" i="83"/>
  <c r="AU2" i="83"/>
  <c r="AV2" i="83"/>
  <c r="AW2" i="83"/>
  <c r="AX2" i="83"/>
  <c r="AY2" i="83"/>
  <c r="AZ2" i="83"/>
  <c r="B2" i="83"/>
  <c r="Q6" i="79"/>
  <c r="P3" i="83" s="1"/>
  <c r="Q7" i="79"/>
  <c r="P4" i="83" s="1"/>
  <c r="Q8" i="79"/>
  <c r="P5" i="83" s="1"/>
  <c r="Q9" i="79"/>
  <c r="P6" i="83" s="1"/>
  <c r="Q10" i="79"/>
  <c r="P7" i="83" s="1"/>
  <c r="Q11" i="79"/>
  <c r="P8" i="83" s="1"/>
  <c r="Q12" i="79"/>
  <c r="P9" i="83" s="1"/>
  <c r="Q13" i="79"/>
  <c r="P10" i="83" s="1"/>
  <c r="Q14" i="79"/>
  <c r="P11" i="83" s="1"/>
  <c r="Q15" i="79"/>
  <c r="P12" i="83" s="1"/>
  <c r="Q16" i="79"/>
  <c r="P13" i="83" s="1"/>
  <c r="Q17" i="79"/>
  <c r="P14" i="83" s="1"/>
  <c r="Q18" i="79"/>
  <c r="P15" i="83" s="1"/>
  <c r="Q19" i="79"/>
  <c r="P16" i="83" s="1"/>
  <c r="Q20" i="79"/>
  <c r="P17" i="83" s="1"/>
  <c r="Q21" i="79"/>
  <c r="P18" i="83" s="1"/>
  <c r="Q22" i="79"/>
  <c r="P19" i="83" s="1"/>
  <c r="Q23" i="79"/>
  <c r="P20" i="83" s="1"/>
  <c r="Q24" i="79"/>
  <c r="P21" i="83" s="1"/>
  <c r="Q25" i="79"/>
  <c r="P22" i="83" s="1"/>
  <c r="Q26" i="79"/>
  <c r="P23" i="83" s="1"/>
  <c r="Q27" i="79"/>
  <c r="P24" i="83" s="1"/>
  <c r="Q28" i="79"/>
  <c r="P25" i="83" s="1"/>
  <c r="Q29" i="79"/>
  <c r="P26" i="83" s="1"/>
  <c r="Q30" i="79"/>
  <c r="P27" i="83" s="1"/>
  <c r="Q31" i="79"/>
  <c r="P28" i="83" s="1"/>
  <c r="Q32" i="79"/>
  <c r="P29" i="83" s="1"/>
  <c r="Q33" i="79"/>
  <c r="P30" i="83" s="1"/>
  <c r="Q34" i="79"/>
  <c r="P31" i="83" s="1"/>
  <c r="Q35" i="79"/>
  <c r="P32" i="83" s="1"/>
  <c r="Q36" i="79"/>
  <c r="P33" i="83" s="1"/>
  <c r="Q37" i="79"/>
  <c r="P34" i="83" s="1"/>
  <c r="Q38" i="79"/>
  <c r="P35" i="83" s="1"/>
  <c r="Q39" i="79"/>
  <c r="P36" i="83" s="1"/>
  <c r="Q40" i="79"/>
  <c r="P37" i="83" s="1"/>
  <c r="Q41" i="79"/>
  <c r="P38" i="83" s="1"/>
  <c r="Q42" i="79"/>
  <c r="P39" i="83" s="1"/>
  <c r="Q43" i="79"/>
  <c r="P40" i="83" s="1"/>
  <c r="Q44" i="79"/>
  <c r="P41" i="83" s="1"/>
  <c r="Q45" i="79"/>
  <c r="P42" i="83" s="1"/>
  <c r="Q46" i="79"/>
  <c r="P43" i="83" s="1"/>
  <c r="Q47" i="79"/>
  <c r="P44" i="83" s="1"/>
  <c r="Q48" i="79"/>
  <c r="P45" i="83" s="1"/>
  <c r="Q49" i="79"/>
  <c r="P46" i="83" s="1"/>
  <c r="Q50" i="79"/>
  <c r="P47" i="83" s="1"/>
  <c r="Q51" i="79"/>
  <c r="P48" i="83" s="1"/>
  <c r="Q52" i="79"/>
  <c r="P49" i="83" s="1"/>
  <c r="Q53" i="79"/>
  <c r="P50" i="83" s="1"/>
  <c r="Q54" i="79"/>
  <c r="P51" i="83" s="1"/>
  <c r="Q55" i="79"/>
  <c r="P52" i="83" s="1"/>
  <c r="Q56" i="79"/>
  <c r="P53" i="83" s="1"/>
  <c r="Q57" i="79"/>
  <c r="P54" i="83" s="1"/>
  <c r="Q58" i="79"/>
  <c r="P55" i="83" s="1"/>
  <c r="Q59" i="79"/>
  <c r="P56" i="83" s="1"/>
  <c r="Q60" i="79"/>
  <c r="P57" i="83" s="1"/>
  <c r="Q61" i="79"/>
  <c r="P58" i="83" s="1"/>
  <c r="Q62" i="79"/>
  <c r="P59" i="83" s="1"/>
  <c r="Q63" i="79"/>
  <c r="P60" i="83" s="1"/>
  <c r="Q64" i="79"/>
  <c r="P61" i="83" s="1"/>
  <c r="Q65" i="79"/>
  <c r="P62" i="83" s="1"/>
  <c r="Q66" i="79"/>
  <c r="P63" i="83" s="1"/>
  <c r="Q67" i="79"/>
  <c r="P64" i="83" s="1"/>
  <c r="Q68" i="79"/>
  <c r="P65" i="83" s="1"/>
  <c r="Q69" i="79"/>
  <c r="P66" i="83" s="1"/>
  <c r="Q70" i="79"/>
  <c r="P67" i="83" s="1"/>
  <c r="Q71" i="79"/>
  <c r="P68" i="83" s="1"/>
  <c r="Q72" i="79"/>
  <c r="P69" i="83" s="1"/>
  <c r="Q73" i="79"/>
  <c r="P70" i="83" s="1"/>
  <c r="Q74" i="79"/>
  <c r="P71" i="83" s="1"/>
  <c r="Q75" i="79"/>
  <c r="P72" i="83" s="1"/>
  <c r="Q76" i="79"/>
  <c r="P73" i="83" s="1"/>
  <c r="Q77" i="79"/>
  <c r="P74" i="83" s="1"/>
  <c r="Q78" i="79"/>
  <c r="P75" i="83" s="1"/>
  <c r="Q79" i="79"/>
  <c r="P76" i="83" s="1"/>
  <c r="Q80" i="79"/>
  <c r="P77" i="83" s="1"/>
  <c r="Q81" i="79"/>
  <c r="P78" i="83" s="1"/>
  <c r="Q82" i="79"/>
  <c r="P79" i="83" s="1"/>
  <c r="Q83" i="79"/>
  <c r="P80" i="83" s="1"/>
  <c r="Q84" i="79"/>
  <c r="P81" i="83" s="1"/>
  <c r="Q85" i="79"/>
  <c r="P82" i="83" s="1"/>
  <c r="Q86" i="79"/>
  <c r="P83" i="83" s="1"/>
  <c r="Q87" i="79"/>
  <c r="P84" i="83" s="1"/>
  <c r="Q88" i="79"/>
  <c r="P85" i="83" s="1"/>
  <c r="Q89" i="79"/>
  <c r="P86" i="83" s="1"/>
  <c r="Q90" i="79"/>
  <c r="P87" i="83" s="1"/>
  <c r="Q91" i="79"/>
  <c r="P88" i="83" s="1"/>
  <c r="Q92" i="79"/>
  <c r="P89" i="83" s="1"/>
  <c r="Q93" i="79"/>
  <c r="P90" i="83" s="1"/>
  <c r="Q94" i="79"/>
  <c r="P91" i="83" s="1"/>
  <c r="Q95" i="79"/>
  <c r="P92" i="83" s="1"/>
  <c r="Q96" i="79"/>
  <c r="P93" i="83" s="1"/>
  <c r="Q97" i="79"/>
  <c r="P94" i="83" s="1"/>
  <c r="Q98" i="79"/>
  <c r="P95" i="83" s="1"/>
  <c r="Q99" i="79"/>
  <c r="P96" i="83" s="1"/>
  <c r="Q100" i="79"/>
  <c r="P97" i="83" s="1"/>
  <c r="Q101" i="79"/>
  <c r="P98" i="83" s="1"/>
  <c r="Q102" i="79"/>
  <c r="Q103" i="79"/>
  <c r="P100" i="83" s="1"/>
  <c r="Q104" i="79"/>
  <c r="P101" i="83" s="1"/>
  <c r="Q105" i="79"/>
  <c r="P102" i="83" s="1"/>
  <c r="Q106" i="79"/>
  <c r="P103" i="83" s="1"/>
  <c r="Q107" i="79"/>
  <c r="P104" i="83" s="1"/>
  <c r="Q108" i="79"/>
  <c r="P105" i="83" s="1"/>
  <c r="Q109" i="79"/>
  <c r="P106" i="83" s="1"/>
  <c r="Q110" i="79"/>
  <c r="P107" i="83" s="1"/>
  <c r="Q111" i="79"/>
  <c r="P108" i="83" s="1"/>
  <c r="Q112" i="79"/>
  <c r="P109" i="83" s="1"/>
  <c r="Q113" i="79"/>
  <c r="P110" i="83" s="1"/>
  <c r="Q114" i="79"/>
  <c r="P111" i="83" s="1"/>
  <c r="Q115" i="79"/>
  <c r="P112" i="83" s="1"/>
  <c r="Q116" i="79"/>
  <c r="P113" i="83" s="1"/>
  <c r="Q117" i="79"/>
  <c r="P114" i="83" s="1"/>
  <c r="Q118" i="79"/>
  <c r="P115" i="83" s="1"/>
  <c r="Q119" i="79"/>
  <c r="P116" i="83" s="1"/>
  <c r="Q120" i="79"/>
  <c r="P117" i="83" s="1"/>
  <c r="Q121" i="79"/>
  <c r="P118" i="83" s="1"/>
  <c r="Q122" i="79"/>
  <c r="P119" i="83" s="1"/>
  <c r="Q123" i="79"/>
  <c r="P120" i="83" s="1"/>
  <c r="Q124" i="79"/>
  <c r="P121" i="83" s="1"/>
  <c r="Q125" i="79"/>
  <c r="P122" i="83" s="1"/>
  <c r="Q126" i="79"/>
  <c r="P123" i="83" s="1"/>
  <c r="Q127" i="79"/>
  <c r="P124" i="83" s="1"/>
  <c r="Q128" i="79"/>
  <c r="P125" i="83" s="1"/>
  <c r="Q129" i="79"/>
  <c r="P126" i="83" s="1"/>
  <c r="Q130" i="79"/>
  <c r="P127" i="83" s="1"/>
  <c r="Q131" i="79"/>
  <c r="P128" i="83" s="1"/>
  <c r="Q132" i="79"/>
  <c r="P129" i="83" s="1"/>
  <c r="Q133" i="79"/>
  <c r="P130" i="83" s="1"/>
  <c r="Q134" i="79"/>
  <c r="P131" i="83" s="1"/>
  <c r="Q135" i="79"/>
  <c r="P132" i="83" s="1"/>
  <c r="Q136" i="79"/>
  <c r="P133" i="83" s="1"/>
  <c r="Q137" i="79"/>
  <c r="P134" i="83" s="1"/>
  <c r="Q138" i="79"/>
  <c r="P135" i="83" s="1"/>
  <c r="Q139" i="79"/>
  <c r="P136" i="83" s="1"/>
  <c r="Q140" i="79"/>
  <c r="P137" i="83" s="1"/>
  <c r="Q141" i="79"/>
  <c r="P138" i="83" s="1"/>
  <c r="Q142" i="79"/>
  <c r="P139" i="83" s="1"/>
  <c r="Q143" i="79"/>
  <c r="P140" i="83" s="1"/>
  <c r="Q144" i="79"/>
  <c r="P141" i="83" s="1"/>
  <c r="Q145" i="79"/>
  <c r="P142" i="83" s="1"/>
  <c r="Q146" i="79"/>
  <c r="P143" i="83" s="1"/>
  <c r="Q147" i="79"/>
  <c r="P144" i="83" s="1"/>
  <c r="Q148" i="79"/>
  <c r="P145" i="83" s="1"/>
  <c r="Q149" i="79"/>
  <c r="P146" i="83" s="1"/>
  <c r="Q150" i="79"/>
  <c r="P147" i="83" s="1"/>
  <c r="Q151" i="79"/>
  <c r="P148" i="83" s="1"/>
  <c r="Q152" i="79"/>
  <c r="P149" i="83" s="1"/>
  <c r="Q153" i="79"/>
  <c r="P150" i="83" s="1"/>
  <c r="Q154" i="79"/>
  <c r="P151" i="83" s="1"/>
  <c r="Q155" i="79"/>
  <c r="P152" i="83" s="1"/>
  <c r="Q156" i="79"/>
  <c r="P153" i="83" s="1"/>
  <c r="Q157" i="79"/>
  <c r="P154" i="83" s="1"/>
  <c r="Q158" i="79"/>
  <c r="P155" i="83" s="1"/>
  <c r="Q159" i="79"/>
  <c r="P156" i="83" s="1"/>
  <c r="Q160" i="79"/>
  <c r="P157" i="83" s="1"/>
  <c r="Q161" i="79"/>
  <c r="P158" i="83" s="1"/>
  <c r="Q162" i="79"/>
  <c r="P159" i="83" s="1"/>
  <c r="Q163" i="79"/>
  <c r="P160" i="83" s="1"/>
  <c r="Q164" i="79"/>
  <c r="P161" i="83" s="1"/>
  <c r="Q165" i="79"/>
  <c r="P162" i="83" s="1"/>
  <c r="Q166" i="79"/>
  <c r="P163" i="83" s="1"/>
  <c r="Q167" i="79"/>
  <c r="P164" i="83" s="1"/>
  <c r="Q168" i="79"/>
  <c r="P165" i="83" s="1"/>
  <c r="Q169" i="79"/>
  <c r="P166" i="83" s="1"/>
  <c r="Q170" i="79"/>
  <c r="P167" i="83" s="1"/>
  <c r="Q171" i="79"/>
  <c r="P168" i="83" s="1"/>
  <c r="Q172" i="79"/>
  <c r="P169" i="83" s="1"/>
  <c r="Q173" i="79"/>
  <c r="P170" i="83" s="1"/>
  <c r="Q174" i="79"/>
  <c r="P171" i="83" s="1"/>
  <c r="Q175" i="79"/>
  <c r="P172" i="83" s="1"/>
  <c r="Q176" i="79"/>
  <c r="P173" i="83" s="1"/>
  <c r="Q177" i="79"/>
  <c r="P174" i="83" s="1"/>
  <c r="Q178" i="79"/>
  <c r="P175" i="83" s="1"/>
  <c r="Q179" i="79"/>
  <c r="P176" i="83" s="1"/>
  <c r="Q180" i="79"/>
  <c r="P177" i="83" s="1"/>
  <c r="Q181" i="79"/>
  <c r="P178" i="83" s="1"/>
  <c r="Q182" i="79"/>
  <c r="P179" i="83" s="1"/>
  <c r="Q183" i="79"/>
  <c r="P180" i="83" s="1"/>
  <c r="Q184" i="79"/>
  <c r="P181" i="83" s="1"/>
  <c r="Q185" i="79"/>
  <c r="P182" i="83" s="1"/>
  <c r="Q186" i="79"/>
  <c r="P183" i="83" s="1"/>
  <c r="Q187" i="79"/>
  <c r="P184" i="83" s="1"/>
  <c r="Q188" i="79"/>
  <c r="P185" i="83" s="1"/>
  <c r="Q189" i="79"/>
  <c r="P186" i="83" s="1"/>
  <c r="Q190" i="79"/>
  <c r="P187" i="83" s="1"/>
  <c r="Q191" i="79"/>
  <c r="P188" i="83" s="1"/>
  <c r="Q192" i="79"/>
  <c r="P189" i="83" s="1"/>
  <c r="Q193" i="79"/>
  <c r="P190" i="83" s="1"/>
  <c r="Q194" i="79"/>
  <c r="P191" i="83" s="1"/>
  <c r="Q195" i="79"/>
  <c r="P192" i="83" s="1"/>
  <c r="Q5" i="79"/>
  <c r="P2" i="83" s="1"/>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AZ3" i="82"/>
  <c r="AY3" i="82"/>
  <c r="AX3" i="82"/>
  <c r="AW3" i="82"/>
  <c r="AV3" i="82"/>
  <c r="AU3" i="82"/>
  <c r="AT3" i="82"/>
  <c r="AS3" i="82"/>
  <c r="AR3" i="82"/>
  <c r="AQ3" i="82"/>
  <c r="AP3" i="82"/>
  <c r="AO3" i="82"/>
  <c r="AN3" i="82"/>
  <c r="AM3" i="82"/>
  <c r="AL3" i="82"/>
  <c r="AK3" i="82"/>
  <c r="AJ3" i="82"/>
  <c r="AI3" i="82"/>
  <c r="AH3" i="82"/>
  <c r="AG3" i="82"/>
  <c r="AF3" i="82"/>
  <c r="AE3" i="82"/>
  <c r="AD3" i="82"/>
  <c r="AC3" i="82"/>
  <c r="AB3" i="82"/>
  <c r="AA3" i="82"/>
  <c r="Z3" i="82"/>
  <c r="Y3" i="82"/>
  <c r="X3" i="82"/>
  <c r="W3" i="82"/>
  <c r="V3" i="82"/>
  <c r="U3" i="82"/>
  <c r="T3" i="82"/>
  <c r="S3" i="82"/>
  <c r="R3" i="82"/>
  <c r="Q3" i="82"/>
  <c r="P3" i="82"/>
  <c r="O3" i="82"/>
  <c r="N3" i="82"/>
  <c r="M3" i="82"/>
  <c r="L3" i="82"/>
  <c r="K3" i="82"/>
  <c r="J3" i="82"/>
  <c r="I3" i="82"/>
  <c r="H3" i="82"/>
  <c r="G3" i="82"/>
  <c r="F3" i="82"/>
  <c r="E3" i="82"/>
  <c r="D3" i="82"/>
  <c r="C3" i="82"/>
  <c r="B3" i="82"/>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3" i="4"/>
  <c r="D4" i="75"/>
  <c r="H4" i="75"/>
  <c r="I4" i="75"/>
  <c r="K4" i="75"/>
  <c r="N4" i="75"/>
  <c r="O4" i="75"/>
  <c r="Q4" i="75"/>
  <c r="R4" i="75"/>
  <c r="AA4" i="75" s="1"/>
  <c r="AJ4" i="75" s="1"/>
  <c r="S4" i="75"/>
  <c r="T4" i="75"/>
  <c r="U4" i="75"/>
  <c r="AZ4" i="75"/>
  <c r="BA4" i="75"/>
  <c r="D5" i="75"/>
  <c r="H5" i="75"/>
  <c r="I5" i="75"/>
  <c r="K5" i="75"/>
  <c r="M5" i="75"/>
  <c r="N5" i="75"/>
  <c r="O5" i="75"/>
  <c r="Q5" i="75"/>
  <c r="R5" i="75"/>
  <c r="AA5" i="75" s="1"/>
  <c r="S5" i="75"/>
  <c r="AB5" i="75" s="1"/>
  <c r="T5" i="75"/>
  <c r="AD5" i="75" s="1"/>
  <c r="AM5" i="75" s="1"/>
  <c r="U5" i="75"/>
  <c r="AG5" i="75"/>
  <c r="AZ5" i="75"/>
  <c r="BA5" i="75"/>
  <c r="C6" i="75"/>
  <c r="D6" i="75"/>
  <c r="E6" i="75" s="1"/>
  <c r="G6" i="75"/>
  <c r="H6" i="75"/>
  <c r="J6" i="75" s="1"/>
  <c r="L6" i="75" s="1"/>
  <c r="I6" i="75"/>
  <c r="K6" i="75"/>
  <c r="N6" i="75"/>
  <c r="O6" i="75"/>
  <c r="Q6" i="75"/>
  <c r="R6" i="75"/>
  <c r="AA6" i="75" s="1"/>
  <c r="S6" i="75"/>
  <c r="AB6" i="75" s="1"/>
  <c r="T6" i="75"/>
  <c r="AD6" i="75" s="1"/>
  <c r="AM6" i="75" s="1"/>
  <c r="U6" i="75"/>
  <c r="AZ6" i="75"/>
  <c r="BA6" i="75"/>
  <c r="F7" i="75"/>
  <c r="P7" i="75" s="1"/>
  <c r="Y7" i="75" s="1"/>
  <c r="AP7" i="75" s="1"/>
  <c r="G7" i="75"/>
  <c r="M7" i="75"/>
  <c r="N7" i="75"/>
  <c r="O7" i="75"/>
  <c r="W7" i="75" s="1"/>
  <c r="Q7" i="75"/>
  <c r="R7" i="75"/>
  <c r="S7" i="75"/>
  <c r="T7" i="75"/>
  <c r="U7" i="75"/>
  <c r="AG7" i="75"/>
  <c r="AZ7" i="75"/>
  <c r="BA7" i="75"/>
  <c r="G8" i="75"/>
  <c r="H8" i="75"/>
  <c r="I8" i="75"/>
  <c r="K8" i="75"/>
  <c r="M8" i="75"/>
  <c r="N8" i="75"/>
  <c r="V8" i="75" s="1"/>
  <c r="O8" i="75"/>
  <c r="W8" i="75" s="1"/>
  <c r="Q8" i="75"/>
  <c r="Z8" i="75" s="1"/>
  <c r="AQ8" i="75" s="1"/>
  <c r="E9" i="5" s="1"/>
  <c r="R8" i="75"/>
  <c r="S8" i="75"/>
  <c r="T8" i="75"/>
  <c r="U8" i="75"/>
  <c r="AZ8" i="75"/>
  <c r="BA8" i="75"/>
  <c r="BB8" i="75" s="1"/>
  <c r="G9" i="75"/>
  <c r="H9" i="75"/>
  <c r="J9" i="75" s="1"/>
  <c r="L9" i="75" s="1"/>
  <c r="I9" i="75"/>
  <c r="K9" i="75"/>
  <c r="N9" i="75"/>
  <c r="O9" i="75"/>
  <c r="Q9" i="75"/>
  <c r="R9" i="75"/>
  <c r="AA9" i="75" s="1"/>
  <c r="S9" i="75"/>
  <c r="AB9" i="75" s="1"/>
  <c r="AK9" i="75" s="1"/>
  <c r="T9" i="75"/>
  <c r="AD9" i="75" s="1"/>
  <c r="AM9" i="75" s="1"/>
  <c r="U9" i="75"/>
  <c r="AZ9" i="75"/>
  <c r="BA9" i="75"/>
  <c r="D10" i="75"/>
  <c r="N10" i="75"/>
  <c r="O10" i="75"/>
  <c r="Q10" i="75"/>
  <c r="R10" i="75"/>
  <c r="AA10" i="75" s="1"/>
  <c r="AJ10" i="75" s="1"/>
  <c r="S10" i="75"/>
  <c r="T10" i="75"/>
  <c r="U10" i="75"/>
  <c r="AZ10" i="75"/>
  <c r="BA10" i="75"/>
  <c r="D11" i="75"/>
  <c r="G11" i="75"/>
  <c r="H11" i="75"/>
  <c r="J11" i="75" s="1"/>
  <c r="L11" i="75" s="1"/>
  <c r="I11" i="75"/>
  <c r="K11" i="75"/>
  <c r="M11" i="75"/>
  <c r="N11" i="75"/>
  <c r="O11" i="75"/>
  <c r="Q11" i="75"/>
  <c r="Z11" i="75" s="1"/>
  <c r="AQ11" i="75" s="1"/>
  <c r="E12" i="5" s="1"/>
  <c r="R11" i="75"/>
  <c r="AA11" i="75" s="1"/>
  <c r="S11" i="75"/>
  <c r="AB11" i="75" s="1"/>
  <c r="AK11" i="75" s="1"/>
  <c r="T11" i="75"/>
  <c r="U11" i="75"/>
  <c r="AG11" i="75"/>
  <c r="AZ11" i="75"/>
  <c r="BA11" i="75"/>
  <c r="G12" i="75"/>
  <c r="AQ12" i="75" s="1"/>
  <c r="E13" i="5" s="1"/>
  <c r="H12" i="75"/>
  <c r="I12" i="75"/>
  <c r="K12" i="75"/>
  <c r="M12" i="75"/>
  <c r="N12" i="75"/>
  <c r="O12" i="75"/>
  <c r="Q12" i="75"/>
  <c r="R12" i="75"/>
  <c r="S12" i="75"/>
  <c r="AB12" i="75" s="1"/>
  <c r="T12" i="75"/>
  <c r="AD12" i="75" s="1"/>
  <c r="AM12" i="75" s="1"/>
  <c r="U12" i="75"/>
  <c r="AZ12" i="75"/>
  <c r="BA12" i="75"/>
  <c r="C13" i="75"/>
  <c r="D13" i="75"/>
  <c r="F13" i="75"/>
  <c r="P13" i="75" s="1"/>
  <c r="Y13" i="75" s="1"/>
  <c r="AP13" i="75" s="1"/>
  <c r="G13" i="75"/>
  <c r="M13" i="75"/>
  <c r="N13" i="75"/>
  <c r="O13" i="75"/>
  <c r="Q13" i="75"/>
  <c r="R13" i="75"/>
  <c r="AA13" i="75" s="1"/>
  <c r="S13" i="75"/>
  <c r="T13" i="75"/>
  <c r="U13" i="75"/>
  <c r="AG13" i="75"/>
  <c r="AZ13" i="75"/>
  <c r="BA13" i="75"/>
  <c r="C14" i="75"/>
  <c r="D14" i="75"/>
  <c r="F14" i="75"/>
  <c r="P14" i="75" s="1"/>
  <c r="Y14" i="75" s="1"/>
  <c r="AP14" i="75" s="1"/>
  <c r="G14" i="75"/>
  <c r="H14" i="75"/>
  <c r="I14" i="75"/>
  <c r="K14" i="75"/>
  <c r="M14" i="75"/>
  <c r="N14" i="75"/>
  <c r="O14" i="75"/>
  <c r="Q14" i="75"/>
  <c r="R14" i="75"/>
  <c r="AA14" i="75" s="1"/>
  <c r="S14" i="75"/>
  <c r="AB14" i="75" s="1"/>
  <c r="T14" i="75"/>
  <c r="AD14" i="75" s="1"/>
  <c r="AM14" i="75" s="1"/>
  <c r="U14" i="75"/>
  <c r="AG14" i="75"/>
  <c r="AZ14" i="75"/>
  <c r="BA14" i="75"/>
  <c r="N15" i="75"/>
  <c r="O15" i="75"/>
  <c r="Q15" i="75"/>
  <c r="R15" i="75"/>
  <c r="AA15" i="75" s="1"/>
  <c r="S15" i="75"/>
  <c r="T15" i="75"/>
  <c r="U15" i="75"/>
  <c r="AZ15" i="75"/>
  <c r="BA15" i="75"/>
  <c r="C16" i="75"/>
  <c r="D16" i="75"/>
  <c r="F16" i="75"/>
  <c r="P16" i="75" s="1"/>
  <c r="Y16" i="75" s="1"/>
  <c r="AP16" i="75" s="1"/>
  <c r="H16" i="75"/>
  <c r="M16" i="75"/>
  <c r="N16" i="75"/>
  <c r="O16" i="75"/>
  <c r="Q16" i="75"/>
  <c r="R16" i="75"/>
  <c r="AA16" i="75" s="1"/>
  <c r="AJ16" i="75" s="1"/>
  <c r="S16" i="75"/>
  <c r="AB16" i="75" s="1"/>
  <c r="T16" i="75"/>
  <c r="AD16" i="75" s="1"/>
  <c r="AM16" i="75" s="1"/>
  <c r="U16" i="75"/>
  <c r="AZ16" i="75"/>
  <c r="BA16" i="75"/>
  <c r="C17" i="75"/>
  <c r="D17" i="75"/>
  <c r="G17" i="75"/>
  <c r="H17" i="75"/>
  <c r="I17" i="75"/>
  <c r="K17" i="75"/>
  <c r="M17" i="75"/>
  <c r="N17" i="75"/>
  <c r="O17" i="75"/>
  <c r="Q17" i="75"/>
  <c r="R17" i="75"/>
  <c r="AA17" i="75" s="1"/>
  <c r="S17" i="75"/>
  <c r="T17" i="75"/>
  <c r="AD17" i="75" s="1"/>
  <c r="AM17" i="75" s="1"/>
  <c r="U17" i="75"/>
  <c r="AG17" i="75"/>
  <c r="AZ17" i="75"/>
  <c r="BA17" i="75"/>
  <c r="D18" i="75"/>
  <c r="G18" i="75"/>
  <c r="H18" i="75"/>
  <c r="I18" i="75"/>
  <c r="K18" i="75"/>
  <c r="M18" i="75"/>
  <c r="N18" i="75"/>
  <c r="O18" i="75"/>
  <c r="Q18" i="75"/>
  <c r="R18" i="75"/>
  <c r="AA18" i="75" s="1"/>
  <c r="S18" i="75"/>
  <c r="AB18" i="75" s="1"/>
  <c r="T18" i="75"/>
  <c r="AD18" i="75" s="1"/>
  <c r="AM18" i="75" s="1"/>
  <c r="U18" i="75"/>
  <c r="AG18" i="75"/>
  <c r="AZ18" i="75"/>
  <c r="BA18" i="75"/>
  <c r="D19" i="75"/>
  <c r="M19" i="75"/>
  <c r="N19" i="75"/>
  <c r="O19" i="75"/>
  <c r="W19" i="75" s="1"/>
  <c r="AI19" i="75" s="1"/>
  <c r="Q19" i="75"/>
  <c r="R19" i="75"/>
  <c r="S19" i="75"/>
  <c r="T19" i="75"/>
  <c r="AD19" i="75" s="1"/>
  <c r="U19" i="75"/>
  <c r="AF19" i="75" s="1"/>
  <c r="AG19" i="75"/>
  <c r="AZ19" i="75"/>
  <c r="BA19" i="75"/>
  <c r="C20" i="75"/>
  <c r="D20" i="75"/>
  <c r="G20" i="75"/>
  <c r="H20" i="75"/>
  <c r="I20" i="75"/>
  <c r="K20" i="75"/>
  <c r="M20" i="75"/>
  <c r="N20" i="75"/>
  <c r="V20" i="75" s="1"/>
  <c r="O20" i="75"/>
  <c r="Q20" i="75"/>
  <c r="R20" i="75"/>
  <c r="S20" i="75"/>
  <c r="T20" i="75"/>
  <c r="U20" i="75"/>
  <c r="AG20" i="75"/>
  <c r="AZ20" i="75"/>
  <c r="BB20" i="75" s="1"/>
  <c r="BA20" i="75"/>
  <c r="G21" i="75"/>
  <c r="H21" i="75"/>
  <c r="I21" i="75"/>
  <c r="K21" i="75"/>
  <c r="M21" i="75"/>
  <c r="N21" i="75"/>
  <c r="O21" i="75"/>
  <c r="W21" i="75" s="1"/>
  <c r="Q21" i="75"/>
  <c r="R21" i="75"/>
  <c r="S21" i="75"/>
  <c r="T21" i="75"/>
  <c r="AD21" i="75" s="1"/>
  <c r="U21" i="75"/>
  <c r="AF21" i="75" s="1"/>
  <c r="AG21" i="75"/>
  <c r="AZ21" i="75"/>
  <c r="BA21" i="75"/>
  <c r="D22" i="75"/>
  <c r="G22" i="75"/>
  <c r="H22" i="75"/>
  <c r="I22" i="75"/>
  <c r="J22" i="75" s="1"/>
  <c r="L22" i="75" s="1"/>
  <c r="K22" i="75"/>
  <c r="N22" i="75"/>
  <c r="V22" i="75" s="1"/>
  <c r="AH22" i="75" s="1"/>
  <c r="O22" i="75"/>
  <c r="W22" i="75" s="1"/>
  <c r="Q22" i="75"/>
  <c r="Z22" i="75" s="1"/>
  <c r="AQ22" i="75" s="1"/>
  <c r="E23" i="5" s="1"/>
  <c r="R22" i="75"/>
  <c r="S22" i="75"/>
  <c r="T22" i="75"/>
  <c r="U22" i="75"/>
  <c r="AZ22" i="75"/>
  <c r="BA22" i="75"/>
  <c r="BB22" i="75" s="1"/>
  <c r="D23" i="75"/>
  <c r="H23" i="75"/>
  <c r="J23" i="75" s="1"/>
  <c r="L23" i="75" s="1"/>
  <c r="I23" i="75"/>
  <c r="K23" i="75"/>
  <c r="N23" i="75"/>
  <c r="O23" i="75"/>
  <c r="Q23" i="75"/>
  <c r="R23" i="75"/>
  <c r="AA23" i="75" s="1"/>
  <c r="S23" i="75"/>
  <c r="AB23" i="75" s="1"/>
  <c r="AK23" i="75" s="1"/>
  <c r="T23" i="75"/>
  <c r="AD23" i="75" s="1"/>
  <c r="AM23" i="75" s="1"/>
  <c r="U23" i="75"/>
  <c r="AZ23" i="75"/>
  <c r="BA23" i="75"/>
  <c r="C24" i="75"/>
  <c r="D24" i="75"/>
  <c r="G24" i="75"/>
  <c r="H24" i="75"/>
  <c r="I24" i="75"/>
  <c r="K24" i="75"/>
  <c r="N24" i="75"/>
  <c r="O24" i="75"/>
  <c r="Q24" i="75"/>
  <c r="R24" i="75"/>
  <c r="S24" i="75"/>
  <c r="AB24" i="75" s="1"/>
  <c r="T24" i="75"/>
  <c r="AD24" i="75" s="1"/>
  <c r="AM24" i="75" s="1"/>
  <c r="U24" i="75"/>
  <c r="AF24" i="75" s="1"/>
  <c r="AZ24" i="75"/>
  <c r="BA24" i="75"/>
  <c r="D25" i="75"/>
  <c r="G25" i="75"/>
  <c r="H25" i="75"/>
  <c r="I25" i="75"/>
  <c r="K25" i="75"/>
  <c r="N25" i="75"/>
  <c r="V25" i="75" s="1"/>
  <c r="O25" i="75"/>
  <c r="Q25" i="75"/>
  <c r="R25" i="75"/>
  <c r="S25" i="75"/>
  <c r="T25" i="75"/>
  <c r="U25" i="75"/>
  <c r="AZ25" i="75"/>
  <c r="BA25" i="75"/>
  <c r="C26" i="75"/>
  <c r="D26" i="75"/>
  <c r="I26" i="75"/>
  <c r="M26" i="75"/>
  <c r="N26" i="75"/>
  <c r="O26" i="75"/>
  <c r="Q26" i="75"/>
  <c r="R26" i="75"/>
  <c r="AA26" i="75" s="1"/>
  <c r="S26" i="75"/>
  <c r="T26" i="75"/>
  <c r="U26" i="75"/>
  <c r="AG26" i="75"/>
  <c r="AZ26" i="75"/>
  <c r="BA26" i="75"/>
  <c r="BB26" i="75" s="1"/>
  <c r="C26" i="84" s="1"/>
  <c r="F26" i="84" s="1"/>
  <c r="G27" i="75"/>
  <c r="H27" i="75"/>
  <c r="J27" i="75" s="1"/>
  <c r="L27" i="75" s="1"/>
  <c r="I27" i="75"/>
  <c r="K27" i="75"/>
  <c r="M27" i="75"/>
  <c r="N27" i="75"/>
  <c r="O27" i="75"/>
  <c r="Q27" i="75"/>
  <c r="Z27" i="75" s="1"/>
  <c r="R27" i="75"/>
  <c r="AA27" i="75" s="1"/>
  <c r="S27" i="75"/>
  <c r="AB27" i="75" s="1"/>
  <c r="AK27" i="75" s="1"/>
  <c r="T27" i="75"/>
  <c r="U27" i="75"/>
  <c r="AZ27" i="75"/>
  <c r="BA27" i="75"/>
  <c r="C28" i="75"/>
  <c r="D28" i="75"/>
  <c r="E28" i="75" s="1"/>
  <c r="G28" i="75"/>
  <c r="H28" i="75"/>
  <c r="J28" i="75" s="1"/>
  <c r="L28" i="75" s="1"/>
  <c r="I28" i="75"/>
  <c r="K28" i="75"/>
  <c r="N28" i="75"/>
  <c r="O28" i="75"/>
  <c r="Q28" i="75"/>
  <c r="R28" i="75"/>
  <c r="AA28" i="75" s="1"/>
  <c r="S28" i="75"/>
  <c r="T28" i="75"/>
  <c r="AD28" i="75" s="1"/>
  <c r="AM28" i="75" s="1"/>
  <c r="U28" i="75"/>
  <c r="AZ28" i="75"/>
  <c r="BA28" i="75"/>
  <c r="D29" i="75"/>
  <c r="G29" i="75"/>
  <c r="H29" i="75"/>
  <c r="I29" i="75"/>
  <c r="K29" i="75"/>
  <c r="N29" i="75"/>
  <c r="O29" i="75"/>
  <c r="Q29" i="75"/>
  <c r="R29" i="75"/>
  <c r="AA29" i="75" s="1"/>
  <c r="S29" i="75"/>
  <c r="T29" i="75"/>
  <c r="AD29" i="75" s="1"/>
  <c r="U29" i="75"/>
  <c r="AZ29" i="75"/>
  <c r="BA29" i="75"/>
  <c r="C30" i="75"/>
  <c r="D30" i="75"/>
  <c r="F30" i="75"/>
  <c r="P30" i="75" s="1"/>
  <c r="G30" i="75"/>
  <c r="H30" i="75"/>
  <c r="I30" i="75"/>
  <c r="K30" i="75"/>
  <c r="M30" i="75"/>
  <c r="N30" i="75"/>
  <c r="O30" i="75"/>
  <c r="Q30" i="75"/>
  <c r="R30" i="75"/>
  <c r="S30" i="75"/>
  <c r="AB30" i="75" s="1"/>
  <c r="T30" i="75"/>
  <c r="AD30" i="75" s="1"/>
  <c r="U30" i="75"/>
  <c r="AF30" i="75" s="1"/>
  <c r="AN30" i="75" s="1"/>
  <c r="AZ30" i="75"/>
  <c r="BA30" i="75"/>
  <c r="C31" i="75"/>
  <c r="D31" i="75"/>
  <c r="N31" i="75"/>
  <c r="O31" i="75"/>
  <c r="W31" i="75" s="1"/>
  <c r="AI31" i="75" s="1"/>
  <c r="Q31" i="75"/>
  <c r="R31" i="75"/>
  <c r="AA31" i="75" s="1"/>
  <c r="S31" i="75"/>
  <c r="T31" i="75"/>
  <c r="U31" i="75"/>
  <c r="AZ31" i="75"/>
  <c r="BA31" i="75"/>
  <c r="D32" i="75"/>
  <c r="G32" i="75"/>
  <c r="H32" i="75"/>
  <c r="J32" i="75" s="1"/>
  <c r="L32" i="75" s="1"/>
  <c r="I32" i="75"/>
  <c r="K32" i="75"/>
  <c r="N32" i="75"/>
  <c r="O32" i="75"/>
  <c r="Q32" i="75"/>
  <c r="R32" i="75"/>
  <c r="AA32" i="75" s="1"/>
  <c r="S32" i="75"/>
  <c r="AB32" i="75" s="1"/>
  <c r="AK32" i="75" s="1"/>
  <c r="T32" i="75"/>
  <c r="AD32" i="75" s="1"/>
  <c r="AM32" i="75" s="1"/>
  <c r="U32" i="75"/>
  <c r="AZ32" i="75"/>
  <c r="BA32" i="75"/>
  <c r="N33" i="75"/>
  <c r="O33" i="75"/>
  <c r="Q33" i="75"/>
  <c r="Z33" i="75" s="1"/>
  <c r="R33" i="75"/>
  <c r="AA33" i="75" s="1"/>
  <c r="S33" i="75"/>
  <c r="AB33" i="75" s="1"/>
  <c r="T33" i="75"/>
  <c r="U33" i="75"/>
  <c r="AZ33" i="75"/>
  <c r="BA33" i="75"/>
  <c r="D34" i="75"/>
  <c r="G34" i="75"/>
  <c r="H34" i="75"/>
  <c r="I34" i="75"/>
  <c r="K34" i="75"/>
  <c r="M34" i="75"/>
  <c r="N34" i="75"/>
  <c r="O34" i="75"/>
  <c r="Q34" i="75"/>
  <c r="R34" i="75"/>
  <c r="AA34" i="75" s="1"/>
  <c r="S34" i="75"/>
  <c r="AB34" i="75" s="1"/>
  <c r="T34" i="75"/>
  <c r="AD34" i="75" s="1"/>
  <c r="AM34" i="75" s="1"/>
  <c r="U34" i="75"/>
  <c r="AG34" i="75"/>
  <c r="AZ34" i="75"/>
  <c r="BA34" i="75"/>
  <c r="C35" i="75"/>
  <c r="D35" i="75"/>
  <c r="G35" i="75"/>
  <c r="H35" i="75"/>
  <c r="J35" i="75" s="1"/>
  <c r="L35" i="75" s="1"/>
  <c r="I35" i="75"/>
  <c r="K35" i="75"/>
  <c r="N35" i="75"/>
  <c r="O35" i="75"/>
  <c r="Q35" i="75"/>
  <c r="R35" i="75"/>
  <c r="AA35" i="75" s="1"/>
  <c r="S35" i="75"/>
  <c r="AB35" i="75" s="1"/>
  <c r="AK35" i="75" s="1"/>
  <c r="T35" i="75"/>
  <c r="AD35" i="75" s="1"/>
  <c r="AM35" i="75" s="1"/>
  <c r="U35" i="75"/>
  <c r="AZ35" i="75"/>
  <c r="BA35" i="75"/>
  <c r="H36" i="75"/>
  <c r="I36" i="75"/>
  <c r="K36" i="75"/>
  <c r="M36" i="75"/>
  <c r="N36" i="75"/>
  <c r="V36" i="75" s="1"/>
  <c r="O36" i="75"/>
  <c r="Q36" i="75"/>
  <c r="R36" i="75"/>
  <c r="S36" i="75"/>
  <c r="T36" i="75"/>
  <c r="U36" i="75"/>
  <c r="AF36" i="75" s="1"/>
  <c r="AN36" i="75" s="1"/>
  <c r="AZ36" i="75"/>
  <c r="BA36" i="75"/>
  <c r="N37" i="75"/>
  <c r="O37" i="75"/>
  <c r="Q37" i="75"/>
  <c r="R37" i="75"/>
  <c r="AA37" i="75" s="1"/>
  <c r="S37" i="75"/>
  <c r="T37" i="75"/>
  <c r="AD37" i="75" s="1"/>
  <c r="U37" i="75"/>
  <c r="AZ37" i="75"/>
  <c r="BB37" i="75" s="1"/>
  <c r="C33" i="84" s="1"/>
  <c r="F33" i="84" s="1"/>
  <c r="BA37" i="75"/>
  <c r="K38" i="75"/>
  <c r="N38" i="75"/>
  <c r="O38" i="75"/>
  <c r="Q38" i="75"/>
  <c r="R38" i="75"/>
  <c r="AA38" i="75" s="1"/>
  <c r="S38" i="75"/>
  <c r="AB38" i="75" s="1"/>
  <c r="T38" i="75"/>
  <c r="AD38" i="75" s="1"/>
  <c r="AM38" i="75" s="1"/>
  <c r="U38" i="75"/>
  <c r="AZ38" i="75"/>
  <c r="BA38" i="75"/>
  <c r="C39" i="75"/>
  <c r="D39" i="75"/>
  <c r="F39" i="75"/>
  <c r="P39" i="75" s="1"/>
  <c r="Y39" i="75" s="1"/>
  <c r="AP39" i="75" s="1"/>
  <c r="K39" i="75"/>
  <c r="M39" i="75"/>
  <c r="N39" i="75"/>
  <c r="O39" i="75"/>
  <c r="Q39" i="75"/>
  <c r="R39" i="75"/>
  <c r="S39" i="75"/>
  <c r="T39" i="75"/>
  <c r="AD39" i="75" s="1"/>
  <c r="U39" i="75"/>
  <c r="AG39" i="75"/>
  <c r="AZ39" i="75"/>
  <c r="BA39" i="75"/>
  <c r="D40" i="75"/>
  <c r="G40" i="75"/>
  <c r="H40" i="75"/>
  <c r="I40" i="75"/>
  <c r="K40" i="75"/>
  <c r="M40" i="75"/>
  <c r="N40" i="75"/>
  <c r="O40" i="75"/>
  <c r="Q40" i="75"/>
  <c r="R40" i="75"/>
  <c r="S40" i="75"/>
  <c r="T40" i="75"/>
  <c r="AD40" i="75" s="1"/>
  <c r="U40" i="75"/>
  <c r="AG40" i="75"/>
  <c r="AZ40" i="75"/>
  <c r="BA40" i="75"/>
  <c r="D41" i="75"/>
  <c r="G41" i="75"/>
  <c r="H41" i="75"/>
  <c r="I41" i="75"/>
  <c r="J41" i="75" s="1"/>
  <c r="L41" i="75" s="1"/>
  <c r="K41" i="75"/>
  <c r="N41" i="75"/>
  <c r="V41" i="75" s="1"/>
  <c r="O41" i="75"/>
  <c r="Q41" i="75"/>
  <c r="R41" i="75"/>
  <c r="S41" i="75"/>
  <c r="T41" i="75"/>
  <c r="U41" i="75"/>
  <c r="AF41" i="75" s="1"/>
  <c r="AZ41" i="75"/>
  <c r="BA41" i="75"/>
  <c r="BB41" i="75" s="1"/>
  <c r="C36" i="84" s="1"/>
  <c r="F36" i="84" s="1"/>
  <c r="I42" i="75"/>
  <c r="M42" i="75"/>
  <c r="N42" i="75"/>
  <c r="O42" i="75"/>
  <c r="Q42" i="75"/>
  <c r="R42" i="75"/>
  <c r="AA42" i="75" s="1"/>
  <c r="S42" i="75"/>
  <c r="AB42" i="75" s="1"/>
  <c r="AK42" i="75" s="1"/>
  <c r="T42" i="75"/>
  <c r="AD42" i="75" s="1"/>
  <c r="U42" i="75"/>
  <c r="AZ42" i="75"/>
  <c r="BA42" i="75"/>
  <c r="C43" i="75"/>
  <c r="D43" i="75"/>
  <c r="H43" i="75"/>
  <c r="I43" i="75"/>
  <c r="K43" i="75"/>
  <c r="M43" i="75"/>
  <c r="N43" i="75"/>
  <c r="O43" i="75"/>
  <c r="Q43" i="75"/>
  <c r="R43" i="75"/>
  <c r="S43" i="75"/>
  <c r="AB43" i="75" s="1"/>
  <c r="T43" i="75"/>
  <c r="AD43" i="75" s="1"/>
  <c r="U43" i="75"/>
  <c r="AF43" i="75" s="1"/>
  <c r="AN43" i="75" s="1"/>
  <c r="AS43" i="75" s="1"/>
  <c r="AU43" i="75" s="1"/>
  <c r="G44" i="5" s="1"/>
  <c r="AG43" i="75"/>
  <c r="AZ43" i="75"/>
  <c r="BA43" i="75"/>
  <c r="H44" i="75"/>
  <c r="I44" i="75"/>
  <c r="K44" i="75"/>
  <c r="M44" i="75"/>
  <c r="N44" i="75"/>
  <c r="V44" i="75" s="1"/>
  <c r="O44" i="75"/>
  <c r="Q44" i="75"/>
  <c r="R44" i="75"/>
  <c r="S44" i="75"/>
  <c r="T44" i="75"/>
  <c r="U44" i="75"/>
  <c r="AZ44" i="75"/>
  <c r="BA44" i="75"/>
  <c r="BB44" i="75" s="1"/>
  <c r="H45" i="75"/>
  <c r="K45" i="75"/>
  <c r="N45" i="75"/>
  <c r="O45" i="75"/>
  <c r="Q45" i="75"/>
  <c r="R45" i="75"/>
  <c r="AA45" i="75" s="1"/>
  <c r="AJ45" i="75" s="1"/>
  <c r="S45" i="75"/>
  <c r="T45" i="75"/>
  <c r="AD45" i="75" s="1"/>
  <c r="AM45" i="75" s="1"/>
  <c r="U45" i="75"/>
  <c r="AZ45" i="75"/>
  <c r="BA45" i="75"/>
  <c r="H46" i="75"/>
  <c r="H10" i="75"/>
  <c r="I46" i="75"/>
  <c r="I7" i="75"/>
  <c r="K46" i="75"/>
  <c r="K16" i="75"/>
  <c r="M46" i="75"/>
  <c r="M32" i="75"/>
  <c r="N46" i="75"/>
  <c r="O46" i="75"/>
  <c r="Q46" i="75"/>
  <c r="Z46" i="75" s="1"/>
  <c r="R46" i="75"/>
  <c r="AA46" i="75" s="1"/>
  <c r="AJ46" i="75" s="1"/>
  <c r="S46" i="75"/>
  <c r="AB46" i="75" s="1"/>
  <c r="T46" i="75"/>
  <c r="U46" i="75"/>
  <c r="AZ46" i="75"/>
  <c r="BA46" i="75"/>
  <c r="D47" i="75"/>
  <c r="G47" i="75"/>
  <c r="H47" i="75"/>
  <c r="I47" i="75"/>
  <c r="K47" i="75"/>
  <c r="M47" i="75"/>
  <c r="N47" i="75"/>
  <c r="O47" i="75"/>
  <c r="Q47" i="75"/>
  <c r="R47" i="75"/>
  <c r="AA47" i="75" s="1"/>
  <c r="S47" i="75"/>
  <c r="AB47" i="75" s="1"/>
  <c r="T47" i="75"/>
  <c r="AD47" i="75" s="1"/>
  <c r="AM47" i="75" s="1"/>
  <c r="U47" i="75"/>
  <c r="AG47" i="75"/>
  <c r="AZ47" i="75"/>
  <c r="BA47" i="75"/>
  <c r="C48" i="75"/>
  <c r="D48" i="75"/>
  <c r="E48" i="75" s="1"/>
  <c r="G48" i="75"/>
  <c r="H48" i="75"/>
  <c r="J48" i="75" s="1"/>
  <c r="L48" i="75" s="1"/>
  <c r="I48" i="75"/>
  <c r="K48" i="75"/>
  <c r="M48" i="75"/>
  <c r="N48" i="75"/>
  <c r="O48" i="75"/>
  <c r="Q48" i="75"/>
  <c r="Z48" i="75" s="1"/>
  <c r="AQ48" i="75" s="1"/>
  <c r="E49" i="5" s="1"/>
  <c r="R48" i="75"/>
  <c r="S48" i="75"/>
  <c r="AB48" i="75" s="1"/>
  <c r="AK48" i="75" s="1"/>
  <c r="T48" i="75"/>
  <c r="U48" i="75"/>
  <c r="AZ48" i="75"/>
  <c r="BA48" i="75"/>
  <c r="D49" i="75"/>
  <c r="H49" i="75"/>
  <c r="I49" i="75"/>
  <c r="K49" i="75"/>
  <c r="M49" i="75"/>
  <c r="N49" i="75"/>
  <c r="O49" i="75"/>
  <c r="Q49" i="75"/>
  <c r="R49" i="75"/>
  <c r="S49" i="75"/>
  <c r="AB49" i="75" s="1"/>
  <c r="T49" i="75"/>
  <c r="AD49" i="75" s="1"/>
  <c r="U49" i="75"/>
  <c r="AF49" i="75" s="1"/>
  <c r="AN49" i="75" s="1"/>
  <c r="AZ49" i="75"/>
  <c r="BA49" i="75"/>
  <c r="D50" i="75"/>
  <c r="F50" i="75"/>
  <c r="P50" i="75" s="1"/>
  <c r="Y50" i="75" s="1"/>
  <c r="AP50" i="75" s="1"/>
  <c r="H50" i="75"/>
  <c r="K50" i="75"/>
  <c r="M50" i="75"/>
  <c r="N50" i="75"/>
  <c r="V50" i="75" s="1"/>
  <c r="O50" i="75"/>
  <c r="Q50" i="75"/>
  <c r="R50" i="75"/>
  <c r="S50" i="75"/>
  <c r="T50" i="75"/>
  <c r="U50" i="75"/>
  <c r="AF50" i="75" s="1"/>
  <c r="AN50" i="75" s="1"/>
  <c r="AS50" i="75" s="1"/>
  <c r="AU50" i="75" s="1"/>
  <c r="AG50" i="75"/>
  <c r="AZ50" i="75"/>
  <c r="BA50" i="75"/>
  <c r="H51" i="75"/>
  <c r="K51" i="75"/>
  <c r="M51" i="75"/>
  <c r="N51" i="75"/>
  <c r="O51" i="75"/>
  <c r="W51" i="75" s="1"/>
  <c r="Q51" i="75"/>
  <c r="R51" i="75"/>
  <c r="AA51" i="75" s="1"/>
  <c r="AJ51" i="75" s="1"/>
  <c r="S51" i="75"/>
  <c r="T51" i="75"/>
  <c r="AD51" i="75" s="1"/>
  <c r="U51" i="75"/>
  <c r="AG51" i="75"/>
  <c r="AZ51" i="75"/>
  <c r="BA51" i="75"/>
  <c r="H52" i="75"/>
  <c r="I52" i="75"/>
  <c r="K52" i="75"/>
  <c r="M52" i="75"/>
  <c r="N52" i="75"/>
  <c r="O52" i="75"/>
  <c r="Q52" i="75"/>
  <c r="R52" i="75"/>
  <c r="AA52" i="75" s="1"/>
  <c r="S52" i="75"/>
  <c r="T52" i="75"/>
  <c r="AD52" i="75" s="1"/>
  <c r="AM52" i="75" s="1"/>
  <c r="U52" i="75"/>
  <c r="AZ52" i="75"/>
  <c r="BA52" i="75"/>
  <c r="D53" i="75"/>
  <c r="H53" i="75"/>
  <c r="I53" i="75"/>
  <c r="J53" i="75" s="1"/>
  <c r="K53" i="75"/>
  <c r="M53" i="75"/>
  <c r="N53" i="75"/>
  <c r="O53" i="75"/>
  <c r="Q53" i="75"/>
  <c r="R53" i="75"/>
  <c r="AA53" i="75" s="1"/>
  <c r="AJ53" i="75" s="1"/>
  <c r="S53" i="75"/>
  <c r="T53" i="75"/>
  <c r="AD53" i="75" s="1"/>
  <c r="U53" i="75"/>
  <c r="AG53" i="75"/>
  <c r="AZ53" i="75"/>
  <c r="BA53" i="75"/>
  <c r="H54" i="75"/>
  <c r="K54" i="75"/>
  <c r="M54" i="75"/>
  <c r="N54" i="75"/>
  <c r="V54" i="75" s="1"/>
  <c r="O54" i="75"/>
  <c r="W54" i="75" s="1"/>
  <c r="Q54" i="75"/>
  <c r="Z54" i="75" s="1"/>
  <c r="R54" i="75"/>
  <c r="S54" i="75"/>
  <c r="T54" i="75"/>
  <c r="U54" i="75"/>
  <c r="AF54" i="75" s="1"/>
  <c r="AZ54" i="75"/>
  <c r="BA54" i="75"/>
  <c r="D55" i="75"/>
  <c r="G55" i="75"/>
  <c r="H55" i="75"/>
  <c r="I55" i="75"/>
  <c r="K55" i="75"/>
  <c r="M55" i="75"/>
  <c r="N55" i="75"/>
  <c r="O55" i="75"/>
  <c r="W55" i="75" s="1"/>
  <c r="Q55" i="75"/>
  <c r="Z55" i="75" s="1"/>
  <c r="R55" i="75"/>
  <c r="AA55" i="75" s="1"/>
  <c r="S55" i="75"/>
  <c r="T55" i="75"/>
  <c r="U55" i="75"/>
  <c r="AG55" i="75"/>
  <c r="AZ55" i="75"/>
  <c r="BA55" i="75"/>
  <c r="D56" i="75"/>
  <c r="G56" i="75"/>
  <c r="H56" i="75"/>
  <c r="I56" i="75"/>
  <c r="K56" i="75"/>
  <c r="M56" i="75"/>
  <c r="N56" i="75"/>
  <c r="O56" i="75"/>
  <c r="Q56" i="75"/>
  <c r="R56" i="75"/>
  <c r="AA56" i="75" s="1"/>
  <c r="AJ56" i="75" s="1"/>
  <c r="S56" i="75"/>
  <c r="T56" i="75"/>
  <c r="AD56" i="75" s="1"/>
  <c r="U56" i="75"/>
  <c r="AZ56" i="75"/>
  <c r="BA56" i="75"/>
  <c r="C57" i="75"/>
  <c r="D57" i="75"/>
  <c r="G57" i="75"/>
  <c r="H57" i="75"/>
  <c r="I57" i="75"/>
  <c r="K57" i="75"/>
  <c r="M57" i="75"/>
  <c r="N57" i="75"/>
  <c r="O57" i="75"/>
  <c r="W57" i="75" s="1"/>
  <c r="Q57" i="75"/>
  <c r="Z57" i="75" s="1"/>
  <c r="R57" i="75"/>
  <c r="AA57" i="75" s="1"/>
  <c r="AJ57" i="75" s="1"/>
  <c r="S57" i="75"/>
  <c r="T57" i="75"/>
  <c r="AD57" i="75" s="1"/>
  <c r="U57" i="75"/>
  <c r="AG57" i="75"/>
  <c r="AZ57" i="75"/>
  <c r="BA57" i="75"/>
  <c r="D58" i="75"/>
  <c r="G58" i="75"/>
  <c r="H58" i="75"/>
  <c r="I58" i="75"/>
  <c r="K58" i="75"/>
  <c r="M58" i="75"/>
  <c r="N58" i="75"/>
  <c r="O58" i="75"/>
  <c r="W58" i="75" s="1"/>
  <c r="Q58" i="75"/>
  <c r="R58" i="75"/>
  <c r="AA58" i="75" s="1"/>
  <c r="AJ58" i="75" s="1"/>
  <c r="S58" i="75"/>
  <c r="T58" i="75"/>
  <c r="U58" i="75"/>
  <c r="AZ58" i="75"/>
  <c r="BA58" i="75"/>
  <c r="D59" i="75"/>
  <c r="F59" i="75"/>
  <c r="P59" i="75" s="1"/>
  <c r="Y59" i="75" s="1"/>
  <c r="AP59" i="75" s="1"/>
  <c r="H59" i="75"/>
  <c r="K59" i="75"/>
  <c r="M59" i="75"/>
  <c r="N59" i="75"/>
  <c r="O59" i="75"/>
  <c r="Q59" i="75"/>
  <c r="R59" i="75"/>
  <c r="AA59" i="75" s="1"/>
  <c r="S59" i="75"/>
  <c r="T59" i="75"/>
  <c r="AD59" i="75" s="1"/>
  <c r="AM59" i="75" s="1"/>
  <c r="U59" i="75"/>
  <c r="AZ59" i="75"/>
  <c r="BA59" i="75"/>
  <c r="C60" i="75"/>
  <c r="D60" i="75"/>
  <c r="F60" i="75"/>
  <c r="P60" i="75" s="1"/>
  <c r="G60" i="75"/>
  <c r="H60" i="75"/>
  <c r="J60" i="75" s="1"/>
  <c r="L60" i="75" s="1"/>
  <c r="I60" i="75"/>
  <c r="K60" i="75"/>
  <c r="M60" i="75"/>
  <c r="N60" i="75"/>
  <c r="O60" i="75"/>
  <c r="Q60" i="75"/>
  <c r="Z60" i="75" s="1"/>
  <c r="AQ60" i="75" s="1"/>
  <c r="E61" i="5" s="1"/>
  <c r="R60" i="75"/>
  <c r="AA60" i="75" s="1"/>
  <c r="S60" i="75"/>
  <c r="AB60" i="75" s="1"/>
  <c r="AK60" i="75" s="1"/>
  <c r="T60" i="75"/>
  <c r="U60" i="75"/>
  <c r="AG60" i="75"/>
  <c r="AZ60" i="75"/>
  <c r="BA60" i="75"/>
  <c r="D61" i="75"/>
  <c r="H61" i="75"/>
  <c r="I61" i="75"/>
  <c r="K61" i="75"/>
  <c r="M61" i="75"/>
  <c r="N61" i="75"/>
  <c r="O61" i="75"/>
  <c r="Q61" i="75"/>
  <c r="R61" i="75"/>
  <c r="AA61" i="75" s="1"/>
  <c r="AC61" i="75" s="1"/>
  <c r="S61" i="75"/>
  <c r="AB61" i="75" s="1"/>
  <c r="T61" i="75"/>
  <c r="AD61" i="75" s="1"/>
  <c r="AM61" i="75" s="1"/>
  <c r="U61" i="75"/>
  <c r="AZ61" i="75"/>
  <c r="BA61" i="75"/>
  <c r="D62" i="75"/>
  <c r="G62" i="75"/>
  <c r="H62" i="75"/>
  <c r="I62" i="75"/>
  <c r="K62" i="75"/>
  <c r="M62" i="75"/>
  <c r="N62" i="75"/>
  <c r="O62" i="75"/>
  <c r="Q62" i="75"/>
  <c r="R62" i="75"/>
  <c r="S62" i="75"/>
  <c r="AB62" i="75" s="1"/>
  <c r="T62" i="75"/>
  <c r="AD62" i="75" s="1"/>
  <c r="U62" i="75"/>
  <c r="AF62" i="75" s="1"/>
  <c r="AN62" i="75" s="1"/>
  <c r="AS62" i="75" s="1"/>
  <c r="AG62" i="75"/>
  <c r="AZ62" i="75"/>
  <c r="BA62" i="75"/>
  <c r="C63" i="75"/>
  <c r="D63" i="75"/>
  <c r="H63" i="75"/>
  <c r="I63" i="75"/>
  <c r="K63" i="75"/>
  <c r="M63" i="75"/>
  <c r="N63" i="75"/>
  <c r="O63" i="75"/>
  <c r="Q63" i="75"/>
  <c r="R63" i="75"/>
  <c r="S63" i="75"/>
  <c r="AB63" i="75" s="1"/>
  <c r="T63" i="75"/>
  <c r="AD63" i="75" s="1"/>
  <c r="U63" i="75"/>
  <c r="AF63" i="75" s="1"/>
  <c r="AN63" i="75" s="1"/>
  <c r="AZ63" i="75"/>
  <c r="BA63" i="75"/>
  <c r="G64" i="75"/>
  <c r="H64" i="75"/>
  <c r="J64" i="75" s="1"/>
  <c r="I64" i="75"/>
  <c r="K64" i="75"/>
  <c r="M64" i="75"/>
  <c r="N64" i="75"/>
  <c r="V64" i="75" s="1"/>
  <c r="O64" i="75"/>
  <c r="Q64" i="75"/>
  <c r="Z64" i="75" s="1"/>
  <c r="R64" i="75"/>
  <c r="S64" i="75"/>
  <c r="T64" i="75"/>
  <c r="U64" i="75"/>
  <c r="AF64" i="75" s="1"/>
  <c r="AN64" i="75" s="1"/>
  <c r="AZ64" i="75"/>
  <c r="BA64" i="75"/>
  <c r="BB64" i="75" s="1"/>
  <c r="C63" i="84" s="1"/>
  <c r="F63" i="84" s="1"/>
  <c r="D65" i="75"/>
  <c r="G65" i="75"/>
  <c r="H65" i="75"/>
  <c r="I65" i="75"/>
  <c r="J65" i="75" s="1"/>
  <c r="L65" i="75" s="1"/>
  <c r="K65" i="75"/>
  <c r="M65" i="75"/>
  <c r="N65" i="75"/>
  <c r="O65" i="75"/>
  <c r="W65" i="75" s="1"/>
  <c r="AI65" i="75" s="1"/>
  <c r="Q65" i="75"/>
  <c r="R65" i="75"/>
  <c r="S65" i="75"/>
  <c r="T65" i="75"/>
  <c r="AD65" i="75" s="1"/>
  <c r="AM65" i="75" s="1"/>
  <c r="U65" i="75"/>
  <c r="AG65" i="75"/>
  <c r="AZ65" i="75"/>
  <c r="BA65" i="75"/>
  <c r="BB65" i="75" s="1"/>
  <c r="J66" i="5" s="1"/>
  <c r="AS66" i="5" s="1"/>
  <c r="C66" i="75"/>
  <c r="D66" i="75"/>
  <c r="H66" i="75"/>
  <c r="I66" i="75"/>
  <c r="K66" i="75"/>
  <c r="M66" i="75"/>
  <c r="N66" i="75"/>
  <c r="O66" i="75"/>
  <c r="W66" i="75" s="1"/>
  <c r="AI66" i="75" s="1"/>
  <c r="Q66" i="75"/>
  <c r="R66" i="75"/>
  <c r="S66" i="75"/>
  <c r="T66" i="75"/>
  <c r="U66" i="75"/>
  <c r="AG66" i="75"/>
  <c r="AZ66" i="75"/>
  <c r="BA66" i="75"/>
  <c r="BB66" i="75" s="1"/>
  <c r="C64" i="84" s="1"/>
  <c r="F64" i="84" s="1"/>
  <c r="H67" i="75"/>
  <c r="I67" i="75"/>
  <c r="K67" i="75"/>
  <c r="M67" i="75"/>
  <c r="N67" i="75"/>
  <c r="O67" i="75"/>
  <c r="Q67" i="75"/>
  <c r="R67" i="75"/>
  <c r="AA67" i="75" s="1"/>
  <c r="AJ67" i="75" s="1"/>
  <c r="S67" i="75"/>
  <c r="T67" i="75"/>
  <c r="AD67" i="75" s="1"/>
  <c r="U67" i="75"/>
  <c r="AZ67" i="75"/>
  <c r="BA67" i="75"/>
  <c r="D68" i="75"/>
  <c r="F68" i="75"/>
  <c r="P68" i="75" s="1"/>
  <c r="Y68" i="75" s="1"/>
  <c r="AP68" i="75" s="1"/>
  <c r="G68" i="75"/>
  <c r="H68" i="75"/>
  <c r="I68" i="75"/>
  <c r="K68" i="75"/>
  <c r="M68" i="75"/>
  <c r="N68" i="75"/>
  <c r="O68" i="75"/>
  <c r="W68" i="75" s="1"/>
  <c r="Q68" i="75"/>
  <c r="Z68" i="75" s="1"/>
  <c r="R68" i="75"/>
  <c r="AA68" i="75" s="1"/>
  <c r="AJ68" i="75" s="1"/>
  <c r="S68" i="75"/>
  <c r="T68" i="75"/>
  <c r="U68" i="75"/>
  <c r="AZ68" i="75"/>
  <c r="BA68" i="75"/>
  <c r="H69" i="75"/>
  <c r="I69" i="75"/>
  <c r="K69" i="75"/>
  <c r="M69" i="75"/>
  <c r="N69" i="75"/>
  <c r="O69" i="75"/>
  <c r="Q69" i="75"/>
  <c r="R69" i="75"/>
  <c r="S69" i="75"/>
  <c r="AB69" i="75" s="1"/>
  <c r="T69" i="75"/>
  <c r="AD69" i="75" s="1"/>
  <c r="U69" i="75"/>
  <c r="AF69" i="75" s="1"/>
  <c r="AN69" i="75" s="1"/>
  <c r="AZ69" i="75"/>
  <c r="BA69" i="75"/>
  <c r="C70" i="75"/>
  <c r="D70" i="75"/>
  <c r="H70" i="75"/>
  <c r="I70" i="75"/>
  <c r="J70" i="75" s="1"/>
  <c r="K70" i="75"/>
  <c r="M70" i="75"/>
  <c r="N70" i="75"/>
  <c r="O70" i="75"/>
  <c r="Q70" i="75"/>
  <c r="R70" i="75"/>
  <c r="S70" i="75"/>
  <c r="T70" i="75"/>
  <c r="AD70" i="75" s="1"/>
  <c r="U70" i="75"/>
  <c r="AZ70" i="75"/>
  <c r="BB70" i="75" s="1"/>
  <c r="C65" i="84" s="1"/>
  <c r="F65" i="84" s="1"/>
  <c r="BA70" i="75"/>
  <c r="C71" i="75"/>
  <c r="D71" i="75"/>
  <c r="H71" i="75"/>
  <c r="J71" i="75" s="1"/>
  <c r="I71" i="75"/>
  <c r="K71" i="75"/>
  <c r="M71" i="75"/>
  <c r="N71" i="75"/>
  <c r="V71" i="75" s="1"/>
  <c r="O71" i="75"/>
  <c r="Q71" i="75"/>
  <c r="R71" i="75"/>
  <c r="S71" i="75"/>
  <c r="T71" i="75"/>
  <c r="U71" i="75"/>
  <c r="AF71" i="75" s="1"/>
  <c r="AN71" i="75" s="1"/>
  <c r="AZ71" i="75"/>
  <c r="BA71" i="75"/>
  <c r="BB71" i="75" s="1"/>
  <c r="C72" i="75"/>
  <c r="D72" i="75"/>
  <c r="H72" i="75"/>
  <c r="I72" i="75"/>
  <c r="K72" i="75"/>
  <c r="M72" i="75"/>
  <c r="N72" i="75"/>
  <c r="O72" i="75"/>
  <c r="W72" i="75" s="1"/>
  <c r="Q72" i="75"/>
  <c r="R72" i="75"/>
  <c r="S72" i="75"/>
  <c r="T72" i="75"/>
  <c r="U72" i="75"/>
  <c r="AZ72" i="75"/>
  <c r="BB72" i="75" s="1"/>
  <c r="C72" i="84" s="1"/>
  <c r="F72" i="84" s="1"/>
  <c r="BA72" i="75"/>
  <c r="D73" i="75"/>
  <c r="H73" i="75"/>
  <c r="I73" i="75"/>
  <c r="K73" i="75"/>
  <c r="M73" i="75"/>
  <c r="N73" i="75"/>
  <c r="O73" i="75"/>
  <c r="W73" i="75" s="1"/>
  <c r="Q73" i="75"/>
  <c r="R73" i="75"/>
  <c r="AA73" i="75" s="1"/>
  <c r="AJ73" i="75" s="1"/>
  <c r="S73" i="75"/>
  <c r="T73" i="75"/>
  <c r="U73" i="75"/>
  <c r="AZ73" i="75"/>
  <c r="BA73" i="75"/>
  <c r="D74" i="75"/>
  <c r="H74" i="75"/>
  <c r="I74" i="75"/>
  <c r="K74" i="75"/>
  <c r="M74" i="75"/>
  <c r="N74" i="75"/>
  <c r="O74" i="75"/>
  <c r="Q74" i="75"/>
  <c r="R74" i="75"/>
  <c r="AA74" i="75" s="1"/>
  <c r="S74" i="75"/>
  <c r="AB74" i="75" s="1"/>
  <c r="T74" i="75"/>
  <c r="AD74" i="75" s="1"/>
  <c r="AM74" i="75" s="1"/>
  <c r="U74" i="75"/>
  <c r="AZ74" i="75"/>
  <c r="BA74" i="75"/>
  <c r="D75" i="75"/>
  <c r="G75" i="75"/>
  <c r="H75" i="75"/>
  <c r="I75" i="75"/>
  <c r="K75" i="75"/>
  <c r="M75" i="75"/>
  <c r="N75" i="75"/>
  <c r="O75" i="75"/>
  <c r="Q75" i="75"/>
  <c r="R75" i="75"/>
  <c r="S75" i="75"/>
  <c r="AB75" i="75" s="1"/>
  <c r="T75" i="75"/>
  <c r="AD75" i="75" s="1"/>
  <c r="U75" i="75"/>
  <c r="AF75" i="75" s="1"/>
  <c r="AN75" i="75" s="1"/>
  <c r="AZ75" i="75"/>
  <c r="BA75" i="75"/>
  <c r="F76" i="75"/>
  <c r="P76" i="75" s="1"/>
  <c r="G76" i="75"/>
  <c r="H76" i="75"/>
  <c r="I76" i="75"/>
  <c r="J76" i="75" s="1"/>
  <c r="K76" i="75"/>
  <c r="M76" i="75"/>
  <c r="N76" i="75"/>
  <c r="O76" i="75"/>
  <c r="Q76" i="75"/>
  <c r="R76" i="75"/>
  <c r="S76" i="75"/>
  <c r="T76" i="75"/>
  <c r="AD76" i="75" s="1"/>
  <c r="U76" i="75"/>
  <c r="AG76" i="75"/>
  <c r="AZ76" i="75"/>
  <c r="BA76" i="75"/>
  <c r="H77" i="75"/>
  <c r="I77" i="75"/>
  <c r="K77" i="75"/>
  <c r="M77" i="75"/>
  <c r="N77" i="75"/>
  <c r="O77" i="75"/>
  <c r="W77" i="75" s="1"/>
  <c r="Q77" i="75"/>
  <c r="R77" i="75"/>
  <c r="S77" i="75"/>
  <c r="T77" i="75"/>
  <c r="AD77" i="75" s="1"/>
  <c r="AM77" i="75" s="1"/>
  <c r="U77" i="75"/>
  <c r="AZ77" i="75"/>
  <c r="BB77" i="75" s="1"/>
  <c r="BA77" i="75"/>
  <c r="H78" i="75"/>
  <c r="J78" i="75" s="1"/>
  <c r="L78" i="75" s="1"/>
  <c r="I78" i="75"/>
  <c r="K78" i="75"/>
  <c r="M78" i="75"/>
  <c r="N78" i="75"/>
  <c r="O78" i="75"/>
  <c r="Q78" i="75"/>
  <c r="Z78" i="75" s="1"/>
  <c r="R78" i="75"/>
  <c r="AA78" i="75" s="1"/>
  <c r="S78" i="75"/>
  <c r="AB78" i="75" s="1"/>
  <c r="AK78" i="75" s="1"/>
  <c r="T78" i="75"/>
  <c r="U78" i="75"/>
  <c r="AZ78" i="75"/>
  <c r="BA78" i="75"/>
  <c r="H79" i="75"/>
  <c r="I79" i="75"/>
  <c r="J79" i="75" s="1"/>
  <c r="K79" i="75"/>
  <c r="M79" i="75"/>
  <c r="N79" i="75"/>
  <c r="O79" i="75"/>
  <c r="Q79" i="75"/>
  <c r="R79" i="75"/>
  <c r="AA79" i="75" s="1"/>
  <c r="AJ79" i="75" s="1"/>
  <c r="S79" i="75"/>
  <c r="T79" i="75"/>
  <c r="AD79" i="75" s="1"/>
  <c r="U79" i="75"/>
  <c r="AZ79" i="75"/>
  <c r="BA79" i="75"/>
  <c r="G80" i="75"/>
  <c r="H80" i="75"/>
  <c r="I80" i="75"/>
  <c r="J80" i="75" s="1"/>
  <c r="L80" i="75" s="1"/>
  <c r="K80" i="75"/>
  <c r="M80" i="75"/>
  <c r="N80" i="75"/>
  <c r="O80" i="75"/>
  <c r="W80" i="75" s="1"/>
  <c r="Q80" i="75"/>
  <c r="R80" i="75"/>
  <c r="S80" i="75"/>
  <c r="T80" i="75"/>
  <c r="AD80" i="75" s="1"/>
  <c r="AM80" i="75" s="1"/>
  <c r="U80" i="75"/>
  <c r="AZ80" i="75"/>
  <c r="BB80" i="75" s="1"/>
  <c r="BA80" i="75"/>
  <c r="C81" i="75"/>
  <c r="E81" i="75" s="1"/>
  <c r="D81" i="75"/>
  <c r="H81" i="75"/>
  <c r="I81" i="75"/>
  <c r="K81" i="75"/>
  <c r="M81" i="75"/>
  <c r="N81" i="75"/>
  <c r="V81" i="75" s="1"/>
  <c r="O81" i="75"/>
  <c r="W81" i="75" s="1"/>
  <c r="Q81" i="75"/>
  <c r="Z81" i="75" s="1"/>
  <c r="R81" i="75"/>
  <c r="S81" i="75"/>
  <c r="T81" i="75"/>
  <c r="U81" i="75"/>
  <c r="AF81" i="75" s="1"/>
  <c r="AG81" i="75"/>
  <c r="AZ81" i="75"/>
  <c r="BB81" i="75" s="1"/>
  <c r="C79" i="84" s="1"/>
  <c r="F79" i="84" s="1"/>
  <c r="BA81" i="75"/>
  <c r="D82" i="75"/>
  <c r="H82" i="75"/>
  <c r="I82" i="75"/>
  <c r="K82" i="75"/>
  <c r="M82" i="75"/>
  <c r="N82" i="75"/>
  <c r="O82" i="75"/>
  <c r="W82" i="75" s="1"/>
  <c r="Q82" i="75"/>
  <c r="R82" i="75"/>
  <c r="AA82" i="75" s="1"/>
  <c r="S82" i="75"/>
  <c r="T82" i="75"/>
  <c r="AD82" i="75" s="1"/>
  <c r="U82" i="75"/>
  <c r="AZ82" i="75"/>
  <c r="BA82" i="75"/>
  <c r="D83" i="75"/>
  <c r="H83" i="75"/>
  <c r="I83" i="75"/>
  <c r="K83" i="75"/>
  <c r="M83" i="75"/>
  <c r="N83" i="75"/>
  <c r="O83" i="75"/>
  <c r="Q83" i="75"/>
  <c r="R83" i="75"/>
  <c r="AA83" i="75" s="1"/>
  <c r="S83" i="75"/>
  <c r="T83" i="75"/>
  <c r="AD83" i="75" s="1"/>
  <c r="AM83" i="75" s="1"/>
  <c r="U83" i="75"/>
  <c r="AZ83" i="75"/>
  <c r="BA83" i="75"/>
  <c r="D84" i="75"/>
  <c r="G84" i="75"/>
  <c r="H84" i="75"/>
  <c r="I84" i="75"/>
  <c r="K84" i="75"/>
  <c r="M84" i="75"/>
  <c r="N84" i="75"/>
  <c r="O84" i="75"/>
  <c r="Q84" i="75"/>
  <c r="R84" i="75"/>
  <c r="S84" i="75"/>
  <c r="AB84" i="75" s="1"/>
  <c r="T84" i="75"/>
  <c r="U84" i="75"/>
  <c r="AF84" i="75" s="1"/>
  <c r="AN84" i="75" s="1"/>
  <c r="AZ84" i="75"/>
  <c r="BA84" i="75"/>
  <c r="H85" i="75"/>
  <c r="I85" i="75"/>
  <c r="J85" i="75" s="1"/>
  <c r="L85" i="75" s="1"/>
  <c r="K85" i="75"/>
  <c r="M85" i="75"/>
  <c r="N85" i="75"/>
  <c r="O85" i="75"/>
  <c r="W85" i="75" s="1"/>
  <c r="Q85" i="75"/>
  <c r="R85" i="75"/>
  <c r="S85" i="75"/>
  <c r="T85" i="75"/>
  <c r="AD85" i="75" s="1"/>
  <c r="AM85" i="75" s="1"/>
  <c r="U85" i="75"/>
  <c r="AG85" i="75"/>
  <c r="AZ85" i="75"/>
  <c r="BA85" i="75"/>
  <c r="BB85" i="75" s="1"/>
  <c r="D86" i="75"/>
  <c r="G86" i="75"/>
  <c r="H86" i="75"/>
  <c r="I86" i="75"/>
  <c r="K86" i="75"/>
  <c r="M86" i="75"/>
  <c r="N86" i="75"/>
  <c r="O86" i="75"/>
  <c r="W86" i="75" s="1"/>
  <c r="AI86" i="75" s="1"/>
  <c r="Q86" i="75"/>
  <c r="R86" i="75"/>
  <c r="S86" i="75"/>
  <c r="T86" i="75"/>
  <c r="U86" i="75"/>
  <c r="AZ86" i="75"/>
  <c r="BB86" i="75" s="1"/>
  <c r="BA86" i="75"/>
  <c r="G87" i="75"/>
  <c r="H87" i="75"/>
  <c r="I87" i="75"/>
  <c r="K87" i="75"/>
  <c r="M87" i="75"/>
  <c r="N87" i="75"/>
  <c r="O87" i="75"/>
  <c r="W87" i="75" s="1"/>
  <c r="Q87" i="75"/>
  <c r="Z87" i="75" s="1"/>
  <c r="R87" i="75"/>
  <c r="AA87" i="75" s="1"/>
  <c r="AJ87" i="75" s="1"/>
  <c r="S87" i="75"/>
  <c r="T87" i="75"/>
  <c r="AD87" i="75" s="1"/>
  <c r="U87" i="75"/>
  <c r="AG87" i="75"/>
  <c r="AZ87" i="75"/>
  <c r="BA87" i="75"/>
  <c r="BB87" i="75" s="1"/>
  <c r="C88" i="84" s="1"/>
  <c r="F88" i="84" s="1"/>
  <c r="D88" i="75"/>
  <c r="H88" i="75"/>
  <c r="J88" i="75" s="1"/>
  <c r="L88" i="75" s="1"/>
  <c r="I88" i="75"/>
  <c r="K88" i="75"/>
  <c r="M88" i="75"/>
  <c r="N88" i="75"/>
  <c r="O88" i="75"/>
  <c r="Q88" i="75"/>
  <c r="Z88" i="75" s="1"/>
  <c r="R88" i="75"/>
  <c r="S88" i="75"/>
  <c r="AB88" i="75" s="1"/>
  <c r="AK88" i="75" s="1"/>
  <c r="T88" i="75"/>
  <c r="U88" i="75"/>
  <c r="AZ88" i="75"/>
  <c r="BA88" i="75"/>
  <c r="C89" i="75"/>
  <c r="D89" i="75"/>
  <c r="F89" i="75"/>
  <c r="P89" i="75" s="1"/>
  <c r="Y89" i="75" s="1"/>
  <c r="AP89" i="75" s="1"/>
  <c r="I89" i="75"/>
  <c r="K89" i="75"/>
  <c r="M89" i="75"/>
  <c r="N89" i="75"/>
  <c r="O89" i="75"/>
  <c r="Q89" i="75"/>
  <c r="R89" i="75"/>
  <c r="AA89" i="75" s="1"/>
  <c r="S89" i="75"/>
  <c r="AB89" i="75" s="1"/>
  <c r="T89" i="75"/>
  <c r="AD89" i="75" s="1"/>
  <c r="U89" i="75"/>
  <c r="AZ89" i="75"/>
  <c r="BA89" i="75"/>
  <c r="D90" i="75"/>
  <c r="H90" i="75"/>
  <c r="I90" i="75"/>
  <c r="J90" i="75" s="1"/>
  <c r="K90" i="75"/>
  <c r="M90" i="75"/>
  <c r="N90" i="75"/>
  <c r="O90" i="75"/>
  <c r="Q90" i="75"/>
  <c r="R90" i="75"/>
  <c r="AA90" i="75" s="1"/>
  <c r="AJ90" i="75" s="1"/>
  <c r="S90" i="75"/>
  <c r="T90" i="75"/>
  <c r="AD90" i="75" s="1"/>
  <c r="U90" i="75"/>
  <c r="AZ90" i="75"/>
  <c r="BA90" i="75"/>
  <c r="C91" i="75"/>
  <c r="D91" i="75"/>
  <c r="H91" i="75"/>
  <c r="J91" i="75" s="1"/>
  <c r="I91" i="75"/>
  <c r="K91" i="75"/>
  <c r="M91" i="75"/>
  <c r="N91" i="75"/>
  <c r="V91" i="75" s="1"/>
  <c r="AH91" i="75" s="1"/>
  <c r="O91" i="75"/>
  <c r="Q91" i="75"/>
  <c r="R91" i="75"/>
  <c r="S91" i="75"/>
  <c r="T91" i="75"/>
  <c r="U91" i="75"/>
  <c r="AF91" i="75" s="1"/>
  <c r="AN91" i="75" s="1"/>
  <c r="AZ91" i="75"/>
  <c r="BA91" i="75"/>
  <c r="D92" i="75"/>
  <c r="G92" i="75"/>
  <c r="H92" i="75"/>
  <c r="I92" i="75"/>
  <c r="K92" i="75"/>
  <c r="M92" i="75"/>
  <c r="N92" i="75"/>
  <c r="O92" i="75"/>
  <c r="W92" i="75" s="1"/>
  <c r="AI92" i="75" s="1"/>
  <c r="Q92" i="75"/>
  <c r="R92" i="75"/>
  <c r="S92" i="75"/>
  <c r="T92" i="75"/>
  <c r="AD92" i="75" s="1"/>
  <c r="AM92" i="75" s="1"/>
  <c r="U92" i="75"/>
  <c r="AG92" i="75"/>
  <c r="AZ92" i="75"/>
  <c r="BA92" i="75"/>
  <c r="G93" i="75"/>
  <c r="H93" i="75"/>
  <c r="I93" i="75"/>
  <c r="K93" i="75"/>
  <c r="M93" i="75"/>
  <c r="N93" i="75"/>
  <c r="V93" i="75" s="1"/>
  <c r="O93" i="75"/>
  <c r="W93" i="75" s="1"/>
  <c r="Q93" i="75"/>
  <c r="Z93" i="75" s="1"/>
  <c r="AQ93" i="75" s="1"/>
  <c r="E94" i="5" s="1"/>
  <c r="R93" i="75"/>
  <c r="S93" i="75"/>
  <c r="T93" i="75"/>
  <c r="U93" i="75"/>
  <c r="AZ93" i="75"/>
  <c r="BA93" i="75"/>
  <c r="BB93" i="75" s="1"/>
  <c r="C90" i="84" s="1"/>
  <c r="F90" i="84" s="1"/>
  <c r="D94" i="75"/>
  <c r="G94" i="75"/>
  <c r="H94" i="75"/>
  <c r="I94" i="75"/>
  <c r="K94" i="75"/>
  <c r="M94" i="75"/>
  <c r="N94" i="75"/>
  <c r="O94" i="75"/>
  <c r="W94" i="75" s="1"/>
  <c r="Q94" i="75"/>
  <c r="Z94" i="75" s="1"/>
  <c r="R94" i="75"/>
  <c r="AA94" i="75" s="1"/>
  <c r="AJ94" i="75" s="1"/>
  <c r="S94" i="75"/>
  <c r="T94" i="75"/>
  <c r="U94" i="75"/>
  <c r="AF94" i="75" s="1"/>
  <c r="AZ94" i="75"/>
  <c r="BA94" i="75"/>
  <c r="C95" i="75"/>
  <c r="D95" i="75"/>
  <c r="G95" i="75"/>
  <c r="H95" i="75"/>
  <c r="I95" i="75"/>
  <c r="K95" i="75"/>
  <c r="M95" i="75"/>
  <c r="N95" i="75"/>
  <c r="O95" i="75"/>
  <c r="Q95" i="75"/>
  <c r="R95" i="75"/>
  <c r="AA95" i="75" s="1"/>
  <c r="AJ95" i="75" s="1"/>
  <c r="S95" i="75"/>
  <c r="T95" i="75"/>
  <c r="U95" i="75"/>
  <c r="AF95" i="75" s="1"/>
  <c r="AG95" i="75"/>
  <c r="AZ95" i="75"/>
  <c r="BA95" i="75"/>
  <c r="BB95" i="75" s="1"/>
  <c r="D96" i="75"/>
  <c r="H96" i="75"/>
  <c r="J96" i="75" s="1"/>
  <c r="L96" i="75" s="1"/>
  <c r="I96" i="75"/>
  <c r="K96" i="75"/>
  <c r="M96" i="75"/>
  <c r="N96" i="75"/>
  <c r="O96" i="75"/>
  <c r="Q96" i="75"/>
  <c r="Z96" i="75" s="1"/>
  <c r="R96" i="75"/>
  <c r="AA96" i="75" s="1"/>
  <c r="S96" i="75"/>
  <c r="AB96" i="75" s="1"/>
  <c r="AK96" i="75" s="1"/>
  <c r="T96" i="75"/>
  <c r="AD96" i="75" s="1"/>
  <c r="U96" i="75"/>
  <c r="AG96" i="75"/>
  <c r="AZ96" i="75"/>
  <c r="BA96" i="75"/>
  <c r="C97" i="75"/>
  <c r="D97" i="75"/>
  <c r="G97" i="75"/>
  <c r="H97" i="75"/>
  <c r="I97" i="75"/>
  <c r="K97" i="75"/>
  <c r="M97" i="75"/>
  <c r="N97" i="75"/>
  <c r="O97" i="75"/>
  <c r="W97" i="75" s="1"/>
  <c r="Q97" i="75"/>
  <c r="R97" i="75"/>
  <c r="AA97" i="75" s="1"/>
  <c r="S97" i="75"/>
  <c r="T97" i="75"/>
  <c r="U97" i="75"/>
  <c r="AF97" i="75" s="1"/>
  <c r="AZ97" i="75"/>
  <c r="BA97" i="75"/>
  <c r="C98" i="75"/>
  <c r="D98" i="75"/>
  <c r="H98" i="75"/>
  <c r="J98" i="75" s="1"/>
  <c r="L98" i="75" s="1"/>
  <c r="I98" i="75"/>
  <c r="K98" i="75"/>
  <c r="M98" i="75"/>
  <c r="N98" i="75"/>
  <c r="O98" i="75"/>
  <c r="Q98" i="75"/>
  <c r="R98" i="75"/>
  <c r="AA98" i="75" s="1"/>
  <c r="S98" i="75"/>
  <c r="AB98" i="75" s="1"/>
  <c r="T98" i="75"/>
  <c r="U98" i="75"/>
  <c r="AG98" i="75"/>
  <c r="AZ98" i="75"/>
  <c r="BA98" i="75"/>
  <c r="D99" i="75"/>
  <c r="H99" i="75"/>
  <c r="I99" i="75"/>
  <c r="K99" i="75"/>
  <c r="M99" i="75"/>
  <c r="N99" i="75"/>
  <c r="O99" i="75"/>
  <c r="Q99" i="75"/>
  <c r="R99" i="75"/>
  <c r="AA99" i="75" s="1"/>
  <c r="S99" i="75"/>
  <c r="AB99" i="75" s="1"/>
  <c r="T99" i="75"/>
  <c r="AD99" i="75" s="1"/>
  <c r="AM99" i="75" s="1"/>
  <c r="U99" i="75"/>
  <c r="AG99" i="75"/>
  <c r="AZ99" i="75"/>
  <c r="BB99" i="75" s="1"/>
  <c r="BA99" i="75"/>
  <c r="D100" i="75"/>
  <c r="F100" i="75"/>
  <c r="P100" i="75" s="1"/>
  <c r="Y100" i="75" s="1"/>
  <c r="AP100" i="75" s="1"/>
  <c r="G100" i="75"/>
  <c r="H100" i="75"/>
  <c r="J100" i="75" s="1"/>
  <c r="L100" i="75" s="1"/>
  <c r="I100" i="75"/>
  <c r="K100" i="75"/>
  <c r="M100" i="75"/>
  <c r="N100" i="75"/>
  <c r="O100" i="75"/>
  <c r="Q100" i="75"/>
  <c r="Z100" i="75" s="1"/>
  <c r="AQ100" i="75" s="1"/>
  <c r="E101" i="5" s="1"/>
  <c r="R100" i="75"/>
  <c r="S100" i="75"/>
  <c r="AB100" i="75" s="1"/>
  <c r="AK100" i="75" s="1"/>
  <c r="T100" i="75"/>
  <c r="U100" i="75"/>
  <c r="AF100" i="75" s="1"/>
  <c r="AG100" i="75"/>
  <c r="AZ100" i="75"/>
  <c r="BA100" i="75"/>
  <c r="C101" i="75"/>
  <c r="D101" i="75"/>
  <c r="G101" i="75"/>
  <c r="H101" i="75"/>
  <c r="I101" i="75"/>
  <c r="K101" i="75"/>
  <c r="M101" i="75"/>
  <c r="N101" i="75"/>
  <c r="O101" i="75"/>
  <c r="Q101" i="75"/>
  <c r="R101" i="75"/>
  <c r="AA101" i="75" s="1"/>
  <c r="AJ101" i="75" s="1"/>
  <c r="S101" i="75"/>
  <c r="T101" i="75"/>
  <c r="U101" i="75"/>
  <c r="AZ101" i="75"/>
  <c r="BA101" i="75"/>
  <c r="C102" i="75"/>
  <c r="D102" i="75"/>
  <c r="G102" i="75"/>
  <c r="H102" i="75"/>
  <c r="I102" i="75"/>
  <c r="K102" i="75"/>
  <c r="M102" i="75"/>
  <c r="N102" i="75"/>
  <c r="O102" i="75"/>
  <c r="W102" i="75" s="1"/>
  <c r="Q102" i="75"/>
  <c r="R102" i="75"/>
  <c r="AA102" i="75" s="1"/>
  <c r="AJ102" i="75" s="1"/>
  <c r="S102" i="75"/>
  <c r="T102" i="75"/>
  <c r="U102" i="75"/>
  <c r="AG102" i="75"/>
  <c r="AZ102" i="75"/>
  <c r="BA102" i="75"/>
  <c r="BB102" i="75" s="1"/>
  <c r="C105" i="84" s="1"/>
  <c r="F105" i="84" s="1"/>
  <c r="C103" i="75"/>
  <c r="D103" i="75"/>
  <c r="E103" i="75" s="1"/>
  <c r="H103" i="75"/>
  <c r="I103" i="75"/>
  <c r="K103" i="75"/>
  <c r="M103" i="75"/>
  <c r="N103" i="75"/>
  <c r="O103" i="75"/>
  <c r="W103" i="75" s="1"/>
  <c r="Q103" i="75"/>
  <c r="R103" i="75"/>
  <c r="AA103" i="75" s="1"/>
  <c r="AJ103" i="75" s="1"/>
  <c r="S103" i="75"/>
  <c r="T103" i="75"/>
  <c r="U103" i="75"/>
  <c r="AZ103" i="75"/>
  <c r="BA103" i="75"/>
  <c r="D104" i="75"/>
  <c r="G104" i="75"/>
  <c r="H104" i="75"/>
  <c r="J104" i="75" s="1"/>
  <c r="L104" i="75" s="1"/>
  <c r="I104" i="75"/>
  <c r="K104" i="75"/>
  <c r="M104" i="75"/>
  <c r="N104" i="75"/>
  <c r="O104" i="75"/>
  <c r="Q104" i="75"/>
  <c r="R104" i="75"/>
  <c r="AA104" i="75" s="1"/>
  <c r="S104" i="75"/>
  <c r="AB104" i="75" s="1"/>
  <c r="AK104" i="75" s="1"/>
  <c r="T104" i="75"/>
  <c r="U104" i="75"/>
  <c r="AF104" i="75" s="1"/>
  <c r="AZ104" i="75"/>
  <c r="BA104" i="75"/>
  <c r="D105" i="75"/>
  <c r="H105" i="75"/>
  <c r="I105" i="75"/>
  <c r="K105" i="75"/>
  <c r="M105" i="75"/>
  <c r="N105" i="75"/>
  <c r="O105" i="75"/>
  <c r="Q105" i="75"/>
  <c r="R105" i="75"/>
  <c r="S105" i="75"/>
  <c r="AB105" i="75" s="1"/>
  <c r="T105" i="75"/>
  <c r="AD105" i="75" s="1"/>
  <c r="U105" i="75"/>
  <c r="AF105" i="75" s="1"/>
  <c r="AN105" i="75" s="1"/>
  <c r="AZ105" i="75"/>
  <c r="BA105" i="75"/>
  <c r="C106" i="75"/>
  <c r="D106" i="75"/>
  <c r="F106" i="75"/>
  <c r="P106" i="75"/>
  <c r="Y106" i="75" s="1"/>
  <c r="AP106" i="75" s="1"/>
  <c r="H106" i="75"/>
  <c r="I106" i="75"/>
  <c r="K106" i="75"/>
  <c r="M106" i="75"/>
  <c r="N106" i="75"/>
  <c r="O106" i="75"/>
  <c r="Q106" i="75"/>
  <c r="R106" i="75"/>
  <c r="AA106" i="75" s="1"/>
  <c r="S106" i="75"/>
  <c r="AB106" i="75" s="1"/>
  <c r="T106" i="75"/>
  <c r="AD106" i="75" s="1"/>
  <c r="AM106" i="75" s="1"/>
  <c r="U106" i="75"/>
  <c r="AG106" i="75"/>
  <c r="AZ106" i="75"/>
  <c r="BA106" i="75"/>
  <c r="C107" i="75"/>
  <c r="D107" i="75"/>
  <c r="E107" i="75" s="1"/>
  <c r="G107" i="75"/>
  <c r="H107" i="75"/>
  <c r="J107" i="75" s="1"/>
  <c r="L107" i="75" s="1"/>
  <c r="I107" i="75"/>
  <c r="K107" i="75"/>
  <c r="M107" i="75"/>
  <c r="N107" i="75"/>
  <c r="O107" i="75"/>
  <c r="Q107" i="75"/>
  <c r="Z107" i="75" s="1"/>
  <c r="AQ107" i="75" s="1"/>
  <c r="E108" i="5" s="1"/>
  <c r="R107" i="75"/>
  <c r="AA107" i="75" s="1"/>
  <c r="S107" i="75"/>
  <c r="AB107" i="75" s="1"/>
  <c r="AK107" i="75" s="1"/>
  <c r="T107" i="75"/>
  <c r="U107" i="75"/>
  <c r="AF107" i="75" s="1"/>
  <c r="AZ107" i="75"/>
  <c r="BA107" i="75"/>
  <c r="C108" i="75"/>
  <c r="D108" i="75"/>
  <c r="E108" i="75" s="1"/>
  <c r="F108" i="75"/>
  <c r="P108" i="75" s="1"/>
  <c r="Y108" i="75" s="1"/>
  <c r="AP108" i="75" s="1"/>
  <c r="H108" i="75"/>
  <c r="J108" i="75" s="1"/>
  <c r="L108" i="75" s="1"/>
  <c r="I108" i="75"/>
  <c r="K108" i="75"/>
  <c r="M108" i="75"/>
  <c r="N108" i="75"/>
  <c r="O108" i="75"/>
  <c r="Q108" i="75"/>
  <c r="R108" i="75"/>
  <c r="AA108" i="75" s="1"/>
  <c r="S108" i="75"/>
  <c r="AB108" i="75" s="1"/>
  <c r="T108" i="75"/>
  <c r="U108" i="75"/>
  <c r="AF108" i="75" s="1"/>
  <c r="AG108" i="75"/>
  <c r="AZ108" i="75"/>
  <c r="BA108" i="75"/>
  <c r="C109" i="75"/>
  <c r="D109" i="75"/>
  <c r="F109" i="75"/>
  <c r="P109" i="75" s="1"/>
  <c r="Y109" i="75" s="1"/>
  <c r="AP109" i="75" s="1"/>
  <c r="H109" i="75"/>
  <c r="K109" i="75"/>
  <c r="M109" i="75"/>
  <c r="N109" i="75"/>
  <c r="O109" i="75"/>
  <c r="Q109" i="75"/>
  <c r="Z109" i="75" s="1"/>
  <c r="R109" i="75"/>
  <c r="AA109" i="75" s="1"/>
  <c r="S109" i="75"/>
  <c r="AB109" i="75" s="1"/>
  <c r="AK109" i="75" s="1"/>
  <c r="T109" i="75"/>
  <c r="U109" i="75"/>
  <c r="AF109" i="75" s="1"/>
  <c r="AZ109" i="75"/>
  <c r="BA109" i="75"/>
  <c r="C110" i="75"/>
  <c r="D110" i="75"/>
  <c r="E110" i="75" s="1"/>
  <c r="H110" i="75"/>
  <c r="I110" i="75"/>
  <c r="K110" i="75"/>
  <c r="M110" i="75"/>
  <c r="N110" i="75"/>
  <c r="O110" i="75"/>
  <c r="Q110" i="75"/>
  <c r="R110" i="75"/>
  <c r="AA110" i="75" s="1"/>
  <c r="S110" i="75"/>
  <c r="AB110" i="75" s="1"/>
  <c r="T110" i="75"/>
  <c r="AD110" i="75" s="1"/>
  <c r="AM110" i="75" s="1"/>
  <c r="U110" i="75"/>
  <c r="AZ110" i="75"/>
  <c r="BA110" i="75"/>
  <c r="C111" i="75"/>
  <c r="D111" i="75"/>
  <c r="F111" i="75"/>
  <c r="P111" i="75" s="1"/>
  <c r="Y111" i="75" s="1"/>
  <c r="AP111" i="75" s="1"/>
  <c r="H111" i="75"/>
  <c r="I111" i="75"/>
  <c r="K111" i="75"/>
  <c r="M111" i="75"/>
  <c r="N111" i="75"/>
  <c r="O111" i="75"/>
  <c r="Q111" i="75"/>
  <c r="R111" i="75"/>
  <c r="AA111" i="75" s="1"/>
  <c r="S111" i="75"/>
  <c r="AB111" i="75" s="1"/>
  <c r="T111" i="75"/>
  <c r="AD111" i="75" s="1"/>
  <c r="AM111" i="75" s="1"/>
  <c r="U111" i="75"/>
  <c r="AZ111" i="75"/>
  <c r="BA111" i="75"/>
  <c r="H112" i="75"/>
  <c r="J112" i="75" s="1"/>
  <c r="I112" i="75"/>
  <c r="K112" i="75"/>
  <c r="M112" i="75"/>
  <c r="N112" i="75"/>
  <c r="V112" i="75" s="1"/>
  <c r="O112" i="75"/>
  <c r="Q112" i="75"/>
  <c r="R112" i="75"/>
  <c r="S112" i="75"/>
  <c r="T112" i="75"/>
  <c r="U112" i="75"/>
  <c r="AF112" i="75" s="1"/>
  <c r="AN112" i="75" s="1"/>
  <c r="AZ112" i="75"/>
  <c r="BA112" i="75"/>
  <c r="D113" i="75"/>
  <c r="F113" i="75"/>
  <c r="P113" i="75" s="1"/>
  <c r="H113" i="75"/>
  <c r="I113" i="75"/>
  <c r="K113" i="75"/>
  <c r="M113" i="75"/>
  <c r="N113" i="75"/>
  <c r="O113" i="75"/>
  <c r="W113" i="75" s="1"/>
  <c r="AI113" i="75" s="1"/>
  <c r="Q113" i="75"/>
  <c r="R113" i="75"/>
  <c r="S113" i="75"/>
  <c r="T113" i="75"/>
  <c r="AD113" i="75" s="1"/>
  <c r="AM113" i="75" s="1"/>
  <c r="U113" i="75"/>
  <c r="AZ113" i="75"/>
  <c r="BA113" i="75"/>
  <c r="D114" i="75"/>
  <c r="G114" i="75"/>
  <c r="H114" i="75"/>
  <c r="I114" i="75"/>
  <c r="K114" i="75"/>
  <c r="M114" i="75"/>
  <c r="N114" i="75"/>
  <c r="V114" i="75" s="1"/>
  <c r="O114" i="75"/>
  <c r="W114" i="75" s="1"/>
  <c r="Q114" i="75"/>
  <c r="Z114" i="75" s="1"/>
  <c r="AQ114" i="75" s="1"/>
  <c r="E115" i="5" s="1"/>
  <c r="R114" i="75"/>
  <c r="S114" i="75"/>
  <c r="T114" i="75"/>
  <c r="U114" i="75"/>
  <c r="AZ114" i="75"/>
  <c r="BA114" i="75"/>
  <c r="BB114" i="75" s="1"/>
  <c r="C108" i="84" s="1"/>
  <c r="F108" i="84" s="1"/>
  <c r="G115" i="75"/>
  <c r="H115" i="75"/>
  <c r="J115" i="75" s="1"/>
  <c r="L115" i="75" s="1"/>
  <c r="I115" i="75"/>
  <c r="K115" i="75"/>
  <c r="M115" i="75"/>
  <c r="N115" i="75"/>
  <c r="O115" i="75"/>
  <c r="Q115" i="75"/>
  <c r="Z115" i="75" s="1"/>
  <c r="AQ115" i="75" s="1"/>
  <c r="E116" i="5" s="1"/>
  <c r="R115" i="75"/>
  <c r="S115" i="75"/>
  <c r="AB115" i="75" s="1"/>
  <c r="AK115" i="75" s="1"/>
  <c r="T115" i="75"/>
  <c r="U115" i="75"/>
  <c r="AF115" i="75" s="1"/>
  <c r="AN115" i="75" s="1"/>
  <c r="AZ115" i="75"/>
  <c r="BA115" i="75"/>
  <c r="D116" i="75"/>
  <c r="H116" i="75"/>
  <c r="I116" i="75"/>
  <c r="K116" i="75"/>
  <c r="M116" i="75"/>
  <c r="N116" i="75"/>
  <c r="O116" i="75"/>
  <c r="Q116" i="75"/>
  <c r="R116" i="75"/>
  <c r="S116" i="75"/>
  <c r="AB116" i="75" s="1"/>
  <c r="T116" i="75"/>
  <c r="AD116" i="75" s="1"/>
  <c r="U116" i="75"/>
  <c r="AF116" i="75" s="1"/>
  <c r="AN116" i="75" s="1"/>
  <c r="AS116" i="75" s="1"/>
  <c r="AU116" i="75" s="1"/>
  <c r="G117" i="5" s="1"/>
  <c r="AG116" i="75"/>
  <c r="AZ116" i="75"/>
  <c r="BA116" i="75"/>
  <c r="D117" i="75"/>
  <c r="H117" i="75"/>
  <c r="I117" i="75"/>
  <c r="J117" i="75" s="1"/>
  <c r="K117" i="75"/>
  <c r="M117" i="75"/>
  <c r="N117" i="75"/>
  <c r="O117" i="75"/>
  <c r="Q117" i="75"/>
  <c r="R117" i="75"/>
  <c r="S117" i="75"/>
  <c r="T117" i="75"/>
  <c r="AD117" i="75" s="1"/>
  <c r="U117" i="75"/>
  <c r="AZ117" i="75"/>
  <c r="BB117" i="75" s="1"/>
  <c r="C107" i="84" s="1"/>
  <c r="F107" i="84" s="1"/>
  <c r="BA117" i="75"/>
  <c r="D118" i="75"/>
  <c r="H118" i="75"/>
  <c r="I118" i="75"/>
  <c r="K118" i="75"/>
  <c r="M118" i="75"/>
  <c r="N118" i="75"/>
  <c r="O118" i="75"/>
  <c r="W118" i="75" s="1"/>
  <c r="Q118" i="75"/>
  <c r="R118" i="75"/>
  <c r="S118" i="75"/>
  <c r="T118" i="75"/>
  <c r="AD118" i="75" s="1"/>
  <c r="AM118" i="75" s="1"/>
  <c r="U118" i="75"/>
  <c r="AZ118" i="75"/>
  <c r="BB118" i="75" s="1"/>
  <c r="BA118" i="75"/>
  <c r="H119" i="75"/>
  <c r="J119" i="75" s="1"/>
  <c r="L119" i="75" s="1"/>
  <c r="I119" i="75"/>
  <c r="K119" i="75"/>
  <c r="M119" i="75"/>
  <c r="N119" i="75"/>
  <c r="O119" i="75"/>
  <c r="Q119" i="75"/>
  <c r="Z119" i="75" s="1"/>
  <c r="AQ119" i="75" s="1"/>
  <c r="E120" i="5" s="1"/>
  <c r="R119" i="75"/>
  <c r="AA119" i="75" s="1"/>
  <c r="S119" i="75"/>
  <c r="AB119" i="75" s="1"/>
  <c r="T119" i="75"/>
  <c r="U119" i="75"/>
  <c r="AF119" i="75" s="1"/>
  <c r="AN119" i="75" s="1"/>
  <c r="AS119" i="75" s="1"/>
  <c r="AU119" i="75" s="1"/>
  <c r="AG119" i="75"/>
  <c r="AZ119" i="75"/>
  <c r="BA119" i="75"/>
  <c r="C120" i="75"/>
  <c r="D120" i="75"/>
  <c r="G120" i="75"/>
  <c r="H120" i="75"/>
  <c r="I120" i="75"/>
  <c r="K120" i="75"/>
  <c r="M120" i="75"/>
  <c r="N120" i="75"/>
  <c r="O120" i="75"/>
  <c r="W120" i="75" s="1"/>
  <c r="AI120" i="75" s="1"/>
  <c r="Q120" i="75"/>
  <c r="R120" i="75"/>
  <c r="AA120" i="75" s="1"/>
  <c r="AJ120" i="75" s="1"/>
  <c r="S120" i="75"/>
  <c r="T120" i="75"/>
  <c r="U120" i="75"/>
  <c r="AZ120" i="75"/>
  <c r="BA120" i="75"/>
  <c r="C121" i="75"/>
  <c r="D121" i="75"/>
  <c r="F121" i="75"/>
  <c r="P121" i="75" s="1"/>
  <c r="Y121" i="75" s="1"/>
  <c r="AP121" i="75" s="1"/>
  <c r="H121" i="75"/>
  <c r="I121" i="75"/>
  <c r="K121" i="75"/>
  <c r="M121" i="75"/>
  <c r="N121" i="75"/>
  <c r="O121" i="75"/>
  <c r="W121" i="75" s="1"/>
  <c r="AI121" i="75" s="1"/>
  <c r="Q121" i="75"/>
  <c r="R121" i="75"/>
  <c r="AA121" i="75" s="1"/>
  <c r="S121" i="75"/>
  <c r="T121" i="75"/>
  <c r="U121" i="75"/>
  <c r="AG121" i="75"/>
  <c r="AZ121" i="75"/>
  <c r="BA121" i="75"/>
  <c r="G122" i="75"/>
  <c r="H122" i="75"/>
  <c r="J122" i="75" s="1"/>
  <c r="L122" i="75" s="1"/>
  <c r="I122" i="75"/>
  <c r="K122" i="75"/>
  <c r="M122" i="75"/>
  <c r="N122" i="75"/>
  <c r="O122" i="75"/>
  <c r="Q122" i="75"/>
  <c r="Z122" i="75" s="1"/>
  <c r="AQ122" i="75" s="1"/>
  <c r="E123" i="5" s="1"/>
  <c r="R122" i="75"/>
  <c r="AA122" i="75" s="1"/>
  <c r="S122" i="75"/>
  <c r="AB122" i="75" s="1"/>
  <c r="T122" i="75"/>
  <c r="U122" i="75"/>
  <c r="AF122" i="75" s="1"/>
  <c r="AN122" i="75" s="1"/>
  <c r="AZ122" i="75"/>
  <c r="BA122" i="75"/>
  <c r="D123" i="75"/>
  <c r="G123" i="75"/>
  <c r="AQ123" i="75" s="1"/>
  <c r="E124" i="5" s="1"/>
  <c r="H123" i="75"/>
  <c r="I123" i="75"/>
  <c r="K123" i="75"/>
  <c r="M123" i="75"/>
  <c r="N123" i="75"/>
  <c r="O123" i="75"/>
  <c r="Q123" i="75"/>
  <c r="R123" i="75"/>
  <c r="AA123" i="75" s="1"/>
  <c r="S123" i="75"/>
  <c r="AB123" i="75" s="1"/>
  <c r="T123" i="75"/>
  <c r="AD123" i="75" s="1"/>
  <c r="AM123" i="75" s="1"/>
  <c r="U123" i="75"/>
  <c r="AG123" i="75"/>
  <c r="AZ123" i="75"/>
  <c r="BA123" i="75"/>
  <c r="H124" i="75"/>
  <c r="I124" i="75"/>
  <c r="J124" i="75" s="1"/>
  <c r="K124" i="75"/>
  <c r="M124" i="75"/>
  <c r="N124" i="75"/>
  <c r="O124" i="75"/>
  <c r="Q124" i="75"/>
  <c r="R124" i="75"/>
  <c r="S124" i="75"/>
  <c r="T124" i="75"/>
  <c r="AD124" i="75" s="1"/>
  <c r="U124" i="75"/>
  <c r="AZ124" i="75"/>
  <c r="BB124" i="75" s="1"/>
  <c r="BA124" i="75"/>
  <c r="H125" i="75"/>
  <c r="I125" i="75"/>
  <c r="K125" i="75"/>
  <c r="M125" i="75"/>
  <c r="N125" i="75"/>
  <c r="V125" i="75" s="1"/>
  <c r="AH125" i="75" s="1"/>
  <c r="O125" i="75"/>
  <c r="Q125" i="75"/>
  <c r="Z125" i="75" s="1"/>
  <c r="R125" i="75"/>
  <c r="S125" i="75"/>
  <c r="T125" i="75"/>
  <c r="U125" i="75"/>
  <c r="AZ125" i="75"/>
  <c r="BA125" i="75"/>
  <c r="C126" i="75"/>
  <c r="D126" i="75"/>
  <c r="E126" i="75" s="1"/>
  <c r="G126" i="75"/>
  <c r="H126" i="75"/>
  <c r="I126" i="75"/>
  <c r="K126" i="75"/>
  <c r="M126" i="75"/>
  <c r="N126" i="75"/>
  <c r="V126" i="75" s="1"/>
  <c r="AH126" i="75" s="1"/>
  <c r="O126" i="75"/>
  <c r="W126" i="75" s="1"/>
  <c r="Q126" i="75"/>
  <c r="Z126" i="75" s="1"/>
  <c r="AQ126" i="75" s="1"/>
  <c r="E127" i="5" s="1"/>
  <c r="R126" i="75"/>
  <c r="S126" i="75"/>
  <c r="T126" i="75"/>
  <c r="U126" i="75"/>
  <c r="AZ126" i="75"/>
  <c r="BA126" i="75"/>
  <c r="C127" i="75"/>
  <c r="D127" i="75"/>
  <c r="E127" i="75" s="1"/>
  <c r="G127" i="75"/>
  <c r="H127" i="75"/>
  <c r="I127" i="75"/>
  <c r="K127" i="75"/>
  <c r="M127" i="75"/>
  <c r="N127" i="75"/>
  <c r="V127" i="75" s="1"/>
  <c r="AH127" i="75" s="1"/>
  <c r="O127" i="75"/>
  <c r="W127" i="75" s="1"/>
  <c r="Q127" i="75"/>
  <c r="Z127" i="75" s="1"/>
  <c r="AQ127" i="75" s="1"/>
  <c r="E128" i="5" s="1"/>
  <c r="R127" i="75"/>
  <c r="S127" i="75"/>
  <c r="T127" i="75"/>
  <c r="U127" i="75"/>
  <c r="AG127" i="75"/>
  <c r="AZ127" i="75"/>
  <c r="BB127" i="75" s="1"/>
  <c r="BA127" i="75"/>
  <c r="D128" i="75"/>
  <c r="F128" i="75"/>
  <c r="P128" i="75" s="1"/>
  <c r="G128" i="75"/>
  <c r="H128" i="75"/>
  <c r="I128" i="75"/>
  <c r="J128" i="75" s="1"/>
  <c r="L128" i="75" s="1"/>
  <c r="K128" i="75"/>
  <c r="M128" i="75"/>
  <c r="N128" i="75"/>
  <c r="O128" i="75"/>
  <c r="W128" i="75" s="1"/>
  <c r="AI128" i="75" s="1"/>
  <c r="Q128" i="75"/>
  <c r="R128" i="75"/>
  <c r="S128" i="75"/>
  <c r="T128" i="75"/>
  <c r="AD128" i="75" s="1"/>
  <c r="AM128" i="75" s="1"/>
  <c r="U128" i="75"/>
  <c r="AG128" i="75"/>
  <c r="AZ128" i="75"/>
  <c r="BA128" i="75"/>
  <c r="BB128" i="75" s="1"/>
  <c r="H129" i="75"/>
  <c r="I129" i="75"/>
  <c r="K129" i="75"/>
  <c r="M129" i="75"/>
  <c r="N129" i="75"/>
  <c r="O129" i="75"/>
  <c r="W129" i="75" s="1"/>
  <c r="Q129" i="75"/>
  <c r="R129" i="75"/>
  <c r="AA129" i="75" s="1"/>
  <c r="AJ129" i="75" s="1"/>
  <c r="S129" i="75"/>
  <c r="T129" i="75"/>
  <c r="U129" i="75"/>
  <c r="AG129" i="75"/>
  <c r="AZ129" i="75"/>
  <c r="BA129" i="75"/>
  <c r="BB129" i="75" s="1"/>
  <c r="H130" i="75"/>
  <c r="I130" i="75"/>
  <c r="K130" i="75"/>
  <c r="M130" i="75"/>
  <c r="N130" i="75"/>
  <c r="O130" i="75"/>
  <c r="Q130" i="75"/>
  <c r="R130" i="75"/>
  <c r="AA130" i="75" s="1"/>
  <c r="S130" i="75"/>
  <c r="T130" i="75"/>
  <c r="AD130" i="75" s="1"/>
  <c r="U130" i="75"/>
  <c r="AZ130" i="75"/>
  <c r="BA130" i="75"/>
  <c r="D131" i="75"/>
  <c r="F131" i="75"/>
  <c r="P131" i="75" s="1"/>
  <c r="H131" i="75"/>
  <c r="I131" i="75"/>
  <c r="K131" i="75"/>
  <c r="M131" i="75"/>
  <c r="N131" i="75"/>
  <c r="O131" i="75"/>
  <c r="Q131" i="75"/>
  <c r="R131" i="75"/>
  <c r="S131" i="75"/>
  <c r="AB131" i="75" s="1"/>
  <c r="T131" i="75"/>
  <c r="AD131" i="75" s="1"/>
  <c r="U131" i="75"/>
  <c r="AF131" i="75" s="1"/>
  <c r="AN131" i="75" s="1"/>
  <c r="AS131" i="75" s="1"/>
  <c r="AU131" i="75" s="1"/>
  <c r="G132" i="5" s="1"/>
  <c r="AG131" i="75"/>
  <c r="AZ131" i="75"/>
  <c r="BA131" i="75"/>
  <c r="D132" i="75"/>
  <c r="H132" i="75"/>
  <c r="I132" i="75"/>
  <c r="J132" i="75" s="1"/>
  <c r="L132" i="75" s="1"/>
  <c r="K132" i="75"/>
  <c r="M132" i="75"/>
  <c r="N132" i="75"/>
  <c r="O132" i="75"/>
  <c r="Q132" i="75"/>
  <c r="R132" i="75"/>
  <c r="S132" i="75"/>
  <c r="T132" i="75"/>
  <c r="AD132" i="75" s="1"/>
  <c r="U132" i="75"/>
  <c r="AG132" i="75"/>
  <c r="AZ132" i="75"/>
  <c r="BA132" i="75"/>
  <c r="H133" i="75"/>
  <c r="I133" i="75"/>
  <c r="J133" i="75" s="1"/>
  <c r="L133" i="75" s="1"/>
  <c r="K133" i="75"/>
  <c r="M133" i="75"/>
  <c r="N133" i="75"/>
  <c r="O133" i="75"/>
  <c r="W133" i="75" s="1"/>
  <c r="Q133" i="75"/>
  <c r="R133" i="75"/>
  <c r="S133" i="75"/>
  <c r="T133" i="75"/>
  <c r="AD133" i="75" s="1"/>
  <c r="AM133" i="75" s="1"/>
  <c r="U133" i="75"/>
  <c r="AZ133" i="75"/>
  <c r="BA133" i="75"/>
  <c r="H134" i="75"/>
  <c r="J134" i="75" s="1"/>
  <c r="L134" i="75" s="1"/>
  <c r="I134" i="75"/>
  <c r="K134" i="75"/>
  <c r="M134" i="75"/>
  <c r="N134" i="75"/>
  <c r="O134" i="75"/>
  <c r="Q134" i="75"/>
  <c r="Z134" i="75" s="1"/>
  <c r="R134" i="75"/>
  <c r="AA134" i="75" s="1"/>
  <c r="S134" i="75"/>
  <c r="AB134" i="75" s="1"/>
  <c r="AK134" i="75" s="1"/>
  <c r="T134" i="75"/>
  <c r="U134" i="75"/>
  <c r="AF134" i="75" s="1"/>
  <c r="AN134" i="75" s="1"/>
  <c r="AZ134" i="75"/>
  <c r="BA134" i="75"/>
  <c r="C135" i="75"/>
  <c r="D135" i="75"/>
  <c r="E135" i="75" s="1"/>
  <c r="G135" i="75"/>
  <c r="H135" i="75"/>
  <c r="J135" i="75" s="1"/>
  <c r="L135" i="75" s="1"/>
  <c r="I135" i="75"/>
  <c r="K135" i="75"/>
  <c r="M135" i="75"/>
  <c r="N135" i="75"/>
  <c r="O135" i="75"/>
  <c r="Q135" i="75"/>
  <c r="Z135" i="75" s="1"/>
  <c r="R135" i="75"/>
  <c r="AA135" i="75" s="1"/>
  <c r="S135" i="75"/>
  <c r="AB135" i="75" s="1"/>
  <c r="AK135" i="75" s="1"/>
  <c r="T135" i="75"/>
  <c r="U135" i="75"/>
  <c r="AF135" i="75" s="1"/>
  <c r="AN135" i="75" s="1"/>
  <c r="AZ135" i="75"/>
  <c r="BA135" i="75"/>
  <c r="H136" i="75"/>
  <c r="I136" i="75"/>
  <c r="J136" i="75" s="1"/>
  <c r="K136" i="75"/>
  <c r="M136" i="75"/>
  <c r="N136" i="75"/>
  <c r="O136" i="75"/>
  <c r="Q136" i="75"/>
  <c r="R136" i="75"/>
  <c r="AA136" i="75" s="1"/>
  <c r="S136" i="75"/>
  <c r="T136" i="75"/>
  <c r="AD136" i="75" s="1"/>
  <c r="U136" i="75"/>
  <c r="AZ136" i="75"/>
  <c r="BB136" i="75" s="1"/>
  <c r="BA136" i="75"/>
  <c r="H137" i="75"/>
  <c r="I137" i="75"/>
  <c r="K137" i="75"/>
  <c r="M137" i="75"/>
  <c r="N137" i="75"/>
  <c r="V137" i="75" s="1"/>
  <c r="O137" i="75"/>
  <c r="W137" i="75" s="1"/>
  <c r="Q137" i="75"/>
  <c r="Z137" i="75" s="1"/>
  <c r="R137" i="75"/>
  <c r="S137" i="75"/>
  <c r="T137" i="75"/>
  <c r="U137" i="75"/>
  <c r="AZ137" i="75"/>
  <c r="BA137" i="75"/>
  <c r="BB137" i="75" s="1"/>
  <c r="C137" i="84" s="1"/>
  <c r="F137" i="84" s="1"/>
  <c r="D138" i="75"/>
  <c r="G138" i="75"/>
  <c r="H138" i="75"/>
  <c r="I138" i="75"/>
  <c r="K138" i="75"/>
  <c r="M138" i="75"/>
  <c r="N138" i="75"/>
  <c r="O138" i="75"/>
  <c r="W138" i="75" s="1"/>
  <c r="Q138" i="75"/>
  <c r="Z138" i="75" s="1"/>
  <c r="R138" i="75"/>
  <c r="AA138" i="75" s="1"/>
  <c r="AJ138" i="75" s="1"/>
  <c r="S138" i="75"/>
  <c r="T138" i="75"/>
  <c r="U138" i="75"/>
  <c r="AG138" i="75"/>
  <c r="AZ138" i="75"/>
  <c r="BA138" i="75"/>
  <c r="BB138" i="75" s="1"/>
  <c r="J139" i="5" s="1"/>
  <c r="AS139" i="5" s="1"/>
  <c r="D139" i="75"/>
  <c r="H139" i="75"/>
  <c r="J139" i="75" s="1"/>
  <c r="L139" i="75" s="1"/>
  <c r="I139" i="75"/>
  <c r="K139" i="75"/>
  <c r="M139" i="75"/>
  <c r="N139" i="75"/>
  <c r="O139" i="75"/>
  <c r="Q139" i="75"/>
  <c r="Z139" i="75" s="1"/>
  <c r="R139" i="75"/>
  <c r="AA139" i="75" s="1"/>
  <c r="S139" i="75"/>
  <c r="AB139" i="75" s="1"/>
  <c r="AK139" i="75" s="1"/>
  <c r="T139" i="75"/>
  <c r="U139" i="75"/>
  <c r="AF139" i="75" s="1"/>
  <c r="AN139" i="75" s="1"/>
  <c r="AZ139" i="75"/>
  <c r="BA139" i="75"/>
  <c r="D140" i="75"/>
  <c r="G140" i="75"/>
  <c r="H140" i="75"/>
  <c r="J140" i="75" s="1"/>
  <c r="L140" i="75" s="1"/>
  <c r="H89" i="75"/>
  <c r="I140" i="75"/>
  <c r="I109" i="75"/>
  <c r="K140" i="75"/>
  <c r="M140" i="75"/>
  <c r="N140" i="75"/>
  <c r="O140" i="75"/>
  <c r="W140" i="75" s="1"/>
  <c r="AI140" i="75" s="1"/>
  <c r="Q140" i="75"/>
  <c r="R140" i="75"/>
  <c r="AA140" i="75" s="1"/>
  <c r="AJ140" i="75" s="1"/>
  <c r="S140" i="75"/>
  <c r="T140" i="75"/>
  <c r="U140" i="75"/>
  <c r="AG140" i="75"/>
  <c r="AZ140" i="75"/>
  <c r="BA140" i="75"/>
  <c r="BB140" i="75" s="1"/>
  <c r="G141" i="75"/>
  <c r="H141" i="75"/>
  <c r="J141" i="75" s="1"/>
  <c r="L141" i="75" s="1"/>
  <c r="I141" i="75"/>
  <c r="K141" i="75"/>
  <c r="M141" i="75"/>
  <c r="N141" i="75"/>
  <c r="O141" i="75"/>
  <c r="Q141" i="75"/>
  <c r="Z141" i="75" s="1"/>
  <c r="R141" i="75"/>
  <c r="AA141" i="75" s="1"/>
  <c r="S141" i="75"/>
  <c r="AB141" i="75" s="1"/>
  <c r="AK141" i="75" s="1"/>
  <c r="T141" i="75"/>
  <c r="U141" i="75"/>
  <c r="AF141" i="75" s="1"/>
  <c r="AN141" i="75" s="1"/>
  <c r="AZ141" i="75"/>
  <c r="BA141" i="75"/>
  <c r="H142" i="75"/>
  <c r="I142" i="75"/>
  <c r="J142" i="75" s="1"/>
  <c r="K142" i="75"/>
  <c r="M142" i="75"/>
  <c r="N142" i="75"/>
  <c r="O142" i="75"/>
  <c r="Q142" i="75"/>
  <c r="R142" i="75"/>
  <c r="S142" i="75"/>
  <c r="T142" i="75"/>
  <c r="AD142" i="75" s="1"/>
  <c r="U142" i="75"/>
  <c r="AZ142" i="75"/>
  <c r="BB142" i="75" s="1"/>
  <c r="BA142" i="75"/>
  <c r="D143" i="75"/>
  <c r="G143" i="75"/>
  <c r="H143" i="75"/>
  <c r="J143" i="75" s="1"/>
  <c r="I143" i="75"/>
  <c r="K143" i="75"/>
  <c r="M143" i="75"/>
  <c r="N143" i="75"/>
  <c r="V143" i="75" s="1"/>
  <c r="O143" i="75"/>
  <c r="Q143" i="75"/>
  <c r="R143" i="75"/>
  <c r="S143" i="75"/>
  <c r="AB143" i="75" s="1"/>
  <c r="T143" i="75"/>
  <c r="U143" i="75"/>
  <c r="AZ143" i="75"/>
  <c r="BA143" i="75"/>
  <c r="BB143" i="75" s="1"/>
  <c r="C144" i="75"/>
  <c r="D144" i="75"/>
  <c r="F144" i="75"/>
  <c r="P144" i="75" s="1"/>
  <c r="Y144" i="75" s="1"/>
  <c r="AP144" i="75" s="1"/>
  <c r="G144" i="75"/>
  <c r="H144" i="75"/>
  <c r="I144" i="75"/>
  <c r="J144" i="75" s="1"/>
  <c r="K144" i="75"/>
  <c r="M144" i="75"/>
  <c r="N144" i="75"/>
  <c r="O144" i="75"/>
  <c r="Q144" i="75"/>
  <c r="Z144" i="75" s="1"/>
  <c r="R144" i="75"/>
  <c r="AA144" i="75" s="1"/>
  <c r="S144" i="75"/>
  <c r="T144" i="75"/>
  <c r="AD144" i="75" s="1"/>
  <c r="AM144" i="75" s="1"/>
  <c r="U144" i="75"/>
  <c r="AG144" i="75"/>
  <c r="AZ144" i="75"/>
  <c r="BA144" i="75"/>
  <c r="D145" i="75"/>
  <c r="F145" i="75"/>
  <c r="P145" i="75" s="1"/>
  <c r="G145" i="75"/>
  <c r="H145" i="75"/>
  <c r="I145" i="75"/>
  <c r="K145" i="75"/>
  <c r="M145" i="75"/>
  <c r="N145" i="75"/>
  <c r="O145" i="75"/>
  <c r="Q145" i="75"/>
  <c r="R145" i="75"/>
  <c r="S145" i="75"/>
  <c r="AB145" i="75" s="1"/>
  <c r="T145" i="75"/>
  <c r="U145" i="75"/>
  <c r="AF145" i="75" s="1"/>
  <c r="AN145" i="75" s="1"/>
  <c r="AZ145" i="75"/>
  <c r="BA145" i="75"/>
  <c r="D146" i="75"/>
  <c r="F146" i="75"/>
  <c r="P146" i="75" s="1"/>
  <c r="G146" i="75"/>
  <c r="H146" i="75"/>
  <c r="I146" i="75"/>
  <c r="K146" i="75"/>
  <c r="M146" i="75"/>
  <c r="N146" i="75"/>
  <c r="O146" i="75"/>
  <c r="Q146" i="75"/>
  <c r="R146" i="75"/>
  <c r="S146" i="75"/>
  <c r="AB146" i="75" s="1"/>
  <c r="T146" i="75"/>
  <c r="AD146" i="75" s="1"/>
  <c r="U146" i="75"/>
  <c r="AF146" i="75" s="1"/>
  <c r="AN146" i="75" s="1"/>
  <c r="AZ146" i="75"/>
  <c r="BA146" i="75"/>
  <c r="C147" i="75"/>
  <c r="D147" i="75"/>
  <c r="F147" i="75"/>
  <c r="P147" i="75" s="1"/>
  <c r="H147" i="75"/>
  <c r="I147" i="75"/>
  <c r="K147" i="75"/>
  <c r="M147" i="75"/>
  <c r="N147" i="75"/>
  <c r="O147" i="75"/>
  <c r="Q147" i="75"/>
  <c r="R147" i="75"/>
  <c r="S147" i="75"/>
  <c r="AB147" i="75" s="1"/>
  <c r="T147" i="75"/>
  <c r="AD147" i="75" s="1"/>
  <c r="U147" i="75"/>
  <c r="AF147" i="75" s="1"/>
  <c r="AN147" i="75" s="1"/>
  <c r="AZ147" i="75"/>
  <c r="BA147" i="75"/>
  <c r="C148" i="75"/>
  <c r="D148" i="75"/>
  <c r="F148" i="75"/>
  <c r="P148" i="75" s="1"/>
  <c r="G148" i="75"/>
  <c r="H148" i="75"/>
  <c r="I148" i="75"/>
  <c r="K148" i="75"/>
  <c r="M148" i="75"/>
  <c r="N148" i="75"/>
  <c r="O148" i="75"/>
  <c r="Q148" i="75"/>
  <c r="R148" i="75"/>
  <c r="S148" i="75"/>
  <c r="T148" i="75"/>
  <c r="AD148" i="75" s="1"/>
  <c r="AM148" i="75" s="1"/>
  <c r="U148" i="75"/>
  <c r="AG148" i="75"/>
  <c r="AZ148" i="75"/>
  <c r="BA148" i="75"/>
  <c r="D149" i="75"/>
  <c r="G149" i="75"/>
  <c r="H149" i="75"/>
  <c r="I149" i="75"/>
  <c r="K149" i="75"/>
  <c r="M149" i="75"/>
  <c r="N149" i="75"/>
  <c r="O149" i="75"/>
  <c r="Q149" i="75"/>
  <c r="R149" i="75"/>
  <c r="AA149" i="75" s="1"/>
  <c r="S149" i="75"/>
  <c r="AB149" i="75" s="1"/>
  <c r="T149" i="75"/>
  <c r="AD149" i="75" s="1"/>
  <c r="AM149" i="75" s="1"/>
  <c r="U149" i="75"/>
  <c r="AG149" i="75"/>
  <c r="AZ149" i="75"/>
  <c r="BA149" i="75"/>
  <c r="C150" i="75"/>
  <c r="D150" i="75"/>
  <c r="E150" i="75" s="1"/>
  <c r="H150" i="75"/>
  <c r="I150" i="75"/>
  <c r="K150" i="75"/>
  <c r="M150" i="75"/>
  <c r="N150" i="75"/>
  <c r="O150" i="75"/>
  <c r="Q150" i="75"/>
  <c r="R150" i="75"/>
  <c r="AA150" i="75" s="1"/>
  <c r="S150" i="75"/>
  <c r="AB150" i="75" s="1"/>
  <c r="T150" i="75"/>
  <c r="AD150" i="75" s="1"/>
  <c r="AM150" i="75" s="1"/>
  <c r="U150" i="75"/>
  <c r="AZ150" i="75"/>
  <c r="BA150" i="75"/>
  <c r="D151" i="75"/>
  <c r="G151" i="75"/>
  <c r="H151" i="75"/>
  <c r="I151" i="75"/>
  <c r="K151" i="75"/>
  <c r="M151" i="75"/>
  <c r="N151" i="75"/>
  <c r="O151" i="75"/>
  <c r="Q151" i="75"/>
  <c r="R151" i="75"/>
  <c r="S151" i="75"/>
  <c r="AB151" i="75" s="1"/>
  <c r="AC151" i="75" s="1"/>
  <c r="T151" i="75"/>
  <c r="AD151" i="75" s="1"/>
  <c r="U151" i="75"/>
  <c r="AF151" i="75" s="1"/>
  <c r="AN151" i="75" s="1"/>
  <c r="AS151" i="75" s="1"/>
  <c r="AU151" i="75" s="1"/>
  <c r="G152" i="5" s="1"/>
  <c r="AG151" i="75"/>
  <c r="AZ151" i="75"/>
  <c r="BA151" i="75"/>
  <c r="C152" i="75"/>
  <c r="D152" i="75"/>
  <c r="F152" i="75"/>
  <c r="P152" i="75" s="1"/>
  <c r="Y152" i="75" s="1"/>
  <c r="AP152" i="75" s="1"/>
  <c r="H152" i="75"/>
  <c r="I152" i="75"/>
  <c r="K152" i="75"/>
  <c r="M152" i="75"/>
  <c r="N152" i="75"/>
  <c r="O152" i="75"/>
  <c r="Q152" i="75"/>
  <c r="R152" i="75"/>
  <c r="AA152" i="75" s="1"/>
  <c r="S152" i="75"/>
  <c r="AB152" i="75" s="1"/>
  <c r="T152" i="75"/>
  <c r="AD152" i="75" s="1"/>
  <c r="AM152" i="75" s="1"/>
  <c r="U152" i="75"/>
  <c r="AF152" i="75" s="1"/>
  <c r="AG152" i="75"/>
  <c r="AZ152" i="75"/>
  <c r="BA152" i="75"/>
  <c r="C153" i="75"/>
  <c r="D153" i="75"/>
  <c r="E153" i="75" s="1"/>
  <c r="H153" i="75"/>
  <c r="I153" i="75"/>
  <c r="K153" i="75"/>
  <c r="M153" i="75"/>
  <c r="N153" i="75"/>
  <c r="O153" i="75"/>
  <c r="Q153" i="75"/>
  <c r="R153" i="75"/>
  <c r="AA153" i="75" s="1"/>
  <c r="S153" i="75"/>
  <c r="T153" i="75"/>
  <c r="AD153" i="75" s="1"/>
  <c r="AM153" i="75" s="1"/>
  <c r="U153" i="75"/>
  <c r="AF153" i="75" s="1"/>
  <c r="AG153" i="75"/>
  <c r="AZ153" i="75"/>
  <c r="BA153" i="75"/>
  <c r="C154" i="75"/>
  <c r="D154" i="75"/>
  <c r="E154" i="75" s="1"/>
  <c r="F154" i="75"/>
  <c r="P154" i="75" s="1"/>
  <c r="Y154" i="75" s="1"/>
  <c r="AP154" i="75" s="1"/>
  <c r="G154" i="75"/>
  <c r="H154" i="75"/>
  <c r="I154" i="75"/>
  <c r="K154" i="75"/>
  <c r="M154" i="75"/>
  <c r="N154" i="75"/>
  <c r="O154" i="75"/>
  <c r="Q154" i="75"/>
  <c r="Z154" i="75" s="1"/>
  <c r="R154" i="75"/>
  <c r="AA154" i="75" s="1"/>
  <c r="S154" i="75"/>
  <c r="T154" i="75"/>
  <c r="U154" i="75"/>
  <c r="AG154" i="75"/>
  <c r="AZ154" i="75"/>
  <c r="BA154" i="75"/>
  <c r="BB154" i="75" s="1"/>
  <c r="C152" i="84" s="1"/>
  <c r="F152" i="84" s="1"/>
  <c r="D155" i="75"/>
  <c r="G155" i="75"/>
  <c r="H155" i="75"/>
  <c r="I155" i="75"/>
  <c r="K155" i="75"/>
  <c r="M155" i="75"/>
  <c r="N155" i="75"/>
  <c r="O155" i="75"/>
  <c r="W155" i="75" s="1"/>
  <c r="Q155" i="75"/>
  <c r="Z155" i="75" s="1"/>
  <c r="R155" i="75"/>
  <c r="AA155" i="75" s="1"/>
  <c r="AJ155" i="75" s="1"/>
  <c r="S155" i="75"/>
  <c r="T155" i="75"/>
  <c r="U155" i="75"/>
  <c r="AG155" i="75"/>
  <c r="AZ155" i="75"/>
  <c r="BA155" i="75"/>
  <c r="H156" i="75"/>
  <c r="I156" i="75"/>
  <c r="J156" i="75" s="1"/>
  <c r="L156" i="75" s="1"/>
  <c r="K156" i="75"/>
  <c r="M156" i="75"/>
  <c r="N156" i="75"/>
  <c r="O156" i="75"/>
  <c r="Q156" i="75"/>
  <c r="R156" i="75"/>
  <c r="AA156" i="75" s="1"/>
  <c r="S156" i="75"/>
  <c r="AB156" i="75" s="1"/>
  <c r="T156" i="75"/>
  <c r="AD156" i="75" s="1"/>
  <c r="AM156" i="75" s="1"/>
  <c r="U156" i="75"/>
  <c r="AF156" i="75" s="1"/>
  <c r="AG156" i="75"/>
  <c r="AZ156" i="75"/>
  <c r="BA156" i="75"/>
  <c r="F157" i="75"/>
  <c r="P157" i="75" s="1"/>
  <c r="H157" i="75"/>
  <c r="I157" i="75"/>
  <c r="K157" i="75"/>
  <c r="M157" i="75"/>
  <c r="N157" i="75"/>
  <c r="O157" i="75"/>
  <c r="Q157" i="75"/>
  <c r="R157" i="75"/>
  <c r="S157" i="75"/>
  <c r="AB157" i="75" s="1"/>
  <c r="T157" i="75"/>
  <c r="AD157" i="75" s="1"/>
  <c r="U157" i="75"/>
  <c r="AF157" i="75" s="1"/>
  <c r="AZ157" i="75"/>
  <c r="BA157" i="75"/>
  <c r="D158" i="75"/>
  <c r="H158" i="75"/>
  <c r="J158" i="75" s="1"/>
  <c r="I158" i="75"/>
  <c r="K158" i="75"/>
  <c r="M158" i="75"/>
  <c r="N158" i="75"/>
  <c r="V158" i="75" s="1"/>
  <c r="O158" i="75"/>
  <c r="Q158" i="75"/>
  <c r="R158" i="75"/>
  <c r="S158" i="75"/>
  <c r="T158" i="75"/>
  <c r="U158" i="75"/>
  <c r="AF158" i="75" s="1"/>
  <c r="AN158" i="75" s="1"/>
  <c r="AZ158" i="75"/>
  <c r="BA158" i="75"/>
  <c r="D159" i="75"/>
  <c r="H159" i="75"/>
  <c r="I159" i="75"/>
  <c r="K159" i="75"/>
  <c r="M159" i="75"/>
  <c r="N159" i="75"/>
  <c r="O159" i="75"/>
  <c r="W159" i="75" s="1"/>
  <c r="AI159" i="75" s="1"/>
  <c r="Q159" i="75"/>
  <c r="Z159" i="75" s="1"/>
  <c r="R159" i="75"/>
  <c r="S159" i="75"/>
  <c r="T159" i="75"/>
  <c r="U159" i="75"/>
  <c r="AZ159" i="75"/>
  <c r="BA159" i="75"/>
  <c r="BB159" i="75" s="1"/>
  <c r="C190" i="84" s="1"/>
  <c r="F190" i="84" s="1"/>
  <c r="D160" i="75"/>
  <c r="G160" i="75"/>
  <c r="H160" i="75"/>
  <c r="I160" i="75"/>
  <c r="K160" i="75"/>
  <c r="M160" i="75"/>
  <c r="N160" i="75"/>
  <c r="O160" i="75"/>
  <c r="W160" i="75" s="1"/>
  <c r="X160" i="75" s="1"/>
  <c r="Q160" i="75"/>
  <c r="Z160" i="75" s="1"/>
  <c r="R160" i="75"/>
  <c r="AA160" i="75" s="1"/>
  <c r="AJ160" i="75" s="1"/>
  <c r="S160" i="75"/>
  <c r="T160" i="75"/>
  <c r="U160" i="75"/>
  <c r="AZ160" i="75"/>
  <c r="BA160" i="75"/>
  <c r="D161" i="75"/>
  <c r="H161" i="75"/>
  <c r="I161" i="75"/>
  <c r="J161" i="75" s="1"/>
  <c r="L161" i="75" s="1"/>
  <c r="K161" i="75"/>
  <c r="M161" i="75"/>
  <c r="N161" i="75"/>
  <c r="O161" i="75"/>
  <c r="Q161" i="75"/>
  <c r="R161" i="75"/>
  <c r="AA161" i="75" s="1"/>
  <c r="S161" i="75"/>
  <c r="AB161" i="75" s="1"/>
  <c r="T161" i="75"/>
  <c r="AD161" i="75" s="1"/>
  <c r="AM161" i="75" s="1"/>
  <c r="U161" i="75"/>
  <c r="AF161" i="75" s="1"/>
  <c r="AZ161" i="75"/>
  <c r="BA161" i="75"/>
  <c r="C162" i="75"/>
  <c r="D162" i="75"/>
  <c r="H162" i="75"/>
  <c r="I162" i="75"/>
  <c r="K162" i="75"/>
  <c r="M162" i="75"/>
  <c r="N162" i="75"/>
  <c r="O162" i="75"/>
  <c r="Q162" i="75"/>
  <c r="R162" i="75"/>
  <c r="S162" i="75"/>
  <c r="AB162" i="75" s="1"/>
  <c r="T162" i="75"/>
  <c r="AD162" i="75" s="1"/>
  <c r="U162" i="75"/>
  <c r="AF162" i="75" s="1"/>
  <c r="AZ162" i="75"/>
  <c r="BA162" i="75"/>
  <c r="C163" i="75"/>
  <c r="D163" i="75"/>
  <c r="G163" i="75"/>
  <c r="H163" i="75"/>
  <c r="I163" i="75"/>
  <c r="K163" i="75"/>
  <c r="M163" i="75"/>
  <c r="N163" i="75"/>
  <c r="O163" i="75"/>
  <c r="Q163" i="75"/>
  <c r="R163" i="75"/>
  <c r="S163" i="75"/>
  <c r="AB163" i="75" s="1"/>
  <c r="T163" i="75"/>
  <c r="AD163" i="75" s="1"/>
  <c r="U163" i="75"/>
  <c r="AF163" i="75" s="1"/>
  <c r="AZ163" i="75"/>
  <c r="BA163" i="75"/>
  <c r="C164" i="75"/>
  <c r="D164" i="75"/>
  <c r="H164" i="75"/>
  <c r="I164" i="75"/>
  <c r="K164" i="75"/>
  <c r="M164" i="75"/>
  <c r="N164" i="75"/>
  <c r="O164" i="75"/>
  <c r="Q164" i="75"/>
  <c r="R164" i="75"/>
  <c r="AA164" i="75" s="1"/>
  <c r="S164" i="75"/>
  <c r="T164" i="75"/>
  <c r="AD164" i="75" s="1"/>
  <c r="U164" i="75"/>
  <c r="AG164" i="75"/>
  <c r="AZ164" i="75"/>
  <c r="BA164" i="75"/>
  <c r="C165" i="75"/>
  <c r="D165" i="75"/>
  <c r="G165" i="75"/>
  <c r="H165" i="75"/>
  <c r="I165" i="75"/>
  <c r="K165" i="75"/>
  <c r="M165" i="75"/>
  <c r="N165" i="75"/>
  <c r="O165" i="75"/>
  <c r="Q165" i="75"/>
  <c r="R165" i="75"/>
  <c r="S165" i="75"/>
  <c r="AB165" i="75" s="1"/>
  <c r="T165" i="75"/>
  <c r="AD165" i="75" s="1"/>
  <c r="U165" i="75"/>
  <c r="AF165" i="75" s="1"/>
  <c r="AZ165" i="75"/>
  <c r="BA165" i="75"/>
  <c r="C166" i="75"/>
  <c r="D166" i="75"/>
  <c r="G166" i="75"/>
  <c r="H166" i="75"/>
  <c r="I166" i="75"/>
  <c r="K166" i="75"/>
  <c r="M166" i="75"/>
  <c r="N166" i="75"/>
  <c r="O166" i="75"/>
  <c r="Q166" i="75"/>
  <c r="R166" i="75"/>
  <c r="S166" i="75"/>
  <c r="AB166" i="75" s="1"/>
  <c r="T166" i="75"/>
  <c r="AD166" i="75" s="1"/>
  <c r="U166" i="75"/>
  <c r="AF166" i="75" s="1"/>
  <c r="AG166" i="75"/>
  <c r="AZ166" i="75"/>
  <c r="BA166" i="75"/>
  <c r="D167" i="75"/>
  <c r="G167" i="75"/>
  <c r="H167" i="75"/>
  <c r="I167" i="75"/>
  <c r="K167" i="75"/>
  <c r="M167" i="75"/>
  <c r="N167" i="75"/>
  <c r="O167" i="75"/>
  <c r="Q167" i="75"/>
  <c r="R167" i="75"/>
  <c r="S167" i="75"/>
  <c r="AB167" i="75" s="1"/>
  <c r="T167" i="75"/>
  <c r="AD167" i="75" s="1"/>
  <c r="U167" i="75"/>
  <c r="AF167" i="75" s="1"/>
  <c r="AG167" i="75"/>
  <c r="AZ167" i="75"/>
  <c r="BA167" i="75"/>
  <c r="H168" i="75"/>
  <c r="I168" i="75"/>
  <c r="K168" i="75"/>
  <c r="M168" i="75"/>
  <c r="N168" i="75"/>
  <c r="V168" i="75" s="1"/>
  <c r="O168" i="75"/>
  <c r="Q168" i="75"/>
  <c r="R168" i="75"/>
  <c r="S168" i="75"/>
  <c r="AB168" i="75" s="1"/>
  <c r="AK168" i="75" s="1"/>
  <c r="T168" i="75"/>
  <c r="U168" i="75"/>
  <c r="AF168" i="75" s="1"/>
  <c r="AN168" i="75" s="1"/>
  <c r="AZ168" i="75"/>
  <c r="BA168" i="75"/>
  <c r="G169" i="75"/>
  <c r="H169" i="75"/>
  <c r="I169" i="75"/>
  <c r="K169" i="75"/>
  <c r="M169" i="75"/>
  <c r="N169" i="75"/>
  <c r="V169" i="75" s="1"/>
  <c r="O169" i="75"/>
  <c r="W169" i="75" s="1"/>
  <c r="Q169" i="75"/>
  <c r="Z169" i="75" s="1"/>
  <c r="AQ169" i="75" s="1"/>
  <c r="E170" i="5" s="1"/>
  <c r="R169" i="75"/>
  <c r="S169" i="75"/>
  <c r="T169" i="75"/>
  <c r="U169" i="75"/>
  <c r="AZ169" i="75"/>
  <c r="BA169" i="75"/>
  <c r="BB169" i="75" s="1"/>
  <c r="C170" i="84" s="1"/>
  <c r="F170" i="84" s="1"/>
  <c r="D170" i="75"/>
  <c r="H170" i="75"/>
  <c r="J170" i="75" s="1"/>
  <c r="L170" i="75" s="1"/>
  <c r="I170" i="75"/>
  <c r="K170" i="75"/>
  <c r="M170" i="75"/>
  <c r="N170" i="75"/>
  <c r="O170" i="75"/>
  <c r="Q170" i="75"/>
  <c r="Z170" i="75" s="1"/>
  <c r="R170" i="75"/>
  <c r="S170" i="75"/>
  <c r="AB170" i="75" s="1"/>
  <c r="AK170" i="75" s="1"/>
  <c r="T170" i="75"/>
  <c r="U170" i="75"/>
  <c r="AZ170" i="75"/>
  <c r="BA170" i="75"/>
  <c r="D171" i="75"/>
  <c r="H171" i="75"/>
  <c r="I171" i="75"/>
  <c r="K171" i="75"/>
  <c r="M171" i="75"/>
  <c r="N171" i="75"/>
  <c r="O171" i="75"/>
  <c r="Q171" i="75"/>
  <c r="R171" i="75"/>
  <c r="S171" i="75"/>
  <c r="AB171" i="75" s="1"/>
  <c r="T171" i="75"/>
  <c r="AD171" i="75" s="1"/>
  <c r="U171" i="75"/>
  <c r="AF171" i="75" s="1"/>
  <c r="AZ171" i="75"/>
  <c r="BA171" i="75"/>
  <c r="G172" i="75"/>
  <c r="H172" i="75"/>
  <c r="I172" i="75"/>
  <c r="K172" i="75"/>
  <c r="M172" i="75"/>
  <c r="N172" i="75"/>
  <c r="V172" i="75" s="1"/>
  <c r="O172" i="75"/>
  <c r="Q172" i="75"/>
  <c r="R172" i="75"/>
  <c r="S172" i="75"/>
  <c r="AB172" i="75" s="1"/>
  <c r="AK172" i="75" s="1"/>
  <c r="T172" i="75"/>
  <c r="U172" i="75"/>
  <c r="AF172" i="75" s="1"/>
  <c r="AN172" i="75" s="1"/>
  <c r="AS172" i="75" s="1"/>
  <c r="AU172" i="75" s="1"/>
  <c r="G173" i="5" s="1"/>
  <c r="AZ172" i="75"/>
  <c r="BA172" i="75"/>
  <c r="D173" i="75"/>
  <c r="H173" i="75"/>
  <c r="I173" i="75"/>
  <c r="K173" i="75"/>
  <c r="M173" i="75"/>
  <c r="N173" i="75"/>
  <c r="O173" i="75"/>
  <c r="Q173" i="75"/>
  <c r="Z173" i="75" s="1"/>
  <c r="R173" i="75"/>
  <c r="S173" i="75"/>
  <c r="T173" i="75"/>
  <c r="U173" i="75"/>
  <c r="AZ173" i="75"/>
  <c r="BA173" i="75"/>
  <c r="BB173" i="75" s="1"/>
  <c r="C174" i="75"/>
  <c r="D174" i="75"/>
  <c r="E174" i="75" s="1"/>
  <c r="G174" i="75"/>
  <c r="H174" i="75"/>
  <c r="I174" i="75"/>
  <c r="K174" i="75"/>
  <c r="M174" i="75"/>
  <c r="N174" i="75"/>
  <c r="V174" i="75" s="1"/>
  <c r="AH174" i="75" s="1"/>
  <c r="O174" i="75"/>
  <c r="W174" i="75" s="1"/>
  <c r="Q174" i="75"/>
  <c r="Z174" i="75" s="1"/>
  <c r="AQ174" i="75" s="1"/>
  <c r="E175" i="5" s="1"/>
  <c r="R174" i="75"/>
  <c r="S174" i="75"/>
  <c r="T174" i="75"/>
  <c r="U174" i="75"/>
  <c r="AZ174" i="75"/>
  <c r="BA174" i="75"/>
  <c r="C175" i="75"/>
  <c r="D175" i="75"/>
  <c r="E175" i="75" s="1"/>
  <c r="F175" i="75"/>
  <c r="P175" i="75" s="1"/>
  <c r="H175" i="75"/>
  <c r="I175" i="75"/>
  <c r="K175" i="75"/>
  <c r="M175" i="75"/>
  <c r="N175" i="75"/>
  <c r="V175" i="75" s="1"/>
  <c r="O175" i="75"/>
  <c r="Q175" i="75"/>
  <c r="Z175" i="75" s="1"/>
  <c r="R175" i="75"/>
  <c r="S175" i="75"/>
  <c r="T175" i="75"/>
  <c r="U175" i="75"/>
  <c r="AZ175" i="75"/>
  <c r="BA175" i="75"/>
  <c r="G176" i="75"/>
  <c r="H176" i="75"/>
  <c r="J176" i="75" s="1"/>
  <c r="L176" i="75" s="1"/>
  <c r="I176" i="75"/>
  <c r="K176" i="75"/>
  <c r="M176" i="75"/>
  <c r="N176" i="75"/>
  <c r="O176" i="75"/>
  <c r="Q176" i="75"/>
  <c r="Z176" i="75" s="1"/>
  <c r="R176" i="75"/>
  <c r="AA176" i="75" s="1"/>
  <c r="S176" i="75"/>
  <c r="AB176" i="75" s="1"/>
  <c r="AK176" i="75" s="1"/>
  <c r="T176" i="75"/>
  <c r="U176" i="75"/>
  <c r="AZ176" i="75"/>
  <c r="BA176" i="75"/>
  <c r="D177" i="75"/>
  <c r="H177" i="75"/>
  <c r="I177" i="75"/>
  <c r="K177" i="75"/>
  <c r="M177" i="75"/>
  <c r="N177" i="75"/>
  <c r="O177" i="75"/>
  <c r="Q177" i="75"/>
  <c r="R177" i="75"/>
  <c r="S177" i="75"/>
  <c r="AB177" i="75" s="1"/>
  <c r="T177" i="75"/>
  <c r="AD177" i="75" s="1"/>
  <c r="U177" i="75"/>
  <c r="AF177" i="75" s="1"/>
  <c r="AZ177" i="75"/>
  <c r="BA177" i="75"/>
  <c r="H178" i="75"/>
  <c r="I178" i="75"/>
  <c r="J178" i="75" s="1"/>
  <c r="L178" i="75" s="1"/>
  <c r="K178" i="75"/>
  <c r="M178" i="75"/>
  <c r="N178" i="75"/>
  <c r="O178" i="75"/>
  <c r="W178" i="75" s="1"/>
  <c r="Q178" i="75"/>
  <c r="R178" i="75"/>
  <c r="S178" i="75"/>
  <c r="T178" i="75"/>
  <c r="AD178" i="75" s="1"/>
  <c r="AM178" i="75" s="1"/>
  <c r="U178" i="75"/>
  <c r="AG178" i="75"/>
  <c r="AZ178" i="75"/>
  <c r="BA178" i="75"/>
  <c r="G179" i="75"/>
  <c r="H179" i="75"/>
  <c r="I179" i="75"/>
  <c r="K179" i="75"/>
  <c r="M179" i="75"/>
  <c r="N179" i="75"/>
  <c r="O179" i="75"/>
  <c r="W179" i="75" s="1"/>
  <c r="Q179" i="75"/>
  <c r="Z179" i="75" s="1"/>
  <c r="AQ179" i="75" s="1"/>
  <c r="E180" i="5" s="1"/>
  <c r="R179" i="75"/>
  <c r="S179" i="75"/>
  <c r="T179" i="75"/>
  <c r="U179" i="75"/>
  <c r="AG179" i="75"/>
  <c r="AZ179" i="75"/>
  <c r="BA179" i="75"/>
  <c r="C180" i="75"/>
  <c r="E180" i="75" s="1"/>
  <c r="D180" i="75"/>
  <c r="F180" i="75"/>
  <c r="P180" i="75" s="1"/>
  <c r="Y180" i="75" s="1"/>
  <c r="AP180" i="75" s="1"/>
  <c r="H180" i="75"/>
  <c r="I180" i="75"/>
  <c r="K180" i="75"/>
  <c r="M180" i="75"/>
  <c r="N180" i="75"/>
  <c r="O180" i="75"/>
  <c r="W180" i="75" s="1"/>
  <c r="AI180" i="75" s="1"/>
  <c r="Q180" i="75"/>
  <c r="R180" i="75"/>
  <c r="S180" i="75"/>
  <c r="T180" i="75"/>
  <c r="AD180" i="75" s="1"/>
  <c r="AM180" i="75" s="1"/>
  <c r="U180" i="75"/>
  <c r="AZ180" i="75"/>
  <c r="BA180" i="75"/>
  <c r="D181" i="75"/>
  <c r="E181" i="75" s="1"/>
  <c r="G181" i="75"/>
  <c r="H181" i="75"/>
  <c r="I181" i="75"/>
  <c r="K181" i="75"/>
  <c r="M181" i="75"/>
  <c r="N181" i="75"/>
  <c r="V181" i="75" s="1"/>
  <c r="O181" i="75"/>
  <c r="W181" i="75" s="1"/>
  <c r="Q181" i="75"/>
  <c r="Z181" i="75" s="1"/>
  <c r="AQ181" i="75" s="1"/>
  <c r="E182" i="5" s="1"/>
  <c r="R181" i="75"/>
  <c r="S181" i="75"/>
  <c r="T181" i="75"/>
  <c r="U181" i="75"/>
  <c r="AZ181" i="75"/>
  <c r="BA181" i="75"/>
  <c r="D182" i="75"/>
  <c r="G182" i="75"/>
  <c r="H182" i="75"/>
  <c r="I182" i="75"/>
  <c r="K182" i="75"/>
  <c r="M182" i="75"/>
  <c r="N182" i="75"/>
  <c r="O182" i="75"/>
  <c r="W182" i="75" s="1"/>
  <c r="AI182" i="75" s="1"/>
  <c r="Q182" i="75"/>
  <c r="R182" i="75"/>
  <c r="AA182" i="75" s="1"/>
  <c r="AJ182" i="75" s="1"/>
  <c r="S182" i="75"/>
  <c r="T182" i="75"/>
  <c r="U182" i="75"/>
  <c r="AZ182" i="75"/>
  <c r="BA182" i="75"/>
  <c r="H183" i="75"/>
  <c r="I183" i="75"/>
  <c r="K183" i="75"/>
  <c r="M183" i="75"/>
  <c r="N183" i="75"/>
  <c r="O183" i="75"/>
  <c r="Q183" i="75"/>
  <c r="R183" i="75"/>
  <c r="S183" i="75"/>
  <c r="AB183" i="75" s="1"/>
  <c r="T183" i="75"/>
  <c r="AD183" i="75" s="1"/>
  <c r="U183" i="75"/>
  <c r="AF183" i="75" s="1"/>
  <c r="AG183" i="75"/>
  <c r="AZ183" i="75"/>
  <c r="BA183" i="75"/>
  <c r="C184" i="75"/>
  <c r="D184" i="75"/>
  <c r="H184" i="75"/>
  <c r="I184" i="75"/>
  <c r="K184" i="75"/>
  <c r="M184" i="75"/>
  <c r="N184" i="75"/>
  <c r="O184" i="75"/>
  <c r="Q184" i="75"/>
  <c r="R184" i="75"/>
  <c r="S184" i="75"/>
  <c r="AB184" i="75" s="1"/>
  <c r="AK184" i="75" s="1"/>
  <c r="T184" i="75"/>
  <c r="AD184" i="75" s="1"/>
  <c r="U184" i="75"/>
  <c r="AF184" i="75" s="1"/>
  <c r="AN184" i="75" s="1"/>
  <c r="AS184" i="75" s="1"/>
  <c r="AU184" i="75" s="1"/>
  <c r="G185" i="5" s="1"/>
  <c r="AG184" i="75"/>
  <c r="AZ184" i="75"/>
  <c r="BA184" i="75"/>
  <c r="H185" i="75"/>
  <c r="J185" i="75" s="1"/>
  <c r="I185" i="75"/>
  <c r="K185" i="75"/>
  <c r="M185" i="75"/>
  <c r="N185" i="75"/>
  <c r="V185" i="75" s="1"/>
  <c r="O185" i="75"/>
  <c r="Q185" i="75"/>
  <c r="R185" i="75"/>
  <c r="S185" i="75"/>
  <c r="AB185" i="75" s="1"/>
  <c r="AK185" i="75" s="1"/>
  <c r="T185" i="75"/>
  <c r="U185" i="75"/>
  <c r="AF185" i="75" s="1"/>
  <c r="AN185" i="75" s="1"/>
  <c r="AZ185" i="75"/>
  <c r="BA185" i="75"/>
  <c r="BB185" i="75" s="1"/>
  <c r="C186" i="75"/>
  <c r="D186" i="75"/>
  <c r="G186" i="75"/>
  <c r="H186" i="75"/>
  <c r="I186" i="75"/>
  <c r="K186" i="75"/>
  <c r="M186" i="75"/>
  <c r="N186" i="75"/>
  <c r="V186" i="75" s="1"/>
  <c r="O186" i="75"/>
  <c r="Q186" i="75"/>
  <c r="R186" i="75"/>
  <c r="S186" i="75"/>
  <c r="AB186" i="75" s="1"/>
  <c r="T186" i="75"/>
  <c r="U186" i="75"/>
  <c r="AF186" i="75" s="1"/>
  <c r="AN186" i="75" s="1"/>
  <c r="AZ186" i="75"/>
  <c r="BA186" i="75"/>
  <c r="G187" i="75"/>
  <c r="H187" i="75"/>
  <c r="I187" i="75"/>
  <c r="K187" i="75"/>
  <c r="M187" i="75"/>
  <c r="N187" i="75"/>
  <c r="V187" i="75" s="1"/>
  <c r="O187" i="75"/>
  <c r="Q187" i="75"/>
  <c r="Z187" i="75" s="1"/>
  <c r="AQ187" i="75" s="1"/>
  <c r="E188" i="5" s="1"/>
  <c r="R187" i="75"/>
  <c r="S187" i="75"/>
  <c r="T187" i="75"/>
  <c r="U187" i="75"/>
  <c r="AZ187" i="75"/>
  <c r="BA187" i="75"/>
  <c r="F188" i="75"/>
  <c r="P188" i="75" s="1"/>
  <c r="H188" i="75"/>
  <c r="J188" i="75" s="1"/>
  <c r="L188" i="75" s="1"/>
  <c r="I188" i="75"/>
  <c r="K188" i="75"/>
  <c r="M188" i="75"/>
  <c r="N188" i="75"/>
  <c r="O188" i="75"/>
  <c r="Q188" i="75"/>
  <c r="Z188" i="75" s="1"/>
  <c r="R188" i="75"/>
  <c r="AA188" i="75" s="1"/>
  <c r="S188" i="75"/>
  <c r="AB188" i="75" s="1"/>
  <c r="AK188" i="75" s="1"/>
  <c r="T188" i="75"/>
  <c r="U188" i="75"/>
  <c r="AG188" i="75"/>
  <c r="AZ188" i="75"/>
  <c r="BA188" i="75"/>
  <c r="H189" i="75"/>
  <c r="I189" i="75"/>
  <c r="K189" i="75"/>
  <c r="M189" i="75"/>
  <c r="N189" i="75"/>
  <c r="O189" i="75"/>
  <c r="Q189" i="75"/>
  <c r="R189" i="75"/>
  <c r="S189" i="75"/>
  <c r="AB189" i="75" s="1"/>
  <c r="T189" i="75"/>
  <c r="AD189" i="75" s="1"/>
  <c r="U189" i="75"/>
  <c r="AF189" i="75" s="1"/>
  <c r="AZ189" i="75"/>
  <c r="BA189" i="75"/>
  <c r="D190" i="75"/>
  <c r="H190" i="75"/>
  <c r="I190" i="75"/>
  <c r="K190" i="75"/>
  <c r="M190" i="75"/>
  <c r="N190" i="75"/>
  <c r="V190" i="75" s="1"/>
  <c r="O190" i="75"/>
  <c r="Q190" i="75"/>
  <c r="R190" i="75"/>
  <c r="S190" i="75"/>
  <c r="AB190" i="75" s="1"/>
  <c r="T190" i="75"/>
  <c r="U190" i="75"/>
  <c r="AF190" i="75" s="1"/>
  <c r="AN190" i="75" s="1"/>
  <c r="AZ190" i="75"/>
  <c r="BA190" i="75"/>
  <c r="C191" i="75"/>
  <c r="D191" i="75"/>
  <c r="H191" i="75"/>
  <c r="I191" i="75"/>
  <c r="J191" i="75" s="1"/>
  <c r="L191" i="75" s="1"/>
  <c r="K191" i="75"/>
  <c r="M191" i="75"/>
  <c r="N191" i="75"/>
  <c r="O191" i="75"/>
  <c r="W191" i="75" s="1"/>
  <c r="Q191" i="75"/>
  <c r="R191" i="75"/>
  <c r="S191" i="75"/>
  <c r="T191" i="75"/>
  <c r="AD191" i="75" s="1"/>
  <c r="U191" i="75"/>
  <c r="AG191" i="75"/>
  <c r="AZ191" i="75"/>
  <c r="BB191" i="75" s="1"/>
  <c r="BA191" i="75"/>
  <c r="D192" i="75"/>
  <c r="G192" i="75"/>
  <c r="H192" i="75"/>
  <c r="I192" i="75"/>
  <c r="J192" i="75" s="1"/>
  <c r="L192" i="75" s="1"/>
  <c r="K192" i="75"/>
  <c r="M192" i="75"/>
  <c r="N192" i="75"/>
  <c r="O192" i="75"/>
  <c r="W192" i="75" s="1"/>
  <c r="AI192" i="75" s="1"/>
  <c r="Q192" i="75"/>
  <c r="R192" i="75"/>
  <c r="S192" i="75"/>
  <c r="T192" i="75"/>
  <c r="AD192" i="75" s="1"/>
  <c r="AM192" i="75" s="1"/>
  <c r="U192" i="75"/>
  <c r="AZ192" i="75"/>
  <c r="BB192" i="75" s="1"/>
  <c r="C191" i="84" s="1"/>
  <c r="F191" i="84" s="1"/>
  <c r="BA192" i="75"/>
  <c r="D193" i="75"/>
  <c r="E193" i="75" s="1"/>
  <c r="G193" i="75"/>
  <c r="H193" i="75"/>
  <c r="I193" i="75"/>
  <c r="K193" i="75"/>
  <c r="M193" i="75"/>
  <c r="N193" i="75"/>
  <c r="V193" i="75" s="1"/>
  <c r="AH193" i="75" s="1"/>
  <c r="O193" i="75"/>
  <c r="W193" i="75" s="1"/>
  <c r="Q193" i="75"/>
  <c r="Z193" i="75" s="1"/>
  <c r="AQ193" i="75" s="1"/>
  <c r="E194" i="5" s="1"/>
  <c r="R193" i="75"/>
  <c r="S193" i="75"/>
  <c r="T193" i="75"/>
  <c r="U193" i="75"/>
  <c r="AZ193" i="75"/>
  <c r="BA193" i="75"/>
  <c r="C4" i="3"/>
  <c r="E4" i="3" s="1"/>
  <c r="O5" i="5" s="1"/>
  <c r="F4" i="3"/>
  <c r="G4" i="3"/>
  <c r="I4" i="3"/>
  <c r="J4" i="3" s="1"/>
  <c r="K4" i="3" s="1"/>
  <c r="L4" i="3"/>
  <c r="O4" i="3"/>
  <c r="Q4" i="3" s="1"/>
  <c r="R4" i="3" s="1"/>
  <c r="T4" i="3"/>
  <c r="U4" i="3"/>
  <c r="V4" i="3"/>
  <c r="X4" i="3"/>
  <c r="Z4" i="3" s="1"/>
  <c r="U5" i="5" s="1"/>
  <c r="Y4" i="3"/>
  <c r="AA4" i="3"/>
  <c r="AB4" i="3" s="1"/>
  <c r="AC4" i="3" s="1"/>
  <c r="V5" i="5" s="1"/>
  <c r="AD4" i="3"/>
  <c r="AE4" i="3"/>
  <c r="AF4" i="3"/>
  <c r="AG4" i="3"/>
  <c r="C5" i="3"/>
  <c r="E5" i="3" s="1"/>
  <c r="O6" i="5" s="1"/>
  <c r="F5" i="3"/>
  <c r="H5" i="3" s="1"/>
  <c r="P6" i="5" s="1"/>
  <c r="G5" i="3"/>
  <c r="I5" i="3"/>
  <c r="J5" i="3" s="1"/>
  <c r="K5" i="3" s="1"/>
  <c r="L5" i="3"/>
  <c r="O5" i="3"/>
  <c r="P5" i="3" s="1"/>
  <c r="T5" i="3"/>
  <c r="U5" i="3"/>
  <c r="V5" i="3"/>
  <c r="X5" i="3"/>
  <c r="Z5" i="3" s="1"/>
  <c r="U6" i="5" s="1"/>
  <c r="Y5" i="3"/>
  <c r="AA5" i="3"/>
  <c r="AB5" i="3" s="1"/>
  <c r="AC5" i="3" s="1"/>
  <c r="V6" i="5" s="1"/>
  <c r="AD5" i="3"/>
  <c r="AE5" i="3"/>
  <c r="AF5" i="3"/>
  <c r="AG5" i="3"/>
  <c r="C6" i="3"/>
  <c r="E6" i="3" s="1"/>
  <c r="O7" i="5" s="1"/>
  <c r="F6" i="3"/>
  <c r="H6" i="3" s="1"/>
  <c r="P7" i="5" s="1"/>
  <c r="G6" i="3"/>
  <c r="I6" i="3"/>
  <c r="J6" i="3" s="1"/>
  <c r="K6" i="3" s="1"/>
  <c r="L6" i="3"/>
  <c r="O6" i="3"/>
  <c r="P6" i="3" s="1"/>
  <c r="T6" i="3"/>
  <c r="U6" i="3"/>
  <c r="V6" i="3"/>
  <c r="X6" i="3"/>
  <c r="Z6" i="3" s="1"/>
  <c r="U7" i="5" s="1"/>
  <c r="Y6" i="3"/>
  <c r="AA6" i="3"/>
  <c r="AB6" i="3" s="1"/>
  <c r="AC6" i="3" s="1"/>
  <c r="V7" i="5" s="1"/>
  <c r="AD6" i="3"/>
  <c r="AE6" i="3"/>
  <c r="AF6" i="3"/>
  <c r="AG6" i="3"/>
  <c r="C7" i="3"/>
  <c r="F7" i="3"/>
  <c r="G7" i="3"/>
  <c r="I7" i="3"/>
  <c r="J7" i="3" s="1"/>
  <c r="K7" i="3" s="1"/>
  <c r="L7" i="3"/>
  <c r="O7" i="3"/>
  <c r="P7" i="3" s="1"/>
  <c r="T7" i="3"/>
  <c r="U7" i="3"/>
  <c r="V7" i="3"/>
  <c r="X7" i="3"/>
  <c r="Y7" i="3"/>
  <c r="AA7" i="3"/>
  <c r="AB7" i="3" s="1"/>
  <c r="AC7" i="3" s="1"/>
  <c r="V8" i="5" s="1"/>
  <c r="AD7" i="3"/>
  <c r="AE7" i="3"/>
  <c r="AF7" i="3"/>
  <c r="AG7" i="3"/>
  <c r="C8" i="3"/>
  <c r="F8" i="3"/>
  <c r="G8" i="3"/>
  <c r="I8" i="3"/>
  <c r="J8" i="3" s="1"/>
  <c r="K8" i="3" s="1"/>
  <c r="L8" i="3"/>
  <c r="O8" i="3"/>
  <c r="P8" i="3" s="1"/>
  <c r="T8" i="3"/>
  <c r="U8" i="3"/>
  <c r="V8" i="3"/>
  <c r="X8" i="3"/>
  <c r="Y8" i="3"/>
  <c r="AA8" i="3"/>
  <c r="AB8" i="3" s="1"/>
  <c r="AC8" i="3" s="1"/>
  <c r="V9" i="5" s="1"/>
  <c r="AD8" i="3"/>
  <c r="AE8" i="3"/>
  <c r="AF8" i="3"/>
  <c r="AH8" i="3" s="1"/>
  <c r="AG8" i="3"/>
  <c r="C9" i="3"/>
  <c r="F9" i="3"/>
  <c r="H9" i="3" s="1"/>
  <c r="P10" i="5" s="1"/>
  <c r="G9" i="3"/>
  <c r="I9" i="3"/>
  <c r="J9" i="3" s="1"/>
  <c r="K9" i="3" s="1"/>
  <c r="L9" i="3"/>
  <c r="O9" i="3"/>
  <c r="P9" i="3" s="1"/>
  <c r="T9" i="3"/>
  <c r="U9" i="3"/>
  <c r="V9" i="3"/>
  <c r="X9" i="3"/>
  <c r="Z9" i="3" s="1"/>
  <c r="U10" i="5" s="1"/>
  <c r="Y9" i="3"/>
  <c r="AA9" i="3"/>
  <c r="AB9" i="3" s="1"/>
  <c r="AC9" i="3" s="1"/>
  <c r="V10" i="5" s="1"/>
  <c r="AD9" i="3"/>
  <c r="AE9" i="3"/>
  <c r="AF9" i="3"/>
  <c r="AG9" i="3"/>
  <c r="C10" i="3"/>
  <c r="F10" i="3"/>
  <c r="G10" i="3"/>
  <c r="I10" i="3"/>
  <c r="J10" i="3" s="1"/>
  <c r="K10" i="3" s="1"/>
  <c r="L10" i="3"/>
  <c r="O10" i="3"/>
  <c r="Q10" i="3" s="1"/>
  <c r="R10" i="3" s="1"/>
  <c r="T10" i="3"/>
  <c r="U10" i="3"/>
  <c r="V10" i="3"/>
  <c r="X10" i="3"/>
  <c r="Y10" i="3"/>
  <c r="AA10" i="3"/>
  <c r="AB10" i="3" s="1"/>
  <c r="AC10" i="3" s="1"/>
  <c r="V11" i="5" s="1"/>
  <c r="AD10" i="3"/>
  <c r="AE10" i="3"/>
  <c r="AF10" i="3"/>
  <c r="AG10" i="3"/>
  <c r="C11" i="3"/>
  <c r="F11" i="3"/>
  <c r="G11" i="3"/>
  <c r="I11" i="3"/>
  <c r="J11" i="3" s="1"/>
  <c r="K11" i="3" s="1"/>
  <c r="L11" i="3"/>
  <c r="O11" i="3"/>
  <c r="P11" i="3" s="1"/>
  <c r="T11" i="3"/>
  <c r="U11" i="3"/>
  <c r="V11" i="3"/>
  <c r="X11" i="3"/>
  <c r="Y11" i="3"/>
  <c r="AA11" i="3"/>
  <c r="AB11" i="3" s="1"/>
  <c r="AC11" i="3" s="1"/>
  <c r="V12" i="5" s="1"/>
  <c r="AD11" i="3"/>
  <c r="AE11" i="3"/>
  <c r="AF11" i="3"/>
  <c r="AG11" i="3"/>
  <c r="C12" i="3"/>
  <c r="F12" i="3"/>
  <c r="H12" i="3" s="1"/>
  <c r="P13" i="5" s="1"/>
  <c r="G12" i="3"/>
  <c r="I12" i="3"/>
  <c r="J12" i="3" s="1"/>
  <c r="K12" i="3" s="1"/>
  <c r="L12" i="3"/>
  <c r="O12" i="3"/>
  <c r="P12" i="3" s="1"/>
  <c r="T12" i="3"/>
  <c r="U12" i="3"/>
  <c r="V12" i="3"/>
  <c r="X12" i="3"/>
  <c r="Z12" i="3" s="1"/>
  <c r="U13" i="5" s="1"/>
  <c r="Y12" i="3"/>
  <c r="AA12" i="3"/>
  <c r="AB12" i="3" s="1"/>
  <c r="AC12" i="3" s="1"/>
  <c r="AD12" i="3"/>
  <c r="AE12" i="3"/>
  <c r="AF12" i="3"/>
  <c r="AH12" i="3" s="1"/>
  <c r="AG12" i="3"/>
  <c r="C13" i="3"/>
  <c r="F13" i="3"/>
  <c r="H13" i="3" s="1"/>
  <c r="P14" i="5" s="1"/>
  <c r="G13" i="3"/>
  <c r="I13" i="3"/>
  <c r="J13" i="3" s="1"/>
  <c r="K13" i="3" s="1"/>
  <c r="L13" i="3"/>
  <c r="O13" i="3"/>
  <c r="T13" i="3"/>
  <c r="U13" i="3"/>
  <c r="V13" i="3"/>
  <c r="X13" i="3"/>
  <c r="Z13" i="3" s="1"/>
  <c r="U14" i="5" s="1"/>
  <c r="Y13" i="3"/>
  <c r="AA13" i="3"/>
  <c r="AB13" i="3" s="1"/>
  <c r="AC13" i="3" s="1"/>
  <c r="V14" i="5" s="1"/>
  <c r="AD13" i="3"/>
  <c r="AE13" i="3"/>
  <c r="AF13" i="3"/>
  <c r="AG13" i="3"/>
  <c r="C14" i="3"/>
  <c r="E14" i="3" s="1"/>
  <c r="O15" i="5" s="1"/>
  <c r="F14" i="3"/>
  <c r="G14" i="3"/>
  <c r="I14" i="3"/>
  <c r="J14" i="3" s="1"/>
  <c r="K14" i="3" s="1"/>
  <c r="L14" i="3"/>
  <c r="O14" i="3"/>
  <c r="P14" i="3" s="1"/>
  <c r="T14" i="3"/>
  <c r="U14" i="3"/>
  <c r="V14" i="3"/>
  <c r="X14" i="3"/>
  <c r="Y14" i="3"/>
  <c r="AA14" i="3"/>
  <c r="AB14" i="3" s="1"/>
  <c r="AC14" i="3" s="1"/>
  <c r="AD14" i="3"/>
  <c r="AE14" i="3"/>
  <c r="AF14" i="3"/>
  <c r="AG14" i="3"/>
  <c r="C15" i="3"/>
  <c r="F15" i="3"/>
  <c r="G15" i="3"/>
  <c r="I15" i="3"/>
  <c r="J15" i="3" s="1"/>
  <c r="K15" i="3" s="1"/>
  <c r="L15" i="3"/>
  <c r="O15" i="3"/>
  <c r="P15" i="3" s="1"/>
  <c r="T15" i="3"/>
  <c r="U15" i="3"/>
  <c r="V15" i="3"/>
  <c r="X15" i="3"/>
  <c r="Y15" i="3"/>
  <c r="AA15" i="3"/>
  <c r="AB15" i="3" s="1"/>
  <c r="AC15" i="3" s="1"/>
  <c r="AD15" i="3"/>
  <c r="AE15" i="3"/>
  <c r="AF15" i="3"/>
  <c r="AG15" i="3"/>
  <c r="C16" i="3"/>
  <c r="F16" i="3"/>
  <c r="G16" i="3"/>
  <c r="I16" i="3"/>
  <c r="J16" i="3" s="1"/>
  <c r="K16" i="3" s="1"/>
  <c r="L16" i="3"/>
  <c r="O16" i="3"/>
  <c r="Q16" i="3" s="1"/>
  <c r="R16" i="3" s="1"/>
  <c r="T16" i="3"/>
  <c r="U16" i="3"/>
  <c r="V16" i="3"/>
  <c r="X16" i="3"/>
  <c r="Z16" i="3" s="1"/>
  <c r="U17" i="5" s="1"/>
  <c r="Y16" i="3"/>
  <c r="AA16" i="3"/>
  <c r="AB16" i="3" s="1"/>
  <c r="AC16" i="3" s="1"/>
  <c r="AD16" i="3"/>
  <c r="AE16" i="3"/>
  <c r="AF16" i="3"/>
  <c r="AG16" i="3"/>
  <c r="C17" i="3"/>
  <c r="F17" i="3"/>
  <c r="H17" i="3" s="1"/>
  <c r="P18" i="5" s="1"/>
  <c r="G17" i="3"/>
  <c r="I17" i="3"/>
  <c r="J17" i="3" s="1"/>
  <c r="K17" i="3" s="1"/>
  <c r="L17" i="3"/>
  <c r="O17" i="3"/>
  <c r="P17" i="3" s="1"/>
  <c r="T17" i="3"/>
  <c r="U17" i="3"/>
  <c r="V17" i="3"/>
  <c r="X17" i="3"/>
  <c r="Z17" i="3" s="1"/>
  <c r="U18" i="5" s="1"/>
  <c r="Y17" i="3"/>
  <c r="AA17" i="3"/>
  <c r="AB17" i="3" s="1"/>
  <c r="AC17" i="3" s="1"/>
  <c r="V18" i="5" s="1"/>
  <c r="AD17" i="3"/>
  <c r="AE17" i="3"/>
  <c r="AF17" i="3"/>
  <c r="AG17" i="3"/>
  <c r="C18" i="3"/>
  <c r="F18" i="3"/>
  <c r="H18" i="3" s="1"/>
  <c r="P19" i="5" s="1"/>
  <c r="G18" i="3"/>
  <c r="I18" i="3"/>
  <c r="J18" i="3" s="1"/>
  <c r="K18" i="3" s="1"/>
  <c r="L18" i="3"/>
  <c r="O18" i="3"/>
  <c r="T18" i="3"/>
  <c r="U18" i="3"/>
  <c r="V18" i="3"/>
  <c r="X18" i="3"/>
  <c r="Y18" i="3"/>
  <c r="AA18" i="3"/>
  <c r="AB18" i="3" s="1"/>
  <c r="AC18" i="3" s="1"/>
  <c r="AD18" i="3"/>
  <c r="AE18" i="3"/>
  <c r="AF18" i="3"/>
  <c r="AG18" i="3"/>
  <c r="C19" i="3"/>
  <c r="E19" i="3" s="1"/>
  <c r="F19" i="3"/>
  <c r="G19" i="3"/>
  <c r="I19" i="3"/>
  <c r="J19" i="3" s="1"/>
  <c r="K19" i="3" s="1"/>
  <c r="L19" i="3"/>
  <c r="O19" i="3"/>
  <c r="T19" i="3"/>
  <c r="U19" i="3"/>
  <c r="V19" i="3"/>
  <c r="X19" i="3"/>
  <c r="Y19" i="3"/>
  <c r="AA19" i="3"/>
  <c r="AB19" i="3" s="1"/>
  <c r="AC19" i="3" s="1"/>
  <c r="V20" i="5" s="1"/>
  <c r="AD19" i="3"/>
  <c r="AE19" i="3"/>
  <c r="AF19" i="3"/>
  <c r="AG19" i="3"/>
  <c r="C20" i="3"/>
  <c r="F20" i="3"/>
  <c r="H20" i="3" s="1"/>
  <c r="P21" i="5" s="1"/>
  <c r="G20" i="3"/>
  <c r="I20" i="3"/>
  <c r="J20" i="3" s="1"/>
  <c r="K20" i="3" s="1"/>
  <c r="L20" i="3"/>
  <c r="O20" i="3"/>
  <c r="P20" i="3" s="1"/>
  <c r="T20" i="3"/>
  <c r="U20" i="3"/>
  <c r="V20" i="3"/>
  <c r="X20" i="3"/>
  <c r="Z20" i="3" s="1"/>
  <c r="U21" i="5" s="1"/>
  <c r="Y20" i="3"/>
  <c r="AA20" i="3"/>
  <c r="AB20" i="3" s="1"/>
  <c r="AC20" i="3" s="1"/>
  <c r="V21" i="5" s="1"/>
  <c r="AD20" i="3"/>
  <c r="AE20" i="3"/>
  <c r="AF20" i="3"/>
  <c r="AG20" i="3"/>
  <c r="C21" i="3"/>
  <c r="F21" i="3"/>
  <c r="G21" i="3"/>
  <c r="I21" i="3"/>
  <c r="J21" i="3" s="1"/>
  <c r="K21" i="3" s="1"/>
  <c r="L21" i="3"/>
  <c r="O21" i="3"/>
  <c r="P21" i="3" s="1"/>
  <c r="T21" i="3"/>
  <c r="U21" i="3"/>
  <c r="V21" i="3"/>
  <c r="X21" i="3"/>
  <c r="Y21" i="3"/>
  <c r="AA21" i="3"/>
  <c r="AB21" i="3" s="1"/>
  <c r="AC21" i="3" s="1"/>
  <c r="V22" i="5" s="1"/>
  <c r="AD21" i="3"/>
  <c r="AE21" i="3"/>
  <c r="AF21" i="3"/>
  <c r="AG21" i="3"/>
  <c r="C22" i="3"/>
  <c r="E22" i="3" s="1"/>
  <c r="O23" i="5" s="1"/>
  <c r="F22" i="3"/>
  <c r="G22" i="3"/>
  <c r="I22" i="3"/>
  <c r="J22" i="3" s="1"/>
  <c r="K22" i="3" s="1"/>
  <c r="L22" i="3"/>
  <c r="O22" i="3"/>
  <c r="Q22" i="3" s="1"/>
  <c r="R22" i="3" s="1"/>
  <c r="T22" i="3"/>
  <c r="U22" i="3"/>
  <c r="V22" i="3"/>
  <c r="X22" i="3"/>
  <c r="Z22" i="3" s="1"/>
  <c r="U23" i="5" s="1"/>
  <c r="Y22" i="3"/>
  <c r="AA22" i="3"/>
  <c r="AB22" i="3" s="1"/>
  <c r="AC22" i="3" s="1"/>
  <c r="V23" i="5" s="1"/>
  <c r="AD22" i="3"/>
  <c r="AE22" i="3"/>
  <c r="AF22" i="3"/>
  <c r="AG22" i="3"/>
  <c r="C23" i="3"/>
  <c r="F23" i="3"/>
  <c r="G23" i="3"/>
  <c r="I23" i="3"/>
  <c r="J23" i="3" s="1"/>
  <c r="K23" i="3" s="1"/>
  <c r="L23" i="3"/>
  <c r="O23" i="3"/>
  <c r="P23" i="3" s="1"/>
  <c r="T23" i="3"/>
  <c r="U23" i="3"/>
  <c r="V23" i="3"/>
  <c r="X23" i="3"/>
  <c r="Y23" i="3"/>
  <c r="AA23" i="3"/>
  <c r="AB23" i="3" s="1"/>
  <c r="AC23" i="3" s="1"/>
  <c r="V24" i="5" s="1"/>
  <c r="AD23" i="3"/>
  <c r="AE23" i="3"/>
  <c r="AF23" i="3"/>
  <c r="AG23" i="3"/>
  <c r="C24" i="3"/>
  <c r="F24" i="3"/>
  <c r="H24" i="3" s="1"/>
  <c r="P25" i="5" s="1"/>
  <c r="G24" i="3"/>
  <c r="I24" i="3"/>
  <c r="J24" i="3" s="1"/>
  <c r="K24" i="3" s="1"/>
  <c r="L24" i="3"/>
  <c r="O24" i="3"/>
  <c r="P24" i="3" s="1"/>
  <c r="T24" i="3"/>
  <c r="U24" i="3"/>
  <c r="V24" i="3"/>
  <c r="X24" i="3"/>
  <c r="Z24" i="3" s="1"/>
  <c r="U25" i="5" s="1"/>
  <c r="Y24" i="3"/>
  <c r="AA24" i="3"/>
  <c r="AB24" i="3" s="1"/>
  <c r="AC24" i="3" s="1"/>
  <c r="V25" i="5" s="1"/>
  <c r="AD24" i="3"/>
  <c r="AE24" i="3"/>
  <c r="AF24" i="3"/>
  <c r="AG24" i="3"/>
  <c r="C25" i="3"/>
  <c r="F25" i="3"/>
  <c r="G25" i="3"/>
  <c r="I25" i="3"/>
  <c r="J25" i="3" s="1"/>
  <c r="K25" i="3" s="1"/>
  <c r="L25" i="3"/>
  <c r="O25" i="3"/>
  <c r="P25" i="3" s="1"/>
  <c r="T25" i="3"/>
  <c r="U25" i="3"/>
  <c r="V25" i="3"/>
  <c r="X25" i="3"/>
  <c r="Z25" i="3" s="1"/>
  <c r="U26" i="5" s="1"/>
  <c r="Y25" i="3"/>
  <c r="AA25" i="3"/>
  <c r="AB25" i="3" s="1"/>
  <c r="AC25" i="3" s="1"/>
  <c r="AD25" i="3"/>
  <c r="AE25" i="3"/>
  <c r="AF25" i="3"/>
  <c r="AG25" i="3"/>
  <c r="C26" i="3"/>
  <c r="F26" i="3"/>
  <c r="H26" i="3" s="1"/>
  <c r="P27" i="5" s="1"/>
  <c r="G26" i="3"/>
  <c r="I26" i="3"/>
  <c r="J26" i="3" s="1"/>
  <c r="K26" i="3" s="1"/>
  <c r="L26" i="3"/>
  <c r="O26" i="3"/>
  <c r="Q26" i="3" s="1"/>
  <c r="R26" i="3" s="1"/>
  <c r="T26" i="3"/>
  <c r="U26" i="3"/>
  <c r="V26" i="3"/>
  <c r="X26" i="3"/>
  <c r="Y26" i="3"/>
  <c r="AA26" i="3"/>
  <c r="AB26" i="3" s="1"/>
  <c r="AC26" i="3" s="1"/>
  <c r="V27" i="5" s="1"/>
  <c r="AD26" i="3"/>
  <c r="AE26" i="3"/>
  <c r="AF26" i="3"/>
  <c r="AG26" i="3"/>
  <c r="C27" i="3"/>
  <c r="E27" i="3" s="1"/>
  <c r="F27" i="3"/>
  <c r="H27" i="3" s="1"/>
  <c r="P28" i="5" s="1"/>
  <c r="G27" i="3"/>
  <c r="I27" i="3"/>
  <c r="J27" i="3" s="1"/>
  <c r="K27" i="3" s="1"/>
  <c r="L27" i="3"/>
  <c r="O27" i="3"/>
  <c r="Q27" i="3" s="1"/>
  <c r="R27" i="3" s="1"/>
  <c r="T27" i="3"/>
  <c r="U27" i="3"/>
  <c r="V27" i="3"/>
  <c r="X27" i="3"/>
  <c r="Y27" i="3"/>
  <c r="AA27" i="3"/>
  <c r="AB27" i="3" s="1"/>
  <c r="AC27" i="3" s="1"/>
  <c r="AD27" i="3"/>
  <c r="AE27" i="3"/>
  <c r="AF27" i="3"/>
  <c r="AG27" i="3"/>
  <c r="C28" i="3"/>
  <c r="F28" i="3"/>
  <c r="H28" i="3" s="1"/>
  <c r="P29" i="5" s="1"/>
  <c r="G28" i="3"/>
  <c r="I28" i="3"/>
  <c r="J28" i="3" s="1"/>
  <c r="K28" i="3" s="1"/>
  <c r="L28" i="3"/>
  <c r="O28" i="3"/>
  <c r="P28" i="3" s="1"/>
  <c r="T28" i="3"/>
  <c r="U28" i="3"/>
  <c r="V28" i="3"/>
  <c r="X28" i="3"/>
  <c r="Z28" i="3" s="1"/>
  <c r="U29" i="5" s="1"/>
  <c r="Y28" i="3"/>
  <c r="AA28" i="3"/>
  <c r="AB28" i="3" s="1"/>
  <c r="AC28" i="3" s="1"/>
  <c r="AD28" i="3"/>
  <c r="AE28" i="3"/>
  <c r="AF28" i="3"/>
  <c r="AG28" i="3"/>
  <c r="C29" i="3"/>
  <c r="E29" i="3" s="1"/>
  <c r="O30" i="5" s="1"/>
  <c r="F29" i="3"/>
  <c r="G29" i="3"/>
  <c r="I29" i="3"/>
  <c r="J29" i="3" s="1"/>
  <c r="K29" i="3" s="1"/>
  <c r="L29" i="3"/>
  <c r="O29" i="3"/>
  <c r="P29" i="3" s="1"/>
  <c r="T29" i="3"/>
  <c r="U29" i="3"/>
  <c r="V29" i="3"/>
  <c r="X29" i="3"/>
  <c r="Y29" i="3"/>
  <c r="AA29" i="3"/>
  <c r="AB29" i="3" s="1"/>
  <c r="AC29" i="3" s="1"/>
  <c r="V30" i="5" s="1"/>
  <c r="AD29" i="3"/>
  <c r="AE29" i="3"/>
  <c r="AF29" i="3"/>
  <c r="AG29" i="3"/>
  <c r="C30" i="3"/>
  <c r="E30" i="3" s="1"/>
  <c r="F30" i="3"/>
  <c r="G30" i="3"/>
  <c r="I30" i="3"/>
  <c r="J30" i="3" s="1"/>
  <c r="K30" i="3" s="1"/>
  <c r="L30" i="3"/>
  <c r="O30" i="3"/>
  <c r="P30" i="3" s="1"/>
  <c r="T30" i="3"/>
  <c r="U30" i="3"/>
  <c r="V30" i="3"/>
  <c r="X30" i="3"/>
  <c r="Y30" i="3"/>
  <c r="AA30" i="3"/>
  <c r="AB30" i="3" s="1"/>
  <c r="AC30" i="3" s="1"/>
  <c r="V31" i="5" s="1"/>
  <c r="AD30" i="3"/>
  <c r="AE30" i="3"/>
  <c r="AF30" i="3"/>
  <c r="AG30" i="3"/>
  <c r="C31" i="3"/>
  <c r="F31" i="3"/>
  <c r="G31" i="3"/>
  <c r="I31" i="3"/>
  <c r="J31" i="3" s="1"/>
  <c r="K31" i="3" s="1"/>
  <c r="L31" i="3"/>
  <c r="O31" i="3"/>
  <c r="P31" i="3" s="1"/>
  <c r="T31" i="3"/>
  <c r="U31" i="3"/>
  <c r="V31" i="3"/>
  <c r="X31" i="3"/>
  <c r="Y31" i="3"/>
  <c r="AA31" i="3"/>
  <c r="AB31" i="3" s="1"/>
  <c r="AC31" i="3" s="1"/>
  <c r="V32" i="5" s="1"/>
  <c r="AD31" i="3"/>
  <c r="AE31" i="3"/>
  <c r="AF31" i="3"/>
  <c r="AG31" i="3"/>
  <c r="C32" i="3"/>
  <c r="F32" i="3"/>
  <c r="H32" i="3" s="1"/>
  <c r="P33" i="5" s="1"/>
  <c r="G32" i="3"/>
  <c r="I32" i="3"/>
  <c r="J32" i="3" s="1"/>
  <c r="K32" i="3" s="1"/>
  <c r="L32" i="3"/>
  <c r="O32" i="3"/>
  <c r="P32" i="3" s="1"/>
  <c r="T32" i="3"/>
  <c r="U32" i="3"/>
  <c r="V32" i="3"/>
  <c r="X32" i="3"/>
  <c r="Z32" i="3" s="1"/>
  <c r="U33" i="5" s="1"/>
  <c r="Y32" i="3"/>
  <c r="AA32" i="3"/>
  <c r="AB32" i="3" s="1"/>
  <c r="AC32" i="3" s="1"/>
  <c r="V33" i="5" s="1"/>
  <c r="AD32" i="3"/>
  <c r="AE32" i="3"/>
  <c r="AF32" i="3"/>
  <c r="AG32" i="3"/>
  <c r="C33" i="3"/>
  <c r="F33" i="3"/>
  <c r="H33" i="3" s="1"/>
  <c r="P34" i="5" s="1"/>
  <c r="G33" i="3"/>
  <c r="I33" i="3"/>
  <c r="J33" i="3" s="1"/>
  <c r="K33" i="3" s="1"/>
  <c r="L33" i="3"/>
  <c r="O33" i="3"/>
  <c r="T33" i="3"/>
  <c r="U33" i="3"/>
  <c r="V33" i="3"/>
  <c r="X33" i="3"/>
  <c r="Z33" i="3" s="1"/>
  <c r="U34" i="5" s="1"/>
  <c r="Y33" i="3"/>
  <c r="AA33" i="3"/>
  <c r="AB33" i="3" s="1"/>
  <c r="AC33" i="3" s="1"/>
  <c r="V34" i="5" s="1"/>
  <c r="AD33" i="3"/>
  <c r="AE33" i="3"/>
  <c r="AF33" i="3"/>
  <c r="AG33" i="3"/>
  <c r="C34" i="3"/>
  <c r="E34" i="3" s="1"/>
  <c r="O35" i="5" s="1"/>
  <c r="F34" i="3"/>
  <c r="G34" i="3"/>
  <c r="I34" i="3"/>
  <c r="J34" i="3" s="1"/>
  <c r="K34" i="3" s="1"/>
  <c r="L34" i="3"/>
  <c r="O34" i="3"/>
  <c r="Q34" i="3" s="1"/>
  <c r="R34" i="3" s="1"/>
  <c r="T34" i="3"/>
  <c r="U34" i="3"/>
  <c r="V34" i="3"/>
  <c r="X34" i="3"/>
  <c r="Y34" i="3"/>
  <c r="AA34" i="3"/>
  <c r="AB34" i="3" s="1"/>
  <c r="AC34" i="3" s="1"/>
  <c r="V35" i="5" s="1"/>
  <c r="AD34" i="3"/>
  <c r="AE34" i="3"/>
  <c r="AF34" i="3"/>
  <c r="AH34" i="3" s="1"/>
  <c r="AG34" i="3"/>
  <c r="C35" i="3"/>
  <c r="E35" i="3" s="1"/>
  <c r="O36" i="5" s="1"/>
  <c r="F35" i="3"/>
  <c r="H35" i="3" s="1"/>
  <c r="P36" i="5" s="1"/>
  <c r="G35" i="3"/>
  <c r="I35" i="3"/>
  <c r="J35" i="3" s="1"/>
  <c r="K35" i="3" s="1"/>
  <c r="L35" i="3"/>
  <c r="O35" i="3"/>
  <c r="Q35" i="3" s="1"/>
  <c r="R35" i="3" s="1"/>
  <c r="T35" i="3"/>
  <c r="U35" i="3"/>
  <c r="V35" i="3"/>
  <c r="X35" i="3"/>
  <c r="Y35" i="3"/>
  <c r="AA35" i="3"/>
  <c r="AB35" i="3" s="1"/>
  <c r="AC35" i="3" s="1"/>
  <c r="AD35" i="3"/>
  <c r="AE35" i="3"/>
  <c r="AF35" i="3"/>
  <c r="AG35" i="3"/>
  <c r="C36" i="3"/>
  <c r="E36" i="3" s="1"/>
  <c r="O37" i="5" s="1"/>
  <c r="F36" i="3"/>
  <c r="H36" i="3" s="1"/>
  <c r="P37" i="5" s="1"/>
  <c r="G36" i="3"/>
  <c r="I36" i="3"/>
  <c r="J36" i="3" s="1"/>
  <c r="K36" i="3" s="1"/>
  <c r="L36" i="3"/>
  <c r="O36" i="3"/>
  <c r="Q36" i="3" s="1"/>
  <c r="R36" i="3" s="1"/>
  <c r="T36" i="3"/>
  <c r="U36" i="3"/>
  <c r="V36" i="3"/>
  <c r="X36" i="3"/>
  <c r="Z36" i="3" s="1"/>
  <c r="U37" i="5" s="1"/>
  <c r="Y36" i="3"/>
  <c r="AA36" i="3"/>
  <c r="AB36" i="3" s="1"/>
  <c r="AC36" i="3" s="1"/>
  <c r="AD36" i="3"/>
  <c r="AE36" i="3"/>
  <c r="AF36" i="3"/>
  <c r="AG36" i="3"/>
  <c r="C37" i="3"/>
  <c r="E37" i="3" s="1"/>
  <c r="O38" i="5" s="1"/>
  <c r="F37" i="3"/>
  <c r="H37" i="3" s="1"/>
  <c r="P38" i="5" s="1"/>
  <c r="G37" i="3"/>
  <c r="I37" i="3"/>
  <c r="J37" i="3" s="1"/>
  <c r="K37" i="3" s="1"/>
  <c r="L37" i="3"/>
  <c r="O37" i="3"/>
  <c r="P37" i="3" s="1"/>
  <c r="T37" i="3"/>
  <c r="U37" i="3"/>
  <c r="V37" i="3"/>
  <c r="X37" i="3"/>
  <c r="Z37" i="3" s="1"/>
  <c r="U38" i="5" s="1"/>
  <c r="Y37" i="3"/>
  <c r="AA37" i="3"/>
  <c r="AB37" i="3" s="1"/>
  <c r="AC37" i="3" s="1"/>
  <c r="V38" i="5" s="1"/>
  <c r="AD37" i="3"/>
  <c r="AE37" i="3"/>
  <c r="AF37" i="3"/>
  <c r="AG37" i="3"/>
  <c r="C38" i="3"/>
  <c r="E38" i="3" s="1"/>
  <c r="O39" i="5" s="1"/>
  <c r="F38" i="3"/>
  <c r="G38" i="3"/>
  <c r="I38" i="3"/>
  <c r="J38" i="3" s="1"/>
  <c r="K38" i="3" s="1"/>
  <c r="L38" i="3"/>
  <c r="O38" i="3"/>
  <c r="P38" i="3" s="1"/>
  <c r="T38" i="3"/>
  <c r="U38" i="3"/>
  <c r="V38" i="3"/>
  <c r="X38" i="3"/>
  <c r="Y38" i="3"/>
  <c r="AA38" i="3"/>
  <c r="AB38" i="3" s="1"/>
  <c r="AC38" i="3" s="1"/>
  <c r="AD38" i="3"/>
  <c r="AE38" i="3"/>
  <c r="AF38" i="3"/>
  <c r="AG38" i="3"/>
  <c r="C39" i="3"/>
  <c r="F39" i="3"/>
  <c r="H39" i="3" s="1"/>
  <c r="P40" i="5" s="1"/>
  <c r="G39" i="3"/>
  <c r="I39" i="3"/>
  <c r="J39" i="3" s="1"/>
  <c r="K39" i="3" s="1"/>
  <c r="L39" i="3"/>
  <c r="O39" i="3"/>
  <c r="P39" i="3" s="1"/>
  <c r="T39" i="3"/>
  <c r="U39" i="3"/>
  <c r="V39" i="3"/>
  <c r="X39" i="3"/>
  <c r="Y39" i="3"/>
  <c r="AA39" i="3"/>
  <c r="AB39" i="3" s="1"/>
  <c r="AC39" i="3" s="1"/>
  <c r="V40" i="5" s="1"/>
  <c r="AD39" i="3"/>
  <c r="AE39" i="3"/>
  <c r="AF39" i="3"/>
  <c r="AH39" i="3" s="1"/>
  <c r="AG39" i="3"/>
  <c r="C40" i="3"/>
  <c r="E40" i="3" s="1"/>
  <c r="O41" i="5" s="1"/>
  <c r="F40" i="3"/>
  <c r="H40" i="3" s="1"/>
  <c r="P41" i="5" s="1"/>
  <c r="G40" i="3"/>
  <c r="I40" i="3"/>
  <c r="J40" i="3" s="1"/>
  <c r="K40" i="3" s="1"/>
  <c r="L40" i="3"/>
  <c r="O40" i="3"/>
  <c r="Q40" i="3" s="1"/>
  <c r="R40" i="3" s="1"/>
  <c r="T40" i="3"/>
  <c r="U40" i="3"/>
  <c r="V40" i="3"/>
  <c r="X40" i="3"/>
  <c r="Z40" i="3" s="1"/>
  <c r="U41" i="5" s="1"/>
  <c r="Y40" i="3"/>
  <c r="AA40" i="3"/>
  <c r="AB40" i="3" s="1"/>
  <c r="AC40" i="3" s="1"/>
  <c r="V41" i="5" s="1"/>
  <c r="AD40" i="3"/>
  <c r="AE40" i="3"/>
  <c r="AF40" i="3"/>
  <c r="AG40" i="3"/>
  <c r="C41" i="3"/>
  <c r="E41" i="3" s="1"/>
  <c r="O42" i="5" s="1"/>
  <c r="F41" i="3"/>
  <c r="G41" i="3"/>
  <c r="I41" i="3"/>
  <c r="J41" i="3" s="1"/>
  <c r="K41" i="3" s="1"/>
  <c r="L41" i="3"/>
  <c r="O41" i="3"/>
  <c r="T41" i="3"/>
  <c r="U41" i="3"/>
  <c r="V41" i="3"/>
  <c r="X41" i="3"/>
  <c r="Z41" i="3" s="1"/>
  <c r="U42" i="5" s="1"/>
  <c r="Y41" i="3"/>
  <c r="AA41" i="3"/>
  <c r="AB41" i="3" s="1"/>
  <c r="AC41" i="3" s="1"/>
  <c r="AD41" i="3"/>
  <c r="AE41" i="3"/>
  <c r="AF41" i="3"/>
  <c r="AH41" i="3" s="1"/>
  <c r="AG41" i="3"/>
  <c r="C42" i="3"/>
  <c r="F42" i="3"/>
  <c r="G42" i="3"/>
  <c r="I42" i="3"/>
  <c r="J42" i="3" s="1"/>
  <c r="K42" i="3" s="1"/>
  <c r="L42" i="3"/>
  <c r="O42" i="3"/>
  <c r="P42" i="3" s="1"/>
  <c r="T42" i="3"/>
  <c r="U42" i="3"/>
  <c r="V42" i="3"/>
  <c r="X42" i="3"/>
  <c r="Y42" i="3"/>
  <c r="AA42" i="3"/>
  <c r="AB42" i="3" s="1"/>
  <c r="AC42" i="3" s="1"/>
  <c r="AD42" i="3"/>
  <c r="AE42" i="3"/>
  <c r="AF42" i="3"/>
  <c r="AG42" i="3"/>
  <c r="C43" i="3"/>
  <c r="F43" i="3"/>
  <c r="G43" i="3"/>
  <c r="I43" i="3"/>
  <c r="J43" i="3" s="1"/>
  <c r="K43" i="3" s="1"/>
  <c r="L43" i="3"/>
  <c r="O43" i="3"/>
  <c r="Q43" i="3" s="1"/>
  <c r="R43" i="3" s="1"/>
  <c r="T43" i="3"/>
  <c r="U43" i="3"/>
  <c r="V43" i="3"/>
  <c r="X43" i="3"/>
  <c r="Y43" i="3"/>
  <c r="AA43" i="3"/>
  <c r="AB43" i="3" s="1"/>
  <c r="AC43" i="3" s="1"/>
  <c r="AD43" i="3"/>
  <c r="AE43" i="3"/>
  <c r="AF43" i="3"/>
  <c r="AG43" i="3"/>
  <c r="C44" i="3"/>
  <c r="F44" i="3"/>
  <c r="G44" i="3"/>
  <c r="I44" i="3"/>
  <c r="J44" i="3" s="1"/>
  <c r="K44" i="3" s="1"/>
  <c r="L44" i="3"/>
  <c r="O44" i="3"/>
  <c r="Q44" i="3" s="1"/>
  <c r="R44" i="3" s="1"/>
  <c r="T44" i="3"/>
  <c r="U44" i="3"/>
  <c r="V44" i="3"/>
  <c r="X44" i="3"/>
  <c r="Z44" i="3" s="1"/>
  <c r="U45" i="5" s="1"/>
  <c r="Y44" i="3"/>
  <c r="AA44" i="3"/>
  <c r="AB44" i="3" s="1"/>
  <c r="AC44" i="3" s="1"/>
  <c r="AD44" i="3"/>
  <c r="AE44" i="3"/>
  <c r="AF44" i="3"/>
  <c r="AG44" i="3"/>
  <c r="C45" i="3"/>
  <c r="F45" i="3"/>
  <c r="G45" i="3"/>
  <c r="I45" i="3"/>
  <c r="J45" i="3" s="1"/>
  <c r="K45" i="3" s="1"/>
  <c r="L45" i="3"/>
  <c r="O45" i="3"/>
  <c r="P45" i="3" s="1"/>
  <c r="T45" i="3"/>
  <c r="U45" i="3"/>
  <c r="V45" i="3"/>
  <c r="X45" i="3"/>
  <c r="Y45" i="3"/>
  <c r="AA45" i="3"/>
  <c r="AB45" i="3" s="1"/>
  <c r="AC45" i="3" s="1"/>
  <c r="AD45" i="3"/>
  <c r="AE45" i="3"/>
  <c r="AF45" i="3"/>
  <c r="AH45" i="3" s="1"/>
  <c r="AG45" i="3"/>
  <c r="C46" i="3"/>
  <c r="F46" i="3"/>
  <c r="H46" i="3" s="1"/>
  <c r="P47" i="5" s="1"/>
  <c r="G46" i="3"/>
  <c r="I46" i="3"/>
  <c r="J46" i="3" s="1"/>
  <c r="K46" i="3" s="1"/>
  <c r="L46" i="3"/>
  <c r="O46" i="3"/>
  <c r="P46" i="3" s="1"/>
  <c r="T46" i="3"/>
  <c r="U46" i="3"/>
  <c r="V46" i="3"/>
  <c r="X46" i="3"/>
  <c r="Z46" i="3" s="1"/>
  <c r="U47" i="5" s="1"/>
  <c r="Y46" i="3"/>
  <c r="AA46" i="3"/>
  <c r="AB46" i="3" s="1"/>
  <c r="AC46" i="3" s="1"/>
  <c r="V47" i="5" s="1"/>
  <c r="AD46" i="3"/>
  <c r="AE46" i="3"/>
  <c r="AF46" i="3"/>
  <c r="AG46" i="3"/>
  <c r="C47" i="3"/>
  <c r="F47" i="3"/>
  <c r="G47" i="3"/>
  <c r="I47" i="3"/>
  <c r="J47" i="3" s="1"/>
  <c r="K47" i="3" s="1"/>
  <c r="L47" i="3"/>
  <c r="O47" i="3"/>
  <c r="Q47" i="3" s="1"/>
  <c r="R47" i="3" s="1"/>
  <c r="T47" i="3"/>
  <c r="U47" i="3"/>
  <c r="V47" i="3"/>
  <c r="X47" i="3"/>
  <c r="Y47" i="3"/>
  <c r="AA47" i="3"/>
  <c r="AB47" i="3" s="1"/>
  <c r="AC47" i="3" s="1"/>
  <c r="V48" i="5" s="1"/>
  <c r="AD47" i="3"/>
  <c r="AE47" i="3"/>
  <c r="AF47" i="3"/>
  <c r="AG47" i="3"/>
  <c r="C48" i="3"/>
  <c r="F48" i="3"/>
  <c r="H48" i="3" s="1"/>
  <c r="P49" i="5" s="1"/>
  <c r="G48" i="3"/>
  <c r="I48" i="3"/>
  <c r="J48" i="3" s="1"/>
  <c r="K48" i="3" s="1"/>
  <c r="L48" i="3"/>
  <c r="O48" i="3"/>
  <c r="P48" i="3" s="1"/>
  <c r="T48" i="3"/>
  <c r="U48" i="3"/>
  <c r="V48" i="3"/>
  <c r="X48" i="3"/>
  <c r="Z48" i="3" s="1"/>
  <c r="U49" i="5" s="1"/>
  <c r="Y48" i="3"/>
  <c r="AA48" i="3"/>
  <c r="AB48" i="3" s="1"/>
  <c r="AC48" i="3" s="1"/>
  <c r="V49" i="5" s="1"/>
  <c r="AD48" i="3"/>
  <c r="AE48" i="3"/>
  <c r="AF48" i="3"/>
  <c r="AG48" i="3"/>
  <c r="C49" i="3"/>
  <c r="E49" i="3" s="1"/>
  <c r="O50" i="5" s="1"/>
  <c r="F49" i="3"/>
  <c r="G49" i="3"/>
  <c r="I49" i="3"/>
  <c r="J49" i="3" s="1"/>
  <c r="K49" i="3" s="1"/>
  <c r="L49" i="3"/>
  <c r="O49" i="3"/>
  <c r="P49" i="3" s="1"/>
  <c r="T49" i="3"/>
  <c r="U49" i="3"/>
  <c r="V49" i="3"/>
  <c r="X49" i="3"/>
  <c r="Z49" i="3" s="1"/>
  <c r="U50" i="5" s="1"/>
  <c r="Y49" i="3"/>
  <c r="AA49" i="3"/>
  <c r="AB49" i="3" s="1"/>
  <c r="AC49" i="3" s="1"/>
  <c r="AD49" i="3"/>
  <c r="AE49" i="3"/>
  <c r="AF49" i="3"/>
  <c r="AH49" i="3" s="1"/>
  <c r="AG49" i="3"/>
  <c r="C50" i="3"/>
  <c r="E50" i="3" s="1"/>
  <c r="O51" i="5" s="1"/>
  <c r="F50" i="3"/>
  <c r="H50" i="3" s="1"/>
  <c r="P51" i="5" s="1"/>
  <c r="G50" i="3"/>
  <c r="I50" i="3"/>
  <c r="J50" i="3" s="1"/>
  <c r="K50" i="3" s="1"/>
  <c r="L50" i="3"/>
  <c r="O50" i="3"/>
  <c r="P50" i="3" s="1"/>
  <c r="T50" i="3"/>
  <c r="U50" i="3"/>
  <c r="V50" i="3"/>
  <c r="X50" i="3"/>
  <c r="Y50" i="3"/>
  <c r="AA50" i="3"/>
  <c r="AB50" i="3" s="1"/>
  <c r="AC50" i="3" s="1"/>
  <c r="V51" i="5" s="1"/>
  <c r="AD50" i="3"/>
  <c r="AE50" i="3"/>
  <c r="AF50" i="3"/>
  <c r="AH50" i="3" s="1"/>
  <c r="AG50" i="3"/>
  <c r="C51" i="3"/>
  <c r="E51" i="3" s="1"/>
  <c r="O52" i="5" s="1"/>
  <c r="F51" i="3"/>
  <c r="G51" i="3"/>
  <c r="I51" i="3"/>
  <c r="J51" i="3" s="1"/>
  <c r="K51" i="3" s="1"/>
  <c r="L51" i="3"/>
  <c r="O51" i="3"/>
  <c r="Q51" i="3" s="1"/>
  <c r="R51" i="3" s="1"/>
  <c r="T51" i="3"/>
  <c r="U51" i="3"/>
  <c r="V51" i="3"/>
  <c r="X51" i="3"/>
  <c r="Y51" i="3"/>
  <c r="AA51" i="3"/>
  <c r="AB51" i="3" s="1"/>
  <c r="AC51" i="3" s="1"/>
  <c r="AD51" i="3"/>
  <c r="AE51" i="3"/>
  <c r="AF51" i="3"/>
  <c r="AG51" i="3"/>
  <c r="C52" i="3"/>
  <c r="F52" i="3"/>
  <c r="G52" i="3"/>
  <c r="I52" i="3"/>
  <c r="J52" i="3" s="1"/>
  <c r="K52" i="3" s="1"/>
  <c r="L52" i="3"/>
  <c r="O52" i="3"/>
  <c r="P52" i="3" s="1"/>
  <c r="T52" i="3"/>
  <c r="U52" i="3"/>
  <c r="V52" i="3"/>
  <c r="X52" i="3"/>
  <c r="Z52" i="3" s="1"/>
  <c r="U53" i="5" s="1"/>
  <c r="Y52" i="3"/>
  <c r="AA52" i="3"/>
  <c r="AB52" i="3" s="1"/>
  <c r="AC52" i="3" s="1"/>
  <c r="V53" i="5" s="1"/>
  <c r="AD52" i="3"/>
  <c r="AE52" i="3"/>
  <c r="AF52" i="3"/>
  <c r="AG52" i="3"/>
  <c r="C53" i="3"/>
  <c r="F53" i="3"/>
  <c r="H53" i="3" s="1"/>
  <c r="P54" i="5" s="1"/>
  <c r="G53" i="3"/>
  <c r="I53" i="3"/>
  <c r="J53" i="3" s="1"/>
  <c r="K53" i="3" s="1"/>
  <c r="L53" i="3"/>
  <c r="O53" i="3"/>
  <c r="P53" i="3" s="1"/>
  <c r="T53" i="3"/>
  <c r="U53" i="3"/>
  <c r="V53" i="3"/>
  <c r="X53" i="3"/>
  <c r="Z53" i="3" s="1"/>
  <c r="U54" i="5" s="1"/>
  <c r="Y53" i="3"/>
  <c r="AA53" i="3"/>
  <c r="AB53" i="3" s="1"/>
  <c r="AC53" i="3" s="1"/>
  <c r="V54" i="5" s="1"/>
  <c r="AD53" i="3"/>
  <c r="AE53" i="3"/>
  <c r="AF53" i="3"/>
  <c r="AG53" i="3"/>
  <c r="C54" i="3"/>
  <c r="E54" i="3" s="1"/>
  <c r="F54" i="3"/>
  <c r="H54" i="3" s="1"/>
  <c r="P55" i="5" s="1"/>
  <c r="G54" i="3"/>
  <c r="I54" i="3"/>
  <c r="J54" i="3" s="1"/>
  <c r="K54" i="3" s="1"/>
  <c r="L54" i="3"/>
  <c r="O54" i="3"/>
  <c r="P54" i="3" s="1"/>
  <c r="T54" i="3"/>
  <c r="U54" i="3"/>
  <c r="V54" i="3"/>
  <c r="X54" i="3"/>
  <c r="Y54" i="3"/>
  <c r="AA54" i="3"/>
  <c r="AB54" i="3" s="1"/>
  <c r="AC54" i="3" s="1"/>
  <c r="V55" i="5" s="1"/>
  <c r="AD54" i="3"/>
  <c r="AE54" i="3"/>
  <c r="AF54" i="3"/>
  <c r="AG54" i="3"/>
  <c r="C55" i="3"/>
  <c r="F55" i="3"/>
  <c r="G55" i="3"/>
  <c r="I55" i="3"/>
  <c r="J55" i="3" s="1"/>
  <c r="K55" i="3" s="1"/>
  <c r="L55" i="3"/>
  <c r="O55" i="3"/>
  <c r="P55" i="3" s="1"/>
  <c r="T55" i="3"/>
  <c r="U55" i="3"/>
  <c r="V55" i="3"/>
  <c r="X55" i="3"/>
  <c r="Y55" i="3"/>
  <c r="AA55" i="3"/>
  <c r="AB55" i="3" s="1"/>
  <c r="AC55" i="3" s="1"/>
  <c r="V56" i="5" s="1"/>
  <c r="AD55" i="3"/>
  <c r="AE55" i="3"/>
  <c r="AF55" i="3"/>
  <c r="AH55" i="3" s="1"/>
  <c r="AG55" i="3"/>
  <c r="C56" i="3"/>
  <c r="E56" i="3" s="1"/>
  <c r="F56" i="3"/>
  <c r="G56" i="3"/>
  <c r="I56" i="3"/>
  <c r="J56" i="3" s="1"/>
  <c r="K56" i="3" s="1"/>
  <c r="L56" i="3"/>
  <c r="O56" i="3"/>
  <c r="T56" i="3"/>
  <c r="U56" i="3"/>
  <c r="V56" i="3"/>
  <c r="X56" i="3"/>
  <c r="Y56" i="3"/>
  <c r="AA56" i="3"/>
  <c r="AB56" i="3" s="1"/>
  <c r="AC56" i="3" s="1"/>
  <c r="AD56" i="3"/>
  <c r="AE56" i="3"/>
  <c r="AF56" i="3"/>
  <c r="AH56" i="3" s="1"/>
  <c r="AG56" i="3"/>
  <c r="C57" i="3"/>
  <c r="F57" i="3"/>
  <c r="H57" i="3" s="1"/>
  <c r="P58" i="5" s="1"/>
  <c r="G57" i="3"/>
  <c r="I57" i="3"/>
  <c r="J57" i="3" s="1"/>
  <c r="K57" i="3" s="1"/>
  <c r="L57" i="3"/>
  <c r="O57" i="3"/>
  <c r="P57" i="3" s="1"/>
  <c r="T57" i="3"/>
  <c r="U57" i="3"/>
  <c r="V57" i="3"/>
  <c r="X57" i="3"/>
  <c r="Z57" i="3" s="1"/>
  <c r="U58" i="5" s="1"/>
  <c r="Y57" i="3"/>
  <c r="AA57" i="3"/>
  <c r="AB57" i="3" s="1"/>
  <c r="AC57" i="3" s="1"/>
  <c r="V58" i="5" s="1"/>
  <c r="AD57" i="3"/>
  <c r="AE57" i="3"/>
  <c r="AF57" i="3"/>
  <c r="AG57" i="3"/>
  <c r="C58" i="3"/>
  <c r="E58" i="3" s="1"/>
  <c r="O59" i="5" s="1"/>
  <c r="F58" i="3"/>
  <c r="G58" i="3"/>
  <c r="I58" i="3"/>
  <c r="J58" i="3" s="1"/>
  <c r="K58" i="3" s="1"/>
  <c r="L58" i="3"/>
  <c r="O58" i="3"/>
  <c r="P58" i="3" s="1"/>
  <c r="T58" i="3"/>
  <c r="U58" i="3"/>
  <c r="V58" i="3"/>
  <c r="X58" i="3"/>
  <c r="Y58" i="3"/>
  <c r="AA58" i="3"/>
  <c r="AB58" i="3" s="1"/>
  <c r="AC58" i="3" s="1"/>
  <c r="AD58" i="3"/>
  <c r="AE58" i="3"/>
  <c r="AF58" i="3"/>
  <c r="AG58" i="3"/>
  <c r="C59" i="3"/>
  <c r="E59" i="3" s="1"/>
  <c r="F59" i="3"/>
  <c r="H59" i="3" s="1"/>
  <c r="P60" i="5" s="1"/>
  <c r="G59" i="3"/>
  <c r="I59" i="3"/>
  <c r="J59" i="3" s="1"/>
  <c r="K59" i="3" s="1"/>
  <c r="L59" i="3"/>
  <c r="O59" i="3"/>
  <c r="Q59" i="3" s="1"/>
  <c r="R59" i="3" s="1"/>
  <c r="T59" i="3"/>
  <c r="U59" i="3"/>
  <c r="V59" i="3"/>
  <c r="X59" i="3"/>
  <c r="Y59" i="3"/>
  <c r="AA59" i="3"/>
  <c r="AB59" i="3" s="1"/>
  <c r="AC59" i="3" s="1"/>
  <c r="V60" i="5" s="1"/>
  <c r="AD59" i="3"/>
  <c r="AE59" i="3"/>
  <c r="AF59" i="3"/>
  <c r="AG59" i="3"/>
  <c r="C60" i="3"/>
  <c r="F60" i="3"/>
  <c r="G60" i="3"/>
  <c r="I60" i="3"/>
  <c r="J60" i="3" s="1"/>
  <c r="K60" i="3" s="1"/>
  <c r="L60" i="3"/>
  <c r="O60" i="3"/>
  <c r="P60" i="3" s="1"/>
  <c r="T60" i="3"/>
  <c r="U60" i="3"/>
  <c r="V60" i="3"/>
  <c r="X60" i="3"/>
  <c r="Z60" i="3" s="1"/>
  <c r="U61" i="5" s="1"/>
  <c r="Y60" i="3"/>
  <c r="AA60" i="3"/>
  <c r="AB60" i="3" s="1"/>
  <c r="AC60" i="3" s="1"/>
  <c r="V61" i="5" s="1"/>
  <c r="AD60" i="3"/>
  <c r="AE60" i="3"/>
  <c r="AF60" i="3"/>
  <c r="AG60" i="3"/>
  <c r="C61" i="3"/>
  <c r="F61" i="3"/>
  <c r="G61" i="3"/>
  <c r="I61" i="3"/>
  <c r="J61" i="3" s="1"/>
  <c r="K61" i="3" s="1"/>
  <c r="L61" i="3"/>
  <c r="O61" i="3"/>
  <c r="P61" i="3" s="1"/>
  <c r="T61" i="3"/>
  <c r="U61" i="3"/>
  <c r="V61" i="3"/>
  <c r="X61" i="3"/>
  <c r="Z61" i="3" s="1"/>
  <c r="U62" i="5" s="1"/>
  <c r="Y61" i="3"/>
  <c r="AA61" i="3"/>
  <c r="AB61" i="3" s="1"/>
  <c r="AC61" i="3" s="1"/>
  <c r="V62" i="5" s="1"/>
  <c r="AD61" i="3"/>
  <c r="AE61" i="3"/>
  <c r="AF61" i="3"/>
  <c r="AG61" i="3"/>
  <c r="C62" i="3"/>
  <c r="F62" i="3"/>
  <c r="G62" i="3"/>
  <c r="I62" i="3"/>
  <c r="J62" i="3" s="1"/>
  <c r="K62" i="3" s="1"/>
  <c r="L62" i="3"/>
  <c r="O62" i="3"/>
  <c r="P62" i="3" s="1"/>
  <c r="T62" i="3"/>
  <c r="U62" i="3"/>
  <c r="V62" i="3"/>
  <c r="X62" i="3"/>
  <c r="Y62" i="3"/>
  <c r="AA62" i="3"/>
  <c r="AB62" i="3" s="1"/>
  <c r="AC62" i="3" s="1"/>
  <c r="V63" i="5" s="1"/>
  <c r="AD62" i="3"/>
  <c r="AE62" i="3"/>
  <c r="AF62" i="3"/>
  <c r="AG62" i="3"/>
  <c r="C63" i="3"/>
  <c r="E63" i="3" s="1"/>
  <c r="O64" i="5" s="1"/>
  <c r="F63" i="3"/>
  <c r="G63" i="3"/>
  <c r="I63" i="3"/>
  <c r="J63" i="3" s="1"/>
  <c r="K63" i="3" s="1"/>
  <c r="L63" i="3"/>
  <c r="O63" i="3"/>
  <c r="P63" i="3" s="1"/>
  <c r="T63" i="3"/>
  <c r="U63" i="3"/>
  <c r="V63" i="3"/>
  <c r="X63" i="3"/>
  <c r="Z63" i="3" s="1"/>
  <c r="U64" i="5" s="1"/>
  <c r="Y63" i="3"/>
  <c r="AA63" i="3"/>
  <c r="AB63" i="3" s="1"/>
  <c r="AC63" i="3" s="1"/>
  <c r="V64" i="5" s="1"/>
  <c r="AD63" i="3"/>
  <c r="AE63" i="3"/>
  <c r="AF63" i="3"/>
  <c r="AG63" i="3"/>
  <c r="C64" i="3"/>
  <c r="E64" i="3" s="1"/>
  <c r="O65" i="5" s="1"/>
  <c r="F64" i="3"/>
  <c r="G64" i="3"/>
  <c r="I64" i="3"/>
  <c r="J64" i="3" s="1"/>
  <c r="K64" i="3" s="1"/>
  <c r="L64" i="3"/>
  <c r="O64" i="3"/>
  <c r="P64" i="3" s="1"/>
  <c r="T64" i="3"/>
  <c r="U64" i="3"/>
  <c r="V64" i="3"/>
  <c r="X64" i="3"/>
  <c r="Y64" i="3"/>
  <c r="AA64" i="3"/>
  <c r="AB64" i="3" s="1"/>
  <c r="AC64" i="3" s="1"/>
  <c r="V65" i="5" s="1"/>
  <c r="AD64" i="3"/>
  <c r="AE64" i="3"/>
  <c r="AF64" i="3"/>
  <c r="AH64" i="3" s="1"/>
  <c r="AG64" i="3"/>
  <c r="C65" i="3"/>
  <c r="F65" i="3"/>
  <c r="G65" i="3"/>
  <c r="I65" i="3"/>
  <c r="J65" i="3" s="1"/>
  <c r="K65" i="3" s="1"/>
  <c r="L65" i="3"/>
  <c r="O65" i="3"/>
  <c r="P65" i="3" s="1"/>
  <c r="T65" i="3"/>
  <c r="U65" i="3"/>
  <c r="V65" i="3"/>
  <c r="X65" i="3"/>
  <c r="Y65" i="3"/>
  <c r="AA65" i="3"/>
  <c r="AB65" i="3" s="1"/>
  <c r="AC65" i="3" s="1"/>
  <c r="V66" i="5" s="1"/>
  <c r="AD65" i="3"/>
  <c r="AE65" i="3"/>
  <c r="AF65" i="3"/>
  <c r="AG65" i="3"/>
  <c r="C66" i="3"/>
  <c r="E66" i="3" s="1"/>
  <c r="O67" i="5" s="1"/>
  <c r="F66" i="3"/>
  <c r="G66" i="3"/>
  <c r="I66" i="3"/>
  <c r="J66" i="3" s="1"/>
  <c r="K66" i="3" s="1"/>
  <c r="L66" i="3"/>
  <c r="O66" i="3"/>
  <c r="Q66" i="3" s="1"/>
  <c r="R66" i="3" s="1"/>
  <c r="T66" i="3"/>
  <c r="U66" i="3"/>
  <c r="V66" i="3"/>
  <c r="X66" i="3"/>
  <c r="Y66" i="3"/>
  <c r="AA66" i="3"/>
  <c r="AB66" i="3" s="1"/>
  <c r="AC66" i="3" s="1"/>
  <c r="AD66" i="3"/>
  <c r="AE66" i="3"/>
  <c r="AF66" i="3"/>
  <c r="AG66" i="3"/>
  <c r="C67" i="3"/>
  <c r="F67" i="3"/>
  <c r="G67" i="3"/>
  <c r="I67" i="3"/>
  <c r="J67" i="3" s="1"/>
  <c r="K67" i="3" s="1"/>
  <c r="L67" i="3"/>
  <c r="O67" i="3"/>
  <c r="Q67" i="3" s="1"/>
  <c r="R67" i="3" s="1"/>
  <c r="T67" i="3"/>
  <c r="U67" i="3"/>
  <c r="V67" i="3"/>
  <c r="X67" i="3"/>
  <c r="Y67" i="3"/>
  <c r="AA67" i="3"/>
  <c r="AB67" i="3" s="1"/>
  <c r="AC67" i="3" s="1"/>
  <c r="V68" i="5" s="1"/>
  <c r="AD67" i="3"/>
  <c r="AE67" i="3"/>
  <c r="AF67" i="3"/>
  <c r="AG67" i="3"/>
  <c r="C68" i="3"/>
  <c r="F68" i="3"/>
  <c r="G68" i="3"/>
  <c r="I68" i="3"/>
  <c r="J68" i="3" s="1"/>
  <c r="K68" i="3" s="1"/>
  <c r="M68" i="3" s="1"/>
  <c r="Q69" i="5" s="1"/>
  <c r="L68" i="3"/>
  <c r="O68" i="3"/>
  <c r="P68" i="3" s="1"/>
  <c r="T68" i="3"/>
  <c r="U68" i="3"/>
  <c r="V68" i="3"/>
  <c r="X68" i="3"/>
  <c r="Y68" i="3"/>
  <c r="AA68" i="3"/>
  <c r="AB68" i="3" s="1"/>
  <c r="AC68" i="3" s="1"/>
  <c r="AD68" i="3"/>
  <c r="AE68" i="3"/>
  <c r="AF68" i="3"/>
  <c r="AG68" i="3"/>
  <c r="C69" i="3"/>
  <c r="F69" i="3"/>
  <c r="H69" i="3" s="1"/>
  <c r="P70" i="5" s="1"/>
  <c r="G69" i="3"/>
  <c r="I69" i="3"/>
  <c r="J69" i="3" s="1"/>
  <c r="K69" i="3" s="1"/>
  <c r="L69" i="3"/>
  <c r="O69" i="3"/>
  <c r="P69" i="3" s="1"/>
  <c r="T69" i="3"/>
  <c r="U69" i="3"/>
  <c r="V69" i="3"/>
  <c r="X69" i="3"/>
  <c r="Y69" i="3"/>
  <c r="AA69" i="3"/>
  <c r="AB69" i="3" s="1"/>
  <c r="AC69" i="3" s="1"/>
  <c r="V70" i="5" s="1"/>
  <c r="AD69" i="3"/>
  <c r="AE69" i="3"/>
  <c r="AF69" i="3"/>
  <c r="AG69" i="3"/>
  <c r="C70" i="3"/>
  <c r="E70" i="3" s="1"/>
  <c r="O71" i="5" s="1"/>
  <c r="F70" i="3"/>
  <c r="G70" i="3"/>
  <c r="I70" i="3"/>
  <c r="J70" i="3" s="1"/>
  <c r="K70" i="3" s="1"/>
  <c r="L70" i="3"/>
  <c r="O70" i="3"/>
  <c r="P70" i="3" s="1"/>
  <c r="T70" i="3"/>
  <c r="U70" i="3"/>
  <c r="V70" i="3"/>
  <c r="X70" i="3"/>
  <c r="Y70" i="3"/>
  <c r="AA70" i="3"/>
  <c r="AB70" i="3" s="1"/>
  <c r="AC70" i="3" s="1"/>
  <c r="V71" i="5" s="1"/>
  <c r="AD70" i="3"/>
  <c r="AE70" i="3"/>
  <c r="AF70" i="3"/>
  <c r="AG70" i="3"/>
  <c r="C71" i="3"/>
  <c r="E71" i="3" s="1"/>
  <c r="F71" i="3"/>
  <c r="H71" i="3" s="1"/>
  <c r="P72" i="5" s="1"/>
  <c r="G71" i="3"/>
  <c r="I71" i="3"/>
  <c r="J71" i="3" s="1"/>
  <c r="K71" i="3" s="1"/>
  <c r="L71" i="3"/>
  <c r="O71" i="3"/>
  <c r="P71" i="3" s="1"/>
  <c r="T71" i="3"/>
  <c r="U71" i="3"/>
  <c r="V71" i="3"/>
  <c r="X71" i="3"/>
  <c r="Y71" i="3"/>
  <c r="AA71" i="3"/>
  <c r="AB71" i="3" s="1"/>
  <c r="AC71" i="3" s="1"/>
  <c r="V72" i="5" s="1"/>
  <c r="AD71" i="3"/>
  <c r="AE71" i="3"/>
  <c r="AF71" i="3"/>
  <c r="AH71" i="3" s="1"/>
  <c r="AG71" i="3"/>
  <c r="C72" i="3"/>
  <c r="F72" i="3"/>
  <c r="G72" i="3"/>
  <c r="I72" i="3"/>
  <c r="J72" i="3" s="1"/>
  <c r="K72" i="3" s="1"/>
  <c r="L72" i="3"/>
  <c r="O72" i="3"/>
  <c r="Q72" i="3" s="1"/>
  <c r="R72" i="3" s="1"/>
  <c r="T72" i="3"/>
  <c r="U72" i="3"/>
  <c r="V72" i="3"/>
  <c r="X72" i="3"/>
  <c r="Y72" i="3"/>
  <c r="AA72" i="3"/>
  <c r="AB72" i="3" s="1"/>
  <c r="AC72" i="3" s="1"/>
  <c r="V73" i="5" s="1"/>
  <c r="AD72" i="3"/>
  <c r="AE72" i="3"/>
  <c r="AF72" i="3"/>
  <c r="AH72" i="3" s="1"/>
  <c r="AG72" i="3"/>
  <c r="C73" i="3"/>
  <c r="E73" i="3" s="1"/>
  <c r="O74" i="5" s="1"/>
  <c r="F73" i="3"/>
  <c r="G73" i="3"/>
  <c r="I73" i="3"/>
  <c r="J73" i="3" s="1"/>
  <c r="K73" i="3" s="1"/>
  <c r="L73" i="3"/>
  <c r="O73" i="3"/>
  <c r="P73" i="3" s="1"/>
  <c r="T73" i="3"/>
  <c r="U73" i="3"/>
  <c r="V73" i="3"/>
  <c r="X73" i="3"/>
  <c r="Y73" i="3"/>
  <c r="AA73" i="3"/>
  <c r="AB73" i="3" s="1"/>
  <c r="AC73" i="3" s="1"/>
  <c r="V74" i="5" s="1"/>
  <c r="AD73" i="3"/>
  <c r="AE73" i="3"/>
  <c r="AF73" i="3"/>
  <c r="AG73" i="3"/>
  <c r="C74" i="3"/>
  <c r="F74" i="3"/>
  <c r="G74" i="3"/>
  <c r="I74" i="3"/>
  <c r="J74" i="3" s="1"/>
  <c r="K74" i="3" s="1"/>
  <c r="L74" i="3"/>
  <c r="O74" i="3"/>
  <c r="P74" i="3" s="1"/>
  <c r="T74" i="3"/>
  <c r="U74" i="3"/>
  <c r="V74" i="3"/>
  <c r="X74" i="3"/>
  <c r="Y74" i="3"/>
  <c r="AA74" i="3"/>
  <c r="AB74" i="3" s="1"/>
  <c r="AC74" i="3" s="1"/>
  <c r="V75" i="5" s="1"/>
  <c r="AD74" i="3"/>
  <c r="AE74" i="3"/>
  <c r="AF74" i="3"/>
  <c r="AG74" i="3"/>
  <c r="C75" i="3"/>
  <c r="F75" i="3"/>
  <c r="G75" i="3"/>
  <c r="I75" i="3"/>
  <c r="J75" i="3" s="1"/>
  <c r="K75" i="3" s="1"/>
  <c r="L75" i="3"/>
  <c r="O75" i="3"/>
  <c r="P75" i="3" s="1"/>
  <c r="T75" i="3"/>
  <c r="U75" i="3"/>
  <c r="V75" i="3"/>
  <c r="X75" i="3"/>
  <c r="Y75" i="3"/>
  <c r="AA75" i="3"/>
  <c r="AB75" i="3" s="1"/>
  <c r="AC75" i="3" s="1"/>
  <c r="V76" i="5" s="1"/>
  <c r="AD75" i="3"/>
  <c r="AE75" i="3"/>
  <c r="AF75" i="3"/>
  <c r="AG75" i="3"/>
  <c r="C76" i="3"/>
  <c r="F76" i="3"/>
  <c r="G76" i="3"/>
  <c r="I76" i="3"/>
  <c r="J76" i="3" s="1"/>
  <c r="K76" i="3" s="1"/>
  <c r="M76" i="3" s="1"/>
  <c r="Q77" i="5" s="1"/>
  <c r="L76" i="3"/>
  <c r="O76" i="3"/>
  <c r="P76" i="3" s="1"/>
  <c r="T76" i="3"/>
  <c r="U76" i="3"/>
  <c r="V76" i="3"/>
  <c r="X76" i="3"/>
  <c r="Y76" i="3"/>
  <c r="AA76" i="3"/>
  <c r="AB76" i="3" s="1"/>
  <c r="AC76" i="3" s="1"/>
  <c r="AD76" i="3"/>
  <c r="AE76" i="3"/>
  <c r="AF76" i="3"/>
  <c r="AG76" i="3"/>
  <c r="C77" i="3"/>
  <c r="F77" i="3"/>
  <c r="G77" i="3"/>
  <c r="I77" i="3"/>
  <c r="J77" i="3" s="1"/>
  <c r="K77" i="3" s="1"/>
  <c r="L77" i="3"/>
  <c r="O77" i="3"/>
  <c r="Q77" i="3" s="1"/>
  <c r="R77" i="3" s="1"/>
  <c r="T77" i="3"/>
  <c r="U77" i="3"/>
  <c r="V77" i="3"/>
  <c r="X77" i="3"/>
  <c r="Y77" i="3"/>
  <c r="AA77" i="3"/>
  <c r="AB77" i="3" s="1"/>
  <c r="AC77" i="3" s="1"/>
  <c r="V78" i="5" s="1"/>
  <c r="AD77" i="3"/>
  <c r="AE77" i="3"/>
  <c r="AF77" i="3"/>
  <c r="AG77" i="3"/>
  <c r="C78" i="3"/>
  <c r="F78" i="3"/>
  <c r="G78" i="3"/>
  <c r="I78" i="3"/>
  <c r="J78" i="3" s="1"/>
  <c r="K78" i="3" s="1"/>
  <c r="L78" i="3"/>
  <c r="O78" i="3"/>
  <c r="P78" i="3" s="1"/>
  <c r="T78" i="3"/>
  <c r="U78" i="3"/>
  <c r="V78" i="3"/>
  <c r="X78" i="3"/>
  <c r="Y78" i="3"/>
  <c r="AA78" i="3"/>
  <c r="AB78" i="3" s="1"/>
  <c r="AC78" i="3" s="1"/>
  <c r="AD78" i="3"/>
  <c r="AE78" i="3"/>
  <c r="AF78" i="3"/>
  <c r="AG78" i="3"/>
  <c r="C79" i="3"/>
  <c r="F79" i="3"/>
  <c r="G79" i="3"/>
  <c r="I79" i="3"/>
  <c r="J79" i="3" s="1"/>
  <c r="K79" i="3" s="1"/>
  <c r="L79" i="3"/>
  <c r="O79" i="3"/>
  <c r="T79" i="3"/>
  <c r="U79" i="3"/>
  <c r="V79" i="3"/>
  <c r="X79" i="3"/>
  <c r="Y79" i="3"/>
  <c r="AA79" i="3"/>
  <c r="AB79" i="3" s="1"/>
  <c r="AC79" i="3" s="1"/>
  <c r="AD79" i="3"/>
  <c r="AE79" i="3"/>
  <c r="AF79" i="3"/>
  <c r="AG79" i="3"/>
  <c r="C80" i="3"/>
  <c r="E80" i="3" s="1"/>
  <c r="O81" i="5" s="1"/>
  <c r="F80" i="3"/>
  <c r="G80" i="3"/>
  <c r="I80" i="3"/>
  <c r="J80" i="3" s="1"/>
  <c r="K80" i="3" s="1"/>
  <c r="L80" i="3"/>
  <c r="O80" i="3"/>
  <c r="T80" i="3"/>
  <c r="U80" i="3"/>
  <c r="V80" i="3"/>
  <c r="X80" i="3"/>
  <c r="Y80" i="3"/>
  <c r="AA80" i="3"/>
  <c r="AB80" i="3" s="1"/>
  <c r="AC80" i="3" s="1"/>
  <c r="V81" i="5" s="1"/>
  <c r="AD80" i="3"/>
  <c r="AE80" i="3"/>
  <c r="AF80" i="3"/>
  <c r="AG80" i="3"/>
  <c r="C81" i="3"/>
  <c r="F81" i="3"/>
  <c r="G81" i="3"/>
  <c r="I81" i="3"/>
  <c r="J81" i="3" s="1"/>
  <c r="K81" i="3" s="1"/>
  <c r="L81" i="3"/>
  <c r="O81" i="3"/>
  <c r="P81" i="3" s="1"/>
  <c r="T81" i="3"/>
  <c r="U81" i="3"/>
  <c r="V81" i="3"/>
  <c r="X81" i="3"/>
  <c r="Y81" i="3"/>
  <c r="AA81" i="3"/>
  <c r="AB81" i="3" s="1"/>
  <c r="AC81" i="3" s="1"/>
  <c r="V82" i="5" s="1"/>
  <c r="AD81" i="3"/>
  <c r="AE81" i="3"/>
  <c r="AF81" i="3"/>
  <c r="AG81" i="3"/>
  <c r="C82" i="3"/>
  <c r="F82" i="3"/>
  <c r="G82" i="3"/>
  <c r="I82" i="3"/>
  <c r="J82" i="3" s="1"/>
  <c r="K82" i="3" s="1"/>
  <c r="L82" i="3"/>
  <c r="O82" i="3"/>
  <c r="P82" i="3" s="1"/>
  <c r="T82" i="3"/>
  <c r="U82" i="3"/>
  <c r="V82" i="3"/>
  <c r="X82" i="3"/>
  <c r="Y82" i="3"/>
  <c r="AA82" i="3"/>
  <c r="AB82" i="3" s="1"/>
  <c r="AC82" i="3" s="1"/>
  <c r="V83" i="5" s="1"/>
  <c r="AD82" i="3"/>
  <c r="AE82" i="3"/>
  <c r="AF82" i="3"/>
  <c r="AG82" i="3"/>
  <c r="C83" i="3"/>
  <c r="F83" i="3"/>
  <c r="G83" i="3"/>
  <c r="I83" i="3"/>
  <c r="J83" i="3" s="1"/>
  <c r="K83" i="3" s="1"/>
  <c r="L83" i="3"/>
  <c r="O83" i="3"/>
  <c r="P83" i="3" s="1"/>
  <c r="T83" i="3"/>
  <c r="U83" i="3"/>
  <c r="V83" i="3"/>
  <c r="X83" i="3"/>
  <c r="Y83" i="3"/>
  <c r="AA83" i="3"/>
  <c r="AB83" i="3" s="1"/>
  <c r="AC83" i="3" s="1"/>
  <c r="V84" i="5" s="1"/>
  <c r="AD83" i="3"/>
  <c r="AE83" i="3"/>
  <c r="AF83" i="3"/>
  <c r="AG83" i="3"/>
  <c r="C84" i="3"/>
  <c r="F84" i="3"/>
  <c r="G84" i="3"/>
  <c r="I84" i="3"/>
  <c r="J84" i="3" s="1"/>
  <c r="K84" i="3" s="1"/>
  <c r="L84" i="3"/>
  <c r="O84" i="3"/>
  <c r="P84" i="3" s="1"/>
  <c r="T84" i="3"/>
  <c r="U84" i="3"/>
  <c r="V84" i="3"/>
  <c r="X84" i="3"/>
  <c r="Y84" i="3"/>
  <c r="AA84" i="3"/>
  <c r="AB84" i="3" s="1"/>
  <c r="AC84" i="3" s="1"/>
  <c r="AD84" i="3"/>
  <c r="AE84" i="3"/>
  <c r="AF84" i="3"/>
  <c r="AG84" i="3"/>
  <c r="C85" i="3"/>
  <c r="F85" i="3"/>
  <c r="G85" i="3"/>
  <c r="I85" i="3"/>
  <c r="J85" i="3" s="1"/>
  <c r="K85" i="3" s="1"/>
  <c r="L85" i="3"/>
  <c r="O85" i="3"/>
  <c r="Q85" i="3" s="1"/>
  <c r="R85" i="3" s="1"/>
  <c r="T85" i="3"/>
  <c r="U85" i="3"/>
  <c r="V85" i="3"/>
  <c r="X85" i="3"/>
  <c r="Y85" i="3"/>
  <c r="AA85" i="3"/>
  <c r="AB85" i="3" s="1"/>
  <c r="AC85" i="3" s="1"/>
  <c r="V86" i="5" s="1"/>
  <c r="AD85" i="3"/>
  <c r="AE85" i="3"/>
  <c r="AF85" i="3"/>
  <c r="AG85" i="3"/>
  <c r="C86" i="3"/>
  <c r="E86" i="3" s="1"/>
  <c r="O87" i="5" s="1"/>
  <c r="F86" i="3"/>
  <c r="G86" i="3"/>
  <c r="I86" i="3"/>
  <c r="J86" i="3" s="1"/>
  <c r="K86" i="3" s="1"/>
  <c r="L86" i="3"/>
  <c r="O86" i="3"/>
  <c r="P86" i="3" s="1"/>
  <c r="T86" i="3"/>
  <c r="U86" i="3"/>
  <c r="V86" i="3"/>
  <c r="X86" i="3"/>
  <c r="Y86" i="3"/>
  <c r="AA86" i="3"/>
  <c r="AB86" i="3" s="1"/>
  <c r="AC86" i="3" s="1"/>
  <c r="V87" i="5" s="1"/>
  <c r="AD86" i="3"/>
  <c r="AE86" i="3"/>
  <c r="AF86" i="3"/>
  <c r="AG86" i="3"/>
  <c r="C87" i="3"/>
  <c r="E87" i="3" s="1"/>
  <c r="O88" i="5" s="1"/>
  <c r="F87" i="3"/>
  <c r="G87" i="3"/>
  <c r="I87" i="3"/>
  <c r="J87" i="3" s="1"/>
  <c r="K87" i="3" s="1"/>
  <c r="M87" i="3" s="1"/>
  <c r="Q88" i="5" s="1"/>
  <c r="L87" i="3"/>
  <c r="O87" i="3"/>
  <c r="T87" i="3"/>
  <c r="U87" i="3"/>
  <c r="V87" i="3"/>
  <c r="X87" i="3"/>
  <c r="Y87" i="3"/>
  <c r="AA87" i="3"/>
  <c r="AB87" i="3" s="1"/>
  <c r="AC87" i="3" s="1"/>
  <c r="V88" i="5" s="1"/>
  <c r="AD87" i="3"/>
  <c r="AE87" i="3"/>
  <c r="AF87" i="3"/>
  <c r="AH87" i="3" s="1"/>
  <c r="AG87" i="3"/>
  <c r="C88" i="3"/>
  <c r="F88" i="3"/>
  <c r="G88" i="3"/>
  <c r="I88" i="3"/>
  <c r="J88" i="3" s="1"/>
  <c r="K88" i="3" s="1"/>
  <c r="L88" i="3"/>
  <c r="O88" i="3"/>
  <c r="Q88" i="3" s="1"/>
  <c r="R88" i="3" s="1"/>
  <c r="T88" i="3"/>
  <c r="U88" i="3"/>
  <c r="V88" i="3"/>
  <c r="X88" i="3"/>
  <c r="Y88" i="3"/>
  <c r="AA88" i="3"/>
  <c r="AB88" i="3" s="1"/>
  <c r="AC88" i="3" s="1"/>
  <c r="AD88" i="3"/>
  <c r="AE88" i="3"/>
  <c r="AF88" i="3"/>
  <c r="AG88" i="3"/>
  <c r="C89" i="3"/>
  <c r="E89" i="3" s="1"/>
  <c r="O90" i="5" s="1"/>
  <c r="F89" i="3"/>
  <c r="G89" i="3"/>
  <c r="I89" i="3"/>
  <c r="J89" i="3" s="1"/>
  <c r="K89" i="3" s="1"/>
  <c r="L89" i="3"/>
  <c r="O89" i="3"/>
  <c r="Q89" i="3" s="1"/>
  <c r="R89" i="3" s="1"/>
  <c r="T89" i="3"/>
  <c r="U89" i="3"/>
  <c r="V89" i="3"/>
  <c r="X89" i="3"/>
  <c r="Y89" i="3"/>
  <c r="AA89" i="3"/>
  <c r="AB89" i="3" s="1"/>
  <c r="AC89" i="3" s="1"/>
  <c r="V90" i="5" s="1"/>
  <c r="AD89" i="3"/>
  <c r="AE89" i="3"/>
  <c r="AF89" i="3"/>
  <c r="AH89" i="3" s="1"/>
  <c r="AG89" i="3"/>
  <c r="C90" i="3"/>
  <c r="E90" i="3" s="1"/>
  <c r="O91" i="5" s="1"/>
  <c r="F90" i="3"/>
  <c r="G90" i="3"/>
  <c r="I90" i="3"/>
  <c r="J90" i="3" s="1"/>
  <c r="K90" i="3" s="1"/>
  <c r="L90" i="3"/>
  <c r="O90" i="3"/>
  <c r="Q90" i="3" s="1"/>
  <c r="R90" i="3" s="1"/>
  <c r="T90" i="3"/>
  <c r="U90" i="3"/>
  <c r="V90" i="3"/>
  <c r="X90" i="3"/>
  <c r="Y90" i="3"/>
  <c r="AA90" i="3"/>
  <c r="AB90" i="3" s="1"/>
  <c r="AC90" i="3" s="1"/>
  <c r="V91" i="5" s="1"/>
  <c r="AD90" i="3"/>
  <c r="AE90" i="3"/>
  <c r="AF90" i="3"/>
  <c r="AH90" i="3" s="1"/>
  <c r="AG90" i="3"/>
  <c r="C91" i="3"/>
  <c r="E91" i="3" s="1"/>
  <c r="O92" i="5" s="1"/>
  <c r="F91" i="3"/>
  <c r="G91" i="3"/>
  <c r="I91" i="3"/>
  <c r="J91" i="3" s="1"/>
  <c r="K91" i="3" s="1"/>
  <c r="L91" i="3"/>
  <c r="O91" i="3"/>
  <c r="P91" i="3" s="1"/>
  <c r="T91" i="3"/>
  <c r="U91" i="3"/>
  <c r="V91" i="3"/>
  <c r="X91" i="3"/>
  <c r="Y91" i="3"/>
  <c r="AA91" i="3"/>
  <c r="AB91" i="3" s="1"/>
  <c r="AC91" i="3" s="1"/>
  <c r="AD91" i="3"/>
  <c r="AE91" i="3"/>
  <c r="AF91" i="3"/>
  <c r="AG91" i="3"/>
  <c r="C92" i="3"/>
  <c r="F92" i="3"/>
  <c r="G92" i="3"/>
  <c r="I92" i="3"/>
  <c r="J92" i="3" s="1"/>
  <c r="K92" i="3" s="1"/>
  <c r="L92" i="3"/>
  <c r="O92" i="3"/>
  <c r="Q92" i="3" s="1"/>
  <c r="R92" i="3" s="1"/>
  <c r="T92" i="3"/>
  <c r="U92" i="3"/>
  <c r="V92" i="3"/>
  <c r="X92" i="3"/>
  <c r="Y92" i="3"/>
  <c r="AA92" i="3"/>
  <c r="AB92" i="3" s="1"/>
  <c r="AC92" i="3" s="1"/>
  <c r="V93" i="5" s="1"/>
  <c r="AD92" i="3"/>
  <c r="AE92" i="3"/>
  <c r="AF92" i="3"/>
  <c r="AG92" i="3"/>
  <c r="C93" i="3"/>
  <c r="F93" i="3"/>
  <c r="G93" i="3"/>
  <c r="I93" i="3"/>
  <c r="J93" i="3" s="1"/>
  <c r="K93" i="3" s="1"/>
  <c r="L93" i="3"/>
  <c r="O93" i="3"/>
  <c r="P93" i="3" s="1"/>
  <c r="T93" i="3"/>
  <c r="U93" i="3"/>
  <c r="V93" i="3"/>
  <c r="X93" i="3"/>
  <c r="Y93" i="3"/>
  <c r="AA93" i="3"/>
  <c r="AB93" i="3" s="1"/>
  <c r="AC93" i="3" s="1"/>
  <c r="AD93" i="3"/>
  <c r="AE93" i="3"/>
  <c r="AF93" i="3"/>
  <c r="AH93" i="3" s="1"/>
  <c r="AG93" i="3"/>
  <c r="C94" i="3"/>
  <c r="E94" i="3" s="1"/>
  <c r="O95" i="5" s="1"/>
  <c r="F94" i="3"/>
  <c r="G94" i="3"/>
  <c r="I94" i="3"/>
  <c r="J94" i="3" s="1"/>
  <c r="K94" i="3" s="1"/>
  <c r="L94" i="3"/>
  <c r="O94" i="3"/>
  <c r="P94" i="3" s="1"/>
  <c r="T94" i="3"/>
  <c r="U94" i="3"/>
  <c r="V94" i="3"/>
  <c r="X94" i="3"/>
  <c r="Y94" i="3"/>
  <c r="AA94" i="3"/>
  <c r="AB94" i="3" s="1"/>
  <c r="AC94" i="3" s="1"/>
  <c r="V95" i="5" s="1"/>
  <c r="AD94" i="3"/>
  <c r="AE94" i="3"/>
  <c r="AF94" i="3"/>
  <c r="AG94" i="3"/>
  <c r="C95" i="3"/>
  <c r="F95" i="3"/>
  <c r="H95" i="3" s="1"/>
  <c r="P96" i="5" s="1"/>
  <c r="G95" i="3"/>
  <c r="I95" i="3"/>
  <c r="J95" i="3" s="1"/>
  <c r="K95" i="3" s="1"/>
  <c r="L95" i="3"/>
  <c r="O95" i="3"/>
  <c r="P95" i="3" s="1"/>
  <c r="T95" i="3"/>
  <c r="U95" i="3"/>
  <c r="V95" i="3"/>
  <c r="X95" i="3"/>
  <c r="Z95" i="3" s="1"/>
  <c r="U96" i="5" s="1"/>
  <c r="Y95" i="3"/>
  <c r="AA95" i="3"/>
  <c r="AB95" i="3" s="1"/>
  <c r="AC95" i="3" s="1"/>
  <c r="V96" i="5" s="1"/>
  <c r="AD95" i="3"/>
  <c r="AE95" i="3"/>
  <c r="AF95" i="3"/>
  <c r="AG95" i="3"/>
  <c r="C96" i="3"/>
  <c r="F96" i="3"/>
  <c r="G96" i="3"/>
  <c r="I96" i="3"/>
  <c r="J96" i="3" s="1"/>
  <c r="K96" i="3" s="1"/>
  <c r="L96" i="3"/>
  <c r="O96" i="3"/>
  <c r="P96" i="3" s="1"/>
  <c r="T96" i="3"/>
  <c r="U96" i="3"/>
  <c r="V96" i="3"/>
  <c r="X96" i="3"/>
  <c r="Z96" i="3" s="1"/>
  <c r="U97" i="5" s="1"/>
  <c r="Y96" i="3"/>
  <c r="AA96" i="3"/>
  <c r="AB96" i="3" s="1"/>
  <c r="AC96" i="3" s="1"/>
  <c r="V97" i="5" s="1"/>
  <c r="AD96" i="3"/>
  <c r="AE96" i="3"/>
  <c r="AF96" i="3"/>
  <c r="AH96" i="3" s="1"/>
  <c r="AG96" i="3"/>
  <c r="C97" i="3"/>
  <c r="F97" i="3"/>
  <c r="G97" i="3"/>
  <c r="I97" i="3"/>
  <c r="J97" i="3" s="1"/>
  <c r="K97" i="3" s="1"/>
  <c r="L97" i="3"/>
  <c r="O97" i="3"/>
  <c r="Q97" i="3" s="1"/>
  <c r="R97" i="3" s="1"/>
  <c r="T97" i="3"/>
  <c r="U97" i="3"/>
  <c r="V97" i="3"/>
  <c r="X97" i="3"/>
  <c r="Y97" i="3"/>
  <c r="AA97" i="3"/>
  <c r="AB97" i="3" s="1"/>
  <c r="AC97" i="3" s="1"/>
  <c r="V98" i="5" s="1"/>
  <c r="AD97" i="3"/>
  <c r="AE97" i="3"/>
  <c r="AF97" i="3"/>
  <c r="AG97" i="3"/>
  <c r="C98" i="3"/>
  <c r="E98" i="3" s="1"/>
  <c r="O99" i="5" s="1"/>
  <c r="F98" i="3"/>
  <c r="G98" i="3"/>
  <c r="I98" i="3"/>
  <c r="J98" i="3" s="1"/>
  <c r="K98" i="3" s="1"/>
  <c r="L98" i="3"/>
  <c r="O98" i="3"/>
  <c r="P98" i="3" s="1"/>
  <c r="T98" i="3"/>
  <c r="U98" i="3"/>
  <c r="V98" i="3"/>
  <c r="X98" i="3"/>
  <c r="Y98" i="3"/>
  <c r="AA98" i="3"/>
  <c r="AB98" i="3" s="1"/>
  <c r="AC98" i="3" s="1"/>
  <c r="V99" i="5" s="1"/>
  <c r="AD98" i="3"/>
  <c r="AE98" i="3"/>
  <c r="AF98" i="3"/>
  <c r="AH98" i="3" s="1"/>
  <c r="AG98" i="3"/>
  <c r="C99" i="3"/>
  <c r="F99" i="3"/>
  <c r="G99" i="3"/>
  <c r="I99" i="3"/>
  <c r="J99" i="3" s="1"/>
  <c r="K99" i="3" s="1"/>
  <c r="L99" i="3"/>
  <c r="O99" i="3"/>
  <c r="P99" i="3" s="1"/>
  <c r="T99" i="3"/>
  <c r="U99" i="3"/>
  <c r="V99" i="3"/>
  <c r="X99" i="3"/>
  <c r="Y99" i="3"/>
  <c r="AA99" i="3"/>
  <c r="AB99" i="3" s="1"/>
  <c r="AC99" i="3" s="1"/>
  <c r="AD99" i="3"/>
  <c r="AE99" i="3"/>
  <c r="AF99" i="3"/>
  <c r="AH99" i="3" s="1"/>
  <c r="AG99" i="3"/>
  <c r="C100" i="3"/>
  <c r="F100" i="3"/>
  <c r="G100" i="3"/>
  <c r="I100" i="3"/>
  <c r="J100" i="3" s="1"/>
  <c r="K100" i="3" s="1"/>
  <c r="L100" i="3"/>
  <c r="O100" i="3"/>
  <c r="Q100" i="3" s="1"/>
  <c r="R100" i="3" s="1"/>
  <c r="T100" i="3"/>
  <c r="U100" i="3"/>
  <c r="V100" i="3"/>
  <c r="X100" i="3"/>
  <c r="Z100" i="3" s="1"/>
  <c r="U101" i="5" s="1"/>
  <c r="Y100" i="3"/>
  <c r="AA100" i="3"/>
  <c r="AB100" i="3" s="1"/>
  <c r="AC100" i="3" s="1"/>
  <c r="V101" i="5" s="1"/>
  <c r="AD100" i="3"/>
  <c r="AE100" i="3"/>
  <c r="AF100" i="3"/>
  <c r="AH100" i="3" s="1"/>
  <c r="AG100" i="3"/>
  <c r="C101" i="3"/>
  <c r="E101" i="3" s="1"/>
  <c r="F101" i="3"/>
  <c r="G101" i="3"/>
  <c r="I101" i="3"/>
  <c r="J101" i="3" s="1"/>
  <c r="K101" i="3" s="1"/>
  <c r="L101" i="3"/>
  <c r="O101" i="3"/>
  <c r="T101" i="3"/>
  <c r="U101" i="3"/>
  <c r="V101" i="3"/>
  <c r="X101" i="3"/>
  <c r="Y101" i="3"/>
  <c r="AA101" i="3"/>
  <c r="AB101" i="3" s="1"/>
  <c r="AC101" i="3" s="1"/>
  <c r="V102" i="5" s="1"/>
  <c r="AD101" i="3"/>
  <c r="AE101" i="3"/>
  <c r="AF101" i="3"/>
  <c r="AG101" i="3"/>
  <c r="C102" i="3"/>
  <c r="E102" i="3" s="1"/>
  <c r="O103" i="5" s="1"/>
  <c r="F102" i="3"/>
  <c r="G102" i="3"/>
  <c r="I102" i="3"/>
  <c r="J102" i="3" s="1"/>
  <c r="K102" i="3" s="1"/>
  <c r="L102" i="3"/>
  <c r="O102" i="3"/>
  <c r="P102" i="3" s="1"/>
  <c r="T102" i="3"/>
  <c r="U102" i="3"/>
  <c r="V102" i="3"/>
  <c r="X102" i="3"/>
  <c r="Z102" i="3" s="1"/>
  <c r="U103" i="5" s="1"/>
  <c r="Y102" i="3"/>
  <c r="AA102" i="3"/>
  <c r="AB102" i="3" s="1"/>
  <c r="AC102" i="3" s="1"/>
  <c r="V103" i="5" s="1"/>
  <c r="AD102" i="3"/>
  <c r="AE102" i="3"/>
  <c r="AF102" i="3"/>
  <c r="AG102" i="3"/>
  <c r="C103" i="3"/>
  <c r="F103" i="3"/>
  <c r="G103" i="3"/>
  <c r="I103" i="3"/>
  <c r="J103" i="3" s="1"/>
  <c r="K103" i="3" s="1"/>
  <c r="L103" i="3"/>
  <c r="O103" i="3"/>
  <c r="P103" i="3" s="1"/>
  <c r="T103" i="3"/>
  <c r="U103" i="3"/>
  <c r="V103" i="3"/>
  <c r="X103" i="3"/>
  <c r="Z103" i="3" s="1"/>
  <c r="U104" i="5" s="1"/>
  <c r="Y103" i="3"/>
  <c r="AA103" i="3"/>
  <c r="AB103" i="3" s="1"/>
  <c r="AC103" i="3" s="1"/>
  <c r="V104" i="5" s="1"/>
  <c r="AD103" i="3"/>
  <c r="AE103" i="3"/>
  <c r="AF103" i="3"/>
  <c r="AG103" i="3"/>
  <c r="C104" i="3"/>
  <c r="F104" i="3"/>
  <c r="G104" i="3"/>
  <c r="I104" i="3"/>
  <c r="J104" i="3" s="1"/>
  <c r="K104" i="3" s="1"/>
  <c r="L104" i="3"/>
  <c r="O104" i="3"/>
  <c r="Q104" i="3" s="1"/>
  <c r="R104" i="3" s="1"/>
  <c r="T104" i="3"/>
  <c r="U104" i="3"/>
  <c r="V104" i="3"/>
  <c r="X104" i="3"/>
  <c r="Y104" i="3"/>
  <c r="AA104" i="3"/>
  <c r="AB104" i="3" s="1"/>
  <c r="AC104" i="3" s="1"/>
  <c r="V105" i="5" s="1"/>
  <c r="AD104" i="3"/>
  <c r="AE104" i="3"/>
  <c r="AF104" i="3"/>
  <c r="AG104" i="3"/>
  <c r="C105" i="3"/>
  <c r="F105" i="3"/>
  <c r="G105" i="3"/>
  <c r="I105" i="3"/>
  <c r="J105" i="3" s="1"/>
  <c r="K105" i="3" s="1"/>
  <c r="M105" i="3" s="1"/>
  <c r="Q106" i="5" s="1"/>
  <c r="L105" i="3"/>
  <c r="O105" i="3"/>
  <c r="Q105" i="3" s="1"/>
  <c r="R105" i="3" s="1"/>
  <c r="T105" i="3"/>
  <c r="U105" i="3"/>
  <c r="V105" i="3"/>
  <c r="X105" i="3"/>
  <c r="Y105" i="3"/>
  <c r="AA105" i="3"/>
  <c r="AB105" i="3" s="1"/>
  <c r="AC105" i="3" s="1"/>
  <c r="V106" i="5" s="1"/>
  <c r="AD105" i="3"/>
  <c r="AE105" i="3"/>
  <c r="AF105" i="3"/>
  <c r="AG105" i="3"/>
  <c r="C106" i="3"/>
  <c r="F106" i="3"/>
  <c r="H106" i="3" s="1"/>
  <c r="P107" i="5" s="1"/>
  <c r="G106" i="3"/>
  <c r="I106" i="3"/>
  <c r="J106" i="3" s="1"/>
  <c r="K106" i="3" s="1"/>
  <c r="L106" i="3"/>
  <c r="O106" i="3"/>
  <c r="Q106" i="3" s="1"/>
  <c r="R106" i="3" s="1"/>
  <c r="T106" i="3"/>
  <c r="U106" i="3"/>
  <c r="V106" i="3"/>
  <c r="X106" i="3"/>
  <c r="Y106" i="3"/>
  <c r="AA106" i="3"/>
  <c r="AB106" i="3" s="1"/>
  <c r="AC106" i="3" s="1"/>
  <c r="V107" i="5" s="1"/>
  <c r="AD106" i="3"/>
  <c r="AE106" i="3"/>
  <c r="AF106" i="3"/>
  <c r="AG106" i="3"/>
  <c r="C107" i="3"/>
  <c r="F107" i="3"/>
  <c r="G107" i="3"/>
  <c r="I107" i="3"/>
  <c r="J107" i="3" s="1"/>
  <c r="K107" i="3" s="1"/>
  <c r="L107" i="3"/>
  <c r="O107" i="3"/>
  <c r="Q107" i="3" s="1"/>
  <c r="R107" i="3" s="1"/>
  <c r="T107" i="3"/>
  <c r="U107" i="3"/>
  <c r="V107" i="3"/>
  <c r="X107" i="3"/>
  <c r="Z107" i="3" s="1"/>
  <c r="U108" i="5" s="1"/>
  <c r="Y107" i="3"/>
  <c r="AA107" i="3"/>
  <c r="AB107" i="3" s="1"/>
  <c r="AC107" i="3" s="1"/>
  <c r="V108" i="5" s="1"/>
  <c r="AD107" i="3"/>
  <c r="AE107" i="3"/>
  <c r="AF107" i="3"/>
  <c r="AG107" i="3"/>
  <c r="C108" i="3"/>
  <c r="F108" i="3"/>
  <c r="G108" i="3"/>
  <c r="I108" i="3"/>
  <c r="J108" i="3" s="1"/>
  <c r="K108" i="3" s="1"/>
  <c r="L108" i="3"/>
  <c r="O108" i="3"/>
  <c r="Q108" i="3" s="1"/>
  <c r="R108" i="3" s="1"/>
  <c r="T108" i="3"/>
  <c r="U108" i="3"/>
  <c r="V108" i="3"/>
  <c r="X108" i="3"/>
  <c r="Z108" i="3" s="1"/>
  <c r="U109" i="5" s="1"/>
  <c r="Y108" i="3"/>
  <c r="AA108" i="3"/>
  <c r="AB108" i="3" s="1"/>
  <c r="AC108" i="3" s="1"/>
  <c r="V109" i="5" s="1"/>
  <c r="AD108" i="3"/>
  <c r="AE108" i="3"/>
  <c r="AF108" i="3"/>
  <c r="AG108" i="3"/>
  <c r="C109" i="3"/>
  <c r="E109" i="3" s="1"/>
  <c r="O110" i="5" s="1"/>
  <c r="F109" i="3"/>
  <c r="G109" i="3"/>
  <c r="I109" i="3"/>
  <c r="J109" i="3" s="1"/>
  <c r="K109" i="3" s="1"/>
  <c r="M109" i="3" s="1"/>
  <c r="Q110" i="5" s="1"/>
  <c r="L109" i="3"/>
  <c r="O109" i="3"/>
  <c r="T109" i="3"/>
  <c r="U109" i="3"/>
  <c r="V109" i="3"/>
  <c r="X109" i="3"/>
  <c r="Y109" i="3"/>
  <c r="AA109" i="3"/>
  <c r="AB109" i="3" s="1"/>
  <c r="AC109" i="3" s="1"/>
  <c r="AD109" i="3"/>
  <c r="AE109" i="3"/>
  <c r="AF109" i="3"/>
  <c r="AH109" i="3" s="1"/>
  <c r="AG109" i="3"/>
  <c r="C110" i="3"/>
  <c r="F110" i="3"/>
  <c r="G110" i="3"/>
  <c r="I110" i="3"/>
  <c r="J110" i="3" s="1"/>
  <c r="K110" i="3" s="1"/>
  <c r="L110" i="3"/>
  <c r="O110" i="3"/>
  <c r="Q110" i="3" s="1"/>
  <c r="R110" i="3" s="1"/>
  <c r="T110" i="3"/>
  <c r="U110" i="3"/>
  <c r="V110" i="3"/>
  <c r="X110" i="3"/>
  <c r="Z110" i="3" s="1"/>
  <c r="U111" i="5" s="1"/>
  <c r="Y110" i="3"/>
  <c r="AA110" i="3"/>
  <c r="AB110" i="3" s="1"/>
  <c r="AC110" i="3" s="1"/>
  <c r="V111" i="5" s="1"/>
  <c r="AD110" i="3"/>
  <c r="AE110" i="3"/>
  <c r="AF110" i="3"/>
  <c r="AG110" i="3"/>
  <c r="C111" i="3"/>
  <c r="F111" i="3"/>
  <c r="G111" i="3"/>
  <c r="I111" i="3"/>
  <c r="J111" i="3" s="1"/>
  <c r="K111" i="3" s="1"/>
  <c r="L111" i="3"/>
  <c r="O111" i="3"/>
  <c r="P111" i="3" s="1"/>
  <c r="T111" i="3"/>
  <c r="U111" i="3"/>
  <c r="V111" i="3"/>
  <c r="X111" i="3"/>
  <c r="Y111" i="3"/>
  <c r="AA111" i="3"/>
  <c r="AB111" i="3" s="1"/>
  <c r="AC111" i="3" s="1"/>
  <c r="AD111" i="3"/>
  <c r="AE111" i="3"/>
  <c r="AF111" i="3"/>
  <c r="AG111" i="3"/>
  <c r="C112" i="3"/>
  <c r="F112" i="3"/>
  <c r="G112" i="3"/>
  <c r="I112" i="3"/>
  <c r="J112" i="3" s="1"/>
  <c r="K112" i="3" s="1"/>
  <c r="M112" i="3" s="1"/>
  <c r="Q113" i="5" s="1"/>
  <c r="L112" i="3"/>
  <c r="O112" i="3"/>
  <c r="P112" i="3" s="1"/>
  <c r="T112" i="3"/>
  <c r="U112" i="3"/>
  <c r="V112" i="3"/>
  <c r="X112" i="3"/>
  <c r="Y112" i="3"/>
  <c r="AA112" i="3"/>
  <c r="AB112" i="3" s="1"/>
  <c r="AC112" i="3" s="1"/>
  <c r="AD112" i="3"/>
  <c r="AE112" i="3"/>
  <c r="AF112" i="3"/>
  <c r="AG112" i="3"/>
  <c r="C113" i="3"/>
  <c r="F113" i="3"/>
  <c r="G113" i="3"/>
  <c r="I113" i="3"/>
  <c r="J113" i="3" s="1"/>
  <c r="K113" i="3" s="1"/>
  <c r="L113" i="3"/>
  <c r="O113" i="3"/>
  <c r="Q113" i="3" s="1"/>
  <c r="R113" i="3" s="1"/>
  <c r="T113" i="3"/>
  <c r="U113" i="3"/>
  <c r="V113" i="3"/>
  <c r="X113" i="3"/>
  <c r="Y113" i="3"/>
  <c r="AA113" i="3"/>
  <c r="AB113" i="3" s="1"/>
  <c r="AC113" i="3" s="1"/>
  <c r="V114" i="5" s="1"/>
  <c r="AD113" i="3"/>
  <c r="AE113" i="3"/>
  <c r="AF113" i="3"/>
  <c r="AH113" i="3" s="1"/>
  <c r="AG113" i="3"/>
  <c r="C114" i="3"/>
  <c r="F114" i="3"/>
  <c r="G114" i="3"/>
  <c r="I114" i="3"/>
  <c r="J114" i="3" s="1"/>
  <c r="K114" i="3" s="1"/>
  <c r="L114" i="3"/>
  <c r="O114" i="3"/>
  <c r="P114" i="3" s="1"/>
  <c r="T114" i="3"/>
  <c r="U114" i="3"/>
  <c r="V114" i="3"/>
  <c r="X114" i="3"/>
  <c r="Z114" i="3" s="1"/>
  <c r="U115" i="5" s="1"/>
  <c r="Y114" i="3"/>
  <c r="AA114" i="3"/>
  <c r="AB114" i="3" s="1"/>
  <c r="AC114" i="3" s="1"/>
  <c r="V115" i="5" s="1"/>
  <c r="AD114" i="3"/>
  <c r="AE114" i="3"/>
  <c r="AF114" i="3"/>
  <c r="AG114" i="3"/>
  <c r="C115" i="3"/>
  <c r="F115" i="3"/>
  <c r="G115" i="3"/>
  <c r="I115" i="3"/>
  <c r="J115" i="3" s="1"/>
  <c r="K115" i="3" s="1"/>
  <c r="L115" i="3"/>
  <c r="O115" i="3"/>
  <c r="T115" i="3"/>
  <c r="U115" i="3"/>
  <c r="V115" i="3"/>
  <c r="X115" i="3"/>
  <c r="Z115" i="3" s="1"/>
  <c r="U116" i="5" s="1"/>
  <c r="Y115" i="3"/>
  <c r="AA115" i="3"/>
  <c r="AB115" i="3" s="1"/>
  <c r="AC115" i="3" s="1"/>
  <c r="V116" i="5" s="1"/>
  <c r="AD115" i="3"/>
  <c r="AE115" i="3"/>
  <c r="AF115" i="3"/>
  <c r="AG115" i="3"/>
  <c r="C116" i="3"/>
  <c r="E116" i="3" s="1"/>
  <c r="O117" i="5" s="1"/>
  <c r="F116" i="3"/>
  <c r="G116" i="3"/>
  <c r="I116" i="3"/>
  <c r="J116" i="3" s="1"/>
  <c r="K116" i="3" s="1"/>
  <c r="L116" i="3"/>
  <c r="O116" i="3"/>
  <c r="P116" i="3" s="1"/>
  <c r="T116" i="3"/>
  <c r="U116" i="3"/>
  <c r="V116" i="3"/>
  <c r="X116" i="3"/>
  <c r="Z116" i="3" s="1"/>
  <c r="U117" i="5" s="1"/>
  <c r="Y116" i="3"/>
  <c r="AA116" i="3"/>
  <c r="AB116" i="3" s="1"/>
  <c r="AC116" i="3" s="1"/>
  <c r="AD116" i="3"/>
  <c r="AE116" i="3"/>
  <c r="AF116" i="3"/>
  <c r="AG116" i="3"/>
  <c r="C117" i="3"/>
  <c r="E117" i="3" s="1"/>
  <c r="O118" i="5" s="1"/>
  <c r="F117" i="3"/>
  <c r="G117" i="3"/>
  <c r="I117" i="3"/>
  <c r="J117" i="3" s="1"/>
  <c r="K117" i="3" s="1"/>
  <c r="L117" i="3"/>
  <c r="O117" i="3"/>
  <c r="P117" i="3" s="1"/>
  <c r="T117" i="3"/>
  <c r="U117" i="3"/>
  <c r="V117" i="3"/>
  <c r="X117" i="3"/>
  <c r="Y117" i="3"/>
  <c r="AA117" i="3"/>
  <c r="AB117" i="3" s="1"/>
  <c r="AC117" i="3" s="1"/>
  <c r="V118" i="5" s="1"/>
  <c r="AD117" i="3"/>
  <c r="AE117" i="3"/>
  <c r="AF117" i="3"/>
  <c r="AG117" i="3"/>
  <c r="C118" i="3"/>
  <c r="F118" i="3"/>
  <c r="G118" i="3"/>
  <c r="I118" i="3"/>
  <c r="J118" i="3" s="1"/>
  <c r="K118" i="3" s="1"/>
  <c r="L118" i="3"/>
  <c r="O118" i="3"/>
  <c r="P118" i="3" s="1"/>
  <c r="T118" i="3"/>
  <c r="U118" i="3"/>
  <c r="V118" i="3"/>
  <c r="X118" i="3"/>
  <c r="Y118" i="3"/>
  <c r="AA118" i="3"/>
  <c r="AB118" i="3" s="1"/>
  <c r="AC118" i="3" s="1"/>
  <c r="V119" i="5" s="1"/>
  <c r="AD118" i="3"/>
  <c r="AE118" i="3"/>
  <c r="AF118" i="3"/>
  <c r="AG118" i="3"/>
  <c r="C119" i="3"/>
  <c r="E119" i="3" s="1"/>
  <c r="O120" i="5" s="1"/>
  <c r="F119" i="3"/>
  <c r="G119" i="3"/>
  <c r="I119" i="3"/>
  <c r="J119" i="3" s="1"/>
  <c r="K119" i="3" s="1"/>
  <c r="L119" i="3"/>
  <c r="O119" i="3"/>
  <c r="P119" i="3" s="1"/>
  <c r="T119" i="3"/>
  <c r="U119" i="3"/>
  <c r="V119" i="3"/>
  <c r="X119" i="3"/>
  <c r="Y119" i="3"/>
  <c r="AA119" i="3"/>
  <c r="AB119" i="3" s="1"/>
  <c r="AC119" i="3" s="1"/>
  <c r="AD119" i="3"/>
  <c r="AE119" i="3"/>
  <c r="AF119" i="3"/>
  <c r="AG119" i="3"/>
  <c r="C120" i="3"/>
  <c r="F120" i="3"/>
  <c r="G120" i="3"/>
  <c r="I120" i="3"/>
  <c r="J120" i="3" s="1"/>
  <c r="K120" i="3" s="1"/>
  <c r="M120" i="3" s="1"/>
  <c r="Q121" i="5" s="1"/>
  <c r="L120" i="3"/>
  <c r="O120" i="3"/>
  <c r="P120" i="3" s="1"/>
  <c r="T120" i="3"/>
  <c r="U120" i="3"/>
  <c r="V120" i="3"/>
  <c r="W120" i="3" s="1"/>
  <c r="T121" i="5" s="1"/>
  <c r="X120" i="3"/>
  <c r="Y120" i="3"/>
  <c r="AA120" i="3"/>
  <c r="AB120" i="3" s="1"/>
  <c r="AC120" i="3" s="1"/>
  <c r="V121" i="5" s="1"/>
  <c r="AD120" i="3"/>
  <c r="AE120" i="3"/>
  <c r="AF120" i="3"/>
  <c r="AG120" i="3"/>
  <c r="C121" i="3"/>
  <c r="F121" i="3"/>
  <c r="G121" i="3"/>
  <c r="I121" i="3"/>
  <c r="J121" i="3" s="1"/>
  <c r="K121" i="3" s="1"/>
  <c r="L121" i="3"/>
  <c r="O121" i="3"/>
  <c r="P121" i="3" s="1"/>
  <c r="T121" i="3"/>
  <c r="U121" i="3"/>
  <c r="V121" i="3"/>
  <c r="X121" i="3"/>
  <c r="Y121" i="3"/>
  <c r="AA121" i="3"/>
  <c r="AB121" i="3" s="1"/>
  <c r="AC121" i="3" s="1"/>
  <c r="AD121" i="3"/>
  <c r="AE121" i="3"/>
  <c r="AF121" i="3"/>
  <c r="AH121" i="3" s="1"/>
  <c r="AG121" i="3"/>
  <c r="C122" i="3"/>
  <c r="F122" i="3"/>
  <c r="G122" i="3"/>
  <c r="I122" i="3"/>
  <c r="J122" i="3" s="1"/>
  <c r="K122" i="3" s="1"/>
  <c r="L122" i="3"/>
  <c r="O122" i="3"/>
  <c r="Q122" i="3" s="1"/>
  <c r="R122" i="3" s="1"/>
  <c r="T122" i="3"/>
  <c r="U122" i="3"/>
  <c r="V122" i="3"/>
  <c r="X122" i="3"/>
  <c r="Z122" i="3" s="1"/>
  <c r="U123" i="5" s="1"/>
  <c r="Y122" i="3"/>
  <c r="AA122" i="3"/>
  <c r="AB122" i="3" s="1"/>
  <c r="AC122" i="3" s="1"/>
  <c r="AD122" i="3"/>
  <c r="AE122" i="3"/>
  <c r="AF122" i="3"/>
  <c r="AG122" i="3"/>
  <c r="C123" i="3"/>
  <c r="E123" i="3" s="1"/>
  <c r="O124" i="5" s="1"/>
  <c r="F123" i="3"/>
  <c r="G123" i="3"/>
  <c r="I123" i="3"/>
  <c r="J123" i="3" s="1"/>
  <c r="K123" i="3" s="1"/>
  <c r="L123" i="3"/>
  <c r="O123" i="3"/>
  <c r="Q123" i="3" s="1"/>
  <c r="R123" i="3" s="1"/>
  <c r="T123" i="3"/>
  <c r="U123" i="3"/>
  <c r="V123" i="3"/>
  <c r="X123" i="3"/>
  <c r="Z123" i="3" s="1"/>
  <c r="U124" i="5" s="1"/>
  <c r="Y123" i="3"/>
  <c r="AA123" i="3"/>
  <c r="AB123" i="3" s="1"/>
  <c r="AC123" i="3" s="1"/>
  <c r="V124" i="5" s="1"/>
  <c r="AD123" i="3"/>
  <c r="AE123" i="3"/>
  <c r="AF123" i="3"/>
  <c r="AG123" i="3"/>
  <c r="C124" i="3"/>
  <c r="E124" i="3" s="1"/>
  <c r="O125" i="5" s="1"/>
  <c r="F124" i="3"/>
  <c r="G124" i="3"/>
  <c r="I124" i="3"/>
  <c r="J124" i="3" s="1"/>
  <c r="K124" i="3" s="1"/>
  <c r="L124" i="3"/>
  <c r="O124" i="3"/>
  <c r="Q124" i="3" s="1"/>
  <c r="R124" i="3" s="1"/>
  <c r="T124" i="3"/>
  <c r="U124" i="3"/>
  <c r="V124" i="3"/>
  <c r="X124" i="3"/>
  <c r="Z124" i="3" s="1"/>
  <c r="U125" i="5" s="1"/>
  <c r="Y124" i="3"/>
  <c r="AA124" i="3"/>
  <c r="AB124" i="3" s="1"/>
  <c r="AC124" i="3" s="1"/>
  <c r="V125" i="5" s="1"/>
  <c r="AD124" i="3"/>
  <c r="AE124" i="3"/>
  <c r="AF124" i="3"/>
  <c r="AG124" i="3"/>
  <c r="C125" i="3"/>
  <c r="F125" i="3"/>
  <c r="G125" i="3"/>
  <c r="I125" i="3"/>
  <c r="J125" i="3" s="1"/>
  <c r="K125" i="3" s="1"/>
  <c r="M125" i="3" s="1"/>
  <c r="Q126" i="5" s="1"/>
  <c r="L125" i="3"/>
  <c r="O125" i="3"/>
  <c r="P125" i="3" s="1"/>
  <c r="T125" i="3"/>
  <c r="U125" i="3"/>
  <c r="V125" i="3"/>
  <c r="X125" i="3"/>
  <c r="Y125" i="3"/>
  <c r="AA125" i="3"/>
  <c r="AB125" i="3" s="1"/>
  <c r="AC125" i="3" s="1"/>
  <c r="AD125" i="3"/>
  <c r="AE125" i="3"/>
  <c r="AF125" i="3"/>
  <c r="AG125" i="3"/>
  <c r="C126" i="3"/>
  <c r="F126" i="3"/>
  <c r="G126" i="3"/>
  <c r="I126" i="3"/>
  <c r="J126" i="3" s="1"/>
  <c r="K126" i="3" s="1"/>
  <c r="L126" i="3"/>
  <c r="O126" i="3"/>
  <c r="P126" i="3" s="1"/>
  <c r="T126" i="3"/>
  <c r="U126" i="3"/>
  <c r="V126" i="3"/>
  <c r="X126" i="3"/>
  <c r="Y126" i="3"/>
  <c r="AA126" i="3"/>
  <c r="AB126" i="3" s="1"/>
  <c r="AC126" i="3" s="1"/>
  <c r="AD126" i="3"/>
  <c r="AE126" i="3"/>
  <c r="AF126" i="3"/>
  <c r="AG126" i="3"/>
  <c r="C127" i="3"/>
  <c r="E127" i="3" s="1"/>
  <c r="O128" i="5" s="1"/>
  <c r="F127" i="3"/>
  <c r="G127" i="3"/>
  <c r="I127" i="3"/>
  <c r="J127" i="3" s="1"/>
  <c r="K127" i="3" s="1"/>
  <c r="L127" i="3"/>
  <c r="O127" i="3"/>
  <c r="P127" i="3" s="1"/>
  <c r="T127" i="3"/>
  <c r="U127" i="3"/>
  <c r="V127" i="3"/>
  <c r="X127" i="3"/>
  <c r="Y127" i="3"/>
  <c r="AA127" i="3"/>
  <c r="AB127" i="3" s="1"/>
  <c r="AC127" i="3" s="1"/>
  <c r="V128" i="5" s="1"/>
  <c r="AD127" i="3"/>
  <c r="AE127" i="3"/>
  <c r="AF127" i="3"/>
  <c r="AG127" i="3"/>
  <c r="C128" i="3"/>
  <c r="F128" i="3"/>
  <c r="G128" i="3"/>
  <c r="I128" i="3"/>
  <c r="J128" i="3" s="1"/>
  <c r="K128" i="3" s="1"/>
  <c r="M128" i="3" s="1"/>
  <c r="Q129" i="5" s="1"/>
  <c r="L128" i="3"/>
  <c r="O128" i="3"/>
  <c r="P128" i="3" s="1"/>
  <c r="T128" i="3"/>
  <c r="U128" i="3"/>
  <c r="V128" i="3"/>
  <c r="X128" i="3"/>
  <c r="Y128" i="3"/>
  <c r="AA128" i="3"/>
  <c r="AB128" i="3" s="1"/>
  <c r="AC128" i="3" s="1"/>
  <c r="AD128" i="3"/>
  <c r="AE128" i="3"/>
  <c r="AF128" i="3"/>
  <c r="AG128" i="3"/>
  <c r="C129" i="3"/>
  <c r="F129" i="3"/>
  <c r="G129" i="3"/>
  <c r="I129" i="3"/>
  <c r="J129" i="3" s="1"/>
  <c r="K129" i="3" s="1"/>
  <c r="L129" i="3"/>
  <c r="O129" i="3"/>
  <c r="P129" i="3" s="1"/>
  <c r="T129" i="3"/>
  <c r="U129" i="3"/>
  <c r="V129" i="3"/>
  <c r="X129" i="3"/>
  <c r="Y129" i="3"/>
  <c r="AA129" i="3"/>
  <c r="AB129" i="3" s="1"/>
  <c r="AC129" i="3" s="1"/>
  <c r="V130" i="5" s="1"/>
  <c r="AD129" i="3"/>
  <c r="AE129" i="3"/>
  <c r="AF129" i="3"/>
  <c r="AG129" i="3"/>
  <c r="C130" i="3"/>
  <c r="F130" i="3"/>
  <c r="G130" i="3"/>
  <c r="I130" i="3"/>
  <c r="J130" i="3" s="1"/>
  <c r="K130" i="3" s="1"/>
  <c r="L130" i="3"/>
  <c r="O130" i="3"/>
  <c r="Q130" i="3" s="1"/>
  <c r="R130" i="3" s="1"/>
  <c r="T130" i="3"/>
  <c r="U130" i="3"/>
  <c r="V130" i="3"/>
  <c r="X130" i="3"/>
  <c r="Z130" i="3" s="1"/>
  <c r="U131" i="5" s="1"/>
  <c r="Y130" i="3"/>
  <c r="AA130" i="3"/>
  <c r="AB130" i="3" s="1"/>
  <c r="AC130" i="3" s="1"/>
  <c r="V131" i="5" s="1"/>
  <c r="AD130" i="3"/>
  <c r="AE130" i="3"/>
  <c r="AF130" i="3"/>
  <c r="AG130" i="3"/>
  <c r="C131" i="3"/>
  <c r="E131" i="3" s="1"/>
  <c r="F131" i="3"/>
  <c r="G131" i="3"/>
  <c r="I131" i="3"/>
  <c r="J131" i="3" s="1"/>
  <c r="K131" i="3" s="1"/>
  <c r="L131" i="3"/>
  <c r="O131" i="3"/>
  <c r="Q131" i="3" s="1"/>
  <c r="R131" i="3" s="1"/>
  <c r="T131" i="3"/>
  <c r="U131" i="3"/>
  <c r="V131" i="3"/>
  <c r="X131" i="3"/>
  <c r="Z131" i="3" s="1"/>
  <c r="U132" i="5" s="1"/>
  <c r="Y131" i="3"/>
  <c r="AA131" i="3"/>
  <c r="AB131" i="3" s="1"/>
  <c r="AC131" i="3" s="1"/>
  <c r="V132" i="5" s="1"/>
  <c r="AD131" i="3"/>
  <c r="AE131" i="3"/>
  <c r="AF131" i="3"/>
  <c r="AH131" i="3" s="1"/>
  <c r="AG131" i="3"/>
  <c r="C132" i="3"/>
  <c r="E132" i="3" s="1"/>
  <c r="F132" i="3"/>
  <c r="G132" i="3"/>
  <c r="I132" i="3"/>
  <c r="J132" i="3" s="1"/>
  <c r="K132" i="3" s="1"/>
  <c r="L132" i="3"/>
  <c r="O132" i="3"/>
  <c r="P132" i="3" s="1"/>
  <c r="T132" i="3"/>
  <c r="U132" i="3"/>
  <c r="V132" i="3"/>
  <c r="X132" i="3"/>
  <c r="Y132" i="3"/>
  <c r="AA132" i="3"/>
  <c r="AB132" i="3" s="1"/>
  <c r="AC132" i="3" s="1"/>
  <c r="V133" i="5" s="1"/>
  <c r="AD132" i="3"/>
  <c r="AE132" i="3"/>
  <c r="AF132" i="3"/>
  <c r="AH132" i="3" s="1"/>
  <c r="AG132" i="3"/>
  <c r="C133" i="3"/>
  <c r="E133" i="3" s="1"/>
  <c r="O134" i="5" s="1"/>
  <c r="F133" i="3"/>
  <c r="G133" i="3"/>
  <c r="I133" i="3"/>
  <c r="J133" i="3" s="1"/>
  <c r="K133" i="3" s="1"/>
  <c r="L133" i="3"/>
  <c r="O133" i="3"/>
  <c r="P133" i="3" s="1"/>
  <c r="T133" i="3"/>
  <c r="U133" i="3"/>
  <c r="V133" i="3"/>
  <c r="X133" i="3"/>
  <c r="Y133" i="3"/>
  <c r="AA133" i="3"/>
  <c r="AB133" i="3" s="1"/>
  <c r="AC133" i="3" s="1"/>
  <c r="V134" i="5" s="1"/>
  <c r="AD133" i="3"/>
  <c r="AE133" i="3"/>
  <c r="AF133" i="3"/>
  <c r="AG133" i="3"/>
  <c r="C134" i="3"/>
  <c r="F134" i="3"/>
  <c r="H134" i="3" s="1"/>
  <c r="P135" i="5" s="1"/>
  <c r="G134" i="3"/>
  <c r="I134" i="3"/>
  <c r="J134" i="3" s="1"/>
  <c r="K134" i="3" s="1"/>
  <c r="L134" i="3"/>
  <c r="O134" i="3"/>
  <c r="P134" i="3" s="1"/>
  <c r="T134" i="3"/>
  <c r="U134" i="3"/>
  <c r="V134" i="3"/>
  <c r="X134" i="3"/>
  <c r="Y134" i="3"/>
  <c r="AA134" i="3"/>
  <c r="AB134" i="3" s="1"/>
  <c r="AC134" i="3" s="1"/>
  <c r="AD134" i="3"/>
  <c r="AE134" i="3"/>
  <c r="AF134" i="3"/>
  <c r="AH134" i="3" s="1"/>
  <c r="AG134" i="3"/>
  <c r="C135" i="3"/>
  <c r="F135" i="3"/>
  <c r="G135" i="3"/>
  <c r="I135" i="3"/>
  <c r="J135" i="3" s="1"/>
  <c r="K135" i="3" s="1"/>
  <c r="L135" i="3"/>
  <c r="O135" i="3"/>
  <c r="P135" i="3" s="1"/>
  <c r="T135" i="3"/>
  <c r="U135" i="3"/>
  <c r="V135" i="3"/>
  <c r="X135" i="3"/>
  <c r="Y135" i="3"/>
  <c r="AA135" i="3"/>
  <c r="AB135" i="3" s="1"/>
  <c r="AC135" i="3" s="1"/>
  <c r="AD135" i="3"/>
  <c r="AE135" i="3"/>
  <c r="AF135" i="3"/>
  <c r="AG135" i="3"/>
  <c r="C136" i="3"/>
  <c r="F136" i="3"/>
  <c r="G136" i="3"/>
  <c r="I136" i="3"/>
  <c r="J136" i="3" s="1"/>
  <c r="K136" i="3" s="1"/>
  <c r="M136" i="3" s="1"/>
  <c r="L136" i="3"/>
  <c r="O136" i="3"/>
  <c r="P136" i="3" s="1"/>
  <c r="T136" i="3"/>
  <c r="U136" i="3"/>
  <c r="V136" i="3"/>
  <c r="X136" i="3"/>
  <c r="Z136" i="3" s="1"/>
  <c r="U137" i="5" s="1"/>
  <c r="Y136" i="3"/>
  <c r="AA136" i="3"/>
  <c r="AB136" i="3" s="1"/>
  <c r="AC136" i="3" s="1"/>
  <c r="V137" i="5" s="1"/>
  <c r="AD136" i="3"/>
  <c r="AE136" i="3"/>
  <c r="AF136" i="3"/>
  <c r="AG136" i="3"/>
  <c r="C137" i="3"/>
  <c r="F137" i="3"/>
  <c r="G137" i="3"/>
  <c r="I137" i="3"/>
  <c r="J137" i="3" s="1"/>
  <c r="K137" i="3" s="1"/>
  <c r="L137" i="3"/>
  <c r="O137" i="3"/>
  <c r="P137" i="3" s="1"/>
  <c r="T137" i="3"/>
  <c r="U137" i="3"/>
  <c r="V137" i="3"/>
  <c r="X137" i="3"/>
  <c r="Y137" i="3"/>
  <c r="AA137" i="3"/>
  <c r="AB137" i="3" s="1"/>
  <c r="AC137" i="3" s="1"/>
  <c r="V138" i="5" s="1"/>
  <c r="AD137" i="3"/>
  <c r="AE137" i="3"/>
  <c r="AF137" i="3"/>
  <c r="AG137" i="3"/>
  <c r="C138" i="3"/>
  <c r="F138" i="3"/>
  <c r="H138" i="3" s="1"/>
  <c r="P139" i="5" s="1"/>
  <c r="G138" i="3"/>
  <c r="I138" i="3"/>
  <c r="J138" i="3" s="1"/>
  <c r="K138" i="3" s="1"/>
  <c r="L138" i="3"/>
  <c r="O138" i="3"/>
  <c r="Q138" i="3" s="1"/>
  <c r="R138" i="3" s="1"/>
  <c r="T138" i="3"/>
  <c r="U138" i="3"/>
  <c r="V138" i="3"/>
  <c r="X138" i="3"/>
  <c r="Z138" i="3" s="1"/>
  <c r="U139" i="5" s="1"/>
  <c r="Y138" i="3"/>
  <c r="AA138" i="3"/>
  <c r="AB138" i="3" s="1"/>
  <c r="AC138" i="3" s="1"/>
  <c r="V139" i="5" s="1"/>
  <c r="AD138" i="3"/>
  <c r="AE138" i="3"/>
  <c r="AF138" i="3"/>
  <c r="AG138" i="3"/>
  <c r="C139" i="3"/>
  <c r="E139" i="3" s="1"/>
  <c r="O140" i="5" s="1"/>
  <c r="F139" i="3"/>
  <c r="G139" i="3"/>
  <c r="I139" i="3"/>
  <c r="J139" i="3" s="1"/>
  <c r="K139" i="3" s="1"/>
  <c r="L139" i="3"/>
  <c r="O139" i="3"/>
  <c r="P139" i="3" s="1"/>
  <c r="T139" i="3"/>
  <c r="U139" i="3"/>
  <c r="V139" i="3"/>
  <c r="X139" i="3"/>
  <c r="Z139" i="3" s="1"/>
  <c r="U140" i="5" s="1"/>
  <c r="Y139" i="3"/>
  <c r="AA139" i="3"/>
  <c r="AB139" i="3" s="1"/>
  <c r="AC139" i="3" s="1"/>
  <c r="V140" i="5" s="1"/>
  <c r="AD139" i="3"/>
  <c r="AE139" i="3"/>
  <c r="AF139" i="3"/>
  <c r="AG139" i="3"/>
  <c r="C140" i="3"/>
  <c r="E140" i="3" s="1"/>
  <c r="F140" i="3"/>
  <c r="G140" i="3"/>
  <c r="I140" i="3"/>
  <c r="J140" i="3" s="1"/>
  <c r="K140" i="3" s="1"/>
  <c r="L140" i="3"/>
  <c r="O140" i="3"/>
  <c r="P140" i="3" s="1"/>
  <c r="T140" i="3"/>
  <c r="U140" i="3"/>
  <c r="V140" i="3"/>
  <c r="X140" i="3"/>
  <c r="Z140" i="3" s="1"/>
  <c r="U141" i="5" s="1"/>
  <c r="Y140" i="3"/>
  <c r="AA140" i="3"/>
  <c r="AB140" i="3" s="1"/>
  <c r="AC140" i="3" s="1"/>
  <c r="V141" i="5" s="1"/>
  <c r="AD140" i="3"/>
  <c r="AE140" i="3"/>
  <c r="AF140" i="3"/>
  <c r="AG140" i="3"/>
  <c r="C141" i="3"/>
  <c r="F141" i="3"/>
  <c r="G141" i="3"/>
  <c r="I141" i="3"/>
  <c r="J141" i="3" s="1"/>
  <c r="K141" i="3" s="1"/>
  <c r="L141" i="3"/>
  <c r="O141" i="3"/>
  <c r="Q141" i="3" s="1"/>
  <c r="R141" i="3" s="1"/>
  <c r="T141" i="3"/>
  <c r="U141" i="3"/>
  <c r="V141" i="3"/>
  <c r="X141" i="3"/>
  <c r="Y141" i="3"/>
  <c r="AA141" i="3"/>
  <c r="AB141" i="3" s="1"/>
  <c r="AC141" i="3" s="1"/>
  <c r="V142" i="5" s="1"/>
  <c r="AD141" i="3"/>
  <c r="AE141" i="3"/>
  <c r="AF141" i="3"/>
  <c r="AG141" i="3"/>
  <c r="C142" i="3"/>
  <c r="F142" i="3"/>
  <c r="G142" i="3"/>
  <c r="I142" i="3"/>
  <c r="J142" i="3" s="1"/>
  <c r="K142" i="3" s="1"/>
  <c r="L142" i="3"/>
  <c r="O142" i="3"/>
  <c r="P142" i="3" s="1"/>
  <c r="T142" i="3"/>
  <c r="U142" i="3"/>
  <c r="V142" i="3"/>
  <c r="X142" i="3"/>
  <c r="Y142" i="3"/>
  <c r="AA142" i="3"/>
  <c r="AB142" i="3" s="1"/>
  <c r="AC142" i="3" s="1"/>
  <c r="AD142" i="3"/>
  <c r="AE142" i="3"/>
  <c r="AF142" i="3"/>
  <c r="AG142" i="3"/>
  <c r="C143" i="3"/>
  <c r="F143" i="3"/>
  <c r="G143" i="3"/>
  <c r="I143" i="3"/>
  <c r="J143" i="3" s="1"/>
  <c r="K143" i="3" s="1"/>
  <c r="L143" i="3"/>
  <c r="O143" i="3"/>
  <c r="P143" i="3" s="1"/>
  <c r="T143" i="3"/>
  <c r="U143" i="3"/>
  <c r="V143" i="3"/>
  <c r="X143" i="3"/>
  <c r="Y143" i="3"/>
  <c r="AA143" i="3"/>
  <c r="AB143" i="3" s="1"/>
  <c r="AC143" i="3" s="1"/>
  <c r="AD143" i="3"/>
  <c r="AE143" i="3"/>
  <c r="AF143" i="3"/>
  <c r="AG143" i="3"/>
  <c r="C144" i="3"/>
  <c r="F144" i="3"/>
  <c r="G144" i="3"/>
  <c r="I144" i="3"/>
  <c r="J144" i="3" s="1"/>
  <c r="K144" i="3" s="1"/>
  <c r="M144" i="3" s="1"/>
  <c r="Q145" i="5" s="1"/>
  <c r="L144" i="3"/>
  <c r="O144" i="3"/>
  <c r="P144" i="3" s="1"/>
  <c r="T144" i="3"/>
  <c r="U144" i="3"/>
  <c r="V144" i="3"/>
  <c r="X144" i="3"/>
  <c r="Z144" i="3" s="1"/>
  <c r="U145" i="5" s="1"/>
  <c r="Y144" i="3"/>
  <c r="AA144" i="3"/>
  <c r="AB144" i="3" s="1"/>
  <c r="AC144" i="3" s="1"/>
  <c r="AD144" i="3"/>
  <c r="AE144" i="3"/>
  <c r="AF144" i="3"/>
  <c r="AG144" i="3"/>
  <c r="C145" i="3"/>
  <c r="E145" i="3" s="1"/>
  <c r="O146" i="5" s="1"/>
  <c r="F145" i="3"/>
  <c r="G145" i="3"/>
  <c r="I145" i="3"/>
  <c r="J145" i="3" s="1"/>
  <c r="K145" i="3" s="1"/>
  <c r="L145" i="3"/>
  <c r="O145" i="3"/>
  <c r="T145" i="3"/>
  <c r="U145" i="3"/>
  <c r="V145" i="3"/>
  <c r="X145" i="3"/>
  <c r="Y145" i="3"/>
  <c r="AA145" i="3"/>
  <c r="AB145" i="3" s="1"/>
  <c r="AC145" i="3" s="1"/>
  <c r="AD145" i="3"/>
  <c r="AE145" i="3"/>
  <c r="AF145" i="3"/>
  <c r="AG145" i="3"/>
  <c r="C146" i="3"/>
  <c r="E146" i="3" s="1"/>
  <c r="F146" i="3"/>
  <c r="G146" i="3"/>
  <c r="I146" i="3"/>
  <c r="J146" i="3" s="1"/>
  <c r="K146" i="3" s="1"/>
  <c r="L146" i="3"/>
  <c r="O146" i="3"/>
  <c r="P146" i="3" s="1"/>
  <c r="T146" i="3"/>
  <c r="U146" i="3"/>
  <c r="V146" i="3"/>
  <c r="X146" i="3"/>
  <c r="Z146" i="3" s="1"/>
  <c r="U147" i="5" s="1"/>
  <c r="Y146" i="3"/>
  <c r="AA146" i="3"/>
  <c r="AB146" i="3" s="1"/>
  <c r="AC146" i="3" s="1"/>
  <c r="AD146" i="3"/>
  <c r="AE146" i="3"/>
  <c r="AF146" i="3"/>
  <c r="AG146" i="3"/>
  <c r="C147" i="3"/>
  <c r="F147" i="3"/>
  <c r="G147" i="3"/>
  <c r="I147" i="3"/>
  <c r="J147" i="3" s="1"/>
  <c r="K147" i="3" s="1"/>
  <c r="L147" i="3"/>
  <c r="O147" i="3"/>
  <c r="Q147" i="3" s="1"/>
  <c r="R147" i="3" s="1"/>
  <c r="T147" i="3"/>
  <c r="U147" i="3"/>
  <c r="V147" i="3"/>
  <c r="X147" i="3"/>
  <c r="Y147" i="3"/>
  <c r="AA147" i="3"/>
  <c r="AB147" i="3" s="1"/>
  <c r="AC147" i="3" s="1"/>
  <c r="AD147" i="3"/>
  <c r="AE147" i="3"/>
  <c r="AF147" i="3"/>
  <c r="AH147" i="3" s="1"/>
  <c r="AG147" i="3"/>
  <c r="C148" i="3"/>
  <c r="E148" i="3" s="1"/>
  <c r="O149" i="5" s="1"/>
  <c r="F148" i="3"/>
  <c r="G148" i="3"/>
  <c r="I148" i="3"/>
  <c r="J148" i="3" s="1"/>
  <c r="K148" i="3" s="1"/>
  <c r="L148" i="3"/>
  <c r="O148" i="3"/>
  <c r="P148" i="3" s="1"/>
  <c r="T148" i="3"/>
  <c r="U148" i="3"/>
  <c r="V148" i="3"/>
  <c r="X148" i="3"/>
  <c r="Z148" i="3" s="1"/>
  <c r="U149" i="5" s="1"/>
  <c r="Y148" i="3"/>
  <c r="AA148" i="3"/>
  <c r="AB148" i="3" s="1"/>
  <c r="AC148" i="3" s="1"/>
  <c r="AD148" i="3"/>
  <c r="AE148" i="3"/>
  <c r="AF148" i="3"/>
  <c r="AG148" i="3"/>
  <c r="C149" i="3"/>
  <c r="F149" i="3"/>
  <c r="G149" i="3"/>
  <c r="I149" i="3"/>
  <c r="J149" i="3" s="1"/>
  <c r="K149" i="3" s="1"/>
  <c r="L149" i="3"/>
  <c r="O149" i="3"/>
  <c r="P149" i="3" s="1"/>
  <c r="T149" i="3"/>
  <c r="U149" i="3"/>
  <c r="V149" i="3"/>
  <c r="X149" i="3"/>
  <c r="Y149" i="3"/>
  <c r="AA149" i="3"/>
  <c r="AB149" i="3" s="1"/>
  <c r="AC149" i="3" s="1"/>
  <c r="AD149" i="3"/>
  <c r="AE149" i="3"/>
  <c r="AF149" i="3"/>
  <c r="AG149" i="3"/>
  <c r="C150" i="3"/>
  <c r="F150" i="3"/>
  <c r="G150" i="3"/>
  <c r="I150" i="3"/>
  <c r="J150" i="3" s="1"/>
  <c r="K150" i="3" s="1"/>
  <c r="L150" i="3"/>
  <c r="O150" i="3"/>
  <c r="P150" i="3" s="1"/>
  <c r="T150" i="3"/>
  <c r="U150" i="3"/>
  <c r="V150" i="3"/>
  <c r="X150" i="3"/>
  <c r="Y150" i="3"/>
  <c r="AA150" i="3"/>
  <c r="AB150" i="3" s="1"/>
  <c r="AC150" i="3" s="1"/>
  <c r="AD150" i="3"/>
  <c r="AE150" i="3"/>
  <c r="AF150" i="3"/>
  <c r="AG150" i="3"/>
  <c r="C151" i="3"/>
  <c r="F151" i="3"/>
  <c r="G151" i="3"/>
  <c r="I151" i="3"/>
  <c r="J151" i="3" s="1"/>
  <c r="K151" i="3" s="1"/>
  <c r="L151" i="3"/>
  <c r="O151" i="3"/>
  <c r="P151" i="3" s="1"/>
  <c r="T151" i="3"/>
  <c r="U151" i="3"/>
  <c r="V151" i="3"/>
  <c r="X151" i="3"/>
  <c r="Y151" i="3"/>
  <c r="AA151" i="3"/>
  <c r="AB151" i="3" s="1"/>
  <c r="AC151" i="3" s="1"/>
  <c r="AD151" i="3"/>
  <c r="AE151" i="3"/>
  <c r="AF151" i="3"/>
  <c r="AG151" i="3"/>
  <c r="C152" i="3"/>
  <c r="F152" i="3"/>
  <c r="G152" i="3"/>
  <c r="I152" i="3"/>
  <c r="J152" i="3" s="1"/>
  <c r="K152" i="3" s="1"/>
  <c r="L152" i="3"/>
  <c r="O152" i="3"/>
  <c r="P152" i="3" s="1"/>
  <c r="T152" i="3"/>
  <c r="U152" i="3"/>
  <c r="V152" i="3"/>
  <c r="X152" i="3"/>
  <c r="Y152" i="3"/>
  <c r="AA152" i="3"/>
  <c r="AB152" i="3" s="1"/>
  <c r="AC152" i="3" s="1"/>
  <c r="AD152" i="3"/>
  <c r="AE152" i="3"/>
  <c r="AF152" i="3"/>
  <c r="AG152" i="3"/>
  <c r="C153" i="3"/>
  <c r="F153" i="3"/>
  <c r="G153" i="3"/>
  <c r="I153" i="3"/>
  <c r="J153" i="3" s="1"/>
  <c r="K153" i="3" s="1"/>
  <c r="L153" i="3"/>
  <c r="O153" i="3"/>
  <c r="P153" i="3" s="1"/>
  <c r="T153" i="3"/>
  <c r="U153" i="3"/>
  <c r="V153" i="3"/>
  <c r="X153" i="3"/>
  <c r="Y153" i="3"/>
  <c r="AA153" i="3"/>
  <c r="AB153" i="3" s="1"/>
  <c r="AC153" i="3" s="1"/>
  <c r="AD153" i="3"/>
  <c r="AE153" i="3"/>
  <c r="AF153" i="3"/>
  <c r="AG153" i="3"/>
  <c r="C154" i="3"/>
  <c r="E154" i="3" s="1"/>
  <c r="F154" i="3"/>
  <c r="G154" i="3"/>
  <c r="I154" i="3"/>
  <c r="J154" i="3" s="1"/>
  <c r="K154" i="3" s="1"/>
  <c r="L154" i="3"/>
  <c r="O154" i="3"/>
  <c r="P154" i="3" s="1"/>
  <c r="T154" i="3"/>
  <c r="U154" i="3"/>
  <c r="V154" i="3"/>
  <c r="X154" i="3"/>
  <c r="Y154" i="3"/>
  <c r="AA154" i="3"/>
  <c r="AB154" i="3" s="1"/>
  <c r="AC154" i="3" s="1"/>
  <c r="V155" i="5" s="1"/>
  <c r="AD154" i="3"/>
  <c r="AE154" i="3"/>
  <c r="AF154" i="3"/>
  <c r="AG154" i="3"/>
  <c r="C155" i="3"/>
  <c r="F155" i="3"/>
  <c r="G155" i="3"/>
  <c r="I155" i="3"/>
  <c r="J155" i="3" s="1"/>
  <c r="K155" i="3" s="1"/>
  <c r="L155" i="3"/>
  <c r="O155" i="3"/>
  <c r="Q155" i="3" s="1"/>
  <c r="R155" i="3" s="1"/>
  <c r="T155" i="3"/>
  <c r="U155" i="3"/>
  <c r="V155" i="3"/>
  <c r="X155" i="3"/>
  <c r="Y155" i="3"/>
  <c r="AA155" i="3"/>
  <c r="AB155" i="3" s="1"/>
  <c r="AC155" i="3" s="1"/>
  <c r="AD155" i="3"/>
  <c r="AE155" i="3"/>
  <c r="AF155" i="3"/>
  <c r="AG155" i="3"/>
  <c r="C156" i="3"/>
  <c r="F156" i="3"/>
  <c r="G156" i="3"/>
  <c r="I156" i="3"/>
  <c r="J156" i="3" s="1"/>
  <c r="K156" i="3" s="1"/>
  <c r="L156" i="3"/>
  <c r="O156" i="3"/>
  <c r="P156" i="3" s="1"/>
  <c r="T156" i="3"/>
  <c r="U156" i="3"/>
  <c r="V156" i="3"/>
  <c r="X156" i="3"/>
  <c r="Y156" i="3"/>
  <c r="AA156" i="3"/>
  <c r="AB156" i="3" s="1"/>
  <c r="AC156" i="3" s="1"/>
  <c r="V157" i="5" s="1"/>
  <c r="AD156" i="3"/>
  <c r="AE156" i="3"/>
  <c r="AF156" i="3"/>
  <c r="AG156" i="3"/>
  <c r="C157" i="3"/>
  <c r="F157" i="3"/>
  <c r="G157" i="3"/>
  <c r="I157" i="3"/>
  <c r="J157" i="3" s="1"/>
  <c r="K157" i="3" s="1"/>
  <c r="L157" i="3"/>
  <c r="O157" i="3"/>
  <c r="P157" i="3" s="1"/>
  <c r="T157" i="3"/>
  <c r="U157" i="3"/>
  <c r="V157" i="3"/>
  <c r="X157" i="3"/>
  <c r="Y157" i="3"/>
  <c r="AA157" i="3"/>
  <c r="AB157" i="3" s="1"/>
  <c r="AC157" i="3" s="1"/>
  <c r="AD157" i="3"/>
  <c r="AE157" i="3"/>
  <c r="AF157" i="3"/>
  <c r="AH157" i="3" s="1"/>
  <c r="AG157" i="3"/>
  <c r="C158" i="3"/>
  <c r="F158" i="3"/>
  <c r="G158" i="3"/>
  <c r="I158" i="3"/>
  <c r="J158" i="3" s="1"/>
  <c r="K158" i="3" s="1"/>
  <c r="L158" i="3"/>
  <c r="O158" i="3"/>
  <c r="Q158" i="3" s="1"/>
  <c r="R158" i="3" s="1"/>
  <c r="T158" i="3"/>
  <c r="U158" i="3"/>
  <c r="V158" i="3"/>
  <c r="X158" i="3"/>
  <c r="Y158" i="3"/>
  <c r="AA158" i="3"/>
  <c r="AB158" i="3" s="1"/>
  <c r="AC158" i="3" s="1"/>
  <c r="V159" i="5" s="1"/>
  <c r="AD158" i="3"/>
  <c r="AE158" i="3"/>
  <c r="AF158" i="3"/>
  <c r="AH158" i="3" s="1"/>
  <c r="AG158" i="3"/>
  <c r="C159" i="3"/>
  <c r="F159" i="3"/>
  <c r="G159" i="3"/>
  <c r="I159" i="3"/>
  <c r="J159" i="3" s="1"/>
  <c r="K159" i="3" s="1"/>
  <c r="L159" i="3"/>
  <c r="O159" i="3"/>
  <c r="P159" i="3" s="1"/>
  <c r="T159" i="3"/>
  <c r="U159" i="3"/>
  <c r="V159" i="3"/>
  <c r="X159" i="3"/>
  <c r="Y159" i="3"/>
  <c r="AA159" i="3"/>
  <c r="AB159" i="3" s="1"/>
  <c r="AC159" i="3" s="1"/>
  <c r="V160" i="5" s="1"/>
  <c r="AD159" i="3"/>
  <c r="AE159" i="3"/>
  <c r="AF159" i="3"/>
  <c r="AG159" i="3"/>
  <c r="C160" i="3"/>
  <c r="E160" i="3" s="1"/>
  <c r="O161" i="5" s="1"/>
  <c r="F160" i="3"/>
  <c r="G160" i="3"/>
  <c r="I160" i="3"/>
  <c r="J160" i="3" s="1"/>
  <c r="K160" i="3" s="1"/>
  <c r="L160" i="3"/>
  <c r="O160" i="3"/>
  <c r="T160" i="3"/>
  <c r="U160" i="3"/>
  <c r="V160" i="3"/>
  <c r="X160" i="3"/>
  <c r="Z160" i="3" s="1"/>
  <c r="U161" i="5" s="1"/>
  <c r="Y160" i="3"/>
  <c r="AA160" i="3"/>
  <c r="AB160" i="3" s="1"/>
  <c r="AC160" i="3" s="1"/>
  <c r="AD160" i="3"/>
  <c r="AE160" i="3"/>
  <c r="AI160" i="3" s="1"/>
  <c r="W161" i="5" s="1"/>
  <c r="AF160" i="3"/>
  <c r="AH160" i="3" s="1"/>
  <c r="AG160" i="3"/>
  <c r="C161" i="3"/>
  <c r="E161" i="3" s="1"/>
  <c r="O162" i="5" s="1"/>
  <c r="F161" i="3"/>
  <c r="G161" i="3"/>
  <c r="I161" i="3"/>
  <c r="J161" i="3" s="1"/>
  <c r="K161" i="3" s="1"/>
  <c r="L161" i="3"/>
  <c r="O161" i="3"/>
  <c r="Q161" i="3" s="1"/>
  <c r="R161" i="3" s="1"/>
  <c r="T161" i="3"/>
  <c r="U161" i="3"/>
  <c r="V161" i="3"/>
  <c r="X161" i="3"/>
  <c r="Y161" i="3"/>
  <c r="AA161" i="3"/>
  <c r="AB161" i="3" s="1"/>
  <c r="AC161" i="3" s="1"/>
  <c r="AD161" i="3"/>
  <c r="AE161" i="3"/>
  <c r="AF161" i="3"/>
  <c r="AG161" i="3"/>
  <c r="C162" i="3"/>
  <c r="F162" i="3"/>
  <c r="G162" i="3"/>
  <c r="I162" i="3"/>
  <c r="J162" i="3" s="1"/>
  <c r="K162" i="3" s="1"/>
  <c r="M162" i="3" s="1"/>
  <c r="Q163" i="5" s="1"/>
  <c r="L162" i="3"/>
  <c r="O162" i="3"/>
  <c r="P162" i="3" s="1"/>
  <c r="T162" i="3"/>
  <c r="U162" i="3"/>
  <c r="V162" i="3"/>
  <c r="X162" i="3"/>
  <c r="Y162" i="3"/>
  <c r="AA162" i="3"/>
  <c r="AB162" i="3" s="1"/>
  <c r="AC162" i="3" s="1"/>
  <c r="V163" i="5" s="1"/>
  <c r="AD162" i="3"/>
  <c r="AE162" i="3"/>
  <c r="AF162" i="3"/>
  <c r="AG162" i="3"/>
  <c r="C163" i="3"/>
  <c r="F163" i="3"/>
  <c r="G163" i="3"/>
  <c r="I163" i="3"/>
  <c r="J163" i="3" s="1"/>
  <c r="K163" i="3" s="1"/>
  <c r="L163" i="3"/>
  <c r="O163" i="3"/>
  <c r="Q163" i="3" s="1"/>
  <c r="R163" i="3" s="1"/>
  <c r="T163" i="3"/>
  <c r="U163" i="3"/>
  <c r="V163" i="3"/>
  <c r="X163" i="3"/>
  <c r="Y163" i="3"/>
  <c r="AA163" i="3"/>
  <c r="AB163" i="3" s="1"/>
  <c r="AC163" i="3" s="1"/>
  <c r="AD163" i="3"/>
  <c r="AE163" i="3"/>
  <c r="AF163" i="3"/>
  <c r="AH163" i="3" s="1"/>
  <c r="AG163" i="3"/>
  <c r="C164" i="3"/>
  <c r="F164" i="3"/>
  <c r="G164" i="3"/>
  <c r="I164" i="3"/>
  <c r="J164" i="3" s="1"/>
  <c r="K164" i="3" s="1"/>
  <c r="L164" i="3"/>
  <c r="O164" i="3"/>
  <c r="Q164" i="3" s="1"/>
  <c r="R164" i="3" s="1"/>
  <c r="T164" i="3"/>
  <c r="U164" i="3"/>
  <c r="V164" i="3"/>
  <c r="X164" i="3"/>
  <c r="Z164" i="3" s="1"/>
  <c r="U165" i="5" s="1"/>
  <c r="Y164" i="3"/>
  <c r="AA164" i="3"/>
  <c r="AB164" i="3" s="1"/>
  <c r="AC164" i="3" s="1"/>
  <c r="AD164" i="3"/>
  <c r="AE164" i="3"/>
  <c r="AF164" i="3"/>
  <c r="AG164" i="3"/>
  <c r="C165" i="3"/>
  <c r="F165" i="3"/>
  <c r="G165" i="3"/>
  <c r="I165" i="3"/>
  <c r="J165" i="3" s="1"/>
  <c r="K165" i="3" s="1"/>
  <c r="L165" i="3"/>
  <c r="O165" i="3"/>
  <c r="P165" i="3" s="1"/>
  <c r="T165" i="3"/>
  <c r="U165" i="3"/>
  <c r="V165" i="3"/>
  <c r="X165" i="3"/>
  <c r="Y165" i="3"/>
  <c r="AA165" i="3"/>
  <c r="AB165" i="3" s="1"/>
  <c r="AC165" i="3" s="1"/>
  <c r="V166" i="5" s="1"/>
  <c r="AD165" i="3"/>
  <c r="AE165" i="3"/>
  <c r="AF165" i="3"/>
  <c r="AH165" i="3" s="1"/>
  <c r="AG165" i="3"/>
  <c r="C166" i="3"/>
  <c r="F166" i="3"/>
  <c r="G166" i="3"/>
  <c r="I166" i="3"/>
  <c r="J166" i="3" s="1"/>
  <c r="K166" i="3" s="1"/>
  <c r="L166" i="3"/>
  <c r="O166" i="3"/>
  <c r="P166" i="3" s="1"/>
  <c r="T166" i="3"/>
  <c r="U166" i="3"/>
  <c r="V166" i="3"/>
  <c r="X166" i="3"/>
  <c r="Y166" i="3"/>
  <c r="AA166" i="3"/>
  <c r="AB166" i="3" s="1"/>
  <c r="AC166" i="3" s="1"/>
  <c r="AD166" i="3"/>
  <c r="AE166" i="3"/>
  <c r="AF166" i="3"/>
  <c r="AG166" i="3"/>
  <c r="C167" i="3"/>
  <c r="F167" i="3"/>
  <c r="G167" i="3"/>
  <c r="I167" i="3"/>
  <c r="J167" i="3" s="1"/>
  <c r="K167" i="3" s="1"/>
  <c r="L167" i="3"/>
  <c r="O167" i="3"/>
  <c r="Q167" i="3" s="1"/>
  <c r="R167" i="3" s="1"/>
  <c r="T167" i="3"/>
  <c r="U167" i="3"/>
  <c r="V167" i="3"/>
  <c r="X167" i="3"/>
  <c r="Y167" i="3"/>
  <c r="AA167" i="3"/>
  <c r="AB167" i="3" s="1"/>
  <c r="AC167" i="3" s="1"/>
  <c r="V168" i="5" s="1"/>
  <c r="AD167" i="3"/>
  <c r="AE167" i="3"/>
  <c r="AF167" i="3"/>
  <c r="AG167" i="3"/>
  <c r="C168" i="3"/>
  <c r="F168" i="3"/>
  <c r="G168" i="3"/>
  <c r="I168" i="3"/>
  <c r="J168" i="3" s="1"/>
  <c r="K168" i="3" s="1"/>
  <c r="L168" i="3"/>
  <c r="O168" i="3"/>
  <c r="T168" i="3"/>
  <c r="U168" i="3"/>
  <c r="V168" i="3"/>
  <c r="X168" i="3"/>
  <c r="Y168" i="3"/>
  <c r="AA168" i="3"/>
  <c r="AB168" i="3" s="1"/>
  <c r="AC168" i="3" s="1"/>
  <c r="V169" i="5" s="1"/>
  <c r="AD168" i="3"/>
  <c r="AE168" i="3"/>
  <c r="AF168" i="3"/>
  <c r="AH168" i="3" s="1"/>
  <c r="AG168" i="3"/>
  <c r="C169" i="3"/>
  <c r="E169" i="3" s="1"/>
  <c r="O170" i="5" s="1"/>
  <c r="F169" i="3"/>
  <c r="G169" i="3"/>
  <c r="I169" i="3"/>
  <c r="J169" i="3" s="1"/>
  <c r="K169" i="3" s="1"/>
  <c r="L169" i="3"/>
  <c r="O169" i="3"/>
  <c r="P169" i="3" s="1"/>
  <c r="T169" i="3"/>
  <c r="U169" i="3"/>
  <c r="V169" i="3"/>
  <c r="X169" i="3"/>
  <c r="Y169" i="3"/>
  <c r="AA169" i="3"/>
  <c r="AB169" i="3" s="1"/>
  <c r="AC169" i="3" s="1"/>
  <c r="AD169" i="3"/>
  <c r="AE169" i="3"/>
  <c r="AF169" i="3"/>
  <c r="AH169" i="3" s="1"/>
  <c r="AG169" i="3"/>
  <c r="C170" i="3"/>
  <c r="E170" i="3" s="1"/>
  <c r="O171" i="5" s="1"/>
  <c r="F170" i="3"/>
  <c r="G170" i="3"/>
  <c r="I170" i="3"/>
  <c r="J170" i="3" s="1"/>
  <c r="K170" i="3" s="1"/>
  <c r="L170" i="3"/>
  <c r="O170" i="3"/>
  <c r="P170" i="3" s="1"/>
  <c r="T170" i="3"/>
  <c r="U170" i="3"/>
  <c r="V170" i="3"/>
  <c r="X170" i="3"/>
  <c r="Y170" i="3"/>
  <c r="AA170" i="3"/>
  <c r="AB170" i="3" s="1"/>
  <c r="AC170" i="3" s="1"/>
  <c r="V171" i="5" s="1"/>
  <c r="AD170" i="3"/>
  <c r="AE170" i="3"/>
  <c r="AF170" i="3"/>
  <c r="AG170" i="3"/>
  <c r="C171" i="3"/>
  <c r="F171" i="3"/>
  <c r="G171" i="3"/>
  <c r="I171" i="3"/>
  <c r="J171" i="3" s="1"/>
  <c r="K171" i="3" s="1"/>
  <c r="L171" i="3"/>
  <c r="O171" i="3"/>
  <c r="Q171" i="3" s="1"/>
  <c r="R171" i="3" s="1"/>
  <c r="T171" i="3"/>
  <c r="U171" i="3"/>
  <c r="V171" i="3"/>
  <c r="X171" i="3"/>
  <c r="Y171" i="3"/>
  <c r="AA171" i="3"/>
  <c r="AB171" i="3" s="1"/>
  <c r="AC171" i="3" s="1"/>
  <c r="AD171" i="3"/>
  <c r="AE171" i="3"/>
  <c r="AF171" i="3"/>
  <c r="AG171" i="3"/>
  <c r="C172" i="3"/>
  <c r="F172" i="3"/>
  <c r="G172" i="3"/>
  <c r="I172" i="3"/>
  <c r="J172" i="3" s="1"/>
  <c r="K172" i="3" s="1"/>
  <c r="L172" i="3"/>
  <c r="O172" i="3"/>
  <c r="Q172" i="3" s="1"/>
  <c r="R172" i="3" s="1"/>
  <c r="T172" i="3"/>
  <c r="U172" i="3"/>
  <c r="V172" i="3"/>
  <c r="X172" i="3"/>
  <c r="Y172" i="3"/>
  <c r="AA172" i="3"/>
  <c r="AB172" i="3" s="1"/>
  <c r="AC172" i="3" s="1"/>
  <c r="AD172" i="3"/>
  <c r="AE172" i="3"/>
  <c r="AF172" i="3"/>
  <c r="AG172" i="3"/>
  <c r="C173" i="3"/>
  <c r="F173" i="3"/>
  <c r="G173" i="3"/>
  <c r="I173" i="3"/>
  <c r="J173" i="3" s="1"/>
  <c r="K173" i="3" s="1"/>
  <c r="L173" i="3"/>
  <c r="O173" i="3"/>
  <c r="Q173" i="3" s="1"/>
  <c r="R173" i="3" s="1"/>
  <c r="T173" i="3"/>
  <c r="U173" i="3"/>
  <c r="V173" i="3"/>
  <c r="X173" i="3"/>
  <c r="Y173" i="3"/>
  <c r="AA173" i="3"/>
  <c r="AB173" i="3" s="1"/>
  <c r="AC173" i="3" s="1"/>
  <c r="V174" i="5" s="1"/>
  <c r="AD173" i="3"/>
  <c r="AE173" i="3"/>
  <c r="AF173" i="3"/>
  <c r="AH173" i="3" s="1"/>
  <c r="AG173" i="3"/>
  <c r="C174" i="3"/>
  <c r="E174" i="3" s="1"/>
  <c r="F174" i="3"/>
  <c r="G174" i="3"/>
  <c r="I174" i="3"/>
  <c r="J174" i="3" s="1"/>
  <c r="K174" i="3" s="1"/>
  <c r="L174" i="3"/>
  <c r="O174" i="3"/>
  <c r="P174" i="3" s="1"/>
  <c r="T174" i="3"/>
  <c r="U174" i="3"/>
  <c r="V174" i="3"/>
  <c r="X174" i="3"/>
  <c r="Y174" i="3"/>
  <c r="AA174" i="3"/>
  <c r="AB174" i="3" s="1"/>
  <c r="AC174" i="3" s="1"/>
  <c r="AD174" i="3"/>
  <c r="AE174" i="3"/>
  <c r="AF174" i="3"/>
  <c r="AG174" i="3"/>
  <c r="C175" i="3"/>
  <c r="F175" i="3"/>
  <c r="G175" i="3"/>
  <c r="I175" i="3"/>
  <c r="J175" i="3" s="1"/>
  <c r="K175" i="3" s="1"/>
  <c r="L175" i="3"/>
  <c r="O175" i="3"/>
  <c r="P175" i="3" s="1"/>
  <c r="T175" i="3"/>
  <c r="U175" i="3"/>
  <c r="V175" i="3"/>
  <c r="X175" i="3"/>
  <c r="Y175" i="3"/>
  <c r="AA175" i="3"/>
  <c r="AB175" i="3" s="1"/>
  <c r="AC175" i="3" s="1"/>
  <c r="AD175" i="3"/>
  <c r="AE175" i="3"/>
  <c r="AF175" i="3"/>
  <c r="AH175" i="3" s="1"/>
  <c r="AG175" i="3"/>
  <c r="C176" i="3"/>
  <c r="E176" i="3" s="1"/>
  <c r="O177" i="5" s="1"/>
  <c r="F176" i="3"/>
  <c r="G176" i="3"/>
  <c r="I176" i="3"/>
  <c r="J176" i="3" s="1"/>
  <c r="K176" i="3" s="1"/>
  <c r="L176" i="3"/>
  <c r="O176" i="3"/>
  <c r="T176" i="3"/>
  <c r="U176" i="3"/>
  <c r="V176" i="3"/>
  <c r="X176" i="3"/>
  <c r="Y176" i="3"/>
  <c r="AA176" i="3"/>
  <c r="AB176" i="3" s="1"/>
  <c r="AC176" i="3" s="1"/>
  <c r="AD176" i="3"/>
  <c r="AE176" i="3"/>
  <c r="AF176" i="3"/>
  <c r="AG176" i="3"/>
  <c r="C177" i="3"/>
  <c r="F177" i="3"/>
  <c r="G177" i="3"/>
  <c r="I177" i="3"/>
  <c r="J177" i="3" s="1"/>
  <c r="K177" i="3" s="1"/>
  <c r="L177" i="3"/>
  <c r="O177" i="3"/>
  <c r="Q177" i="3" s="1"/>
  <c r="R177" i="3" s="1"/>
  <c r="T177" i="3"/>
  <c r="U177" i="3"/>
  <c r="V177" i="3"/>
  <c r="X177" i="3"/>
  <c r="Y177" i="3"/>
  <c r="AA177" i="3"/>
  <c r="AB177" i="3" s="1"/>
  <c r="AC177" i="3" s="1"/>
  <c r="V178" i="5" s="1"/>
  <c r="AD177" i="3"/>
  <c r="AE177" i="3"/>
  <c r="AF177" i="3"/>
  <c r="AG177" i="3"/>
  <c r="C178" i="3"/>
  <c r="E178" i="3" s="1"/>
  <c r="O179" i="5" s="1"/>
  <c r="F178" i="3"/>
  <c r="G178" i="3"/>
  <c r="I178" i="3"/>
  <c r="J178" i="3" s="1"/>
  <c r="K178" i="3" s="1"/>
  <c r="L178" i="3"/>
  <c r="O178" i="3"/>
  <c r="P178" i="3" s="1"/>
  <c r="T178" i="3"/>
  <c r="U178" i="3"/>
  <c r="V178" i="3"/>
  <c r="X178" i="3"/>
  <c r="Y178" i="3"/>
  <c r="AA178" i="3"/>
  <c r="AB178" i="3" s="1"/>
  <c r="AC178" i="3" s="1"/>
  <c r="V179" i="5" s="1"/>
  <c r="AD178" i="3"/>
  <c r="AE178" i="3"/>
  <c r="AF178" i="3"/>
  <c r="AG178" i="3"/>
  <c r="C179" i="3"/>
  <c r="F179" i="3"/>
  <c r="G179" i="3"/>
  <c r="I179" i="3"/>
  <c r="J179" i="3" s="1"/>
  <c r="K179" i="3" s="1"/>
  <c r="L179" i="3"/>
  <c r="O179" i="3"/>
  <c r="P179" i="3" s="1"/>
  <c r="T179" i="3"/>
  <c r="U179" i="3"/>
  <c r="V179" i="3"/>
  <c r="X179" i="3"/>
  <c r="Y179" i="3"/>
  <c r="AA179" i="3"/>
  <c r="AB179" i="3" s="1"/>
  <c r="AC179" i="3" s="1"/>
  <c r="V180" i="5" s="1"/>
  <c r="AD179" i="3"/>
  <c r="AE179" i="3"/>
  <c r="AF179" i="3"/>
  <c r="AH179" i="3" s="1"/>
  <c r="AG179" i="3"/>
  <c r="C180" i="3"/>
  <c r="E180" i="3" s="1"/>
  <c r="O181" i="5" s="1"/>
  <c r="F180" i="3"/>
  <c r="G180" i="3"/>
  <c r="I180" i="3"/>
  <c r="J180" i="3" s="1"/>
  <c r="K180" i="3" s="1"/>
  <c r="L180" i="3"/>
  <c r="O180" i="3"/>
  <c r="P180" i="3" s="1"/>
  <c r="T180" i="3"/>
  <c r="U180" i="3"/>
  <c r="V180" i="3"/>
  <c r="X180" i="3"/>
  <c r="Y180" i="3"/>
  <c r="AA180" i="3"/>
  <c r="AB180" i="3" s="1"/>
  <c r="AC180" i="3" s="1"/>
  <c r="V181" i="5" s="1"/>
  <c r="AD180" i="3"/>
  <c r="AE180" i="3"/>
  <c r="AF180" i="3"/>
  <c r="AH180" i="3" s="1"/>
  <c r="AG180" i="3"/>
  <c r="C181" i="3"/>
  <c r="E181" i="3" s="1"/>
  <c r="O182" i="5" s="1"/>
  <c r="F181" i="3"/>
  <c r="G181" i="3"/>
  <c r="I181" i="3"/>
  <c r="J181" i="3" s="1"/>
  <c r="K181" i="3" s="1"/>
  <c r="L181" i="3"/>
  <c r="O181" i="3"/>
  <c r="Q181" i="3" s="1"/>
  <c r="R181" i="3" s="1"/>
  <c r="T181" i="3"/>
  <c r="U181" i="3"/>
  <c r="V181" i="3"/>
  <c r="X181" i="3"/>
  <c r="Y181" i="3"/>
  <c r="AA181" i="3"/>
  <c r="AB181" i="3" s="1"/>
  <c r="AC181" i="3" s="1"/>
  <c r="AD181" i="3"/>
  <c r="AE181" i="3"/>
  <c r="AF181" i="3"/>
  <c r="AG181" i="3"/>
  <c r="C182" i="3"/>
  <c r="E182" i="3" s="1"/>
  <c r="O183" i="5" s="1"/>
  <c r="F182" i="3"/>
  <c r="G182" i="3"/>
  <c r="I182" i="3"/>
  <c r="J182" i="3" s="1"/>
  <c r="K182" i="3" s="1"/>
  <c r="L182" i="3"/>
  <c r="O182" i="3"/>
  <c r="P182" i="3" s="1"/>
  <c r="T182" i="3"/>
  <c r="U182" i="3"/>
  <c r="V182" i="3"/>
  <c r="X182" i="3"/>
  <c r="Y182" i="3"/>
  <c r="AA182" i="3"/>
  <c r="AB182" i="3" s="1"/>
  <c r="AC182" i="3" s="1"/>
  <c r="AD182" i="3"/>
  <c r="AE182" i="3"/>
  <c r="AF182" i="3"/>
  <c r="AG182" i="3"/>
  <c r="C183" i="3"/>
  <c r="F183" i="3"/>
  <c r="G183" i="3"/>
  <c r="I183" i="3"/>
  <c r="J183" i="3" s="1"/>
  <c r="K183" i="3" s="1"/>
  <c r="L183" i="3"/>
  <c r="O183" i="3"/>
  <c r="T183" i="3"/>
  <c r="U183" i="3"/>
  <c r="V183" i="3"/>
  <c r="X183" i="3"/>
  <c r="Y183" i="3"/>
  <c r="AA183" i="3"/>
  <c r="AB183" i="3" s="1"/>
  <c r="AC183" i="3" s="1"/>
  <c r="V184" i="5" s="1"/>
  <c r="AD183" i="3"/>
  <c r="AE183" i="3"/>
  <c r="AF183" i="3"/>
  <c r="AH183" i="3" s="1"/>
  <c r="AG183" i="3"/>
  <c r="C184" i="3"/>
  <c r="E184" i="3" s="1"/>
  <c r="O185" i="5" s="1"/>
  <c r="F184" i="3"/>
  <c r="G184" i="3"/>
  <c r="I184" i="3"/>
  <c r="J184" i="3" s="1"/>
  <c r="K184" i="3" s="1"/>
  <c r="L184" i="3"/>
  <c r="O184" i="3"/>
  <c r="P184" i="3" s="1"/>
  <c r="T184" i="3"/>
  <c r="U184" i="3"/>
  <c r="V184" i="3"/>
  <c r="X184" i="3"/>
  <c r="Y184" i="3"/>
  <c r="AA184" i="3"/>
  <c r="AB184" i="3" s="1"/>
  <c r="AC184" i="3" s="1"/>
  <c r="V185" i="5" s="1"/>
  <c r="AD184" i="3"/>
  <c r="AE184" i="3"/>
  <c r="AF184" i="3"/>
  <c r="AG184" i="3"/>
  <c r="C185" i="3"/>
  <c r="F185" i="3"/>
  <c r="G185" i="3"/>
  <c r="I185" i="3"/>
  <c r="J185" i="3" s="1"/>
  <c r="K185" i="3" s="1"/>
  <c r="L185" i="3"/>
  <c r="O185" i="3"/>
  <c r="Q185" i="3" s="1"/>
  <c r="R185" i="3" s="1"/>
  <c r="T185" i="3"/>
  <c r="U185" i="3"/>
  <c r="V185" i="3"/>
  <c r="X185" i="3"/>
  <c r="Y185" i="3"/>
  <c r="AA185" i="3"/>
  <c r="AB185" i="3" s="1"/>
  <c r="AC185" i="3" s="1"/>
  <c r="AD185" i="3"/>
  <c r="AE185" i="3"/>
  <c r="AF185" i="3"/>
  <c r="AG185" i="3"/>
  <c r="C186" i="3"/>
  <c r="F186" i="3"/>
  <c r="G186" i="3"/>
  <c r="I186" i="3"/>
  <c r="J186" i="3" s="1"/>
  <c r="K186" i="3" s="1"/>
  <c r="L186" i="3"/>
  <c r="O186" i="3"/>
  <c r="P186" i="3" s="1"/>
  <c r="T186" i="3"/>
  <c r="U186" i="3"/>
  <c r="V186" i="3"/>
  <c r="X186" i="3"/>
  <c r="Y186" i="3"/>
  <c r="AA186" i="3"/>
  <c r="AB186" i="3" s="1"/>
  <c r="AC186" i="3" s="1"/>
  <c r="V187" i="5" s="1"/>
  <c r="AD186" i="3"/>
  <c r="AE186" i="3"/>
  <c r="AF186" i="3"/>
  <c r="AG186" i="3"/>
  <c r="C187" i="3"/>
  <c r="F187" i="3"/>
  <c r="G187" i="3"/>
  <c r="I187" i="3"/>
  <c r="J187" i="3" s="1"/>
  <c r="K187" i="3" s="1"/>
  <c r="L187" i="3"/>
  <c r="O187" i="3"/>
  <c r="Q187" i="3" s="1"/>
  <c r="R187" i="3" s="1"/>
  <c r="T187" i="3"/>
  <c r="U187" i="3"/>
  <c r="V187" i="3"/>
  <c r="X187" i="3"/>
  <c r="Y187" i="3"/>
  <c r="AA187" i="3"/>
  <c r="AB187" i="3" s="1"/>
  <c r="AC187" i="3" s="1"/>
  <c r="V188" i="5" s="1"/>
  <c r="AD187" i="3"/>
  <c r="AE187" i="3"/>
  <c r="AF187" i="3"/>
  <c r="AH187" i="3" s="1"/>
  <c r="AG187" i="3"/>
  <c r="C188" i="3"/>
  <c r="F188" i="3"/>
  <c r="G188" i="3"/>
  <c r="I188" i="3"/>
  <c r="J188" i="3" s="1"/>
  <c r="K188" i="3" s="1"/>
  <c r="L188" i="3"/>
  <c r="O188" i="3"/>
  <c r="P188" i="3" s="1"/>
  <c r="T188" i="3"/>
  <c r="U188" i="3"/>
  <c r="V188" i="3"/>
  <c r="X188" i="3"/>
  <c r="Y188" i="3"/>
  <c r="AA188" i="3"/>
  <c r="AB188" i="3" s="1"/>
  <c r="AC188" i="3" s="1"/>
  <c r="AD188" i="3"/>
  <c r="AE188" i="3"/>
  <c r="AF188" i="3"/>
  <c r="AH188" i="3" s="1"/>
  <c r="AG188" i="3"/>
  <c r="C189" i="3"/>
  <c r="F189" i="3"/>
  <c r="G189" i="3"/>
  <c r="I189" i="3"/>
  <c r="J189" i="3" s="1"/>
  <c r="K189" i="3" s="1"/>
  <c r="L189" i="3"/>
  <c r="O189" i="3"/>
  <c r="P189" i="3" s="1"/>
  <c r="T189" i="3"/>
  <c r="U189" i="3"/>
  <c r="V189" i="3"/>
  <c r="X189" i="3"/>
  <c r="Y189" i="3"/>
  <c r="AA189" i="3"/>
  <c r="AB189" i="3" s="1"/>
  <c r="AC189" i="3" s="1"/>
  <c r="AD189" i="3"/>
  <c r="AE189" i="3"/>
  <c r="AF189" i="3"/>
  <c r="AG189" i="3"/>
  <c r="C190" i="3"/>
  <c r="F190" i="3"/>
  <c r="G190" i="3"/>
  <c r="I190" i="3"/>
  <c r="J190" i="3" s="1"/>
  <c r="K190" i="3" s="1"/>
  <c r="L190" i="3"/>
  <c r="O190" i="3"/>
  <c r="P190" i="3" s="1"/>
  <c r="T190" i="3"/>
  <c r="U190" i="3"/>
  <c r="V190" i="3"/>
  <c r="X190" i="3"/>
  <c r="Y190" i="3"/>
  <c r="AA190" i="3"/>
  <c r="AB190" i="3" s="1"/>
  <c r="AC190" i="3" s="1"/>
  <c r="AD190" i="3"/>
  <c r="AE190" i="3"/>
  <c r="AF190" i="3"/>
  <c r="AH190" i="3" s="1"/>
  <c r="AG190" i="3"/>
  <c r="C191" i="3"/>
  <c r="E191" i="3" s="1"/>
  <c r="O192" i="5" s="1"/>
  <c r="F191" i="3"/>
  <c r="G191" i="3"/>
  <c r="I191" i="3"/>
  <c r="J191" i="3" s="1"/>
  <c r="K191" i="3" s="1"/>
  <c r="L191" i="3"/>
  <c r="O191" i="3"/>
  <c r="Q191" i="3" s="1"/>
  <c r="R191" i="3" s="1"/>
  <c r="T191" i="3"/>
  <c r="U191" i="3"/>
  <c r="V191" i="3"/>
  <c r="X191" i="3"/>
  <c r="Y191" i="3"/>
  <c r="AA191" i="3"/>
  <c r="AB191" i="3" s="1"/>
  <c r="AC191" i="3" s="1"/>
  <c r="V192" i="5" s="1"/>
  <c r="AD191" i="3"/>
  <c r="AE191" i="3"/>
  <c r="AF191" i="3"/>
  <c r="AG191" i="3"/>
  <c r="C192" i="3"/>
  <c r="E192" i="3" s="1"/>
  <c r="O193" i="5" s="1"/>
  <c r="F192" i="3"/>
  <c r="G192" i="3"/>
  <c r="I192" i="3"/>
  <c r="J192" i="3" s="1"/>
  <c r="K192" i="3" s="1"/>
  <c r="M192" i="3" s="1"/>
  <c r="Q193" i="5" s="1"/>
  <c r="L192" i="3"/>
  <c r="O192" i="3"/>
  <c r="Q192" i="3" s="1"/>
  <c r="R192" i="3" s="1"/>
  <c r="T192" i="3"/>
  <c r="U192" i="3"/>
  <c r="V192" i="3"/>
  <c r="X192" i="3"/>
  <c r="Y192" i="3"/>
  <c r="AA192" i="3"/>
  <c r="AB192" i="3" s="1"/>
  <c r="AC192" i="3" s="1"/>
  <c r="V193" i="5" s="1"/>
  <c r="AD192" i="3"/>
  <c r="AE192" i="3"/>
  <c r="AF192" i="3"/>
  <c r="AG192" i="3"/>
  <c r="C193" i="3"/>
  <c r="F193" i="3"/>
  <c r="G193" i="3"/>
  <c r="I193" i="3"/>
  <c r="J193" i="3" s="1"/>
  <c r="K193" i="3" s="1"/>
  <c r="L193" i="3"/>
  <c r="O193" i="3"/>
  <c r="Q193" i="3" s="1"/>
  <c r="R193" i="3" s="1"/>
  <c r="T193" i="3"/>
  <c r="U193" i="3"/>
  <c r="V193" i="3"/>
  <c r="X193" i="3"/>
  <c r="Y193" i="3"/>
  <c r="AA193" i="3"/>
  <c r="AB193" i="3" s="1"/>
  <c r="AC193" i="3" s="1"/>
  <c r="AD193" i="3"/>
  <c r="AE193" i="3"/>
  <c r="AF193" i="3"/>
  <c r="AH193" i="3" s="1"/>
  <c r="AG193" i="3"/>
  <c r="C4" i="4"/>
  <c r="D4" i="4" s="1"/>
  <c r="AC5" i="5" s="1"/>
  <c r="E4" i="4"/>
  <c r="F4" i="4"/>
  <c r="I4" i="4"/>
  <c r="J4" i="4"/>
  <c r="K4" i="4"/>
  <c r="L4" i="4"/>
  <c r="N4" i="4"/>
  <c r="O4" i="4" s="1"/>
  <c r="P4" i="4"/>
  <c r="Q4" i="4"/>
  <c r="R4" i="4" s="1"/>
  <c r="AG5" i="5" s="1"/>
  <c r="S4" i="4"/>
  <c r="T4" i="4"/>
  <c r="U4" i="4"/>
  <c r="C5" i="4"/>
  <c r="D5" i="4" s="1"/>
  <c r="AC6" i="5" s="1"/>
  <c r="E5" i="4"/>
  <c r="F5" i="4"/>
  <c r="I5" i="4"/>
  <c r="J5" i="4"/>
  <c r="K5" i="4"/>
  <c r="L5" i="4"/>
  <c r="N5" i="4"/>
  <c r="O5" i="4" s="1"/>
  <c r="P5" i="4"/>
  <c r="Q5" i="4"/>
  <c r="S5" i="4"/>
  <c r="T5" i="4"/>
  <c r="U5" i="4"/>
  <c r="C6" i="4"/>
  <c r="D6" i="4" s="1"/>
  <c r="E6" i="4"/>
  <c r="F6" i="4"/>
  <c r="I6" i="4"/>
  <c r="J6" i="4"/>
  <c r="K6" i="4"/>
  <c r="L6" i="4"/>
  <c r="N6" i="4"/>
  <c r="O6" i="4" s="1"/>
  <c r="P6" i="4"/>
  <c r="Q6" i="4"/>
  <c r="S6" i="4"/>
  <c r="T6" i="4"/>
  <c r="U6" i="4"/>
  <c r="C7" i="4"/>
  <c r="D7" i="4" s="1"/>
  <c r="E7" i="4"/>
  <c r="F7" i="4"/>
  <c r="G7" i="4" s="1"/>
  <c r="I7" i="4"/>
  <c r="J7" i="4"/>
  <c r="K7" i="4"/>
  <c r="L7" i="4"/>
  <c r="N7" i="4"/>
  <c r="O7" i="4" s="1"/>
  <c r="P7" i="4"/>
  <c r="Q7" i="4"/>
  <c r="S7" i="4"/>
  <c r="T7" i="4"/>
  <c r="U7" i="4"/>
  <c r="C8" i="4"/>
  <c r="D8" i="4" s="1"/>
  <c r="AC9" i="5" s="1"/>
  <c r="E8" i="4"/>
  <c r="F8" i="4"/>
  <c r="I8" i="4"/>
  <c r="J8" i="4"/>
  <c r="K8" i="4"/>
  <c r="L8" i="4"/>
  <c r="N8" i="4"/>
  <c r="O8" i="4" s="1"/>
  <c r="P8" i="4"/>
  <c r="Q8" i="4"/>
  <c r="S8" i="4"/>
  <c r="T8" i="4"/>
  <c r="U8" i="4"/>
  <c r="C9" i="4"/>
  <c r="D9" i="4" s="1"/>
  <c r="AC10" i="5" s="1"/>
  <c r="E9" i="4"/>
  <c r="F9" i="4"/>
  <c r="I9" i="4"/>
  <c r="J9" i="4"/>
  <c r="K9" i="4"/>
  <c r="L9" i="4"/>
  <c r="N9" i="4"/>
  <c r="O9" i="4" s="1"/>
  <c r="P9" i="4"/>
  <c r="Q9" i="4"/>
  <c r="S9" i="4"/>
  <c r="T9" i="4"/>
  <c r="U9" i="4"/>
  <c r="C10" i="4"/>
  <c r="D10" i="4" s="1"/>
  <c r="E10" i="4"/>
  <c r="F10" i="4"/>
  <c r="I10" i="4"/>
  <c r="M10" i="4" s="1"/>
  <c r="J10" i="4"/>
  <c r="K10" i="4"/>
  <c r="L10" i="4"/>
  <c r="N10" i="4"/>
  <c r="O10" i="4" s="1"/>
  <c r="P10" i="4"/>
  <c r="Q10" i="4"/>
  <c r="S10" i="4"/>
  <c r="T10" i="4"/>
  <c r="U10" i="4"/>
  <c r="C11" i="4"/>
  <c r="D11" i="4" s="1"/>
  <c r="AC12" i="5" s="1"/>
  <c r="E11" i="4"/>
  <c r="F11" i="4"/>
  <c r="I11" i="4"/>
  <c r="J11" i="4"/>
  <c r="K11" i="4"/>
  <c r="L11" i="4"/>
  <c r="N11" i="4"/>
  <c r="O11" i="4" s="1"/>
  <c r="P11" i="4"/>
  <c r="Q11" i="4"/>
  <c r="S11" i="4"/>
  <c r="T11" i="4"/>
  <c r="U11" i="4"/>
  <c r="C12" i="4"/>
  <c r="D12" i="4" s="1"/>
  <c r="E12" i="4"/>
  <c r="F12" i="4"/>
  <c r="I12" i="4"/>
  <c r="J12" i="4"/>
  <c r="K12" i="4"/>
  <c r="L12" i="4"/>
  <c r="N12" i="4"/>
  <c r="O12" i="4" s="1"/>
  <c r="P12" i="4"/>
  <c r="Q12" i="4"/>
  <c r="S12" i="4"/>
  <c r="T12" i="4"/>
  <c r="U12" i="4"/>
  <c r="C13" i="4"/>
  <c r="D13" i="4" s="1"/>
  <c r="AC14" i="5" s="1"/>
  <c r="E13" i="4"/>
  <c r="F13" i="4"/>
  <c r="I13" i="4"/>
  <c r="J13" i="4"/>
  <c r="M13" i="4" s="1"/>
  <c r="AF14" i="5" s="1"/>
  <c r="K13" i="4"/>
  <c r="L13" i="4"/>
  <c r="N13" i="4"/>
  <c r="O13" i="4"/>
  <c r="P13" i="4"/>
  <c r="Q13" i="4"/>
  <c r="S13" i="4"/>
  <c r="T13" i="4"/>
  <c r="U13" i="4"/>
  <c r="C14" i="4"/>
  <c r="D14" i="4" s="1"/>
  <c r="AC15" i="5" s="1"/>
  <c r="E14" i="4"/>
  <c r="F14" i="4"/>
  <c r="I14" i="4"/>
  <c r="J14" i="4"/>
  <c r="K14" i="4"/>
  <c r="L14" i="4"/>
  <c r="N14" i="4"/>
  <c r="O14" i="4" s="1"/>
  <c r="P14" i="4"/>
  <c r="Q14" i="4"/>
  <c r="S14" i="4"/>
  <c r="T14" i="4"/>
  <c r="U14" i="4"/>
  <c r="C15" i="4"/>
  <c r="D15" i="4" s="1"/>
  <c r="E15" i="4"/>
  <c r="F15" i="4"/>
  <c r="I15" i="4"/>
  <c r="J15" i="4"/>
  <c r="K15" i="4"/>
  <c r="L15" i="4"/>
  <c r="N15" i="4"/>
  <c r="O15" i="4" s="1"/>
  <c r="P15" i="4"/>
  <c r="Q15" i="4"/>
  <c r="S15" i="4"/>
  <c r="T15" i="4"/>
  <c r="U15" i="4"/>
  <c r="C16" i="4"/>
  <c r="D16" i="4" s="1"/>
  <c r="AC17" i="5" s="1"/>
  <c r="E16" i="4"/>
  <c r="F16" i="4"/>
  <c r="I16" i="4"/>
  <c r="J16" i="4"/>
  <c r="K16" i="4"/>
  <c r="L16" i="4"/>
  <c r="N16" i="4"/>
  <c r="O16" i="4" s="1"/>
  <c r="P16" i="4"/>
  <c r="Q16" i="4"/>
  <c r="S16" i="4"/>
  <c r="T16" i="4"/>
  <c r="U16" i="4"/>
  <c r="C17" i="4"/>
  <c r="D17" i="4" s="1"/>
  <c r="AC18" i="5" s="1"/>
  <c r="E17" i="4"/>
  <c r="F17" i="4"/>
  <c r="I17" i="4"/>
  <c r="J17" i="4"/>
  <c r="K17" i="4"/>
  <c r="L17" i="4"/>
  <c r="N17" i="4"/>
  <c r="O17" i="4" s="1"/>
  <c r="R17" i="4" s="1"/>
  <c r="AG18" i="5" s="1"/>
  <c r="P17" i="4"/>
  <c r="Q17" i="4"/>
  <c r="S17" i="4"/>
  <c r="T17" i="4"/>
  <c r="U17" i="4"/>
  <c r="C18" i="4"/>
  <c r="D18" i="4" s="1"/>
  <c r="AC19" i="5" s="1"/>
  <c r="E18" i="4"/>
  <c r="F18" i="4"/>
  <c r="G18" i="4" s="1"/>
  <c r="AD19" i="5" s="1"/>
  <c r="I18" i="4"/>
  <c r="J18" i="4"/>
  <c r="K18" i="4"/>
  <c r="L18" i="4"/>
  <c r="N18" i="4"/>
  <c r="O18" i="4" s="1"/>
  <c r="P18" i="4"/>
  <c r="Q18" i="4"/>
  <c r="S18" i="4"/>
  <c r="T18" i="4"/>
  <c r="U18" i="4"/>
  <c r="C19" i="4"/>
  <c r="D19" i="4" s="1"/>
  <c r="AC20" i="5" s="1"/>
  <c r="E19" i="4"/>
  <c r="F19" i="4"/>
  <c r="I19" i="4"/>
  <c r="J19" i="4"/>
  <c r="K19" i="4"/>
  <c r="L19" i="4"/>
  <c r="N19" i="4"/>
  <c r="O19" i="4" s="1"/>
  <c r="P19" i="4"/>
  <c r="Q19" i="4"/>
  <c r="S19" i="4"/>
  <c r="T19" i="4"/>
  <c r="U19" i="4"/>
  <c r="C20" i="4"/>
  <c r="D20" i="4" s="1"/>
  <c r="AC21" i="5" s="1"/>
  <c r="E20" i="4"/>
  <c r="F20" i="4"/>
  <c r="I20" i="4"/>
  <c r="J20" i="4"/>
  <c r="K20" i="4"/>
  <c r="L20" i="4"/>
  <c r="N20" i="4"/>
  <c r="O20" i="4" s="1"/>
  <c r="P20" i="4"/>
  <c r="Q20" i="4"/>
  <c r="S20" i="4"/>
  <c r="T20" i="4"/>
  <c r="U20" i="4"/>
  <c r="C21" i="4"/>
  <c r="D21" i="4" s="1"/>
  <c r="AC22" i="5" s="1"/>
  <c r="E21" i="4"/>
  <c r="F21" i="4"/>
  <c r="I21" i="4"/>
  <c r="J21" i="4"/>
  <c r="K21" i="4"/>
  <c r="L21" i="4"/>
  <c r="N21" i="4"/>
  <c r="O21" i="4" s="1"/>
  <c r="P21" i="4"/>
  <c r="Q21" i="4"/>
  <c r="S21" i="4"/>
  <c r="T21" i="4"/>
  <c r="U21" i="4"/>
  <c r="C22" i="4"/>
  <c r="D22" i="4" s="1"/>
  <c r="AC23" i="5" s="1"/>
  <c r="E22" i="4"/>
  <c r="F22" i="4"/>
  <c r="I22" i="4"/>
  <c r="J22" i="4"/>
  <c r="K22" i="4"/>
  <c r="L22" i="4"/>
  <c r="N22" i="4"/>
  <c r="O22" i="4" s="1"/>
  <c r="P22" i="4"/>
  <c r="Q22" i="4"/>
  <c r="S22" i="4"/>
  <c r="T22" i="4"/>
  <c r="U22" i="4"/>
  <c r="C23" i="4"/>
  <c r="D23" i="4" s="1"/>
  <c r="AC24" i="5" s="1"/>
  <c r="E23" i="4"/>
  <c r="F23" i="4"/>
  <c r="I23" i="4"/>
  <c r="J23" i="4"/>
  <c r="K23" i="4"/>
  <c r="L23" i="4"/>
  <c r="N23" i="4"/>
  <c r="O23" i="4" s="1"/>
  <c r="P23" i="4"/>
  <c r="Q23" i="4"/>
  <c r="S23" i="4"/>
  <c r="T23" i="4"/>
  <c r="U23" i="4"/>
  <c r="C24" i="4"/>
  <c r="D24" i="4" s="1"/>
  <c r="AC25" i="5" s="1"/>
  <c r="E24" i="4"/>
  <c r="F24" i="4"/>
  <c r="I24" i="4"/>
  <c r="J24" i="4"/>
  <c r="K24" i="4"/>
  <c r="L24" i="4"/>
  <c r="N24" i="4"/>
  <c r="O24" i="4" s="1"/>
  <c r="P24" i="4"/>
  <c r="Q24" i="4"/>
  <c r="S24" i="4"/>
  <c r="T24" i="4"/>
  <c r="U24" i="4"/>
  <c r="C25" i="4"/>
  <c r="D25" i="4" s="1"/>
  <c r="AC26" i="5" s="1"/>
  <c r="E25" i="4"/>
  <c r="F25" i="4"/>
  <c r="I25" i="4"/>
  <c r="J25" i="4"/>
  <c r="K25" i="4"/>
  <c r="L25" i="4"/>
  <c r="N25" i="4"/>
  <c r="O25" i="4" s="1"/>
  <c r="R25" i="4" s="1"/>
  <c r="P25" i="4"/>
  <c r="Q25" i="4"/>
  <c r="S25" i="4"/>
  <c r="T25" i="4"/>
  <c r="U25" i="4"/>
  <c r="C26" i="4"/>
  <c r="D26" i="4" s="1"/>
  <c r="AC27" i="5" s="1"/>
  <c r="E26" i="4"/>
  <c r="F26" i="4"/>
  <c r="I26" i="4"/>
  <c r="J26" i="4"/>
  <c r="K26" i="4"/>
  <c r="L26" i="4"/>
  <c r="N26" i="4"/>
  <c r="O26" i="4" s="1"/>
  <c r="P26" i="4"/>
  <c r="Q26" i="4"/>
  <c r="S26" i="4"/>
  <c r="T26" i="4"/>
  <c r="U26" i="4"/>
  <c r="C27" i="4"/>
  <c r="D27" i="4" s="1"/>
  <c r="AC28" i="5" s="1"/>
  <c r="E27" i="4"/>
  <c r="F27" i="4"/>
  <c r="I27" i="4"/>
  <c r="J27" i="4"/>
  <c r="K27" i="4"/>
  <c r="L27" i="4"/>
  <c r="N27" i="4"/>
  <c r="O27" i="4" s="1"/>
  <c r="P27" i="4"/>
  <c r="Q27" i="4"/>
  <c r="S27" i="4"/>
  <c r="T27" i="4"/>
  <c r="U27" i="4"/>
  <c r="C28" i="4"/>
  <c r="D28" i="4" s="1"/>
  <c r="AC29" i="5" s="1"/>
  <c r="E28" i="4"/>
  <c r="F28" i="4"/>
  <c r="I28" i="4"/>
  <c r="J28" i="4"/>
  <c r="K28" i="4"/>
  <c r="L28" i="4"/>
  <c r="N28" i="4"/>
  <c r="O28" i="4" s="1"/>
  <c r="P28" i="4"/>
  <c r="Q28" i="4"/>
  <c r="S28" i="4"/>
  <c r="T28" i="4"/>
  <c r="U28" i="4"/>
  <c r="C29" i="4"/>
  <c r="D29" i="4" s="1"/>
  <c r="E29" i="4"/>
  <c r="F29" i="4"/>
  <c r="I29" i="4"/>
  <c r="J29" i="4"/>
  <c r="K29" i="4"/>
  <c r="L29" i="4"/>
  <c r="N29" i="4"/>
  <c r="O29" i="4" s="1"/>
  <c r="P29" i="4"/>
  <c r="Q29" i="4"/>
  <c r="S29" i="4"/>
  <c r="T29" i="4"/>
  <c r="U29" i="4"/>
  <c r="C30" i="4"/>
  <c r="D30" i="4" s="1"/>
  <c r="AC31" i="5" s="1"/>
  <c r="E30" i="4"/>
  <c r="F30" i="4"/>
  <c r="I30" i="4"/>
  <c r="J30" i="4"/>
  <c r="K30" i="4"/>
  <c r="L30" i="4"/>
  <c r="N30" i="4"/>
  <c r="O30" i="4" s="1"/>
  <c r="P30" i="4"/>
  <c r="Q30" i="4"/>
  <c r="S30" i="4"/>
  <c r="T30" i="4"/>
  <c r="U30" i="4"/>
  <c r="C31" i="4"/>
  <c r="D31" i="4" s="1"/>
  <c r="AC32" i="5" s="1"/>
  <c r="E31" i="4"/>
  <c r="F31" i="4"/>
  <c r="I31" i="4"/>
  <c r="J31" i="4"/>
  <c r="K31" i="4"/>
  <c r="L31" i="4"/>
  <c r="N31" i="4"/>
  <c r="O31" i="4" s="1"/>
  <c r="P31" i="4"/>
  <c r="Q31" i="4"/>
  <c r="S31" i="4"/>
  <c r="T31" i="4"/>
  <c r="U31" i="4"/>
  <c r="C32" i="4"/>
  <c r="D32" i="4" s="1"/>
  <c r="AC33" i="5" s="1"/>
  <c r="E32" i="4"/>
  <c r="F32" i="4"/>
  <c r="I32" i="4"/>
  <c r="J32" i="4"/>
  <c r="K32" i="4"/>
  <c r="L32" i="4"/>
  <c r="N32" i="4"/>
  <c r="O32" i="4" s="1"/>
  <c r="P32" i="4"/>
  <c r="Q32" i="4"/>
  <c r="S32" i="4"/>
  <c r="T32" i="4"/>
  <c r="U32" i="4"/>
  <c r="C33" i="4"/>
  <c r="D33" i="4" s="1"/>
  <c r="AC34" i="5" s="1"/>
  <c r="E33" i="4"/>
  <c r="F33" i="4"/>
  <c r="I33" i="4"/>
  <c r="J33" i="4"/>
  <c r="K33" i="4"/>
  <c r="L33" i="4"/>
  <c r="N33" i="4"/>
  <c r="O33" i="4" s="1"/>
  <c r="P33" i="4"/>
  <c r="Q33" i="4"/>
  <c r="S33" i="4"/>
  <c r="T33" i="4"/>
  <c r="U33" i="4"/>
  <c r="C34" i="4"/>
  <c r="D34" i="4" s="1"/>
  <c r="AC35" i="5" s="1"/>
  <c r="E34" i="4"/>
  <c r="F34" i="4"/>
  <c r="I34" i="4"/>
  <c r="J34" i="4"/>
  <c r="K34" i="4"/>
  <c r="L34" i="4"/>
  <c r="N34" i="4"/>
  <c r="O34" i="4" s="1"/>
  <c r="P34" i="4"/>
  <c r="Q34" i="4"/>
  <c r="S34" i="4"/>
  <c r="T34" i="4"/>
  <c r="U34" i="4"/>
  <c r="C35" i="4"/>
  <c r="D35" i="4" s="1"/>
  <c r="AC36" i="5" s="1"/>
  <c r="E35" i="4"/>
  <c r="F35" i="4"/>
  <c r="I35" i="4"/>
  <c r="J35" i="4"/>
  <c r="K35" i="4"/>
  <c r="L35" i="4"/>
  <c r="N35" i="4"/>
  <c r="O35" i="4" s="1"/>
  <c r="P35" i="4"/>
  <c r="Q35" i="4"/>
  <c r="S35" i="4"/>
  <c r="T35" i="4"/>
  <c r="U35" i="4"/>
  <c r="C36" i="4"/>
  <c r="D36" i="4" s="1"/>
  <c r="AC37" i="5" s="1"/>
  <c r="E36" i="4"/>
  <c r="F36" i="4"/>
  <c r="I36" i="4"/>
  <c r="J36" i="4"/>
  <c r="K36" i="4"/>
  <c r="L36" i="4"/>
  <c r="N36" i="4"/>
  <c r="O36" i="4" s="1"/>
  <c r="P36" i="4"/>
  <c r="Q36" i="4"/>
  <c r="S36" i="4"/>
  <c r="T36" i="4"/>
  <c r="U36" i="4"/>
  <c r="C37" i="4"/>
  <c r="D37" i="4" s="1"/>
  <c r="E37" i="4"/>
  <c r="F37" i="4"/>
  <c r="I37" i="4"/>
  <c r="M37" i="4" s="1"/>
  <c r="AF38" i="5" s="1"/>
  <c r="J37" i="4"/>
  <c r="K37" i="4"/>
  <c r="L37" i="4"/>
  <c r="N37" i="4"/>
  <c r="O37" i="4" s="1"/>
  <c r="P37" i="4"/>
  <c r="Q37" i="4"/>
  <c r="S37" i="4"/>
  <c r="T37" i="4"/>
  <c r="U37" i="4"/>
  <c r="C38" i="4"/>
  <c r="D38" i="4" s="1"/>
  <c r="AC39" i="5" s="1"/>
  <c r="E38" i="4"/>
  <c r="F38" i="4"/>
  <c r="I38" i="4"/>
  <c r="J38" i="4"/>
  <c r="K38" i="4"/>
  <c r="L38" i="4"/>
  <c r="N38" i="4"/>
  <c r="O38" i="4" s="1"/>
  <c r="P38" i="4"/>
  <c r="Q38" i="4"/>
  <c r="S38" i="4"/>
  <c r="T38" i="4"/>
  <c r="U38" i="4"/>
  <c r="C39" i="4"/>
  <c r="D39" i="4" s="1"/>
  <c r="E39" i="4"/>
  <c r="G39" i="4" s="1"/>
  <c r="AD40" i="5" s="1"/>
  <c r="F39" i="4"/>
  <c r="I39" i="4"/>
  <c r="J39" i="4"/>
  <c r="K39" i="4"/>
  <c r="L39" i="4"/>
  <c r="N39" i="4"/>
  <c r="O39" i="4" s="1"/>
  <c r="P39" i="4"/>
  <c r="Q39" i="4"/>
  <c r="S39" i="4"/>
  <c r="T39" i="4"/>
  <c r="U39" i="4"/>
  <c r="C40" i="4"/>
  <c r="D40" i="4" s="1"/>
  <c r="AC41" i="5" s="1"/>
  <c r="E40" i="4"/>
  <c r="F40" i="4"/>
  <c r="I40" i="4"/>
  <c r="J40" i="4"/>
  <c r="M40" i="4" s="1"/>
  <c r="AF41" i="5" s="1"/>
  <c r="K40" i="4"/>
  <c r="L40" i="4"/>
  <c r="N40" i="4"/>
  <c r="O40" i="4" s="1"/>
  <c r="P40" i="4"/>
  <c r="Q40" i="4"/>
  <c r="S40" i="4"/>
  <c r="T40" i="4"/>
  <c r="U40" i="4"/>
  <c r="C41" i="4"/>
  <c r="D41" i="4" s="1"/>
  <c r="AC42" i="5" s="1"/>
  <c r="E41" i="4"/>
  <c r="F41" i="4"/>
  <c r="I41" i="4"/>
  <c r="J41" i="4"/>
  <c r="K41" i="4"/>
  <c r="L41" i="4"/>
  <c r="N41" i="4"/>
  <c r="O41" i="4" s="1"/>
  <c r="R41" i="4" s="1"/>
  <c r="AG42" i="5" s="1"/>
  <c r="P41" i="4"/>
  <c r="Q41" i="4"/>
  <c r="S41" i="4"/>
  <c r="T41" i="4"/>
  <c r="U41" i="4"/>
  <c r="C42" i="4"/>
  <c r="D42" i="4" s="1"/>
  <c r="E42" i="4"/>
  <c r="F42" i="4"/>
  <c r="I42" i="4"/>
  <c r="J42" i="4"/>
  <c r="K42" i="4"/>
  <c r="L42" i="4"/>
  <c r="N42" i="4"/>
  <c r="O42" i="4" s="1"/>
  <c r="P42" i="4"/>
  <c r="Q42" i="4"/>
  <c r="S42" i="4"/>
  <c r="T42" i="4"/>
  <c r="U42" i="4"/>
  <c r="C43" i="4"/>
  <c r="D43" i="4" s="1"/>
  <c r="E43" i="4"/>
  <c r="F43" i="4"/>
  <c r="I43" i="4"/>
  <c r="J43" i="4"/>
  <c r="K43" i="4"/>
  <c r="M43" i="4" s="1"/>
  <c r="AF44" i="5" s="1"/>
  <c r="L43" i="4"/>
  <c r="N43" i="4"/>
  <c r="O43" i="4" s="1"/>
  <c r="P43" i="4"/>
  <c r="Q43" i="4"/>
  <c r="S43" i="4"/>
  <c r="T43" i="4"/>
  <c r="U43" i="4"/>
  <c r="C44" i="4"/>
  <c r="D44" i="4" s="1"/>
  <c r="AC45" i="5" s="1"/>
  <c r="E44" i="4"/>
  <c r="F44" i="4"/>
  <c r="I44" i="4"/>
  <c r="J44" i="4"/>
  <c r="K44" i="4"/>
  <c r="L44" i="4"/>
  <c r="N44" i="4"/>
  <c r="O44" i="4" s="1"/>
  <c r="P44" i="4"/>
  <c r="R44" i="4" s="1"/>
  <c r="Q44" i="4"/>
  <c r="S44" i="4"/>
  <c r="T44" i="4"/>
  <c r="U44" i="4"/>
  <c r="C45" i="4"/>
  <c r="D45" i="4" s="1"/>
  <c r="E45" i="4"/>
  <c r="F45" i="4"/>
  <c r="I45" i="4"/>
  <c r="M45" i="4" s="1"/>
  <c r="AF46" i="5" s="1"/>
  <c r="J45" i="4"/>
  <c r="K45" i="4"/>
  <c r="L45" i="4"/>
  <c r="N45" i="4"/>
  <c r="O45" i="4" s="1"/>
  <c r="P45" i="4"/>
  <c r="Q45" i="4"/>
  <c r="S45" i="4"/>
  <c r="T45" i="4"/>
  <c r="U45" i="4"/>
  <c r="C46" i="4"/>
  <c r="D46" i="4" s="1"/>
  <c r="AC47" i="5" s="1"/>
  <c r="E46" i="4"/>
  <c r="F46" i="4"/>
  <c r="I46" i="4"/>
  <c r="J46" i="4"/>
  <c r="K46" i="4"/>
  <c r="L46" i="4"/>
  <c r="N46" i="4"/>
  <c r="O46" i="4" s="1"/>
  <c r="P46" i="4"/>
  <c r="Q46" i="4"/>
  <c r="S46" i="4"/>
  <c r="T46" i="4"/>
  <c r="U46" i="4"/>
  <c r="C47" i="4"/>
  <c r="D47" i="4" s="1"/>
  <c r="AC48" i="5" s="1"/>
  <c r="E47" i="4"/>
  <c r="F47" i="4"/>
  <c r="I47" i="4"/>
  <c r="J47" i="4"/>
  <c r="K47" i="4"/>
  <c r="L47" i="4"/>
  <c r="N47" i="4"/>
  <c r="O47" i="4" s="1"/>
  <c r="P47" i="4"/>
  <c r="Q47" i="4"/>
  <c r="R47" i="4" s="1"/>
  <c r="AG48" i="5" s="1"/>
  <c r="S47" i="4"/>
  <c r="T47" i="4"/>
  <c r="U47" i="4"/>
  <c r="C48" i="4"/>
  <c r="D48" i="4" s="1"/>
  <c r="AC49" i="5" s="1"/>
  <c r="E48" i="4"/>
  <c r="F48" i="4"/>
  <c r="I48" i="4"/>
  <c r="J48" i="4"/>
  <c r="K48" i="4"/>
  <c r="L48" i="4"/>
  <c r="N48" i="4"/>
  <c r="O48" i="4" s="1"/>
  <c r="P48" i="4"/>
  <c r="Q48" i="4"/>
  <c r="S48" i="4"/>
  <c r="T48" i="4"/>
  <c r="U48" i="4"/>
  <c r="C49" i="4"/>
  <c r="D49" i="4" s="1"/>
  <c r="AC50" i="5" s="1"/>
  <c r="E49" i="4"/>
  <c r="F49" i="4"/>
  <c r="I49" i="4"/>
  <c r="J49" i="4"/>
  <c r="K49" i="4"/>
  <c r="L49" i="4"/>
  <c r="N49" i="4"/>
  <c r="O49" i="4" s="1"/>
  <c r="R49" i="4" s="1"/>
  <c r="AG50" i="5" s="1"/>
  <c r="P49" i="4"/>
  <c r="Q49" i="4"/>
  <c r="S49" i="4"/>
  <c r="T49" i="4"/>
  <c r="U49" i="4"/>
  <c r="C50" i="4"/>
  <c r="D50" i="4" s="1"/>
  <c r="AC51" i="5" s="1"/>
  <c r="E50" i="4"/>
  <c r="F50" i="4"/>
  <c r="I50" i="4"/>
  <c r="J50" i="4"/>
  <c r="K50" i="4"/>
  <c r="L50" i="4"/>
  <c r="N50" i="4"/>
  <c r="O50" i="4" s="1"/>
  <c r="P50" i="4"/>
  <c r="Q50" i="4"/>
  <c r="S50" i="4"/>
  <c r="T50" i="4"/>
  <c r="U50" i="4"/>
  <c r="C51" i="4"/>
  <c r="D51" i="4" s="1"/>
  <c r="AC52" i="5" s="1"/>
  <c r="E51" i="4"/>
  <c r="F51" i="4"/>
  <c r="I51" i="4"/>
  <c r="J51" i="4"/>
  <c r="K51" i="4"/>
  <c r="M51" i="4" s="1"/>
  <c r="AF52" i="5" s="1"/>
  <c r="L51" i="4"/>
  <c r="N51" i="4"/>
  <c r="O51" i="4" s="1"/>
  <c r="P51" i="4"/>
  <c r="Q51" i="4"/>
  <c r="S51" i="4"/>
  <c r="T51" i="4"/>
  <c r="U51" i="4"/>
  <c r="C52" i="4"/>
  <c r="D52" i="4" s="1"/>
  <c r="AC53" i="5" s="1"/>
  <c r="E52" i="4"/>
  <c r="F52" i="4"/>
  <c r="I52" i="4"/>
  <c r="J52" i="4"/>
  <c r="K52" i="4"/>
  <c r="L52" i="4"/>
  <c r="N52" i="4"/>
  <c r="O52" i="4" s="1"/>
  <c r="P52" i="4"/>
  <c r="Q52" i="4"/>
  <c r="S52" i="4"/>
  <c r="T52" i="4"/>
  <c r="U52" i="4"/>
  <c r="C53" i="4"/>
  <c r="D53" i="4" s="1"/>
  <c r="AC54" i="5" s="1"/>
  <c r="E53" i="4"/>
  <c r="F53" i="4"/>
  <c r="I53" i="4"/>
  <c r="J53" i="4"/>
  <c r="K53" i="4"/>
  <c r="L53" i="4"/>
  <c r="N53" i="4"/>
  <c r="O53" i="4" s="1"/>
  <c r="P53" i="4"/>
  <c r="Q53" i="4"/>
  <c r="S53" i="4"/>
  <c r="T53" i="4"/>
  <c r="U53" i="4"/>
  <c r="C54" i="4"/>
  <c r="D54" i="4" s="1"/>
  <c r="AC55" i="5" s="1"/>
  <c r="E54" i="4"/>
  <c r="F54" i="4"/>
  <c r="I54" i="4"/>
  <c r="J54" i="4"/>
  <c r="K54" i="4"/>
  <c r="L54" i="4"/>
  <c r="N54" i="4"/>
  <c r="O54" i="4" s="1"/>
  <c r="P54" i="4"/>
  <c r="Q54" i="4"/>
  <c r="S54" i="4"/>
  <c r="T54" i="4"/>
  <c r="U54" i="4"/>
  <c r="C55" i="4"/>
  <c r="D55" i="4" s="1"/>
  <c r="E55" i="4"/>
  <c r="F55" i="4"/>
  <c r="I55" i="4"/>
  <c r="J55" i="4"/>
  <c r="K55" i="4"/>
  <c r="L55" i="4"/>
  <c r="N55" i="4"/>
  <c r="O55" i="4" s="1"/>
  <c r="P55" i="4"/>
  <c r="Q55" i="4"/>
  <c r="R55" i="4" s="1"/>
  <c r="AG56" i="5" s="1"/>
  <c r="S55" i="4"/>
  <c r="T55" i="4"/>
  <c r="U55" i="4"/>
  <c r="C56" i="4"/>
  <c r="D56" i="4" s="1"/>
  <c r="E56" i="4"/>
  <c r="F56" i="4"/>
  <c r="I56" i="4"/>
  <c r="J56" i="4"/>
  <c r="K56" i="4"/>
  <c r="L56" i="4"/>
  <c r="N56" i="4"/>
  <c r="O56" i="4" s="1"/>
  <c r="P56" i="4"/>
  <c r="Q56" i="4"/>
  <c r="S56" i="4"/>
  <c r="T56" i="4"/>
  <c r="U56" i="4"/>
  <c r="W56" i="4" s="1"/>
  <c r="C57" i="4"/>
  <c r="D57" i="4" s="1"/>
  <c r="AC58" i="5" s="1"/>
  <c r="E57" i="4"/>
  <c r="F57" i="4"/>
  <c r="I57" i="4"/>
  <c r="J57" i="4"/>
  <c r="K57" i="4"/>
  <c r="L57" i="4"/>
  <c r="N57" i="4"/>
  <c r="O57" i="4" s="1"/>
  <c r="P57" i="4"/>
  <c r="Q57" i="4"/>
  <c r="S57" i="4"/>
  <c r="T57" i="4"/>
  <c r="U57" i="4"/>
  <c r="C58" i="4"/>
  <c r="D58" i="4" s="1"/>
  <c r="E58" i="4"/>
  <c r="F58" i="4"/>
  <c r="I58" i="4"/>
  <c r="J58" i="4"/>
  <c r="K58" i="4"/>
  <c r="L58" i="4"/>
  <c r="N58" i="4"/>
  <c r="O58" i="4" s="1"/>
  <c r="P58" i="4"/>
  <c r="Q58" i="4"/>
  <c r="S58" i="4"/>
  <c r="T58" i="4"/>
  <c r="U58" i="4"/>
  <c r="C59" i="4"/>
  <c r="D59" i="4" s="1"/>
  <c r="E59" i="4"/>
  <c r="F59" i="4"/>
  <c r="I59" i="4"/>
  <c r="J59" i="4"/>
  <c r="K59" i="4"/>
  <c r="M59" i="4" s="1"/>
  <c r="AF60" i="5" s="1"/>
  <c r="L59" i="4"/>
  <c r="N59" i="4"/>
  <c r="O59" i="4" s="1"/>
  <c r="P59" i="4"/>
  <c r="Q59" i="4"/>
  <c r="S59" i="4"/>
  <c r="T59" i="4"/>
  <c r="U59" i="4"/>
  <c r="C60" i="4"/>
  <c r="D60" i="4" s="1"/>
  <c r="AC61" i="5" s="1"/>
  <c r="E60" i="4"/>
  <c r="F60" i="4"/>
  <c r="I60" i="4"/>
  <c r="J60" i="4"/>
  <c r="K60" i="4"/>
  <c r="L60" i="4"/>
  <c r="N60" i="4"/>
  <c r="O60" i="4" s="1"/>
  <c r="P60" i="4"/>
  <c r="R60" i="4" s="1"/>
  <c r="AG61" i="5" s="1"/>
  <c r="Q60" i="4"/>
  <c r="S60" i="4"/>
  <c r="T60" i="4"/>
  <c r="U60" i="4"/>
  <c r="C61" i="4"/>
  <c r="D61" i="4" s="1"/>
  <c r="AC62" i="5" s="1"/>
  <c r="E61" i="4"/>
  <c r="F61" i="4"/>
  <c r="I61" i="4"/>
  <c r="M61" i="4" s="1"/>
  <c r="J61" i="4"/>
  <c r="K61" i="4"/>
  <c r="L61" i="4"/>
  <c r="N61" i="4"/>
  <c r="O61" i="4" s="1"/>
  <c r="P61" i="4"/>
  <c r="Q61" i="4"/>
  <c r="S61" i="4"/>
  <c r="T61" i="4"/>
  <c r="U61" i="4"/>
  <c r="C62" i="4"/>
  <c r="D62" i="4" s="1"/>
  <c r="AC63" i="5" s="1"/>
  <c r="E62" i="4"/>
  <c r="F62" i="4"/>
  <c r="I62" i="4"/>
  <c r="J62" i="4"/>
  <c r="K62" i="4"/>
  <c r="L62" i="4"/>
  <c r="N62" i="4"/>
  <c r="O62" i="4" s="1"/>
  <c r="P62" i="4"/>
  <c r="Q62" i="4"/>
  <c r="S62" i="4"/>
  <c r="T62" i="4"/>
  <c r="U62" i="4"/>
  <c r="C63" i="4"/>
  <c r="D63" i="4" s="1"/>
  <c r="E63" i="4"/>
  <c r="G63" i="4" s="1"/>
  <c r="AD64" i="5" s="1"/>
  <c r="F63" i="4"/>
  <c r="I63" i="4"/>
  <c r="J63" i="4"/>
  <c r="K63" i="4"/>
  <c r="L63" i="4"/>
  <c r="N63" i="4"/>
  <c r="O63" i="4" s="1"/>
  <c r="P63" i="4"/>
  <c r="Q63" i="4"/>
  <c r="S63" i="4"/>
  <c r="T63" i="4"/>
  <c r="U63" i="4"/>
  <c r="C64" i="4"/>
  <c r="D64" i="4" s="1"/>
  <c r="AC65" i="5" s="1"/>
  <c r="E64" i="4"/>
  <c r="F64" i="4"/>
  <c r="I64" i="4"/>
  <c r="J64" i="4"/>
  <c r="M64" i="4" s="1"/>
  <c r="AF65" i="5" s="1"/>
  <c r="K64" i="4"/>
  <c r="L64" i="4"/>
  <c r="N64" i="4"/>
  <c r="O64" i="4" s="1"/>
  <c r="P64" i="4"/>
  <c r="Q64" i="4"/>
  <c r="S64" i="4"/>
  <c r="T64" i="4"/>
  <c r="U64" i="4"/>
  <c r="C65" i="4"/>
  <c r="D65" i="4" s="1"/>
  <c r="AC66" i="5" s="1"/>
  <c r="E65" i="4"/>
  <c r="F65" i="4"/>
  <c r="I65" i="4"/>
  <c r="J65" i="4"/>
  <c r="K65" i="4"/>
  <c r="L65" i="4"/>
  <c r="N65" i="4"/>
  <c r="O65" i="4" s="1"/>
  <c r="R65" i="4" s="1"/>
  <c r="P65" i="4"/>
  <c r="Q65" i="4"/>
  <c r="S65" i="4"/>
  <c r="T65" i="4"/>
  <c r="U65" i="4"/>
  <c r="C66" i="4"/>
  <c r="D66" i="4" s="1"/>
  <c r="E66" i="4"/>
  <c r="F66" i="4"/>
  <c r="G66" i="4" s="1"/>
  <c r="I66" i="4"/>
  <c r="J66" i="4"/>
  <c r="K66" i="4"/>
  <c r="L66" i="4"/>
  <c r="N66" i="4"/>
  <c r="O66" i="4" s="1"/>
  <c r="P66" i="4"/>
  <c r="Q66" i="4"/>
  <c r="S66" i="4"/>
  <c r="T66" i="4"/>
  <c r="U66" i="4"/>
  <c r="C67" i="4"/>
  <c r="D67" i="4" s="1"/>
  <c r="E67" i="4"/>
  <c r="F67" i="4"/>
  <c r="I67" i="4"/>
  <c r="J67" i="4"/>
  <c r="K67" i="4"/>
  <c r="M67" i="4" s="1"/>
  <c r="L67" i="4"/>
  <c r="N67" i="4"/>
  <c r="O67" i="4" s="1"/>
  <c r="P67" i="4"/>
  <c r="Q67" i="4"/>
  <c r="S67" i="4"/>
  <c r="T67" i="4"/>
  <c r="U67" i="4"/>
  <c r="C68" i="4"/>
  <c r="D68" i="4" s="1"/>
  <c r="AC69" i="5" s="1"/>
  <c r="E68" i="4"/>
  <c r="F68" i="4"/>
  <c r="I68" i="4"/>
  <c r="J68" i="4"/>
  <c r="K68" i="4"/>
  <c r="L68" i="4"/>
  <c r="N68" i="4"/>
  <c r="O68" i="4" s="1"/>
  <c r="P68" i="4"/>
  <c r="Q68" i="4"/>
  <c r="S68" i="4"/>
  <c r="T68" i="4"/>
  <c r="U68" i="4"/>
  <c r="C69" i="4"/>
  <c r="D69" i="4" s="1"/>
  <c r="AC70" i="5" s="1"/>
  <c r="E69" i="4"/>
  <c r="F69" i="4"/>
  <c r="I69" i="4"/>
  <c r="M69" i="4" s="1"/>
  <c r="AF70" i="5" s="1"/>
  <c r="J69" i="4"/>
  <c r="K69" i="4"/>
  <c r="L69" i="4"/>
  <c r="N69" i="4"/>
  <c r="O69" i="4" s="1"/>
  <c r="P69" i="4"/>
  <c r="Q69" i="4"/>
  <c r="S69" i="4"/>
  <c r="T69" i="4"/>
  <c r="U69" i="4"/>
  <c r="C70" i="4"/>
  <c r="D70" i="4" s="1"/>
  <c r="E70" i="4"/>
  <c r="F70" i="4"/>
  <c r="I70" i="4"/>
  <c r="J70" i="4"/>
  <c r="K70" i="4"/>
  <c r="L70" i="4"/>
  <c r="N70" i="4"/>
  <c r="O70" i="4" s="1"/>
  <c r="P70" i="4"/>
  <c r="Q70" i="4"/>
  <c r="S70" i="4"/>
  <c r="T70" i="4"/>
  <c r="U70" i="4"/>
  <c r="C71" i="4"/>
  <c r="D71" i="4" s="1"/>
  <c r="AC72" i="5" s="1"/>
  <c r="E71" i="4"/>
  <c r="F71" i="4"/>
  <c r="I71" i="4"/>
  <c r="J71" i="4"/>
  <c r="K71" i="4"/>
  <c r="L71" i="4"/>
  <c r="N71" i="4"/>
  <c r="O71" i="4" s="1"/>
  <c r="P71" i="4"/>
  <c r="Q71" i="4"/>
  <c r="R71" i="4" s="1"/>
  <c r="AG72" i="5" s="1"/>
  <c r="S71" i="4"/>
  <c r="T71" i="4"/>
  <c r="U71" i="4"/>
  <c r="C72" i="4"/>
  <c r="D72" i="4" s="1"/>
  <c r="AC73" i="5" s="1"/>
  <c r="E72" i="4"/>
  <c r="F72" i="4"/>
  <c r="I72" i="4"/>
  <c r="J72" i="4"/>
  <c r="K72" i="4"/>
  <c r="L72" i="4"/>
  <c r="N72" i="4"/>
  <c r="O72" i="4" s="1"/>
  <c r="P72" i="4"/>
  <c r="Q72" i="4"/>
  <c r="S72" i="4"/>
  <c r="T72" i="4"/>
  <c r="U72" i="4"/>
  <c r="C73" i="4"/>
  <c r="D73" i="4" s="1"/>
  <c r="AC74" i="5" s="1"/>
  <c r="E73" i="4"/>
  <c r="F73" i="4"/>
  <c r="I73" i="4"/>
  <c r="J73" i="4"/>
  <c r="K73" i="4"/>
  <c r="L73" i="4"/>
  <c r="N73" i="4"/>
  <c r="O73" i="4" s="1"/>
  <c r="R73" i="4" s="1"/>
  <c r="AG74" i="5" s="1"/>
  <c r="P73" i="4"/>
  <c r="Q73" i="4"/>
  <c r="S73" i="4"/>
  <c r="T73" i="4"/>
  <c r="U73" i="4"/>
  <c r="C74" i="4"/>
  <c r="D74" i="4" s="1"/>
  <c r="E74" i="4"/>
  <c r="F74" i="4"/>
  <c r="G74" i="4" s="1"/>
  <c r="AD75" i="5" s="1"/>
  <c r="I74" i="4"/>
  <c r="J74" i="4"/>
  <c r="K74" i="4"/>
  <c r="L74" i="4"/>
  <c r="N74" i="4"/>
  <c r="O74" i="4" s="1"/>
  <c r="P74" i="4"/>
  <c r="Q74" i="4"/>
  <c r="S74" i="4"/>
  <c r="T74" i="4"/>
  <c r="U74" i="4"/>
  <c r="C75" i="4"/>
  <c r="D75" i="4" s="1"/>
  <c r="AC76" i="5" s="1"/>
  <c r="E75" i="4"/>
  <c r="F75" i="4"/>
  <c r="I75" i="4"/>
  <c r="J75" i="4"/>
  <c r="K75" i="4"/>
  <c r="L75" i="4"/>
  <c r="N75" i="4"/>
  <c r="O75" i="4" s="1"/>
  <c r="P75" i="4"/>
  <c r="Q75" i="4"/>
  <c r="S75" i="4"/>
  <c r="T75" i="4"/>
  <c r="U75" i="4"/>
  <c r="C76" i="4"/>
  <c r="D76" i="4" s="1"/>
  <c r="AC77" i="5" s="1"/>
  <c r="E76" i="4"/>
  <c r="F76" i="4"/>
  <c r="I76" i="4"/>
  <c r="J76" i="4"/>
  <c r="K76" i="4"/>
  <c r="L76" i="4"/>
  <c r="N76" i="4"/>
  <c r="O76" i="4" s="1"/>
  <c r="P76" i="4"/>
  <c r="R76" i="4" s="1"/>
  <c r="AG77" i="5" s="1"/>
  <c r="Q76" i="4"/>
  <c r="S76" i="4"/>
  <c r="T76" i="4"/>
  <c r="U76" i="4"/>
  <c r="C77" i="4"/>
  <c r="D77" i="4" s="1"/>
  <c r="E77" i="4"/>
  <c r="F77" i="4"/>
  <c r="I77" i="4"/>
  <c r="M77" i="4" s="1"/>
  <c r="AF78" i="5" s="1"/>
  <c r="J77" i="4"/>
  <c r="K77" i="4"/>
  <c r="L77" i="4"/>
  <c r="N77" i="4"/>
  <c r="O77" i="4" s="1"/>
  <c r="P77" i="4"/>
  <c r="Q77" i="4"/>
  <c r="S77" i="4"/>
  <c r="T77" i="4"/>
  <c r="U77" i="4"/>
  <c r="C78" i="4"/>
  <c r="D78" i="4" s="1"/>
  <c r="E78" i="4"/>
  <c r="F78" i="4"/>
  <c r="I78" i="4"/>
  <c r="J78" i="4"/>
  <c r="K78" i="4"/>
  <c r="L78" i="4"/>
  <c r="N78" i="4"/>
  <c r="O78" i="4" s="1"/>
  <c r="P78" i="4"/>
  <c r="Q78" i="4"/>
  <c r="S78" i="4"/>
  <c r="T78" i="4"/>
  <c r="U78" i="4"/>
  <c r="C79" i="4"/>
  <c r="D79" i="4" s="1"/>
  <c r="AC80" i="5" s="1"/>
  <c r="E79" i="4"/>
  <c r="G79" i="4" s="1"/>
  <c r="F79" i="4"/>
  <c r="I79" i="4"/>
  <c r="J79" i="4"/>
  <c r="K79" i="4"/>
  <c r="L79" i="4"/>
  <c r="N79" i="4"/>
  <c r="O79" i="4" s="1"/>
  <c r="P79" i="4"/>
  <c r="Q79" i="4"/>
  <c r="R79" i="4" s="1"/>
  <c r="AG80" i="5" s="1"/>
  <c r="S79" i="4"/>
  <c r="T79" i="4"/>
  <c r="U79" i="4"/>
  <c r="C80" i="4"/>
  <c r="D80" i="4" s="1"/>
  <c r="E80" i="4"/>
  <c r="F80" i="4"/>
  <c r="I80" i="4"/>
  <c r="J80" i="4"/>
  <c r="M80" i="4" s="1"/>
  <c r="K80" i="4"/>
  <c r="L80" i="4"/>
  <c r="N80" i="4"/>
  <c r="O80" i="4" s="1"/>
  <c r="P80" i="4"/>
  <c r="Q80" i="4"/>
  <c r="S80" i="4"/>
  <c r="T80" i="4"/>
  <c r="U80" i="4"/>
  <c r="C81" i="4"/>
  <c r="D81" i="4" s="1"/>
  <c r="AC82" i="5" s="1"/>
  <c r="E81" i="4"/>
  <c r="F81" i="4"/>
  <c r="I81" i="4"/>
  <c r="J81" i="4"/>
  <c r="K81" i="4"/>
  <c r="L81" i="4"/>
  <c r="N81" i="4"/>
  <c r="O81" i="4" s="1"/>
  <c r="R81" i="4" s="1"/>
  <c r="AG82" i="5" s="1"/>
  <c r="P81" i="4"/>
  <c r="Q81" i="4"/>
  <c r="S81" i="4"/>
  <c r="T81" i="4"/>
  <c r="U81" i="4"/>
  <c r="C82" i="4"/>
  <c r="D82" i="4" s="1"/>
  <c r="E82" i="4"/>
  <c r="F82" i="4"/>
  <c r="I82" i="4"/>
  <c r="J82" i="4"/>
  <c r="K82" i="4"/>
  <c r="L82" i="4"/>
  <c r="N82" i="4"/>
  <c r="O82" i="4" s="1"/>
  <c r="P82" i="4"/>
  <c r="Q82" i="4"/>
  <c r="S82" i="4"/>
  <c r="T82" i="4"/>
  <c r="U82" i="4"/>
  <c r="C83" i="4"/>
  <c r="D83" i="4" s="1"/>
  <c r="AC84" i="5" s="1"/>
  <c r="E83" i="4"/>
  <c r="G83" i="4" s="1"/>
  <c r="AD84" i="5" s="1"/>
  <c r="F83" i="4"/>
  <c r="I83" i="4"/>
  <c r="J83" i="4"/>
  <c r="K83" i="4"/>
  <c r="L83" i="4"/>
  <c r="N83" i="4"/>
  <c r="O83" i="4" s="1"/>
  <c r="P83" i="4"/>
  <c r="Q83" i="4"/>
  <c r="S83" i="4"/>
  <c r="T83" i="4"/>
  <c r="U83" i="4"/>
  <c r="C84" i="4"/>
  <c r="D84" i="4" s="1"/>
  <c r="AC85" i="5" s="1"/>
  <c r="E84" i="4"/>
  <c r="F84" i="4"/>
  <c r="I84" i="4"/>
  <c r="J84" i="4"/>
  <c r="K84" i="4"/>
  <c r="L84" i="4"/>
  <c r="N84" i="4"/>
  <c r="O84" i="4" s="1"/>
  <c r="P84" i="4"/>
  <c r="Q84" i="4"/>
  <c r="S84" i="4"/>
  <c r="T84" i="4"/>
  <c r="U84" i="4"/>
  <c r="C85" i="4"/>
  <c r="D85" i="4" s="1"/>
  <c r="AC86" i="5" s="1"/>
  <c r="E85" i="4"/>
  <c r="F85" i="4"/>
  <c r="I85" i="4"/>
  <c r="M85" i="4" s="1"/>
  <c r="AF86" i="5" s="1"/>
  <c r="J85" i="4"/>
  <c r="K85" i="4"/>
  <c r="L85" i="4"/>
  <c r="N85" i="4"/>
  <c r="O85" i="4" s="1"/>
  <c r="P85" i="4"/>
  <c r="Q85" i="4"/>
  <c r="S85" i="4"/>
  <c r="T85" i="4"/>
  <c r="U85" i="4"/>
  <c r="C86" i="4"/>
  <c r="D86" i="4" s="1"/>
  <c r="AC87" i="5" s="1"/>
  <c r="E86" i="4"/>
  <c r="F86" i="4"/>
  <c r="I86" i="4"/>
  <c r="J86" i="4"/>
  <c r="K86" i="4"/>
  <c r="L86" i="4"/>
  <c r="N86" i="4"/>
  <c r="O86" i="4" s="1"/>
  <c r="P86" i="4"/>
  <c r="Q86" i="4"/>
  <c r="S86" i="4"/>
  <c r="T86" i="4"/>
  <c r="U86" i="4"/>
  <c r="C87" i="4"/>
  <c r="D87" i="4" s="1"/>
  <c r="E87" i="4"/>
  <c r="G87" i="4" s="1"/>
  <c r="AD88" i="5" s="1"/>
  <c r="F87" i="4"/>
  <c r="I87" i="4"/>
  <c r="J87" i="4"/>
  <c r="K87" i="4"/>
  <c r="L87" i="4"/>
  <c r="N87" i="4"/>
  <c r="O87" i="4" s="1"/>
  <c r="P87" i="4"/>
  <c r="Q87" i="4"/>
  <c r="R87" i="4" s="1"/>
  <c r="AG88" i="5" s="1"/>
  <c r="S87" i="4"/>
  <c r="T87" i="4"/>
  <c r="U87" i="4"/>
  <c r="C88" i="4"/>
  <c r="D88" i="4" s="1"/>
  <c r="AC89" i="5" s="1"/>
  <c r="E88" i="4"/>
  <c r="F88" i="4"/>
  <c r="I88" i="4"/>
  <c r="J88" i="4"/>
  <c r="M88" i="4" s="1"/>
  <c r="AF89" i="5" s="1"/>
  <c r="K88" i="4"/>
  <c r="L88" i="4"/>
  <c r="N88" i="4"/>
  <c r="O88" i="4" s="1"/>
  <c r="P88" i="4"/>
  <c r="Q88" i="4"/>
  <c r="S88" i="4"/>
  <c r="T88" i="4"/>
  <c r="U88" i="4"/>
  <c r="C89" i="4"/>
  <c r="D89" i="4" s="1"/>
  <c r="AC90" i="5" s="1"/>
  <c r="E89" i="4"/>
  <c r="F89" i="4"/>
  <c r="I89" i="4"/>
  <c r="J89" i="4"/>
  <c r="K89" i="4"/>
  <c r="L89" i="4"/>
  <c r="N89" i="4"/>
  <c r="O89" i="4" s="1"/>
  <c r="R89" i="4" s="1"/>
  <c r="AG90" i="5" s="1"/>
  <c r="P89" i="4"/>
  <c r="Q89" i="4"/>
  <c r="S89" i="4"/>
  <c r="T89" i="4"/>
  <c r="U89" i="4"/>
  <c r="C90" i="4"/>
  <c r="D90" i="4" s="1"/>
  <c r="E90" i="4"/>
  <c r="F90" i="4"/>
  <c r="I90" i="4"/>
  <c r="J90" i="4"/>
  <c r="K90" i="4"/>
  <c r="L90" i="4"/>
  <c r="N90" i="4"/>
  <c r="O90" i="4" s="1"/>
  <c r="P90" i="4"/>
  <c r="Q90" i="4"/>
  <c r="R90" i="4" s="1"/>
  <c r="AG91" i="5" s="1"/>
  <c r="S90" i="4"/>
  <c r="T90" i="4"/>
  <c r="U90" i="4"/>
  <c r="C91" i="4"/>
  <c r="D91" i="4" s="1"/>
  <c r="AC92" i="5" s="1"/>
  <c r="E91" i="4"/>
  <c r="F91" i="4"/>
  <c r="I91" i="4"/>
  <c r="J91" i="4"/>
  <c r="K91" i="4"/>
  <c r="L91" i="4"/>
  <c r="N91" i="4"/>
  <c r="O91" i="4" s="1"/>
  <c r="P91" i="4"/>
  <c r="Q91" i="4"/>
  <c r="S91" i="4"/>
  <c r="T91" i="4"/>
  <c r="U91" i="4"/>
  <c r="C92" i="4"/>
  <c r="D92" i="4" s="1"/>
  <c r="AC93" i="5" s="1"/>
  <c r="E92" i="4"/>
  <c r="F92" i="4"/>
  <c r="I92" i="4"/>
  <c r="J92" i="4"/>
  <c r="K92" i="4"/>
  <c r="L92" i="4"/>
  <c r="N92" i="4"/>
  <c r="O92" i="4" s="1"/>
  <c r="P92" i="4"/>
  <c r="R92" i="4" s="1"/>
  <c r="AG93" i="5" s="1"/>
  <c r="Q92" i="4"/>
  <c r="S92" i="4"/>
  <c r="T92" i="4"/>
  <c r="U92" i="4"/>
  <c r="C93" i="4"/>
  <c r="D93" i="4" s="1"/>
  <c r="E93" i="4"/>
  <c r="F93" i="4"/>
  <c r="G93" i="4" s="1"/>
  <c r="AD94" i="5" s="1"/>
  <c r="I93" i="4"/>
  <c r="J93" i="4"/>
  <c r="K93" i="4"/>
  <c r="L93" i="4"/>
  <c r="N93" i="4"/>
  <c r="O93" i="4" s="1"/>
  <c r="P93" i="4"/>
  <c r="Q93" i="4"/>
  <c r="S93" i="4"/>
  <c r="T93" i="4"/>
  <c r="U93" i="4"/>
  <c r="C94" i="4"/>
  <c r="D94" i="4" s="1"/>
  <c r="AC95" i="5" s="1"/>
  <c r="E94" i="4"/>
  <c r="F94" i="4"/>
  <c r="I94" i="4"/>
  <c r="J94" i="4"/>
  <c r="K94" i="4"/>
  <c r="L94" i="4"/>
  <c r="N94" i="4"/>
  <c r="O94" i="4" s="1"/>
  <c r="P94" i="4"/>
  <c r="Q94" i="4"/>
  <c r="S94" i="4"/>
  <c r="T94" i="4"/>
  <c r="U94" i="4"/>
  <c r="C95" i="4"/>
  <c r="D95" i="4" s="1"/>
  <c r="E95" i="4"/>
  <c r="F95" i="4"/>
  <c r="I95" i="4"/>
  <c r="J95" i="4"/>
  <c r="K95" i="4"/>
  <c r="L95" i="4"/>
  <c r="N95" i="4"/>
  <c r="O95" i="4" s="1"/>
  <c r="P95" i="4"/>
  <c r="Q95" i="4"/>
  <c r="S95" i="4"/>
  <c r="T95" i="4"/>
  <c r="U95" i="4"/>
  <c r="C96" i="4"/>
  <c r="D96" i="4" s="1"/>
  <c r="AC97" i="5" s="1"/>
  <c r="E96" i="4"/>
  <c r="F96" i="4"/>
  <c r="I96" i="4"/>
  <c r="J96" i="4"/>
  <c r="K96" i="4"/>
  <c r="L96" i="4"/>
  <c r="N96" i="4"/>
  <c r="O96" i="4" s="1"/>
  <c r="P96" i="4"/>
  <c r="Q96" i="4"/>
  <c r="S96" i="4"/>
  <c r="T96" i="4"/>
  <c r="U96" i="4"/>
  <c r="W96" i="4" s="1"/>
  <c r="AH97" i="5" s="1"/>
  <c r="C97" i="4"/>
  <c r="D97" i="4" s="1"/>
  <c r="AC98" i="5" s="1"/>
  <c r="E97" i="4"/>
  <c r="F97" i="4"/>
  <c r="I97" i="4"/>
  <c r="J97" i="4"/>
  <c r="K97" i="4"/>
  <c r="L97" i="4"/>
  <c r="N97" i="4"/>
  <c r="O97" i="4" s="1"/>
  <c r="P97" i="4"/>
  <c r="Q97" i="4"/>
  <c r="S97" i="4"/>
  <c r="T97" i="4"/>
  <c r="U97" i="4"/>
  <c r="C98" i="4"/>
  <c r="D98" i="4" s="1"/>
  <c r="E98" i="4"/>
  <c r="F98" i="4"/>
  <c r="G98" i="4" s="1"/>
  <c r="AD99" i="5" s="1"/>
  <c r="I98" i="4"/>
  <c r="J98" i="4"/>
  <c r="K98" i="4"/>
  <c r="L98" i="4"/>
  <c r="N98" i="4"/>
  <c r="O98" i="4" s="1"/>
  <c r="P98" i="4"/>
  <c r="Q98" i="4"/>
  <c r="S98" i="4"/>
  <c r="T98" i="4"/>
  <c r="U98" i="4"/>
  <c r="C99" i="4"/>
  <c r="D99" i="4" s="1"/>
  <c r="AC100" i="5" s="1"/>
  <c r="E99" i="4"/>
  <c r="F99" i="4"/>
  <c r="I99" i="4"/>
  <c r="J99" i="4"/>
  <c r="K99" i="4"/>
  <c r="L99" i="4"/>
  <c r="N99" i="4"/>
  <c r="O99" i="4" s="1"/>
  <c r="P99" i="4"/>
  <c r="Q99" i="4"/>
  <c r="S99" i="4"/>
  <c r="T99" i="4"/>
  <c r="U99" i="4"/>
  <c r="C100" i="4"/>
  <c r="D100" i="4" s="1"/>
  <c r="AC101" i="5" s="1"/>
  <c r="E100" i="4"/>
  <c r="F100" i="4"/>
  <c r="I100" i="4"/>
  <c r="J100" i="4"/>
  <c r="K100" i="4"/>
  <c r="L100" i="4"/>
  <c r="N100" i="4"/>
  <c r="O100" i="4" s="1"/>
  <c r="P100" i="4"/>
  <c r="Q100" i="4"/>
  <c r="S100" i="4"/>
  <c r="T100" i="4"/>
  <c r="U100" i="4"/>
  <c r="C101" i="4"/>
  <c r="D101" i="4" s="1"/>
  <c r="AC102" i="5" s="1"/>
  <c r="E101" i="4"/>
  <c r="F101" i="4"/>
  <c r="I101" i="4"/>
  <c r="J101" i="4"/>
  <c r="K101" i="4"/>
  <c r="L101" i="4"/>
  <c r="N101" i="4"/>
  <c r="O101" i="4" s="1"/>
  <c r="P101" i="4"/>
  <c r="Q101" i="4"/>
  <c r="S101" i="4"/>
  <c r="T101" i="4"/>
  <c r="U101" i="4"/>
  <c r="C102" i="4"/>
  <c r="D102" i="4" s="1"/>
  <c r="AC103" i="5" s="1"/>
  <c r="E102" i="4"/>
  <c r="F102" i="4"/>
  <c r="I102" i="4"/>
  <c r="J102" i="4"/>
  <c r="K102" i="4"/>
  <c r="L102" i="4"/>
  <c r="N102" i="4"/>
  <c r="O102" i="4" s="1"/>
  <c r="P102" i="4"/>
  <c r="Q102" i="4"/>
  <c r="S102" i="4"/>
  <c r="T102" i="4"/>
  <c r="U102" i="4"/>
  <c r="C103" i="4"/>
  <c r="D103" i="4" s="1"/>
  <c r="AC104" i="5" s="1"/>
  <c r="E103" i="4"/>
  <c r="F103" i="4"/>
  <c r="I103" i="4"/>
  <c r="J103" i="4"/>
  <c r="K103" i="4"/>
  <c r="L103" i="4"/>
  <c r="N103" i="4"/>
  <c r="O103" i="4" s="1"/>
  <c r="P103" i="4"/>
  <c r="Q103" i="4"/>
  <c r="S103" i="4"/>
  <c r="T103" i="4"/>
  <c r="U103" i="4"/>
  <c r="C104" i="4"/>
  <c r="D104" i="4" s="1"/>
  <c r="AC105" i="5" s="1"/>
  <c r="E104" i="4"/>
  <c r="F104" i="4"/>
  <c r="I104" i="4"/>
  <c r="J104" i="4"/>
  <c r="K104" i="4"/>
  <c r="L104" i="4"/>
  <c r="N104" i="4"/>
  <c r="O104" i="4" s="1"/>
  <c r="P104" i="4"/>
  <c r="Q104" i="4"/>
  <c r="S104" i="4"/>
  <c r="T104" i="4"/>
  <c r="U104" i="4"/>
  <c r="C105" i="4"/>
  <c r="D105" i="4" s="1"/>
  <c r="AC106" i="5" s="1"/>
  <c r="E105" i="4"/>
  <c r="F105" i="4"/>
  <c r="I105" i="4"/>
  <c r="J105" i="4"/>
  <c r="K105" i="4"/>
  <c r="L105" i="4"/>
  <c r="N105" i="4"/>
  <c r="O105" i="4" s="1"/>
  <c r="R105" i="4" s="1"/>
  <c r="AG106" i="5" s="1"/>
  <c r="P105" i="4"/>
  <c r="Q105" i="4"/>
  <c r="S105" i="4"/>
  <c r="T105" i="4"/>
  <c r="U105" i="4"/>
  <c r="C106" i="4"/>
  <c r="D106" i="4" s="1"/>
  <c r="E106" i="4"/>
  <c r="F106" i="4"/>
  <c r="I106" i="4"/>
  <c r="J106" i="4"/>
  <c r="K106" i="4"/>
  <c r="L106" i="4"/>
  <c r="N106" i="4"/>
  <c r="O106" i="4" s="1"/>
  <c r="P106" i="4"/>
  <c r="Q106" i="4"/>
  <c r="S106" i="4"/>
  <c r="T106" i="4"/>
  <c r="U106" i="4"/>
  <c r="C107" i="4"/>
  <c r="D107" i="4" s="1"/>
  <c r="E107" i="4"/>
  <c r="F107" i="4"/>
  <c r="I107" i="4"/>
  <c r="J107" i="4"/>
  <c r="K107" i="4"/>
  <c r="L107" i="4"/>
  <c r="N107" i="4"/>
  <c r="O107" i="4" s="1"/>
  <c r="P107" i="4"/>
  <c r="Q107" i="4"/>
  <c r="S107" i="4"/>
  <c r="T107" i="4"/>
  <c r="U107" i="4"/>
  <c r="C108" i="4"/>
  <c r="D108" i="4" s="1"/>
  <c r="AC109" i="5" s="1"/>
  <c r="E108" i="4"/>
  <c r="F108" i="4"/>
  <c r="I108" i="4"/>
  <c r="J108" i="4"/>
  <c r="K108" i="4"/>
  <c r="L108" i="4"/>
  <c r="N108" i="4"/>
  <c r="O108" i="4" s="1"/>
  <c r="P108" i="4"/>
  <c r="Q108" i="4"/>
  <c r="S108" i="4"/>
  <c r="T108" i="4"/>
  <c r="U108" i="4"/>
  <c r="C109" i="4"/>
  <c r="D109" i="4" s="1"/>
  <c r="AC110" i="5" s="1"/>
  <c r="E109" i="4"/>
  <c r="F109" i="4"/>
  <c r="I109" i="4"/>
  <c r="M109" i="4" s="1"/>
  <c r="AF110" i="5" s="1"/>
  <c r="J109" i="4"/>
  <c r="K109" i="4"/>
  <c r="L109" i="4"/>
  <c r="N109" i="4"/>
  <c r="O109" i="4" s="1"/>
  <c r="P109" i="4"/>
  <c r="Q109" i="4"/>
  <c r="S109" i="4"/>
  <c r="T109" i="4"/>
  <c r="U109" i="4"/>
  <c r="C110" i="4"/>
  <c r="D110" i="4" s="1"/>
  <c r="E110" i="4"/>
  <c r="F110" i="4"/>
  <c r="I110" i="4"/>
  <c r="J110" i="4"/>
  <c r="K110" i="4"/>
  <c r="L110" i="4"/>
  <c r="N110" i="4"/>
  <c r="O110" i="4" s="1"/>
  <c r="P110" i="4"/>
  <c r="Q110" i="4"/>
  <c r="S110" i="4"/>
  <c r="T110" i="4"/>
  <c r="U110" i="4"/>
  <c r="C111" i="4"/>
  <c r="D111" i="4" s="1"/>
  <c r="AC112" i="5" s="1"/>
  <c r="E111" i="4"/>
  <c r="F111" i="4"/>
  <c r="I111" i="4"/>
  <c r="J111" i="4"/>
  <c r="K111" i="4"/>
  <c r="L111" i="4"/>
  <c r="N111" i="4"/>
  <c r="O111" i="4" s="1"/>
  <c r="P111" i="4"/>
  <c r="Q111" i="4"/>
  <c r="S111" i="4"/>
  <c r="T111" i="4"/>
  <c r="U111" i="4"/>
  <c r="C112" i="4"/>
  <c r="D112" i="4" s="1"/>
  <c r="AC113" i="5" s="1"/>
  <c r="E112" i="4"/>
  <c r="F112" i="4"/>
  <c r="I112" i="4"/>
  <c r="J112" i="4"/>
  <c r="M112" i="4" s="1"/>
  <c r="AF113" i="5" s="1"/>
  <c r="K112" i="4"/>
  <c r="L112" i="4"/>
  <c r="N112" i="4"/>
  <c r="O112" i="4" s="1"/>
  <c r="P112" i="4"/>
  <c r="Q112" i="4"/>
  <c r="S112" i="4"/>
  <c r="T112" i="4"/>
  <c r="U112" i="4"/>
  <c r="C113" i="4"/>
  <c r="D113" i="4" s="1"/>
  <c r="AC114" i="5" s="1"/>
  <c r="E113" i="4"/>
  <c r="F113" i="4"/>
  <c r="I113" i="4"/>
  <c r="J113" i="4"/>
  <c r="K113" i="4"/>
  <c r="L113" i="4"/>
  <c r="N113" i="4"/>
  <c r="O113" i="4" s="1"/>
  <c r="R113" i="4" s="1"/>
  <c r="AG114" i="5" s="1"/>
  <c r="P113" i="4"/>
  <c r="Q113" i="4"/>
  <c r="S113" i="4"/>
  <c r="T113" i="4"/>
  <c r="U113" i="4"/>
  <c r="C114" i="4"/>
  <c r="D114" i="4" s="1"/>
  <c r="E114" i="4"/>
  <c r="F114" i="4"/>
  <c r="I114" i="4"/>
  <c r="J114" i="4"/>
  <c r="K114" i="4"/>
  <c r="L114" i="4"/>
  <c r="N114" i="4"/>
  <c r="O114" i="4" s="1"/>
  <c r="P114" i="4"/>
  <c r="Q114" i="4"/>
  <c r="S114" i="4"/>
  <c r="T114" i="4"/>
  <c r="U114" i="4"/>
  <c r="C115" i="4"/>
  <c r="D115" i="4" s="1"/>
  <c r="AC116" i="5" s="1"/>
  <c r="E115" i="4"/>
  <c r="F115" i="4"/>
  <c r="I115" i="4"/>
  <c r="J115" i="4"/>
  <c r="K115" i="4"/>
  <c r="L115" i="4"/>
  <c r="N115" i="4"/>
  <c r="O115" i="4" s="1"/>
  <c r="P115" i="4"/>
  <c r="Q115" i="4"/>
  <c r="S115" i="4"/>
  <c r="T115" i="4"/>
  <c r="U115" i="4"/>
  <c r="C116" i="4"/>
  <c r="D116" i="4" s="1"/>
  <c r="AC117" i="5" s="1"/>
  <c r="E116" i="4"/>
  <c r="F116" i="4"/>
  <c r="I116" i="4"/>
  <c r="J116" i="4"/>
  <c r="K116" i="4"/>
  <c r="L116" i="4"/>
  <c r="N116" i="4"/>
  <c r="O116" i="4" s="1"/>
  <c r="P116" i="4"/>
  <c r="R116" i="4" s="1"/>
  <c r="AG117" i="5" s="1"/>
  <c r="Q116" i="4"/>
  <c r="S116" i="4"/>
  <c r="T116" i="4"/>
  <c r="U116" i="4"/>
  <c r="C117" i="4"/>
  <c r="D117" i="4" s="1"/>
  <c r="E117" i="4"/>
  <c r="F117" i="4"/>
  <c r="G117" i="4" s="1"/>
  <c r="AD118" i="5" s="1"/>
  <c r="I117" i="4"/>
  <c r="J117" i="4"/>
  <c r="K117" i="4"/>
  <c r="L117" i="4"/>
  <c r="N117" i="4"/>
  <c r="O117" i="4" s="1"/>
  <c r="P117" i="4"/>
  <c r="Q117" i="4"/>
  <c r="S117" i="4"/>
  <c r="T117" i="4"/>
  <c r="U117" i="4"/>
  <c r="C118" i="4"/>
  <c r="D118" i="4" s="1"/>
  <c r="AC119" i="5" s="1"/>
  <c r="E118" i="4"/>
  <c r="F118" i="4"/>
  <c r="I118" i="4"/>
  <c r="J118" i="4"/>
  <c r="K118" i="4"/>
  <c r="L118" i="4"/>
  <c r="N118" i="4"/>
  <c r="O118" i="4" s="1"/>
  <c r="P118" i="4"/>
  <c r="Q118" i="4"/>
  <c r="S118" i="4"/>
  <c r="T118" i="4"/>
  <c r="U118" i="4"/>
  <c r="C119" i="4"/>
  <c r="D119" i="4" s="1"/>
  <c r="AC120" i="5" s="1"/>
  <c r="E119" i="4"/>
  <c r="F119" i="4"/>
  <c r="I119" i="4"/>
  <c r="J119" i="4"/>
  <c r="K119" i="4"/>
  <c r="L119" i="4"/>
  <c r="N119" i="4"/>
  <c r="O119" i="4" s="1"/>
  <c r="P119" i="4"/>
  <c r="Q119" i="4"/>
  <c r="S119" i="4"/>
  <c r="T119" i="4"/>
  <c r="U119" i="4"/>
  <c r="C120" i="4"/>
  <c r="D120" i="4" s="1"/>
  <c r="E120" i="4"/>
  <c r="F120" i="4"/>
  <c r="I120" i="4"/>
  <c r="J120" i="4"/>
  <c r="K120" i="4"/>
  <c r="L120" i="4"/>
  <c r="N120" i="4"/>
  <c r="O120" i="4" s="1"/>
  <c r="P120" i="4"/>
  <c r="Q120" i="4"/>
  <c r="S120" i="4"/>
  <c r="T120" i="4"/>
  <c r="U120" i="4"/>
  <c r="C121" i="4"/>
  <c r="D121" i="4" s="1"/>
  <c r="E121" i="4"/>
  <c r="F121" i="4"/>
  <c r="I121" i="4"/>
  <c r="J121" i="4"/>
  <c r="K121" i="4"/>
  <c r="L121" i="4"/>
  <c r="N121" i="4"/>
  <c r="O121" i="4" s="1"/>
  <c r="R121" i="4" s="1"/>
  <c r="AG122" i="5" s="1"/>
  <c r="P121" i="4"/>
  <c r="Q121" i="4"/>
  <c r="S121" i="4"/>
  <c r="T121" i="4"/>
  <c r="U121" i="4"/>
  <c r="C122" i="4"/>
  <c r="D122" i="4" s="1"/>
  <c r="E122" i="4"/>
  <c r="F122" i="4"/>
  <c r="I122" i="4"/>
  <c r="J122" i="4"/>
  <c r="K122" i="4"/>
  <c r="L122" i="4"/>
  <c r="N122" i="4"/>
  <c r="O122" i="4" s="1"/>
  <c r="P122" i="4"/>
  <c r="Q122" i="4"/>
  <c r="S122" i="4"/>
  <c r="T122" i="4"/>
  <c r="U122" i="4"/>
  <c r="C123" i="4"/>
  <c r="D123" i="4" s="1"/>
  <c r="AC124" i="5" s="1"/>
  <c r="E123" i="4"/>
  <c r="F123" i="4"/>
  <c r="I123" i="4"/>
  <c r="J123" i="4"/>
  <c r="K123" i="4"/>
  <c r="L123" i="4"/>
  <c r="N123" i="4"/>
  <c r="O123" i="4" s="1"/>
  <c r="P123" i="4"/>
  <c r="Q123" i="4"/>
  <c r="S123" i="4"/>
  <c r="T123" i="4"/>
  <c r="U123" i="4"/>
  <c r="C124" i="4"/>
  <c r="D124" i="4" s="1"/>
  <c r="AC125" i="5" s="1"/>
  <c r="E124" i="4"/>
  <c r="F124" i="4"/>
  <c r="I124" i="4"/>
  <c r="J124" i="4"/>
  <c r="K124" i="4"/>
  <c r="L124" i="4"/>
  <c r="N124" i="4"/>
  <c r="O124" i="4" s="1"/>
  <c r="P124" i="4"/>
  <c r="R124" i="4" s="1"/>
  <c r="AG125" i="5" s="1"/>
  <c r="Q124" i="4"/>
  <c r="S124" i="4"/>
  <c r="T124" i="4"/>
  <c r="U124" i="4"/>
  <c r="C125" i="4"/>
  <c r="D125" i="4" s="1"/>
  <c r="AC126" i="5" s="1"/>
  <c r="E125" i="4"/>
  <c r="F125" i="4"/>
  <c r="I125" i="4"/>
  <c r="M125" i="4" s="1"/>
  <c r="AF126" i="5" s="1"/>
  <c r="J125" i="4"/>
  <c r="K125" i="4"/>
  <c r="L125" i="4"/>
  <c r="N125" i="4"/>
  <c r="O125" i="4" s="1"/>
  <c r="P125" i="4"/>
  <c r="Q125" i="4"/>
  <c r="S125" i="4"/>
  <c r="T125" i="4"/>
  <c r="U125" i="4"/>
  <c r="C126" i="4"/>
  <c r="D126" i="4" s="1"/>
  <c r="AC127" i="5" s="1"/>
  <c r="E126" i="4"/>
  <c r="F126" i="4"/>
  <c r="I126" i="4"/>
  <c r="J126" i="4"/>
  <c r="K126" i="4"/>
  <c r="L126" i="4"/>
  <c r="N126" i="4"/>
  <c r="O126" i="4" s="1"/>
  <c r="P126" i="4"/>
  <c r="Q126" i="4"/>
  <c r="S126" i="4"/>
  <c r="T126" i="4"/>
  <c r="U126" i="4"/>
  <c r="C127" i="4"/>
  <c r="D127" i="4" s="1"/>
  <c r="AC128" i="5" s="1"/>
  <c r="E127" i="4"/>
  <c r="F127" i="4"/>
  <c r="I127" i="4"/>
  <c r="J127" i="4"/>
  <c r="K127" i="4"/>
  <c r="L127" i="4"/>
  <c r="N127" i="4"/>
  <c r="O127" i="4" s="1"/>
  <c r="P127" i="4"/>
  <c r="Q127" i="4"/>
  <c r="S127" i="4"/>
  <c r="T127" i="4"/>
  <c r="U127" i="4"/>
  <c r="C128" i="4"/>
  <c r="D128" i="4" s="1"/>
  <c r="E128" i="4"/>
  <c r="F128" i="4"/>
  <c r="I128" i="4"/>
  <c r="J128" i="4"/>
  <c r="K128" i="4"/>
  <c r="L128" i="4"/>
  <c r="N128" i="4"/>
  <c r="O128" i="4" s="1"/>
  <c r="P128" i="4"/>
  <c r="Q128" i="4"/>
  <c r="S128" i="4"/>
  <c r="T128" i="4"/>
  <c r="U128" i="4"/>
  <c r="C129" i="4"/>
  <c r="D129" i="4" s="1"/>
  <c r="E129" i="4"/>
  <c r="F129" i="4"/>
  <c r="I129" i="4"/>
  <c r="J129" i="4"/>
  <c r="K129" i="4"/>
  <c r="L129" i="4"/>
  <c r="N129" i="4"/>
  <c r="O129" i="4" s="1"/>
  <c r="R129" i="4" s="1"/>
  <c r="AG130" i="5" s="1"/>
  <c r="P129" i="4"/>
  <c r="Q129" i="4"/>
  <c r="S129" i="4"/>
  <c r="T129" i="4"/>
  <c r="U129" i="4"/>
  <c r="C130" i="4"/>
  <c r="D130" i="4" s="1"/>
  <c r="AC131" i="5" s="1"/>
  <c r="E130" i="4"/>
  <c r="F130" i="4"/>
  <c r="G130" i="4" s="1"/>
  <c r="I130" i="4"/>
  <c r="J130" i="4"/>
  <c r="K130" i="4"/>
  <c r="L130" i="4"/>
  <c r="N130" i="4"/>
  <c r="O130" i="4" s="1"/>
  <c r="P130" i="4"/>
  <c r="Q130" i="4"/>
  <c r="S130" i="4"/>
  <c r="T130" i="4"/>
  <c r="U130" i="4"/>
  <c r="C131" i="4"/>
  <c r="D131" i="4" s="1"/>
  <c r="AC132" i="5" s="1"/>
  <c r="E131" i="4"/>
  <c r="F131" i="4"/>
  <c r="I131" i="4"/>
  <c r="J131" i="4"/>
  <c r="K131" i="4"/>
  <c r="L131" i="4"/>
  <c r="N131" i="4"/>
  <c r="O131" i="4" s="1"/>
  <c r="P131" i="4"/>
  <c r="Q131" i="4"/>
  <c r="S131" i="4"/>
  <c r="T131" i="4"/>
  <c r="U131" i="4"/>
  <c r="C132" i="4"/>
  <c r="D132" i="4" s="1"/>
  <c r="AC133" i="5" s="1"/>
  <c r="E132" i="4"/>
  <c r="F132" i="4"/>
  <c r="I132" i="4"/>
  <c r="J132" i="4"/>
  <c r="K132" i="4"/>
  <c r="L132" i="4"/>
  <c r="N132" i="4"/>
  <c r="O132" i="4" s="1"/>
  <c r="P132" i="4"/>
  <c r="Q132" i="4"/>
  <c r="S132" i="4"/>
  <c r="T132" i="4"/>
  <c r="U132" i="4"/>
  <c r="C133" i="4"/>
  <c r="D133" i="4" s="1"/>
  <c r="AC134" i="5" s="1"/>
  <c r="E133" i="4"/>
  <c r="F133" i="4"/>
  <c r="I133" i="4"/>
  <c r="J133" i="4"/>
  <c r="K133" i="4"/>
  <c r="L133" i="4"/>
  <c r="N133" i="4"/>
  <c r="O133" i="4" s="1"/>
  <c r="P133" i="4"/>
  <c r="Q133" i="4"/>
  <c r="S133" i="4"/>
  <c r="T133" i="4"/>
  <c r="U133" i="4"/>
  <c r="C134" i="4"/>
  <c r="D134" i="4" s="1"/>
  <c r="AC135" i="5" s="1"/>
  <c r="E134" i="4"/>
  <c r="F134" i="4"/>
  <c r="I134" i="4"/>
  <c r="J134" i="4"/>
  <c r="K134" i="4"/>
  <c r="L134" i="4"/>
  <c r="N134" i="4"/>
  <c r="O134" i="4" s="1"/>
  <c r="P134" i="4"/>
  <c r="Q134" i="4"/>
  <c r="S134" i="4"/>
  <c r="T134" i="4"/>
  <c r="U134" i="4"/>
  <c r="C135" i="4"/>
  <c r="D135" i="4" s="1"/>
  <c r="AC136" i="5" s="1"/>
  <c r="E135" i="4"/>
  <c r="F135" i="4"/>
  <c r="I135" i="4"/>
  <c r="J135" i="4"/>
  <c r="K135" i="4"/>
  <c r="L135" i="4"/>
  <c r="N135" i="4"/>
  <c r="O135" i="4" s="1"/>
  <c r="P135" i="4"/>
  <c r="Q135" i="4"/>
  <c r="R135" i="4" s="1"/>
  <c r="AG136" i="5" s="1"/>
  <c r="S135" i="4"/>
  <c r="T135" i="4"/>
  <c r="U135" i="4"/>
  <c r="C136" i="4"/>
  <c r="D136" i="4" s="1"/>
  <c r="E136" i="4"/>
  <c r="F136" i="4"/>
  <c r="I136" i="4"/>
  <c r="J136" i="4"/>
  <c r="M136" i="4" s="1"/>
  <c r="AF137" i="5" s="1"/>
  <c r="K136" i="4"/>
  <c r="L136" i="4"/>
  <c r="N136" i="4"/>
  <c r="O136" i="4" s="1"/>
  <c r="P136" i="4"/>
  <c r="Q136" i="4"/>
  <c r="S136" i="4"/>
  <c r="T136" i="4"/>
  <c r="U136" i="4"/>
  <c r="C137" i="4"/>
  <c r="D137" i="4" s="1"/>
  <c r="AC138" i="5" s="1"/>
  <c r="E137" i="4"/>
  <c r="F137" i="4"/>
  <c r="I137" i="4"/>
  <c r="J137" i="4"/>
  <c r="K137" i="4"/>
  <c r="L137" i="4"/>
  <c r="N137" i="4"/>
  <c r="O137" i="4" s="1"/>
  <c r="P137" i="4"/>
  <c r="Q137" i="4"/>
  <c r="S137" i="4"/>
  <c r="T137" i="4"/>
  <c r="U137" i="4"/>
  <c r="C138" i="4"/>
  <c r="D138" i="4" s="1"/>
  <c r="E138" i="4"/>
  <c r="F138" i="4"/>
  <c r="I138" i="4"/>
  <c r="J138" i="4"/>
  <c r="K138" i="4"/>
  <c r="L138" i="4"/>
  <c r="N138" i="4"/>
  <c r="O138" i="4" s="1"/>
  <c r="P138" i="4"/>
  <c r="Q138" i="4"/>
  <c r="S138" i="4"/>
  <c r="T138" i="4"/>
  <c r="U138" i="4"/>
  <c r="C139" i="4"/>
  <c r="D139" i="4" s="1"/>
  <c r="AC140" i="5" s="1"/>
  <c r="E139" i="4"/>
  <c r="F139" i="4"/>
  <c r="I139" i="4"/>
  <c r="J139" i="4"/>
  <c r="K139" i="4"/>
  <c r="L139" i="4"/>
  <c r="N139" i="4"/>
  <c r="O139" i="4" s="1"/>
  <c r="P139" i="4"/>
  <c r="Q139" i="4"/>
  <c r="S139" i="4"/>
  <c r="T139" i="4"/>
  <c r="U139" i="4"/>
  <c r="W139" i="4" s="1"/>
  <c r="AH140" i="5" s="1"/>
  <c r="C140" i="4"/>
  <c r="D140" i="4" s="1"/>
  <c r="AC141" i="5" s="1"/>
  <c r="E140" i="4"/>
  <c r="F140" i="4"/>
  <c r="I140" i="4"/>
  <c r="J140" i="4"/>
  <c r="K140" i="4"/>
  <c r="L140" i="4"/>
  <c r="N140" i="4"/>
  <c r="O140" i="4" s="1"/>
  <c r="P140" i="4"/>
  <c r="Q140" i="4"/>
  <c r="S140" i="4"/>
  <c r="T140" i="4"/>
  <c r="U140" i="4"/>
  <c r="C141" i="4"/>
  <c r="D141" i="4" s="1"/>
  <c r="AC142" i="5" s="1"/>
  <c r="E141" i="4"/>
  <c r="F141" i="4"/>
  <c r="I141" i="4"/>
  <c r="J141" i="4"/>
  <c r="K141" i="4"/>
  <c r="L141" i="4"/>
  <c r="N141" i="4"/>
  <c r="O141" i="4" s="1"/>
  <c r="P141" i="4"/>
  <c r="Q141" i="4"/>
  <c r="S141" i="4"/>
  <c r="T141" i="4"/>
  <c r="U141" i="4"/>
  <c r="C142" i="4"/>
  <c r="D142" i="4" s="1"/>
  <c r="AC143" i="5" s="1"/>
  <c r="E142" i="4"/>
  <c r="F142" i="4"/>
  <c r="I142" i="4"/>
  <c r="J142" i="4"/>
  <c r="K142" i="4"/>
  <c r="L142" i="4"/>
  <c r="N142" i="4"/>
  <c r="O142" i="4" s="1"/>
  <c r="P142" i="4"/>
  <c r="Q142" i="4"/>
  <c r="S142" i="4"/>
  <c r="T142" i="4"/>
  <c r="U142" i="4"/>
  <c r="C143" i="4"/>
  <c r="D143" i="4" s="1"/>
  <c r="AC144" i="5" s="1"/>
  <c r="E143" i="4"/>
  <c r="G143" i="4" s="1"/>
  <c r="F143" i="4"/>
  <c r="I143" i="4"/>
  <c r="J143" i="4"/>
  <c r="K143" i="4"/>
  <c r="L143" i="4"/>
  <c r="N143" i="4"/>
  <c r="O143" i="4" s="1"/>
  <c r="P143" i="4"/>
  <c r="Q143" i="4"/>
  <c r="S143" i="4"/>
  <c r="T143" i="4"/>
  <c r="U143" i="4"/>
  <c r="C144" i="4"/>
  <c r="D144" i="4" s="1"/>
  <c r="AC145" i="5" s="1"/>
  <c r="E144" i="4"/>
  <c r="F144" i="4"/>
  <c r="I144" i="4"/>
  <c r="J144" i="4"/>
  <c r="K144" i="4"/>
  <c r="L144" i="4"/>
  <c r="N144" i="4"/>
  <c r="O144" i="4" s="1"/>
  <c r="P144" i="4"/>
  <c r="Q144" i="4"/>
  <c r="S144" i="4"/>
  <c r="T144" i="4"/>
  <c r="U144" i="4"/>
  <c r="C145" i="4"/>
  <c r="D145" i="4" s="1"/>
  <c r="AC146" i="5" s="1"/>
  <c r="E145" i="4"/>
  <c r="F145" i="4"/>
  <c r="I145" i="4"/>
  <c r="J145" i="4"/>
  <c r="K145" i="4"/>
  <c r="L145" i="4"/>
  <c r="N145" i="4"/>
  <c r="O145" i="4" s="1"/>
  <c r="R145" i="4" s="1"/>
  <c r="AG146" i="5" s="1"/>
  <c r="P145" i="4"/>
  <c r="Q145" i="4"/>
  <c r="S145" i="4"/>
  <c r="T145" i="4"/>
  <c r="U145" i="4"/>
  <c r="C146" i="4"/>
  <c r="D146" i="4" s="1"/>
  <c r="AC147" i="5" s="1"/>
  <c r="E146" i="4"/>
  <c r="F146" i="4"/>
  <c r="I146" i="4"/>
  <c r="J146" i="4"/>
  <c r="K146" i="4"/>
  <c r="L146" i="4"/>
  <c r="N146" i="4"/>
  <c r="O146" i="4" s="1"/>
  <c r="P146" i="4"/>
  <c r="Q146" i="4"/>
  <c r="S146" i="4"/>
  <c r="T146" i="4"/>
  <c r="U146" i="4"/>
  <c r="C147" i="4"/>
  <c r="D147" i="4" s="1"/>
  <c r="E147" i="4"/>
  <c r="F147" i="4"/>
  <c r="I147" i="4"/>
  <c r="J147" i="4"/>
  <c r="K147" i="4"/>
  <c r="L147" i="4"/>
  <c r="N147" i="4"/>
  <c r="O147" i="4" s="1"/>
  <c r="P147" i="4"/>
  <c r="Q147" i="4"/>
  <c r="S147" i="4"/>
  <c r="T147" i="4"/>
  <c r="U147" i="4"/>
  <c r="C148" i="4"/>
  <c r="D148" i="4" s="1"/>
  <c r="AC149" i="5" s="1"/>
  <c r="E148" i="4"/>
  <c r="F148" i="4"/>
  <c r="I148" i="4"/>
  <c r="J148" i="4"/>
  <c r="K148" i="4"/>
  <c r="L148" i="4"/>
  <c r="N148" i="4"/>
  <c r="O148" i="4" s="1"/>
  <c r="P148" i="4"/>
  <c r="Q148" i="4"/>
  <c r="S148" i="4"/>
  <c r="T148" i="4"/>
  <c r="U148" i="4"/>
  <c r="C149" i="4"/>
  <c r="D149" i="4" s="1"/>
  <c r="AC150" i="5" s="1"/>
  <c r="E149" i="4"/>
  <c r="F149" i="4"/>
  <c r="I149" i="4"/>
  <c r="J149" i="4"/>
  <c r="K149" i="4"/>
  <c r="L149" i="4"/>
  <c r="N149" i="4"/>
  <c r="O149" i="4" s="1"/>
  <c r="P149" i="4"/>
  <c r="Q149" i="4"/>
  <c r="S149" i="4"/>
  <c r="T149" i="4"/>
  <c r="U149" i="4"/>
  <c r="C150" i="4"/>
  <c r="D150" i="4" s="1"/>
  <c r="AC151" i="5" s="1"/>
  <c r="E150" i="4"/>
  <c r="F150" i="4"/>
  <c r="I150" i="4"/>
  <c r="J150" i="4"/>
  <c r="K150" i="4"/>
  <c r="L150" i="4"/>
  <c r="N150" i="4"/>
  <c r="O150" i="4" s="1"/>
  <c r="P150" i="4"/>
  <c r="Q150" i="4"/>
  <c r="S150" i="4"/>
  <c r="T150" i="4"/>
  <c r="U150" i="4"/>
  <c r="C151" i="4"/>
  <c r="D151" i="4" s="1"/>
  <c r="AC152" i="5" s="1"/>
  <c r="E151" i="4"/>
  <c r="F151" i="4"/>
  <c r="I151" i="4"/>
  <c r="J151" i="4"/>
  <c r="K151" i="4"/>
  <c r="L151" i="4"/>
  <c r="N151" i="4"/>
  <c r="O151" i="4" s="1"/>
  <c r="P151" i="4"/>
  <c r="Q151" i="4"/>
  <c r="R151" i="4" s="1"/>
  <c r="AG152" i="5" s="1"/>
  <c r="S151" i="4"/>
  <c r="T151" i="4"/>
  <c r="U151" i="4"/>
  <c r="C152" i="4"/>
  <c r="D152" i="4" s="1"/>
  <c r="AC153" i="5" s="1"/>
  <c r="E152" i="4"/>
  <c r="F152" i="4"/>
  <c r="I152" i="4"/>
  <c r="J152" i="4"/>
  <c r="K152" i="4"/>
  <c r="L152" i="4"/>
  <c r="N152" i="4"/>
  <c r="O152" i="4" s="1"/>
  <c r="P152" i="4"/>
  <c r="Q152" i="4"/>
  <c r="S152" i="4"/>
  <c r="T152" i="4"/>
  <c r="U152" i="4"/>
  <c r="C153" i="4"/>
  <c r="D153" i="4" s="1"/>
  <c r="E153" i="4"/>
  <c r="F153" i="4"/>
  <c r="I153" i="4"/>
  <c r="J153" i="4"/>
  <c r="K153" i="4"/>
  <c r="L153" i="4"/>
  <c r="N153" i="4"/>
  <c r="O153" i="4" s="1"/>
  <c r="P153" i="4"/>
  <c r="Q153" i="4"/>
  <c r="S153" i="4"/>
  <c r="T153" i="4"/>
  <c r="U153" i="4"/>
  <c r="C154" i="4"/>
  <c r="D154" i="4" s="1"/>
  <c r="AC155" i="5" s="1"/>
  <c r="E154" i="4"/>
  <c r="F154" i="4"/>
  <c r="I154" i="4"/>
  <c r="J154" i="4"/>
  <c r="K154" i="4"/>
  <c r="L154" i="4"/>
  <c r="N154" i="4"/>
  <c r="O154" i="4" s="1"/>
  <c r="P154" i="4"/>
  <c r="Q154" i="4"/>
  <c r="R154" i="4" s="1"/>
  <c r="AG155" i="5" s="1"/>
  <c r="S154" i="4"/>
  <c r="T154" i="4"/>
  <c r="U154" i="4"/>
  <c r="C155" i="4"/>
  <c r="D155" i="4" s="1"/>
  <c r="AC156" i="5" s="1"/>
  <c r="E155" i="4"/>
  <c r="F155" i="4"/>
  <c r="I155" i="4"/>
  <c r="J155" i="4"/>
  <c r="K155" i="4"/>
  <c r="L155" i="4"/>
  <c r="N155" i="4"/>
  <c r="O155" i="4" s="1"/>
  <c r="P155" i="4"/>
  <c r="Q155" i="4"/>
  <c r="S155" i="4"/>
  <c r="T155" i="4"/>
  <c r="U155" i="4"/>
  <c r="C156" i="4"/>
  <c r="D156" i="4" s="1"/>
  <c r="E156" i="4"/>
  <c r="F156" i="4"/>
  <c r="I156" i="4"/>
  <c r="J156" i="4"/>
  <c r="K156" i="4"/>
  <c r="L156" i="4"/>
  <c r="N156" i="4"/>
  <c r="O156" i="4" s="1"/>
  <c r="P156" i="4"/>
  <c r="Q156" i="4"/>
  <c r="S156" i="4"/>
  <c r="T156" i="4"/>
  <c r="U156" i="4"/>
  <c r="C157" i="4"/>
  <c r="D157" i="4" s="1"/>
  <c r="AC158" i="5" s="1"/>
  <c r="E157" i="4"/>
  <c r="F157" i="4"/>
  <c r="G157" i="4" s="1"/>
  <c r="H157" i="4" s="1"/>
  <c r="AE158" i="5" s="1"/>
  <c r="I157" i="4"/>
  <c r="J157" i="4"/>
  <c r="K157" i="4"/>
  <c r="L157" i="4"/>
  <c r="N157" i="4"/>
  <c r="O157" i="4" s="1"/>
  <c r="P157" i="4"/>
  <c r="Q157" i="4"/>
  <c r="S157" i="4"/>
  <c r="T157" i="4"/>
  <c r="U157" i="4"/>
  <c r="C158" i="4"/>
  <c r="D158" i="4" s="1"/>
  <c r="AC159" i="5" s="1"/>
  <c r="E158" i="4"/>
  <c r="F158" i="4"/>
  <c r="I158" i="4"/>
  <c r="J158" i="4"/>
  <c r="K158" i="4"/>
  <c r="L158" i="4"/>
  <c r="N158" i="4"/>
  <c r="O158" i="4" s="1"/>
  <c r="P158" i="4"/>
  <c r="Q158" i="4"/>
  <c r="S158" i="4"/>
  <c r="T158" i="4"/>
  <c r="U158" i="4"/>
  <c r="C159" i="4"/>
  <c r="D159" i="4" s="1"/>
  <c r="AC160" i="5" s="1"/>
  <c r="E159" i="4"/>
  <c r="F159" i="4"/>
  <c r="I159" i="4"/>
  <c r="J159" i="4"/>
  <c r="K159" i="4"/>
  <c r="L159" i="4"/>
  <c r="N159" i="4"/>
  <c r="O159" i="4" s="1"/>
  <c r="P159" i="4"/>
  <c r="Q159" i="4"/>
  <c r="S159" i="4"/>
  <c r="T159" i="4"/>
  <c r="U159" i="4"/>
  <c r="C160" i="4"/>
  <c r="D160" i="4" s="1"/>
  <c r="AC161" i="5" s="1"/>
  <c r="E160" i="4"/>
  <c r="F160" i="4"/>
  <c r="I160" i="4"/>
  <c r="J160" i="4"/>
  <c r="K160" i="4"/>
  <c r="L160" i="4"/>
  <c r="N160" i="4"/>
  <c r="O160" i="4" s="1"/>
  <c r="P160" i="4"/>
  <c r="Q160" i="4"/>
  <c r="S160" i="4"/>
  <c r="T160" i="4"/>
  <c r="U160" i="4"/>
  <c r="C161" i="4"/>
  <c r="D161" i="4" s="1"/>
  <c r="AC162" i="5" s="1"/>
  <c r="E161" i="4"/>
  <c r="F161" i="4"/>
  <c r="I161" i="4"/>
  <c r="J161" i="4"/>
  <c r="K161" i="4"/>
  <c r="L161" i="4"/>
  <c r="N161" i="4"/>
  <c r="O161" i="4" s="1"/>
  <c r="P161" i="4"/>
  <c r="Q161" i="4"/>
  <c r="S161" i="4"/>
  <c r="T161" i="4"/>
  <c r="U161" i="4"/>
  <c r="C162" i="4"/>
  <c r="D162" i="4" s="1"/>
  <c r="AC163" i="5" s="1"/>
  <c r="E162" i="4"/>
  <c r="F162" i="4"/>
  <c r="I162" i="4"/>
  <c r="J162" i="4"/>
  <c r="K162" i="4"/>
  <c r="L162" i="4"/>
  <c r="N162" i="4"/>
  <c r="O162" i="4" s="1"/>
  <c r="P162" i="4"/>
  <c r="Q162" i="4"/>
  <c r="S162" i="4"/>
  <c r="T162" i="4"/>
  <c r="U162" i="4"/>
  <c r="C163" i="4"/>
  <c r="D163" i="4" s="1"/>
  <c r="AC164" i="5" s="1"/>
  <c r="E163" i="4"/>
  <c r="F163" i="4"/>
  <c r="I163" i="4"/>
  <c r="J163" i="4"/>
  <c r="K163" i="4"/>
  <c r="L163" i="4"/>
  <c r="N163" i="4"/>
  <c r="O163" i="4" s="1"/>
  <c r="P163" i="4"/>
  <c r="Q163" i="4"/>
  <c r="S163" i="4"/>
  <c r="T163" i="4"/>
  <c r="U163" i="4"/>
  <c r="C164" i="4"/>
  <c r="D164" i="4" s="1"/>
  <c r="AC165" i="5" s="1"/>
  <c r="E164" i="4"/>
  <c r="F164" i="4"/>
  <c r="I164" i="4"/>
  <c r="J164" i="4"/>
  <c r="K164" i="4"/>
  <c r="L164" i="4"/>
  <c r="N164" i="4"/>
  <c r="O164" i="4" s="1"/>
  <c r="P164" i="4"/>
  <c r="Q164" i="4"/>
  <c r="S164" i="4"/>
  <c r="T164" i="4"/>
  <c r="U164" i="4"/>
  <c r="C165" i="4"/>
  <c r="D165" i="4" s="1"/>
  <c r="AC166" i="5" s="1"/>
  <c r="E165" i="4"/>
  <c r="F165" i="4"/>
  <c r="I165" i="4"/>
  <c r="J165" i="4"/>
  <c r="K165" i="4"/>
  <c r="L165" i="4"/>
  <c r="N165" i="4"/>
  <c r="O165" i="4" s="1"/>
  <c r="P165" i="4"/>
  <c r="Q165" i="4"/>
  <c r="S165" i="4"/>
  <c r="T165" i="4"/>
  <c r="U165" i="4"/>
  <c r="C166" i="4"/>
  <c r="D166" i="4" s="1"/>
  <c r="E166" i="4"/>
  <c r="F166" i="4"/>
  <c r="I166" i="4"/>
  <c r="J166" i="4"/>
  <c r="K166" i="4"/>
  <c r="L166" i="4"/>
  <c r="N166" i="4"/>
  <c r="O166" i="4" s="1"/>
  <c r="P166" i="4"/>
  <c r="Q166" i="4"/>
  <c r="S166" i="4"/>
  <c r="T166" i="4"/>
  <c r="U166" i="4"/>
  <c r="C167" i="4"/>
  <c r="D167" i="4" s="1"/>
  <c r="AC168" i="5" s="1"/>
  <c r="E167" i="4"/>
  <c r="F167" i="4"/>
  <c r="I167" i="4"/>
  <c r="J167" i="4"/>
  <c r="K167" i="4"/>
  <c r="L167" i="4"/>
  <c r="N167" i="4"/>
  <c r="O167" i="4" s="1"/>
  <c r="P167" i="4"/>
  <c r="Q167" i="4"/>
  <c r="R167" i="4" s="1"/>
  <c r="AG168" i="5" s="1"/>
  <c r="S167" i="4"/>
  <c r="T167" i="4"/>
  <c r="U167" i="4"/>
  <c r="C168" i="4"/>
  <c r="D168" i="4" s="1"/>
  <c r="E168" i="4"/>
  <c r="F168" i="4"/>
  <c r="I168" i="4"/>
  <c r="J168" i="4"/>
  <c r="K168" i="4"/>
  <c r="L168" i="4"/>
  <c r="N168" i="4"/>
  <c r="O168" i="4" s="1"/>
  <c r="P168" i="4"/>
  <c r="Q168" i="4"/>
  <c r="S168" i="4"/>
  <c r="T168" i="4"/>
  <c r="U168" i="4"/>
  <c r="C169" i="4"/>
  <c r="D169" i="4" s="1"/>
  <c r="E169" i="4"/>
  <c r="F169" i="4"/>
  <c r="I169" i="4"/>
  <c r="J169" i="4"/>
  <c r="K169" i="4"/>
  <c r="L169" i="4"/>
  <c r="N169" i="4"/>
  <c r="O169" i="4" s="1"/>
  <c r="P169" i="4"/>
  <c r="Q169" i="4"/>
  <c r="S169" i="4"/>
  <c r="T169" i="4"/>
  <c r="U169" i="4"/>
  <c r="C170" i="4"/>
  <c r="D170" i="4" s="1"/>
  <c r="AC171" i="5" s="1"/>
  <c r="E170" i="4"/>
  <c r="F170" i="4"/>
  <c r="I170" i="4"/>
  <c r="J170" i="4"/>
  <c r="K170" i="4"/>
  <c r="L170" i="4"/>
  <c r="N170" i="4"/>
  <c r="O170" i="4" s="1"/>
  <c r="P170" i="4"/>
  <c r="Q170" i="4"/>
  <c r="S170" i="4"/>
  <c r="T170" i="4"/>
  <c r="U170" i="4"/>
  <c r="C171" i="4"/>
  <c r="D171" i="4" s="1"/>
  <c r="E171" i="4"/>
  <c r="F171" i="4"/>
  <c r="I171" i="4"/>
  <c r="J171" i="4"/>
  <c r="K171" i="4"/>
  <c r="L171" i="4"/>
  <c r="N171" i="4"/>
  <c r="O171" i="4" s="1"/>
  <c r="R171" i="4" s="1"/>
  <c r="AG172" i="5" s="1"/>
  <c r="P171" i="4"/>
  <c r="Q171" i="4"/>
  <c r="S171" i="4"/>
  <c r="T171" i="4"/>
  <c r="U171" i="4"/>
  <c r="C172" i="4"/>
  <c r="D172" i="4" s="1"/>
  <c r="AC173" i="5" s="1"/>
  <c r="E172" i="4"/>
  <c r="F172" i="4"/>
  <c r="I172" i="4"/>
  <c r="J172" i="4"/>
  <c r="K172" i="4"/>
  <c r="L172" i="4"/>
  <c r="N172" i="4"/>
  <c r="O172" i="4" s="1"/>
  <c r="P172" i="4"/>
  <c r="Q172" i="4"/>
  <c r="S172" i="4"/>
  <c r="T172" i="4"/>
  <c r="U172" i="4"/>
  <c r="C173" i="4"/>
  <c r="D173" i="4" s="1"/>
  <c r="AC174" i="5" s="1"/>
  <c r="E173" i="4"/>
  <c r="F173" i="4"/>
  <c r="G173" i="4" s="1"/>
  <c r="I173" i="4"/>
  <c r="J173" i="4"/>
  <c r="K173" i="4"/>
  <c r="L173" i="4"/>
  <c r="N173" i="4"/>
  <c r="O173" i="4" s="1"/>
  <c r="P173" i="4"/>
  <c r="Q173" i="4"/>
  <c r="S173" i="4"/>
  <c r="T173" i="4"/>
  <c r="U173" i="4"/>
  <c r="C174" i="4"/>
  <c r="D174" i="4" s="1"/>
  <c r="AC175" i="5" s="1"/>
  <c r="E174" i="4"/>
  <c r="F174" i="4"/>
  <c r="I174" i="4"/>
  <c r="J174" i="4"/>
  <c r="K174" i="4"/>
  <c r="L174" i="4"/>
  <c r="N174" i="4"/>
  <c r="O174" i="4" s="1"/>
  <c r="P174" i="4"/>
  <c r="Q174" i="4"/>
  <c r="S174" i="4"/>
  <c r="T174" i="4"/>
  <c r="U174" i="4"/>
  <c r="C175" i="4"/>
  <c r="D175" i="4" s="1"/>
  <c r="AC176" i="5" s="1"/>
  <c r="E175" i="4"/>
  <c r="F175" i="4"/>
  <c r="I175" i="4"/>
  <c r="J175" i="4"/>
  <c r="K175" i="4"/>
  <c r="L175" i="4"/>
  <c r="N175" i="4"/>
  <c r="O175" i="4" s="1"/>
  <c r="P175" i="4"/>
  <c r="Q175" i="4"/>
  <c r="S175" i="4"/>
  <c r="T175" i="4"/>
  <c r="U175" i="4"/>
  <c r="C176" i="4"/>
  <c r="D176" i="4" s="1"/>
  <c r="E176" i="4"/>
  <c r="F176" i="4"/>
  <c r="I176" i="4"/>
  <c r="J176" i="4"/>
  <c r="K176" i="4"/>
  <c r="L176" i="4"/>
  <c r="N176" i="4"/>
  <c r="O176" i="4" s="1"/>
  <c r="P176" i="4"/>
  <c r="Q176" i="4"/>
  <c r="S176" i="4"/>
  <c r="T176" i="4"/>
  <c r="U176" i="4"/>
  <c r="C177" i="4"/>
  <c r="D177" i="4" s="1"/>
  <c r="AC178" i="5" s="1"/>
  <c r="E177" i="4"/>
  <c r="F177" i="4"/>
  <c r="I177" i="4"/>
  <c r="J177" i="4"/>
  <c r="K177" i="4"/>
  <c r="L177" i="4"/>
  <c r="N177" i="4"/>
  <c r="O177" i="4" s="1"/>
  <c r="P177" i="4"/>
  <c r="Q177" i="4"/>
  <c r="S177" i="4"/>
  <c r="T177" i="4"/>
  <c r="U177" i="4"/>
  <c r="C178" i="4"/>
  <c r="D178" i="4" s="1"/>
  <c r="E178" i="4"/>
  <c r="F178" i="4"/>
  <c r="I178" i="4"/>
  <c r="J178" i="4"/>
  <c r="K178" i="4"/>
  <c r="L178" i="4"/>
  <c r="N178" i="4"/>
  <c r="O178" i="4" s="1"/>
  <c r="P178" i="4"/>
  <c r="Q178" i="4"/>
  <c r="S178" i="4"/>
  <c r="T178" i="4"/>
  <c r="U178" i="4"/>
  <c r="C179" i="4"/>
  <c r="D179" i="4" s="1"/>
  <c r="E179" i="4"/>
  <c r="F179" i="4"/>
  <c r="I179" i="4"/>
  <c r="J179" i="4"/>
  <c r="K179" i="4"/>
  <c r="L179" i="4"/>
  <c r="N179" i="4"/>
  <c r="O179" i="4" s="1"/>
  <c r="P179" i="4"/>
  <c r="Q179" i="4"/>
  <c r="S179" i="4"/>
  <c r="T179" i="4"/>
  <c r="U179" i="4"/>
  <c r="C180" i="4"/>
  <c r="D180" i="4" s="1"/>
  <c r="E180" i="4"/>
  <c r="F180" i="4"/>
  <c r="I180" i="4"/>
  <c r="J180" i="4"/>
  <c r="K180" i="4"/>
  <c r="L180" i="4"/>
  <c r="N180" i="4"/>
  <c r="O180" i="4" s="1"/>
  <c r="P180" i="4"/>
  <c r="Q180" i="4"/>
  <c r="S180" i="4"/>
  <c r="T180" i="4"/>
  <c r="U180" i="4"/>
  <c r="C181" i="4"/>
  <c r="D181" i="4" s="1"/>
  <c r="AC182" i="5" s="1"/>
  <c r="E181" i="4"/>
  <c r="F181" i="4"/>
  <c r="I181" i="4"/>
  <c r="J181" i="4"/>
  <c r="K181" i="4"/>
  <c r="L181" i="4"/>
  <c r="N181" i="4"/>
  <c r="O181" i="4" s="1"/>
  <c r="P181" i="4"/>
  <c r="Q181" i="4"/>
  <c r="S181" i="4"/>
  <c r="T181" i="4"/>
  <c r="U181" i="4"/>
  <c r="C182" i="4"/>
  <c r="D182" i="4" s="1"/>
  <c r="E182" i="4"/>
  <c r="F182" i="4"/>
  <c r="I182" i="4"/>
  <c r="J182" i="4"/>
  <c r="K182" i="4"/>
  <c r="L182" i="4"/>
  <c r="N182" i="4"/>
  <c r="O182" i="4" s="1"/>
  <c r="P182" i="4"/>
  <c r="Q182" i="4"/>
  <c r="S182" i="4"/>
  <c r="T182" i="4"/>
  <c r="U182" i="4"/>
  <c r="C183" i="4"/>
  <c r="D183" i="4" s="1"/>
  <c r="AC184" i="5" s="1"/>
  <c r="E183" i="4"/>
  <c r="F183" i="4"/>
  <c r="I183" i="4"/>
  <c r="J183" i="4"/>
  <c r="K183" i="4"/>
  <c r="L183" i="4"/>
  <c r="N183" i="4"/>
  <c r="O183" i="4" s="1"/>
  <c r="P183" i="4"/>
  <c r="Q183" i="4"/>
  <c r="S183" i="4"/>
  <c r="T183" i="4"/>
  <c r="U183" i="4"/>
  <c r="C184" i="4"/>
  <c r="D184" i="4" s="1"/>
  <c r="E184" i="4"/>
  <c r="F184" i="4"/>
  <c r="I184" i="4"/>
  <c r="J184" i="4"/>
  <c r="M184" i="4" s="1"/>
  <c r="AF185" i="5" s="1"/>
  <c r="K184" i="4"/>
  <c r="L184" i="4"/>
  <c r="N184" i="4"/>
  <c r="O184" i="4" s="1"/>
  <c r="P184" i="4"/>
  <c r="Q184" i="4"/>
  <c r="S184" i="4"/>
  <c r="T184" i="4"/>
  <c r="U184" i="4"/>
  <c r="C185" i="4"/>
  <c r="D185" i="4" s="1"/>
  <c r="AC186" i="5" s="1"/>
  <c r="E185" i="4"/>
  <c r="F185" i="4"/>
  <c r="I185" i="4"/>
  <c r="J185" i="4"/>
  <c r="K185" i="4"/>
  <c r="L185" i="4"/>
  <c r="N185" i="4"/>
  <c r="O185" i="4" s="1"/>
  <c r="P185" i="4"/>
  <c r="Q185" i="4"/>
  <c r="S185" i="4"/>
  <c r="T185" i="4"/>
  <c r="U185" i="4"/>
  <c r="C186" i="4"/>
  <c r="D186" i="4" s="1"/>
  <c r="AC187" i="5" s="1"/>
  <c r="E186" i="4"/>
  <c r="F186" i="4"/>
  <c r="I186" i="4"/>
  <c r="J186" i="4"/>
  <c r="K186" i="4"/>
  <c r="L186" i="4"/>
  <c r="N186" i="4"/>
  <c r="O186" i="4" s="1"/>
  <c r="P186" i="4"/>
  <c r="Q186" i="4"/>
  <c r="S186" i="4"/>
  <c r="T186" i="4"/>
  <c r="U186" i="4"/>
  <c r="C187" i="4"/>
  <c r="D187" i="4" s="1"/>
  <c r="AC188" i="5" s="1"/>
  <c r="E187" i="4"/>
  <c r="F187" i="4"/>
  <c r="I187" i="4"/>
  <c r="J187" i="4"/>
  <c r="K187" i="4"/>
  <c r="L187" i="4"/>
  <c r="N187" i="4"/>
  <c r="O187" i="4" s="1"/>
  <c r="P187" i="4"/>
  <c r="Q187" i="4"/>
  <c r="S187" i="4"/>
  <c r="T187" i="4"/>
  <c r="U187" i="4"/>
  <c r="C188" i="4"/>
  <c r="D188" i="4" s="1"/>
  <c r="AC189" i="5" s="1"/>
  <c r="E188" i="4"/>
  <c r="F188" i="4"/>
  <c r="I188" i="4"/>
  <c r="J188" i="4"/>
  <c r="K188" i="4"/>
  <c r="L188" i="4"/>
  <c r="N188" i="4"/>
  <c r="O188" i="4" s="1"/>
  <c r="P188" i="4"/>
  <c r="Q188" i="4"/>
  <c r="S188" i="4"/>
  <c r="T188" i="4"/>
  <c r="U188" i="4"/>
  <c r="C189" i="4"/>
  <c r="D189" i="4" s="1"/>
  <c r="AC190" i="5" s="1"/>
  <c r="E189" i="4"/>
  <c r="F189" i="4"/>
  <c r="I189" i="4"/>
  <c r="J189" i="4"/>
  <c r="K189" i="4"/>
  <c r="L189" i="4"/>
  <c r="N189" i="4"/>
  <c r="O189" i="4" s="1"/>
  <c r="P189" i="4"/>
  <c r="Q189" i="4"/>
  <c r="S189" i="4"/>
  <c r="T189" i="4"/>
  <c r="U189" i="4"/>
  <c r="C190" i="4"/>
  <c r="D190" i="4" s="1"/>
  <c r="E190" i="4"/>
  <c r="F190" i="4"/>
  <c r="I190" i="4"/>
  <c r="J190" i="4"/>
  <c r="K190" i="4"/>
  <c r="L190" i="4"/>
  <c r="N190" i="4"/>
  <c r="O190" i="4" s="1"/>
  <c r="P190" i="4"/>
  <c r="Q190" i="4"/>
  <c r="S190" i="4"/>
  <c r="T190" i="4"/>
  <c r="U190" i="4"/>
  <c r="C191" i="4"/>
  <c r="D191" i="4" s="1"/>
  <c r="AC192" i="5" s="1"/>
  <c r="E191" i="4"/>
  <c r="F191" i="4"/>
  <c r="I191" i="4"/>
  <c r="J191" i="4"/>
  <c r="K191" i="4"/>
  <c r="L191" i="4"/>
  <c r="N191" i="4"/>
  <c r="O191" i="4" s="1"/>
  <c r="P191" i="4"/>
  <c r="Q191" i="4"/>
  <c r="S191" i="4"/>
  <c r="T191" i="4"/>
  <c r="U191" i="4"/>
  <c r="C192" i="4"/>
  <c r="D192" i="4" s="1"/>
  <c r="AC193" i="5" s="1"/>
  <c r="E192" i="4"/>
  <c r="F192" i="4"/>
  <c r="I192" i="4"/>
  <c r="J192" i="4"/>
  <c r="K192" i="4"/>
  <c r="L192" i="4"/>
  <c r="N192" i="4"/>
  <c r="O192" i="4" s="1"/>
  <c r="P192" i="4"/>
  <c r="Q192" i="4"/>
  <c r="S192" i="4"/>
  <c r="T192" i="4"/>
  <c r="U192" i="4"/>
  <c r="C193" i="4"/>
  <c r="D193" i="4" s="1"/>
  <c r="AC194" i="5" s="1"/>
  <c r="E193" i="4"/>
  <c r="F193" i="4"/>
  <c r="I193" i="4"/>
  <c r="J193" i="4"/>
  <c r="K193" i="4"/>
  <c r="L193" i="4"/>
  <c r="N193" i="4"/>
  <c r="O193" i="4" s="1"/>
  <c r="R193" i="4" s="1"/>
  <c r="AG194" i="5" s="1"/>
  <c r="P193" i="4"/>
  <c r="Q193" i="4"/>
  <c r="S193" i="4"/>
  <c r="T193" i="4"/>
  <c r="U193" i="4"/>
  <c r="BB63" i="75"/>
  <c r="AH61" i="3"/>
  <c r="AH5" i="3"/>
  <c r="AH82" i="3"/>
  <c r="AH69" i="3"/>
  <c r="AI69" i="3" s="1"/>
  <c r="AH28" i="3"/>
  <c r="AI28" i="3" s="1"/>
  <c r="W29" i="5" s="1"/>
  <c r="AH139" i="3"/>
  <c r="AI139" i="3" s="1"/>
  <c r="W140" i="5" s="1"/>
  <c r="AH59" i="3"/>
  <c r="AI59" i="3" s="1"/>
  <c r="W60" i="5" s="1"/>
  <c r="W42" i="3"/>
  <c r="T43" i="5" s="1"/>
  <c r="W176" i="3"/>
  <c r="T177" i="5" s="1"/>
  <c r="AH104" i="3"/>
  <c r="Q11" i="3"/>
  <c r="R11" i="3" s="1"/>
  <c r="AD46" i="75"/>
  <c r="Z140" i="75"/>
  <c r="Z34" i="75"/>
  <c r="AD140" i="75"/>
  <c r="AM140" i="75" s="1"/>
  <c r="Z165" i="75"/>
  <c r="AQ165" i="75" s="1"/>
  <c r="AD187" i="75"/>
  <c r="Z186" i="75"/>
  <c r="AQ186" i="75" s="1"/>
  <c r="E187" i="5" s="1"/>
  <c r="AD190" i="75"/>
  <c r="AD169" i="75"/>
  <c r="AM169" i="75" s="1"/>
  <c r="AD193" i="75"/>
  <c r="Z192" i="75"/>
  <c r="AQ192" i="75" s="1"/>
  <c r="E193" i="5" s="1"/>
  <c r="AD172" i="75"/>
  <c r="AD188" i="75"/>
  <c r="AM188" i="75" s="1"/>
  <c r="Z143" i="75"/>
  <c r="AQ143" i="75" s="1"/>
  <c r="E144" i="5" s="1"/>
  <c r="AD186" i="75"/>
  <c r="AD158" i="75"/>
  <c r="Y188" i="75"/>
  <c r="AP188" i="75" s="1"/>
  <c r="Y157" i="75"/>
  <c r="AP157" i="75" s="1"/>
  <c r="AD185" i="75"/>
  <c r="AD182" i="75"/>
  <c r="AM182" i="75" s="1"/>
  <c r="AD174" i="75"/>
  <c r="AD155" i="75"/>
  <c r="AM155" i="75" s="1"/>
  <c r="Z151" i="75"/>
  <c r="AQ151" i="75" s="1"/>
  <c r="E152" i="5" s="1"/>
  <c r="Z148" i="75"/>
  <c r="Y148" i="75"/>
  <c r="AP148" i="75" s="1"/>
  <c r="AD141" i="75"/>
  <c r="AM141" i="75" s="1"/>
  <c r="AD138" i="75"/>
  <c r="AM138" i="75" s="1"/>
  <c r="AD109" i="75"/>
  <c r="AM109" i="75" s="1"/>
  <c r="AD102" i="75"/>
  <c r="AM102" i="75" s="1"/>
  <c r="Z149" i="75"/>
  <c r="Z146" i="75"/>
  <c r="AQ146" i="75" s="1"/>
  <c r="E147" i="5" s="1"/>
  <c r="Y146" i="75"/>
  <c r="AP146" i="75" s="1"/>
  <c r="AD125" i="75"/>
  <c r="Z182" i="75"/>
  <c r="AD175" i="75"/>
  <c r="Z163" i="75"/>
  <c r="AQ163" i="75" s="1"/>
  <c r="E164" i="5" s="1"/>
  <c r="AD139" i="75"/>
  <c r="AM139" i="75" s="1"/>
  <c r="Z120" i="75"/>
  <c r="Z75" i="75"/>
  <c r="AQ75" i="75" s="1"/>
  <c r="Z166" i="75"/>
  <c r="AQ166" i="75" s="1"/>
  <c r="E167" i="5" s="1"/>
  <c r="AD159" i="75"/>
  <c r="AM159" i="75" s="1"/>
  <c r="AD145" i="75"/>
  <c r="AD134" i="75"/>
  <c r="AM134" i="75" s="1"/>
  <c r="AD119" i="75"/>
  <c r="Z97" i="75"/>
  <c r="Z86" i="75"/>
  <c r="AD68" i="75"/>
  <c r="AM68" i="75" s="1"/>
  <c r="AD7" i="75"/>
  <c r="AD181" i="75"/>
  <c r="AM181" i="75" s="1"/>
  <c r="AD173" i="75"/>
  <c r="Z172" i="75"/>
  <c r="AQ172" i="75" s="1"/>
  <c r="E173" i="5" s="1"/>
  <c r="AD170" i="75"/>
  <c r="AM170" i="75" s="1"/>
  <c r="Y147" i="75"/>
  <c r="AP147" i="75" s="1"/>
  <c r="AD137" i="75"/>
  <c r="AD129" i="75"/>
  <c r="AM129" i="75" s="1"/>
  <c r="Z128" i="75"/>
  <c r="AQ128" i="75" s="1"/>
  <c r="E129" i="5" s="1"/>
  <c r="Y128" i="75"/>
  <c r="AP128" i="75" s="1"/>
  <c r="AD126" i="75"/>
  <c r="AM126" i="75" s="1"/>
  <c r="AD121" i="75"/>
  <c r="AM121" i="75" s="1"/>
  <c r="AD176" i="75"/>
  <c r="AM176" i="75" s="1"/>
  <c r="Y175" i="75"/>
  <c r="AP175" i="75" s="1"/>
  <c r="AD154" i="75"/>
  <c r="AD143" i="75"/>
  <c r="Y131" i="75"/>
  <c r="AP131" i="75" s="1"/>
  <c r="D132" i="5" s="1"/>
  <c r="AD179" i="75"/>
  <c r="AD168" i="75"/>
  <c r="Z167" i="75"/>
  <c r="AD160" i="75"/>
  <c r="AM160" i="75" s="1"/>
  <c r="Z145" i="75"/>
  <c r="Y145" i="75"/>
  <c r="AP145" i="75" s="1"/>
  <c r="AD135" i="75"/>
  <c r="AM135" i="75" s="1"/>
  <c r="AD127" i="75"/>
  <c r="AM127" i="75" s="1"/>
  <c r="AD98" i="75"/>
  <c r="AM98" i="75" s="1"/>
  <c r="AD84" i="75"/>
  <c r="AD122" i="75"/>
  <c r="AM122" i="75" s="1"/>
  <c r="AD114" i="75"/>
  <c r="Y113" i="75"/>
  <c r="AP113" i="75" s="1"/>
  <c r="BB97" i="75"/>
  <c r="C103" i="84" s="1"/>
  <c r="F103" i="84" s="1"/>
  <c r="AD95" i="75"/>
  <c r="AM95" i="75" s="1"/>
  <c r="AD81" i="75"/>
  <c r="AM81" i="75" s="1"/>
  <c r="Z80" i="75"/>
  <c r="AD73" i="75"/>
  <c r="AM73" i="75" s="1"/>
  <c r="I19" i="75"/>
  <c r="AD120" i="75"/>
  <c r="AM120" i="75" s="1"/>
  <c r="AD112" i="75"/>
  <c r="AD104" i="75"/>
  <c r="AM104" i="75" s="1"/>
  <c r="AD101" i="75"/>
  <c r="AM101" i="75" s="1"/>
  <c r="AD71" i="75"/>
  <c r="Z62" i="75"/>
  <c r="AQ62" i="75" s="1"/>
  <c r="E63" i="5" s="1"/>
  <c r="I13" i="75"/>
  <c r="I37" i="75"/>
  <c r="I54" i="75"/>
  <c r="J54" i="75" s="1"/>
  <c r="L54" i="75" s="1"/>
  <c r="I10" i="75"/>
  <c r="J10" i="75" s="1"/>
  <c r="I31" i="75"/>
  <c r="I45" i="75"/>
  <c r="J45" i="75" s="1"/>
  <c r="L45" i="75" s="1"/>
  <c r="I15" i="75"/>
  <c r="I39" i="75"/>
  <c r="I50" i="75"/>
  <c r="I59" i="75"/>
  <c r="I33" i="75"/>
  <c r="I38" i="75"/>
  <c r="I16" i="75"/>
  <c r="J16" i="75" s="1"/>
  <c r="L16" i="75" s="1"/>
  <c r="I51" i="75"/>
  <c r="J51" i="75" s="1"/>
  <c r="L51" i="75" s="1"/>
  <c r="Z18" i="75"/>
  <c r="Z6" i="75"/>
  <c r="AD115" i="75"/>
  <c r="AM115" i="75" s="1"/>
  <c r="AD107" i="75"/>
  <c r="AM107" i="75" s="1"/>
  <c r="Z95" i="75"/>
  <c r="AD93" i="75"/>
  <c r="Z92" i="75"/>
  <c r="AQ92" i="75" s="1"/>
  <c r="E93" i="5" s="1"/>
  <c r="AD66" i="75"/>
  <c r="AM66" i="75" s="1"/>
  <c r="AD88" i="75"/>
  <c r="Z84" i="75"/>
  <c r="AQ84" i="75" s="1"/>
  <c r="E85" i="5" s="1"/>
  <c r="Z76" i="75"/>
  <c r="Y76" i="75"/>
  <c r="AP76" i="75" s="1"/>
  <c r="Z104" i="75"/>
  <c r="AQ104" i="75" s="1"/>
  <c r="E105" i="5" s="1"/>
  <c r="Z101" i="75"/>
  <c r="AD94" i="75"/>
  <c r="AM94" i="75" s="1"/>
  <c r="AD91" i="75"/>
  <c r="AD72" i="75"/>
  <c r="AM72" i="75" s="1"/>
  <c r="AD11" i="75"/>
  <c r="AM11" i="75" s="1"/>
  <c r="Z123" i="75"/>
  <c r="AD108" i="75"/>
  <c r="AM108" i="75" s="1"/>
  <c r="AD97" i="75"/>
  <c r="AD86" i="75"/>
  <c r="AM86" i="75" s="1"/>
  <c r="AD103" i="75"/>
  <c r="AM103" i="75" s="1"/>
  <c r="Z102" i="75"/>
  <c r="AD100" i="75"/>
  <c r="AM100" i="75" s="1"/>
  <c r="AD78" i="75"/>
  <c r="AM78" i="75" s="1"/>
  <c r="AD60" i="75"/>
  <c r="AM60" i="75" s="1"/>
  <c r="M41" i="75"/>
  <c r="M38" i="75"/>
  <c r="H37" i="75"/>
  <c r="M29" i="75"/>
  <c r="M25" i="75"/>
  <c r="M22" i="75"/>
  <c r="K19" i="75"/>
  <c r="H13" i="75"/>
  <c r="J13" i="75" s="1"/>
  <c r="K7" i="75"/>
  <c r="Z65" i="75"/>
  <c r="AQ65" i="75" s="1"/>
  <c r="E66" i="5" s="1"/>
  <c r="AD58" i="75"/>
  <c r="AD55" i="75"/>
  <c r="AM55" i="75" s="1"/>
  <c r="AD41" i="75"/>
  <c r="Z40" i="75"/>
  <c r="AQ40" i="75" s="1"/>
  <c r="E41" i="5" s="1"/>
  <c r="M33" i="75"/>
  <c r="Z28" i="75"/>
  <c r="AD25" i="75"/>
  <c r="Z24" i="75"/>
  <c r="M23" i="75"/>
  <c r="AD22" i="75"/>
  <c r="AM22" i="75" s="1"/>
  <c r="Z21" i="75"/>
  <c r="AQ21" i="75" s="1"/>
  <c r="E22" i="5" s="1"/>
  <c r="H19" i="75"/>
  <c r="Z13" i="75"/>
  <c r="H7" i="75"/>
  <c r="M4" i="75"/>
  <c r="Y60" i="75"/>
  <c r="AP60" i="75" s="1"/>
  <c r="AD44" i="75"/>
  <c r="H38" i="75"/>
  <c r="K33" i="75"/>
  <c r="M15" i="75"/>
  <c r="M9" i="75"/>
  <c r="AD8" i="75"/>
  <c r="AD4" i="75"/>
  <c r="AM4" i="75" s="1"/>
  <c r="AD64" i="75"/>
  <c r="AM56" i="75"/>
  <c r="M45" i="75"/>
  <c r="K42" i="75"/>
  <c r="AD36" i="75"/>
  <c r="Z35" i="75"/>
  <c r="AQ35" i="75" s="1"/>
  <c r="E36" i="5" s="1"/>
  <c r="AD33" i="75"/>
  <c r="Z32" i="75"/>
  <c r="AQ32" i="75" s="1"/>
  <c r="E33" i="5" s="1"/>
  <c r="M31" i="75"/>
  <c r="Z29" i="75"/>
  <c r="AQ29" i="75" s="1"/>
  <c r="E30" i="5" s="1"/>
  <c r="K26" i="75"/>
  <c r="AD20" i="75"/>
  <c r="K15" i="75"/>
  <c r="M10" i="75"/>
  <c r="Z7" i="75"/>
  <c r="AQ7" i="75" s="1"/>
  <c r="E8" i="5" s="1"/>
  <c r="M6" i="75"/>
  <c r="Z58" i="75"/>
  <c r="AD50" i="75"/>
  <c r="Z41" i="75"/>
  <c r="AQ41" i="75" s="1"/>
  <c r="E42" i="5" s="1"/>
  <c r="M37" i="75"/>
  <c r="H33" i="75"/>
  <c r="K31" i="75"/>
  <c r="AD26" i="75"/>
  <c r="Z25" i="75"/>
  <c r="AQ25" i="75" s="1"/>
  <c r="E26" i="5" s="1"/>
  <c r="M24" i="75"/>
  <c r="AD15" i="75"/>
  <c r="Z14" i="75"/>
  <c r="K10" i="75"/>
  <c r="H42" i="75"/>
  <c r="J42" i="75" s="1"/>
  <c r="H39" i="75"/>
  <c r="K37" i="75"/>
  <c r="AD31" i="75"/>
  <c r="Z30" i="75"/>
  <c r="AQ30" i="75" s="1"/>
  <c r="E31" i="5" s="1"/>
  <c r="Y30" i="75"/>
  <c r="AP30" i="75" s="1"/>
  <c r="M28" i="75"/>
  <c r="H26" i="75"/>
  <c r="J26" i="75" s="1"/>
  <c r="Z17" i="75"/>
  <c r="H15" i="75"/>
  <c r="K13" i="75"/>
  <c r="AD10" i="75"/>
  <c r="AM10" i="75" s="1"/>
  <c r="Z56" i="75"/>
  <c r="AD54" i="75"/>
  <c r="AD48" i="75"/>
  <c r="AM48" i="75" s="1"/>
  <c r="Z47" i="75"/>
  <c r="M35" i="75"/>
  <c r="H31" i="75"/>
  <c r="AD27" i="75"/>
  <c r="AM27" i="75" s="1"/>
  <c r="Z20" i="75"/>
  <c r="AD13" i="75"/>
  <c r="Z12" i="75"/>
  <c r="Z9" i="75"/>
  <c r="AQ9" i="75" s="1"/>
  <c r="E10" i="5" s="1"/>
  <c r="J138" i="75"/>
  <c r="L138" i="75" s="1"/>
  <c r="J181" i="75"/>
  <c r="L181" i="75" s="1"/>
  <c r="J155" i="75"/>
  <c r="L155" i="75" s="1"/>
  <c r="E111" i="75"/>
  <c r="J173" i="75"/>
  <c r="E147" i="75"/>
  <c r="J103" i="75"/>
  <c r="L103" i="75" s="1"/>
  <c r="J127" i="75"/>
  <c r="J57" i="75"/>
  <c r="L57" i="75" s="1"/>
  <c r="J102" i="75"/>
  <c r="L102" i="75" s="1"/>
  <c r="J109" i="75"/>
  <c r="L109" i="75" s="1"/>
  <c r="J68" i="75"/>
  <c r="L68" i="75" s="1"/>
  <c r="E17" i="75"/>
  <c r="E43" i="75"/>
  <c r="E163" i="75"/>
  <c r="E166" i="75"/>
  <c r="E66" i="75"/>
  <c r="E60" i="75"/>
  <c r="G36" i="4"/>
  <c r="G102" i="4"/>
  <c r="AD103" i="5" s="1"/>
  <c r="R48" i="4"/>
  <c r="AG49" i="5" s="1"/>
  <c r="R13" i="4"/>
  <c r="AG14" i="5" s="1"/>
  <c r="AH116" i="3"/>
  <c r="AH57" i="3"/>
  <c r="AI57" i="3" s="1"/>
  <c r="W58" i="5" s="1"/>
  <c r="AH33" i="3"/>
  <c r="AI33" i="3" s="1"/>
  <c r="W34" i="5" s="1"/>
  <c r="BB175" i="75"/>
  <c r="AH38" i="3"/>
  <c r="AI38" i="3" s="1"/>
  <c r="W39" i="5" s="1"/>
  <c r="AH6" i="3"/>
  <c r="J180" i="75"/>
  <c r="L180" i="75" s="1"/>
  <c r="E162" i="75"/>
  <c r="G44" i="4"/>
  <c r="AH140" i="3"/>
  <c r="AI140" i="3" s="1"/>
  <c r="W141" i="5" s="1"/>
  <c r="AH68" i="3"/>
  <c r="AI68" i="3" s="1"/>
  <c r="AH37" i="3"/>
  <c r="BB183" i="75"/>
  <c r="G94" i="4"/>
  <c r="AD95" i="5" s="1"/>
  <c r="R93" i="4"/>
  <c r="AG94" i="5"/>
  <c r="AH128" i="3"/>
  <c r="AI128" i="3" s="1"/>
  <c r="W129" i="5" s="1"/>
  <c r="AH111" i="3"/>
  <c r="AI111" i="3" s="1"/>
  <c r="W112" i="5" s="1"/>
  <c r="AH75" i="3"/>
  <c r="AI75" i="3" s="1"/>
  <c r="W76" i="5" s="1"/>
  <c r="AH16" i="3"/>
  <c r="AI16" i="3" s="1"/>
  <c r="W17" i="5" s="1"/>
  <c r="AM191" i="75"/>
  <c r="J160" i="75"/>
  <c r="L160" i="75" s="1"/>
  <c r="AQ144" i="75"/>
  <c r="E145" i="5" s="1"/>
  <c r="R109" i="4"/>
  <c r="AG110" i="5" s="1"/>
  <c r="G107" i="4"/>
  <c r="AD108" i="5" s="1"/>
  <c r="G65" i="4"/>
  <c r="AD66" i="5" s="1"/>
  <c r="P10" i="3"/>
  <c r="S10" i="3" s="1"/>
  <c r="S11" i="5" s="1"/>
  <c r="AM119" i="75"/>
  <c r="BB89" i="75"/>
  <c r="J20" i="75"/>
  <c r="J114" i="75"/>
  <c r="J92" i="75"/>
  <c r="L92" i="75" s="1"/>
  <c r="E72" i="75"/>
  <c r="BB146" i="75"/>
  <c r="J126" i="75"/>
  <c r="E14" i="75"/>
  <c r="BB94" i="75"/>
  <c r="AM82" i="75"/>
  <c r="BB45" i="75"/>
  <c r="C42" i="84" s="1"/>
  <c r="F42" i="84" s="1"/>
  <c r="M111" i="4"/>
  <c r="AF112" i="5" s="1"/>
  <c r="R110" i="4"/>
  <c r="AG111" i="5" s="1"/>
  <c r="R184" i="4"/>
  <c r="AG185" i="5" s="1"/>
  <c r="R45" i="4"/>
  <c r="AG46" i="5" s="1"/>
  <c r="R131" i="4"/>
  <c r="AG132" i="5" s="1"/>
  <c r="R101" i="4"/>
  <c r="AG102" i="5" s="1"/>
  <c r="R10" i="4"/>
  <c r="AG11" i="5" s="1"/>
  <c r="AH171" i="3"/>
  <c r="AI171" i="3" s="1"/>
  <c r="W172" i="5" s="1"/>
  <c r="AH162" i="3"/>
  <c r="AI162" i="3" s="1"/>
  <c r="W163" i="5" s="1"/>
  <c r="AH146" i="3"/>
  <c r="AH106" i="3"/>
  <c r="AI106" i="3" s="1"/>
  <c r="W107" i="5" s="1"/>
  <c r="W103" i="3"/>
  <c r="R62" i="4"/>
  <c r="AG63" i="5" s="1"/>
  <c r="R26" i="4"/>
  <c r="AG27" i="5" s="1"/>
  <c r="AH110" i="3"/>
  <c r="AI110" i="3" s="1"/>
  <c r="W111" i="5" s="1"/>
  <c r="R88" i="4"/>
  <c r="AG89" i="5" s="1"/>
  <c r="AH141" i="3"/>
  <c r="AH126" i="3"/>
  <c r="AH119" i="3"/>
  <c r="AI119" i="3" s="1"/>
  <c r="W120" i="5" s="1"/>
  <c r="AH91" i="3"/>
  <c r="AI91" i="3" s="1"/>
  <c r="W92" i="5" s="1"/>
  <c r="R32" i="4"/>
  <c r="AG33" i="5" s="1"/>
  <c r="R27" i="4"/>
  <c r="AG28" i="5" s="1"/>
  <c r="R24" i="4"/>
  <c r="AG25" i="5" s="1"/>
  <c r="R19" i="4"/>
  <c r="AG20" i="5"/>
  <c r="W164" i="3"/>
  <c r="T165" i="5" s="1"/>
  <c r="AH148" i="3"/>
  <c r="AH125" i="3"/>
  <c r="AH60" i="3"/>
  <c r="AI60" i="3" s="1"/>
  <c r="W61" i="5" s="1"/>
  <c r="G57" i="4"/>
  <c r="R34" i="4"/>
  <c r="AG35" i="5" s="1"/>
  <c r="AH117" i="3"/>
  <c r="W86" i="3"/>
  <c r="T87" i="5" s="1"/>
  <c r="AH51" i="3"/>
  <c r="W51" i="3"/>
  <c r="T52" i="5" s="1"/>
  <c r="AH21" i="3"/>
  <c r="AI21" i="3" s="1"/>
  <c r="W22" i="5" s="1"/>
  <c r="AH20" i="3"/>
  <c r="AI20" i="3" s="1"/>
  <c r="W21" i="5" s="1"/>
  <c r="AH10" i="3"/>
  <c r="AI10" i="3" s="1"/>
  <c r="J193" i="75"/>
  <c r="J125" i="75"/>
  <c r="J118" i="75"/>
  <c r="L118" i="75" s="1"/>
  <c r="AH36" i="3"/>
  <c r="AI8" i="3"/>
  <c r="W9" i="5" s="1"/>
  <c r="BB189" i="75"/>
  <c r="C185" i="84" s="1"/>
  <c r="F185" i="84" s="1"/>
  <c r="J182" i="75"/>
  <c r="L182" i="75" s="1"/>
  <c r="AM154" i="75"/>
  <c r="AH58" i="3"/>
  <c r="AI58" i="3" s="1"/>
  <c r="W59" i="5" s="1"/>
  <c r="AH44" i="3"/>
  <c r="AI44" i="3" s="1"/>
  <c r="W45" i="5" s="1"/>
  <c r="AH19" i="3"/>
  <c r="AH13" i="3"/>
  <c r="AI13" i="3" s="1"/>
  <c r="W14" i="5" s="1"/>
  <c r="P4" i="3"/>
  <c r="J129" i="75"/>
  <c r="L129" i="75" s="1"/>
  <c r="W35" i="3"/>
  <c r="T36" i="5" s="1"/>
  <c r="W22" i="3"/>
  <c r="T23" i="5" s="1"/>
  <c r="W17" i="3"/>
  <c r="T18" i="5" s="1"/>
  <c r="BB174" i="75"/>
  <c r="C168" i="84" s="1"/>
  <c r="F168" i="84" s="1"/>
  <c r="AH52" i="3"/>
  <c r="AI52" i="3" s="1"/>
  <c r="W53" i="5" s="1"/>
  <c r="AH48" i="3"/>
  <c r="W48" i="3"/>
  <c r="T49" i="5" s="1"/>
  <c r="AH43" i="3"/>
  <c r="AI43" i="3" s="1"/>
  <c r="W44" i="5" s="1"/>
  <c r="M4" i="3"/>
  <c r="Q5" i="5" s="1"/>
  <c r="J81" i="75"/>
  <c r="J73" i="75"/>
  <c r="L73" i="75" s="1"/>
  <c r="J58" i="75"/>
  <c r="L58" i="75" s="1"/>
  <c r="J44" i="75"/>
  <c r="BB31" i="75"/>
  <c r="J21" i="75"/>
  <c r="L21" i="75" s="1"/>
  <c r="BB15" i="75"/>
  <c r="J36" i="75"/>
  <c r="BB104" i="75"/>
  <c r="BB101" i="75"/>
  <c r="C104" i="84" s="1"/>
  <c r="F104" i="84" s="1"/>
  <c r="AM96" i="75"/>
  <c r="AM87" i="75"/>
  <c r="BB61" i="75"/>
  <c r="E39" i="75"/>
  <c r="E20" i="75"/>
  <c r="J8" i="75"/>
  <c r="L8" i="75" s="1"/>
  <c r="J101" i="75"/>
  <c r="L101" i="75" s="1"/>
  <c r="J97" i="75"/>
  <c r="L97" i="75" s="1"/>
  <c r="J94" i="75"/>
  <c r="L94" i="75" s="1"/>
  <c r="E71" i="75"/>
  <c r="J66" i="75"/>
  <c r="L66" i="75" s="1"/>
  <c r="J4" i="75"/>
  <c r="L4" i="75" s="1"/>
  <c r="J82" i="75"/>
  <c r="L82" i="75" s="1"/>
  <c r="BB52" i="75"/>
  <c r="BB23" i="75"/>
  <c r="C20" i="84" s="1"/>
  <c r="F20" i="84" s="1"/>
  <c r="BB18" i="75"/>
  <c r="BB14" i="75"/>
  <c r="C18" i="84" s="1"/>
  <c r="F18" i="84" s="1"/>
  <c r="E12" i="3"/>
  <c r="O13" i="5" s="1"/>
  <c r="W142" i="3"/>
  <c r="T143" i="5" s="1"/>
  <c r="W119" i="3"/>
  <c r="T120" i="5" s="1"/>
  <c r="W115" i="3"/>
  <c r="T116" i="5" s="1"/>
  <c r="W81" i="3"/>
  <c r="W128" i="3"/>
  <c r="T129" i="5" s="1"/>
  <c r="W9" i="3"/>
  <c r="T10" i="5" s="1"/>
  <c r="W147" i="3"/>
  <c r="T148" i="5" s="1"/>
  <c r="W139" i="3"/>
  <c r="W30" i="3"/>
  <c r="T31" i="5" s="1"/>
  <c r="W14" i="3"/>
  <c r="T15" i="5" s="1"/>
  <c r="W146" i="3"/>
  <c r="T147" i="5" s="1"/>
  <c r="W141" i="3"/>
  <c r="W36" i="3"/>
  <c r="T37" i="5" s="1"/>
  <c r="W61" i="3"/>
  <c r="W6" i="3"/>
  <c r="W58" i="3"/>
  <c r="T59" i="5" s="1"/>
  <c r="W29" i="3"/>
  <c r="W92" i="3"/>
  <c r="W25" i="3"/>
  <c r="T26" i="5" s="1"/>
  <c r="W182" i="3"/>
  <c r="T183" i="5" s="1"/>
  <c r="W5" i="3"/>
  <c r="G168" i="4"/>
  <c r="AD169" i="5" s="1"/>
  <c r="G124" i="4"/>
  <c r="G160" i="4"/>
  <c r="AD161" i="5" s="1"/>
  <c r="G141" i="4"/>
  <c r="AD142" i="5" s="1"/>
  <c r="G33" i="4"/>
  <c r="AD34" i="5" s="1"/>
  <c r="G132" i="4"/>
  <c r="AD133" i="5" s="1"/>
  <c r="G91" i="4"/>
  <c r="AD92" i="5" s="1"/>
  <c r="G84" i="4"/>
  <c r="AD85" i="5" s="1"/>
  <c r="G108" i="4"/>
  <c r="AD109" i="5" s="1"/>
  <c r="G37" i="4"/>
  <c r="AD38" i="5" s="1"/>
  <c r="G5" i="4"/>
  <c r="AD6" i="5" s="1"/>
  <c r="G121" i="4"/>
  <c r="AD122" i="5" s="1"/>
  <c r="G105" i="4"/>
  <c r="G43" i="4"/>
  <c r="AD44" i="5" s="1"/>
  <c r="G152" i="4"/>
  <c r="G149" i="4"/>
  <c r="H149" i="4" s="1"/>
  <c r="AE150" i="5" s="1"/>
  <c r="G82" i="4"/>
  <c r="AD83" i="5" s="1"/>
  <c r="G129" i="4"/>
  <c r="AD130" i="5" s="1"/>
  <c r="G76" i="4"/>
  <c r="AD77" i="5" s="1"/>
  <c r="G153" i="4"/>
  <c r="AD154" i="5" s="1"/>
  <c r="G41" i="4"/>
  <c r="BB11" i="75"/>
  <c r="C10" i="84" s="1"/>
  <c r="F10" i="84" s="1"/>
  <c r="BB68" i="75"/>
  <c r="C70" i="84" s="1"/>
  <c r="F70" i="84" s="1"/>
  <c r="BB62" i="75"/>
  <c r="BB48" i="75"/>
  <c r="C48" i="84" s="1"/>
  <c r="F48" i="84" s="1"/>
  <c r="BB30" i="75"/>
  <c r="C40" i="84" s="1"/>
  <c r="F40" i="84" s="1"/>
  <c r="BB6" i="75"/>
  <c r="C3" i="84" s="1"/>
  <c r="F3" i="84" s="1"/>
  <c r="BB103" i="75"/>
  <c r="C109" i="84" s="1"/>
  <c r="F109" i="84" s="1"/>
  <c r="BB130" i="75"/>
  <c r="BB32" i="75"/>
  <c r="C35" i="84" s="1"/>
  <c r="F35" i="84" s="1"/>
  <c r="BB168" i="75"/>
  <c r="BB122" i="75"/>
  <c r="J123" i="5" s="1"/>
  <c r="AS123" i="5" s="1"/>
  <c r="BB83" i="75"/>
  <c r="C84" i="84" s="1"/>
  <c r="F84" i="84" s="1"/>
  <c r="BB158" i="75"/>
  <c r="BB155" i="75"/>
  <c r="BB120" i="75"/>
  <c r="C124" i="84" s="1"/>
  <c r="F124" i="84" s="1"/>
  <c r="BB24" i="75"/>
  <c r="C28" i="84" s="1"/>
  <c r="F28" i="84" s="1"/>
  <c r="BB110" i="75"/>
  <c r="BB105" i="75"/>
  <c r="C123" i="84" s="1"/>
  <c r="F123" i="84" s="1"/>
  <c r="BB88" i="75"/>
  <c r="BB73" i="75"/>
  <c r="C75" i="84" s="1"/>
  <c r="F75" i="84" s="1"/>
  <c r="BB53" i="75"/>
  <c r="BB46" i="75"/>
  <c r="C43" i="84" s="1"/>
  <c r="F43" i="84" s="1"/>
  <c r="BB182" i="75"/>
  <c r="AC121" i="5"/>
  <c r="AC180" i="5"/>
  <c r="AC129" i="5"/>
  <c r="AC111" i="5"/>
  <c r="AC13" i="5"/>
  <c r="G174" i="4"/>
  <c r="AD175" i="5" s="1"/>
  <c r="AC139" i="5"/>
  <c r="AC123" i="5"/>
  <c r="AC122" i="5"/>
  <c r="R96" i="4"/>
  <c r="AG97" i="5" s="1"/>
  <c r="AC81" i="5"/>
  <c r="R40" i="4"/>
  <c r="AG41" i="5" s="1"/>
  <c r="W148" i="3"/>
  <c r="T149" i="5" s="1"/>
  <c r="R179" i="4"/>
  <c r="AG180" i="5" s="1"/>
  <c r="AC183" i="5"/>
  <c r="G118" i="4"/>
  <c r="AD119" i="5" s="1"/>
  <c r="R104" i="4"/>
  <c r="AG105" i="5" s="1"/>
  <c r="G17" i="4"/>
  <c r="AC11" i="5"/>
  <c r="AC191" i="5"/>
  <c r="AC167" i="5"/>
  <c r="AC99" i="5"/>
  <c r="AC91" i="5"/>
  <c r="AC7" i="5"/>
  <c r="AC148" i="5"/>
  <c r="AC115" i="5"/>
  <c r="AC78" i="5"/>
  <c r="AC30" i="5"/>
  <c r="AC154" i="5"/>
  <c r="AC177" i="5"/>
  <c r="G171" i="4"/>
  <c r="AD172" i="5" s="1"/>
  <c r="AC169" i="5"/>
  <c r="M103" i="4"/>
  <c r="AF104" i="5" s="1"/>
  <c r="AC67" i="5"/>
  <c r="W156" i="3"/>
  <c r="T157" i="5" s="1"/>
  <c r="AI41" i="3"/>
  <c r="W42" i="5" s="1"/>
  <c r="AC172" i="5"/>
  <c r="AC130" i="5"/>
  <c r="G179" i="4"/>
  <c r="AD180" i="5" s="1"/>
  <c r="M122" i="4"/>
  <c r="AF123" i="5" s="1"/>
  <c r="AC79" i="5"/>
  <c r="AC107" i="5"/>
  <c r="AC96" i="5"/>
  <c r="G80" i="4"/>
  <c r="AD81" i="5" s="1"/>
  <c r="R78" i="4"/>
  <c r="AG79" i="5" s="1"/>
  <c r="AC75" i="5"/>
  <c r="R37" i="4"/>
  <c r="AG38" i="5" s="1"/>
  <c r="G35" i="4"/>
  <c r="AD36" i="5" s="1"/>
  <c r="G14" i="4"/>
  <c r="H14" i="4" s="1"/>
  <c r="AE15" i="5" s="1"/>
  <c r="AH185" i="3"/>
  <c r="AH182" i="3"/>
  <c r="AI182" i="3" s="1"/>
  <c r="W183" i="5" s="1"/>
  <c r="AH178" i="3"/>
  <c r="AI178" i="3" s="1"/>
  <c r="W179" i="5" s="1"/>
  <c r="AH176" i="3"/>
  <c r="W168" i="3"/>
  <c r="AI163" i="3"/>
  <c r="W164" i="5" s="1"/>
  <c r="AH156" i="3"/>
  <c r="AI156" i="3" s="1"/>
  <c r="W157" i="5" s="1"/>
  <c r="AH149" i="3"/>
  <c r="AI149" i="3" s="1"/>
  <c r="W150" i="5" s="1"/>
  <c r="AH136" i="3"/>
  <c r="AI136" i="3" s="1"/>
  <c r="W137" i="5" s="1"/>
  <c r="AH112" i="3"/>
  <c r="AI112" i="3" s="1"/>
  <c r="W113" i="5" s="1"/>
  <c r="AI99" i="3"/>
  <c r="W100" i="5" s="1"/>
  <c r="P33" i="3"/>
  <c r="Q33" i="3"/>
  <c r="R33" i="3" s="1"/>
  <c r="W136" i="3"/>
  <c r="W132" i="3"/>
  <c r="T133" i="5" s="1"/>
  <c r="W116" i="3"/>
  <c r="T117" i="5" s="1"/>
  <c r="W104" i="3"/>
  <c r="R38" i="4"/>
  <c r="AG39" i="5" s="1"/>
  <c r="AC38" i="5"/>
  <c r="G32" i="4"/>
  <c r="AH186" i="3"/>
  <c r="AI186" i="3" s="1"/>
  <c r="W187" i="5" s="1"/>
  <c r="W166" i="3"/>
  <c r="T167" i="5" s="1"/>
  <c r="AH120" i="3"/>
  <c r="AI120" i="3" s="1"/>
  <c r="W121" i="5" s="1"/>
  <c r="AC71" i="5"/>
  <c r="H65" i="4"/>
  <c r="AE66" i="5" s="1"/>
  <c r="AC64" i="5"/>
  <c r="AC59" i="5"/>
  <c r="AC46" i="5"/>
  <c r="R43" i="4"/>
  <c r="AG44" i="5" s="1"/>
  <c r="AC44" i="5"/>
  <c r="AC43" i="5"/>
  <c r="G30" i="4"/>
  <c r="H30" i="4" s="1"/>
  <c r="AE31" i="5" s="1"/>
  <c r="M20" i="4"/>
  <c r="AF21" i="5" s="1"/>
  <c r="R16" i="4"/>
  <c r="AG17" i="5" s="1"/>
  <c r="AC16" i="5"/>
  <c r="R7" i="4"/>
  <c r="AG8" i="5" s="1"/>
  <c r="AH192" i="3"/>
  <c r="AH174" i="3"/>
  <c r="AI174" i="3" s="1"/>
  <c r="W175" i="5" s="1"/>
  <c r="AH161" i="3"/>
  <c r="AH154" i="3"/>
  <c r="AH133" i="3"/>
  <c r="AI133" i="3" s="1"/>
  <c r="AH124" i="3"/>
  <c r="AI124" i="3" s="1"/>
  <c r="W125" i="5" s="1"/>
  <c r="W97" i="3"/>
  <c r="T98" i="5" s="1"/>
  <c r="R126" i="4"/>
  <c r="AG127" i="5" s="1"/>
  <c r="M108" i="4"/>
  <c r="AF109" i="5" s="1"/>
  <c r="AC88" i="5"/>
  <c r="AC83" i="5"/>
  <c r="R70" i="4"/>
  <c r="AG71" i="5" s="1"/>
  <c r="G61" i="4"/>
  <c r="AD62" i="5" s="1"/>
  <c r="G60" i="4"/>
  <c r="AD61" i="5" s="1"/>
  <c r="R59" i="4"/>
  <c r="AG60" i="5" s="1"/>
  <c r="AC60" i="5"/>
  <c r="AC56" i="5"/>
  <c r="AH155" i="3"/>
  <c r="AI155" i="3" s="1"/>
  <c r="W156" i="5" s="1"/>
  <c r="AH102" i="3"/>
  <c r="W82" i="3"/>
  <c r="T83" i="5" s="1"/>
  <c r="G73" i="4"/>
  <c r="AD74" i="5" s="1"/>
  <c r="AC68" i="5"/>
  <c r="AC57" i="5"/>
  <c r="R51" i="4"/>
  <c r="AG52" i="5" s="1"/>
  <c r="AH184" i="3"/>
  <c r="AH177" i="3"/>
  <c r="AH170" i="3"/>
  <c r="AI170" i="3" s="1"/>
  <c r="W171" i="5" s="1"/>
  <c r="W114" i="3"/>
  <c r="T115" i="5" s="1"/>
  <c r="W102" i="3"/>
  <c r="T103" i="5" s="1"/>
  <c r="AH67" i="3"/>
  <c r="AI67" i="3" s="1"/>
  <c r="W68" i="5" s="1"/>
  <c r="P47" i="3"/>
  <c r="M100" i="4"/>
  <c r="AF101" i="5" s="1"/>
  <c r="AC8" i="5"/>
  <c r="E179" i="3"/>
  <c r="O180" i="5" s="1"/>
  <c r="W162" i="3"/>
  <c r="W134" i="3"/>
  <c r="T135" i="5" s="1"/>
  <c r="W66" i="3"/>
  <c r="T67" i="5" s="1"/>
  <c r="W88" i="3"/>
  <c r="T89" i="5" s="1"/>
  <c r="W74" i="3"/>
  <c r="AH66" i="3"/>
  <c r="AI66" i="3" s="1"/>
  <c r="W67" i="5" s="1"/>
  <c r="AH63" i="3"/>
  <c r="AI63" i="3" s="1"/>
  <c r="W64" i="5" s="1"/>
  <c r="W44" i="3"/>
  <c r="T45" i="5" s="1"/>
  <c r="J179" i="75"/>
  <c r="J169" i="75"/>
  <c r="W49" i="3"/>
  <c r="T50" i="5" s="1"/>
  <c r="W28" i="3"/>
  <c r="T29" i="5" s="1"/>
  <c r="Q15" i="3"/>
  <c r="R15" i="3" s="1"/>
  <c r="Q14" i="3"/>
  <c r="R14" i="3" s="1"/>
  <c r="S14" i="3" s="1"/>
  <c r="S15" i="5" s="1"/>
  <c r="Q6" i="3"/>
  <c r="R6" i="3" s="1"/>
  <c r="AH92" i="3"/>
  <c r="AI92" i="3" s="1"/>
  <c r="W93" i="5" s="1"/>
  <c r="W89" i="3"/>
  <c r="T90" i="5" s="1"/>
  <c r="W56" i="3"/>
  <c r="T57" i="5" s="1"/>
  <c r="W50" i="3"/>
  <c r="AH29" i="3"/>
  <c r="AI29" i="3" s="1"/>
  <c r="W30" i="5" s="1"/>
  <c r="BB184" i="75"/>
  <c r="C62" i="84" s="1"/>
  <c r="F62" i="84" s="1"/>
  <c r="BB176" i="75"/>
  <c r="J175" i="75"/>
  <c r="J168" i="75"/>
  <c r="BB165" i="75"/>
  <c r="C164" i="84" s="1"/>
  <c r="F164" i="84" s="1"/>
  <c r="BB162" i="75"/>
  <c r="C102" i="84" s="1"/>
  <c r="F102" i="84" s="1"/>
  <c r="BB151" i="75"/>
  <c r="W41" i="3"/>
  <c r="T42" i="5" s="1"/>
  <c r="AH32" i="3"/>
  <c r="AI32" i="3" s="1"/>
  <c r="W33" i="5" s="1"/>
  <c r="AH30" i="3"/>
  <c r="AI30" i="3" s="1"/>
  <c r="W31" i="5" s="1"/>
  <c r="W20" i="3"/>
  <c r="T21" i="5" s="1"/>
  <c r="AH14" i="3"/>
  <c r="AI14" i="3" s="1"/>
  <c r="W15" i="5" s="1"/>
  <c r="J174" i="75"/>
  <c r="AH35" i="3"/>
  <c r="AI35" i="3" s="1"/>
  <c r="W36" i="5" s="1"/>
  <c r="W12" i="3"/>
  <c r="T13" i="5" s="1"/>
  <c r="Q9" i="3"/>
  <c r="R9" i="3" s="1"/>
  <c r="AH53" i="3"/>
  <c r="AI53" i="3" s="1"/>
  <c r="W54" i="5" s="1"/>
  <c r="AI39" i="3"/>
  <c r="W40" i="5" s="1"/>
  <c r="J186" i="75"/>
  <c r="E144" i="75"/>
  <c r="J121" i="75"/>
  <c r="L121" i="75" s="1"/>
  <c r="E106" i="75"/>
  <c r="BB100" i="75"/>
  <c r="C101" i="84" s="1"/>
  <c r="F101" i="84" s="1"/>
  <c r="BB166" i="75"/>
  <c r="C163" i="84" s="1"/>
  <c r="F163" i="84" s="1"/>
  <c r="E164" i="75"/>
  <c r="BB157" i="75"/>
  <c r="C153" i="84" s="1"/>
  <c r="F153" i="84" s="1"/>
  <c r="BB139" i="75"/>
  <c r="E70" i="75"/>
  <c r="J159" i="75"/>
  <c r="E152" i="75"/>
  <c r="BB98" i="75"/>
  <c r="J93" i="75"/>
  <c r="BB75" i="75"/>
  <c r="BB58" i="75"/>
  <c r="E24" i="75"/>
  <c r="AQ167" i="75"/>
  <c r="E168" i="5" s="1"/>
  <c r="BB147" i="75"/>
  <c r="C188" i="84" s="1"/>
  <c r="F188" i="84" s="1"/>
  <c r="BB109" i="75"/>
  <c r="E91" i="75"/>
  <c r="J56" i="75"/>
  <c r="L56" i="75" s="1"/>
  <c r="AQ145" i="75"/>
  <c r="E146" i="5" s="1"/>
  <c r="BB133" i="75"/>
  <c r="C135" i="84" s="1"/>
  <c r="F135" i="84" s="1"/>
  <c r="BB123" i="75"/>
  <c r="AQ76" i="75"/>
  <c r="E77" i="5" s="1"/>
  <c r="J77" i="75"/>
  <c r="L77" i="75" s="1"/>
  <c r="J50" i="75"/>
  <c r="BB39" i="75"/>
  <c r="AM58" i="75"/>
  <c r="BB42" i="75"/>
  <c r="C41" i="84" s="1"/>
  <c r="F41" i="84" s="1"/>
  <c r="J40" i="75"/>
  <c r="AQ20" i="75"/>
  <c r="E21" i="5" s="1"/>
  <c r="J95" i="75"/>
  <c r="L95" i="75" s="1"/>
  <c r="E13" i="75"/>
  <c r="AH135" i="3"/>
  <c r="AI135" i="3" s="1"/>
  <c r="W136" i="5" s="1"/>
  <c r="AH95" i="3"/>
  <c r="AH84" i="3"/>
  <c r="AI84" i="3" s="1"/>
  <c r="W85" i="5" s="1"/>
  <c r="AH74" i="3"/>
  <c r="AI74" i="3" s="1"/>
  <c r="W75" i="5" s="1"/>
  <c r="AH164" i="3"/>
  <c r="AI164" i="3" s="1"/>
  <c r="W165" i="5" s="1"/>
  <c r="AH103" i="3"/>
  <c r="AH85" i="3"/>
  <c r="AI85" i="3" s="1"/>
  <c r="W86" i="5" s="1"/>
  <c r="AH83" i="3"/>
  <c r="AI83" i="3" s="1"/>
  <c r="W84" i="5" s="1"/>
  <c r="AH11" i="3"/>
  <c r="AI11" i="3" s="1"/>
  <c r="W12" i="5" s="1"/>
  <c r="AI158" i="3"/>
  <c r="W159" i="5" s="1"/>
  <c r="AI141" i="3"/>
  <c r="W142" i="5" s="1"/>
  <c r="AI180" i="3"/>
  <c r="W181" i="5" s="1"/>
  <c r="AH137" i="3"/>
  <c r="AI137" i="3" s="1"/>
  <c r="W138" i="5" s="1"/>
  <c r="AH76" i="3"/>
  <c r="AI76" i="3" s="1"/>
  <c r="W77" i="5" s="1"/>
  <c r="AH65" i="3"/>
  <c r="AI65" i="3" s="1"/>
  <c r="W66" i="5" s="1"/>
  <c r="AH42" i="3"/>
  <c r="AI42" i="3" s="1"/>
  <c r="W43" i="5" s="1"/>
  <c r="AH62" i="3"/>
  <c r="AI62" i="3" s="1"/>
  <c r="W63" i="5" s="1"/>
  <c r="AH17" i="3"/>
  <c r="AI17" i="3" s="1"/>
  <c r="J187" i="75"/>
  <c r="E191" i="75"/>
  <c r="J190" i="75"/>
  <c r="J154" i="75"/>
  <c r="L154" i="75" s="1"/>
  <c r="BB152" i="75"/>
  <c r="C165" i="84" s="1"/>
  <c r="F165" i="84" s="1"/>
  <c r="J172" i="75"/>
  <c r="L172" i="75" s="1"/>
  <c r="E186" i="75"/>
  <c r="E184" i="75"/>
  <c r="E165" i="75"/>
  <c r="E148" i="75"/>
  <c r="BB144" i="75"/>
  <c r="C93" i="84" s="1"/>
  <c r="F93" i="84" s="1"/>
  <c r="J87" i="75"/>
  <c r="L87" i="75" s="1"/>
  <c r="BB160" i="75"/>
  <c r="C158" i="84" s="1"/>
  <c r="F158" i="84" s="1"/>
  <c r="J137" i="75"/>
  <c r="BB111" i="75"/>
  <c r="C121" i="84" s="1"/>
  <c r="F121" i="84" s="1"/>
  <c r="BB106" i="75"/>
  <c r="C110" i="84" s="1"/>
  <c r="F110" i="84" s="1"/>
  <c r="J16" i="5"/>
  <c r="AS16" i="5" s="1"/>
  <c r="J113" i="75"/>
  <c r="L113" i="75" s="1"/>
  <c r="J120" i="75"/>
  <c r="L120" i="75" s="1"/>
  <c r="AM97" i="75"/>
  <c r="BB96" i="75"/>
  <c r="C97" i="84" s="1"/>
  <c r="F97" i="84" s="1"/>
  <c r="AQ86" i="75"/>
  <c r="E87" i="5" s="1"/>
  <c r="J86" i="75"/>
  <c r="L86" i="75" s="1"/>
  <c r="AM57" i="75"/>
  <c r="BB107" i="75"/>
  <c r="C114" i="84" s="1"/>
  <c r="F114" i="84" s="1"/>
  <c r="E89" i="75"/>
  <c r="BB132" i="75"/>
  <c r="BB108" i="75"/>
  <c r="E63" i="75"/>
  <c r="E31" i="75"/>
  <c r="J72" i="75"/>
  <c r="L72" i="75" s="1"/>
  <c r="J67" i="75"/>
  <c r="L67" i="75" s="1"/>
  <c r="AM21" i="75"/>
  <c r="BB59" i="75"/>
  <c r="C58" i="84" s="1"/>
  <c r="F58" i="84" s="1"/>
  <c r="E35" i="75"/>
  <c r="BB16" i="75"/>
  <c r="C25" i="84" s="1"/>
  <c r="F25" i="84" s="1"/>
  <c r="BB17" i="75"/>
  <c r="C21" i="84" s="1"/>
  <c r="F21" i="84" s="1"/>
  <c r="BB43" i="75"/>
  <c r="E30" i="75"/>
  <c r="BB28" i="75"/>
  <c r="J55" i="75"/>
  <c r="L55" i="75" s="1"/>
  <c r="BB67" i="75"/>
  <c r="J29" i="75"/>
  <c r="BB35" i="75"/>
  <c r="E26" i="75"/>
  <c r="BB27" i="75"/>
  <c r="C17" i="84" s="1"/>
  <c r="F17" i="84" s="1"/>
  <c r="BB5" i="75"/>
  <c r="J6" i="5" s="1"/>
  <c r="AS6" i="5" s="1"/>
  <c r="BB13" i="75"/>
  <c r="J14" i="5" s="1"/>
  <c r="AS14" i="5" s="1"/>
  <c r="AI179" i="3"/>
  <c r="W180" i="5" s="1"/>
  <c r="AI187" i="3"/>
  <c r="W188" i="5" s="1"/>
  <c r="AI134" i="3"/>
  <c r="W135" i="5" s="1"/>
  <c r="W178" i="3"/>
  <c r="T179" i="5" s="1"/>
  <c r="AI148" i="3"/>
  <c r="W149" i="5" s="1"/>
  <c r="W172" i="3"/>
  <c r="T173" i="5" s="1"/>
  <c r="AI157" i="3"/>
  <c r="W158" i="5" s="1"/>
  <c r="AH115" i="3"/>
  <c r="AI115" i="3" s="1"/>
  <c r="W116" i="5" s="1"/>
  <c r="AI165" i="3"/>
  <c r="W166" i="5" s="1"/>
  <c r="AI126" i="3"/>
  <c r="W127" i="5" s="1"/>
  <c r="W124" i="3"/>
  <c r="T125" i="5" s="1"/>
  <c r="W122" i="3"/>
  <c r="T123" i="5" s="1"/>
  <c r="AI173" i="3"/>
  <c r="W174" i="5" s="1"/>
  <c r="AI121" i="3"/>
  <c r="W122" i="5" s="1"/>
  <c r="W111" i="3"/>
  <c r="T112" i="5" s="1"/>
  <c r="AH94" i="3"/>
  <c r="AI94" i="3" s="1"/>
  <c r="W95" i="5" s="1"/>
  <c r="AH88" i="3"/>
  <c r="W76" i="3"/>
  <c r="T77" i="5" s="1"/>
  <c r="AH97" i="3"/>
  <c r="AI97" i="3" s="1"/>
  <c r="W98" i="5" s="1"/>
  <c r="W90" i="3"/>
  <c r="W112" i="3"/>
  <c r="T113" i="5" s="1"/>
  <c r="AI100" i="3"/>
  <c r="W101" i="5" s="1"/>
  <c r="AH80" i="3"/>
  <c r="AI98" i="3"/>
  <c r="W99" i="5" s="1"/>
  <c r="AH105" i="3"/>
  <c r="AI105" i="3" s="1"/>
  <c r="W106" i="5" s="1"/>
  <c r="W93" i="3"/>
  <c r="T94" i="5" s="1"/>
  <c r="AI90" i="3"/>
  <c r="W91" i="5" s="1"/>
  <c r="W85" i="3"/>
  <c r="T86" i="5" s="1"/>
  <c r="W72" i="3"/>
  <c r="AI51" i="3"/>
  <c r="W52" i="5" s="1"/>
  <c r="W59" i="3"/>
  <c r="AH22" i="3"/>
  <c r="AI22" i="3" s="1"/>
  <c r="W23" i="5" s="1"/>
  <c r="W52" i="3"/>
  <c r="T53" i="5" s="1"/>
  <c r="AI37" i="3"/>
  <c r="W38" i="5" s="1"/>
  <c r="AH31" i="3"/>
  <c r="AI31" i="3" s="1"/>
  <c r="AH27" i="3"/>
  <c r="AI45" i="3"/>
  <c r="W46" i="5" s="1"/>
  <c r="W65" i="3"/>
  <c r="Q46" i="3"/>
  <c r="R46" i="3" s="1"/>
  <c r="W73" i="3"/>
  <c r="M22" i="3"/>
  <c r="Q23" i="5" s="1"/>
  <c r="P13" i="3"/>
  <c r="Q13" i="3"/>
  <c r="R13" i="3" s="1"/>
  <c r="Q5" i="3"/>
  <c r="R5" i="3" s="1"/>
  <c r="AH23" i="3"/>
  <c r="AI23" i="3" s="1"/>
  <c r="W24" i="5" s="1"/>
  <c r="W11" i="3"/>
  <c r="T12" i="5" s="1"/>
  <c r="AH7" i="3"/>
  <c r="AI7" i="3" s="1"/>
  <c r="W8" i="5" s="1"/>
  <c r="AH9" i="3"/>
  <c r="AI9" i="3" s="1"/>
  <c r="W10" i="5" s="1"/>
  <c r="AH15" i="3"/>
  <c r="AI15" i="3" s="1"/>
  <c r="W16" i="5" s="1"/>
  <c r="W11" i="5"/>
  <c r="W8" i="3"/>
  <c r="T9" i="5" s="1"/>
  <c r="R118" i="4"/>
  <c r="AG119" i="5" s="1"/>
  <c r="R106" i="4"/>
  <c r="AG107" i="5" s="1"/>
  <c r="G177" i="4"/>
  <c r="AD178" i="5" s="1"/>
  <c r="G169" i="4"/>
  <c r="AD170" i="5" s="1"/>
  <c r="R138" i="4"/>
  <c r="AG139" i="5" s="1"/>
  <c r="R98" i="4"/>
  <c r="AG99" i="5" s="1"/>
  <c r="R77" i="4"/>
  <c r="AG78" i="5" s="1"/>
  <c r="M83" i="4"/>
  <c r="AF84" i="5" s="1"/>
  <c r="G19" i="4"/>
  <c r="G96" i="4"/>
  <c r="H96" i="4" s="1"/>
  <c r="AE97" i="5" s="1"/>
  <c r="M66" i="4"/>
  <c r="AF67" i="5" s="1"/>
  <c r="M114" i="4"/>
  <c r="AF115" i="5" s="1"/>
  <c r="M106" i="4"/>
  <c r="AF107" i="5" s="1"/>
  <c r="G104" i="4"/>
  <c r="AD105" i="5" s="1"/>
  <c r="M98" i="4"/>
  <c r="R115" i="4"/>
  <c r="AG116" i="5" s="1"/>
  <c r="R107" i="4"/>
  <c r="AG108" i="5" s="1"/>
  <c r="R99" i="4"/>
  <c r="AG100" i="5" s="1"/>
  <c r="H83" i="4"/>
  <c r="AE84" i="5" s="1"/>
  <c r="M12" i="4"/>
  <c r="M4" i="4"/>
  <c r="AF5" i="5" s="1"/>
  <c r="M23" i="4"/>
  <c r="AF24" i="5" s="1"/>
  <c r="G8" i="4"/>
  <c r="H8" i="4" s="1"/>
  <c r="AE9" i="5" s="1"/>
  <c r="R54" i="4"/>
  <c r="AG55" i="5" s="1"/>
  <c r="M15" i="4"/>
  <c r="AF16" i="5" s="1"/>
  <c r="G64" i="4"/>
  <c r="AD65" i="5" s="1"/>
  <c r="M63" i="4"/>
  <c r="AF64" i="5" s="1"/>
  <c r="M42" i="4"/>
  <c r="AF43" i="5" s="1"/>
  <c r="M39" i="4"/>
  <c r="M58" i="4"/>
  <c r="AF59" i="5" s="1"/>
  <c r="G40" i="4"/>
  <c r="M50" i="4"/>
  <c r="AF51" i="5" s="1"/>
  <c r="M47" i="4"/>
  <c r="AF48" i="5" s="1"/>
  <c r="M44" i="4"/>
  <c r="AF45" i="5" s="1"/>
  <c r="M18" i="4"/>
  <c r="AF19" i="5" s="1"/>
  <c r="G3" i="75"/>
  <c r="H91" i="4"/>
  <c r="AE92" i="5" s="1"/>
  <c r="D181" i="5"/>
  <c r="W69" i="5"/>
  <c r="H129" i="4"/>
  <c r="AE130" i="5" s="1"/>
  <c r="AD18" i="5"/>
  <c r="H17" i="4"/>
  <c r="AE18" i="5" s="1"/>
  <c r="H104" i="4"/>
  <c r="AE105" i="5" s="1"/>
  <c r="AD97" i="5"/>
  <c r="W134" i="5"/>
  <c r="W70" i="5"/>
  <c r="K3" i="75"/>
  <c r="I3" i="75"/>
  <c r="H3" i="75"/>
  <c r="U3" i="4"/>
  <c r="T3" i="4"/>
  <c r="S3" i="4"/>
  <c r="Q3" i="4"/>
  <c r="P3" i="4"/>
  <c r="L3" i="4"/>
  <c r="K3" i="4"/>
  <c r="J3" i="4"/>
  <c r="I3" i="4"/>
  <c r="F3" i="4"/>
  <c r="E3" i="4"/>
  <c r="C3" i="4"/>
  <c r="D3" i="4" s="1"/>
  <c r="AC4" i="5" s="1"/>
  <c r="AG3" i="3"/>
  <c r="AF3" i="3"/>
  <c r="AH3" i="3" s="1"/>
  <c r="AE3" i="3"/>
  <c r="AD3" i="3"/>
  <c r="Y3" i="3"/>
  <c r="X3" i="3"/>
  <c r="V3" i="3"/>
  <c r="U3" i="3"/>
  <c r="T3" i="3"/>
  <c r="L3" i="3"/>
  <c r="G3" i="3"/>
  <c r="F3" i="3"/>
  <c r="C3" i="3"/>
  <c r="M3" i="75"/>
  <c r="U3" i="75"/>
  <c r="AF3" i="75" s="1"/>
  <c r="T3" i="75"/>
  <c r="AD3" i="75" s="1"/>
  <c r="S3" i="75"/>
  <c r="AB3" i="75" s="1"/>
  <c r="R3" i="75"/>
  <c r="Q3" i="75"/>
  <c r="Z3" i="75" s="1"/>
  <c r="O3" i="75"/>
  <c r="W3" i="75" s="1"/>
  <c r="N3" i="75"/>
  <c r="V3" i="75" s="1"/>
  <c r="X3" i="75" s="1"/>
  <c r="AA3" i="3"/>
  <c r="AB3" i="3" s="1"/>
  <c r="AC3" i="3" s="1"/>
  <c r="V4" i="5" s="1"/>
  <c r="I3" i="3"/>
  <c r="J3" i="3" s="1"/>
  <c r="K3" i="3" s="1"/>
  <c r="N3" i="4"/>
  <c r="O3" i="4" s="1"/>
  <c r="BA3" i="75"/>
  <c r="AZ3" i="75"/>
  <c r="BB3" i="75" s="1"/>
  <c r="J4" i="5" s="1"/>
  <c r="AS4" i="5" s="1"/>
  <c r="O3" i="3"/>
  <c r="Q3" i="3" s="1"/>
  <c r="R3" i="3" s="1"/>
  <c r="D147" i="5"/>
  <c r="D77" i="5"/>
  <c r="D148" i="5"/>
  <c r="D8" i="5"/>
  <c r="D145" i="5"/>
  <c r="V147" i="75"/>
  <c r="AH147" i="75" s="1"/>
  <c r="V152" i="75"/>
  <c r="AH152" i="75" s="1"/>
  <c r="G112" i="75"/>
  <c r="G15" i="75"/>
  <c r="G111" i="75"/>
  <c r="V106" i="75"/>
  <c r="AH106" i="75" s="1"/>
  <c r="V63" i="75"/>
  <c r="AH63" i="75" s="1"/>
  <c r="AA72" i="75"/>
  <c r="AJ72" i="75" s="1"/>
  <c r="V89" i="75"/>
  <c r="AA137" i="75"/>
  <c r="AJ137" i="75" s="1"/>
  <c r="AG15" i="75"/>
  <c r="F140" i="75"/>
  <c r="P140" i="75" s="1"/>
  <c r="Y140" i="75" s="1"/>
  <c r="AP140" i="75" s="1"/>
  <c r="AW60" i="75"/>
  <c r="AY60" i="75" s="1"/>
  <c r="I61" i="5" s="1"/>
  <c r="AW177" i="75"/>
  <c r="AY177" i="75" s="1"/>
  <c r="I178" i="5" s="1"/>
  <c r="G130" i="75"/>
  <c r="V57" i="75"/>
  <c r="AA50" i="75"/>
  <c r="AJ50" i="75" s="1"/>
  <c r="V16" i="75"/>
  <c r="AA43" i="75"/>
  <c r="AA157" i="75"/>
  <c r="AJ157" i="75" s="1"/>
  <c r="V72" i="75"/>
  <c r="AH72" i="75" s="1"/>
  <c r="V43" i="75"/>
  <c r="AH43" i="75" s="1"/>
  <c r="G53" i="75"/>
  <c r="G121" i="75"/>
  <c r="AW64" i="75"/>
  <c r="AY64" i="75" s="1"/>
  <c r="I65" i="5" s="1"/>
  <c r="AW44" i="75"/>
  <c r="AA76" i="75"/>
  <c r="AJ76" i="75" s="1"/>
  <c r="V35" i="75"/>
  <c r="AH35" i="75" s="1"/>
  <c r="G105" i="75"/>
  <c r="AW32" i="75"/>
  <c r="AG112" i="75"/>
  <c r="V120" i="75"/>
  <c r="AW100" i="75"/>
  <c r="AY100" i="75" s="1"/>
  <c r="I101" i="5" s="1"/>
  <c r="V66" i="75"/>
  <c r="AH66" i="75" s="1"/>
  <c r="V26" i="75"/>
  <c r="AH26" i="75" s="1"/>
  <c r="AW70" i="75"/>
  <c r="AY70" i="75" s="1"/>
  <c r="I71" i="5" s="1"/>
  <c r="AW14" i="75"/>
  <c r="AY14" i="75" s="1"/>
  <c r="V30" i="75"/>
  <c r="AH30" i="75" s="1"/>
  <c r="V28" i="75"/>
  <c r="AH28" i="75" s="1"/>
  <c r="G116" i="75"/>
  <c r="G63" i="75"/>
  <c r="AW118" i="75"/>
  <c r="AY118" i="75" s="1"/>
  <c r="I119" i="5" s="1"/>
  <c r="V60" i="75"/>
  <c r="AH60" i="75" s="1"/>
  <c r="AW6" i="75"/>
  <c r="AY6" i="75" s="1"/>
  <c r="I7" i="5" s="1"/>
  <c r="AA112" i="75"/>
  <c r="AW107" i="75"/>
  <c r="AW81" i="75"/>
  <c r="AY81" i="75" s="1"/>
  <c r="AW117" i="75"/>
  <c r="AY117" i="75" s="1"/>
  <c r="I118" i="5" s="1"/>
  <c r="G177" i="75"/>
  <c r="G36" i="75"/>
  <c r="AW19" i="75"/>
  <c r="G171" i="75"/>
  <c r="G83" i="75"/>
  <c r="AW165" i="75"/>
  <c r="AY165" i="75" s="1"/>
  <c r="I166" i="5" s="1"/>
  <c r="AA115" i="75"/>
  <c r="G19" i="75"/>
  <c r="G173" i="75"/>
  <c r="AA22" i="75"/>
  <c r="AW57" i="75"/>
  <c r="V39" i="75"/>
  <c r="AH39" i="75" s="1"/>
  <c r="G178" i="75"/>
  <c r="G180" i="75"/>
  <c r="AG172" i="75"/>
  <c r="V13" i="75"/>
  <c r="AA105" i="75"/>
  <c r="E76" i="5"/>
  <c r="G170" i="75"/>
  <c r="AW126" i="75"/>
  <c r="AY126" i="75" s="1"/>
  <c r="I127" i="5" s="1"/>
  <c r="AA167" i="75"/>
  <c r="AW41" i="75"/>
  <c r="AY41" i="75" s="1"/>
  <c r="I42" i="5" s="1"/>
  <c r="AW171" i="75"/>
  <c r="AW77" i="75"/>
  <c r="AY77" i="75" s="1"/>
  <c r="I78" i="5" s="1"/>
  <c r="G124" i="75"/>
  <c r="AF76" i="75"/>
  <c r="G70" i="75"/>
  <c r="AW58" i="75"/>
  <c r="AY58" i="75" s="1"/>
  <c r="I59" i="5" s="1"/>
  <c r="G133" i="75"/>
  <c r="AW90" i="75"/>
  <c r="AY90" i="75" s="1"/>
  <c r="I91" i="5" s="1"/>
  <c r="AW61" i="75"/>
  <c r="AY61" i="75" s="1"/>
  <c r="I62" i="5" s="1"/>
  <c r="V70" i="75"/>
  <c r="AH70" i="75" s="1"/>
  <c r="AA85" i="75"/>
  <c r="AJ85" i="75" s="1"/>
  <c r="V163" i="75"/>
  <c r="AH163" i="75" s="1"/>
  <c r="AA69" i="75"/>
  <c r="AA181" i="75"/>
  <c r="AJ181" i="75" s="1"/>
  <c r="V121" i="75"/>
  <c r="AA191" i="75"/>
  <c r="AJ191" i="75" s="1"/>
  <c r="AA192" i="75"/>
  <c r="AJ192" i="75" s="1"/>
  <c r="AA165" i="75"/>
  <c r="AC165" i="75" s="1"/>
  <c r="AA63" i="75"/>
  <c r="G125" i="75"/>
  <c r="C9" i="75"/>
  <c r="C42" i="75"/>
  <c r="C49" i="75"/>
  <c r="C4" i="75"/>
  <c r="C115" i="75"/>
  <c r="C32" i="75"/>
  <c r="E32" i="75" s="1"/>
  <c r="C61" i="75"/>
  <c r="C128" i="75"/>
  <c r="C84" i="75"/>
  <c r="E84" i="75" s="1"/>
  <c r="C132" i="75"/>
  <c r="C37" i="75"/>
  <c r="C19" i="75"/>
  <c r="C22" i="75"/>
  <c r="C85" i="75"/>
  <c r="E85" i="75" s="1"/>
  <c r="C41" i="75"/>
  <c r="E41" i="75" s="1"/>
  <c r="C112" i="75"/>
  <c r="C64" i="75"/>
  <c r="C105" i="75"/>
  <c r="C45" i="75"/>
  <c r="C18" i="75"/>
  <c r="C65" i="75"/>
  <c r="C129" i="75"/>
  <c r="E129" i="75" s="1"/>
  <c r="C190" i="75"/>
  <c r="E190" i="75" s="1"/>
  <c r="C80" i="75"/>
  <c r="C68" i="75"/>
  <c r="C79" i="75"/>
  <c r="C25" i="75"/>
  <c r="E25" i="75" s="1"/>
  <c r="C122" i="75"/>
  <c r="C51" i="75"/>
  <c r="C10" i="75"/>
  <c r="E10" i="75" s="1"/>
  <c r="C23" i="75"/>
  <c r="C183" i="75"/>
  <c r="C146" i="75"/>
  <c r="E146" i="75" s="1"/>
  <c r="C193" i="75"/>
  <c r="C21" i="75"/>
  <c r="C173" i="75"/>
  <c r="C151" i="75"/>
  <c r="E151" i="75" s="1"/>
  <c r="C7" i="75"/>
  <c r="C118" i="75"/>
  <c r="E118" i="75" s="1"/>
  <c r="C82" i="75"/>
  <c r="C149" i="75"/>
  <c r="E149" i="75" s="1"/>
  <c r="C130" i="75"/>
  <c r="C178" i="75"/>
  <c r="C181" i="75"/>
  <c r="C33" i="75"/>
  <c r="C143" i="75"/>
  <c r="E143" i="75" s="1"/>
  <c r="C137" i="75"/>
  <c r="C141" i="75"/>
  <c r="C53" i="75"/>
  <c r="E53" i="75" s="1"/>
  <c r="C189" i="75"/>
  <c r="C27" i="75"/>
  <c r="C92" i="75"/>
  <c r="C99" i="75"/>
  <c r="C158" i="75"/>
  <c r="E158" i="75" s="1"/>
  <c r="C159" i="75"/>
  <c r="E159" i="75" s="1"/>
  <c r="C171" i="75"/>
  <c r="E171" i="75" s="1"/>
  <c r="C11" i="75"/>
  <c r="C131" i="75"/>
  <c r="E131" i="75" s="1"/>
  <c r="C94" i="75"/>
  <c r="AA88" i="75"/>
  <c r="V111" i="75"/>
  <c r="AH111" i="75" s="1"/>
  <c r="V24" i="75"/>
  <c r="AH24" i="75" s="1"/>
  <c r="G153" i="75"/>
  <c r="AG124" i="75"/>
  <c r="AW152" i="75"/>
  <c r="AY152" i="75" s="1"/>
  <c r="I153" i="5" s="1"/>
  <c r="C117" i="75"/>
  <c r="E117" i="75" s="1"/>
  <c r="C87" i="75"/>
  <c r="AW16" i="75"/>
  <c r="C67" i="75"/>
  <c r="G98" i="75"/>
  <c r="AW130" i="75"/>
  <c r="AY130" i="75" s="1"/>
  <c r="I131" i="5" s="1"/>
  <c r="AA66" i="75"/>
  <c r="V17" i="75"/>
  <c r="V31" i="75"/>
  <c r="AH31" i="75" s="1"/>
  <c r="C34" i="75"/>
  <c r="E34" i="75" s="1"/>
  <c r="G184" i="75"/>
  <c r="AW91" i="75"/>
  <c r="AW34" i="75"/>
  <c r="C188" i="75"/>
  <c r="AA44" i="75"/>
  <c r="AJ44" i="75" s="1"/>
  <c r="G152" i="75"/>
  <c r="G164" i="75"/>
  <c r="AW92" i="75"/>
  <c r="AY92" i="75" s="1"/>
  <c r="I93" i="5" s="1"/>
  <c r="AW20" i="75"/>
  <c r="AY20" i="75" s="1"/>
  <c r="I21" i="5" s="1"/>
  <c r="AA162" i="75"/>
  <c r="G44" i="75"/>
  <c r="AW80" i="75"/>
  <c r="AY80" i="75" s="1"/>
  <c r="I81" i="5" s="1"/>
  <c r="AW108" i="75"/>
  <c r="G45" i="75"/>
  <c r="AW163" i="75"/>
  <c r="C113" i="75"/>
  <c r="E113" i="75" s="1"/>
  <c r="V86" i="75"/>
  <c r="AW7" i="75"/>
  <c r="AY7" i="75" s="1"/>
  <c r="I8" i="5" s="1"/>
  <c r="C185" i="75"/>
  <c r="V97" i="75"/>
  <c r="G81" i="75"/>
  <c r="G52" i="75"/>
  <c r="AW68" i="75"/>
  <c r="AY68" i="75" s="1"/>
  <c r="V153" i="75"/>
  <c r="AH153" i="75" s="1"/>
  <c r="G129" i="75"/>
  <c r="G189" i="75"/>
  <c r="AW146" i="75"/>
  <c r="AY146" i="75" s="1"/>
  <c r="I147" i="5" s="1"/>
  <c r="C124" i="75"/>
  <c r="G137" i="75"/>
  <c r="AF66" i="75"/>
  <c r="AW135" i="75"/>
  <c r="V14" i="75"/>
  <c r="AH14" i="75" s="1"/>
  <c r="V150" i="75"/>
  <c r="AH150" i="75" s="1"/>
  <c r="AA190" i="75"/>
  <c r="AJ190" i="75" s="1"/>
  <c r="C36" i="75"/>
  <c r="C3" i="75"/>
  <c r="G131" i="75"/>
  <c r="AW89" i="75"/>
  <c r="AA126" i="75"/>
  <c r="AA173" i="75"/>
  <c r="AJ173" i="75" s="1"/>
  <c r="V148" i="75"/>
  <c r="AH148" i="75" s="1"/>
  <c r="G31" i="75"/>
  <c r="C136" i="75"/>
  <c r="AA113" i="75"/>
  <c r="AJ113" i="75" s="1"/>
  <c r="AA131" i="75"/>
  <c r="C38" i="75"/>
  <c r="V110" i="75"/>
  <c r="AH110" i="75" s="1"/>
  <c r="AW38" i="75"/>
  <c r="AY38" i="75" s="1"/>
  <c r="I39" i="5" s="1"/>
  <c r="AA116" i="75"/>
  <c r="AW21" i="75"/>
  <c r="AY21" i="75" s="1"/>
  <c r="I22" i="5" s="1"/>
  <c r="AA179" i="75"/>
  <c r="AJ179" i="75" s="1"/>
  <c r="AA189" i="75"/>
  <c r="AW138" i="75"/>
  <c r="AY138" i="75" s="1"/>
  <c r="I139" i="5" s="1"/>
  <c r="C140" i="75"/>
  <c r="E140" i="75" s="1"/>
  <c r="AW154" i="75"/>
  <c r="AY154" i="75" s="1"/>
  <c r="AW12" i="75"/>
  <c r="AY12" i="75" s="1"/>
  <c r="I13" i="5" s="1"/>
  <c r="AW179" i="75"/>
  <c r="AA163" i="75"/>
  <c r="AA168" i="75"/>
  <c r="AC168" i="75" s="1"/>
  <c r="C75" i="75"/>
  <c r="E75" i="75" s="1"/>
  <c r="C169" i="75"/>
  <c r="AW9" i="75"/>
  <c r="AY9" i="75" s="1"/>
  <c r="I10" i="5" s="1"/>
  <c r="AF5" i="75"/>
  <c r="AN5" i="75" s="1"/>
  <c r="AS5" i="75" s="1"/>
  <c r="AU5" i="75" s="1"/>
  <c r="G6" i="5" s="1"/>
  <c r="C83" i="75"/>
  <c r="E83" i="75" s="1"/>
  <c r="AA36" i="75"/>
  <c r="AJ36" i="75" s="1"/>
  <c r="V108" i="75"/>
  <c r="C90" i="75"/>
  <c r="E90" i="75" s="1"/>
  <c r="AA71" i="75"/>
  <c r="G85" i="75"/>
  <c r="G59" i="75"/>
  <c r="AW142" i="75"/>
  <c r="AY142" i="75" s="1"/>
  <c r="I143" i="5" s="1"/>
  <c r="AW63" i="75"/>
  <c r="AY63" i="75" s="1"/>
  <c r="I64" i="5" s="1"/>
  <c r="AW88" i="75"/>
  <c r="AY88" i="75" s="1"/>
  <c r="I89" i="5" s="1"/>
  <c r="C15" i="75"/>
  <c r="V135" i="75"/>
  <c r="AW125" i="75"/>
  <c r="AY125" i="75" s="1"/>
  <c r="I126" i="5" s="1"/>
  <c r="V6" i="75"/>
  <c r="AA49" i="75"/>
  <c r="AA169" i="75"/>
  <c r="AJ169" i="75" s="1"/>
  <c r="AA133" i="75"/>
  <c r="AJ133" i="75" s="1"/>
  <c r="AA118" i="75"/>
  <c r="AJ118" i="75" s="1"/>
  <c r="AA193" i="75"/>
  <c r="AJ193" i="75" s="1"/>
  <c r="G161" i="75"/>
  <c r="C59" i="75"/>
  <c r="AA143" i="75"/>
  <c r="AJ143" i="75" s="1"/>
  <c r="AW113" i="75"/>
  <c r="AW147" i="75"/>
  <c r="V154" i="75"/>
  <c r="AH154" i="75" s="1"/>
  <c r="C62" i="75"/>
  <c r="C157" i="75"/>
  <c r="AA185" i="75"/>
  <c r="AJ185" i="75" s="1"/>
  <c r="AL185" i="75" s="1"/>
  <c r="V107" i="75"/>
  <c r="AH107" i="75" s="1"/>
  <c r="AA117" i="75"/>
  <c r="AJ117" i="75" s="1"/>
  <c r="AA24" i="75"/>
  <c r="AW157" i="75"/>
  <c r="AY157" i="75" s="1"/>
  <c r="AG54" i="75"/>
  <c r="C160" i="75"/>
  <c r="G99" i="75"/>
  <c r="AG36" i="75"/>
  <c r="AF57" i="75"/>
  <c r="AA20" i="75"/>
  <c r="AJ20" i="75" s="1"/>
  <c r="G33" i="75"/>
  <c r="AW28" i="75"/>
  <c r="AY28" i="75" s="1"/>
  <c r="I29" i="5" s="1"/>
  <c r="AW31" i="75"/>
  <c r="D115" i="75"/>
  <c r="AI115" i="75" s="1"/>
  <c r="AF83" i="75"/>
  <c r="AN83" i="75" s="1"/>
  <c r="V116" i="75"/>
  <c r="AF31" i="75"/>
  <c r="AF136" i="75"/>
  <c r="AF150" i="75"/>
  <c r="D12" i="75"/>
  <c r="E12" i="75" s="1"/>
  <c r="W99" i="75"/>
  <c r="AI99" i="75" s="1"/>
  <c r="W12" i="75"/>
  <c r="W38" i="75"/>
  <c r="W44" i="75"/>
  <c r="W134" i="75"/>
  <c r="AI134" i="75" s="1"/>
  <c r="W52" i="75"/>
  <c r="W67" i="75"/>
  <c r="W142" i="75"/>
  <c r="W9" i="75"/>
  <c r="W36" i="75"/>
  <c r="W79" i="75"/>
  <c r="W125" i="75"/>
  <c r="W189" i="75"/>
  <c r="W141" i="75"/>
  <c r="W185" i="75"/>
  <c r="W78" i="75"/>
  <c r="W188" i="75"/>
  <c r="W45" i="75"/>
  <c r="W115" i="75"/>
  <c r="W187" i="75"/>
  <c r="W27" i="75"/>
  <c r="AI27" i="75" s="1"/>
  <c r="W76" i="75"/>
  <c r="W15" i="75"/>
  <c r="W33" i="75"/>
  <c r="W176" i="75"/>
  <c r="W156" i="75"/>
  <c r="W136" i="75"/>
  <c r="W130" i="75"/>
  <c r="W168" i="75"/>
  <c r="W172" i="75"/>
  <c r="W37" i="75"/>
  <c r="W119" i="75"/>
  <c r="W157" i="75"/>
  <c r="W122" i="75"/>
  <c r="W69" i="75"/>
  <c r="W112" i="75"/>
  <c r="W183" i="75"/>
  <c r="W42" i="75"/>
  <c r="W124" i="75"/>
  <c r="W64" i="75"/>
  <c r="AF38" i="75"/>
  <c r="AW30" i="75"/>
  <c r="AY30" i="75" s="1"/>
  <c r="AB51" i="75"/>
  <c r="V68" i="75"/>
  <c r="V130" i="75"/>
  <c r="AH130" i="75" s="1"/>
  <c r="AB130" i="75"/>
  <c r="W148" i="75"/>
  <c r="V149" i="75"/>
  <c r="AB80" i="75"/>
  <c r="AC80" i="75" s="1"/>
  <c r="AF32" i="75"/>
  <c r="AN32" i="75" s="1"/>
  <c r="W164" i="75"/>
  <c r="AI164" i="75" s="1"/>
  <c r="AB17" i="75"/>
  <c r="G43" i="75"/>
  <c r="V101" i="75"/>
  <c r="AW132" i="75"/>
  <c r="AY132" i="75" s="1"/>
  <c r="I133" i="5" s="1"/>
  <c r="C125" i="75"/>
  <c r="C96" i="75"/>
  <c r="AW119" i="75"/>
  <c r="AG33" i="75"/>
  <c r="AA170" i="75"/>
  <c r="C142" i="75"/>
  <c r="G113" i="75"/>
  <c r="AW155" i="75"/>
  <c r="AG78" i="75"/>
  <c r="AA166" i="75"/>
  <c r="G118" i="75"/>
  <c r="AW156" i="75"/>
  <c r="AY156" i="75" s="1"/>
  <c r="I157" i="5" s="1"/>
  <c r="AW145" i="75"/>
  <c r="AW123" i="75"/>
  <c r="AG86" i="75"/>
  <c r="G139" i="75"/>
  <c r="V115" i="75"/>
  <c r="AH115" i="75" s="1"/>
  <c r="AW158" i="75"/>
  <c r="AY158" i="75" s="1"/>
  <c r="I159" i="5" s="1"/>
  <c r="G106" i="75"/>
  <c r="AW99" i="75"/>
  <c r="C8" i="75"/>
  <c r="G37" i="75"/>
  <c r="AB29" i="75"/>
  <c r="AK29" i="75" s="1"/>
  <c r="V75" i="75"/>
  <c r="W23" i="75"/>
  <c r="W177" i="75"/>
  <c r="AI177" i="75" s="1"/>
  <c r="W171" i="75"/>
  <c r="V58" i="75"/>
  <c r="W100" i="75"/>
  <c r="AI100" i="75" s="1"/>
  <c r="D168" i="75"/>
  <c r="AW105" i="75"/>
  <c r="AY105" i="75" s="1"/>
  <c r="AG174" i="75"/>
  <c r="AS174" i="75" s="1"/>
  <c r="C145" i="75"/>
  <c r="E145" i="75" s="1"/>
  <c r="C133" i="75"/>
  <c r="V102" i="75"/>
  <c r="AA77" i="75"/>
  <c r="AJ77" i="75" s="1"/>
  <c r="AA86" i="75"/>
  <c r="AJ86" i="75" s="1"/>
  <c r="V166" i="75"/>
  <c r="AH166" i="75" s="1"/>
  <c r="AA178" i="75"/>
  <c r="AJ178" i="75" s="1"/>
  <c r="AA84" i="75"/>
  <c r="G71" i="75"/>
  <c r="C54" i="75"/>
  <c r="G42" i="75"/>
  <c r="C29" i="75"/>
  <c r="E29" i="75" s="1"/>
  <c r="AW83" i="75"/>
  <c r="AG56" i="75"/>
  <c r="AA187" i="75"/>
  <c r="AJ187" i="75" s="1"/>
  <c r="G78" i="75"/>
  <c r="AW174" i="75"/>
  <c r="AY174" i="75" s="1"/>
  <c r="AG137" i="75"/>
  <c r="V19" i="75"/>
  <c r="V55" i="75"/>
  <c r="W34" i="75"/>
  <c r="AI34" i="75" s="1"/>
  <c r="V12" i="75"/>
  <c r="AW73" i="75"/>
  <c r="AY73" i="75" s="1"/>
  <c r="AB125" i="75"/>
  <c r="AK125" i="75" s="1"/>
  <c r="V80" i="75"/>
  <c r="AG38" i="75"/>
  <c r="W75" i="75"/>
  <c r="AI75" i="75" s="1"/>
  <c r="AG135" i="75"/>
  <c r="AB81" i="75"/>
  <c r="AK81" i="75" s="1"/>
  <c r="AW178" i="75"/>
  <c r="AY178" i="75" s="1"/>
  <c r="I179" i="5" s="1"/>
  <c r="AW47" i="75"/>
  <c r="AY47" i="75" s="1"/>
  <c r="I48" i="5" s="1"/>
  <c r="AG48" i="75"/>
  <c r="V160" i="75"/>
  <c r="AH160" i="75" s="1"/>
  <c r="V136" i="75"/>
  <c r="V42" i="75"/>
  <c r="D27" i="75"/>
  <c r="AW87" i="75"/>
  <c r="C74" i="75"/>
  <c r="C170" i="75"/>
  <c r="C40" i="75"/>
  <c r="E40" i="75" s="1"/>
  <c r="AW5" i="75"/>
  <c r="AY5" i="75" s="1"/>
  <c r="I6" i="5" s="1"/>
  <c r="AW76" i="75"/>
  <c r="AY76" i="75" s="1"/>
  <c r="I77" i="5" s="1"/>
  <c r="G147" i="75"/>
  <c r="AW143" i="75"/>
  <c r="C134" i="75"/>
  <c r="AW49" i="75"/>
  <c r="AY49" i="75" s="1"/>
  <c r="I50" i="5" s="1"/>
  <c r="AA148" i="75"/>
  <c r="AJ148" i="75" s="1"/>
  <c r="C139" i="75"/>
  <c r="AA128" i="75"/>
  <c r="AJ128" i="75" s="1"/>
  <c r="V164" i="75"/>
  <c r="AH164" i="75" s="1"/>
  <c r="G159" i="75"/>
  <c r="AW94" i="75"/>
  <c r="AY94" i="75" s="1"/>
  <c r="I95" i="5" s="1"/>
  <c r="AW82" i="75"/>
  <c r="AA146" i="75"/>
  <c r="C78" i="75"/>
  <c r="C55" i="75"/>
  <c r="G136" i="75"/>
  <c r="G119" i="75"/>
  <c r="AA158" i="75"/>
  <c r="V95" i="75"/>
  <c r="C100" i="75"/>
  <c r="E100" i="75" s="1"/>
  <c r="AA159" i="75"/>
  <c r="AJ159" i="75" s="1"/>
  <c r="C161" i="75"/>
  <c r="E161" i="75" s="1"/>
  <c r="C69" i="75"/>
  <c r="AA125" i="75"/>
  <c r="AJ125" i="75" s="1"/>
  <c r="AW121" i="75"/>
  <c r="AY121" i="75" s="1"/>
  <c r="I122" i="5" s="1"/>
  <c r="AA183" i="75"/>
  <c r="AW75" i="75"/>
  <c r="C44" i="75"/>
  <c r="V48" i="75"/>
  <c r="AH48" i="75" s="1"/>
  <c r="C123" i="75"/>
  <c r="E123" i="75" s="1"/>
  <c r="G142" i="75"/>
  <c r="AW159" i="75"/>
  <c r="AY159" i="75" s="1"/>
  <c r="AW54" i="75"/>
  <c r="AY54" i="75" s="1"/>
  <c r="I55" i="5" s="1"/>
  <c r="AW148" i="75"/>
  <c r="C77" i="75"/>
  <c r="G89" i="75"/>
  <c r="AW164" i="75"/>
  <c r="AY164" i="75" s="1"/>
  <c r="I165" i="5" s="1"/>
  <c r="AG118" i="75"/>
  <c r="C86" i="75"/>
  <c r="E86" i="75" s="1"/>
  <c r="C179" i="75"/>
  <c r="AW95" i="75"/>
  <c r="AY95" i="75" s="1"/>
  <c r="I96" i="5" s="1"/>
  <c r="AW23" i="75"/>
  <c r="AY23" i="75" s="1"/>
  <c r="I24" i="5" s="1"/>
  <c r="AA177" i="75"/>
  <c r="C192" i="75"/>
  <c r="E192" i="75" s="1"/>
  <c r="V98" i="75"/>
  <c r="AH98" i="75" s="1"/>
  <c r="G74" i="75"/>
  <c r="C93" i="75"/>
  <c r="AW101" i="75"/>
  <c r="AY101" i="75" s="1"/>
  <c r="AW191" i="75"/>
  <c r="AA172" i="75"/>
  <c r="C88" i="75"/>
  <c r="C138" i="75"/>
  <c r="V109" i="75"/>
  <c r="AH109" i="75" s="1"/>
  <c r="AW98" i="75"/>
  <c r="AY98" i="75" s="1"/>
  <c r="AA147" i="75"/>
  <c r="C168" i="75"/>
  <c r="AW180" i="75"/>
  <c r="AY180" i="75" s="1"/>
  <c r="I181" i="5" s="1"/>
  <c r="V180" i="75"/>
  <c r="G188" i="75"/>
  <c r="AA41" i="75"/>
  <c r="AJ41" i="75" s="1"/>
  <c r="C50" i="75"/>
  <c r="E50" i="75" s="1"/>
  <c r="AA171" i="75"/>
  <c r="C119" i="75"/>
  <c r="G108" i="75"/>
  <c r="AB54" i="75"/>
  <c r="W106" i="75"/>
  <c r="AI106" i="75" s="1"/>
  <c r="W20" i="75"/>
  <c r="V138" i="75"/>
  <c r="V79" i="75"/>
  <c r="X79" i="75" s="1"/>
  <c r="AG117" i="75"/>
  <c r="AW169" i="75"/>
  <c r="AY169" i="75" s="1"/>
  <c r="AG3" i="75"/>
  <c r="W139" i="75"/>
  <c r="D42" i="75"/>
  <c r="E42" i="75" s="1"/>
  <c r="V157" i="75"/>
  <c r="D77" i="75"/>
  <c r="E77" i="75" s="1"/>
  <c r="AW168" i="75"/>
  <c r="AY168" i="75" s="1"/>
  <c r="I169" i="5" s="1"/>
  <c r="W35" i="75"/>
  <c r="AI35" i="75" s="1"/>
  <c r="V7" i="75"/>
  <c r="W167" i="75"/>
  <c r="AI167" i="75" s="1"/>
  <c r="W149" i="75"/>
  <c r="AI149" i="75" s="1"/>
  <c r="W158" i="75"/>
  <c r="AI158" i="75" s="1"/>
  <c r="AB22" i="75"/>
  <c r="AK22" i="75" s="1"/>
  <c r="AW175" i="75"/>
  <c r="AB126" i="75"/>
  <c r="AK126" i="75" s="1"/>
  <c r="AF67" i="75"/>
  <c r="AF114" i="75"/>
  <c r="AN114" i="75" s="1"/>
  <c r="W83" i="75"/>
  <c r="V84" i="75"/>
  <c r="V132" i="75"/>
  <c r="X132" i="75" s="1"/>
  <c r="AB155" i="75"/>
  <c r="AK155" i="75" s="1"/>
  <c r="V118" i="75"/>
  <c r="V117" i="75"/>
  <c r="AB57" i="75"/>
  <c r="AK57" i="75" s="1"/>
  <c r="AB92" i="75"/>
  <c r="AK92" i="75" s="1"/>
  <c r="D178" i="75"/>
  <c r="D36" i="75"/>
  <c r="AI36" i="75" s="1"/>
  <c r="V37" i="75"/>
  <c r="G162" i="75"/>
  <c r="G91" i="75"/>
  <c r="C104" i="75"/>
  <c r="AW106" i="75"/>
  <c r="AY106" i="75" s="1"/>
  <c r="I107" i="5" s="1"/>
  <c r="AA40" i="75"/>
  <c r="AJ40" i="75" s="1"/>
  <c r="G103" i="75"/>
  <c r="AW160" i="75"/>
  <c r="AY160" i="75" s="1"/>
  <c r="I161" i="5" s="1"/>
  <c r="AW51" i="75"/>
  <c r="C114" i="75"/>
  <c r="C177" i="75"/>
  <c r="E177" i="75" s="1"/>
  <c r="AA142" i="75"/>
  <c r="AJ142" i="75" s="1"/>
  <c r="AA48" i="75"/>
  <c r="G73" i="75"/>
  <c r="G10" i="75"/>
  <c r="W131" i="75"/>
  <c r="AI131" i="75" s="1"/>
  <c r="AW93" i="75"/>
  <c r="AY93" i="75" s="1"/>
  <c r="AG186" i="75"/>
  <c r="AG70" i="75"/>
  <c r="AF11" i="75"/>
  <c r="AN11" i="75" s="1"/>
  <c r="AS11" i="75" s="1"/>
  <c r="AU11" i="75" s="1"/>
  <c r="G12" i="5" s="1"/>
  <c r="W14" i="75"/>
  <c r="AI14" i="75" s="1"/>
  <c r="V189" i="75"/>
  <c r="AB187" i="75"/>
  <c r="AK187" i="75" s="1"/>
  <c r="AF33" i="75"/>
  <c r="W56" i="75"/>
  <c r="AI56" i="75" s="1"/>
  <c r="AB50" i="75"/>
  <c r="AK50" i="75" s="1"/>
  <c r="AW50" i="75"/>
  <c r="AY50" i="75" s="1"/>
  <c r="I51" i="5" s="1"/>
  <c r="V96" i="75"/>
  <c r="AG90" i="75"/>
  <c r="W109" i="75"/>
  <c r="AF120" i="75"/>
  <c r="AN120" i="75" s="1"/>
  <c r="D38" i="75"/>
  <c r="AI38" i="75" s="1"/>
  <c r="W101" i="75"/>
  <c r="X101" i="75" s="1"/>
  <c r="V178" i="75"/>
  <c r="AF192" i="75"/>
  <c r="D44" i="75"/>
  <c r="AB94" i="75"/>
  <c r="AK94" i="75" s="1"/>
  <c r="D122" i="75"/>
  <c r="E122" i="75" s="1"/>
  <c r="W48" i="75"/>
  <c r="AI48" i="75" s="1"/>
  <c r="G23" i="75"/>
  <c r="D87" i="75"/>
  <c r="C58" i="75"/>
  <c r="AW45" i="75"/>
  <c r="AY45" i="75" s="1"/>
  <c r="G72" i="75"/>
  <c r="C182" i="75"/>
  <c r="C76" i="75"/>
  <c r="AW42" i="75"/>
  <c r="AY42" i="75" s="1"/>
  <c r="AW74" i="75"/>
  <c r="AY74" i="75" s="1"/>
  <c r="I75" i="5" s="1"/>
  <c r="AA180" i="75"/>
  <c r="V184" i="75"/>
  <c r="AH184" i="75" s="1"/>
  <c r="C12" i="75"/>
  <c r="AA127" i="75"/>
  <c r="AJ127" i="75" s="1"/>
  <c r="AF178" i="75"/>
  <c r="W13" i="75"/>
  <c r="AI13" i="75" s="1"/>
  <c r="V61" i="75"/>
  <c r="C5" i="75"/>
  <c r="AA8" i="75"/>
  <c r="AJ8" i="75" s="1"/>
  <c r="V99" i="75"/>
  <c r="AG134" i="75"/>
  <c r="AB133" i="75"/>
  <c r="AW188" i="75"/>
  <c r="AY188" i="75" s="1"/>
  <c r="I189" i="5" s="1"/>
  <c r="AB191" i="75"/>
  <c r="AG126" i="75"/>
  <c r="AW186" i="75"/>
  <c r="AY186" i="75" s="1"/>
  <c r="I187" i="5" s="1"/>
  <c r="G69" i="75"/>
  <c r="AF127" i="75"/>
  <c r="AN127" i="75" s="1"/>
  <c r="AS127" i="75" s="1"/>
  <c r="AU127" i="75" s="1"/>
  <c r="G128" i="5" s="1"/>
  <c r="AW161" i="75"/>
  <c r="AY161" i="75" s="1"/>
  <c r="I162" i="5" s="1"/>
  <c r="D136" i="75"/>
  <c r="AB159" i="75"/>
  <c r="AK159" i="75" s="1"/>
  <c r="D141" i="75"/>
  <c r="W17" i="75"/>
  <c r="AI17" i="75" s="1"/>
  <c r="AF180" i="75"/>
  <c r="W117" i="75"/>
  <c r="AI117" i="75" s="1"/>
  <c r="V88" i="75"/>
  <c r="V141" i="75"/>
  <c r="AG146" i="75"/>
  <c r="AF113" i="75"/>
  <c r="AN113" i="75" s="1"/>
  <c r="AB160" i="75"/>
  <c r="AK160" i="75" s="1"/>
  <c r="AW187" i="75"/>
  <c r="AW166" i="75"/>
  <c r="AY166" i="75" s="1"/>
  <c r="AA7" i="75"/>
  <c r="C47" i="75"/>
  <c r="E47" i="75" s="1"/>
  <c r="G39" i="75"/>
  <c r="AW37" i="75"/>
  <c r="AY37" i="75" s="1"/>
  <c r="C187" i="75"/>
  <c r="AA19" i="75"/>
  <c r="C156" i="75"/>
  <c r="E156" i="75" s="1"/>
  <c r="AO156" i="75" s="1"/>
  <c r="C157" i="5" s="1"/>
  <c r="AA80" i="75"/>
  <c r="G117" i="75"/>
  <c r="AF102" i="75"/>
  <c r="AN102" i="75" s="1"/>
  <c r="AS102" i="75" s="1"/>
  <c r="AW183" i="75"/>
  <c r="D134" i="75"/>
  <c r="AG171" i="75"/>
  <c r="D112" i="75"/>
  <c r="AI112" i="75" s="1"/>
  <c r="W6" i="75"/>
  <c r="AI6" i="75" s="1"/>
  <c r="V23" i="75"/>
  <c r="V33" i="75"/>
  <c r="AG162" i="75"/>
  <c r="AG110" i="75"/>
  <c r="AF179" i="75"/>
  <c r="AN179" i="75" s="1"/>
  <c r="AS179" i="75" s="1"/>
  <c r="AU179" i="75" s="1"/>
  <c r="G180" i="5" s="1"/>
  <c r="AG23" i="75"/>
  <c r="AW104" i="75"/>
  <c r="AY104" i="75" s="1"/>
  <c r="I105" i="5" s="1"/>
  <c r="V74" i="75"/>
  <c r="W25" i="75"/>
  <c r="AI25" i="75" s="1"/>
  <c r="AW36" i="75"/>
  <c r="AY36" i="75" s="1"/>
  <c r="I37" i="5" s="1"/>
  <c r="W28" i="75"/>
  <c r="AW129" i="75"/>
  <c r="D130" i="75"/>
  <c r="E130" i="75" s="1"/>
  <c r="D7" i="75"/>
  <c r="E7" i="75" s="1"/>
  <c r="V21" i="75"/>
  <c r="AG94" i="75"/>
  <c r="AG71" i="75"/>
  <c r="AG165" i="75"/>
  <c r="AG113" i="75"/>
  <c r="AW110" i="75"/>
  <c r="AY110" i="75" s="1"/>
  <c r="I111" i="5" s="1"/>
  <c r="AG163" i="75"/>
  <c r="AF191" i="75"/>
  <c r="AW176" i="75"/>
  <c r="AY176" i="75" s="1"/>
  <c r="I177" i="5" s="1"/>
  <c r="G191" i="75"/>
  <c r="G110" i="75"/>
  <c r="W144" i="75"/>
  <c r="AI144" i="75" s="1"/>
  <c r="AG89" i="75"/>
  <c r="AB52" i="75"/>
  <c r="AW85" i="75"/>
  <c r="AY85" i="75" s="1"/>
  <c r="I86" i="5" s="1"/>
  <c r="W91" i="75"/>
  <c r="AI91" i="75" s="1"/>
  <c r="G157" i="75"/>
  <c r="W90" i="75"/>
  <c r="AI90" i="75" s="1"/>
  <c r="AA92" i="75"/>
  <c r="AJ92" i="75" s="1"/>
  <c r="AA25" i="75"/>
  <c r="AJ25" i="75" s="1"/>
  <c r="AA186" i="75"/>
  <c r="AG10" i="75"/>
  <c r="AA151" i="75"/>
  <c r="AG6" i="75"/>
  <c r="AW136" i="75"/>
  <c r="AY136" i="75" s="1"/>
  <c r="I137" i="5" s="1"/>
  <c r="AW149" i="75"/>
  <c r="AY149" i="75" s="1"/>
  <c r="I150" i="5" s="1"/>
  <c r="V165" i="75"/>
  <c r="AH165" i="75" s="1"/>
  <c r="AG190" i="75"/>
  <c r="AF20" i="75"/>
  <c r="AN20" i="75" s="1"/>
  <c r="AS20" i="75" s="1"/>
  <c r="AU20" i="75" s="1"/>
  <c r="G21" i="5" s="1"/>
  <c r="V49" i="75"/>
  <c r="W107" i="75"/>
  <c r="AW185" i="75"/>
  <c r="AY185" i="75" s="1"/>
  <c r="I186" i="5" s="1"/>
  <c r="AG69" i="75"/>
  <c r="AB129" i="75"/>
  <c r="AK129" i="75" s="1"/>
  <c r="AG189" i="75"/>
  <c r="W4" i="75"/>
  <c r="AI4" i="75" s="1"/>
  <c r="AG27" i="75"/>
  <c r="AF125" i="75"/>
  <c r="AN125" i="75" s="1"/>
  <c r="AB138" i="75"/>
  <c r="AK138" i="75" s="1"/>
  <c r="V4" i="75"/>
  <c r="AB7" i="75"/>
  <c r="AA81" i="75"/>
  <c r="AJ81" i="75" s="1"/>
  <c r="AA114" i="75"/>
  <c r="C167" i="75"/>
  <c r="E167" i="75" s="1"/>
  <c r="C172" i="75"/>
  <c r="AA93" i="75"/>
  <c r="AJ93" i="75" s="1"/>
  <c r="AA65" i="75"/>
  <c r="AJ65" i="75" s="1"/>
  <c r="G90" i="75"/>
  <c r="G38" i="75"/>
  <c r="AA132" i="75"/>
  <c r="AJ132" i="75" s="1"/>
  <c r="W41" i="75"/>
  <c r="AI41" i="75" s="1"/>
  <c r="AG64" i="75"/>
  <c r="W50" i="75"/>
  <c r="AI50" i="75" s="1"/>
  <c r="AF26" i="75"/>
  <c r="AN26" i="75" s="1"/>
  <c r="AS26" i="75" s="1"/>
  <c r="AU26" i="75" s="1"/>
  <c r="G27" i="5" s="1"/>
  <c r="AF27" i="75"/>
  <c r="AN27" i="75" s="1"/>
  <c r="AG83" i="75"/>
  <c r="AF82" i="75"/>
  <c r="D54" i="75"/>
  <c r="AW192" i="75"/>
  <c r="AY192" i="75" s="1"/>
  <c r="AB66" i="75"/>
  <c r="AK66" i="75" s="1"/>
  <c r="AW27" i="75"/>
  <c r="AF174" i="75"/>
  <c r="AN174" i="75" s="1"/>
  <c r="W88" i="75"/>
  <c r="AF126" i="75"/>
  <c r="AN126" i="75" s="1"/>
  <c r="W60" i="75"/>
  <c r="AI60" i="75" s="1"/>
  <c r="AW69" i="75"/>
  <c r="AY69" i="75" s="1"/>
  <c r="I70" i="5" s="1"/>
  <c r="AB86" i="75"/>
  <c r="AC86" i="75" s="1"/>
  <c r="AW13" i="75"/>
  <c r="AY13" i="75" s="1"/>
  <c r="I14" i="5" s="1"/>
  <c r="V29" i="75"/>
  <c r="V123" i="75"/>
  <c r="V139" i="75"/>
  <c r="V90" i="75"/>
  <c r="X90" i="75" s="1"/>
  <c r="AF175" i="75"/>
  <c r="AN175" i="75" s="1"/>
  <c r="W135" i="75"/>
  <c r="AI135" i="75" s="1"/>
  <c r="D133" i="75"/>
  <c r="V144" i="75"/>
  <c r="W145" i="75"/>
  <c r="AI145" i="75" s="1"/>
  <c r="V124" i="75"/>
  <c r="AF35" i="75"/>
  <c r="AN35" i="75" s="1"/>
  <c r="AB21" i="75"/>
  <c r="AK21" i="75" s="1"/>
  <c r="AB20" i="75"/>
  <c r="AK20" i="75" s="1"/>
  <c r="AF68" i="75"/>
  <c r="AF70" i="75"/>
  <c r="AF133" i="75"/>
  <c r="V170" i="75"/>
  <c r="V56" i="75"/>
  <c r="W29" i="75"/>
  <c r="AI29" i="75" s="1"/>
  <c r="AB10" i="75"/>
  <c r="V87" i="75"/>
  <c r="AF111" i="75"/>
  <c r="AB127" i="75"/>
  <c r="AK127" i="75" s="1"/>
  <c r="AB65" i="75"/>
  <c r="AB113" i="75"/>
  <c r="AF103" i="75"/>
  <c r="AN103" i="75" s="1"/>
  <c r="V59" i="75"/>
  <c r="AB97" i="75"/>
  <c r="AK97" i="75" s="1"/>
  <c r="AF181" i="75"/>
  <c r="AN181" i="75" s="1"/>
  <c r="AF80" i="75"/>
  <c r="AF4" i="75"/>
  <c r="AF142" i="75"/>
  <c r="AF143" i="75"/>
  <c r="AN143" i="75" s="1"/>
  <c r="AF73" i="75"/>
  <c r="AF58" i="75"/>
  <c r="Z85" i="75"/>
  <c r="Z66" i="75"/>
  <c r="Z103" i="75"/>
  <c r="Z111" i="75"/>
  <c r="Z180" i="75"/>
  <c r="Z112" i="75"/>
  <c r="Z52" i="75"/>
  <c r="Z150" i="75"/>
  <c r="Z90" i="75"/>
  <c r="Z4" i="75"/>
  <c r="Z5" i="75"/>
  <c r="Z53" i="75"/>
  <c r="Z39" i="75"/>
  <c r="Z190" i="75"/>
  <c r="Z130" i="75"/>
  <c r="Z91" i="75"/>
  <c r="AQ91" i="75" s="1"/>
  <c r="E92" i="5" s="1"/>
  <c r="Z99" i="75"/>
  <c r="Z98" i="75"/>
  <c r="Z45" i="75"/>
  <c r="Z168" i="75"/>
  <c r="Z50" i="75"/>
  <c r="Z38" i="75"/>
  <c r="Z77" i="75"/>
  <c r="Z178" i="75"/>
  <c r="Z132" i="75"/>
  <c r="Z83" i="75"/>
  <c r="Z121" i="75"/>
  <c r="Z117" i="75"/>
  <c r="Z105" i="75"/>
  <c r="Z71" i="75"/>
  <c r="Z116" i="75"/>
  <c r="Z70" i="75"/>
  <c r="Z49" i="75"/>
  <c r="Z63" i="75"/>
  <c r="Z89" i="75"/>
  <c r="Z191" i="75"/>
  <c r="Z69" i="75"/>
  <c r="Z106" i="75"/>
  <c r="AQ106" i="75" s="1"/>
  <c r="E107" i="5" s="1"/>
  <c r="Z74" i="75"/>
  <c r="Z15" i="75"/>
  <c r="AQ15" i="75" s="1"/>
  <c r="E16" i="5" s="1"/>
  <c r="Z108" i="75"/>
  <c r="Z164" i="75"/>
  <c r="Z59" i="75"/>
  <c r="Z79" i="75"/>
  <c r="Z72" i="75"/>
  <c r="Z42" i="75"/>
  <c r="Z153" i="75"/>
  <c r="Z147" i="75"/>
  <c r="Z82" i="75"/>
  <c r="Z156" i="75"/>
  <c r="Z131" i="75"/>
  <c r="Z133" i="75"/>
  <c r="Z124" i="75"/>
  <c r="Z31" i="75"/>
  <c r="Z161" i="75"/>
  <c r="Z67" i="75"/>
  <c r="Z142" i="75"/>
  <c r="Z177" i="75"/>
  <c r="Z44" i="75"/>
  <c r="Z158" i="75"/>
  <c r="Z113" i="75"/>
  <c r="AQ113" i="75" s="1"/>
  <c r="E114" i="5" s="1"/>
  <c r="Z136" i="75"/>
  <c r="Z152" i="75"/>
  <c r="Z51" i="75"/>
  <c r="Z43" i="75"/>
  <c r="Z184" i="75"/>
  <c r="Z185" i="75"/>
  <c r="Z129" i="75"/>
  <c r="Z171" i="75"/>
  <c r="Z10" i="75"/>
  <c r="Z118" i="75"/>
  <c r="Z16" i="75"/>
  <c r="Z23" i="75"/>
  <c r="Z37" i="75"/>
  <c r="Z183" i="75"/>
  <c r="Z36" i="75"/>
  <c r="Z19" i="75"/>
  <c r="Z73" i="75"/>
  <c r="Z26" i="75"/>
  <c r="Z61" i="75"/>
  <c r="Z189" i="75"/>
  <c r="Z162" i="75"/>
  <c r="Z110" i="75"/>
  <c r="Z157" i="75"/>
  <c r="AQ157" i="75" s="1"/>
  <c r="E158" i="5" s="1"/>
  <c r="AB39" i="75"/>
  <c r="W162" i="75"/>
  <c r="AI162" i="75" s="1"/>
  <c r="W74" i="75"/>
  <c r="D129" i="75"/>
  <c r="AW151" i="75"/>
  <c r="AA174" i="75"/>
  <c r="AW182" i="75"/>
  <c r="AY182" i="75" s="1"/>
  <c r="I183" i="5" s="1"/>
  <c r="AG139" i="75"/>
  <c r="AG28" i="75"/>
  <c r="AG160" i="75"/>
  <c r="AF90" i="75"/>
  <c r="V128" i="75"/>
  <c r="AW193" i="75"/>
  <c r="AY193" i="75" s="1"/>
  <c r="I194" i="5" s="1"/>
  <c r="AF148" i="75"/>
  <c r="W47" i="75"/>
  <c r="AI47" i="75" s="1"/>
  <c r="V183" i="75"/>
  <c r="AB103" i="75"/>
  <c r="AB154" i="75"/>
  <c r="AK154" i="75" s="1"/>
  <c r="AG170" i="75"/>
  <c r="AB55" i="75"/>
  <c r="AK55" i="75" s="1"/>
  <c r="V140" i="75"/>
  <c r="AH140" i="75" s="1"/>
  <c r="D119" i="75"/>
  <c r="E119" i="75" s="1"/>
  <c r="V192" i="75"/>
  <c r="W61" i="75"/>
  <c r="AW133" i="75"/>
  <c r="AY133" i="75" s="1"/>
  <c r="V76" i="75"/>
  <c r="W161" i="75"/>
  <c r="G49" i="75"/>
  <c r="AQ49" i="75" s="1"/>
  <c r="E50" i="5" s="1"/>
  <c r="AB114" i="75"/>
  <c r="AK114" i="75" s="1"/>
  <c r="V131" i="75"/>
  <c r="AH131" i="75" s="1"/>
  <c r="G82" i="75"/>
  <c r="D179" i="75"/>
  <c r="W146" i="75"/>
  <c r="AI146" i="75" s="1"/>
  <c r="V119" i="75"/>
  <c r="V179" i="75"/>
  <c r="AH179" i="75" s="1"/>
  <c r="W89" i="75"/>
  <c r="AB124" i="75"/>
  <c r="AA91" i="75"/>
  <c r="AF101" i="75"/>
  <c r="AN101" i="75" s="1"/>
  <c r="W163" i="75"/>
  <c r="AI163" i="75" s="1"/>
  <c r="AF160" i="75"/>
  <c r="AN160" i="75" s="1"/>
  <c r="AA184" i="75"/>
  <c r="V173" i="75"/>
  <c r="D52" i="75"/>
  <c r="AW131" i="75"/>
  <c r="AB68" i="75"/>
  <c r="AK68" i="75" s="1"/>
  <c r="V122" i="75"/>
  <c r="AB67" i="75"/>
  <c r="AK67" i="75" s="1"/>
  <c r="AF89" i="75"/>
  <c r="AN89" i="75" s="1"/>
  <c r="W95" i="75"/>
  <c r="AA54" i="75"/>
  <c r="C52" i="75"/>
  <c r="AA21" i="75"/>
  <c r="AJ21" i="75" s="1"/>
  <c r="V103" i="75"/>
  <c r="AH103" i="75" s="1"/>
  <c r="V11" i="75"/>
  <c r="G183" i="75"/>
  <c r="AG44" i="75"/>
  <c r="AB77" i="75"/>
  <c r="AK77" i="75" s="1"/>
  <c r="AW3" i="75"/>
  <c r="AG130" i="75"/>
  <c r="AF7" i="75"/>
  <c r="AF40" i="75"/>
  <c r="W16" i="75"/>
  <c r="AF121" i="75"/>
  <c r="AN121" i="75" s="1"/>
  <c r="AS121" i="75" s="1"/>
  <c r="AU121" i="75" s="1"/>
  <c r="G122" i="5" s="1"/>
  <c r="AF110" i="75"/>
  <c r="G190" i="75"/>
  <c r="AG4" i="75"/>
  <c r="AF39" i="75"/>
  <c r="AG72" i="75"/>
  <c r="AG91" i="75"/>
  <c r="W116" i="75"/>
  <c r="AI116" i="75" s="1"/>
  <c r="W153" i="75"/>
  <c r="AB56" i="75"/>
  <c r="AK56" i="75" s="1"/>
  <c r="AW25" i="75"/>
  <c r="AY25" i="75" s="1"/>
  <c r="I26" i="5" s="1"/>
  <c r="W71" i="75"/>
  <c r="AI71" i="75" s="1"/>
  <c r="W143" i="75"/>
  <c r="AI143" i="75" s="1"/>
  <c r="AB90" i="75"/>
  <c r="G158" i="75"/>
  <c r="V65" i="75"/>
  <c r="AH65" i="75" s="1"/>
  <c r="V62" i="75"/>
  <c r="AH62" i="75" s="1"/>
  <c r="D51" i="75"/>
  <c r="D15" i="75"/>
  <c r="AF15" i="75"/>
  <c r="AN15" i="75" s="1"/>
  <c r="D183" i="75"/>
  <c r="AG32" i="75"/>
  <c r="AB136" i="75"/>
  <c r="AK136" i="75" s="1"/>
  <c r="D124" i="75"/>
  <c r="AG147" i="75"/>
  <c r="AW48" i="75"/>
  <c r="AY48" i="75" s="1"/>
  <c r="G50" i="75"/>
  <c r="V73" i="75"/>
  <c r="AB118" i="75"/>
  <c r="AG142" i="75"/>
  <c r="AB59" i="75"/>
  <c r="AK59" i="75" s="1"/>
  <c r="D8" i="75"/>
  <c r="D176" i="75"/>
  <c r="AG161" i="75"/>
  <c r="D64" i="75"/>
  <c r="D157" i="75"/>
  <c r="V45" i="75"/>
  <c r="V83" i="75"/>
  <c r="X83" i="75" s="1"/>
  <c r="AB45" i="75"/>
  <c r="V15" i="75"/>
  <c r="V78" i="75"/>
  <c r="AB41" i="75"/>
  <c r="AF74" i="75"/>
  <c r="AN74" i="75" s="1"/>
  <c r="AB102" i="75"/>
  <c r="AK102" i="75" s="1"/>
  <c r="AB82" i="75"/>
  <c r="AK82" i="75" s="1"/>
  <c r="AF176" i="75"/>
  <c r="AN176" i="75" s="1"/>
  <c r="AB73" i="75"/>
  <c r="D137" i="75"/>
  <c r="AF117" i="75"/>
  <c r="AB169" i="75"/>
  <c r="AF37" i="75"/>
  <c r="AF9" i="75"/>
  <c r="AF28" i="75"/>
  <c r="AN28" i="75" s="1"/>
  <c r="AF88" i="75"/>
  <c r="AN88" i="75" s="1"/>
  <c r="AF173" i="75"/>
  <c r="AN173" i="75" s="1"/>
  <c r="AF59" i="75"/>
  <c r="AN59" i="75" s="1"/>
  <c r="AF93" i="75"/>
  <c r="AN93" i="75" s="1"/>
  <c r="AB28" i="75"/>
  <c r="AK28" i="75" s="1"/>
  <c r="W49" i="75"/>
  <c r="AI49" i="75" s="1"/>
  <c r="AA30" i="75"/>
  <c r="AW79" i="75"/>
  <c r="AA175" i="75"/>
  <c r="AJ175" i="75" s="1"/>
  <c r="AG63" i="75"/>
  <c r="G4" i="75"/>
  <c r="AW97" i="75"/>
  <c r="AY97" i="75" s="1"/>
  <c r="AA70" i="75"/>
  <c r="AJ70" i="75" s="1"/>
  <c r="AW167" i="75"/>
  <c r="AG103" i="75"/>
  <c r="AF124" i="75"/>
  <c r="V32" i="75"/>
  <c r="X32" i="75" s="1"/>
  <c r="AG150" i="75"/>
  <c r="AG61" i="75"/>
  <c r="AG136" i="75"/>
  <c r="W18" i="75"/>
  <c r="AI18" i="75" s="1"/>
  <c r="AF164" i="75"/>
  <c r="AW26" i="75"/>
  <c r="AY26" i="75" s="1"/>
  <c r="D45" i="75"/>
  <c r="AW10" i="75"/>
  <c r="AY10" i="75" s="1"/>
  <c r="I11" i="5" s="1"/>
  <c r="D80" i="75"/>
  <c r="AF65" i="75"/>
  <c r="AN65" i="75" s="1"/>
  <c r="AS65" i="75" s="1"/>
  <c r="AU65" i="75" s="1"/>
  <c r="G66" i="5" s="1"/>
  <c r="AB87" i="75"/>
  <c r="AK87" i="75" s="1"/>
  <c r="V53" i="75"/>
  <c r="AW18" i="75"/>
  <c r="AY18" i="75" s="1"/>
  <c r="I19" i="5" s="1"/>
  <c r="AG125" i="75"/>
  <c r="AB144" i="75"/>
  <c r="AW66" i="75"/>
  <c r="AY66" i="75" s="1"/>
  <c r="AG157" i="75"/>
  <c r="V171" i="75"/>
  <c r="V69" i="75"/>
  <c r="D93" i="75"/>
  <c r="AW120" i="75"/>
  <c r="AY120" i="75" s="1"/>
  <c r="AW17" i="75"/>
  <c r="AY17" i="75" s="1"/>
  <c r="I18" i="5" s="1"/>
  <c r="W40" i="75"/>
  <c r="AI40" i="75" s="1"/>
  <c r="V145" i="75"/>
  <c r="AW109" i="75"/>
  <c r="AY109" i="75" s="1"/>
  <c r="I110" i="5" s="1"/>
  <c r="D169" i="75"/>
  <c r="AB15" i="75"/>
  <c r="AK15" i="75" s="1"/>
  <c r="AB58" i="75"/>
  <c r="AK58" i="75" s="1"/>
  <c r="AF123" i="75"/>
  <c r="AG120" i="75"/>
  <c r="AA124" i="75"/>
  <c r="AJ124" i="75" s="1"/>
  <c r="AW96" i="75"/>
  <c r="AY96" i="75" s="1"/>
  <c r="W108" i="75"/>
  <c r="AI108" i="75" s="1"/>
  <c r="W152" i="75"/>
  <c r="AI152" i="75" s="1"/>
  <c r="AF188" i="75"/>
  <c r="AN188" i="75" s="1"/>
  <c r="AS188" i="75" s="1"/>
  <c r="AU188" i="75" s="1"/>
  <c r="G189" i="5" s="1"/>
  <c r="AB44" i="75"/>
  <c r="AK44" i="75" s="1"/>
  <c r="AF87" i="75"/>
  <c r="V40" i="75"/>
  <c r="AW144" i="75"/>
  <c r="AY144" i="75" s="1"/>
  <c r="AW22" i="75"/>
  <c r="AY22" i="75" s="1"/>
  <c r="I23" i="5" s="1"/>
  <c r="W175" i="75"/>
  <c r="AW84" i="75"/>
  <c r="AY84" i="75" s="1"/>
  <c r="I85" i="5" s="1"/>
  <c r="AW189" i="75"/>
  <c r="AY189" i="75" s="1"/>
  <c r="AF182" i="75"/>
  <c r="AN182" i="75" s="1"/>
  <c r="V85" i="75"/>
  <c r="AG168" i="75"/>
  <c r="G51" i="75"/>
  <c r="W150" i="75"/>
  <c r="AB164" i="75"/>
  <c r="AB76" i="75"/>
  <c r="AF144" i="75"/>
  <c r="AF22" i="75"/>
  <c r="W59" i="75"/>
  <c r="AW116" i="75"/>
  <c r="AY116" i="75" s="1"/>
  <c r="I117" i="5" s="1"/>
  <c r="V182" i="75"/>
  <c r="AB64" i="75"/>
  <c r="AB71" i="75"/>
  <c r="AK71" i="75" s="1"/>
  <c r="AW39" i="75"/>
  <c r="C56" i="75"/>
  <c r="AA64" i="75"/>
  <c r="AJ64" i="75" s="1"/>
  <c r="G16" i="75"/>
  <c r="E166" i="5"/>
  <c r="AF130" i="75"/>
  <c r="AW150" i="75"/>
  <c r="AY150" i="75" s="1"/>
  <c r="I151" i="5" s="1"/>
  <c r="AF85" i="75"/>
  <c r="D156" i="75"/>
  <c r="AI156" i="75" s="1"/>
  <c r="D69" i="75"/>
  <c r="AF96" i="75"/>
  <c r="AW86" i="75"/>
  <c r="AY86" i="75" s="1"/>
  <c r="I87" i="5" s="1"/>
  <c r="AW153" i="75"/>
  <c r="AY153" i="75" s="1"/>
  <c r="I154" i="5" s="1"/>
  <c r="AG68" i="75"/>
  <c r="V92" i="75"/>
  <c r="AG77" i="75"/>
  <c r="AG9" i="75"/>
  <c r="AG45" i="75"/>
  <c r="AF48" i="75"/>
  <c r="AN48" i="75" s="1"/>
  <c r="V156" i="75"/>
  <c r="X156" i="75" s="1"/>
  <c r="AG67" i="75"/>
  <c r="AB175" i="75"/>
  <c r="AK175" i="75" s="1"/>
  <c r="W105" i="75"/>
  <c r="AI105" i="75" s="1"/>
  <c r="AB26" i="75"/>
  <c r="AK26" i="75" s="1"/>
  <c r="W24" i="75"/>
  <c r="AI24" i="75" s="1"/>
  <c r="AB153" i="75"/>
  <c r="V5" i="75"/>
  <c r="AG30" i="75"/>
  <c r="AW127" i="75"/>
  <c r="AW141" i="75"/>
  <c r="AY141" i="75" s="1"/>
  <c r="I142" i="5" s="1"/>
  <c r="AF51" i="75"/>
  <c r="AW128" i="75"/>
  <c r="AY128" i="75" s="1"/>
  <c r="I129" i="5" s="1"/>
  <c r="V155" i="75"/>
  <c r="V161" i="75"/>
  <c r="AB40" i="75"/>
  <c r="W170" i="75"/>
  <c r="AW71" i="75"/>
  <c r="V129" i="75"/>
  <c r="D125" i="75"/>
  <c r="AW181" i="75"/>
  <c r="AY181" i="75" s="1"/>
  <c r="AF6" i="75"/>
  <c r="V27" i="75"/>
  <c r="AB178" i="75"/>
  <c r="AG58" i="75"/>
  <c r="W26" i="75"/>
  <c r="AF45" i="75"/>
  <c r="AG22" i="75"/>
  <c r="AB140" i="75"/>
  <c r="AK140" i="75" s="1"/>
  <c r="AF60" i="75"/>
  <c r="AN60" i="75" s="1"/>
  <c r="AS60" i="75" s="1"/>
  <c r="AU60" i="75" s="1"/>
  <c r="G61" i="5" s="1"/>
  <c r="AA3" i="75"/>
  <c r="AA62" i="75"/>
  <c r="AJ62" i="75" s="1"/>
  <c r="C155" i="75"/>
  <c r="AW43" i="75"/>
  <c r="AA75" i="75"/>
  <c r="AF18" i="75"/>
  <c r="AN18" i="75" s="1"/>
  <c r="AS18" i="75" s="1"/>
  <c r="AU18" i="75" s="1"/>
  <c r="G19" i="5" s="1"/>
  <c r="V47" i="75"/>
  <c r="AG82" i="75"/>
  <c r="AF92" i="75"/>
  <c r="AG141" i="75"/>
  <c r="AG80" i="75"/>
  <c r="AW65" i="75"/>
  <c r="AY65" i="75" s="1"/>
  <c r="I66" i="5" s="1"/>
  <c r="AG93" i="75"/>
  <c r="AB120" i="75"/>
  <c r="AK120" i="75" s="1"/>
  <c r="W111" i="75"/>
  <c r="AI111" i="75" s="1"/>
  <c r="AF77" i="75"/>
  <c r="AB72" i="75"/>
  <c r="W132" i="75"/>
  <c r="AI132" i="75" s="1"/>
  <c r="AW162" i="75"/>
  <c r="AY162" i="75" s="1"/>
  <c r="W190" i="75"/>
  <c r="V151" i="75"/>
  <c r="D76" i="75"/>
  <c r="AW67" i="75"/>
  <c r="G54" i="75"/>
  <c r="AB132" i="75"/>
  <c r="C116" i="75"/>
  <c r="E116" i="75" s="1"/>
  <c r="C176" i="75"/>
  <c r="AW122" i="75"/>
  <c r="AY122" i="75" s="1"/>
  <c r="I123" i="5" s="1"/>
  <c r="AW173" i="75"/>
  <c r="AY173" i="75" s="1"/>
  <c r="I174" i="5" s="1"/>
  <c r="V162" i="75"/>
  <c r="AH162" i="75" s="1"/>
  <c r="AG158" i="75"/>
  <c r="AF98" i="75"/>
  <c r="D21" i="75"/>
  <c r="AB128" i="75"/>
  <c r="D37" i="75"/>
  <c r="D189" i="75"/>
  <c r="AW190" i="75"/>
  <c r="AY190" i="75" s="1"/>
  <c r="I191" i="5" s="1"/>
  <c r="AW139" i="75"/>
  <c r="AG187" i="75"/>
  <c r="W96" i="75"/>
  <c r="V134" i="75"/>
  <c r="AF47" i="75"/>
  <c r="AN47" i="75" s="1"/>
  <c r="AS47" i="75" s="1"/>
  <c r="AU47" i="75" s="1"/>
  <c r="G48" i="5" s="1"/>
  <c r="V94" i="75"/>
  <c r="V133" i="75"/>
  <c r="V38" i="75"/>
  <c r="AH38" i="75" s="1"/>
  <c r="AG111" i="75"/>
  <c r="W165" i="75"/>
  <c r="AI165" i="75" s="1"/>
  <c r="AW137" i="75"/>
  <c r="AY137" i="75" s="1"/>
  <c r="I138" i="5" s="1"/>
  <c r="AW62" i="75"/>
  <c r="AY62" i="75" s="1"/>
  <c r="I63" i="5" s="1"/>
  <c r="AF149" i="75"/>
  <c r="AW59" i="75"/>
  <c r="G185" i="75"/>
  <c r="AB192" i="75"/>
  <c r="AC192" i="75" s="1"/>
  <c r="AA100" i="75"/>
  <c r="D172" i="75"/>
  <c r="AI172" i="75" s="1"/>
  <c r="V146" i="75"/>
  <c r="AW115" i="75"/>
  <c r="V191" i="75"/>
  <c r="AH191" i="75" s="1"/>
  <c r="AA12" i="75"/>
  <c r="C46" i="75"/>
  <c r="C73" i="75"/>
  <c r="AH73" i="75" s="1"/>
  <c r="AW172" i="75"/>
  <c r="AY172" i="75" s="1"/>
  <c r="I173" i="5" s="1"/>
  <c r="AW4" i="75"/>
  <c r="AY4" i="75" s="1"/>
  <c r="I5" i="5" s="1"/>
  <c r="AW35" i="75"/>
  <c r="AG182" i="75"/>
  <c r="AG73" i="75"/>
  <c r="AG122" i="75"/>
  <c r="AF138" i="75"/>
  <c r="AN138" i="75" s="1"/>
  <c r="AS138" i="75" s="1"/>
  <c r="AU138" i="75" s="1"/>
  <c r="G139" i="5" s="1"/>
  <c r="AG115" i="75"/>
  <c r="W123" i="75"/>
  <c r="AI123" i="75" s="1"/>
  <c r="D187" i="75"/>
  <c r="AF187" i="75"/>
  <c r="AN187" i="75" s="1"/>
  <c r="AG8" i="75"/>
  <c r="W184" i="75"/>
  <c r="AI184" i="75" s="1"/>
  <c r="AF13" i="75"/>
  <c r="AG114" i="75"/>
  <c r="AW78" i="75"/>
  <c r="AY78" i="75" s="1"/>
  <c r="I79" i="5" s="1"/>
  <c r="AG59" i="75"/>
  <c r="AG16" i="75"/>
  <c r="AG192" i="75"/>
  <c r="V77" i="75"/>
  <c r="AG180" i="75"/>
  <c r="AF99" i="75"/>
  <c r="AN99" i="75" s="1"/>
  <c r="AS99" i="75" s="1"/>
  <c r="AU99" i="75" s="1"/>
  <c r="G100" i="5" s="1"/>
  <c r="G132" i="75"/>
  <c r="AG173" i="75"/>
  <c r="AG185" i="75"/>
  <c r="G150" i="75"/>
  <c r="AF79" i="75"/>
  <c r="AG177" i="75"/>
  <c r="AF129" i="75"/>
  <c r="AN129" i="75" s="1"/>
  <c r="AS129" i="75" s="1"/>
  <c r="AU129" i="75" s="1"/>
  <c r="G130" i="5" s="1"/>
  <c r="AB83" i="75"/>
  <c r="AW55" i="75"/>
  <c r="AG107" i="75"/>
  <c r="AB193" i="75"/>
  <c r="AK193" i="75" s="1"/>
  <c r="AG175" i="75"/>
  <c r="AA39" i="75"/>
  <c r="AJ39" i="75" s="1"/>
  <c r="V105" i="75"/>
  <c r="AH105" i="75" s="1"/>
  <c r="V167" i="75"/>
  <c r="AG97" i="75"/>
  <c r="G109" i="75"/>
  <c r="AW15" i="75"/>
  <c r="AW102" i="75"/>
  <c r="AY102" i="75" s="1"/>
  <c r="D185" i="75"/>
  <c r="W5" i="75"/>
  <c r="AI5" i="75" s="1"/>
  <c r="AG101" i="75"/>
  <c r="V100" i="75"/>
  <c r="X100" i="75" s="1"/>
  <c r="AO100" i="75" s="1"/>
  <c r="AB36" i="75"/>
  <c r="AK36" i="75" s="1"/>
  <c r="AF12" i="75"/>
  <c r="AN12" i="75" s="1"/>
  <c r="AB181" i="75"/>
  <c r="AK181" i="75" s="1"/>
  <c r="AL181" i="75" s="1"/>
  <c r="D188" i="75"/>
  <c r="AB173" i="75"/>
  <c r="AK173" i="75" s="1"/>
  <c r="AB91" i="75"/>
  <c r="AK91" i="75" s="1"/>
  <c r="AB25" i="75"/>
  <c r="AF61" i="75"/>
  <c r="AN61" i="75" s="1"/>
  <c r="AF23" i="75"/>
  <c r="AF78" i="75"/>
  <c r="AN78" i="75" s="1"/>
  <c r="W104" i="75"/>
  <c r="AI104" i="75" s="1"/>
  <c r="W62" i="75"/>
  <c r="AI62" i="75" s="1"/>
  <c r="W110" i="75"/>
  <c r="F187" i="75"/>
  <c r="P187" i="75" s="1"/>
  <c r="Y187" i="75" s="1"/>
  <c r="AP187" i="75" s="1"/>
  <c r="F181" i="75"/>
  <c r="P181" i="75" s="1"/>
  <c r="Y181" i="75" s="1"/>
  <c r="AP181" i="75" s="1"/>
  <c r="F192" i="75"/>
  <c r="P192" i="75" s="1"/>
  <c r="Y192" i="75" s="1"/>
  <c r="AP192" i="75" s="1"/>
  <c r="F169" i="75"/>
  <c r="P169" i="75" s="1"/>
  <c r="Y169" i="75" s="1"/>
  <c r="AP169" i="75" s="1"/>
  <c r="F98" i="75"/>
  <c r="P98" i="75" s="1"/>
  <c r="Y98" i="75" s="1"/>
  <c r="AP98" i="75" s="1"/>
  <c r="F11" i="75"/>
  <c r="P11" i="75" s="1"/>
  <c r="Y11" i="75" s="1"/>
  <c r="AP11" i="75" s="1"/>
  <c r="F96" i="75"/>
  <c r="P96" i="75" s="1"/>
  <c r="Y96" i="75" s="1"/>
  <c r="AP96" i="75" s="1"/>
  <c r="F27" i="75"/>
  <c r="P27" i="75" s="1"/>
  <c r="Y27" i="75" s="1"/>
  <c r="AP27" i="75" s="1"/>
  <c r="F123" i="75"/>
  <c r="P123" i="75" s="1"/>
  <c r="Y123" i="75" s="1"/>
  <c r="F58" i="75"/>
  <c r="P58" i="75" s="1"/>
  <c r="Y58" i="75" s="1"/>
  <c r="AP58" i="75" s="1"/>
  <c r="F135" i="75"/>
  <c r="P135" i="75" s="1"/>
  <c r="Y135" i="75" s="1"/>
  <c r="AP135" i="75" s="1"/>
  <c r="F81" i="75"/>
  <c r="P81" i="75" s="1"/>
  <c r="Y81" i="75" s="1"/>
  <c r="AP81" i="75" s="1"/>
  <c r="F139" i="75"/>
  <c r="P139" i="75" s="1"/>
  <c r="Y139" i="75" s="1"/>
  <c r="AP139" i="75" s="1"/>
  <c r="F184" i="75"/>
  <c r="P184" i="75" s="1"/>
  <c r="Y184" i="75" s="1"/>
  <c r="AP184" i="75" s="1"/>
  <c r="AW140" i="75"/>
  <c r="AY140" i="75" s="1"/>
  <c r="I141" i="5" s="1"/>
  <c r="AB85" i="75"/>
  <c r="AF118" i="75"/>
  <c r="W147" i="75"/>
  <c r="AB19" i="75"/>
  <c r="AW8" i="75"/>
  <c r="AY8" i="75" s="1"/>
  <c r="I9" i="5" s="1"/>
  <c r="W84" i="75"/>
  <c r="AI84" i="75" s="1"/>
  <c r="AG176" i="75"/>
  <c r="AB180" i="75"/>
  <c r="AF154" i="75"/>
  <c r="AN154" i="75" s="1"/>
  <c r="AS154" i="75" s="1"/>
  <c r="AU154" i="75" s="1"/>
  <c r="G155" i="5" s="1"/>
  <c r="V34" i="75"/>
  <c r="AH34" i="75" s="1"/>
  <c r="AB70" i="75"/>
  <c r="AB8" i="75"/>
  <c r="AK8" i="75" s="1"/>
  <c r="F190" i="75"/>
  <c r="P190" i="75" s="1"/>
  <c r="Y190" i="75" s="1"/>
  <c r="F185" i="75"/>
  <c r="P185" i="75" s="1"/>
  <c r="Y185" i="75" s="1"/>
  <c r="AP185" i="75" s="1"/>
  <c r="F6" i="75"/>
  <c r="P6" i="75" s="1"/>
  <c r="Y6" i="75" s="1"/>
  <c r="AP6" i="75" s="1"/>
  <c r="F52" i="75"/>
  <c r="P52" i="75" s="1"/>
  <c r="Y52" i="75" s="1"/>
  <c r="AP52" i="75" s="1"/>
  <c r="F32" i="75"/>
  <c r="P32" i="75" s="1"/>
  <c r="Y32" i="75" s="1"/>
  <c r="AP32" i="75" s="1"/>
  <c r="F63" i="75"/>
  <c r="P63" i="75" s="1"/>
  <c r="Y63" i="75" s="1"/>
  <c r="AP63" i="75" s="1"/>
  <c r="F171" i="75"/>
  <c r="P171" i="75" s="1"/>
  <c r="Y171" i="75" s="1"/>
  <c r="AP171" i="75" s="1"/>
  <c r="F74" i="75"/>
  <c r="P74" i="75" s="1"/>
  <c r="Y74" i="75" s="1"/>
  <c r="AP74" i="75" s="1"/>
  <c r="F178" i="75"/>
  <c r="P178" i="75" s="1"/>
  <c r="F94" i="75"/>
  <c r="P94" i="75" s="1"/>
  <c r="Y94" i="75" s="1"/>
  <c r="AP94" i="75" s="1"/>
  <c r="F25" i="75"/>
  <c r="P25" i="75" s="1"/>
  <c r="Y25" i="75" s="1"/>
  <c r="AP25" i="75" s="1"/>
  <c r="F118" i="75"/>
  <c r="P118" i="75" s="1"/>
  <c r="Y118" i="75" s="1"/>
  <c r="AP118" i="75" s="1"/>
  <c r="F57" i="75"/>
  <c r="P57" i="75" s="1"/>
  <c r="Y57" i="75" s="1"/>
  <c r="AP57" i="75" s="1"/>
  <c r="F115" i="75"/>
  <c r="P115" i="75" s="1"/>
  <c r="Y115" i="75" s="1"/>
  <c r="AP115" i="75" s="1"/>
  <c r="F38" i="75"/>
  <c r="P38" i="75" s="1"/>
  <c r="Y38" i="75" s="1"/>
  <c r="AP38" i="75" s="1"/>
  <c r="F149" i="75"/>
  <c r="P149" i="75" s="1"/>
  <c r="Y149" i="75" s="1"/>
  <c r="AP149" i="75" s="1"/>
  <c r="F67" i="75"/>
  <c r="P67" i="75" s="1"/>
  <c r="Y67" i="75" s="1"/>
  <c r="AP67" i="75" s="1"/>
  <c r="F183" i="75"/>
  <c r="P183" i="75" s="1"/>
  <c r="Y183" i="75" s="1"/>
  <c r="AP183" i="75" s="1"/>
  <c r="F120" i="75"/>
  <c r="P120" i="75" s="1"/>
  <c r="Y120" i="75" s="1"/>
  <c r="AP120" i="75" s="1"/>
  <c r="F41" i="75"/>
  <c r="P41" i="75" s="1"/>
  <c r="Y41" i="75" s="1"/>
  <c r="AP41" i="75" s="1"/>
  <c r="F86" i="75"/>
  <c r="P86" i="75" s="1"/>
  <c r="Y86" i="75" s="1"/>
  <c r="AP86" i="75" s="1"/>
  <c r="F20" i="75"/>
  <c r="P20" i="75" s="1"/>
  <c r="Y20" i="75" s="1"/>
  <c r="AP20" i="75" s="1"/>
  <c r="AG25" i="75"/>
  <c r="AG75" i="75"/>
  <c r="W186" i="75"/>
  <c r="AI186" i="75" s="1"/>
  <c r="AF34" i="75"/>
  <c r="AN34" i="75" s="1"/>
  <c r="AS34" i="75" s="1"/>
  <c r="AU34" i="75" s="1"/>
  <c r="G35" i="5" s="1"/>
  <c r="AW72" i="75"/>
  <c r="AY72" i="75" s="1"/>
  <c r="AG24" i="75"/>
  <c r="AG193" i="75"/>
  <c r="AG105" i="75"/>
  <c r="AB148" i="75"/>
  <c r="AG104" i="75"/>
  <c r="AW112" i="75"/>
  <c r="AY112" i="75" s="1"/>
  <c r="I113" i="5" s="1"/>
  <c r="V18" i="75"/>
  <c r="W10" i="75"/>
  <c r="AI10" i="75" s="1"/>
  <c r="AB117" i="75"/>
  <c r="AB13" i="75"/>
  <c r="AK13" i="75" s="1"/>
  <c r="AW111" i="75"/>
  <c r="V52" i="75"/>
  <c r="AB121" i="75"/>
  <c r="AK121" i="75" s="1"/>
  <c r="V177" i="75"/>
  <c r="AB174" i="75"/>
  <c r="AK174" i="75" s="1"/>
  <c r="D78" i="75"/>
  <c r="AI78" i="75" s="1"/>
  <c r="AG88" i="75"/>
  <c r="AF56" i="75"/>
  <c r="AF8" i="75"/>
  <c r="AN8" i="75" s="1"/>
  <c r="AF137" i="75"/>
  <c r="AN137" i="75" s="1"/>
  <c r="G134" i="75"/>
  <c r="D33" i="75"/>
  <c r="AI33" i="75" s="1"/>
  <c r="F31" i="75"/>
  <c r="P31" i="75" s="1"/>
  <c r="Y31" i="75" s="1"/>
  <c r="AP31" i="75" s="1"/>
  <c r="F73" i="75"/>
  <c r="P73" i="75" s="1"/>
  <c r="Y73" i="75" s="1"/>
  <c r="AP73" i="75" s="1"/>
  <c r="F105" i="75"/>
  <c r="P105" i="75" s="1"/>
  <c r="Y105" i="75" s="1"/>
  <c r="AP105" i="75" s="1"/>
  <c r="F163" i="75"/>
  <c r="P163" i="75" s="1"/>
  <c r="Y163" i="75" s="1"/>
  <c r="AP163" i="75" s="1"/>
  <c r="F107" i="75"/>
  <c r="P107" i="75" s="1"/>
  <c r="Y107" i="75" s="1"/>
  <c r="AP107" i="75" s="1"/>
  <c r="F43" i="75"/>
  <c r="P43" i="75" s="1"/>
  <c r="Y43" i="75" s="1"/>
  <c r="AP43" i="75" s="1"/>
  <c r="F172" i="75"/>
  <c r="P172" i="75" s="1"/>
  <c r="Y172" i="75" s="1"/>
  <c r="AP172" i="75" s="1"/>
  <c r="F42" i="75"/>
  <c r="P42" i="75" s="1"/>
  <c r="Y42" i="75" s="1"/>
  <c r="AP42" i="75" s="1"/>
  <c r="F132" i="75"/>
  <c r="P132" i="75" s="1"/>
  <c r="Y132" i="75" s="1"/>
  <c r="AP132" i="75" s="1"/>
  <c r="F72" i="75"/>
  <c r="P72" i="75" s="1"/>
  <c r="Y72" i="75" s="1"/>
  <c r="AP72" i="75" s="1"/>
  <c r="F35" i="75"/>
  <c r="P35" i="75" s="1"/>
  <c r="Y35" i="75" s="1"/>
  <c r="AP35" i="75" s="1"/>
  <c r="F92" i="75"/>
  <c r="P92" i="75" s="1"/>
  <c r="Y92" i="75" s="1"/>
  <c r="AP92" i="75" s="1"/>
  <c r="F28" i="75"/>
  <c r="P28" i="75" s="1"/>
  <c r="Y28" i="75" s="1"/>
  <c r="AP28" i="75" s="1"/>
  <c r="F126" i="75"/>
  <c r="P126" i="75" s="1"/>
  <c r="Y126" i="75" s="1"/>
  <c r="AP126" i="75" s="1"/>
  <c r="F65" i="75"/>
  <c r="P65" i="75" s="1"/>
  <c r="Y65" i="75" s="1"/>
  <c r="AP65" i="75" s="1"/>
  <c r="AF14" i="75"/>
  <c r="AN14" i="75" s="1"/>
  <c r="AS14" i="75" s="1"/>
  <c r="AU14" i="75" s="1"/>
  <c r="G15" i="5" s="1"/>
  <c r="AW103" i="75"/>
  <c r="AG74" i="75"/>
  <c r="AB137" i="75"/>
  <c r="AK137" i="75" s="1"/>
  <c r="D85" i="75"/>
  <c r="AF140" i="75"/>
  <c r="AN140" i="75" s="1"/>
  <c r="AS140" i="75" s="1"/>
  <c r="AU140" i="75" s="1"/>
  <c r="G141" i="5" s="1"/>
  <c r="AW40" i="75"/>
  <c r="AY40" i="75" s="1"/>
  <c r="I41" i="5" s="1"/>
  <c r="AB158" i="75"/>
  <c r="AG42" i="75"/>
  <c r="D9" i="75"/>
  <c r="V159" i="75"/>
  <c r="AG79" i="75"/>
  <c r="G96" i="75"/>
  <c r="V82" i="75"/>
  <c r="AG31" i="75"/>
  <c r="AG41" i="75"/>
  <c r="G66" i="75"/>
  <c r="AF128" i="75"/>
  <c r="AN128" i="75" s="1"/>
  <c r="AS128" i="75" s="1"/>
  <c r="AU128" i="75" s="1"/>
  <c r="G129" i="5" s="1"/>
  <c r="W30" i="75"/>
  <c r="AI30" i="75" s="1"/>
  <c r="W43" i="75"/>
  <c r="F166" i="75"/>
  <c r="P166" i="75" s="1"/>
  <c r="Y166" i="75" s="1"/>
  <c r="AP166" i="75" s="1"/>
  <c r="F160" i="75"/>
  <c r="P160" i="75" s="1"/>
  <c r="Y160" i="75" s="1"/>
  <c r="AP160" i="75" s="1"/>
  <c r="F176" i="75"/>
  <c r="P176" i="75" s="1"/>
  <c r="Y176" i="75" s="1"/>
  <c r="AP176" i="75" s="1"/>
  <c r="F142" i="75"/>
  <c r="P142" i="75" s="1"/>
  <c r="Y142" i="75" s="1"/>
  <c r="AP142" i="75" s="1"/>
  <c r="F93" i="75"/>
  <c r="P93" i="75" s="1"/>
  <c r="Y93" i="75" s="1"/>
  <c r="AP93" i="75" s="1"/>
  <c r="F3" i="75"/>
  <c r="P3" i="75" s="1"/>
  <c r="Y3" i="75" s="1"/>
  <c r="AP3" i="75" s="1"/>
  <c r="F88" i="75"/>
  <c r="P88" i="75" s="1"/>
  <c r="Y88" i="75" s="1"/>
  <c r="AP88" i="75" s="1"/>
  <c r="F10" i="75"/>
  <c r="P10" i="75" s="1"/>
  <c r="Y10" i="75" s="1"/>
  <c r="AP10" i="75" s="1"/>
  <c r="F110" i="75"/>
  <c r="P110" i="75" s="1"/>
  <c r="Y110" i="75" s="1"/>
  <c r="AP110" i="75" s="1"/>
  <c r="F48" i="75"/>
  <c r="P48" i="75" s="1"/>
  <c r="Y48" i="75" s="1"/>
  <c r="AP48" i="75" s="1"/>
  <c r="F133" i="75"/>
  <c r="P133" i="75" s="1"/>
  <c r="Y133" i="75" s="1"/>
  <c r="AP133" i="75" s="1"/>
  <c r="F69" i="75"/>
  <c r="P69" i="75" s="1"/>
  <c r="Y69" i="75" s="1"/>
  <c r="AP69" i="75" s="1"/>
  <c r="AG52" i="75"/>
  <c r="AW53" i="75"/>
  <c r="AY53" i="75" s="1"/>
  <c r="I54" i="5" s="1"/>
  <c r="W166" i="75"/>
  <c r="AI166" i="75" s="1"/>
  <c r="AW114" i="75"/>
  <c r="AY114" i="75" s="1"/>
  <c r="AB112" i="75"/>
  <c r="AK112" i="75" s="1"/>
  <c r="AF106" i="75"/>
  <c r="AB37" i="75"/>
  <c r="AK37" i="75" s="1"/>
  <c r="AG35" i="75"/>
  <c r="AG29" i="75"/>
  <c r="AW134" i="75"/>
  <c r="AY134" i="75" s="1"/>
  <c r="I135" i="5" s="1"/>
  <c r="AF132" i="75"/>
  <c r="V104" i="75"/>
  <c r="AH104" i="75" s="1"/>
  <c r="AF42" i="75"/>
  <c r="AN42" i="75" s="1"/>
  <c r="V113" i="75"/>
  <c r="AB142" i="75"/>
  <c r="V67" i="75"/>
  <c r="V10" i="75"/>
  <c r="V142" i="75"/>
  <c r="AF25" i="75"/>
  <c r="AN25" i="75" s="1"/>
  <c r="AG143" i="75"/>
  <c r="V51" i="75"/>
  <c r="W63" i="75"/>
  <c r="G175" i="75"/>
  <c r="AF29" i="75"/>
  <c r="AF10" i="75"/>
  <c r="AF169" i="75"/>
  <c r="AN169" i="75" s="1"/>
  <c r="AF159" i="75"/>
  <c r="AN159" i="75" s="1"/>
  <c r="G77" i="75"/>
  <c r="W11" i="75"/>
  <c r="AI11" i="75" s="1"/>
  <c r="W70" i="75"/>
  <c r="AI70" i="75" s="1"/>
  <c r="F168" i="75"/>
  <c r="P168" i="75" s="1"/>
  <c r="Y168" i="75" s="1"/>
  <c r="AP168" i="75" s="1"/>
  <c r="F156" i="75"/>
  <c r="P156" i="75" s="1"/>
  <c r="Y156" i="75" s="1"/>
  <c r="AP156" i="75" s="1"/>
  <c r="F170" i="75"/>
  <c r="P170" i="75" s="1"/>
  <c r="Y170" i="75" s="1"/>
  <c r="AP170" i="75" s="1"/>
  <c r="F159" i="75"/>
  <c r="P159" i="75" s="1"/>
  <c r="Y159" i="75" s="1"/>
  <c r="AP159" i="75" s="1"/>
  <c r="G156" i="75"/>
  <c r="AF16" i="75"/>
  <c r="AN16" i="75" s="1"/>
  <c r="W151" i="75"/>
  <c r="AI151" i="75" s="1"/>
  <c r="AW124" i="75"/>
  <c r="AY124" i="75" s="1"/>
  <c r="I125" i="5" s="1"/>
  <c r="V188" i="75"/>
  <c r="AW52" i="75"/>
  <c r="AY52" i="75" s="1"/>
  <c r="AW29" i="75"/>
  <c r="AY29" i="75" s="1"/>
  <c r="AG12" i="75"/>
  <c r="AG133" i="75"/>
  <c r="AW56" i="75"/>
  <c r="AY56" i="75" s="1"/>
  <c r="I57" i="5" s="1"/>
  <c r="AF52" i="75"/>
  <c r="AN52" i="75" s="1"/>
  <c r="V9" i="75"/>
  <c r="AH9" i="75" s="1"/>
  <c r="G67" i="75"/>
  <c r="AB53" i="75"/>
  <c r="AB182" i="75"/>
  <c r="AK182" i="75" s="1"/>
  <c r="AB4" i="75"/>
  <c r="AK4" i="75" s="1"/>
  <c r="AW11" i="75"/>
  <c r="G5" i="75"/>
  <c r="AF53" i="75"/>
  <c r="AW33" i="75"/>
  <c r="AY33" i="75" s="1"/>
  <c r="I34" i="5" s="1"/>
  <c r="W39" i="75"/>
  <c r="AI39" i="75" s="1"/>
  <c r="AB179" i="75"/>
  <c r="AK179" i="75" s="1"/>
  <c r="AW184" i="75"/>
  <c r="AY184" i="75" s="1"/>
  <c r="AF193" i="75"/>
  <c r="AN193" i="75" s="1"/>
  <c r="AG145" i="75"/>
  <c r="AG159" i="75"/>
  <c r="V176" i="75"/>
  <c r="G26" i="75"/>
  <c r="AF55" i="75"/>
  <c r="G61" i="75"/>
  <c r="AB79" i="75"/>
  <c r="AB95" i="75"/>
  <c r="AK95" i="75" s="1"/>
  <c r="D67" i="75"/>
  <c r="AG49" i="75"/>
  <c r="AW24" i="75"/>
  <c r="AY24" i="75" s="1"/>
  <c r="W154" i="75"/>
  <c r="AI154" i="75" s="1"/>
  <c r="AB101" i="75"/>
  <c r="AK101" i="75" s="1"/>
  <c r="AA145" i="75"/>
  <c r="F141" i="75"/>
  <c r="P141" i="75" s="1"/>
  <c r="Y141" i="75" s="1"/>
  <c r="AP141" i="75" s="1"/>
  <c r="F99" i="75"/>
  <c r="P99" i="75" s="1"/>
  <c r="Y99" i="75" s="1"/>
  <c r="AP99" i="75" s="1"/>
  <c r="F189" i="75"/>
  <c r="P189" i="75" s="1"/>
  <c r="Y189" i="75" s="1"/>
  <c r="AP189" i="75" s="1"/>
  <c r="F193" i="75"/>
  <c r="P193" i="75" s="1"/>
  <c r="Y193" i="75" s="1"/>
  <c r="AP193" i="75" s="1"/>
  <c r="F36" i="75"/>
  <c r="P36" i="75" s="1"/>
  <c r="Y36" i="75" s="1"/>
  <c r="AP36" i="75" s="1"/>
  <c r="F64" i="75"/>
  <c r="P64" i="75" s="1"/>
  <c r="Y64" i="75" s="1"/>
  <c r="AP64" i="75" s="1"/>
  <c r="F162" i="75"/>
  <c r="P162" i="75" s="1"/>
  <c r="Y162" i="75" s="1"/>
  <c r="AP162" i="75" s="1"/>
  <c r="F191" i="75"/>
  <c r="P191" i="75" s="1"/>
  <c r="Y191" i="75" s="1"/>
  <c r="AP191" i="75" s="1"/>
  <c r="F90" i="75"/>
  <c r="P90" i="75" s="1"/>
  <c r="Y90" i="75" s="1"/>
  <c r="AP90" i="75" s="1"/>
  <c r="F18" i="75"/>
  <c r="P18" i="75" s="1"/>
  <c r="Y18" i="75" s="1"/>
  <c r="AP18" i="75" s="1"/>
  <c r="F173" i="75"/>
  <c r="P173" i="75" s="1"/>
  <c r="Y173" i="75" s="1"/>
  <c r="AP173" i="75" s="1"/>
  <c r="F143" i="75"/>
  <c r="P143" i="75" s="1"/>
  <c r="Y143" i="75" s="1"/>
  <c r="AP143" i="75" s="1"/>
  <c r="F4" i="75"/>
  <c r="P4" i="75" s="1"/>
  <c r="Y4" i="75" s="1"/>
  <c r="AP4" i="75" s="1"/>
  <c r="W32" i="75"/>
  <c r="AI32" i="75" s="1"/>
  <c r="F164" i="75"/>
  <c r="P164" i="75" s="1"/>
  <c r="Y164" i="75" s="1"/>
  <c r="AP164" i="75" s="1"/>
  <c r="F56" i="75"/>
  <c r="P56" i="75" s="1"/>
  <c r="Y56" i="75" s="1"/>
  <c r="AP56" i="75" s="1"/>
  <c r="F158" i="75"/>
  <c r="P158" i="75" s="1"/>
  <c r="Y158" i="75" s="1"/>
  <c r="AP158" i="75" s="1"/>
  <c r="F87" i="75"/>
  <c r="P87" i="75" s="1"/>
  <c r="Y87" i="75" s="1"/>
  <c r="AP87" i="75" s="1"/>
  <c r="G88" i="75"/>
  <c r="AG109" i="75"/>
  <c r="AG169" i="75"/>
  <c r="D142" i="75"/>
  <c r="AF44" i="75"/>
  <c r="AN44" i="75" s="1"/>
  <c r="W98" i="75"/>
  <c r="F21" i="75"/>
  <c r="P21" i="75" s="1"/>
  <c r="Y21" i="75" s="1"/>
  <c r="AP21" i="75" s="1"/>
  <c r="F134" i="75"/>
  <c r="P134" i="75" s="1"/>
  <c r="Y134" i="75" s="1"/>
  <c r="AP134" i="75" s="1"/>
  <c r="F45" i="75"/>
  <c r="P45" i="75" s="1"/>
  <c r="Y45" i="75" s="1"/>
  <c r="AP45" i="75" s="1"/>
  <c r="F51" i="75"/>
  <c r="P51" i="75" s="1"/>
  <c r="F79" i="75"/>
  <c r="P79" i="75" s="1"/>
  <c r="Y79" i="75" s="1"/>
  <c r="AP79" i="75" s="1"/>
  <c r="F97" i="75"/>
  <c r="P97" i="75" s="1"/>
  <c r="Y97" i="75" s="1"/>
  <c r="AP97" i="75" s="1"/>
  <c r="F161" i="75"/>
  <c r="P161" i="75" s="1"/>
  <c r="Y161" i="75" s="1"/>
  <c r="AP161" i="75" s="1"/>
  <c r="F186" i="75"/>
  <c r="P186" i="75" s="1"/>
  <c r="Y186" i="75" s="1"/>
  <c r="AP186" i="75" s="1"/>
  <c r="F40" i="75"/>
  <c r="P40" i="75" s="1"/>
  <c r="Y40" i="75" s="1"/>
  <c r="AP40" i="75" s="1"/>
  <c r="F12" i="75"/>
  <c r="P12" i="75" s="1"/>
  <c r="Y12" i="75" s="1"/>
  <c r="AP12" i="75" s="1"/>
  <c r="F122" i="75"/>
  <c r="P122" i="75" s="1"/>
  <c r="Y122" i="75" s="1"/>
  <c r="AP122" i="75" s="1"/>
  <c r="F174" i="75"/>
  <c r="P174" i="75" s="1"/>
  <c r="F167" i="75"/>
  <c r="P167" i="75" s="1"/>
  <c r="Y167" i="75" s="1"/>
  <c r="AP167" i="75" s="1"/>
  <c r="F130" i="75"/>
  <c r="P130" i="75" s="1"/>
  <c r="Y130" i="75" s="1"/>
  <c r="AP130" i="75" s="1"/>
  <c r="F19" i="75"/>
  <c r="P19" i="75" s="1"/>
  <c r="Y19" i="75" s="1"/>
  <c r="AP19" i="75" s="1"/>
  <c r="F47" i="75"/>
  <c r="P47" i="75" s="1"/>
  <c r="Y47" i="75" s="1"/>
  <c r="AP47" i="75" s="1"/>
  <c r="F91" i="75"/>
  <c r="P91" i="75" s="1"/>
  <c r="Y91" i="75" s="1"/>
  <c r="AP91" i="75" s="1"/>
  <c r="F84" i="75"/>
  <c r="P84" i="75" s="1"/>
  <c r="Y84" i="75" s="1"/>
  <c r="AP84" i="75" s="1"/>
  <c r="F117" i="75"/>
  <c r="P117" i="75" s="1"/>
  <c r="Y117" i="75" s="1"/>
  <c r="AP117" i="75" s="1"/>
  <c r="F34" i="75"/>
  <c r="P34" i="75" s="1"/>
  <c r="Y34" i="75" s="1"/>
  <c r="AP34" i="75" s="1"/>
  <c r="F29" i="75"/>
  <c r="P29" i="75" s="1"/>
  <c r="Y29" i="75" s="1"/>
  <c r="AP29" i="75" s="1"/>
  <c r="F82" i="75"/>
  <c r="P82" i="75" s="1"/>
  <c r="Y82" i="75" s="1"/>
  <c r="AP82" i="75" s="1"/>
  <c r="F104" i="75"/>
  <c r="P104" i="75" s="1"/>
  <c r="Y104" i="75" s="1"/>
  <c r="AP104" i="75" s="1"/>
  <c r="F71" i="75"/>
  <c r="P71" i="75" s="1"/>
  <c r="Y71" i="75" s="1"/>
  <c r="AP71" i="75" s="1"/>
  <c r="F5" i="75"/>
  <c r="P5" i="75" s="1"/>
  <c r="Y5" i="75" s="1"/>
  <c r="AP5" i="75" s="1"/>
  <c r="F112" i="75"/>
  <c r="P112" i="75" s="1"/>
  <c r="Y112" i="75" s="1"/>
  <c r="AP112" i="75" s="1"/>
  <c r="F77" i="75"/>
  <c r="P77" i="75" s="1"/>
  <c r="Y77" i="75" s="1"/>
  <c r="AP77" i="75" s="1"/>
  <c r="AG37" i="75"/>
  <c r="AF86" i="75"/>
  <c r="AN86" i="75" s="1"/>
  <c r="AS86" i="75" s="1"/>
  <c r="W53" i="75"/>
  <c r="AI53" i="75" s="1"/>
  <c r="F153" i="75"/>
  <c r="P153" i="75" s="1"/>
  <c r="Y153" i="75" s="1"/>
  <c r="AP153" i="75" s="1"/>
  <c r="F9" i="75"/>
  <c r="P9" i="75" s="1"/>
  <c r="Y9" i="75" s="1"/>
  <c r="AP9" i="75" s="1"/>
  <c r="F53" i="75"/>
  <c r="P53" i="75" s="1"/>
  <c r="Y53" i="75" s="1"/>
  <c r="AP53" i="75" s="1"/>
  <c r="AG84" i="75"/>
  <c r="AF155" i="75"/>
  <c r="AN155" i="75" s="1"/>
  <c r="AS155" i="75" s="1"/>
  <c r="AU155" i="75" s="1"/>
  <c r="G156" i="5" s="1"/>
  <c r="G168" i="75"/>
  <c r="F54" i="75"/>
  <c r="P54" i="75" s="1"/>
  <c r="Y54" i="75" s="1"/>
  <c r="AP54" i="75" s="1"/>
  <c r="F155" i="75"/>
  <c r="P155" i="75" s="1"/>
  <c r="Y155" i="75" s="1"/>
  <c r="AP155" i="75" s="1"/>
  <c r="F15" i="75"/>
  <c r="P15" i="75" s="1"/>
  <c r="Y15" i="75" s="1"/>
  <c r="AP15" i="75" s="1"/>
  <c r="F103" i="75"/>
  <c r="P103" i="75" s="1"/>
  <c r="Y103" i="75" s="1"/>
  <c r="AP103" i="75" s="1"/>
  <c r="F62" i="75"/>
  <c r="P62" i="75" s="1"/>
  <c r="Y62" i="75" s="1"/>
  <c r="F165" i="75"/>
  <c r="P165" i="75" s="1"/>
  <c r="Y165" i="75" s="1"/>
  <c r="AP165" i="75" s="1"/>
  <c r="F138" i="75"/>
  <c r="P138" i="75" s="1"/>
  <c r="Y138" i="75" s="1"/>
  <c r="AP138" i="75" s="1"/>
  <c r="F119" i="75"/>
  <c r="P119" i="75" s="1"/>
  <c r="Y119" i="75" s="1"/>
  <c r="AP119" i="75" s="1"/>
  <c r="F75" i="75"/>
  <c r="P75" i="75" s="1"/>
  <c r="Y75" i="75" s="1"/>
  <c r="AP75" i="75" s="1"/>
  <c r="F23" i="75"/>
  <c r="P23" i="75" s="1"/>
  <c r="Y23" i="75" s="1"/>
  <c r="AP23" i="75" s="1"/>
  <c r="F37" i="75"/>
  <c r="P37" i="75" s="1"/>
  <c r="Y37" i="75" s="1"/>
  <c r="AP37" i="75" s="1"/>
  <c r="F66" i="75"/>
  <c r="P66" i="75" s="1"/>
  <c r="Y66" i="75" s="1"/>
  <c r="AP66" i="75" s="1"/>
  <c r="F85" i="75"/>
  <c r="P85" i="75" s="1"/>
  <c r="Y85" i="75" s="1"/>
  <c r="AP85" i="75" s="1"/>
  <c r="F101" i="75"/>
  <c r="P101" i="75" s="1"/>
  <c r="Y101" i="75" s="1"/>
  <c r="AP101" i="75" s="1"/>
  <c r="AF170" i="75"/>
  <c r="AN170" i="75" s="1"/>
  <c r="AG46" i="75"/>
  <c r="AG181" i="75"/>
  <c r="F177" i="75"/>
  <c r="P177" i="75" s="1"/>
  <c r="Y177" i="75" s="1"/>
  <c r="AP177" i="75" s="1"/>
  <c r="F17" i="75"/>
  <c r="P17" i="75" s="1"/>
  <c r="Y17" i="75" s="1"/>
  <c r="AP17" i="75" s="1"/>
  <c r="F124" i="75"/>
  <c r="P124" i="75" s="1"/>
  <c r="Y124" i="75" s="1"/>
  <c r="AP124" i="75" s="1"/>
  <c r="F70" i="75"/>
  <c r="P70" i="75" s="1"/>
  <c r="Y70" i="75" s="1"/>
  <c r="AP70" i="75" s="1"/>
  <c r="F95" i="75"/>
  <c r="P95" i="75" s="1"/>
  <c r="Y95" i="75" s="1"/>
  <c r="AP95" i="75" s="1"/>
  <c r="F150" i="75"/>
  <c r="P150" i="75" s="1"/>
  <c r="Y150" i="75" s="1"/>
  <c r="AP150" i="75" s="1"/>
  <c r="F24" i="75"/>
  <c r="P24" i="75" s="1"/>
  <c r="Y24" i="75" s="1"/>
  <c r="AP24" i="75" s="1"/>
  <c r="AB93" i="75"/>
  <c r="AK93" i="75" s="1"/>
  <c r="V46" i="75"/>
  <c r="AH46" i="75" s="1"/>
  <c r="D79" i="75"/>
  <c r="E79" i="75" s="1"/>
  <c r="AF72" i="75"/>
  <c r="AN72" i="75" s="1"/>
  <c r="F61" i="75"/>
  <c r="P61" i="75" s="1"/>
  <c r="Y61" i="75" s="1"/>
  <c r="AP61" i="75" s="1"/>
  <c r="F179" i="75"/>
  <c r="P179" i="75" s="1"/>
  <c r="Y179" i="75" s="1"/>
  <c r="AP179" i="75" s="1"/>
  <c r="F26" i="75"/>
  <c r="P26" i="75" s="1"/>
  <c r="Y26" i="75" s="1"/>
  <c r="AP26" i="75" s="1"/>
  <c r="F129" i="75"/>
  <c r="P129" i="75" s="1"/>
  <c r="Y129" i="75" s="1"/>
  <c r="AP129" i="75" s="1"/>
  <c r="F44" i="75"/>
  <c r="P44" i="75" s="1"/>
  <c r="Y44" i="75" s="1"/>
  <c r="AP44" i="75" s="1"/>
  <c r="F80" i="75"/>
  <c r="P80" i="75" s="1"/>
  <c r="Y80" i="75" s="1"/>
  <c r="AP80" i="75" s="1"/>
  <c r="F137" i="75"/>
  <c r="P137" i="75" s="1"/>
  <c r="Y137" i="75" s="1"/>
  <c r="AP137" i="75" s="1"/>
  <c r="F22" i="75"/>
  <c r="P22" i="75" s="1"/>
  <c r="Y22" i="75" s="1"/>
  <c r="AP22" i="75" s="1"/>
  <c r="F127" i="75"/>
  <c r="P127" i="75" s="1"/>
  <c r="Y127" i="75" s="1"/>
  <c r="AP127" i="75" s="1"/>
  <c r="F182" i="75"/>
  <c r="P182" i="75" s="1"/>
  <c r="Y182" i="75" s="1"/>
  <c r="AP182" i="75" s="1"/>
  <c r="F114" i="75"/>
  <c r="P114" i="75" s="1"/>
  <c r="Y114" i="75" s="1"/>
  <c r="AP114" i="75" s="1"/>
  <c r="AF17" i="75"/>
  <c r="AN17" i="75" s="1"/>
  <c r="AS17" i="75" s="1"/>
  <c r="AU17" i="75" s="1"/>
  <c r="G18" i="5" s="1"/>
  <c r="W46" i="75"/>
  <c r="W173" i="75"/>
  <c r="AI173" i="75" s="1"/>
  <c r="AB31" i="75"/>
  <c r="D46" i="75"/>
  <c r="E46" i="75" s="1"/>
  <c r="D3" i="75"/>
  <c r="AI3" i="75" s="1"/>
  <c r="AW46" i="75"/>
  <c r="AY46" i="75" s="1"/>
  <c r="AW170" i="75"/>
  <c r="AY170" i="75" s="1"/>
  <c r="I171" i="5" s="1"/>
  <c r="F125" i="75"/>
  <c r="P125" i="75" s="1"/>
  <c r="Y125" i="75" s="1"/>
  <c r="AP125" i="75" s="1"/>
  <c r="F49" i="75"/>
  <c r="P49" i="75" s="1"/>
  <c r="Y49" i="75" s="1"/>
  <c r="AP49" i="75" s="1"/>
  <c r="F151" i="75"/>
  <c r="P151" i="75" s="1"/>
  <c r="Y151" i="75" s="1"/>
  <c r="AP151" i="75" s="1"/>
  <c r="AF46" i="75"/>
  <c r="AN46" i="75" s="1"/>
  <c r="F8" i="75"/>
  <c r="P8" i="75" s="1"/>
  <c r="Y8" i="75" s="1"/>
  <c r="AP8" i="75" s="1"/>
  <c r="F55" i="75"/>
  <c r="P55" i="75" s="1"/>
  <c r="Y55" i="75" s="1"/>
  <c r="AP55" i="75" s="1"/>
  <c r="F78" i="75"/>
  <c r="P78" i="75" s="1"/>
  <c r="Y78" i="75" s="1"/>
  <c r="AP78" i="75" s="1"/>
  <c r="G46" i="75"/>
  <c r="G79" i="75"/>
  <c r="F33" i="75"/>
  <c r="P33" i="75" s="1"/>
  <c r="Y33" i="75" s="1"/>
  <c r="AP33" i="75" s="1"/>
  <c r="F116" i="75"/>
  <c r="P116" i="75" s="1"/>
  <c r="Y116" i="75" s="1"/>
  <c r="AP116" i="75" s="1"/>
  <c r="F83" i="75"/>
  <c r="P83" i="75" s="1"/>
  <c r="Y83" i="75" s="1"/>
  <c r="AP83" i="75" s="1"/>
  <c r="F102" i="75"/>
  <c r="P102" i="75" s="1"/>
  <c r="Y102" i="75" s="1"/>
  <c r="AP102" i="75" s="1"/>
  <c r="F46" i="75"/>
  <c r="P46" i="75" s="1"/>
  <c r="Y46" i="75" s="1"/>
  <c r="AP46" i="75" s="1"/>
  <c r="F136" i="75"/>
  <c r="P136" i="75" s="1"/>
  <c r="Y136" i="75" s="1"/>
  <c r="AP136" i="75" s="1"/>
  <c r="X141" i="75"/>
  <c r="AK169" i="75"/>
  <c r="X88" i="75"/>
  <c r="AJ80" i="75"/>
  <c r="AH58" i="75"/>
  <c r="AI171" i="75"/>
  <c r="AI20" i="75"/>
  <c r="AH88" i="75"/>
  <c r="AC118" i="75"/>
  <c r="X33" i="75"/>
  <c r="AP123" i="75"/>
  <c r="AP62" i="75"/>
  <c r="Y178" i="75"/>
  <c r="AP178" i="75" s="1"/>
  <c r="AP190" i="75"/>
  <c r="AY129" i="75"/>
  <c r="I130" i="5" s="1"/>
  <c r="Y174" i="75"/>
  <c r="AP174" i="75" s="1"/>
  <c r="Y51" i="75"/>
  <c r="AP51" i="75" s="1"/>
  <c r="X38" i="75"/>
  <c r="AI190" i="75"/>
  <c r="AH56" i="75"/>
  <c r="E56" i="75"/>
  <c r="AK41" i="75"/>
  <c r="AC65" i="75"/>
  <c r="AQ69" i="75"/>
  <c r="E70" i="5" s="1"/>
  <c r="AH156" i="75"/>
  <c r="AY82" i="75"/>
  <c r="I83" i="5" s="1"/>
  <c r="AY148" i="75"/>
  <c r="I149" i="5" s="1"/>
  <c r="AY145" i="75"/>
  <c r="I146" i="5" s="1"/>
  <c r="AH47" i="75"/>
  <c r="AI148" i="75"/>
  <c r="AY113" i="75"/>
  <c r="I114" i="5" s="1"/>
  <c r="AC172" i="75"/>
  <c r="AY89" i="75"/>
  <c r="I90" i="5" s="1"/>
  <c r="E62" i="75"/>
  <c r="AY108" i="75"/>
  <c r="X164" i="75"/>
  <c r="AO164" i="75" s="1"/>
  <c r="C165" i="5" s="1"/>
  <c r="AH95" i="75"/>
  <c r="E67" i="75"/>
  <c r="AC44" i="75"/>
  <c r="AH17" i="75"/>
  <c r="AY16" i="75"/>
  <c r="X24" i="75"/>
  <c r="AH108" i="75"/>
  <c r="AJ66" i="75"/>
  <c r="AH135" i="75"/>
  <c r="AH117" i="75"/>
  <c r="AC42" i="75"/>
  <c r="AY34" i="75"/>
  <c r="I35" i="5" s="1"/>
  <c r="AH173" i="75"/>
  <c r="E173" i="75"/>
  <c r="AH122" i="75"/>
  <c r="E18" i="75"/>
  <c r="AH18" i="75"/>
  <c r="AH19" i="75"/>
  <c r="E19" i="75"/>
  <c r="E4" i="75"/>
  <c r="AH4" i="75"/>
  <c r="AH151" i="75"/>
  <c r="AY44" i="75"/>
  <c r="I45" i="5" s="1"/>
  <c r="AY32" i="75"/>
  <c r="I33" i="5" s="1"/>
  <c r="AC5" i="75"/>
  <c r="E105" i="75"/>
  <c r="AH132" i="75"/>
  <c r="E132" i="75"/>
  <c r="AY57" i="75"/>
  <c r="I58" i="5" s="1"/>
  <c r="AJ22" i="75"/>
  <c r="E99" i="75"/>
  <c r="AH7" i="75"/>
  <c r="E92" i="75"/>
  <c r="AH33" i="75"/>
  <c r="E65" i="75"/>
  <c r="E22" i="75"/>
  <c r="AH89" i="75"/>
  <c r="D93" i="5"/>
  <c r="D182" i="5"/>
  <c r="D108" i="5"/>
  <c r="D180" i="5" l="1"/>
  <c r="D112" i="5"/>
  <c r="D107" i="5"/>
  <c r="AI68" i="75"/>
  <c r="X68" i="75"/>
  <c r="D40" i="5"/>
  <c r="D14" i="5"/>
  <c r="AH175" i="75"/>
  <c r="X175" i="75"/>
  <c r="D28" i="5"/>
  <c r="D47" i="5"/>
  <c r="D7" i="5"/>
  <c r="D168" i="5"/>
  <c r="D163" i="5"/>
  <c r="D4" i="5"/>
  <c r="D58" i="5"/>
  <c r="X26" i="75"/>
  <c r="L168" i="75"/>
  <c r="D31" i="5"/>
  <c r="AM168" i="75"/>
  <c r="AQ149" i="75"/>
  <c r="E150" i="5" s="1"/>
  <c r="AH185" i="75"/>
  <c r="AH143" i="75"/>
  <c r="AJ89" i="75"/>
  <c r="D122" i="5"/>
  <c r="D110" i="5"/>
  <c r="X85" i="75"/>
  <c r="AQ81" i="75"/>
  <c r="E82" i="5" s="1"/>
  <c r="X64" i="75"/>
  <c r="AK46" i="75"/>
  <c r="AM42" i="75"/>
  <c r="AJ26" i="75"/>
  <c r="AN24" i="75"/>
  <c r="D17" i="5"/>
  <c r="D139" i="5"/>
  <c r="D32" i="5"/>
  <c r="AH129" i="75"/>
  <c r="D130" i="5"/>
  <c r="D55" i="5"/>
  <c r="D30" i="5"/>
  <c r="D80" i="5"/>
  <c r="D106" i="5"/>
  <c r="D87" i="5"/>
  <c r="D33" i="5"/>
  <c r="D36" i="5"/>
  <c r="D191" i="5"/>
  <c r="D137" i="5"/>
  <c r="D79" i="5"/>
  <c r="D115" i="5"/>
  <c r="D27" i="5"/>
  <c r="D25" i="5"/>
  <c r="D120" i="5"/>
  <c r="D65" i="5"/>
  <c r="AQ67" i="75"/>
  <c r="E68" i="5" s="1"/>
  <c r="D94" i="5"/>
  <c r="D73" i="5"/>
  <c r="D74" i="5"/>
  <c r="AK117" i="75"/>
  <c r="D42" i="5"/>
  <c r="D119" i="5"/>
  <c r="D53" i="5"/>
  <c r="D97" i="5"/>
  <c r="AI150" i="75"/>
  <c r="AH15" i="75"/>
  <c r="AI153" i="75"/>
  <c r="AI89" i="75"/>
  <c r="AN191" i="75"/>
  <c r="AS191" i="75" s="1"/>
  <c r="AU191" i="75" s="1"/>
  <c r="G192" i="5" s="1"/>
  <c r="AJ19" i="75"/>
  <c r="E5" i="75"/>
  <c r="AN33" i="75"/>
  <c r="X23" i="75"/>
  <c r="AH96" i="75"/>
  <c r="AK51" i="75"/>
  <c r="AJ116" i="75"/>
  <c r="AH23" i="75"/>
  <c r="E61" i="75"/>
  <c r="AC22" i="75"/>
  <c r="AE22" i="75" s="1"/>
  <c r="AR22" i="75" s="1"/>
  <c r="F23" i="5" s="1"/>
  <c r="AQ176" i="75"/>
  <c r="E177" i="5" s="1"/>
  <c r="J157" i="75"/>
  <c r="AC156" i="75"/>
  <c r="D155" i="5"/>
  <c r="E121" i="75"/>
  <c r="E120" i="75"/>
  <c r="E109" i="75"/>
  <c r="D109" i="5"/>
  <c r="E102" i="75"/>
  <c r="E101" i="75"/>
  <c r="E98" i="75"/>
  <c r="E97" i="75"/>
  <c r="E95" i="75"/>
  <c r="D90" i="5"/>
  <c r="D69" i="5"/>
  <c r="D60" i="5"/>
  <c r="E57" i="75"/>
  <c r="AK43" i="75"/>
  <c r="E16" i="75"/>
  <c r="D123" i="5"/>
  <c r="D121" i="5"/>
  <c r="D153" i="5"/>
  <c r="D101" i="5"/>
  <c r="D56" i="5"/>
  <c r="D118" i="5"/>
  <c r="D133" i="5"/>
  <c r="D61" i="5"/>
  <c r="D63" i="5"/>
  <c r="X115" i="75"/>
  <c r="D103" i="5"/>
  <c r="D9" i="5"/>
  <c r="D128" i="5"/>
  <c r="D62" i="5"/>
  <c r="D96" i="5"/>
  <c r="D102" i="5"/>
  <c r="D166" i="5"/>
  <c r="D113" i="5"/>
  <c r="D85" i="5"/>
  <c r="D13" i="5"/>
  <c r="D135" i="5"/>
  <c r="D88" i="5"/>
  <c r="D144" i="5"/>
  <c r="D194" i="5"/>
  <c r="X51" i="75"/>
  <c r="D134" i="5"/>
  <c r="D184" i="5"/>
  <c r="D95" i="5"/>
  <c r="D186" i="5"/>
  <c r="D140" i="5"/>
  <c r="D99" i="5"/>
  <c r="AN92" i="75"/>
  <c r="AS92" i="75" s="1"/>
  <c r="AU92" i="75" s="1"/>
  <c r="G93" i="5" s="1"/>
  <c r="X27" i="75"/>
  <c r="AK90" i="75"/>
  <c r="AH119" i="75"/>
  <c r="AI161" i="75"/>
  <c r="AQ162" i="75"/>
  <c r="E163" i="5" s="1"/>
  <c r="X189" i="75"/>
  <c r="X138" i="75"/>
  <c r="E74" i="75"/>
  <c r="AQ139" i="75"/>
  <c r="E140" i="5" s="1"/>
  <c r="AM185" i="75"/>
  <c r="AQ34" i="75"/>
  <c r="E35" i="5" s="1"/>
  <c r="D15" i="5"/>
  <c r="D183" i="5"/>
  <c r="D78" i="5"/>
  <c r="D70" i="5"/>
  <c r="D26" i="5"/>
  <c r="D84" i="5"/>
  <c r="D23" i="5"/>
  <c r="D71" i="5"/>
  <c r="D86" i="5"/>
  <c r="D54" i="5"/>
  <c r="D6" i="5"/>
  <c r="D92" i="5"/>
  <c r="D41" i="5"/>
  <c r="D22" i="5"/>
  <c r="D159" i="5"/>
  <c r="AQ5" i="75"/>
  <c r="E6" i="5" s="1"/>
  <c r="D49" i="5"/>
  <c r="D161" i="5"/>
  <c r="D66" i="5"/>
  <c r="D173" i="5"/>
  <c r="D68" i="5"/>
  <c r="D170" i="5"/>
  <c r="AN77" i="75"/>
  <c r="AI59" i="75"/>
  <c r="AQ130" i="75"/>
  <c r="E131" i="5" s="1"/>
  <c r="AN178" i="75"/>
  <c r="AS178" i="75" s="1"/>
  <c r="AU178" i="75" s="1"/>
  <c r="G179" i="5" s="1"/>
  <c r="AH101" i="75"/>
  <c r="AC24" i="75"/>
  <c r="AN66" i="75"/>
  <c r="AS66" i="75" s="1"/>
  <c r="AU66" i="75" s="1"/>
  <c r="G67" i="5" s="1"/>
  <c r="AH16" i="75"/>
  <c r="L36" i="75"/>
  <c r="AQ24" i="75"/>
  <c r="E25" i="5" s="1"/>
  <c r="D146" i="5"/>
  <c r="D158" i="5"/>
  <c r="AQ140" i="75"/>
  <c r="E141" i="5" s="1"/>
  <c r="D51" i="5"/>
  <c r="D179" i="5"/>
  <c r="D5" i="5"/>
  <c r="AC13" i="75"/>
  <c r="AH32" i="75"/>
  <c r="AH79" i="75"/>
  <c r="D52" i="5"/>
  <c r="D124" i="5"/>
  <c r="D117" i="5"/>
  <c r="D125" i="5"/>
  <c r="D104" i="5"/>
  <c r="D10" i="5"/>
  <c r="D72" i="5"/>
  <c r="D48" i="5"/>
  <c r="D187" i="5"/>
  <c r="D57" i="5"/>
  <c r="D19" i="5"/>
  <c r="D100" i="5"/>
  <c r="D111" i="5"/>
  <c r="D167" i="5"/>
  <c r="D127" i="5"/>
  <c r="D44" i="5"/>
  <c r="D150" i="5"/>
  <c r="D75" i="5"/>
  <c r="D136" i="5"/>
  <c r="D193" i="5"/>
  <c r="AQ177" i="75"/>
  <c r="E178" i="5" s="1"/>
  <c r="AI83" i="75"/>
  <c r="AJ183" i="75"/>
  <c r="AH121" i="75"/>
  <c r="AJ167" i="75"/>
  <c r="BC81" i="75"/>
  <c r="K82" i="5" s="1"/>
  <c r="AH120" i="75"/>
  <c r="L50" i="75"/>
  <c r="AQ17" i="75"/>
  <c r="E18" i="5" s="1"/>
  <c r="D114" i="5"/>
  <c r="D149" i="5"/>
  <c r="D189" i="5"/>
  <c r="D151" i="5"/>
  <c r="D185" i="5"/>
  <c r="AH85" i="75"/>
  <c r="D175" i="5"/>
  <c r="D34" i="5"/>
  <c r="D152" i="5"/>
  <c r="D81" i="5"/>
  <c r="D18" i="5"/>
  <c r="D38" i="5"/>
  <c r="D16" i="5"/>
  <c r="D154" i="5"/>
  <c r="D20" i="5"/>
  <c r="D162" i="5"/>
  <c r="D165" i="5"/>
  <c r="D91" i="5"/>
  <c r="D142" i="5"/>
  <c r="D160" i="5"/>
  <c r="BC114" i="75"/>
  <c r="K115" i="5" s="1"/>
  <c r="D11" i="5"/>
  <c r="X43" i="75"/>
  <c r="AO43" i="75" s="1"/>
  <c r="C44" i="5" s="1"/>
  <c r="D29" i="5"/>
  <c r="D39" i="5"/>
  <c r="AN85" i="75"/>
  <c r="AS85" i="75" s="1"/>
  <c r="AU85" i="75" s="1"/>
  <c r="G86" i="5" s="1"/>
  <c r="AI61" i="75"/>
  <c r="AN80" i="75"/>
  <c r="AN192" i="75"/>
  <c r="E104" i="75"/>
  <c r="X58" i="75"/>
  <c r="E59" i="75"/>
  <c r="BC160" i="75"/>
  <c r="K161" i="5" s="1"/>
  <c r="L190" i="75"/>
  <c r="L20" i="75"/>
  <c r="AQ47" i="75"/>
  <c r="E48" i="5" s="1"/>
  <c r="D176" i="5"/>
  <c r="AQ148" i="75"/>
  <c r="E149" i="5" s="1"/>
  <c r="D37" i="5"/>
  <c r="D12" i="5"/>
  <c r="D129" i="5"/>
  <c r="X14" i="75"/>
  <c r="AO14" i="75" s="1"/>
  <c r="C15" i="5" s="1"/>
  <c r="D50" i="5"/>
  <c r="D45" i="5"/>
  <c r="D24" i="5"/>
  <c r="D156" i="5"/>
  <c r="D83" i="5"/>
  <c r="D131" i="5"/>
  <c r="D192" i="5"/>
  <c r="D171" i="5"/>
  <c r="D89" i="5"/>
  <c r="D164" i="5"/>
  <c r="D21" i="5"/>
  <c r="D116" i="5"/>
  <c r="D64" i="5"/>
  <c r="AN118" i="75"/>
  <c r="D188" i="5"/>
  <c r="AI51" i="75"/>
  <c r="AH183" i="75"/>
  <c r="AN133" i="75"/>
  <c r="AN180" i="75"/>
  <c r="AH102" i="75"/>
  <c r="E136" i="75"/>
  <c r="AH97" i="75"/>
  <c r="X17" i="75"/>
  <c r="AO17" i="75" s="1"/>
  <c r="AV17" i="75" s="1"/>
  <c r="H18" i="5" s="1"/>
  <c r="E11" i="75"/>
  <c r="E68" i="75"/>
  <c r="AH57" i="75"/>
  <c r="AQ14" i="75"/>
  <c r="E15" i="5" s="1"/>
  <c r="AQ18" i="75"/>
  <c r="E19" i="5" s="1"/>
  <c r="X97" i="75"/>
  <c r="AE172" i="75"/>
  <c r="E172" i="75"/>
  <c r="AI185" i="75"/>
  <c r="AH146" i="75"/>
  <c r="AK45" i="75"/>
  <c r="AQ36" i="75"/>
  <c r="E37" i="5" s="1"/>
  <c r="AK10" i="75"/>
  <c r="X61" i="75"/>
  <c r="J74" i="5"/>
  <c r="AS74" i="5" s="1"/>
  <c r="AL193" i="75"/>
  <c r="AH137" i="75"/>
  <c r="X89" i="75"/>
  <c r="AO89" i="75" s="1"/>
  <c r="C90" i="5" s="1"/>
  <c r="E115" i="75"/>
  <c r="AH84" i="75"/>
  <c r="AH83" i="75"/>
  <c r="AN6" i="75"/>
  <c r="AQ189" i="75"/>
  <c r="E190" i="5" s="1"/>
  <c r="AM26" i="75"/>
  <c r="AH11" i="75"/>
  <c r="E8" i="75"/>
  <c r="J37" i="75"/>
  <c r="AC159" i="75"/>
  <c r="AE159" i="75" s="1"/>
  <c r="X35" i="75"/>
  <c r="AO35" i="75" s="1"/>
  <c r="C36" i="5" s="1"/>
  <c r="AO24" i="75"/>
  <c r="C25" i="5" s="1"/>
  <c r="X148" i="75"/>
  <c r="AO148" i="75" s="1"/>
  <c r="C149" i="5" s="1"/>
  <c r="X106" i="75"/>
  <c r="X147" i="75"/>
  <c r="AO147" i="75" s="1"/>
  <c r="AV147" i="75" s="1"/>
  <c r="AI189" i="75"/>
  <c r="E76" i="75"/>
  <c r="AH53" i="75"/>
  <c r="AI15" i="75"/>
  <c r="AS190" i="75"/>
  <c r="J175" i="5"/>
  <c r="AS175" i="5" s="1"/>
  <c r="AC72" i="75"/>
  <c r="AL41" i="75"/>
  <c r="AN45" i="75"/>
  <c r="AQ53" i="75"/>
  <c r="E54" i="5" s="1"/>
  <c r="AN41" i="75"/>
  <c r="AS41" i="75" s="1"/>
  <c r="AU41" i="75" s="1"/>
  <c r="G42" i="5" s="1"/>
  <c r="X171" i="75"/>
  <c r="AI12" i="75"/>
  <c r="E87" i="75"/>
  <c r="AH94" i="75"/>
  <c r="C166" i="84"/>
  <c r="F166" i="84" s="1"/>
  <c r="X70" i="75"/>
  <c r="AC90" i="75"/>
  <c r="AH136" i="75"/>
  <c r="E133" i="75"/>
  <c r="AH68" i="75"/>
  <c r="AD67" i="5"/>
  <c r="H66" i="4"/>
  <c r="AE67" i="5" s="1"/>
  <c r="X94" i="75"/>
  <c r="AN40" i="75"/>
  <c r="AS40" i="75" s="1"/>
  <c r="AU40" i="75" s="1"/>
  <c r="G41" i="5" s="1"/>
  <c r="AC7" i="75"/>
  <c r="R188" i="4"/>
  <c r="AG189" i="5" s="1"/>
  <c r="M144" i="4"/>
  <c r="AF145" i="5" s="1"/>
  <c r="R143" i="4"/>
  <c r="AG144" i="5" s="1"/>
  <c r="M142" i="4"/>
  <c r="AF143" i="5" s="1"/>
  <c r="G138" i="4"/>
  <c r="AD139" i="5" s="1"/>
  <c r="R132" i="4"/>
  <c r="AG133" i="5" s="1"/>
  <c r="G122" i="4"/>
  <c r="M120" i="4"/>
  <c r="AF121" i="5" s="1"/>
  <c r="R119" i="4"/>
  <c r="AG120" i="5" s="1"/>
  <c r="G114" i="4"/>
  <c r="AD115" i="5" s="1"/>
  <c r="R111" i="4"/>
  <c r="AG112" i="5" s="1"/>
  <c r="G106" i="4"/>
  <c r="AD107" i="5" s="1"/>
  <c r="G90" i="4"/>
  <c r="AD91" i="5" s="1"/>
  <c r="W85" i="4"/>
  <c r="R84" i="4"/>
  <c r="AG85" i="5" s="1"/>
  <c r="W77" i="4"/>
  <c r="R68" i="4"/>
  <c r="G50" i="4"/>
  <c r="H50" i="4" s="1"/>
  <c r="AE51" i="5" s="1"/>
  <c r="AO61" i="75"/>
  <c r="C62" i="5" s="1"/>
  <c r="AN23" i="75"/>
  <c r="AH182" i="75"/>
  <c r="H60" i="4"/>
  <c r="AE61" i="5" s="1"/>
  <c r="E33" i="75"/>
  <c r="AC125" i="75"/>
  <c r="AE125" i="75" s="1"/>
  <c r="X188" i="75"/>
  <c r="AI9" i="75"/>
  <c r="AQ142" i="75"/>
  <c r="E143" i="5" s="1"/>
  <c r="AQ39" i="75"/>
  <c r="E40" i="5" s="1"/>
  <c r="AC133" i="75"/>
  <c r="AE133" i="75" s="1"/>
  <c r="AR133" i="75" s="1"/>
  <c r="F134" i="5" s="1"/>
  <c r="AI44" i="75"/>
  <c r="E125" i="75"/>
  <c r="J185" i="5"/>
  <c r="AS185" i="5" s="1"/>
  <c r="J33" i="5"/>
  <c r="AS33" i="5" s="1"/>
  <c r="X192" i="75"/>
  <c r="AO192" i="75" s="1"/>
  <c r="C193" i="5" s="1"/>
  <c r="AQ121" i="75"/>
  <c r="E122" i="5" s="1"/>
  <c r="X107" i="75"/>
  <c r="AO107" i="75" s="1"/>
  <c r="C108" i="5" s="1"/>
  <c r="AH61" i="75"/>
  <c r="J193" i="5"/>
  <c r="AS193" i="5" s="1"/>
  <c r="AC187" i="75"/>
  <c r="AE187" i="75" s="1"/>
  <c r="AL137" i="75"/>
  <c r="AQ152" i="75"/>
  <c r="E153" i="5" s="1"/>
  <c r="X130" i="75"/>
  <c r="AI187" i="75"/>
  <c r="G193" i="4"/>
  <c r="M191" i="4"/>
  <c r="AF192" i="5" s="1"/>
  <c r="G185" i="4"/>
  <c r="AD186" i="5" s="1"/>
  <c r="BC108" i="75"/>
  <c r="K109" i="5" s="1"/>
  <c r="AQ136" i="75"/>
  <c r="E137" i="5" s="1"/>
  <c r="X136" i="75"/>
  <c r="AO136" i="75" s="1"/>
  <c r="C137" i="5" s="1"/>
  <c r="AQ101" i="75"/>
  <c r="E102" i="5" s="1"/>
  <c r="AC181" i="75"/>
  <c r="AE181" i="75" s="1"/>
  <c r="AI188" i="75"/>
  <c r="AC128" i="75"/>
  <c r="X102" i="75"/>
  <c r="AQ42" i="75"/>
  <c r="E43" i="5" s="1"/>
  <c r="AH42" i="75"/>
  <c r="AM31" i="75"/>
  <c r="R182" i="4"/>
  <c r="AG183" i="5" s="1"/>
  <c r="G180" i="4"/>
  <c r="AD181" i="5" s="1"/>
  <c r="G156" i="4"/>
  <c r="AD157" i="5" s="1"/>
  <c r="R153" i="4"/>
  <c r="AG154" i="5" s="1"/>
  <c r="G151" i="4"/>
  <c r="R150" i="4"/>
  <c r="AG151" i="5" s="1"/>
  <c r="M141" i="4"/>
  <c r="AF142" i="5" s="1"/>
  <c r="G140" i="4"/>
  <c r="AD141" i="5" s="1"/>
  <c r="R137" i="4"/>
  <c r="R134" i="4"/>
  <c r="AG135" i="5" s="1"/>
  <c r="G116" i="4"/>
  <c r="H116" i="4" s="1"/>
  <c r="AE117" i="5" s="1"/>
  <c r="G95" i="4"/>
  <c r="AD123" i="5"/>
  <c r="H122" i="4"/>
  <c r="AE123" i="5" s="1"/>
  <c r="AI191" i="75"/>
  <c r="X191" i="75"/>
  <c r="AO191" i="75" s="1"/>
  <c r="C192" i="5" s="1"/>
  <c r="AJ82" i="75"/>
  <c r="AC82" i="75"/>
  <c r="AE82" i="75" s="1"/>
  <c r="AR82" i="75" s="1"/>
  <c r="F83" i="5" s="1"/>
  <c r="AI72" i="75"/>
  <c r="X72" i="75"/>
  <c r="AO72" i="75" s="1"/>
  <c r="C73" i="5" s="1"/>
  <c r="AC55" i="75"/>
  <c r="AJ55" i="75"/>
  <c r="AL55" i="75" s="1"/>
  <c r="AK122" i="75"/>
  <c r="AC122" i="75"/>
  <c r="AE122" i="75" s="1"/>
  <c r="AR122" i="75" s="1"/>
  <c r="F123" i="5" s="1"/>
  <c r="AJ31" i="75"/>
  <c r="AC31" i="75"/>
  <c r="AJ154" i="75"/>
  <c r="AL154" i="75" s="1"/>
  <c r="AC154" i="75"/>
  <c r="AE154" i="75" s="1"/>
  <c r="AR154" i="75" s="1"/>
  <c r="F155" i="5" s="1"/>
  <c r="X80" i="75"/>
  <c r="AI80" i="75"/>
  <c r="AI118" i="75"/>
  <c r="X118" i="75"/>
  <c r="AO118" i="75" s="1"/>
  <c r="C119" i="5" s="1"/>
  <c r="AJ97" i="75"/>
  <c r="AL97" i="75" s="1"/>
  <c r="AC97" i="75"/>
  <c r="AE97" i="75" s="1"/>
  <c r="AR97" i="75" s="1"/>
  <c r="F98" i="5" s="1"/>
  <c r="AC69" i="75"/>
  <c r="AE69" i="75" s="1"/>
  <c r="AQ112" i="75"/>
  <c r="E113" i="5" s="1"/>
  <c r="AL66" i="75"/>
  <c r="AN3" i="75"/>
  <c r="AL182" i="75"/>
  <c r="AN132" i="75"/>
  <c r="AS132" i="75" s="1"/>
  <c r="AU132" i="75" s="1"/>
  <c r="G133" i="5" s="1"/>
  <c r="E187" i="75"/>
  <c r="AI21" i="75"/>
  <c r="X155" i="75"/>
  <c r="AK153" i="75"/>
  <c r="AI175" i="75"/>
  <c r="AL21" i="75"/>
  <c r="AH12" i="75"/>
  <c r="AN76" i="75"/>
  <c r="AS76" i="75" s="1"/>
  <c r="AU76" i="75" s="1"/>
  <c r="G77" i="5" s="1"/>
  <c r="AE5" i="75"/>
  <c r="AH190" i="75"/>
  <c r="AN164" i="75"/>
  <c r="AS164" i="75" s="1"/>
  <c r="AU164" i="75" s="1"/>
  <c r="G165" i="5" s="1"/>
  <c r="AI82" i="75"/>
  <c r="AC71" i="75"/>
  <c r="AE71" i="75" s="1"/>
  <c r="AE61" i="75"/>
  <c r="AC193" i="75"/>
  <c r="AE193" i="75" s="1"/>
  <c r="X135" i="75"/>
  <c r="AO135" i="75" s="1"/>
  <c r="C136" i="5" s="1"/>
  <c r="AI103" i="75"/>
  <c r="AQ26" i="75"/>
  <c r="E27" i="5" s="1"/>
  <c r="AI85" i="75"/>
  <c r="AJ100" i="75"/>
  <c r="AL127" i="75"/>
  <c r="AH170" i="75"/>
  <c r="AH139" i="75"/>
  <c r="AJ48" i="75"/>
  <c r="AL48" i="75" s="1"/>
  <c r="AJ6" i="75"/>
  <c r="AN136" i="75"/>
  <c r="AJ23" i="75"/>
  <c r="AJ88" i="75"/>
  <c r="J166" i="5"/>
  <c r="AS166" i="5" s="1"/>
  <c r="L29" i="75"/>
  <c r="J59" i="75"/>
  <c r="L59" i="75" s="1"/>
  <c r="X92" i="75"/>
  <c r="AO92" i="75" s="1"/>
  <c r="AV92" i="75" s="1"/>
  <c r="AH118" i="75"/>
  <c r="AI136" i="75"/>
  <c r="AK133" i="75"/>
  <c r="AI119" i="75"/>
  <c r="AH10" i="75"/>
  <c r="AC137" i="75"/>
  <c r="AE137" i="75" s="1"/>
  <c r="AS48" i="75"/>
  <c r="AU48" i="75" s="1"/>
  <c r="G49" i="5" s="1"/>
  <c r="AH145" i="75"/>
  <c r="AH8" i="75"/>
  <c r="AQ70" i="75"/>
  <c r="E71" i="5" s="1"/>
  <c r="AQ178" i="75"/>
  <c r="E179" i="5" s="1"/>
  <c r="AS113" i="75"/>
  <c r="AU113" i="75" s="1"/>
  <c r="G114" i="5" s="1"/>
  <c r="AL50" i="75"/>
  <c r="H33" i="4"/>
  <c r="AE34" i="5" s="1"/>
  <c r="X16" i="75"/>
  <c r="AI52" i="75"/>
  <c r="AH192" i="75"/>
  <c r="X52" i="75"/>
  <c r="AK148" i="75"/>
  <c r="X73" i="75"/>
  <c r="AH76" i="75"/>
  <c r="AN90" i="75"/>
  <c r="AJ32" i="75"/>
  <c r="AN70" i="75"/>
  <c r="AS70" i="75" s="1"/>
  <c r="AU70" i="75" s="1"/>
  <c r="G71" i="5" s="1"/>
  <c r="AJ170" i="75"/>
  <c r="AK17" i="75"/>
  <c r="AK130" i="75"/>
  <c r="AK3" i="75"/>
  <c r="H35" i="4"/>
  <c r="AE36" i="5" s="1"/>
  <c r="H143" i="4"/>
  <c r="AE144" i="5" s="1"/>
  <c r="J89" i="75"/>
  <c r="L89" i="75" s="1"/>
  <c r="AO32" i="75"/>
  <c r="C33" i="5" s="1"/>
  <c r="AH189" i="75"/>
  <c r="AC185" i="75"/>
  <c r="AE185" i="75" s="1"/>
  <c r="E52" i="75"/>
  <c r="AO175" i="75"/>
  <c r="AN53" i="75"/>
  <c r="AS53" i="75" s="1"/>
  <c r="AU53" i="75" s="1"/>
  <c r="G54" i="5" s="1"/>
  <c r="AS52" i="75"/>
  <c r="AU52" i="75" s="1"/>
  <c r="G53" i="5" s="1"/>
  <c r="X77" i="75"/>
  <c r="AN13" i="75"/>
  <c r="AS13" i="75" s="1"/>
  <c r="AU13" i="75" s="1"/>
  <c r="G14" i="5" s="1"/>
  <c r="AI64" i="75"/>
  <c r="AN39" i="75"/>
  <c r="AS39" i="75" s="1"/>
  <c r="AU39" i="75" s="1"/>
  <c r="G40" i="5" s="1"/>
  <c r="AQ44" i="75"/>
  <c r="E45" i="5" s="1"/>
  <c r="AQ72" i="75"/>
  <c r="E73" i="5" s="1"/>
  <c r="AQ38" i="75"/>
  <c r="E39" i="5" s="1"/>
  <c r="AN142" i="75"/>
  <c r="AJ115" i="75"/>
  <c r="AC117" i="75"/>
  <c r="AE117" i="75" s="1"/>
  <c r="AL95" i="75"/>
  <c r="X113" i="75"/>
  <c r="AN79" i="75"/>
  <c r="AN144" i="75"/>
  <c r="AS144" i="75" s="1"/>
  <c r="AU144" i="75" s="1"/>
  <c r="G145" i="5" s="1"/>
  <c r="AN124" i="75"/>
  <c r="AS124" i="75" s="1"/>
  <c r="AU124" i="75" s="1"/>
  <c r="G125" i="5" s="1"/>
  <c r="AN117" i="75"/>
  <c r="AS117" i="75" s="1"/>
  <c r="AU117" i="75" s="1"/>
  <c r="G118" i="5" s="1"/>
  <c r="AS64" i="75"/>
  <c r="AU64" i="75" s="1"/>
  <c r="G65" i="5" s="1"/>
  <c r="AL10" i="75"/>
  <c r="AI73" i="75"/>
  <c r="AK52" i="75"/>
  <c r="AL187" i="75"/>
  <c r="E82" i="75"/>
  <c r="E128" i="75"/>
  <c r="AM84" i="75"/>
  <c r="R148" i="4"/>
  <c r="AG149" i="5" s="1"/>
  <c r="M139" i="4"/>
  <c r="M134" i="4"/>
  <c r="AF135" i="5" s="1"/>
  <c r="M110" i="4"/>
  <c r="AF111" i="5" s="1"/>
  <c r="M86" i="4"/>
  <c r="M78" i="4"/>
  <c r="AF79" i="5" s="1"/>
  <c r="AI193" i="75"/>
  <c r="BB190" i="75"/>
  <c r="AM46" i="75"/>
  <c r="M177" i="4"/>
  <c r="AF178" i="5" s="1"/>
  <c r="M175" i="4"/>
  <c r="AF176" i="5" s="1"/>
  <c r="R173" i="4"/>
  <c r="AG174" i="5" s="1"/>
  <c r="R170" i="4"/>
  <c r="AG171" i="5" s="1"/>
  <c r="G136" i="4"/>
  <c r="AD137" i="5" s="1"/>
  <c r="M89" i="4"/>
  <c r="AF90" i="5" s="1"/>
  <c r="R50" i="4"/>
  <c r="AG51" i="5" s="1"/>
  <c r="R29" i="4"/>
  <c r="AG30" i="5" s="1"/>
  <c r="G29" i="4"/>
  <c r="AD30" i="5" s="1"/>
  <c r="M25" i="4"/>
  <c r="AF26" i="5" s="1"/>
  <c r="R23" i="4"/>
  <c r="AG24" i="5" s="1"/>
  <c r="M22" i="4"/>
  <c r="AF23" i="5" s="1"/>
  <c r="R21" i="4"/>
  <c r="AG22" i="5" s="1"/>
  <c r="R18" i="4"/>
  <c r="AG19" i="5" s="1"/>
  <c r="M17" i="4"/>
  <c r="AF18" i="5" s="1"/>
  <c r="G16" i="4"/>
  <c r="AD17" i="5" s="1"/>
  <c r="R15" i="4"/>
  <c r="AG16" i="5" s="1"/>
  <c r="M14" i="4"/>
  <c r="AF15" i="5" s="1"/>
  <c r="G13" i="4"/>
  <c r="AD14" i="5" s="1"/>
  <c r="AH150" i="3"/>
  <c r="AH144" i="3"/>
  <c r="AH142" i="3"/>
  <c r="AH129" i="3"/>
  <c r="AH118" i="3"/>
  <c r="AI118" i="3" s="1"/>
  <c r="W119" i="5" s="1"/>
  <c r="AH107" i="3"/>
  <c r="AI107" i="3" s="1"/>
  <c r="W108" i="5" s="1"/>
  <c r="R85" i="4"/>
  <c r="AG86" i="5" s="1"/>
  <c r="M84" i="4"/>
  <c r="AF85" i="5" s="1"/>
  <c r="R80" i="4"/>
  <c r="AG81" i="5" s="1"/>
  <c r="G78" i="4"/>
  <c r="M68" i="4"/>
  <c r="AF69" i="5" s="1"/>
  <c r="R64" i="4"/>
  <c r="AG65" i="5" s="1"/>
  <c r="G62" i="4"/>
  <c r="AD63" i="5" s="1"/>
  <c r="AH81" i="3"/>
  <c r="AH79" i="3"/>
  <c r="AH73" i="3"/>
  <c r="AI73" i="3" s="1"/>
  <c r="R190" i="4"/>
  <c r="AG191" i="5" s="1"/>
  <c r="G92" i="4"/>
  <c r="R91" i="4"/>
  <c r="AG92" i="5" s="1"/>
  <c r="R86" i="4"/>
  <c r="AG87" i="5" s="1"/>
  <c r="G81" i="4"/>
  <c r="M99" i="4"/>
  <c r="AF100" i="5" s="1"/>
  <c r="R6" i="4"/>
  <c r="AG7" i="5" s="1"/>
  <c r="AM145" i="75"/>
  <c r="G183" i="4"/>
  <c r="AD184" i="5" s="1"/>
  <c r="H175" i="3"/>
  <c r="P176" i="5" s="1"/>
  <c r="Z174" i="3"/>
  <c r="U175" i="5" s="1"/>
  <c r="H169" i="3"/>
  <c r="P170" i="5" s="1"/>
  <c r="Z168" i="3"/>
  <c r="U169" i="5" s="1"/>
  <c r="H167" i="3"/>
  <c r="P168" i="5" s="1"/>
  <c r="Z166" i="3"/>
  <c r="U167" i="5" s="1"/>
  <c r="Z162" i="3"/>
  <c r="U163" i="5" s="1"/>
  <c r="H159" i="3"/>
  <c r="P160" i="5" s="1"/>
  <c r="Z158" i="3"/>
  <c r="U159" i="5" s="1"/>
  <c r="Z154" i="3"/>
  <c r="U155" i="5" s="1"/>
  <c r="H154" i="3"/>
  <c r="P155" i="5" s="1"/>
  <c r="H151" i="3"/>
  <c r="P152" i="5" s="1"/>
  <c r="Z150" i="3"/>
  <c r="U151" i="5" s="1"/>
  <c r="H146" i="3"/>
  <c r="P147" i="5" s="1"/>
  <c r="H145" i="3"/>
  <c r="P146" i="5" s="1"/>
  <c r="H144" i="3"/>
  <c r="P145" i="5" s="1"/>
  <c r="Z142" i="3"/>
  <c r="U143" i="5" s="1"/>
  <c r="H140" i="3"/>
  <c r="P141" i="5" s="1"/>
  <c r="H139" i="3"/>
  <c r="P140" i="5" s="1"/>
  <c r="H131" i="3"/>
  <c r="P132" i="5" s="1"/>
  <c r="H129" i="3"/>
  <c r="P130" i="5" s="1"/>
  <c r="H124" i="3"/>
  <c r="P125" i="5" s="1"/>
  <c r="H120" i="3"/>
  <c r="P121" i="5" s="1"/>
  <c r="H117" i="3"/>
  <c r="P118" i="5" s="1"/>
  <c r="H114" i="3"/>
  <c r="P115" i="5" s="1"/>
  <c r="H110" i="3"/>
  <c r="P111" i="5" s="1"/>
  <c r="H103" i="3"/>
  <c r="P104" i="5" s="1"/>
  <c r="H101" i="3"/>
  <c r="P102" i="5" s="1"/>
  <c r="Z97" i="3"/>
  <c r="U98" i="5" s="1"/>
  <c r="H94" i="3"/>
  <c r="P95" i="5" s="1"/>
  <c r="Z93" i="3"/>
  <c r="U94" i="5" s="1"/>
  <c r="H92" i="3"/>
  <c r="P93" i="5" s="1"/>
  <c r="Z90" i="3"/>
  <c r="U91" i="5" s="1"/>
  <c r="Z89" i="3"/>
  <c r="U90" i="5" s="1"/>
  <c r="H89" i="3"/>
  <c r="P90" i="5" s="1"/>
  <c r="Z88" i="3"/>
  <c r="U89" i="5" s="1"/>
  <c r="H88" i="3"/>
  <c r="P89" i="5" s="1"/>
  <c r="Z87" i="3"/>
  <c r="U88" i="5" s="1"/>
  <c r="Z86" i="3"/>
  <c r="U87" i="5" s="1"/>
  <c r="Z85" i="3"/>
  <c r="U86" i="5" s="1"/>
  <c r="H85" i="3"/>
  <c r="P86" i="5" s="1"/>
  <c r="Z82" i="3"/>
  <c r="U83" i="5" s="1"/>
  <c r="H82" i="3"/>
  <c r="P83" i="5" s="1"/>
  <c r="Z81" i="3"/>
  <c r="U82" i="5" s="1"/>
  <c r="Z80" i="3"/>
  <c r="U81" i="5" s="1"/>
  <c r="H80" i="3"/>
  <c r="P81" i="5" s="1"/>
  <c r="H79" i="3"/>
  <c r="P80" i="5" s="1"/>
  <c r="Z78" i="3"/>
  <c r="U79" i="5" s="1"/>
  <c r="Z77" i="3"/>
  <c r="U78" i="5" s="1"/>
  <c r="H77" i="3"/>
  <c r="P78" i="5" s="1"/>
  <c r="Z74" i="3"/>
  <c r="U75" i="5" s="1"/>
  <c r="H74" i="3"/>
  <c r="P75" i="5" s="1"/>
  <c r="Z73" i="3"/>
  <c r="U74" i="5" s="1"/>
  <c r="Z72" i="3"/>
  <c r="U73" i="5" s="1"/>
  <c r="H72" i="3"/>
  <c r="P73" i="5" s="1"/>
  <c r="Z71" i="3"/>
  <c r="U72" i="5" s="1"/>
  <c r="Z70" i="3"/>
  <c r="U71" i="5" s="1"/>
  <c r="Z69" i="3"/>
  <c r="U70" i="5" s="1"/>
  <c r="Z66" i="3"/>
  <c r="U67" i="5" s="1"/>
  <c r="Z65" i="3"/>
  <c r="U66" i="5" s="1"/>
  <c r="Z64" i="3"/>
  <c r="U65" i="5" s="1"/>
  <c r="H64" i="3"/>
  <c r="P65" i="5" s="1"/>
  <c r="H63" i="3"/>
  <c r="P64" i="5" s="1"/>
  <c r="Z62" i="3"/>
  <c r="U63" i="5" s="1"/>
  <c r="Z58" i="3"/>
  <c r="U59" i="5" s="1"/>
  <c r="Z56" i="3"/>
  <c r="U57" i="5" s="1"/>
  <c r="H56" i="3"/>
  <c r="P57" i="5" s="1"/>
  <c r="Z42" i="3"/>
  <c r="U43" i="5" s="1"/>
  <c r="AM189" i="75"/>
  <c r="AJ188" i="75"/>
  <c r="AM184" i="75"/>
  <c r="AM183" i="75"/>
  <c r="AI181" i="75"/>
  <c r="AM177" i="75"/>
  <c r="AJ176" i="75"/>
  <c r="AM171" i="75"/>
  <c r="AM167" i="75"/>
  <c r="AM166" i="75"/>
  <c r="AM165" i="75"/>
  <c r="AM163" i="75"/>
  <c r="AM162" i="75"/>
  <c r="AK161" i="75"/>
  <c r="AM157" i="75"/>
  <c r="L157" i="75"/>
  <c r="J153" i="75"/>
  <c r="L153" i="75" s="1"/>
  <c r="AK152" i="75"/>
  <c r="J152" i="75"/>
  <c r="L152" i="75" s="1"/>
  <c r="AM151" i="75"/>
  <c r="AK150" i="75"/>
  <c r="J150" i="75"/>
  <c r="L150" i="75" s="1"/>
  <c r="AK149" i="75"/>
  <c r="J149" i="75"/>
  <c r="L149" i="75" s="1"/>
  <c r="J148" i="75"/>
  <c r="L148" i="75" s="1"/>
  <c r="AM147" i="75"/>
  <c r="AM146" i="75"/>
  <c r="AJ141" i="75"/>
  <c r="AL141" i="75" s="1"/>
  <c r="AJ135" i="75"/>
  <c r="AJ134" i="75"/>
  <c r="J130" i="75"/>
  <c r="L130" i="75" s="1"/>
  <c r="AK123" i="75"/>
  <c r="J123" i="75"/>
  <c r="L123" i="75" s="1"/>
  <c r="AJ122" i="75"/>
  <c r="AL122" i="75" s="1"/>
  <c r="AJ119" i="75"/>
  <c r="AM116" i="75"/>
  <c r="AI114" i="75"/>
  <c r="AK111" i="75"/>
  <c r="J111" i="75"/>
  <c r="L111" i="75" s="1"/>
  <c r="AK110" i="75"/>
  <c r="J110" i="75"/>
  <c r="L110" i="75" s="1"/>
  <c r="AJ108" i="75"/>
  <c r="AK106" i="75"/>
  <c r="J106" i="75"/>
  <c r="L106" i="75" s="1"/>
  <c r="AM105" i="75"/>
  <c r="AK99" i="75"/>
  <c r="J99" i="75"/>
  <c r="L99" i="75" s="1"/>
  <c r="AJ98" i="75"/>
  <c r="AJ96" i="75"/>
  <c r="AL96" i="75" s="1"/>
  <c r="E96" i="75"/>
  <c r="AK89" i="75"/>
  <c r="AL89" i="75" s="1"/>
  <c r="J83" i="75"/>
  <c r="L83" i="75" s="1"/>
  <c r="AJ78" i="75"/>
  <c r="AM75" i="75"/>
  <c r="AK74" i="75"/>
  <c r="J74" i="75"/>
  <c r="L74" i="75" s="1"/>
  <c r="AM69" i="75"/>
  <c r="AM63" i="75"/>
  <c r="AM62" i="75"/>
  <c r="AK61" i="75"/>
  <c r="J61" i="75"/>
  <c r="L61" i="75" s="1"/>
  <c r="AJ60" i="75"/>
  <c r="AI54" i="75"/>
  <c r="J52" i="75"/>
  <c r="L52" i="75" s="1"/>
  <c r="AM49" i="75"/>
  <c r="AK47" i="75"/>
  <c r="J47" i="75"/>
  <c r="L47" i="75" s="1"/>
  <c r="AM43" i="75"/>
  <c r="AK34" i="75"/>
  <c r="J34" i="75"/>
  <c r="L34" i="75" s="1"/>
  <c r="AJ33" i="75"/>
  <c r="AM30" i="75"/>
  <c r="J24" i="75"/>
  <c r="L24" i="75" s="1"/>
  <c r="E23" i="75"/>
  <c r="AO23" i="75" s="1"/>
  <c r="C24" i="5" s="1"/>
  <c r="AK18" i="75"/>
  <c r="J18" i="75"/>
  <c r="L18" i="75" s="1"/>
  <c r="J17" i="75"/>
  <c r="L17" i="75" s="1"/>
  <c r="AK16" i="75"/>
  <c r="AL16" i="75" s="1"/>
  <c r="J14" i="75"/>
  <c r="L14" i="75" s="1"/>
  <c r="AK12" i="75"/>
  <c r="J12" i="75"/>
  <c r="L12" i="75" s="1"/>
  <c r="AI8" i="75"/>
  <c r="AK5" i="75"/>
  <c r="J5" i="75"/>
  <c r="L5" i="75" s="1"/>
  <c r="J189" i="75"/>
  <c r="L189" i="75" s="1"/>
  <c r="J167" i="75"/>
  <c r="L167" i="75" s="1"/>
  <c r="AK166" i="75"/>
  <c r="AK162" i="75"/>
  <c r="J162" i="75"/>
  <c r="L162" i="75" s="1"/>
  <c r="AK157" i="75"/>
  <c r="AL157" i="75" s="1"/>
  <c r="AJ153" i="75"/>
  <c r="AJ152" i="75"/>
  <c r="AL152" i="75" s="1"/>
  <c r="J151" i="75"/>
  <c r="L151" i="75" s="1"/>
  <c r="J147" i="75"/>
  <c r="L147" i="75" s="1"/>
  <c r="AK145" i="75"/>
  <c r="J145" i="75"/>
  <c r="L145" i="75" s="1"/>
  <c r="AM132" i="75"/>
  <c r="AJ130" i="75"/>
  <c r="L79" i="75"/>
  <c r="AM76" i="75"/>
  <c r="J69" i="75"/>
  <c r="L69" i="75" s="1"/>
  <c r="AM53" i="75"/>
  <c r="L53" i="75"/>
  <c r="AJ47" i="75"/>
  <c r="AL47" i="75" s="1"/>
  <c r="AJ35" i="75"/>
  <c r="AL35" i="75" s="1"/>
  <c r="AM29" i="75"/>
  <c r="AJ28" i="75"/>
  <c r="J25" i="75"/>
  <c r="AK24" i="75"/>
  <c r="AJ9" i="75"/>
  <c r="AH25" i="3"/>
  <c r="L185" i="75"/>
  <c r="L158" i="75"/>
  <c r="AJ37" i="75"/>
  <c r="AL37" i="75" s="1"/>
  <c r="Z35" i="3"/>
  <c r="U36" i="5" s="1"/>
  <c r="Z34" i="3"/>
  <c r="U35" i="5" s="1"/>
  <c r="H34" i="3"/>
  <c r="P35" i="5" s="1"/>
  <c r="Z29" i="3"/>
  <c r="U30" i="5" s="1"/>
  <c r="H29" i="3"/>
  <c r="P30" i="5" s="1"/>
  <c r="Z27" i="3"/>
  <c r="U28" i="5" s="1"/>
  <c r="Z26" i="3"/>
  <c r="U27" i="5" s="1"/>
  <c r="Z19" i="3"/>
  <c r="U20" i="5" s="1"/>
  <c r="Z18" i="3"/>
  <c r="U19" i="5" s="1"/>
  <c r="Z11" i="3"/>
  <c r="U12" i="5" s="1"/>
  <c r="Z10" i="3"/>
  <c r="U11" i="5" s="1"/>
  <c r="AN161" i="75"/>
  <c r="AN156" i="75"/>
  <c r="AS156" i="75" s="1"/>
  <c r="AU156" i="75" s="1"/>
  <c r="G157" i="5" s="1"/>
  <c r="AN153" i="75"/>
  <c r="AS153" i="75" s="1"/>
  <c r="AU153" i="75" s="1"/>
  <c r="G154" i="5" s="1"/>
  <c r="AN152" i="75"/>
  <c r="AS152" i="75" s="1"/>
  <c r="AU152" i="75" s="1"/>
  <c r="G153" i="5" s="1"/>
  <c r="BB29" i="75"/>
  <c r="C12" i="84" s="1"/>
  <c r="F12" i="84" s="1"/>
  <c r="Q69" i="3"/>
  <c r="R69" i="3" s="1"/>
  <c r="S69" i="3" s="1"/>
  <c r="P105" i="3"/>
  <c r="S105" i="3" s="1"/>
  <c r="S106" i="5" s="1"/>
  <c r="Q125" i="3"/>
  <c r="R125" i="3" s="1"/>
  <c r="Q91" i="3"/>
  <c r="R91" i="3" s="1"/>
  <c r="Q75" i="3"/>
  <c r="R75" i="3" s="1"/>
  <c r="P113" i="3"/>
  <c r="Q157" i="3"/>
  <c r="R157" i="3" s="1"/>
  <c r="Q127" i="3"/>
  <c r="R127" i="3" s="1"/>
  <c r="S127" i="3" s="1"/>
  <c r="S128" i="5" s="1"/>
  <c r="Q103" i="3"/>
  <c r="R103" i="3" s="1"/>
  <c r="Q188" i="3"/>
  <c r="R188" i="3" s="1"/>
  <c r="Q61" i="3"/>
  <c r="R61" i="3" s="1"/>
  <c r="S61" i="3" s="1"/>
  <c r="S62" i="5" s="1"/>
  <c r="Q81" i="3"/>
  <c r="R81" i="3" s="1"/>
  <c r="P161" i="3"/>
  <c r="Q78" i="3"/>
  <c r="R78" i="3" s="1"/>
  <c r="P97" i="3"/>
  <c r="Q57" i="3"/>
  <c r="R57" i="3" s="1"/>
  <c r="S57" i="3" s="1"/>
  <c r="S58" i="5" s="1"/>
  <c r="P66" i="3"/>
  <c r="Q133" i="3"/>
  <c r="R133" i="3" s="1"/>
  <c r="P67" i="3"/>
  <c r="S67" i="3" s="1"/>
  <c r="S68" i="5" s="1"/>
  <c r="Q96" i="3"/>
  <c r="R96" i="3" s="1"/>
  <c r="Q86" i="3"/>
  <c r="R86" i="3" s="1"/>
  <c r="Q38" i="3"/>
  <c r="R38" i="3" s="1"/>
  <c r="P90" i="3"/>
  <c r="P85" i="3"/>
  <c r="S85" i="3" s="1"/>
  <c r="Q139" i="3"/>
  <c r="R139" i="3" s="1"/>
  <c r="P147" i="3"/>
  <c r="Q120" i="3"/>
  <c r="R120" i="3" s="1"/>
  <c r="S120" i="3" s="1"/>
  <c r="S121" i="5" s="1"/>
  <c r="P107" i="3"/>
  <c r="S107" i="3" s="1"/>
  <c r="S108" i="5" s="1"/>
  <c r="Q129" i="3"/>
  <c r="R129" i="3" s="1"/>
  <c r="P51" i="3"/>
  <c r="Q76" i="3"/>
  <c r="R76" i="3" s="1"/>
  <c r="Q186" i="3"/>
  <c r="R186" i="3" s="1"/>
  <c r="S186" i="3" s="1"/>
  <c r="S187" i="5" s="1"/>
  <c r="Q121" i="3"/>
  <c r="R121" i="3" s="1"/>
  <c r="Q179" i="3"/>
  <c r="R179" i="3" s="1"/>
  <c r="S179" i="3" s="1"/>
  <c r="S180" i="5" s="1"/>
  <c r="Q126" i="3"/>
  <c r="R126" i="3" s="1"/>
  <c r="S126" i="3" s="1"/>
  <c r="S127" i="5" s="1"/>
  <c r="P27" i="3"/>
  <c r="Q159" i="3"/>
  <c r="R159" i="3" s="1"/>
  <c r="P22" i="3"/>
  <c r="Q37" i="3"/>
  <c r="R37" i="3" s="1"/>
  <c r="S37" i="3" s="1"/>
  <c r="S38" i="5" s="1"/>
  <c r="Q117" i="3"/>
  <c r="R117" i="3" s="1"/>
  <c r="S117" i="3" s="1"/>
  <c r="S118" i="5" s="1"/>
  <c r="P59" i="3"/>
  <c r="Q73" i="3"/>
  <c r="R73" i="3" s="1"/>
  <c r="P191" i="3"/>
  <c r="S191" i="3" s="1"/>
  <c r="S192" i="5" s="1"/>
  <c r="Q74" i="3"/>
  <c r="R74" i="3" s="1"/>
  <c r="Q165" i="3"/>
  <c r="R165" i="3" s="1"/>
  <c r="Q25" i="3"/>
  <c r="R25" i="3" s="1"/>
  <c r="P34" i="3"/>
  <c r="Q50" i="3"/>
  <c r="R50" i="3" s="1"/>
  <c r="S50" i="3" s="1"/>
  <c r="S51" i="5" s="1"/>
  <c r="Q58" i="3"/>
  <c r="R58" i="3" s="1"/>
  <c r="Q39" i="3"/>
  <c r="R39" i="3" s="1"/>
  <c r="S39" i="3" s="1"/>
  <c r="S40" i="5" s="1"/>
  <c r="Q119" i="3"/>
  <c r="R119" i="3" s="1"/>
  <c r="Q45" i="3"/>
  <c r="R45" i="3" s="1"/>
  <c r="Q42" i="3"/>
  <c r="R42" i="3" s="1"/>
  <c r="P171" i="3"/>
  <c r="Q151" i="3"/>
  <c r="R151" i="3" s="1"/>
  <c r="Q180" i="3"/>
  <c r="R180" i="3" s="1"/>
  <c r="S180" i="3" s="1"/>
  <c r="S181" i="5" s="1"/>
  <c r="Q137" i="3"/>
  <c r="R137" i="3" s="1"/>
  <c r="P163" i="3"/>
  <c r="W62" i="4"/>
  <c r="AH63" i="5" s="1"/>
  <c r="W69" i="4"/>
  <c r="AH70" i="5" s="1"/>
  <c r="W22" i="4"/>
  <c r="AH23" i="5" s="1"/>
  <c r="W86" i="4"/>
  <c r="AH87" i="5" s="1"/>
  <c r="M81" i="4"/>
  <c r="AF82" i="5" s="1"/>
  <c r="M65" i="4"/>
  <c r="AF66" i="5" s="1"/>
  <c r="M189" i="4"/>
  <c r="AF190" i="5" s="1"/>
  <c r="M128" i="4"/>
  <c r="AF129" i="5" s="1"/>
  <c r="M87" i="4"/>
  <c r="AF88" i="5" s="1"/>
  <c r="M5" i="4"/>
  <c r="AF6" i="5" s="1"/>
  <c r="M181" i="4"/>
  <c r="AF182" i="5" s="1"/>
  <c r="M192" i="4"/>
  <c r="AF193" i="5" s="1"/>
  <c r="BC100" i="75"/>
  <c r="K101" i="5" s="1"/>
  <c r="BC77" i="75"/>
  <c r="K78" i="5" s="1"/>
  <c r="AY27" i="75"/>
  <c r="BC27" i="75" s="1"/>
  <c r="K28" i="5" s="1"/>
  <c r="AQ138" i="75"/>
  <c r="E139" i="5" s="1"/>
  <c r="AQ94" i="75"/>
  <c r="E95" i="5" s="1"/>
  <c r="AQ68" i="75"/>
  <c r="E69" i="5" s="1"/>
  <c r="AQ58" i="75"/>
  <c r="E59" i="5" s="1"/>
  <c r="AQ57" i="75"/>
  <c r="E58" i="5" s="1"/>
  <c r="AL176" i="75"/>
  <c r="AE156" i="75"/>
  <c r="AR156" i="75" s="1"/>
  <c r="AI138" i="75"/>
  <c r="X137" i="75"/>
  <c r="AL135" i="75"/>
  <c r="AI88" i="75"/>
  <c r="AI58" i="75"/>
  <c r="AC6" i="75"/>
  <c r="AE6" i="75" s="1"/>
  <c r="AR6" i="75" s="1"/>
  <c r="F7" i="5" s="1"/>
  <c r="AJ105" i="75"/>
  <c r="AM64" i="75"/>
  <c r="AK40" i="75"/>
  <c r="AL40" i="75" s="1"/>
  <c r="AC38" i="75"/>
  <c r="AE38" i="75" s="1"/>
  <c r="X144" i="75"/>
  <c r="AO144" i="75" s="1"/>
  <c r="C145" i="5" s="1"/>
  <c r="AI87" i="75"/>
  <c r="AL36" i="75"/>
  <c r="AK33" i="75"/>
  <c r="AL67" i="75"/>
  <c r="AL20" i="75"/>
  <c r="AM174" i="75"/>
  <c r="AL117" i="75"/>
  <c r="AL68" i="75"/>
  <c r="AH141" i="75"/>
  <c r="AH78" i="75"/>
  <c r="AL57" i="75"/>
  <c r="AJ147" i="75"/>
  <c r="AC147" i="75"/>
  <c r="AE147" i="75" s="1"/>
  <c r="AR147" i="75" s="1"/>
  <c r="F148" i="5" s="1"/>
  <c r="AJ110" i="75"/>
  <c r="AC110" i="75"/>
  <c r="AE110" i="75" s="1"/>
  <c r="AC139" i="75"/>
  <c r="AE139" i="75" s="1"/>
  <c r="AR139" i="75" s="1"/>
  <c r="F140" i="5" s="1"/>
  <c r="AJ139" i="75"/>
  <c r="AL139" i="75" s="1"/>
  <c r="AJ109" i="75"/>
  <c r="AL109" i="75" s="1"/>
  <c r="AC109" i="75"/>
  <c r="AE109" i="75" s="1"/>
  <c r="AR109" i="75" s="1"/>
  <c r="F110" i="5" s="1"/>
  <c r="AJ104" i="75"/>
  <c r="AL104" i="75" s="1"/>
  <c r="AC104" i="75"/>
  <c r="AE104" i="75" s="1"/>
  <c r="AR104" i="75" s="1"/>
  <c r="F105" i="5" s="1"/>
  <c r="AJ27" i="75"/>
  <c r="AL27" i="75" s="1"/>
  <c r="AC27" i="75"/>
  <c r="AE27" i="75" s="1"/>
  <c r="AR27" i="75" s="1"/>
  <c r="AL23" i="75"/>
  <c r="AK83" i="75"/>
  <c r="AC83" i="75"/>
  <c r="AE83" i="75" s="1"/>
  <c r="AR83" i="75" s="1"/>
  <c r="F84" i="5" s="1"/>
  <c r="AL140" i="75"/>
  <c r="AK105" i="75"/>
  <c r="AC105" i="75"/>
  <c r="AE105" i="75" s="1"/>
  <c r="AJ99" i="75"/>
  <c r="AL99" i="75" s="1"/>
  <c r="AC99" i="75"/>
  <c r="AE99" i="75" s="1"/>
  <c r="AR99" i="75" s="1"/>
  <c r="F100" i="5" s="1"/>
  <c r="AJ59" i="75"/>
  <c r="AL59" i="75" s="1"/>
  <c r="AC59" i="75"/>
  <c r="AE59" i="75" s="1"/>
  <c r="AR59" i="75" s="1"/>
  <c r="F60" i="5" s="1"/>
  <c r="AC140" i="75"/>
  <c r="AC191" i="75"/>
  <c r="AE191" i="75" s="1"/>
  <c r="AR191" i="75" s="1"/>
  <c r="F192" i="5" s="1"/>
  <c r="AK191" i="75"/>
  <c r="AL191" i="75" s="1"/>
  <c r="AL169" i="75"/>
  <c r="AC190" i="75"/>
  <c r="AE190" i="75" s="1"/>
  <c r="AR190" i="75" s="1"/>
  <c r="F191" i="5" s="1"/>
  <c r="AK186" i="75"/>
  <c r="AC186" i="75"/>
  <c r="AE186" i="75" s="1"/>
  <c r="AJ164" i="75"/>
  <c r="AC164" i="75"/>
  <c r="AE164" i="75" s="1"/>
  <c r="AJ144" i="75"/>
  <c r="AC144" i="75"/>
  <c r="AE144" i="75" s="1"/>
  <c r="AJ136" i="75"/>
  <c r="AL136" i="75" s="1"/>
  <c r="AC136" i="75"/>
  <c r="AE136" i="75" s="1"/>
  <c r="AJ17" i="75"/>
  <c r="AL17" i="75" s="1"/>
  <c r="AC17" i="75"/>
  <c r="AE17" i="75" s="1"/>
  <c r="AR17" i="75" s="1"/>
  <c r="F18" i="5" s="1"/>
  <c r="AC98" i="75"/>
  <c r="AE98" i="75" s="1"/>
  <c r="AR98" i="75" s="1"/>
  <c r="F99" i="5" s="1"/>
  <c r="AC127" i="75"/>
  <c r="AE127" i="75" s="1"/>
  <c r="AJ61" i="75"/>
  <c r="AJ149" i="75"/>
  <c r="AL149" i="75" s="1"/>
  <c r="AK189" i="75"/>
  <c r="J184" i="75"/>
  <c r="L184" i="75" s="1"/>
  <c r="AK183" i="75"/>
  <c r="AL183" i="75" s="1"/>
  <c r="J183" i="75"/>
  <c r="L183" i="75" s="1"/>
  <c r="AK177" i="75"/>
  <c r="J177" i="75"/>
  <c r="L177" i="75" s="1"/>
  <c r="AK171" i="75"/>
  <c r="J171" i="75"/>
  <c r="L171" i="75" s="1"/>
  <c r="J166" i="75"/>
  <c r="L166" i="75" s="1"/>
  <c r="AK165" i="75"/>
  <c r="J165" i="75"/>
  <c r="L165" i="75" s="1"/>
  <c r="AM164" i="75"/>
  <c r="AK164" i="75"/>
  <c r="AL164" i="75" s="1"/>
  <c r="J164" i="75"/>
  <c r="L164" i="75" s="1"/>
  <c r="AK163" i="75"/>
  <c r="J163" i="75"/>
  <c r="L163" i="75" s="1"/>
  <c r="AJ161" i="75"/>
  <c r="AJ156" i="75"/>
  <c r="AK151" i="75"/>
  <c r="AJ150" i="75"/>
  <c r="AL150" i="75" s="1"/>
  <c r="AK147" i="75"/>
  <c r="J146" i="75"/>
  <c r="L146" i="75" s="1"/>
  <c r="L144" i="75"/>
  <c r="AM142" i="75"/>
  <c r="L142" i="75"/>
  <c r="AM136" i="75"/>
  <c r="L136" i="75"/>
  <c r="AK131" i="75"/>
  <c r="J131" i="75"/>
  <c r="L131" i="75" s="1"/>
  <c r="AM124" i="75"/>
  <c r="L124" i="75"/>
  <c r="AM117" i="75"/>
  <c r="L117" i="75"/>
  <c r="J116" i="75"/>
  <c r="L116" i="75" s="1"/>
  <c r="AJ111" i="75"/>
  <c r="AL111" i="75" s="1"/>
  <c r="AJ106" i="75"/>
  <c r="AM90" i="75"/>
  <c r="L90" i="75"/>
  <c r="AC89" i="75"/>
  <c r="AE89" i="75" s="1"/>
  <c r="AK84" i="75"/>
  <c r="AC84" i="75"/>
  <c r="AE84" i="75" s="1"/>
  <c r="J84" i="75"/>
  <c r="L84" i="75" s="1"/>
  <c r="AJ83" i="75"/>
  <c r="AM79" i="75"/>
  <c r="L76" i="75"/>
  <c r="AK75" i="75"/>
  <c r="J75" i="75"/>
  <c r="L75" i="75" s="1"/>
  <c r="AJ74" i="75"/>
  <c r="AM70" i="75"/>
  <c r="L70" i="75"/>
  <c r="AK63" i="75"/>
  <c r="J63" i="75"/>
  <c r="L63" i="75" s="1"/>
  <c r="AK62" i="75"/>
  <c r="AL62" i="75" s="1"/>
  <c r="J62" i="75"/>
  <c r="L62" i="75" s="1"/>
  <c r="AJ52" i="75"/>
  <c r="AK49" i="75"/>
  <c r="J49" i="75"/>
  <c r="L49" i="75" s="1"/>
  <c r="J43" i="75"/>
  <c r="L43" i="75" s="1"/>
  <c r="AM40" i="75"/>
  <c r="AM39" i="75"/>
  <c r="AK30" i="75"/>
  <c r="J30" i="75"/>
  <c r="L30" i="75" s="1"/>
  <c r="L25" i="75"/>
  <c r="AJ14" i="75"/>
  <c r="AJ5" i="75"/>
  <c r="AL5" i="75" s="1"/>
  <c r="AK103" i="75"/>
  <c r="AL103" i="75" s="1"/>
  <c r="AC103" i="75"/>
  <c r="AJ166" i="75"/>
  <c r="AL166" i="75" s="1"/>
  <c r="AC166" i="75"/>
  <c r="L174" i="75"/>
  <c r="L173" i="75"/>
  <c r="AM187" i="75"/>
  <c r="AC143" i="75"/>
  <c r="AE143" i="75" s="1"/>
  <c r="L143" i="75"/>
  <c r="L112" i="75"/>
  <c r="L91" i="75"/>
  <c r="L71" i="75"/>
  <c r="L64" i="75"/>
  <c r="J46" i="75"/>
  <c r="L46" i="75" s="1"/>
  <c r="AJ29" i="75"/>
  <c r="AL29" i="75" s="1"/>
  <c r="AJ13" i="75"/>
  <c r="AL13" i="75" s="1"/>
  <c r="AJ180" i="75"/>
  <c r="AC180" i="75"/>
  <c r="AE180" i="75" s="1"/>
  <c r="AM13" i="75"/>
  <c r="AC18" i="75"/>
  <c r="AE18" i="75" s="1"/>
  <c r="L13" i="75"/>
  <c r="AC177" i="75"/>
  <c r="AE177" i="75" s="1"/>
  <c r="AC41" i="75"/>
  <c r="AE41" i="75" s="1"/>
  <c r="AR41" i="75" s="1"/>
  <c r="F42" i="5" s="1"/>
  <c r="AJ12" i="75"/>
  <c r="AJ189" i="75"/>
  <c r="AE168" i="75"/>
  <c r="AE31" i="75"/>
  <c r="AC119" i="75"/>
  <c r="AE119" i="75" s="1"/>
  <c r="AR119" i="75" s="1"/>
  <c r="F120" i="5" s="1"/>
  <c r="AJ177" i="75"/>
  <c r="AL58" i="75"/>
  <c r="AC66" i="75"/>
  <c r="AE66" i="75" s="1"/>
  <c r="AR66" i="75" s="1"/>
  <c r="F67" i="5" s="1"/>
  <c r="L179" i="75"/>
  <c r="AJ11" i="75"/>
  <c r="AL11" i="75" s="1"/>
  <c r="AC11" i="75"/>
  <c r="AE11" i="75" s="1"/>
  <c r="AE165" i="75"/>
  <c r="AR165" i="75" s="1"/>
  <c r="AK167" i="75"/>
  <c r="AL167" i="75" s="1"/>
  <c r="AJ126" i="75"/>
  <c r="AC126" i="75"/>
  <c r="AE126" i="75" s="1"/>
  <c r="AC76" i="75"/>
  <c r="AE76" i="75" s="1"/>
  <c r="AC176" i="75"/>
  <c r="AE176" i="75" s="1"/>
  <c r="AR176" i="75" s="1"/>
  <c r="F177" i="5" s="1"/>
  <c r="AJ34" i="75"/>
  <c r="AL34" i="75" s="1"/>
  <c r="AC167" i="75"/>
  <c r="AE167" i="75" s="1"/>
  <c r="AR167" i="75" s="1"/>
  <c r="AL188" i="75"/>
  <c r="AK124" i="75"/>
  <c r="AE7" i="75"/>
  <c r="AJ18" i="75"/>
  <c r="AL18" i="75" s="1"/>
  <c r="L40" i="75"/>
  <c r="L186" i="75"/>
  <c r="AR186" i="75" s="1"/>
  <c r="F187" i="5" s="1"/>
  <c r="AC68" i="75"/>
  <c r="AC52" i="75"/>
  <c r="AE52" i="75" s="1"/>
  <c r="AC188" i="75"/>
  <c r="AE188" i="75" s="1"/>
  <c r="AR188" i="75" s="1"/>
  <c r="AC88" i="75"/>
  <c r="AE88" i="75" s="1"/>
  <c r="AR88" i="75" s="1"/>
  <c r="AC96" i="75"/>
  <c r="AE96" i="75" s="1"/>
  <c r="AR96" i="75" s="1"/>
  <c r="F97" i="5" s="1"/>
  <c r="AC12" i="75"/>
  <c r="AE12" i="75" s="1"/>
  <c r="AR12" i="75" s="1"/>
  <c r="F13" i="5" s="1"/>
  <c r="AL77" i="75"/>
  <c r="AJ184" i="75"/>
  <c r="AJ121" i="75"/>
  <c r="AL121" i="75" s="1"/>
  <c r="AC121" i="75"/>
  <c r="AE121" i="75" s="1"/>
  <c r="AR121" i="75" s="1"/>
  <c r="F122" i="5" s="1"/>
  <c r="AL160" i="75"/>
  <c r="AJ168" i="75"/>
  <c r="AL168" i="75" s="1"/>
  <c r="AJ162" i="75"/>
  <c r="AC63" i="75"/>
  <c r="AE63" i="75" s="1"/>
  <c r="AJ112" i="75"/>
  <c r="AL112" i="75" s="1"/>
  <c r="L44" i="75"/>
  <c r="L193" i="75"/>
  <c r="AR193" i="75" s="1"/>
  <c r="F194" i="5" s="1"/>
  <c r="J105" i="75"/>
  <c r="L105" i="75" s="1"/>
  <c r="AM158" i="75"/>
  <c r="AL148" i="75"/>
  <c r="AE24" i="75"/>
  <c r="AR24" i="75" s="1"/>
  <c r="F25" i="5" s="1"/>
  <c r="AL78" i="75"/>
  <c r="AK116" i="75"/>
  <c r="AL116" i="75" s="1"/>
  <c r="AJ114" i="75"/>
  <c r="AL114" i="75" s="1"/>
  <c r="AC114" i="75"/>
  <c r="AE114" i="75" s="1"/>
  <c r="AC135" i="75"/>
  <c r="AE13" i="75"/>
  <c r="AC182" i="75"/>
  <c r="AE182" i="75" s="1"/>
  <c r="AR182" i="75" s="1"/>
  <c r="F183" i="5" s="1"/>
  <c r="AC49" i="75"/>
  <c r="AE49" i="75" s="1"/>
  <c r="AC142" i="75"/>
  <c r="AE142" i="75" s="1"/>
  <c r="AL87" i="75"/>
  <c r="AC150" i="75"/>
  <c r="AE150" i="75" s="1"/>
  <c r="AK79" i="75"/>
  <c r="AL79" i="75" s="1"/>
  <c r="AL134" i="75"/>
  <c r="AK142" i="75"/>
  <c r="AL142" i="75" s="1"/>
  <c r="AK76" i="75"/>
  <c r="AL76" i="75" s="1"/>
  <c r="AK73" i="75"/>
  <c r="AL73" i="75" s="1"/>
  <c r="AC73" i="75"/>
  <c r="AE73" i="75" s="1"/>
  <c r="AR73" i="75" s="1"/>
  <c r="AK113" i="75"/>
  <c r="AL113" i="75" s="1"/>
  <c r="J7" i="75"/>
  <c r="AM193" i="75"/>
  <c r="AE65" i="75"/>
  <c r="AR65" i="75" s="1"/>
  <c r="F66" i="5" s="1"/>
  <c r="AE80" i="75"/>
  <c r="AR80" i="75" s="1"/>
  <c r="F81" i="5" s="1"/>
  <c r="AL101" i="75"/>
  <c r="AK70" i="75"/>
  <c r="AE192" i="75"/>
  <c r="AR192" i="75" s="1"/>
  <c r="F193" i="5" s="1"/>
  <c r="AL170" i="75"/>
  <c r="AC87" i="75"/>
  <c r="AE87" i="75" s="1"/>
  <c r="AR87" i="75" s="1"/>
  <c r="F88" i="5" s="1"/>
  <c r="AJ91" i="75"/>
  <c r="AK65" i="75"/>
  <c r="AL65" i="75" s="1"/>
  <c r="AK86" i="75"/>
  <c r="AL86" i="75" s="1"/>
  <c r="AJ186" i="75"/>
  <c r="AL186" i="75" s="1"/>
  <c r="AJ171" i="75"/>
  <c r="AL171" i="75" s="1"/>
  <c r="AJ172" i="75"/>
  <c r="AL172" i="75" s="1"/>
  <c r="AJ158" i="75"/>
  <c r="AJ146" i="75"/>
  <c r="AJ84" i="75"/>
  <c r="AL84" i="75" s="1"/>
  <c r="AJ163" i="75"/>
  <c r="AL163" i="75" s="1"/>
  <c r="AL155" i="75"/>
  <c r="L169" i="75"/>
  <c r="AM8" i="75"/>
  <c r="AM114" i="75"/>
  <c r="AM137" i="75"/>
  <c r="AM173" i="75"/>
  <c r="AM175" i="75"/>
  <c r="AM130" i="75"/>
  <c r="AK180" i="75"/>
  <c r="AK85" i="75"/>
  <c r="AK132" i="75"/>
  <c r="AC75" i="75"/>
  <c r="AE75" i="75" s="1"/>
  <c r="AK144" i="75"/>
  <c r="AK80" i="75"/>
  <c r="AL80" i="75" s="1"/>
  <c r="AJ49" i="75"/>
  <c r="L93" i="75"/>
  <c r="L159" i="75"/>
  <c r="L125" i="75"/>
  <c r="AR125" i="75" s="1"/>
  <c r="F126" i="5" s="1"/>
  <c r="AM37" i="75"/>
  <c r="AM50" i="75"/>
  <c r="AM41" i="75"/>
  <c r="AM143" i="75"/>
  <c r="AM125" i="75"/>
  <c r="AM186" i="75"/>
  <c r="AK72" i="75"/>
  <c r="AC108" i="75"/>
  <c r="AE108" i="75" s="1"/>
  <c r="AR108" i="75" s="1"/>
  <c r="F109" i="5" s="1"/>
  <c r="AK39" i="75"/>
  <c r="AK54" i="75"/>
  <c r="AJ131" i="75"/>
  <c r="AJ165" i="75"/>
  <c r="L187" i="75"/>
  <c r="L175" i="75"/>
  <c r="L127" i="75"/>
  <c r="AM20" i="75"/>
  <c r="AM36" i="75"/>
  <c r="AM25" i="75"/>
  <c r="AM71" i="75"/>
  <c r="AM112" i="75"/>
  <c r="AM179" i="75"/>
  <c r="AE86" i="75"/>
  <c r="AR86" i="75" s="1"/>
  <c r="F87" i="5" s="1"/>
  <c r="AE118" i="75"/>
  <c r="AR118" i="75" s="1"/>
  <c r="F119" i="5" s="1"/>
  <c r="AE128" i="75"/>
  <c r="AR128" i="75" s="1"/>
  <c r="F129" i="5" s="1"/>
  <c r="AK178" i="75"/>
  <c r="AL178" i="75" s="1"/>
  <c r="AK118" i="75"/>
  <c r="AL118" i="75" s="1"/>
  <c r="AJ151" i="75"/>
  <c r="AL151" i="75" s="1"/>
  <c r="AL56" i="75"/>
  <c r="AL159" i="75"/>
  <c r="AL81" i="75"/>
  <c r="AJ71" i="75"/>
  <c r="AL71" i="75" s="1"/>
  <c r="AJ69" i="75"/>
  <c r="L81" i="75"/>
  <c r="L126" i="75"/>
  <c r="L114" i="75"/>
  <c r="AM54" i="75"/>
  <c r="AM91" i="75"/>
  <c r="AM93" i="75"/>
  <c r="L137" i="75"/>
  <c r="AR137" i="75" s="1"/>
  <c r="AM44" i="75"/>
  <c r="AM190" i="75"/>
  <c r="AQ175" i="75"/>
  <c r="E176" i="5" s="1"/>
  <c r="AQ131" i="75"/>
  <c r="E132" i="5" s="1"/>
  <c r="AQ19" i="75"/>
  <c r="E20" i="5" s="1"/>
  <c r="AQ63" i="75"/>
  <c r="E64" i="5" s="1"/>
  <c r="AQ90" i="75"/>
  <c r="E91" i="5" s="1"/>
  <c r="AQ59" i="75"/>
  <c r="E60" i="5" s="1"/>
  <c r="AQ153" i="75"/>
  <c r="E154" i="5" s="1"/>
  <c r="AQ133" i="75"/>
  <c r="E134" i="5" s="1"/>
  <c r="AQ180" i="75"/>
  <c r="E181" i="5" s="1"/>
  <c r="AQ182" i="75"/>
  <c r="E183" i="5" s="1"/>
  <c r="AQ160" i="75"/>
  <c r="E161" i="5" s="1"/>
  <c r="AQ155" i="75"/>
  <c r="E156" i="5" s="1"/>
  <c r="AQ154" i="75"/>
  <c r="E155" i="5" s="1"/>
  <c r="AQ87" i="75"/>
  <c r="E88" i="5" s="1"/>
  <c r="AQ55" i="75"/>
  <c r="E56" i="5" s="1"/>
  <c r="AQ125" i="75"/>
  <c r="E126" i="5" s="1"/>
  <c r="AQ99" i="75"/>
  <c r="E100" i="5" s="1"/>
  <c r="AQ164" i="75"/>
  <c r="E165" i="5" s="1"/>
  <c r="AQ105" i="75"/>
  <c r="E106" i="5" s="1"/>
  <c r="AQ37" i="75"/>
  <c r="E38" i="5" s="1"/>
  <c r="AQ83" i="75"/>
  <c r="E84" i="5" s="1"/>
  <c r="AQ10" i="75"/>
  <c r="E11" i="5" s="1"/>
  <c r="AQ73" i="75"/>
  <c r="E74" i="5" s="1"/>
  <c r="AQ124" i="75"/>
  <c r="E125" i="5" s="1"/>
  <c r="AQ52" i="75"/>
  <c r="E53" i="5" s="1"/>
  <c r="AQ191" i="75"/>
  <c r="E192" i="5" s="1"/>
  <c r="AQ95" i="75"/>
  <c r="E96" i="5" s="1"/>
  <c r="AQ97" i="75"/>
  <c r="E98" i="5" s="1"/>
  <c r="AQ88" i="75"/>
  <c r="E89" i="5" s="1"/>
  <c r="AQ110" i="75"/>
  <c r="E111" i="5" s="1"/>
  <c r="AQ66" i="75"/>
  <c r="E67" i="5" s="1"/>
  <c r="AQ50" i="75"/>
  <c r="E51" i="5" s="1"/>
  <c r="AQ150" i="75"/>
  <c r="E151" i="5" s="1"/>
  <c r="AQ77" i="75"/>
  <c r="E78" i="5" s="1"/>
  <c r="AQ56" i="75"/>
  <c r="E57" i="5" s="1"/>
  <c r="AQ79" i="75"/>
  <c r="E80" i="5" s="1"/>
  <c r="AQ170" i="75"/>
  <c r="E171" i="5" s="1"/>
  <c r="AQ108" i="75"/>
  <c r="E109" i="5" s="1"/>
  <c r="AQ33" i="75"/>
  <c r="E34" i="5" s="1"/>
  <c r="AQ135" i="75"/>
  <c r="E136" i="5" s="1"/>
  <c r="AQ46" i="75"/>
  <c r="E47" i="5" s="1"/>
  <c r="AQ31" i="75"/>
  <c r="E32" i="5" s="1"/>
  <c r="AQ13" i="75"/>
  <c r="E14" i="5" s="1"/>
  <c r="AQ27" i="75"/>
  <c r="E28" i="5" s="1"/>
  <c r="AQ6" i="75"/>
  <c r="E7" i="5" s="1"/>
  <c r="AQ54" i="75"/>
  <c r="E55" i="5" s="1"/>
  <c r="AQ118" i="75"/>
  <c r="E119" i="5" s="1"/>
  <c r="AQ159" i="75"/>
  <c r="E160" i="5" s="1"/>
  <c r="AQ28" i="75"/>
  <c r="E29" i="5" s="1"/>
  <c r="AQ168" i="75"/>
  <c r="E169" i="5" s="1"/>
  <c r="AQ141" i="75"/>
  <c r="E142" i="5" s="1"/>
  <c r="AI174" i="75"/>
  <c r="X174" i="75"/>
  <c r="AO174" i="75" s="1"/>
  <c r="C175" i="5" s="1"/>
  <c r="AI127" i="75"/>
  <c r="X127" i="75"/>
  <c r="X126" i="75"/>
  <c r="AO126" i="75" s="1"/>
  <c r="C127" i="5" s="1"/>
  <c r="AI126" i="75"/>
  <c r="AI81" i="75"/>
  <c r="X81" i="75"/>
  <c r="AO81" i="75" s="1"/>
  <c r="AV81" i="75" s="1"/>
  <c r="AI98" i="75"/>
  <c r="X159" i="75"/>
  <c r="AO159" i="75" s="1"/>
  <c r="C160" i="5" s="1"/>
  <c r="AI96" i="75"/>
  <c r="AI93" i="75"/>
  <c r="AI95" i="75"/>
  <c r="X93" i="75"/>
  <c r="AI101" i="75"/>
  <c r="AI155" i="75"/>
  <c r="E160" i="75"/>
  <c r="AO160" i="75" s="1"/>
  <c r="C161" i="5" s="1"/>
  <c r="X112" i="75"/>
  <c r="X50" i="75"/>
  <c r="X44" i="75"/>
  <c r="X41" i="75"/>
  <c r="AO41" i="75" s="1"/>
  <c r="C42" i="5" s="1"/>
  <c r="X36" i="75"/>
  <c r="X123" i="75"/>
  <c r="AO123" i="75" s="1"/>
  <c r="AI137" i="75"/>
  <c r="AI55" i="75"/>
  <c r="E188" i="75"/>
  <c r="E94" i="75"/>
  <c r="E27" i="75"/>
  <c r="E178" i="75"/>
  <c r="E21" i="75"/>
  <c r="E45" i="75"/>
  <c r="E64" i="75"/>
  <c r="AO64" i="75" s="1"/>
  <c r="C65" i="5" s="1"/>
  <c r="X151" i="75"/>
  <c r="AO151" i="75" s="1"/>
  <c r="C152" i="5" s="1"/>
  <c r="AI94" i="75"/>
  <c r="AI97" i="75"/>
  <c r="X187" i="75"/>
  <c r="AI179" i="75"/>
  <c r="E182" i="75"/>
  <c r="AI109" i="75"/>
  <c r="AI160" i="75"/>
  <c r="AI139" i="75"/>
  <c r="E170" i="75"/>
  <c r="AI183" i="75"/>
  <c r="X86" i="75"/>
  <c r="AO86" i="75" s="1"/>
  <c r="AV86" i="75" s="1"/>
  <c r="X120" i="75"/>
  <c r="AO97" i="75"/>
  <c r="C98" i="5" s="1"/>
  <c r="X116" i="75"/>
  <c r="AO116" i="75" s="1"/>
  <c r="C117" i="5" s="1"/>
  <c r="AI67" i="75"/>
  <c r="X169" i="75"/>
  <c r="X37" i="75"/>
  <c r="E55" i="75"/>
  <c r="E134" i="75"/>
  <c r="AO101" i="75"/>
  <c r="C102" i="5" s="1"/>
  <c r="X56" i="75"/>
  <c r="AO56" i="75" s="1"/>
  <c r="AV56" i="75" s="1"/>
  <c r="X4" i="75"/>
  <c r="AO4" i="75" s="1"/>
  <c r="C5" i="5" s="1"/>
  <c r="AI102" i="75"/>
  <c r="X59" i="75"/>
  <c r="AI23" i="75"/>
  <c r="AO171" i="75"/>
  <c r="C172" i="5" s="1"/>
  <c r="E183" i="75"/>
  <c r="E80" i="75"/>
  <c r="E112" i="75"/>
  <c r="E38" i="75"/>
  <c r="AO38" i="75" s="1"/>
  <c r="C39" i="5" s="1"/>
  <c r="AI124" i="75"/>
  <c r="AI16" i="75"/>
  <c r="E58" i="75"/>
  <c r="AO58" i="75" s="1"/>
  <c r="C59" i="5" s="1"/>
  <c r="E138" i="75"/>
  <c r="E44" i="75"/>
  <c r="X75" i="75"/>
  <c r="AO75" i="75" s="1"/>
  <c r="C76" i="5" s="1"/>
  <c r="AO16" i="75"/>
  <c r="C17" i="5" s="1"/>
  <c r="X11" i="75"/>
  <c r="AO11" i="75" s="1"/>
  <c r="AV11" i="75" s="1"/>
  <c r="X19" i="75"/>
  <c r="X67" i="75"/>
  <c r="AO67" i="75" s="1"/>
  <c r="AV67" i="75" s="1"/>
  <c r="X167" i="75"/>
  <c r="AO167" i="75" s="1"/>
  <c r="C168" i="5" s="1"/>
  <c r="E155" i="75"/>
  <c r="AO155" i="75" s="1"/>
  <c r="AV155" i="75" s="1"/>
  <c r="H156" i="5" s="1"/>
  <c r="AO90" i="75"/>
  <c r="C91" i="5" s="1"/>
  <c r="E88" i="75"/>
  <c r="AO88" i="75" s="1"/>
  <c r="AV88" i="75" s="1"/>
  <c r="E139" i="75"/>
  <c r="AI141" i="75"/>
  <c r="E169" i="75"/>
  <c r="AH186" i="75"/>
  <c r="X186" i="75"/>
  <c r="AO186" i="75" s="1"/>
  <c r="C187" i="5" s="1"/>
  <c r="X172" i="75"/>
  <c r="AO172" i="75" s="1"/>
  <c r="AV172" i="75" s="1"/>
  <c r="AH172" i="75"/>
  <c r="X158" i="75"/>
  <c r="AO158" i="75" s="1"/>
  <c r="C159" i="5" s="1"/>
  <c r="AH158" i="75"/>
  <c r="AH71" i="75"/>
  <c r="X71" i="75"/>
  <c r="AO71" i="75" s="1"/>
  <c r="AV71" i="75" s="1"/>
  <c r="AH159" i="75"/>
  <c r="X121" i="75"/>
  <c r="AO121" i="75" s="1"/>
  <c r="C122" i="5" s="1"/>
  <c r="AH82" i="75"/>
  <c r="AH171" i="75"/>
  <c r="AO113" i="75"/>
  <c r="C114" i="5" s="1"/>
  <c r="X170" i="75"/>
  <c r="AH157" i="75"/>
  <c r="AH128" i="75"/>
  <c r="AH64" i="75"/>
  <c r="AO70" i="75"/>
  <c r="C71" i="5" s="1"/>
  <c r="E141" i="75"/>
  <c r="X139" i="75"/>
  <c r="AO139" i="75" s="1"/>
  <c r="C140" i="5" s="1"/>
  <c r="AH138" i="75"/>
  <c r="AH114" i="75"/>
  <c r="AH168" i="75"/>
  <c r="AH81" i="75"/>
  <c r="AH75" i="75"/>
  <c r="X103" i="75"/>
  <c r="AO103" i="75" s="1"/>
  <c r="C104" i="5" s="1"/>
  <c r="AH67" i="75"/>
  <c r="AH37" i="75"/>
  <c r="AH49" i="75"/>
  <c r="AH80" i="75"/>
  <c r="AH113" i="75"/>
  <c r="AO106" i="75"/>
  <c r="AV106" i="75" s="1"/>
  <c r="X110" i="75"/>
  <c r="AO110" i="75" s="1"/>
  <c r="C111" i="5" s="1"/>
  <c r="AH124" i="75"/>
  <c r="AH180" i="75"/>
  <c r="AO130" i="75"/>
  <c r="C131" i="5" s="1"/>
  <c r="H151" i="4"/>
  <c r="AE152" i="5" s="1"/>
  <c r="AD152" i="5"/>
  <c r="AE140" i="75"/>
  <c r="AR140" i="75" s="1"/>
  <c r="F141" i="5" s="1"/>
  <c r="AC9" i="75"/>
  <c r="AE9" i="75" s="1"/>
  <c r="AR9" i="75" s="1"/>
  <c r="F10" i="5" s="1"/>
  <c r="AC45" i="75"/>
  <c r="AE45" i="75" s="1"/>
  <c r="AR45" i="75" s="1"/>
  <c r="F46" i="5" s="1"/>
  <c r="AH144" i="75"/>
  <c r="AK108" i="75"/>
  <c r="AL108" i="75" s="1"/>
  <c r="AH25" i="75"/>
  <c r="X177" i="75"/>
  <c r="AO177" i="75" s="1"/>
  <c r="C178" i="5" s="1"/>
  <c r="AC149" i="75"/>
  <c r="AE149" i="75" s="1"/>
  <c r="AR149" i="75" s="1"/>
  <c r="F150" i="5" s="1"/>
  <c r="E51" i="75"/>
  <c r="AO51" i="75" s="1"/>
  <c r="AV51" i="75" s="1"/>
  <c r="AL22" i="75"/>
  <c r="AJ63" i="75"/>
  <c r="AL63" i="75" s="1"/>
  <c r="AR52" i="75"/>
  <c r="BC16" i="75"/>
  <c r="K17" i="5" s="1"/>
  <c r="AC36" i="75"/>
  <c r="AE36" i="75" s="1"/>
  <c r="AR36" i="75" s="1"/>
  <c r="F37" i="5" s="1"/>
  <c r="AL173" i="75"/>
  <c r="AC20" i="75"/>
  <c r="AE20" i="75" s="1"/>
  <c r="AR20" i="75" s="1"/>
  <c r="F21" i="5" s="1"/>
  <c r="AC141" i="75"/>
  <c r="AE141" i="75" s="1"/>
  <c r="AR141" i="75" s="1"/>
  <c r="F142" i="5" s="1"/>
  <c r="AH93" i="75"/>
  <c r="AO77" i="75"/>
  <c r="C78" i="5" s="1"/>
  <c r="E157" i="75"/>
  <c r="AE90" i="75"/>
  <c r="AR90" i="75" s="1"/>
  <c r="F91" i="5" s="1"/>
  <c r="AL133" i="75"/>
  <c r="AC152" i="75"/>
  <c r="AE152" i="75" s="1"/>
  <c r="AC106" i="75"/>
  <c r="AE106" i="75" s="1"/>
  <c r="AR106" i="75" s="1"/>
  <c r="F107" i="5" s="1"/>
  <c r="AK128" i="75"/>
  <c r="AL128" i="75" s="1"/>
  <c r="AI26" i="75"/>
  <c r="X181" i="75"/>
  <c r="AO181" i="75" s="1"/>
  <c r="C182" i="5" s="1"/>
  <c r="AL100" i="75"/>
  <c r="AI45" i="75"/>
  <c r="AQ158" i="75"/>
  <c r="E159" i="5" s="1"/>
  <c r="AI7" i="75"/>
  <c r="AQ89" i="75"/>
  <c r="E90" i="5" s="1"/>
  <c r="X12" i="75"/>
  <c r="AO12" i="75" s="1"/>
  <c r="H177" i="4"/>
  <c r="AE178" i="5" s="1"/>
  <c r="AI61" i="3"/>
  <c r="W62" i="5" s="1"/>
  <c r="M183" i="4"/>
  <c r="AF184" i="5" s="1"/>
  <c r="AO33" i="75"/>
  <c r="C34" i="5" s="1"/>
  <c r="E189" i="75"/>
  <c r="AO189" i="75" s="1"/>
  <c r="C190" i="5" s="1"/>
  <c r="E49" i="75"/>
  <c r="AE166" i="75"/>
  <c r="AC92" i="75"/>
  <c r="AE92" i="75" s="1"/>
  <c r="AR92" i="75" s="1"/>
  <c r="AI107" i="75"/>
  <c r="X176" i="75"/>
  <c r="X30" i="75"/>
  <c r="AO30" i="75" s="1"/>
  <c r="C31" i="5" s="1"/>
  <c r="X82" i="75"/>
  <c r="AO82" i="75" s="1"/>
  <c r="C83" i="5" s="1"/>
  <c r="AL85" i="75"/>
  <c r="AH29" i="75"/>
  <c r="J19" i="75"/>
  <c r="L19" i="75" s="1"/>
  <c r="R83" i="4"/>
  <c r="AG84" i="5" s="1"/>
  <c r="M82" i="4"/>
  <c r="AF83" i="5" s="1"/>
  <c r="M79" i="4"/>
  <c r="AF80" i="5" s="1"/>
  <c r="R75" i="4"/>
  <c r="AG76" i="5" s="1"/>
  <c r="H62" i="4"/>
  <c r="AE63" i="5" s="1"/>
  <c r="AE72" i="75"/>
  <c r="AR72" i="75" s="1"/>
  <c r="AE135" i="75"/>
  <c r="AR135" i="75" s="1"/>
  <c r="AH112" i="75"/>
  <c r="AJ24" i="75"/>
  <c r="AL24" i="75" s="1"/>
  <c r="AC170" i="75"/>
  <c r="AE170" i="75" s="1"/>
  <c r="AR170" i="75" s="1"/>
  <c r="F171" i="5" s="1"/>
  <c r="AC124" i="75"/>
  <c r="AE124" i="75" s="1"/>
  <c r="AR124" i="75" s="1"/>
  <c r="F125" i="5" s="1"/>
  <c r="AH92" i="75"/>
  <c r="AR164" i="75"/>
  <c r="AC10" i="75"/>
  <c r="AE10" i="75" s="1"/>
  <c r="AC116" i="75"/>
  <c r="AE116" i="75" s="1"/>
  <c r="AE44" i="75"/>
  <c r="AR44" i="75" s="1"/>
  <c r="F45" i="5" s="1"/>
  <c r="AO102" i="75"/>
  <c r="C103" i="5" s="1"/>
  <c r="AH59" i="75"/>
  <c r="X180" i="75"/>
  <c r="AO180" i="75" s="1"/>
  <c r="C181" i="5" s="1"/>
  <c r="AH134" i="75"/>
  <c r="AH167" i="75"/>
  <c r="AC95" i="75"/>
  <c r="AH177" i="75"/>
  <c r="AC67" i="75"/>
  <c r="AE67" i="75" s="1"/>
  <c r="AR67" i="75" s="1"/>
  <c r="F68" i="5" s="1"/>
  <c r="AE55" i="75"/>
  <c r="AR55" i="75" s="1"/>
  <c r="F56" i="5" s="1"/>
  <c r="AC21" i="75"/>
  <c r="AE21" i="75" s="1"/>
  <c r="AR21" i="75" s="1"/>
  <c r="F22" i="5" s="1"/>
  <c r="AH86" i="75"/>
  <c r="X47" i="75"/>
  <c r="AO47" i="75" s="1"/>
  <c r="C48" i="5" s="1"/>
  <c r="AO27" i="75"/>
  <c r="C28" i="5" s="1"/>
  <c r="X161" i="75"/>
  <c r="AO161" i="75" s="1"/>
  <c r="AV161" i="75" s="1"/>
  <c r="X5" i="75"/>
  <c r="AO5" i="75" s="1"/>
  <c r="C6" i="5" s="1"/>
  <c r="AS89" i="75"/>
  <c r="AU89" i="75" s="1"/>
  <c r="G90" i="5" s="1"/>
  <c r="BC154" i="75"/>
  <c r="K155" i="5" s="1"/>
  <c r="J103" i="5"/>
  <c r="AS103" i="5" s="1"/>
  <c r="L42" i="75"/>
  <c r="AI93" i="3"/>
  <c r="W94" i="5" s="1"/>
  <c r="AC155" i="75"/>
  <c r="AE155" i="75" s="1"/>
  <c r="AR155" i="75" s="1"/>
  <c r="F156" i="5" s="1"/>
  <c r="E37" i="75"/>
  <c r="AH41" i="75"/>
  <c r="AC153" i="75"/>
  <c r="AE153" i="75" s="1"/>
  <c r="AC15" i="75"/>
  <c r="AE15" i="75" s="1"/>
  <c r="AH169" i="75"/>
  <c r="E124" i="75"/>
  <c r="AC58" i="75"/>
  <c r="AE58" i="75" s="1"/>
  <c r="AR58" i="75" s="1"/>
  <c r="F59" i="5" s="1"/>
  <c r="AH77" i="75"/>
  <c r="AR180" i="75"/>
  <c r="F181" i="5" s="1"/>
  <c r="X152" i="75"/>
  <c r="AO152" i="75" s="1"/>
  <c r="AK7" i="75"/>
  <c r="AC175" i="75"/>
  <c r="AE175" i="75" s="1"/>
  <c r="E3" i="75"/>
  <c r="AQ156" i="75"/>
  <c r="E157" i="5" s="1"/>
  <c r="X190" i="75"/>
  <c r="AO190" i="75" s="1"/>
  <c r="C191" i="5" s="1"/>
  <c r="AL28" i="75"/>
  <c r="H168" i="4"/>
  <c r="AE169" i="5" s="1"/>
  <c r="J169" i="5"/>
  <c r="AS169" i="5" s="1"/>
  <c r="H173" i="4"/>
  <c r="AE174" i="5" s="1"/>
  <c r="L26" i="75"/>
  <c r="X111" i="75"/>
  <c r="AO111" i="75" s="1"/>
  <c r="AV111" i="75" s="1"/>
  <c r="AR89" i="75"/>
  <c r="F90" i="5" s="1"/>
  <c r="AR18" i="75"/>
  <c r="F19" i="5" s="1"/>
  <c r="X98" i="75"/>
  <c r="AO98" i="75" s="1"/>
  <c r="C99" i="5" s="1"/>
  <c r="AC91" i="75"/>
  <c r="AE91" i="75" s="1"/>
  <c r="AR91" i="75" s="1"/>
  <c r="F92" i="5" s="1"/>
  <c r="AI170" i="75"/>
  <c r="AL39" i="75"/>
  <c r="AC39" i="75"/>
  <c r="AE39" i="75" s="1"/>
  <c r="AL45" i="75"/>
  <c r="AH54" i="75"/>
  <c r="X57" i="75"/>
  <c r="AO57" i="75" s="1"/>
  <c r="C58" i="5" s="1"/>
  <c r="AQ43" i="75"/>
  <c r="E44" i="5" s="1"/>
  <c r="X149" i="75"/>
  <c r="AO149" i="75" s="1"/>
  <c r="AV149" i="75" s="1"/>
  <c r="AO59" i="75"/>
  <c r="C60" i="5" s="1"/>
  <c r="H118" i="4"/>
  <c r="AE119" i="5" s="1"/>
  <c r="J155" i="5"/>
  <c r="AS155" i="5" s="1"/>
  <c r="J104" i="5"/>
  <c r="AS104" i="5" s="1"/>
  <c r="AE151" i="75"/>
  <c r="AR151" i="75" s="1"/>
  <c r="F152" i="5" s="1"/>
  <c r="AL33" i="75"/>
  <c r="AR75" i="75"/>
  <c r="F76" i="5" s="1"/>
  <c r="AN22" i="75"/>
  <c r="AS22" i="75" s="1"/>
  <c r="AU22" i="75" s="1"/>
  <c r="G23" i="5" s="1"/>
  <c r="X99" i="75"/>
  <c r="X54" i="75"/>
  <c r="X91" i="75"/>
  <c r="AO91" i="75" s="1"/>
  <c r="AV91" i="75" s="1"/>
  <c r="AH178" i="75"/>
  <c r="AC130" i="75"/>
  <c r="AE130" i="75" s="1"/>
  <c r="AR130" i="75" s="1"/>
  <c r="F131" i="5" s="1"/>
  <c r="X153" i="75"/>
  <c r="AO153" i="75" s="1"/>
  <c r="C154" i="5" s="1"/>
  <c r="AR172" i="75"/>
  <c r="F173" i="5" s="1"/>
  <c r="X166" i="75"/>
  <c r="AO166" i="75" s="1"/>
  <c r="C167" i="5" s="1"/>
  <c r="X95" i="75"/>
  <c r="AO95" i="75" s="1"/>
  <c r="C96" i="5" s="1"/>
  <c r="AC56" i="75"/>
  <c r="AE56" i="75" s="1"/>
  <c r="AR56" i="75" s="1"/>
  <c r="AC33" i="75"/>
  <c r="AE33" i="75" s="1"/>
  <c r="AJ75" i="75"/>
  <c r="AL75" i="75" s="1"/>
  <c r="E73" i="75"/>
  <c r="AO73" i="75" s="1"/>
  <c r="C74" i="5" s="1"/>
  <c r="AK143" i="75"/>
  <c r="AL143" i="75" s="1"/>
  <c r="AO83" i="75"/>
  <c r="C84" i="5" s="1"/>
  <c r="AR150" i="75"/>
  <c r="F151" i="5" s="1"/>
  <c r="AC53" i="75"/>
  <c r="AE53" i="75" s="1"/>
  <c r="AR53" i="75" s="1"/>
  <c r="F54" i="5" s="1"/>
  <c r="X18" i="75"/>
  <c r="AO18" i="75" s="1"/>
  <c r="AV18" i="75" s="1"/>
  <c r="AK19" i="75"/>
  <c r="AL19" i="75" s="1"/>
  <c r="AL184" i="75"/>
  <c r="AO187" i="75"/>
  <c r="C188" i="5" s="1"/>
  <c r="AI37" i="75"/>
  <c r="AI125" i="75"/>
  <c r="AH74" i="75"/>
  <c r="AQ117" i="75"/>
  <c r="E118" i="5" s="1"/>
  <c r="H64" i="4"/>
  <c r="AE65" i="5" s="1"/>
  <c r="J67" i="5"/>
  <c r="AS67" i="5" s="1"/>
  <c r="J73" i="5"/>
  <c r="AS73" i="5" s="1"/>
  <c r="R191" i="4"/>
  <c r="AG192" i="5" s="1"/>
  <c r="M187" i="4"/>
  <c r="AF188" i="5" s="1"/>
  <c r="R186" i="4"/>
  <c r="AG187" i="5" s="1"/>
  <c r="M185" i="4"/>
  <c r="AF186" i="5" s="1"/>
  <c r="AO127" i="75"/>
  <c r="C128" i="5" s="1"/>
  <c r="AO120" i="75"/>
  <c r="C121" i="5" s="1"/>
  <c r="AE68" i="75"/>
  <c r="AR68" i="75" s="1"/>
  <c r="F69" i="5" s="1"/>
  <c r="AE103" i="75"/>
  <c r="AR103" i="75" s="1"/>
  <c r="F104" i="5" s="1"/>
  <c r="AC48" i="75"/>
  <c r="AE48" i="75" s="1"/>
  <c r="AR48" i="75" s="1"/>
  <c r="F49" i="5" s="1"/>
  <c r="X117" i="75"/>
  <c r="AO117" i="75" s="1"/>
  <c r="C118" i="5" s="1"/>
  <c r="AE42" i="75"/>
  <c r="AI43" i="75"/>
  <c r="X34" i="75"/>
  <c r="AO34" i="75" s="1"/>
  <c r="C35" i="5" s="1"/>
  <c r="AL72" i="75"/>
  <c r="AH45" i="75"/>
  <c r="AI176" i="75"/>
  <c r="AL32" i="75"/>
  <c r="AQ61" i="75"/>
  <c r="E62" i="5" s="1"/>
  <c r="AH87" i="75"/>
  <c r="AL138" i="75"/>
  <c r="AH21" i="75"/>
  <c r="BC41" i="75"/>
  <c r="K42" i="5" s="1"/>
  <c r="M176" i="4"/>
  <c r="AF177" i="5" s="1"/>
  <c r="M174" i="4"/>
  <c r="AF175" i="5" s="1"/>
  <c r="G170" i="4"/>
  <c r="AD171" i="5" s="1"/>
  <c r="G167" i="4"/>
  <c r="R166" i="4"/>
  <c r="AG167" i="5" s="1"/>
  <c r="M164" i="4"/>
  <c r="AF165" i="5" s="1"/>
  <c r="R163" i="4"/>
  <c r="AG164" i="5" s="1"/>
  <c r="G158" i="4"/>
  <c r="M156" i="4"/>
  <c r="AF157" i="5" s="1"/>
  <c r="M154" i="4"/>
  <c r="AF155" i="5" s="1"/>
  <c r="M153" i="4"/>
  <c r="AF154" i="5" s="1"/>
  <c r="R152" i="4"/>
  <c r="AG153" i="5" s="1"/>
  <c r="G150" i="4"/>
  <c r="AD151" i="5" s="1"/>
  <c r="R149" i="4"/>
  <c r="AG150" i="5" s="1"/>
  <c r="R147" i="4"/>
  <c r="AG148" i="5" s="1"/>
  <c r="R144" i="4"/>
  <c r="AG145" i="5" s="1"/>
  <c r="R139" i="4"/>
  <c r="AG140" i="5" s="1"/>
  <c r="M138" i="4"/>
  <c r="AF139" i="5" s="1"/>
  <c r="G131" i="4"/>
  <c r="AD132" i="5" s="1"/>
  <c r="R130" i="4"/>
  <c r="AG131" i="5" s="1"/>
  <c r="R128" i="4"/>
  <c r="AG129" i="5" s="1"/>
  <c r="M127" i="4"/>
  <c r="AF128" i="5" s="1"/>
  <c r="M124" i="4"/>
  <c r="AF125" i="5" s="1"/>
  <c r="G123" i="4"/>
  <c r="AD124" i="5" s="1"/>
  <c r="R122" i="4"/>
  <c r="AG123" i="5" s="1"/>
  <c r="M121" i="4"/>
  <c r="AF122" i="5" s="1"/>
  <c r="R120" i="4"/>
  <c r="AG121" i="5" s="1"/>
  <c r="M119" i="4"/>
  <c r="AF120" i="5" s="1"/>
  <c r="R117" i="4"/>
  <c r="AG118" i="5" s="1"/>
  <c r="G115" i="4"/>
  <c r="AD116" i="5" s="1"/>
  <c r="M113" i="4"/>
  <c r="AF114" i="5" s="1"/>
  <c r="G112" i="4"/>
  <c r="H112" i="4" s="1"/>
  <c r="AE113" i="5" s="1"/>
  <c r="M60" i="4"/>
  <c r="AF61" i="5" s="1"/>
  <c r="G59" i="4"/>
  <c r="AD60" i="5" s="1"/>
  <c r="R58" i="4"/>
  <c r="AG59" i="5" s="1"/>
  <c r="R56" i="4"/>
  <c r="AG57" i="5" s="1"/>
  <c r="G56" i="4"/>
  <c r="AD57" i="5" s="1"/>
  <c r="M54" i="4"/>
  <c r="AF55" i="5" s="1"/>
  <c r="R53" i="4"/>
  <c r="AG54" i="5" s="1"/>
  <c r="M52" i="4"/>
  <c r="AF53" i="5" s="1"/>
  <c r="M49" i="4"/>
  <c r="AF50" i="5" s="1"/>
  <c r="W48" i="4"/>
  <c r="AH49" i="5" s="1"/>
  <c r="M46" i="4"/>
  <c r="AF47" i="5" s="1"/>
  <c r="R42" i="4"/>
  <c r="AG43" i="5" s="1"/>
  <c r="G42" i="4"/>
  <c r="AD43" i="5" s="1"/>
  <c r="M41" i="4"/>
  <c r="AF42" i="5" s="1"/>
  <c r="R39" i="4"/>
  <c r="AG40" i="5" s="1"/>
  <c r="M38" i="4"/>
  <c r="AF39" i="5" s="1"/>
  <c r="R36" i="4"/>
  <c r="AG37" i="5" s="1"/>
  <c r="G34" i="4"/>
  <c r="AD35" i="5" s="1"/>
  <c r="R33" i="4"/>
  <c r="AG34" i="5" s="1"/>
  <c r="W32" i="4"/>
  <c r="AH33" i="5" s="1"/>
  <c r="R31" i="4"/>
  <c r="AG32" i="5" s="1"/>
  <c r="G31" i="4"/>
  <c r="AD32" i="5" s="1"/>
  <c r="R30" i="4"/>
  <c r="AG31" i="5" s="1"/>
  <c r="R28" i="4"/>
  <c r="AG29" i="5" s="1"/>
  <c r="G28" i="4"/>
  <c r="AD29" i="5" s="1"/>
  <c r="M27" i="4"/>
  <c r="AF28" i="5" s="1"/>
  <c r="M26" i="4"/>
  <c r="AF27" i="5" s="1"/>
  <c r="M24" i="4"/>
  <c r="AF25" i="5" s="1"/>
  <c r="W21" i="4"/>
  <c r="AH22" i="5" s="1"/>
  <c r="M21" i="4"/>
  <c r="AF22" i="5" s="1"/>
  <c r="R20" i="4"/>
  <c r="AG21" i="5" s="1"/>
  <c r="G20" i="4"/>
  <c r="M19" i="4"/>
  <c r="AF20" i="5" s="1"/>
  <c r="W18" i="4"/>
  <c r="AH19" i="5" s="1"/>
  <c r="M16" i="4"/>
  <c r="AF17" i="5" s="1"/>
  <c r="G15" i="4"/>
  <c r="AD16" i="5" s="1"/>
  <c r="R14" i="4"/>
  <c r="AG15" i="5" s="1"/>
  <c r="G12" i="4"/>
  <c r="AD13" i="5" s="1"/>
  <c r="R11" i="4"/>
  <c r="AG12" i="5" s="1"/>
  <c r="W10" i="4"/>
  <c r="AH11" i="5" s="1"/>
  <c r="R9" i="4"/>
  <c r="AG10" i="5" s="1"/>
  <c r="G9" i="4"/>
  <c r="R8" i="4"/>
  <c r="AG9" i="5" s="1"/>
  <c r="G6" i="4"/>
  <c r="R5" i="4"/>
  <c r="AG6" i="5" s="1"/>
  <c r="AH77" i="3"/>
  <c r="AI77" i="3" s="1"/>
  <c r="W78" i="5" s="1"/>
  <c r="AH18" i="3"/>
  <c r="AI18" i="3" s="1"/>
  <c r="W19" i="5" s="1"/>
  <c r="G176" i="4"/>
  <c r="M166" i="4"/>
  <c r="AF167" i="5" s="1"/>
  <c r="G164" i="4"/>
  <c r="M163" i="4"/>
  <c r="AF164" i="5" s="1"/>
  <c r="G161" i="4"/>
  <c r="G148" i="4"/>
  <c r="AD149" i="5" s="1"/>
  <c r="W135" i="4"/>
  <c r="AH136" i="5" s="1"/>
  <c r="M133" i="4"/>
  <c r="AF134" i="5" s="1"/>
  <c r="W124" i="4"/>
  <c r="AH125" i="5" s="1"/>
  <c r="R123" i="4"/>
  <c r="AG124" i="5" s="1"/>
  <c r="G110" i="4"/>
  <c r="W49" i="4"/>
  <c r="AH50" i="5" s="1"/>
  <c r="W35" i="4"/>
  <c r="AH36" i="5" s="1"/>
  <c r="W24" i="4"/>
  <c r="W19" i="4"/>
  <c r="AH20" i="5" s="1"/>
  <c r="W16" i="4"/>
  <c r="AH17" i="5" s="1"/>
  <c r="W7" i="4"/>
  <c r="AH8" i="5" s="1"/>
  <c r="Z191" i="3"/>
  <c r="U192" i="5" s="1"/>
  <c r="Z190" i="3"/>
  <c r="U191" i="5" s="1"/>
  <c r="Z184" i="3"/>
  <c r="U185" i="5" s="1"/>
  <c r="Z182" i="3"/>
  <c r="U183" i="5" s="1"/>
  <c r="Z181" i="3"/>
  <c r="U182" i="5" s="1"/>
  <c r="Z175" i="3"/>
  <c r="U176" i="5" s="1"/>
  <c r="Z173" i="3"/>
  <c r="U174" i="5" s="1"/>
  <c r="Z171" i="3"/>
  <c r="U172" i="5" s="1"/>
  <c r="Z167" i="3"/>
  <c r="U168" i="5" s="1"/>
  <c r="H163" i="3"/>
  <c r="P164" i="5" s="1"/>
  <c r="Z159" i="3"/>
  <c r="U160" i="5" s="1"/>
  <c r="Z155" i="3"/>
  <c r="U156" i="5" s="1"/>
  <c r="Z152" i="3"/>
  <c r="U153" i="5" s="1"/>
  <c r="Z147" i="3"/>
  <c r="U148" i="5" s="1"/>
  <c r="Z141" i="3"/>
  <c r="U142" i="5" s="1"/>
  <c r="H141" i="3"/>
  <c r="P142" i="5" s="1"/>
  <c r="Z133" i="3"/>
  <c r="U134" i="5" s="1"/>
  <c r="H133" i="3"/>
  <c r="P134" i="5" s="1"/>
  <c r="Z126" i="3"/>
  <c r="U127" i="5" s="1"/>
  <c r="Z125" i="3"/>
  <c r="U126" i="5" s="1"/>
  <c r="Z120" i="3"/>
  <c r="U121" i="5" s="1"/>
  <c r="Z118" i="3"/>
  <c r="U119" i="5" s="1"/>
  <c r="H118" i="3"/>
  <c r="P119" i="5" s="1"/>
  <c r="Z117" i="3"/>
  <c r="U118" i="5" s="1"/>
  <c r="H115" i="3"/>
  <c r="P116" i="5" s="1"/>
  <c r="Z112" i="3"/>
  <c r="U113" i="5" s="1"/>
  <c r="Z109" i="3"/>
  <c r="U110" i="5" s="1"/>
  <c r="Z104" i="3"/>
  <c r="U105" i="5" s="1"/>
  <c r="H104" i="3"/>
  <c r="P105" i="5" s="1"/>
  <c r="M97" i="3"/>
  <c r="Q98" i="5" s="1"/>
  <c r="R102" i="4"/>
  <c r="AG103" i="5" s="1"/>
  <c r="R97" i="4"/>
  <c r="AG98" i="5" s="1"/>
  <c r="H99" i="3"/>
  <c r="P100" i="5" s="1"/>
  <c r="M82" i="3"/>
  <c r="Q83" i="5" s="1"/>
  <c r="R168" i="4"/>
  <c r="AG169" i="5" s="1"/>
  <c r="M167" i="4"/>
  <c r="AF168" i="5" s="1"/>
  <c r="G166" i="4"/>
  <c r="W144" i="4"/>
  <c r="AH145" i="5" s="1"/>
  <c r="W136" i="4"/>
  <c r="AH137" i="5" s="1"/>
  <c r="W133" i="4"/>
  <c r="AH134" i="5" s="1"/>
  <c r="W125" i="4"/>
  <c r="AH126" i="5" s="1"/>
  <c r="M102" i="4"/>
  <c r="AF103" i="5" s="1"/>
  <c r="R57" i="4"/>
  <c r="AG58" i="5" s="1"/>
  <c r="G55" i="4"/>
  <c r="W50" i="4"/>
  <c r="AH51" i="5" s="1"/>
  <c r="W44" i="4"/>
  <c r="AH45" i="5" s="1"/>
  <c r="W25" i="4"/>
  <c r="AH26" i="5" s="1"/>
  <c r="W17" i="4"/>
  <c r="AH18" i="5" s="1"/>
  <c r="W8" i="4"/>
  <c r="W150" i="3"/>
  <c r="T151" i="5" s="1"/>
  <c r="W126" i="3"/>
  <c r="T127" i="5" s="1"/>
  <c r="W110" i="3"/>
  <c r="AN109" i="75"/>
  <c r="AN108" i="75"/>
  <c r="AS108" i="75" s="1"/>
  <c r="AU108" i="75" s="1"/>
  <c r="G109" i="5" s="1"/>
  <c r="AN107" i="75"/>
  <c r="AN104" i="75"/>
  <c r="AN100" i="75"/>
  <c r="AS100" i="75" s="1"/>
  <c r="AU100" i="75" s="1"/>
  <c r="G101" i="5" s="1"/>
  <c r="G109" i="4"/>
  <c r="R108" i="4"/>
  <c r="AG109" i="5" s="1"/>
  <c r="M105" i="4"/>
  <c r="AF106" i="5" s="1"/>
  <c r="M104" i="4"/>
  <c r="AF105" i="5" s="1"/>
  <c r="R103" i="4"/>
  <c r="AG104" i="5" s="1"/>
  <c r="R95" i="4"/>
  <c r="AG96" i="5" s="1"/>
  <c r="AH189" i="3"/>
  <c r="W183" i="3"/>
  <c r="T184" i="5" s="1"/>
  <c r="W175" i="3"/>
  <c r="T176" i="5" s="1"/>
  <c r="AH167" i="3"/>
  <c r="AI167" i="3" s="1"/>
  <c r="W168" i="5" s="1"/>
  <c r="AH143" i="3"/>
  <c r="AI143" i="3" s="1"/>
  <c r="W144" i="5" s="1"/>
  <c r="AH138" i="3"/>
  <c r="AI138" i="3" s="1"/>
  <c r="W139" i="5" s="1"/>
  <c r="AH127" i="3"/>
  <c r="AI127" i="3" s="1"/>
  <c r="W128" i="5" s="1"/>
  <c r="AH101" i="3"/>
  <c r="H78" i="3"/>
  <c r="P79" i="5" s="1"/>
  <c r="H68" i="3"/>
  <c r="P69" i="5" s="1"/>
  <c r="H52" i="3"/>
  <c r="P53" i="5" s="1"/>
  <c r="H30" i="3"/>
  <c r="P31" i="5" s="1"/>
  <c r="BB186" i="75"/>
  <c r="BC186" i="75" s="1"/>
  <c r="K187" i="5" s="1"/>
  <c r="BB76" i="75"/>
  <c r="W96" i="3"/>
  <c r="T97" i="5" s="1"/>
  <c r="BD6" i="82"/>
  <c r="BC150" i="82"/>
  <c r="BE78" i="82"/>
  <c r="BD54" i="82"/>
  <c r="BD46" i="82"/>
  <c r="BD14" i="82"/>
  <c r="BE6" i="82"/>
  <c r="BD51" i="82"/>
  <c r="BA148" i="82"/>
  <c r="BB148" i="82" s="1"/>
  <c r="D159" i="84" s="1"/>
  <c r="G159" i="84" s="1"/>
  <c r="BE25" i="82"/>
  <c r="BE4" i="82"/>
  <c r="BE158" i="82"/>
  <c r="BD139" i="82"/>
  <c r="BA99" i="82"/>
  <c r="BE51" i="82"/>
  <c r="BD35" i="82"/>
  <c r="BE19" i="82"/>
  <c r="BD110" i="82"/>
  <c r="BE94" i="82"/>
  <c r="BE86" i="82"/>
  <c r="BD80" i="82"/>
  <c r="BD78" i="82"/>
  <c r="BD70" i="82"/>
  <c r="BE62" i="82"/>
  <c r="BE54" i="82"/>
  <c r="BE38" i="82"/>
  <c r="BE22" i="82"/>
  <c r="BC6" i="82"/>
  <c r="AC102" i="75"/>
  <c r="AE102" i="75" s="1"/>
  <c r="AR102" i="75" s="1"/>
  <c r="F103" i="5" s="1"/>
  <c r="AC26" i="75"/>
  <c r="AE26" i="75" s="1"/>
  <c r="AC183" i="75"/>
  <c r="AE183" i="75" s="1"/>
  <c r="AH44" i="75"/>
  <c r="E168" i="75"/>
  <c r="AC19" i="75"/>
  <c r="AE19" i="75" s="1"/>
  <c r="E78" i="75"/>
  <c r="AC8" i="75"/>
  <c r="AE8" i="75" s="1"/>
  <c r="AR8" i="75" s="1"/>
  <c r="F9" i="5" s="1"/>
  <c r="AC184" i="75"/>
  <c r="AE184" i="75" s="1"/>
  <c r="AH187" i="75"/>
  <c r="AC129" i="75"/>
  <c r="AE129" i="75" s="1"/>
  <c r="AR129" i="75" s="1"/>
  <c r="F130" i="5" s="1"/>
  <c r="X162" i="75"/>
  <c r="AO162" i="75" s="1"/>
  <c r="C163" i="5" s="1"/>
  <c r="X96" i="75"/>
  <c r="AK98" i="75"/>
  <c r="AL98" i="75" s="1"/>
  <c r="AR11" i="75"/>
  <c r="F12" i="5" s="1"/>
  <c r="X165" i="75"/>
  <c r="AO165" i="75" s="1"/>
  <c r="C166" i="5" s="1"/>
  <c r="AQ96" i="75"/>
  <c r="E97" i="5" s="1"/>
  <c r="AL180" i="75"/>
  <c r="AL82" i="75"/>
  <c r="AC50" i="75"/>
  <c r="AE50" i="75" s="1"/>
  <c r="AR50" i="75" s="1"/>
  <c r="F51" i="5" s="1"/>
  <c r="C120" i="84"/>
  <c r="F120" i="84" s="1"/>
  <c r="J111" i="5"/>
  <c r="AS111" i="5" s="1"/>
  <c r="AC101" i="75"/>
  <c r="AE101" i="75" s="1"/>
  <c r="AR101" i="75" s="1"/>
  <c r="F102" i="5" s="1"/>
  <c r="X109" i="75"/>
  <c r="AO109" i="75" s="1"/>
  <c r="C110" i="5" s="1"/>
  <c r="AC32" i="75"/>
  <c r="AE32" i="75" s="1"/>
  <c r="AR32" i="75" s="1"/>
  <c r="AL132" i="75"/>
  <c r="AH99" i="75"/>
  <c r="E114" i="75"/>
  <c r="AO132" i="75"/>
  <c r="AV132" i="75" s="1"/>
  <c r="E137" i="75"/>
  <c r="AO137" i="75" s="1"/>
  <c r="C138" i="5" s="1"/>
  <c r="AH90" i="75"/>
  <c r="X108" i="75"/>
  <c r="AO108" i="75" s="1"/>
  <c r="C109" i="5" s="1"/>
  <c r="AC173" i="75"/>
  <c r="AE173" i="75" s="1"/>
  <c r="AR173" i="75" s="1"/>
  <c r="F174" i="5" s="1"/>
  <c r="AH161" i="75"/>
  <c r="AH100" i="75"/>
  <c r="AC16" i="75"/>
  <c r="AE16" i="75" s="1"/>
  <c r="AR16" i="75" s="1"/>
  <c r="F17" i="5" s="1"/>
  <c r="AC46" i="75"/>
  <c r="AE46" i="75" s="1"/>
  <c r="AR46" i="75" s="1"/>
  <c r="F47" i="5" s="1"/>
  <c r="X163" i="75"/>
  <c r="AO163" i="75" s="1"/>
  <c r="C164" i="5" s="1"/>
  <c r="AO138" i="75"/>
  <c r="C139" i="5" s="1"/>
  <c r="AC34" i="75"/>
  <c r="AE34" i="75" s="1"/>
  <c r="AR34" i="75" s="1"/>
  <c r="F35" i="5" s="1"/>
  <c r="AL165" i="75"/>
  <c r="J115" i="5"/>
  <c r="AS115" i="5" s="1"/>
  <c r="R100" i="4"/>
  <c r="AG101" i="5" s="1"/>
  <c r="AR71" i="75"/>
  <c r="F72" i="5" s="1"/>
  <c r="AC60" i="75"/>
  <c r="AE60" i="75" s="1"/>
  <c r="AR60" i="75" s="1"/>
  <c r="F61" i="5" s="1"/>
  <c r="X60" i="75"/>
  <c r="AO60" i="75" s="1"/>
  <c r="AV60" i="75" s="1"/>
  <c r="E9" i="75"/>
  <c r="AH149" i="75"/>
  <c r="AC51" i="75"/>
  <c r="AE51" i="75" s="1"/>
  <c r="AR51" i="75" s="1"/>
  <c r="F52" i="5" s="1"/>
  <c r="X154" i="75"/>
  <c r="AO154" i="75" s="1"/>
  <c r="AV154" i="75" s="1"/>
  <c r="AH50" i="75"/>
  <c r="AC138" i="75"/>
  <c r="AE138" i="75" s="1"/>
  <c r="AR138" i="75" s="1"/>
  <c r="F139" i="5" s="1"/>
  <c r="AI147" i="75"/>
  <c r="AI57" i="75"/>
  <c r="AC47" i="75"/>
  <c r="AE47" i="75" s="1"/>
  <c r="AI46" i="75"/>
  <c r="X193" i="75"/>
  <c r="AO193" i="75" s="1"/>
  <c r="AV193" i="75" s="1"/>
  <c r="AL90" i="75"/>
  <c r="X119" i="75"/>
  <c r="AO119" i="75" s="1"/>
  <c r="AV119" i="75" s="1"/>
  <c r="AI129" i="75"/>
  <c r="AS33" i="75"/>
  <c r="AU33" i="75" s="1"/>
  <c r="G34" i="5" s="1"/>
  <c r="X84" i="75"/>
  <c r="AO84" i="75" s="1"/>
  <c r="J38" i="5"/>
  <c r="AS38" i="5" s="1"/>
  <c r="H121" i="4"/>
  <c r="AE122" i="5" s="1"/>
  <c r="C133" i="84"/>
  <c r="F133" i="84" s="1"/>
  <c r="J130" i="5"/>
  <c r="AS130" i="5" s="1"/>
  <c r="AD131" i="5"/>
  <c r="H130" i="4"/>
  <c r="AE131" i="5" s="1"/>
  <c r="H40" i="4"/>
  <c r="AE41" i="5" s="1"/>
  <c r="AD41" i="5"/>
  <c r="AC181" i="5"/>
  <c r="H180" i="4"/>
  <c r="AE181" i="5" s="1"/>
  <c r="AC170" i="5"/>
  <c r="H169" i="4"/>
  <c r="AE170" i="5" s="1"/>
  <c r="H117" i="4"/>
  <c r="AE118" i="5" s="1"/>
  <c r="AC118" i="5"/>
  <c r="AC94" i="5"/>
  <c r="H93" i="4"/>
  <c r="AE94" i="5" s="1"/>
  <c r="AC40" i="5"/>
  <c r="H39" i="4"/>
  <c r="AE40" i="5" s="1"/>
  <c r="AD7" i="5"/>
  <c r="H6" i="4"/>
  <c r="AE7" i="5" s="1"/>
  <c r="X150" i="75"/>
  <c r="AO150" i="75" s="1"/>
  <c r="C151" i="5" s="1"/>
  <c r="AC157" i="75"/>
  <c r="AE157" i="75" s="1"/>
  <c r="AR157" i="75" s="1"/>
  <c r="F158" i="5" s="1"/>
  <c r="AQ85" i="75"/>
  <c r="E86" i="5" s="1"/>
  <c r="C51" i="84"/>
  <c r="F51" i="84" s="1"/>
  <c r="J53" i="5"/>
  <c r="AS53" i="5" s="1"/>
  <c r="AD8" i="5"/>
  <c r="H7" i="4"/>
  <c r="AE8" i="5" s="1"/>
  <c r="AD79" i="5"/>
  <c r="H78" i="4"/>
  <c r="AE79" i="5" s="1"/>
  <c r="AL60" i="75"/>
  <c r="AC120" i="75"/>
  <c r="AE120" i="75" s="1"/>
  <c r="AR120" i="75" s="1"/>
  <c r="X104" i="75"/>
  <c r="AO104" i="75" s="1"/>
  <c r="C105" i="5" s="1"/>
  <c r="X142" i="75"/>
  <c r="AC158" i="75"/>
  <c r="AE158" i="75" s="1"/>
  <c r="AR158" i="75" s="1"/>
  <c r="F159" i="5" s="1"/>
  <c r="AL94" i="75"/>
  <c r="AS136" i="75"/>
  <c r="AU136" i="75" s="1"/>
  <c r="G137" i="5" s="1"/>
  <c r="R189" i="4"/>
  <c r="AG190" i="5" s="1"/>
  <c r="R175" i="4"/>
  <c r="AG176" i="5" s="1"/>
  <c r="R155" i="4"/>
  <c r="AG156" i="5" s="1"/>
  <c r="M146" i="4"/>
  <c r="AF147" i="5" s="1"/>
  <c r="R112" i="4"/>
  <c r="AG113" i="5" s="1"/>
  <c r="W57" i="4"/>
  <c r="AH58" i="5" s="1"/>
  <c r="AC79" i="75"/>
  <c r="AE79" i="75" s="1"/>
  <c r="AR79" i="75" s="1"/>
  <c r="F80" i="5" s="1"/>
  <c r="AC131" i="75"/>
  <c r="AE131" i="75" s="1"/>
  <c r="AR131" i="75" s="1"/>
  <c r="F132" i="5" s="1"/>
  <c r="AQ51" i="75"/>
  <c r="E52" i="5" s="1"/>
  <c r="AH69" i="75"/>
  <c r="H183" i="4"/>
  <c r="AE184" i="5" s="1"/>
  <c r="R67" i="4"/>
  <c r="AG68" i="5" s="1"/>
  <c r="AO141" i="75"/>
  <c r="C142" i="5" s="1"/>
  <c r="AH27" i="75"/>
  <c r="AO50" i="75"/>
  <c r="C51" i="5" s="1"/>
  <c r="AL4" i="75"/>
  <c r="AO85" i="75"/>
  <c r="C86" i="5" s="1"/>
  <c r="AO99" i="75"/>
  <c r="C100" i="5" s="1"/>
  <c r="AH181" i="75"/>
  <c r="AC57" i="75"/>
  <c r="AE57" i="75" s="1"/>
  <c r="AR57" i="75" s="1"/>
  <c r="AC162" i="75"/>
  <c r="AE162" i="75" s="1"/>
  <c r="AR162" i="75" s="1"/>
  <c r="F163" i="5" s="1"/>
  <c r="AC189" i="75"/>
  <c r="AE189" i="75" s="1"/>
  <c r="AR189" i="75" s="1"/>
  <c r="F190" i="5" s="1"/>
  <c r="AC4" i="75"/>
  <c r="AE4" i="75" s="1"/>
  <c r="AR4" i="75" s="1"/>
  <c r="F5" i="5" s="1"/>
  <c r="AH5" i="75"/>
  <c r="AL8" i="75"/>
  <c r="AL129" i="75"/>
  <c r="AC94" i="75"/>
  <c r="AE94" i="75" s="1"/>
  <c r="AR94" i="75" s="1"/>
  <c r="F95" i="5" s="1"/>
  <c r="AC81" i="75"/>
  <c r="AE81" i="75" s="1"/>
  <c r="AR81" i="75" s="1"/>
  <c r="F82" i="5" s="1"/>
  <c r="AS84" i="75"/>
  <c r="AU84" i="75" s="1"/>
  <c r="G85" i="5" s="1"/>
  <c r="AI142" i="75"/>
  <c r="AI76" i="75"/>
  <c r="AO26" i="75"/>
  <c r="C27" i="5" s="1"/>
  <c r="X129" i="75"/>
  <c r="AO129" i="75" s="1"/>
  <c r="C130" i="5" s="1"/>
  <c r="AQ188" i="75"/>
  <c r="E189" i="5" s="1"/>
  <c r="J28" i="5"/>
  <c r="AS28" i="5" s="1"/>
  <c r="M3" i="3"/>
  <c r="Q4" i="5" s="1"/>
  <c r="AM3" i="75"/>
  <c r="J121" i="5"/>
  <c r="AS121" i="5" s="1"/>
  <c r="AI185" i="3"/>
  <c r="W186" i="5" s="1"/>
  <c r="Q128" i="3"/>
  <c r="R128" i="3" s="1"/>
  <c r="P104" i="3"/>
  <c r="S104" i="3" s="1"/>
  <c r="S105" i="5" s="1"/>
  <c r="M190" i="4"/>
  <c r="AF191" i="5" s="1"/>
  <c r="G184" i="4"/>
  <c r="AD185" i="5" s="1"/>
  <c r="R183" i="4"/>
  <c r="AG184" i="5" s="1"/>
  <c r="G181" i="4"/>
  <c r="H181" i="4" s="1"/>
  <c r="AE182" i="5" s="1"/>
  <c r="W101" i="4"/>
  <c r="W84" i="4"/>
  <c r="AH85" i="5" s="1"/>
  <c r="W76" i="4"/>
  <c r="AH77" i="5" s="1"/>
  <c r="W68" i="4"/>
  <c r="AH69" i="5" s="1"/>
  <c r="BB161" i="75"/>
  <c r="AN97" i="75"/>
  <c r="AN95" i="75"/>
  <c r="AS95" i="75" s="1"/>
  <c r="AU95" i="75" s="1"/>
  <c r="G96" i="5" s="1"/>
  <c r="AN94" i="75"/>
  <c r="AS94" i="75" s="1"/>
  <c r="AU94" i="75" s="1"/>
  <c r="AN81" i="75"/>
  <c r="AS81" i="75" s="1"/>
  <c r="AU81" i="75" s="1"/>
  <c r="G82" i="5" s="1"/>
  <c r="AN54" i="75"/>
  <c r="AS54" i="75" s="1"/>
  <c r="AU54" i="75" s="1"/>
  <c r="G55" i="5" s="1"/>
  <c r="M182" i="4"/>
  <c r="AF183" i="5" s="1"/>
  <c r="M162" i="4"/>
  <c r="AF163" i="5" s="1"/>
  <c r="W29" i="4"/>
  <c r="W13" i="4"/>
  <c r="X13" i="4" s="1"/>
  <c r="AI14" i="5" s="1"/>
  <c r="W189" i="3"/>
  <c r="T190" i="5" s="1"/>
  <c r="W173" i="3"/>
  <c r="T174" i="5" s="1"/>
  <c r="W149" i="3"/>
  <c r="T150" i="5" s="1"/>
  <c r="W133" i="3"/>
  <c r="T134" i="5" s="1"/>
  <c r="W125" i="3"/>
  <c r="T126" i="5" s="1"/>
  <c r="W117" i="3"/>
  <c r="T118" i="5" s="1"/>
  <c r="W94" i="3"/>
  <c r="T95" i="5" s="1"/>
  <c r="W23" i="3"/>
  <c r="T24" i="5" s="1"/>
  <c r="W15" i="3"/>
  <c r="T16" i="5" s="1"/>
  <c r="W7" i="3"/>
  <c r="T8" i="5" s="1"/>
  <c r="R192" i="4"/>
  <c r="AG193" i="5" s="1"/>
  <c r="M188" i="4"/>
  <c r="AF189" i="5" s="1"/>
  <c r="W99" i="4"/>
  <c r="AH100" i="5" s="1"/>
  <c r="W82" i="4"/>
  <c r="AH83" i="5" s="1"/>
  <c r="W74" i="4"/>
  <c r="AH75" i="5" s="1"/>
  <c r="H177" i="3"/>
  <c r="P178" i="5" s="1"/>
  <c r="Z176" i="3"/>
  <c r="U177" i="5" s="1"/>
  <c r="AH172" i="3"/>
  <c r="AI172" i="3" s="1"/>
  <c r="W173" i="5" s="1"/>
  <c r="Z50" i="3"/>
  <c r="U51" i="5" s="1"/>
  <c r="AM67" i="75"/>
  <c r="AQ64" i="75"/>
  <c r="E65" i="5" s="1"/>
  <c r="AM51" i="75"/>
  <c r="BB47" i="75"/>
  <c r="BB34" i="75"/>
  <c r="BB4" i="75"/>
  <c r="AI184" i="3"/>
  <c r="W185" i="5" s="1"/>
  <c r="Q152" i="3"/>
  <c r="R152" i="3" s="1"/>
  <c r="S152" i="3" s="1"/>
  <c r="S153" i="5" s="1"/>
  <c r="W41" i="4"/>
  <c r="AH42" i="5" s="1"/>
  <c r="W36" i="4"/>
  <c r="AH37" i="5" s="1"/>
  <c r="Z111" i="3"/>
  <c r="U112" i="5" s="1"/>
  <c r="H152" i="4"/>
  <c r="AE153" i="5" s="1"/>
  <c r="Q144" i="3"/>
  <c r="R144" i="3" s="1"/>
  <c r="AI104" i="3"/>
  <c r="W105" i="5" s="1"/>
  <c r="R165" i="4"/>
  <c r="AG166" i="5" s="1"/>
  <c r="M53" i="4"/>
  <c r="AF54" i="5" s="1"/>
  <c r="AD31" i="5"/>
  <c r="H61" i="4"/>
  <c r="AE62" i="5" s="1"/>
  <c r="AI176" i="3"/>
  <c r="W177" i="5" s="1"/>
  <c r="AM7" i="75"/>
  <c r="AI82" i="3"/>
  <c r="W83" i="5" s="1"/>
  <c r="W106" i="4"/>
  <c r="AH107" i="5" s="1"/>
  <c r="G103" i="4"/>
  <c r="H103" i="4" s="1"/>
  <c r="AE104" i="5" s="1"/>
  <c r="M101" i="4"/>
  <c r="AF102" i="5" s="1"/>
  <c r="W100" i="4"/>
  <c r="X100" i="4" s="1"/>
  <c r="AI101" i="5" s="1"/>
  <c r="G97" i="4"/>
  <c r="H97" i="4" s="1"/>
  <c r="AE98" i="5" s="1"/>
  <c r="G85" i="4"/>
  <c r="AD86" i="5" s="1"/>
  <c r="R82" i="4"/>
  <c r="AG83" i="5" s="1"/>
  <c r="W80" i="4"/>
  <c r="AH81" i="5" s="1"/>
  <c r="W78" i="4"/>
  <c r="AH79" i="5" s="1"/>
  <c r="W67" i="4"/>
  <c r="AH68" i="5" s="1"/>
  <c r="R66" i="4"/>
  <c r="AG67" i="5" s="1"/>
  <c r="M62" i="4"/>
  <c r="AF63" i="5" s="1"/>
  <c r="R61" i="4"/>
  <c r="AG62" i="5" s="1"/>
  <c r="R35" i="4"/>
  <c r="AG36" i="5" s="1"/>
  <c r="Z94" i="3"/>
  <c r="U95" i="5" s="1"/>
  <c r="Z55" i="3"/>
  <c r="U56" i="5" s="1"/>
  <c r="Z47" i="3"/>
  <c r="U48" i="5" s="1"/>
  <c r="AD174" i="5"/>
  <c r="H94" i="4"/>
  <c r="AE95" i="5" s="1"/>
  <c r="J15" i="5"/>
  <c r="AS15" i="5" s="1"/>
  <c r="H36" i="4"/>
  <c r="AE37" i="5" s="1"/>
  <c r="J39" i="75"/>
  <c r="L39" i="75" s="1"/>
  <c r="AR39" i="75" s="1"/>
  <c r="F40" i="5" s="1"/>
  <c r="R180" i="4"/>
  <c r="AG181" i="5" s="1"/>
  <c r="M178" i="4"/>
  <c r="AF179" i="5" s="1"/>
  <c r="R174" i="4"/>
  <c r="AG175" i="5" s="1"/>
  <c r="R172" i="4"/>
  <c r="AG173" i="5" s="1"/>
  <c r="R169" i="4"/>
  <c r="AG170" i="5" s="1"/>
  <c r="M165" i="4"/>
  <c r="AF166" i="5" s="1"/>
  <c r="M161" i="4"/>
  <c r="AF162" i="5" s="1"/>
  <c r="G155" i="4"/>
  <c r="H155" i="4" s="1"/>
  <c r="AE156" i="5" s="1"/>
  <c r="G147" i="4"/>
  <c r="AD148" i="5" s="1"/>
  <c r="R146" i="4"/>
  <c r="AG147" i="5" s="1"/>
  <c r="M145" i="4"/>
  <c r="AF146" i="5" s="1"/>
  <c r="R133" i="4"/>
  <c r="AG134" i="5" s="1"/>
  <c r="W131" i="4"/>
  <c r="R127" i="4"/>
  <c r="AG128" i="5" s="1"/>
  <c r="M126" i="4"/>
  <c r="AF127" i="5" s="1"/>
  <c r="M123" i="4"/>
  <c r="AF124" i="5" s="1"/>
  <c r="G120" i="4"/>
  <c r="H120" i="4" s="1"/>
  <c r="AE121" i="5" s="1"/>
  <c r="W83" i="4"/>
  <c r="AH84" i="5" s="1"/>
  <c r="G75" i="4"/>
  <c r="R72" i="4"/>
  <c r="AG73" i="5" s="1"/>
  <c r="M71" i="4"/>
  <c r="AF72" i="5" s="1"/>
  <c r="BB153" i="75"/>
  <c r="BC153" i="75" s="1"/>
  <c r="K154" i="5" s="1"/>
  <c r="BB119" i="75"/>
  <c r="BB57" i="75"/>
  <c r="BB51" i="75"/>
  <c r="AK119" i="75"/>
  <c r="AC100" i="75"/>
  <c r="AE100" i="75" s="1"/>
  <c r="AR100" i="75" s="1"/>
  <c r="F101" i="5" s="1"/>
  <c r="X140" i="75"/>
  <c r="AO140" i="75" s="1"/>
  <c r="C141" i="5" s="1"/>
  <c r="AO169" i="75"/>
  <c r="C170" i="5" s="1"/>
  <c r="AL91" i="75"/>
  <c r="AI79" i="75"/>
  <c r="AO68" i="75"/>
  <c r="AV68" i="75" s="1"/>
  <c r="AC108" i="5"/>
  <c r="H107" i="4"/>
  <c r="AE108" i="5" s="1"/>
  <c r="AO115" i="75"/>
  <c r="AV115" i="75" s="1"/>
  <c r="AC163" i="75"/>
  <c r="AE163" i="75" s="1"/>
  <c r="AR163" i="75" s="1"/>
  <c r="F164" i="5" s="1"/>
  <c r="AC171" i="75"/>
  <c r="AE171" i="75" s="1"/>
  <c r="AR171" i="75" s="1"/>
  <c r="F172" i="5" s="1"/>
  <c r="AC134" i="75"/>
  <c r="AE134" i="75" s="1"/>
  <c r="AR134" i="75" s="1"/>
  <c r="F135" i="5" s="1"/>
  <c r="AL46" i="75"/>
  <c r="AC145" i="75"/>
  <c r="AE145" i="75" s="1"/>
  <c r="AQ134" i="75"/>
  <c r="E135" i="5" s="1"/>
  <c r="AS75" i="75"/>
  <c r="AU75" i="75" s="1"/>
  <c r="G76" i="5" s="1"/>
  <c r="E93" i="75"/>
  <c r="AQ74" i="75"/>
  <c r="E75" i="5" s="1"/>
  <c r="AD56" i="5"/>
  <c r="H55" i="4"/>
  <c r="AE56" i="5" s="1"/>
  <c r="AH188" i="75"/>
  <c r="AC148" i="75"/>
  <c r="AE148" i="75" s="1"/>
  <c r="AH142" i="75"/>
  <c r="AK69" i="75"/>
  <c r="AL69" i="75" s="1"/>
  <c r="AO52" i="75"/>
  <c r="C53" i="5" s="1"/>
  <c r="AI110" i="75"/>
  <c r="AK6" i="75"/>
  <c r="AL6" i="75" s="1"/>
  <c r="AQ16" i="75"/>
  <c r="E17" i="5" s="1"/>
  <c r="AL88" i="75"/>
  <c r="AL74" i="75"/>
  <c r="AC70" i="75"/>
  <c r="AE70" i="75" s="1"/>
  <c r="AH52" i="75"/>
  <c r="AK192" i="75"/>
  <c r="AL192" i="75" s="1"/>
  <c r="AO44" i="75"/>
  <c r="C45" i="5" s="1"/>
  <c r="AS185" i="75"/>
  <c r="AU185" i="75" s="1"/>
  <c r="G186" i="5" s="1"/>
  <c r="AD156" i="5"/>
  <c r="AH116" i="75"/>
  <c r="X78" i="75"/>
  <c r="AO78" i="75" s="1"/>
  <c r="AV78" i="75" s="1"/>
  <c r="X183" i="75"/>
  <c r="AO183" i="75" s="1"/>
  <c r="C184" i="5" s="1"/>
  <c r="AL125" i="75"/>
  <c r="AC29" i="75"/>
  <c r="AE29" i="75" s="1"/>
  <c r="AR29" i="75" s="1"/>
  <c r="F30" i="5" s="1"/>
  <c r="AQ137" i="75"/>
  <c r="E138" i="5" s="1"/>
  <c r="AL115" i="75"/>
  <c r="R3" i="4"/>
  <c r="AG4" i="5" s="1"/>
  <c r="J108" i="5"/>
  <c r="AS108" i="5" s="1"/>
  <c r="H63" i="4"/>
  <c r="AE64" i="5" s="1"/>
  <c r="H106" i="4"/>
  <c r="AE107" i="5" s="1"/>
  <c r="H108" i="4"/>
  <c r="AE109" i="5" s="1"/>
  <c r="AM15" i="75"/>
  <c r="W64" i="4"/>
  <c r="AH65" i="5" s="1"/>
  <c r="G23" i="4"/>
  <c r="AD24" i="5" s="1"/>
  <c r="H187" i="3"/>
  <c r="P188" i="5" s="1"/>
  <c r="AH181" i="3"/>
  <c r="AI181" i="3" s="1"/>
  <c r="W182" i="5" s="1"/>
  <c r="Z178" i="3"/>
  <c r="U179" i="5" s="1"/>
  <c r="H178" i="3"/>
  <c r="P179" i="5" s="1"/>
  <c r="Z170" i="3"/>
  <c r="U171" i="5" s="1"/>
  <c r="H170" i="3"/>
  <c r="P171" i="5" s="1"/>
  <c r="AI49" i="3"/>
  <c r="W50" i="5" s="1"/>
  <c r="H45" i="3"/>
  <c r="P46" i="5" s="1"/>
  <c r="BB171" i="75"/>
  <c r="BB167" i="75"/>
  <c r="BB164" i="75"/>
  <c r="C160" i="84" s="1"/>
  <c r="F160" i="84" s="1"/>
  <c r="BB116" i="75"/>
  <c r="AY99" i="75"/>
  <c r="I100" i="5" s="1"/>
  <c r="E187" i="3"/>
  <c r="O188" i="5" s="1"/>
  <c r="Z185" i="3"/>
  <c r="U186" i="5" s="1"/>
  <c r="H185" i="3"/>
  <c r="P186" i="5" s="1"/>
  <c r="Z177" i="3"/>
  <c r="U178" i="5" s="1"/>
  <c r="Z169" i="3"/>
  <c r="U170" i="5" s="1"/>
  <c r="Z161" i="3"/>
  <c r="U162" i="5" s="1"/>
  <c r="Z153" i="3"/>
  <c r="U154" i="5" s="1"/>
  <c r="Z145" i="3"/>
  <c r="U146" i="5" s="1"/>
  <c r="Z137" i="3"/>
  <c r="U138" i="5" s="1"/>
  <c r="H137" i="3"/>
  <c r="P138" i="5" s="1"/>
  <c r="Z129" i="3"/>
  <c r="U130" i="5" s="1"/>
  <c r="Z121" i="3"/>
  <c r="U122" i="5" s="1"/>
  <c r="AI109" i="3"/>
  <c r="W110" i="5" s="1"/>
  <c r="AI101" i="3"/>
  <c r="W102" i="5" s="1"/>
  <c r="E93" i="3"/>
  <c r="Z91" i="3"/>
  <c r="U92" i="5" s="1"/>
  <c r="AI87" i="3"/>
  <c r="W88" i="5" s="1"/>
  <c r="E85" i="3"/>
  <c r="O86" i="5" s="1"/>
  <c r="AI79" i="3"/>
  <c r="W80" i="5" s="1"/>
  <c r="Z75" i="3"/>
  <c r="U76" i="5" s="1"/>
  <c r="AI72" i="3"/>
  <c r="W73" i="5" s="1"/>
  <c r="AI71" i="3"/>
  <c r="W72" i="5" s="1"/>
  <c r="AI64" i="3"/>
  <c r="W65" i="5" s="1"/>
  <c r="E61" i="3"/>
  <c r="O62" i="5" s="1"/>
  <c r="Z59" i="3"/>
  <c r="U60" i="5" s="1"/>
  <c r="AI56" i="3"/>
  <c r="W57" i="5" s="1"/>
  <c r="Z51" i="3"/>
  <c r="U52" i="5" s="1"/>
  <c r="AH46" i="3"/>
  <c r="AI46" i="3" s="1"/>
  <c r="W47" i="5" s="1"/>
  <c r="Z43" i="3"/>
  <c r="U44" i="5" s="1"/>
  <c r="H43" i="3"/>
  <c r="P44" i="5" s="1"/>
  <c r="AL179" i="75"/>
  <c r="AH36" i="75"/>
  <c r="W161" i="4"/>
  <c r="AH162" i="5" s="1"/>
  <c r="R141" i="4"/>
  <c r="AG142" i="5" s="1"/>
  <c r="M140" i="4"/>
  <c r="AF141" i="5" s="1"/>
  <c r="G139" i="4"/>
  <c r="AD140" i="5" s="1"/>
  <c r="W137" i="4"/>
  <c r="AH138" i="5" s="1"/>
  <c r="M137" i="4"/>
  <c r="AF138" i="5" s="1"/>
  <c r="W126" i="4"/>
  <c r="AH127" i="5" s="1"/>
  <c r="W118" i="4"/>
  <c r="AH119" i="5" s="1"/>
  <c r="R114" i="4"/>
  <c r="AG115" i="5" s="1"/>
  <c r="R74" i="4"/>
  <c r="AG75" i="5" s="1"/>
  <c r="G72" i="4"/>
  <c r="M70" i="4"/>
  <c r="AF71" i="5" s="1"/>
  <c r="R69" i="4"/>
  <c r="AG70" i="5" s="1"/>
  <c r="R52" i="4"/>
  <c r="AG53" i="5" s="1"/>
  <c r="M48" i="4"/>
  <c r="R46" i="4"/>
  <c r="R12" i="4"/>
  <c r="AG13" i="5" s="1"/>
  <c r="M179" i="4"/>
  <c r="AF180" i="5" s="1"/>
  <c r="G178" i="4"/>
  <c r="AD179" i="5" s="1"/>
  <c r="W165" i="4"/>
  <c r="AH166" i="5" s="1"/>
  <c r="R125" i="4"/>
  <c r="AG126" i="5" s="1"/>
  <c r="W107" i="4"/>
  <c r="AH108" i="5" s="1"/>
  <c r="W45" i="4"/>
  <c r="AH46" i="5" s="1"/>
  <c r="W42" i="4"/>
  <c r="AH43" i="5" s="1"/>
  <c r="W33" i="4"/>
  <c r="AH34" i="5" s="1"/>
  <c r="W30" i="4"/>
  <c r="AH31" i="5" s="1"/>
  <c r="G24" i="4"/>
  <c r="AD25" i="5" s="1"/>
  <c r="W14" i="4"/>
  <c r="AH15" i="5" s="1"/>
  <c r="Z183" i="3"/>
  <c r="U184" i="5" s="1"/>
  <c r="W179" i="3"/>
  <c r="T180" i="5" s="1"/>
  <c r="W171" i="3"/>
  <c r="T172" i="5" s="1"/>
  <c r="W163" i="3"/>
  <c r="T164" i="5" s="1"/>
  <c r="W155" i="3"/>
  <c r="T156" i="5" s="1"/>
  <c r="Z151" i="3"/>
  <c r="U152" i="5" s="1"/>
  <c r="AI131" i="3"/>
  <c r="W132" i="5" s="1"/>
  <c r="E130" i="3"/>
  <c r="O131" i="5" s="1"/>
  <c r="H119" i="3"/>
  <c r="P120" i="5" s="1"/>
  <c r="AQ80" i="75"/>
  <c r="E81" i="5" s="1"/>
  <c r="BB33" i="75"/>
  <c r="H123" i="4"/>
  <c r="AE124" i="5" s="1"/>
  <c r="X80" i="4"/>
  <c r="AI81" i="5" s="1"/>
  <c r="AD37" i="5"/>
  <c r="J31" i="75"/>
  <c r="L31" i="75" s="1"/>
  <c r="AR31" i="75" s="1"/>
  <c r="F32" i="5" s="1"/>
  <c r="W186" i="3"/>
  <c r="T187" i="5" s="1"/>
  <c r="AI5" i="3"/>
  <c r="W6" i="5" s="1"/>
  <c r="AH4" i="3"/>
  <c r="AI4" i="3" s="1"/>
  <c r="W5" i="5" s="1"/>
  <c r="X184" i="75"/>
  <c r="AO184" i="75" s="1"/>
  <c r="C185" i="5" s="1"/>
  <c r="AS80" i="75"/>
  <c r="AU80" i="75" s="1"/>
  <c r="G81" i="5" s="1"/>
  <c r="X45" i="75"/>
  <c r="AQ190" i="75"/>
  <c r="E191" i="5" s="1"/>
  <c r="X128" i="75"/>
  <c r="AO128" i="75" s="1"/>
  <c r="AV128" i="75" s="1"/>
  <c r="AL161" i="75"/>
  <c r="X157" i="75"/>
  <c r="AO157" i="75" s="1"/>
  <c r="C158" i="5" s="1"/>
  <c r="AQ184" i="75"/>
  <c r="E185" i="5" s="1"/>
  <c r="J163" i="5"/>
  <c r="AS163" i="5" s="1"/>
  <c r="H179" i="4"/>
  <c r="AE180" i="5" s="1"/>
  <c r="J97" i="5"/>
  <c r="AS97" i="5" s="1"/>
  <c r="H15" i="4"/>
  <c r="AE16" i="5" s="1"/>
  <c r="H141" i="4"/>
  <c r="AE142" i="5" s="1"/>
  <c r="J84" i="5"/>
  <c r="AS84" i="5" s="1"/>
  <c r="AD153" i="5"/>
  <c r="J33" i="75"/>
  <c r="R187" i="4"/>
  <c r="AG188" i="5" s="1"/>
  <c r="M186" i="4"/>
  <c r="AF187" i="5" s="1"/>
  <c r="R181" i="4"/>
  <c r="AG182" i="5" s="1"/>
  <c r="G135" i="4"/>
  <c r="W63" i="4"/>
  <c r="W60" i="4"/>
  <c r="AH61" i="5" s="1"/>
  <c r="W37" i="4"/>
  <c r="AH38" i="5" s="1"/>
  <c r="W31" i="4"/>
  <c r="AH32" i="5" s="1"/>
  <c r="G22" i="4"/>
  <c r="W9" i="4"/>
  <c r="AH10" i="5" s="1"/>
  <c r="W185" i="3"/>
  <c r="T186" i="5" s="1"/>
  <c r="W177" i="3"/>
  <c r="T178" i="5" s="1"/>
  <c r="W169" i="3"/>
  <c r="T170" i="5" s="1"/>
  <c r="W161" i="3"/>
  <c r="T162" i="5" s="1"/>
  <c r="W145" i="3"/>
  <c r="T146" i="5" s="1"/>
  <c r="W137" i="3"/>
  <c r="W129" i="3"/>
  <c r="M116" i="3"/>
  <c r="Q117" i="5" s="1"/>
  <c r="W105" i="3"/>
  <c r="T106" i="5" s="1"/>
  <c r="Z101" i="3"/>
  <c r="U102" i="5" s="1"/>
  <c r="W98" i="3"/>
  <c r="T99" i="5" s="1"/>
  <c r="W91" i="3"/>
  <c r="T92" i="5" s="1"/>
  <c r="M86" i="3"/>
  <c r="Q87" i="5" s="1"/>
  <c r="W83" i="3"/>
  <c r="T84" i="5" s="1"/>
  <c r="Z79" i="3"/>
  <c r="U80" i="5" s="1"/>
  <c r="W43" i="3"/>
  <c r="T44" i="5" s="1"/>
  <c r="Z39" i="3"/>
  <c r="U40" i="5" s="1"/>
  <c r="W27" i="3"/>
  <c r="T28" i="5" s="1"/>
  <c r="W19" i="3"/>
  <c r="T20" i="5" s="1"/>
  <c r="E18" i="3"/>
  <c r="O19" i="5" s="1"/>
  <c r="H16" i="3"/>
  <c r="P17" i="5" s="1"/>
  <c r="AQ132" i="75"/>
  <c r="E133" i="5" s="1"/>
  <c r="AS90" i="75"/>
  <c r="AU90" i="75" s="1"/>
  <c r="G91" i="5" s="1"/>
  <c r="AQ71" i="75"/>
  <c r="E72" i="5" s="1"/>
  <c r="AC132" i="75"/>
  <c r="AE132" i="75" s="1"/>
  <c r="AR132" i="75" s="1"/>
  <c r="F133" i="5" s="1"/>
  <c r="AL61" i="75"/>
  <c r="AD15" i="5"/>
  <c r="J106" i="5"/>
  <c r="AS106" i="5" s="1"/>
  <c r="H90" i="4"/>
  <c r="AE91" i="5" s="1"/>
  <c r="W183" i="4"/>
  <c r="AH184" i="5" s="1"/>
  <c r="G182" i="4"/>
  <c r="AD183" i="5" s="1"/>
  <c r="W141" i="4"/>
  <c r="AH142" i="5" s="1"/>
  <c r="W122" i="4"/>
  <c r="AH123" i="5" s="1"/>
  <c r="G119" i="4"/>
  <c r="W108" i="4"/>
  <c r="AH109" i="5" s="1"/>
  <c r="G68" i="4"/>
  <c r="H68" i="4" s="1"/>
  <c r="AE69" i="5" s="1"/>
  <c r="W66" i="4"/>
  <c r="AH67" i="5" s="1"/>
  <c r="W52" i="4"/>
  <c r="AH53" i="5" s="1"/>
  <c r="W46" i="4"/>
  <c r="AH47" i="5" s="1"/>
  <c r="W43" i="4"/>
  <c r="AH44" i="5" s="1"/>
  <c r="W34" i="4"/>
  <c r="AH35" i="5" s="1"/>
  <c r="W23" i="4"/>
  <c r="W15" i="4"/>
  <c r="AH16" i="5" s="1"/>
  <c r="W12" i="4"/>
  <c r="AH13" i="5" s="1"/>
  <c r="W192" i="3"/>
  <c r="Z188" i="3"/>
  <c r="U189" i="5" s="1"/>
  <c r="W184" i="3"/>
  <c r="T185" i="5" s="1"/>
  <c r="AS158" i="75"/>
  <c r="AU158" i="75" s="1"/>
  <c r="AH40" i="75"/>
  <c r="X145" i="75"/>
  <c r="AO145" i="75" s="1"/>
  <c r="C146" i="5" s="1"/>
  <c r="AC23" i="75"/>
  <c r="AE23" i="75" s="1"/>
  <c r="AR23" i="75" s="1"/>
  <c r="F24" i="5" s="1"/>
  <c r="X179" i="75"/>
  <c r="AL9" i="75"/>
  <c r="AQ111" i="75"/>
  <c r="E112" i="5" s="1"/>
  <c r="X31" i="75"/>
  <c r="AO31" i="75" s="1"/>
  <c r="C32" i="5" s="1"/>
  <c r="AI178" i="75"/>
  <c r="AQ147" i="75"/>
  <c r="E148" i="5" s="1"/>
  <c r="AJ42" i="75"/>
  <c r="AL42" i="75" s="1"/>
  <c r="H73" i="4"/>
  <c r="AE74" i="5" s="1"/>
  <c r="J102" i="5"/>
  <c r="AS102" i="5" s="1"/>
  <c r="H105" i="4"/>
  <c r="AE106" i="5" s="1"/>
  <c r="J15" i="75"/>
  <c r="L15" i="75" s="1"/>
  <c r="AR15" i="75" s="1"/>
  <c r="F16" i="5" s="1"/>
  <c r="AI150" i="3"/>
  <c r="W151" i="5" s="1"/>
  <c r="AI142" i="3"/>
  <c r="W143" i="5" s="1"/>
  <c r="H116" i="3"/>
  <c r="P117" i="5" s="1"/>
  <c r="AI25" i="3"/>
  <c r="W26" i="5" s="1"/>
  <c r="AH24" i="3"/>
  <c r="AI24" i="3" s="1"/>
  <c r="W25" i="5" s="1"/>
  <c r="Z21" i="3"/>
  <c r="U22" i="5" s="1"/>
  <c r="H21" i="3"/>
  <c r="P22" i="5" s="1"/>
  <c r="BB55" i="75"/>
  <c r="C68" i="84" s="1"/>
  <c r="F68" i="84" s="1"/>
  <c r="BE190" i="82"/>
  <c r="BA187" i="82"/>
  <c r="BB187" i="82" s="1"/>
  <c r="D183" i="84" s="1"/>
  <c r="G183" i="84" s="1"/>
  <c r="BA155" i="82"/>
  <c r="BB155" i="82" s="1"/>
  <c r="AT156" i="5" s="1"/>
  <c r="BA139" i="82"/>
  <c r="BB139" i="82" s="1"/>
  <c r="AT140" i="5" s="1"/>
  <c r="BE137" i="82"/>
  <c r="BD145" i="82"/>
  <c r="BE155" i="82"/>
  <c r="BE150" i="82"/>
  <c r="BA125" i="82"/>
  <c r="BA116" i="82"/>
  <c r="BB116" i="82" s="1"/>
  <c r="AT117" i="5" s="1"/>
  <c r="BA115" i="82"/>
  <c r="BB115" i="82" s="1"/>
  <c r="AT116" i="5" s="1"/>
  <c r="BC107" i="82"/>
  <c r="BE99" i="82"/>
  <c r="BA93" i="82"/>
  <c r="BB93" i="82" s="1"/>
  <c r="D90" i="84" s="1"/>
  <c r="G90" i="84" s="1"/>
  <c r="BC84" i="82"/>
  <c r="BC83" i="82"/>
  <c r="BA77" i="82"/>
  <c r="BB77" i="82" s="1"/>
  <c r="BA75" i="82"/>
  <c r="BB75" i="82" s="1"/>
  <c r="AT76" i="5" s="1"/>
  <c r="BD73" i="82"/>
  <c r="BE57" i="82"/>
  <c r="BD53" i="82"/>
  <c r="BE52" i="82"/>
  <c r="BA51" i="82"/>
  <c r="BB51" i="82" s="1"/>
  <c r="BE43" i="82"/>
  <c r="BE37" i="82"/>
  <c r="BE35" i="82"/>
  <c r="BE29" i="82"/>
  <c r="BD25" i="82"/>
  <c r="BE17" i="82"/>
  <c r="BD4" i="82"/>
  <c r="E136" i="3"/>
  <c r="O137" i="5" s="1"/>
  <c r="E23" i="3"/>
  <c r="O24" i="5" s="1"/>
  <c r="E7" i="3"/>
  <c r="O8" i="5" s="1"/>
  <c r="E99" i="3"/>
  <c r="O100" i="5" s="1"/>
  <c r="E84" i="3"/>
  <c r="O85" i="5" s="1"/>
  <c r="E193" i="3"/>
  <c r="O194" i="5" s="1"/>
  <c r="E129" i="3"/>
  <c r="O130" i="5" s="1"/>
  <c r="E120" i="3"/>
  <c r="O121" i="5" s="1"/>
  <c r="M171" i="3"/>
  <c r="Q172" i="5" s="1"/>
  <c r="M155" i="3"/>
  <c r="Q156" i="5" s="1"/>
  <c r="E190" i="3"/>
  <c r="O191" i="5" s="1"/>
  <c r="E158" i="3"/>
  <c r="O159" i="5" s="1"/>
  <c r="E46" i="3"/>
  <c r="O47" i="5" s="1"/>
  <c r="M107" i="4"/>
  <c r="AF108" i="5" s="1"/>
  <c r="M11" i="4"/>
  <c r="AF12" i="5" s="1"/>
  <c r="AH101" i="5"/>
  <c r="AS74" i="75"/>
  <c r="AU74" i="75" s="1"/>
  <c r="G75" i="5" s="1"/>
  <c r="AN4" i="75"/>
  <c r="X18" i="4"/>
  <c r="AI19" i="5" s="1"/>
  <c r="Q190" i="3"/>
  <c r="R190" i="3" s="1"/>
  <c r="Q68" i="3"/>
  <c r="R68" i="3" s="1"/>
  <c r="Q32" i="3"/>
  <c r="R32" i="3" s="1"/>
  <c r="S32" i="3" s="1"/>
  <c r="S33" i="5" s="1"/>
  <c r="Q102" i="3"/>
  <c r="R102" i="3" s="1"/>
  <c r="S102" i="3" s="1"/>
  <c r="S103" i="5" s="1"/>
  <c r="I109" i="5"/>
  <c r="AU62" i="75"/>
  <c r="G63" i="5" s="1"/>
  <c r="Q64" i="3"/>
  <c r="R64" i="3" s="1"/>
  <c r="S64" i="3" s="1"/>
  <c r="S65" i="5" s="1"/>
  <c r="P92" i="3"/>
  <c r="BC185" i="75"/>
  <c r="K186" i="5" s="1"/>
  <c r="AN56" i="75"/>
  <c r="AS56" i="75" s="1"/>
  <c r="AU56" i="75" s="1"/>
  <c r="G57" i="5" s="1"/>
  <c r="AN167" i="75"/>
  <c r="AS167" i="75" s="1"/>
  <c r="AU167" i="75" s="1"/>
  <c r="G168" i="5" s="1"/>
  <c r="Q182" i="3"/>
  <c r="R182" i="3" s="1"/>
  <c r="S182" i="3" s="1"/>
  <c r="S183" i="5" s="1"/>
  <c r="P40" i="3"/>
  <c r="S40" i="3" s="1"/>
  <c r="S41" i="5" s="1"/>
  <c r="P110" i="3"/>
  <c r="Q20" i="3"/>
  <c r="R20" i="3" s="1"/>
  <c r="S20" i="3" s="1"/>
  <c r="S21" i="5" s="1"/>
  <c r="Q134" i="3"/>
  <c r="R134" i="3" s="1"/>
  <c r="S134" i="3" s="1"/>
  <c r="S135" i="5" s="1"/>
  <c r="W20" i="4"/>
  <c r="X20" i="4" s="1"/>
  <c r="AI21" i="5" s="1"/>
  <c r="AN10" i="75"/>
  <c r="AS10" i="75" s="1"/>
  <c r="AU10" i="75" s="1"/>
  <c r="AN51" i="75"/>
  <c r="AS51" i="75" s="1"/>
  <c r="AU51" i="75" s="1"/>
  <c r="G52" i="5" s="1"/>
  <c r="AS120" i="75"/>
  <c r="AU120" i="75" s="1"/>
  <c r="G121" i="5" s="1"/>
  <c r="AN166" i="75"/>
  <c r="AS166" i="75" s="1"/>
  <c r="X86" i="4"/>
  <c r="AI87" i="5" s="1"/>
  <c r="Q142" i="3"/>
  <c r="R142" i="3" s="1"/>
  <c r="S142" i="3" s="1"/>
  <c r="S143" i="5" s="1"/>
  <c r="Q52" i="3"/>
  <c r="R52" i="3" s="1"/>
  <c r="S52" i="3" s="1"/>
  <c r="S53" i="5" s="1"/>
  <c r="Q178" i="3"/>
  <c r="R178" i="3" s="1"/>
  <c r="AS133" i="75"/>
  <c r="AU133" i="75" s="1"/>
  <c r="G134" i="5" s="1"/>
  <c r="AN9" i="75"/>
  <c r="AS9" i="75" s="1"/>
  <c r="AU9" i="75" s="1"/>
  <c r="G10" i="5" s="1"/>
  <c r="Q24" i="3"/>
  <c r="R24" i="3" s="1"/>
  <c r="S24" i="3" s="1"/>
  <c r="S25" i="5" s="1"/>
  <c r="Q99" i="3"/>
  <c r="R99" i="3" s="1"/>
  <c r="P185" i="3"/>
  <c r="M159" i="3"/>
  <c r="Q160" i="5" s="1"/>
  <c r="P193" i="3"/>
  <c r="S193" i="3" s="1"/>
  <c r="S194" i="5" s="1"/>
  <c r="P130" i="3"/>
  <c r="W113" i="3"/>
  <c r="AS3" i="75"/>
  <c r="AU3" i="75" s="1"/>
  <c r="G4" i="5" s="1"/>
  <c r="AS88" i="75"/>
  <c r="AU88" i="75" s="1"/>
  <c r="G89" i="5" s="1"/>
  <c r="AS137" i="75"/>
  <c r="AU137" i="75" s="1"/>
  <c r="G138" i="5" s="1"/>
  <c r="AS114" i="75"/>
  <c r="AU114" i="75" s="1"/>
  <c r="G115" i="5" s="1"/>
  <c r="AS27" i="75"/>
  <c r="AU27" i="75" s="1"/>
  <c r="G28" i="5" s="1"/>
  <c r="S92" i="3"/>
  <c r="S93" i="5" s="1"/>
  <c r="AN37" i="75"/>
  <c r="AS37" i="75" s="1"/>
  <c r="AU37" i="75" s="1"/>
  <c r="G38" i="5" s="1"/>
  <c r="AS126" i="75"/>
  <c r="AU126" i="75" s="1"/>
  <c r="G127" i="5" s="1"/>
  <c r="AN31" i="75"/>
  <c r="AS31" i="75" s="1"/>
  <c r="AU31" i="75" s="1"/>
  <c r="G32" i="5" s="1"/>
  <c r="M143" i="3"/>
  <c r="Q144" i="5" s="1"/>
  <c r="AS63" i="75"/>
  <c r="AU63" i="75" s="1"/>
  <c r="G64" i="5" s="1"/>
  <c r="AS61" i="75"/>
  <c r="AU61" i="75" s="1"/>
  <c r="G62" i="5" s="1"/>
  <c r="AS28" i="75"/>
  <c r="AU28" i="75" s="1"/>
  <c r="G29" i="5" s="1"/>
  <c r="AS125" i="75"/>
  <c r="AU125" i="75" s="1"/>
  <c r="G126" i="5" s="1"/>
  <c r="Z192" i="3"/>
  <c r="U193" i="5" s="1"/>
  <c r="W84" i="3"/>
  <c r="T85" i="5" s="1"/>
  <c r="W68" i="3"/>
  <c r="T69" i="5" s="1"/>
  <c r="M41" i="3"/>
  <c r="M8" i="3"/>
  <c r="Q9" i="5" s="1"/>
  <c r="Z143" i="3"/>
  <c r="U144" i="5" s="1"/>
  <c r="Z135" i="3"/>
  <c r="U136" i="5" s="1"/>
  <c r="M101" i="3"/>
  <c r="Q102" i="5" s="1"/>
  <c r="M79" i="3"/>
  <c r="Q80" i="5" s="1"/>
  <c r="M63" i="3"/>
  <c r="Q64" i="5" s="1"/>
  <c r="M7" i="3"/>
  <c r="Q8" i="5" s="1"/>
  <c r="AS143" i="75"/>
  <c r="AU143" i="75" s="1"/>
  <c r="G144" i="5" s="1"/>
  <c r="W32" i="3"/>
  <c r="T33" i="5" s="1"/>
  <c r="AS15" i="75"/>
  <c r="AU15" i="75" s="1"/>
  <c r="G16" i="5" s="1"/>
  <c r="I115" i="5"/>
  <c r="I155" i="5"/>
  <c r="AS78" i="75"/>
  <c r="AU78" i="75" s="1"/>
  <c r="G79" i="5" s="1"/>
  <c r="Z106" i="3"/>
  <c r="U107" i="5" s="1"/>
  <c r="M104" i="3"/>
  <c r="Q105" i="5" s="1"/>
  <c r="Z99" i="3"/>
  <c r="U100" i="5" s="1"/>
  <c r="Z92" i="3"/>
  <c r="U93" i="5" s="1"/>
  <c r="Z84" i="3"/>
  <c r="U85" i="5" s="1"/>
  <c r="Z76" i="3"/>
  <c r="U77" i="5" s="1"/>
  <c r="Z68" i="3"/>
  <c r="U69" i="5" s="1"/>
  <c r="M49" i="3"/>
  <c r="Q50" i="5" s="1"/>
  <c r="M9" i="3"/>
  <c r="Q10" i="5" s="1"/>
  <c r="AN163" i="75"/>
  <c r="AS163" i="75" s="1"/>
  <c r="AU163" i="75" s="1"/>
  <c r="G164" i="5" s="1"/>
  <c r="AS161" i="75"/>
  <c r="AU161" i="75" s="1"/>
  <c r="G162" i="5" s="1"/>
  <c r="AS135" i="75"/>
  <c r="AU135" i="75" s="1"/>
  <c r="G136" i="5" s="1"/>
  <c r="AS134" i="75"/>
  <c r="AU134" i="75" s="1"/>
  <c r="G135" i="5" s="1"/>
  <c r="AN110" i="75"/>
  <c r="AS110" i="75" s="1"/>
  <c r="AU110" i="75" s="1"/>
  <c r="G111" i="5" s="1"/>
  <c r="AS107" i="75"/>
  <c r="AU107" i="75" s="1"/>
  <c r="G108" i="5" s="1"/>
  <c r="AN21" i="75"/>
  <c r="AS21" i="75" s="1"/>
  <c r="AU21" i="75" s="1"/>
  <c r="G22" i="5" s="1"/>
  <c r="AN19" i="75"/>
  <c r="AS19" i="75" s="1"/>
  <c r="AU19" i="75" s="1"/>
  <c r="G20" i="5" s="1"/>
  <c r="AY163" i="75"/>
  <c r="I164" i="5" s="1"/>
  <c r="AY147" i="75"/>
  <c r="BC147" i="75" s="1"/>
  <c r="K148" i="5" s="1"/>
  <c r="AY123" i="75"/>
  <c r="I124" i="5" s="1"/>
  <c r="AY91" i="75"/>
  <c r="I92" i="5" s="1"/>
  <c r="AY83" i="75"/>
  <c r="BC83" i="75" s="1"/>
  <c r="K84" i="5" s="1"/>
  <c r="AY19" i="75"/>
  <c r="I20" i="5" s="1"/>
  <c r="M189" i="3"/>
  <c r="Q190" i="5" s="1"/>
  <c r="M167" i="3"/>
  <c r="Q168" i="5" s="1"/>
  <c r="W106" i="3"/>
  <c r="T107" i="5" s="1"/>
  <c r="W99" i="3"/>
  <c r="T100" i="5" s="1"/>
  <c r="W185" i="4"/>
  <c r="AH186" i="5" s="1"/>
  <c r="W176" i="4"/>
  <c r="AH177" i="5" s="1"/>
  <c r="M94" i="3"/>
  <c r="Q95" i="5" s="1"/>
  <c r="W190" i="3"/>
  <c r="T191" i="5" s="1"/>
  <c r="Z189" i="3"/>
  <c r="U190" i="5" s="1"/>
  <c r="AS36" i="75"/>
  <c r="AU36" i="75" s="1"/>
  <c r="G37" i="5" s="1"/>
  <c r="AN29" i="75"/>
  <c r="AS29" i="75" s="1"/>
  <c r="AU29" i="75" s="1"/>
  <c r="G30" i="5" s="1"/>
  <c r="AS23" i="75"/>
  <c r="AU23" i="75" s="1"/>
  <c r="G24" i="5" s="1"/>
  <c r="AH102" i="5"/>
  <c r="W158" i="4"/>
  <c r="AH159" i="5" s="1"/>
  <c r="W156" i="4"/>
  <c r="AH157" i="5" s="1"/>
  <c r="W142" i="4"/>
  <c r="AH143" i="5" s="1"/>
  <c r="W47" i="4"/>
  <c r="AH48" i="5" s="1"/>
  <c r="W11" i="4"/>
  <c r="AH12" i="5" s="1"/>
  <c r="W140" i="3"/>
  <c r="AJ140" i="3" s="1"/>
  <c r="X141" i="5" s="1"/>
  <c r="W69" i="3"/>
  <c r="T70" i="5" s="1"/>
  <c r="W45" i="3"/>
  <c r="T46" i="5" s="1"/>
  <c r="W193" i="3"/>
  <c r="T194" i="5" s="1"/>
  <c r="W60" i="3"/>
  <c r="T61" i="5" s="1"/>
  <c r="W81" i="4"/>
  <c r="AH82" i="5" s="1"/>
  <c r="W79" i="4"/>
  <c r="AH80" i="5" s="1"/>
  <c r="W95" i="4"/>
  <c r="AH96" i="5" s="1"/>
  <c r="W179" i="4"/>
  <c r="AH180" i="5" s="1"/>
  <c r="W159" i="4"/>
  <c r="AH160" i="5" s="1"/>
  <c r="W151" i="4"/>
  <c r="AH152" i="5" s="1"/>
  <c r="W75" i="3"/>
  <c r="W177" i="4"/>
  <c r="AH178" i="5" s="1"/>
  <c r="W166" i="4"/>
  <c r="W130" i="4"/>
  <c r="AH131" i="5" s="1"/>
  <c r="W178" i="4"/>
  <c r="AH179" i="5" s="1"/>
  <c r="W152" i="4"/>
  <c r="AH153" i="5" s="1"/>
  <c r="W123" i="4"/>
  <c r="AH124" i="5" s="1"/>
  <c r="W61" i="4"/>
  <c r="AH62" i="5" s="1"/>
  <c r="W31" i="3"/>
  <c r="T32" i="5" s="1"/>
  <c r="W103" i="4"/>
  <c r="W97" i="4"/>
  <c r="AH98" i="5" s="1"/>
  <c r="W187" i="3"/>
  <c r="T188" i="5" s="1"/>
  <c r="W180" i="3"/>
  <c r="T181" i="5" s="1"/>
  <c r="W38" i="3"/>
  <c r="T39" i="5" s="1"/>
  <c r="M53" i="3"/>
  <c r="Q54" i="5" s="1"/>
  <c r="Z7" i="3"/>
  <c r="U8" i="5" s="1"/>
  <c r="Z187" i="3"/>
  <c r="U188" i="5" s="1"/>
  <c r="Z180" i="3"/>
  <c r="U181" i="5" s="1"/>
  <c r="M178" i="3"/>
  <c r="Q179" i="5" s="1"/>
  <c r="Z172" i="3"/>
  <c r="U173" i="5" s="1"/>
  <c r="Z132" i="3"/>
  <c r="U133" i="5" s="1"/>
  <c r="M114" i="3"/>
  <c r="Q115" i="5" s="1"/>
  <c r="Z54" i="3"/>
  <c r="U55" i="5" s="1"/>
  <c r="Z30" i="3"/>
  <c r="U31" i="5" s="1"/>
  <c r="Z45" i="3"/>
  <c r="U46" i="5" s="1"/>
  <c r="G120" i="5"/>
  <c r="BC101" i="75"/>
  <c r="K102" i="5" s="1"/>
  <c r="I102" i="5"/>
  <c r="I175" i="5"/>
  <c r="BC174" i="75"/>
  <c r="K175" i="5" s="1"/>
  <c r="AS97" i="75"/>
  <c r="AU97" i="75" s="1"/>
  <c r="G98" i="5" s="1"/>
  <c r="AN157" i="75"/>
  <c r="AS157" i="75" s="1"/>
  <c r="AU157" i="75" s="1"/>
  <c r="G158" i="5" s="1"/>
  <c r="AU190" i="75"/>
  <c r="G191" i="5" s="1"/>
  <c r="AY3" i="75"/>
  <c r="I4" i="5" s="1"/>
  <c r="AY107" i="75"/>
  <c r="BC107" i="75" s="1"/>
  <c r="K108" i="5" s="1"/>
  <c r="AN55" i="75"/>
  <c r="AS55" i="75" s="1"/>
  <c r="AU55" i="75" s="1"/>
  <c r="G56" i="5" s="1"/>
  <c r="AS193" i="75"/>
  <c r="AU193" i="75" s="1"/>
  <c r="G194" i="5" s="1"/>
  <c r="AN58" i="75"/>
  <c r="AS58" i="75" s="1"/>
  <c r="AU58" i="75" s="1"/>
  <c r="G59" i="5" s="1"/>
  <c r="AS69" i="75"/>
  <c r="AU69" i="75" s="1"/>
  <c r="G70" i="5" s="1"/>
  <c r="AY187" i="75"/>
  <c r="I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AU174" i="75"/>
  <c r="G175" i="5" s="1"/>
  <c r="AS49" i="75"/>
  <c r="AU49" i="75" s="1"/>
  <c r="G50" i="5" s="1"/>
  <c r="AY11" i="75"/>
  <c r="BC11" i="75" s="1"/>
  <c r="K12" i="5" s="1"/>
  <c r="AS145" i="75"/>
  <c r="AU145" i="75" s="1"/>
  <c r="G146" i="5" s="1"/>
  <c r="AY59" i="75"/>
  <c r="AY139" i="75"/>
  <c r="I140" i="5" s="1"/>
  <c r="AN123" i="75"/>
  <c r="AS123" i="75" s="1"/>
  <c r="AU123" i="75" s="1"/>
  <c r="G124" i="5" s="1"/>
  <c r="AY131" i="75"/>
  <c r="I132" i="5" s="1"/>
  <c r="AN148" i="75"/>
  <c r="AS148" i="75" s="1"/>
  <c r="AU148" i="75" s="1"/>
  <c r="G149" i="5" s="1"/>
  <c r="AN82" i="75"/>
  <c r="AS82" i="75" s="1"/>
  <c r="AU82" i="75" s="1"/>
  <c r="G83" i="5" s="1"/>
  <c r="AN165" i="75"/>
  <c r="AS165" i="75" s="1"/>
  <c r="AU165" i="75" s="1"/>
  <c r="G166" i="5" s="1"/>
  <c r="AN150" i="75"/>
  <c r="AS150" i="75" s="1"/>
  <c r="AU150" i="75" s="1"/>
  <c r="AN149" i="75"/>
  <c r="AS149" i="75" s="1"/>
  <c r="AU149" i="75" s="1"/>
  <c r="G150" i="5" s="1"/>
  <c r="AY67" i="75"/>
  <c r="I68" i="5" s="1"/>
  <c r="AS6" i="75"/>
  <c r="AU6" i="75" s="1"/>
  <c r="G7" i="5" s="1"/>
  <c r="AN96" i="75"/>
  <c r="AS96" i="75" s="1"/>
  <c r="AU96" i="75" s="1"/>
  <c r="G97" i="5" s="1"/>
  <c r="AN177" i="75"/>
  <c r="AS177" i="75" s="1"/>
  <c r="AU177" i="75" s="1"/>
  <c r="G178" i="5" s="1"/>
  <c r="AS91" i="75"/>
  <c r="AU91" i="75" s="1"/>
  <c r="G92" i="5" s="1"/>
  <c r="AN68" i="75"/>
  <c r="AS68" i="75" s="1"/>
  <c r="AU68" i="75" s="1"/>
  <c r="AN171" i="75"/>
  <c r="AS171" i="75" s="1"/>
  <c r="AU171" i="75" s="1"/>
  <c r="G172" i="5" s="1"/>
  <c r="AY115" i="75"/>
  <c r="I116" i="5" s="1"/>
  <c r="AY43" i="75"/>
  <c r="I44" i="5" s="1"/>
  <c r="AS72" i="75"/>
  <c r="AU72" i="75" s="1"/>
  <c r="G73" i="5" s="1"/>
  <c r="AN7" i="75"/>
  <c r="AS7" i="75" s="1"/>
  <c r="AU7" i="75" s="1"/>
  <c r="G8" i="5" s="1"/>
  <c r="AN183" i="75"/>
  <c r="AS183" i="75" s="1"/>
  <c r="AU183" i="75" s="1"/>
  <c r="G184" i="5" s="1"/>
  <c r="AU86" i="75"/>
  <c r="G87" i="5" s="1"/>
  <c r="AN106" i="75"/>
  <c r="AS106" i="75" s="1"/>
  <c r="AU106" i="75" s="1"/>
  <c r="G107" i="5" s="1"/>
  <c r="AS112" i="75"/>
  <c r="AU112" i="75" s="1"/>
  <c r="G113" i="5" s="1"/>
  <c r="AS118" i="75"/>
  <c r="AU118" i="75" s="1"/>
  <c r="G119" i="5" s="1"/>
  <c r="AN162" i="75"/>
  <c r="AS162" i="75" s="1"/>
  <c r="AU162" i="75" s="1"/>
  <c r="G163" i="5" s="1"/>
  <c r="AY35" i="75"/>
  <c r="I36" i="5" s="1"/>
  <c r="AN98" i="75"/>
  <c r="AS98" i="75" s="1"/>
  <c r="AU98" i="75" s="1"/>
  <c r="G99" i="5" s="1"/>
  <c r="AN111" i="75"/>
  <c r="AS111" i="75" s="1"/>
  <c r="AU111" i="75" s="1"/>
  <c r="AN67" i="75"/>
  <c r="AS67" i="75" s="1"/>
  <c r="AU67" i="75" s="1"/>
  <c r="G68" i="5" s="1"/>
  <c r="M88" i="3"/>
  <c r="Q89" i="5" s="1"/>
  <c r="M6" i="3"/>
  <c r="Q7" i="5" s="1"/>
  <c r="M19" i="3"/>
  <c r="Q20" i="5" s="1"/>
  <c r="BC37" i="75"/>
  <c r="K38" i="5" s="1"/>
  <c r="I38" i="5"/>
  <c r="AS176" i="75"/>
  <c r="AU176" i="75" s="1"/>
  <c r="G177" i="5" s="1"/>
  <c r="AS71" i="75"/>
  <c r="AU71" i="75" s="1"/>
  <c r="G72" i="5" s="1"/>
  <c r="AS83" i="75"/>
  <c r="AU83" i="75" s="1"/>
  <c r="G84" i="5" s="1"/>
  <c r="AS192" i="75"/>
  <c r="AU192" i="75" s="1"/>
  <c r="AS181" i="75"/>
  <c r="AU181" i="75" s="1"/>
  <c r="G182" i="5" s="1"/>
  <c r="AS169" i="75"/>
  <c r="AU169" i="75" s="1"/>
  <c r="G170" i="5" s="1"/>
  <c r="AS173" i="75"/>
  <c r="AU173" i="75" s="1"/>
  <c r="G174" i="5" s="1"/>
  <c r="AS32" i="75"/>
  <c r="AU32" i="75" s="1"/>
  <c r="G33" i="5" s="1"/>
  <c r="I30" i="5"/>
  <c r="AS109" i="75"/>
  <c r="AU109" i="75" s="1"/>
  <c r="G110" i="5" s="1"/>
  <c r="AS104" i="75"/>
  <c r="AU104" i="75" s="1"/>
  <c r="G105" i="5" s="1"/>
  <c r="AS4" i="75"/>
  <c r="AU4" i="75" s="1"/>
  <c r="G5" i="5" s="1"/>
  <c r="AG47" i="5"/>
  <c r="C101" i="5"/>
  <c r="C107" i="5"/>
  <c r="X74" i="75"/>
  <c r="AO74" i="75" s="1"/>
  <c r="C75" i="5" s="1"/>
  <c r="AI74" i="75"/>
  <c r="C180" i="84"/>
  <c r="F180" i="84" s="1"/>
  <c r="J183" i="5"/>
  <c r="AS183" i="5" s="1"/>
  <c r="H41" i="4"/>
  <c r="AE42" i="5" s="1"/>
  <c r="AD42" i="5"/>
  <c r="H79" i="4"/>
  <c r="AE80" i="5" s="1"/>
  <c r="AD80" i="5"/>
  <c r="AD162" i="5"/>
  <c r="H161" i="4"/>
  <c r="AE162" i="5" s="1"/>
  <c r="AD177" i="5"/>
  <c r="H176" i="4"/>
  <c r="AE177" i="5" s="1"/>
  <c r="AD110" i="5"/>
  <c r="H109" i="4"/>
  <c r="AE110" i="5" s="1"/>
  <c r="AD76" i="5"/>
  <c r="H75" i="4"/>
  <c r="AE76" i="5" s="1"/>
  <c r="AD73" i="5"/>
  <c r="H72" i="4"/>
  <c r="AE73" i="5" s="1"/>
  <c r="AF49" i="5"/>
  <c r="X48" i="4"/>
  <c r="AI49" i="5" s="1"/>
  <c r="AC37" i="75"/>
  <c r="AE37" i="75" s="1"/>
  <c r="C132" i="84"/>
  <c r="F132" i="84" s="1"/>
  <c r="J125" i="5"/>
  <c r="AS125" i="5" s="1"/>
  <c r="AC115" i="75"/>
  <c r="AE115" i="75" s="1"/>
  <c r="AR115" i="75" s="1"/>
  <c r="F116" i="5" s="1"/>
  <c r="AH51" i="75"/>
  <c r="AC179" i="75"/>
  <c r="AE179" i="75" s="1"/>
  <c r="AR179" i="75" s="1"/>
  <c r="BC106" i="75"/>
  <c r="K107" i="5" s="1"/>
  <c r="X46" i="75"/>
  <c r="AO46" i="75" s="1"/>
  <c r="AV46" i="75" s="1"/>
  <c r="AL93" i="75"/>
  <c r="E142" i="75"/>
  <c r="AO142" i="75" s="1"/>
  <c r="C143" i="5" s="1"/>
  <c r="AJ43" i="75"/>
  <c r="AL43" i="75" s="1"/>
  <c r="AC43" i="75"/>
  <c r="AE43" i="75" s="1"/>
  <c r="AD82" i="5"/>
  <c r="H81" i="4"/>
  <c r="AE82" i="5" s="1"/>
  <c r="AC185" i="5"/>
  <c r="H184" i="4"/>
  <c r="AE185" i="5" s="1"/>
  <c r="AC179" i="5"/>
  <c r="H178" i="4"/>
  <c r="AE179" i="5" s="1"/>
  <c r="AR168" i="75"/>
  <c r="F169" i="5" s="1"/>
  <c r="AE95" i="75"/>
  <c r="AR95" i="75" s="1"/>
  <c r="F96" i="5" s="1"/>
  <c r="AK190" i="75"/>
  <c r="AL190" i="75" s="1"/>
  <c r="AC74" i="75"/>
  <c r="AE74" i="75" s="1"/>
  <c r="AR74" i="75" s="1"/>
  <c r="F75" i="5" s="1"/>
  <c r="AC146" i="75"/>
  <c r="AE146" i="75" s="1"/>
  <c r="AR146" i="75" s="1"/>
  <c r="F147" i="5" s="1"/>
  <c r="AK146" i="75"/>
  <c r="AL146" i="75" s="1"/>
  <c r="C115" i="84"/>
  <c r="F115" i="84" s="1"/>
  <c r="J109" i="5"/>
  <c r="AS109" i="5" s="1"/>
  <c r="AJ107" i="75"/>
  <c r="AL107" i="75" s="1"/>
  <c r="AC107" i="75"/>
  <c r="AE107" i="75" s="1"/>
  <c r="AR107" i="75" s="1"/>
  <c r="AR187" i="75"/>
  <c r="F188" i="5" s="1"/>
  <c r="X29" i="75"/>
  <c r="AO29" i="75" s="1"/>
  <c r="C30" i="5" s="1"/>
  <c r="AO3" i="75"/>
  <c r="C4" i="5" s="1"/>
  <c r="AS25" i="75"/>
  <c r="AU25" i="75" s="1"/>
  <c r="G26" i="5" s="1"/>
  <c r="X39" i="75"/>
  <c r="AO39" i="75" s="1"/>
  <c r="AV39" i="75" s="1"/>
  <c r="D76" i="5"/>
  <c r="X62" i="75"/>
  <c r="AO62" i="75" s="1"/>
  <c r="C63" i="5" s="1"/>
  <c r="X105" i="75"/>
  <c r="AO105" i="75" s="1"/>
  <c r="C106" i="5" s="1"/>
  <c r="AC113" i="75"/>
  <c r="AE113" i="75" s="1"/>
  <c r="AR113" i="75" s="1"/>
  <c r="F114" i="5" s="1"/>
  <c r="AI130" i="75"/>
  <c r="AO80" i="75"/>
  <c r="AV80" i="75" s="1"/>
  <c r="AO79" i="75"/>
  <c r="C80" i="5" s="1"/>
  <c r="AR181" i="75"/>
  <c r="F182" i="5" s="1"/>
  <c r="I82" i="5"/>
  <c r="AC35" i="75"/>
  <c r="AE35" i="75" s="1"/>
  <c r="AR35" i="75" s="1"/>
  <c r="F36" i="5" s="1"/>
  <c r="AO94" i="75"/>
  <c r="AV94" i="75" s="1"/>
  <c r="AO96" i="75"/>
  <c r="C97" i="5" s="1"/>
  <c r="AK53" i="75"/>
  <c r="AL53" i="75" s="1"/>
  <c r="AS46" i="75"/>
  <c r="AU46" i="75" s="1"/>
  <c r="G47" i="5" s="1"/>
  <c r="AJ54" i="75"/>
  <c r="AC54" i="75"/>
  <c r="AE54" i="75" s="1"/>
  <c r="AR54" i="75" s="1"/>
  <c r="F55" i="5" s="1"/>
  <c r="AJ123" i="75"/>
  <c r="AL123" i="75" s="1"/>
  <c r="AC123" i="75"/>
  <c r="AE123" i="75" s="1"/>
  <c r="AL51" i="75"/>
  <c r="AF68" i="5"/>
  <c r="AG69" i="5"/>
  <c r="AO19" i="75"/>
  <c r="E69" i="75"/>
  <c r="AH123" i="75"/>
  <c r="AC3" i="75"/>
  <c r="AE3" i="75" s="1"/>
  <c r="AH176" i="75"/>
  <c r="X49" i="75"/>
  <c r="AK31" i="75"/>
  <c r="AL31" i="75" s="1"/>
  <c r="AS159" i="75"/>
  <c r="AU159" i="75" s="1"/>
  <c r="G160" i="5" s="1"/>
  <c r="AK25" i="75"/>
  <c r="AL25" i="75" s="1"/>
  <c r="AC25" i="75"/>
  <c r="AE25" i="75" s="1"/>
  <c r="AR25" i="75" s="1"/>
  <c r="F26" i="5" s="1"/>
  <c r="AS8" i="75"/>
  <c r="AU8" i="75" s="1"/>
  <c r="G9" i="5" s="1"/>
  <c r="X28" i="75"/>
  <c r="AO28" i="75" s="1"/>
  <c r="C29" i="5" s="1"/>
  <c r="AI28" i="75"/>
  <c r="AD144" i="5"/>
  <c r="AS139" i="75"/>
  <c r="AU139" i="75" s="1"/>
  <c r="X10" i="75"/>
  <c r="AO10" i="75" s="1"/>
  <c r="C11" i="5" s="1"/>
  <c r="AQ185" i="75"/>
  <c r="E186" i="5" s="1"/>
  <c r="AU166" i="75"/>
  <c r="G167" i="5" s="1"/>
  <c r="X76" i="75"/>
  <c r="AO76" i="75" s="1"/>
  <c r="C77" i="5" s="1"/>
  <c r="AC160" i="75"/>
  <c r="AE160" i="75" s="1"/>
  <c r="AR160" i="75" s="1"/>
  <c r="F161" i="5" s="1"/>
  <c r="X178" i="75"/>
  <c r="AO178" i="75" s="1"/>
  <c r="AV178" i="75" s="1"/>
  <c r="AQ103" i="75"/>
  <c r="E104" i="5" s="1"/>
  <c r="E36" i="75"/>
  <c r="AO36" i="75" s="1"/>
  <c r="C37" i="5" s="1"/>
  <c r="X7" i="75"/>
  <c r="AO7" i="75" s="1"/>
  <c r="AV7" i="75" s="1"/>
  <c r="AI168" i="75"/>
  <c r="AY155" i="75"/>
  <c r="I156" i="5" s="1"/>
  <c r="AY179" i="75"/>
  <c r="I180" i="5" s="1"/>
  <c r="J3" i="75"/>
  <c r="L3" i="75" s="1"/>
  <c r="H80" i="4"/>
  <c r="AE81" i="5" s="1"/>
  <c r="J7" i="5"/>
  <c r="AS7" i="5" s="1"/>
  <c r="H160" i="4"/>
  <c r="AE161" i="5" s="1"/>
  <c r="X139" i="4"/>
  <c r="AI140" i="5" s="1"/>
  <c r="L33" i="75"/>
  <c r="AR33" i="75" s="1"/>
  <c r="L10" i="75"/>
  <c r="AR10" i="75" s="1"/>
  <c r="F11" i="5" s="1"/>
  <c r="AQ120" i="75"/>
  <c r="E121" i="5" s="1"/>
  <c r="M180" i="4"/>
  <c r="AF181" i="5" s="1"/>
  <c r="R136" i="4"/>
  <c r="AG137" i="5" s="1"/>
  <c r="AS93" i="75"/>
  <c r="AU93" i="75" s="1"/>
  <c r="G94" i="5" s="1"/>
  <c r="AS168" i="75"/>
  <c r="AU168" i="75" s="1"/>
  <c r="G169" i="5" s="1"/>
  <c r="AN38" i="75"/>
  <c r="AS38" i="75" s="1"/>
  <c r="AU38" i="75" s="1"/>
  <c r="G39" i="5" s="1"/>
  <c r="AY171" i="75"/>
  <c r="I172" i="5" s="1"/>
  <c r="AS12" i="75"/>
  <c r="AU12" i="75" s="1"/>
  <c r="G13" i="5" s="1"/>
  <c r="AL124" i="75"/>
  <c r="X131" i="75"/>
  <c r="AO131" i="75" s="1"/>
  <c r="C132" i="5" s="1"/>
  <c r="AS186" i="75"/>
  <c r="AU186" i="75" s="1"/>
  <c r="G187" i="5" s="1"/>
  <c r="AS103" i="75"/>
  <c r="AU103" i="75" s="1"/>
  <c r="G104" i="5" s="1"/>
  <c r="AS35" i="75"/>
  <c r="AU35" i="75" s="1"/>
  <c r="G36" i="5" s="1"/>
  <c r="AU102" i="75"/>
  <c r="G103" i="5" s="1"/>
  <c r="AS180" i="75"/>
  <c r="AU180" i="75" s="1"/>
  <c r="G181" i="5" s="1"/>
  <c r="E179" i="75"/>
  <c r="AY75" i="75"/>
  <c r="I76" i="5" s="1"/>
  <c r="X8" i="75"/>
  <c r="AO8" i="75" s="1"/>
  <c r="AV8" i="75" s="1"/>
  <c r="L37" i="75"/>
  <c r="G186" i="4"/>
  <c r="R185" i="4"/>
  <c r="AG186" i="5" s="1"/>
  <c r="AI6" i="3"/>
  <c r="W7" i="5" s="1"/>
  <c r="AS146" i="75"/>
  <c r="AU146" i="75" s="1"/>
  <c r="G147" i="5" s="1"/>
  <c r="AI157" i="75"/>
  <c r="AQ173" i="75"/>
  <c r="E174" i="5" s="1"/>
  <c r="M193" i="4"/>
  <c r="AF194" i="5" s="1"/>
  <c r="AC169" i="75"/>
  <c r="AE169" i="75" s="1"/>
  <c r="AQ129" i="75"/>
  <c r="E130" i="5" s="1"/>
  <c r="AS142" i="75"/>
  <c r="AU142" i="75" s="1"/>
  <c r="G143" i="5" s="1"/>
  <c r="AJ7" i="75"/>
  <c r="AL7" i="75" s="1"/>
  <c r="AJ15" i="75"/>
  <c r="AL15" i="75" s="1"/>
  <c r="AH55" i="75"/>
  <c r="AQ78" i="75"/>
  <c r="E79" i="5" s="1"/>
  <c r="AL126" i="75"/>
  <c r="AL120" i="75"/>
  <c r="AQ45" i="75"/>
  <c r="E46" i="5" s="1"/>
  <c r="AQ98" i="75"/>
  <c r="E99" i="5" s="1"/>
  <c r="AS45" i="75"/>
  <c r="AU45" i="75" s="1"/>
  <c r="G46" i="5" s="1"/>
  <c r="AS101" i="75"/>
  <c r="AU101" i="75" s="1"/>
  <c r="G102" i="5" s="1"/>
  <c r="AC174" i="75"/>
  <c r="AE174" i="75" s="1"/>
  <c r="AR174" i="75" s="1"/>
  <c r="F175" i="5" s="1"/>
  <c r="AK38" i="75"/>
  <c r="E54" i="75"/>
  <c r="AO54" i="75" s="1"/>
  <c r="AV54" i="75" s="1"/>
  <c r="AC78" i="75"/>
  <c r="AE78" i="75" s="1"/>
  <c r="AR78" i="75" s="1"/>
  <c r="F79" i="5" s="1"/>
  <c r="AY51" i="75"/>
  <c r="I52" i="5" s="1"/>
  <c r="AS24" i="75"/>
  <c r="AU24" i="75" s="1"/>
  <c r="G25" i="5" s="1"/>
  <c r="W175" i="4"/>
  <c r="AH176" i="5" s="1"/>
  <c r="AQ102" i="75"/>
  <c r="E103" i="5" s="1"/>
  <c r="AM131" i="75"/>
  <c r="W189" i="4"/>
  <c r="R162" i="4"/>
  <c r="AG163" i="5" s="1"/>
  <c r="G162" i="4"/>
  <c r="H162" i="4" s="1"/>
  <c r="AE163" i="5" s="1"/>
  <c r="R161" i="4"/>
  <c r="AG162" i="5" s="1"/>
  <c r="M160" i="4"/>
  <c r="AF161" i="5" s="1"/>
  <c r="R159" i="4"/>
  <c r="AG160" i="5" s="1"/>
  <c r="G159" i="4"/>
  <c r="M158" i="4"/>
  <c r="AF159" i="5" s="1"/>
  <c r="W157" i="4"/>
  <c r="AH158" i="5" s="1"/>
  <c r="M157" i="4"/>
  <c r="AF158" i="5" s="1"/>
  <c r="M155" i="4"/>
  <c r="AF156" i="5" s="1"/>
  <c r="W154" i="4"/>
  <c r="AH155" i="5" s="1"/>
  <c r="G154" i="4"/>
  <c r="M143" i="4"/>
  <c r="AF144" i="5" s="1"/>
  <c r="R142" i="4"/>
  <c r="G142" i="4"/>
  <c r="AD143" i="5" s="1"/>
  <c r="G137" i="4"/>
  <c r="AD138" i="5" s="1"/>
  <c r="M135" i="4"/>
  <c r="AF136" i="5" s="1"/>
  <c r="W134" i="4"/>
  <c r="AH135" i="5" s="1"/>
  <c r="G133" i="4"/>
  <c r="R63" i="4"/>
  <c r="AG64" i="5" s="1"/>
  <c r="W59" i="4"/>
  <c r="AH60" i="5" s="1"/>
  <c r="G47" i="4"/>
  <c r="AD48" i="5" s="1"/>
  <c r="R22" i="4"/>
  <c r="AG23" i="5" s="1"/>
  <c r="Z193" i="3"/>
  <c r="U194" i="5" s="1"/>
  <c r="M191" i="3"/>
  <c r="AI189" i="3"/>
  <c r="W190" i="5" s="1"/>
  <c r="AI188" i="3"/>
  <c r="W189" i="5" s="1"/>
  <c r="W188" i="3"/>
  <c r="T189" i="5" s="1"/>
  <c r="M160" i="3"/>
  <c r="Q161" i="5" s="1"/>
  <c r="M153" i="3"/>
  <c r="Q154" i="5" s="1"/>
  <c r="H122" i="3"/>
  <c r="P123" i="5" s="1"/>
  <c r="M98" i="3"/>
  <c r="Q99" i="5" s="1"/>
  <c r="E39" i="3"/>
  <c r="O40" i="5" s="1"/>
  <c r="Z38" i="3"/>
  <c r="U39" i="5" s="1"/>
  <c r="W34" i="3"/>
  <c r="T35" i="5" s="1"/>
  <c r="Z31" i="3"/>
  <c r="U32" i="5" s="1"/>
  <c r="H31" i="3"/>
  <c r="P32" i="5" s="1"/>
  <c r="M29" i="3"/>
  <c r="N29" i="3" s="1"/>
  <c r="R30" i="5" s="1"/>
  <c r="AH26" i="3"/>
  <c r="AI26" i="3" s="1"/>
  <c r="W26" i="3"/>
  <c r="T27" i="5" s="1"/>
  <c r="E25" i="3"/>
  <c r="Z23" i="3"/>
  <c r="U24" i="5" s="1"/>
  <c r="W18" i="3"/>
  <c r="T19" i="5" s="1"/>
  <c r="Z15" i="3"/>
  <c r="U16" i="5" s="1"/>
  <c r="H15" i="3"/>
  <c r="P16" i="5" s="1"/>
  <c r="AI12" i="3"/>
  <c r="W13" i="5" s="1"/>
  <c r="W10" i="3"/>
  <c r="T11" i="5" s="1"/>
  <c r="Z8" i="3"/>
  <c r="U9" i="5" s="1"/>
  <c r="H8" i="3"/>
  <c r="P9" i="5" s="1"/>
  <c r="H7" i="3"/>
  <c r="P8" i="5" s="1"/>
  <c r="BB188" i="75"/>
  <c r="W119" i="4"/>
  <c r="AH120" i="5" s="1"/>
  <c r="W109" i="3"/>
  <c r="T110" i="5" s="1"/>
  <c r="AI96" i="3"/>
  <c r="W97" i="5" s="1"/>
  <c r="AI89" i="3"/>
  <c r="W90" i="5" s="1"/>
  <c r="AI88" i="3"/>
  <c r="W89" i="5" s="1"/>
  <c r="W87" i="3"/>
  <c r="T88" i="5" s="1"/>
  <c r="AI81" i="3"/>
  <c r="W82" i="5" s="1"/>
  <c r="W79" i="3"/>
  <c r="T80" i="5" s="1"/>
  <c r="W71" i="3"/>
  <c r="T72" i="5" s="1"/>
  <c r="W63" i="3"/>
  <c r="T64" i="5" s="1"/>
  <c r="W55" i="3"/>
  <c r="T56" i="5" s="1"/>
  <c r="AI50" i="3"/>
  <c r="W51" i="5" s="1"/>
  <c r="R140" i="4"/>
  <c r="AG141" i="5" s="1"/>
  <c r="W98" i="4"/>
  <c r="AH99" i="5" s="1"/>
  <c r="W92" i="4"/>
  <c r="W65" i="4"/>
  <c r="AH66" i="5" s="1"/>
  <c r="H183" i="3"/>
  <c r="P184" i="5" s="1"/>
  <c r="M182" i="3"/>
  <c r="Q183" i="5" s="1"/>
  <c r="M174" i="3"/>
  <c r="Q175" i="5" s="1"/>
  <c r="H160" i="3"/>
  <c r="P161" i="5" s="1"/>
  <c r="M158" i="3"/>
  <c r="Q159" i="5" s="1"/>
  <c r="E147" i="3"/>
  <c r="Z113" i="3"/>
  <c r="U114" i="5" s="1"/>
  <c r="H113" i="3"/>
  <c r="P114" i="5" s="1"/>
  <c r="W110" i="4"/>
  <c r="R94" i="4"/>
  <c r="AG95" i="5" s="1"/>
  <c r="W71" i="4"/>
  <c r="X71" i="4" s="1"/>
  <c r="AI72" i="5" s="1"/>
  <c r="W53" i="4"/>
  <c r="X53" i="4" s="1"/>
  <c r="AI54" i="5" s="1"/>
  <c r="G53" i="4"/>
  <c r="AD54" i="5" s="1"/>
  <c r="G27" i="4"/>
  <c r="W131" i="3"/>
  <c r="Z128" i="3"/>
  <c r="U129" i="5" s="1"/>
  <c r="M126" i="3"/>
  <c r="Q127" i="5" s="1"/>
  <c r="AH123" i="3"/>
  <c r="AI123" i="3" s="1"/>
  <c r="W124" i="5" s="1"/>
  <c r="W123" i="3"/>
  <c r="T124" i="5" s="1"/>
  <c r="E122" i="3"/>
  <c r="E114" i="3"/>
  <c r="O115" i="5" s="1"/>
  <c r="BB54" i="75"/>
  <c r="R157" i="4"/>
  <c r="AG158" i="5" s="1"/>
  <c r="H135" i="3"/>
  <c r="P136" i="5" s="1"/>
  <c r="M133" i="3"/>
  <c r="AI129" i="3"/>
  <c r="W130" i="5" s="1"/>
  <c r="H73" i="3"/>
  <c r="AM33" i="75"/>
  <c r="AM88" i="75"/>
  <c r="AM172" i="75"/>
  <c r="W184" i="4"/>
  <c r="AH185" i="5" s="1"/>
  <c r="W153" i="4"/>
  <c r="AH154" i="5" s="1"/>
  <c r="M35" i="4"/>
  <c r="AI193" i="3"/>
  <c r="W194" i="5" s="1"/>
  <c r="AH191" i="3"/>
  <c r="AI191" i="3" s="1"/>
  <c r="W192" i="5" s="1"/>
  <c r="Z165" i="3"/>
  <c r="U166" i="5" s="1"/>
  <c r="H165" i="3"/>
  <c r="P166" i="5" s="1"/>
  <c r="AI161" i="3"/>
  <c r="W162" i="5" s="1"/>
  <c r="W160" i="3"/>
  <c r="T161" i="5" s="1"/>
  <c r="E159" i="3"/>
  <c r="Z157" i="3"/>
  <c r="U158" i="5" s="1"/>
  <c r="H157" i="3"/>
  <c r="P158" i="5" s="1"/>
  <c r="AH153" i="3"/>
  <c r="AI153" i="3" s="1"/>
  <c r="W154" i="5" s="1"/>
  <c r="W153" i="3"/>
  <c r="T154" i="5" s="1"/>
  <c r="H150" i="3"/>
  <c r="P151" i="5" s="1"/>
  <c r="M148" i="3"/>
  <c r="Q149" i="5" s="1"/>
  <c r="AI147" i="3"/>
  <c r="W148" i="5" s="1"/>
  <c r="AI146" i="3"/>
  <c r="W147" i="5" s="1"/>
  <c r="AH145" i="3"/>
  <c r="AI145" i="3" s="1"/>
  <c r="W146" i="5" s="1"/>
  <c r="AI144" i="3"/>
  <c r="W145" i="5" s="1"/>
  <c r="W143" i="3"/>
  <c r="T144" i="5" s="1"/>
  <c r="W135" i="3"/>
  <c r="T136" i="5" s="1"/>
  <c r="AI113" i="3"/>
  <c r="W114" i="5" s="1"/>
  <c r="BB131" i="75"/>
  <c r="AM19" i="75"/>
  <c r="AM89" i="75"/>
  <c r="W127" i="4"/>
  <c r="AI183" i="3"/>
  <c r="W184" i="5" s="1"/>
  <c r="H171" i="3"/>
  <c r="P172" i="5" s="1"/>
  <c r="AI169" i="3"/>
  <c r="W170" i="5" s="1"/>
  <c r="AH166" i="3"/>
  <c r="AI166" i="3" s="1"/>
  <c r="W167" i="5" s="1"/>
  <c r="Z163" i="3"/>
  <c r="U164" i="5" s="1"/>
  <c r="W157" i="3"/>
  <c r="T158" i="5" s="1"/>
  <c r="H155" i="3"/>
  <c r="P156" i="5" s="1"/>
  <c r="AH151" i="3"/>
  <c r="AI151" i="3" s="1"/>
  <c r="W152" i="5" s="1"/>
  <c r="E150" i="3"/>
  <c r="O151" i="5" s="1"/>
  <c r="H148" i="3"/>
  <c r="P149" i="5" s="1"/>
  <c r="BB10" i="75"/>
  <c r="G51" i="5"/>
  <c r="AS175" i="75"/>
  <c r="AU175" i="75" s="1"/>
  <c r="G176" i="5" s="1"/>
  <c r="AI190" i="3"/>
  <c r="W191" i="5" s="1"/>
  <c r="Z186" i="3"/>
  <c r="U187" i="5" s="1"/>
  <c r="H186" i="3"/>
  <c r="P187" i="5" s="1"/>
  <c r="M184" i="3"/>
  <c r="Q185" i="5" s="1"/>
  <c r="W181" i="3"/>
  <c r="T182" i="5" s="1"/>
  <c r="Z179" i="3"/>
  <c r="U180" i="5" s="1"/>
  <c r="AI175" i="3"/>
  <c r="W176" i="5" s="1"/>
  <c r="W174" i="3"/>
  <c r="T175" i="5" s="1"/>
  <c r="M169" i="3"/>
  <c r="Q170" i="5" s="1"/>
  <c r="O155" i="5"/>
  <c r="H192" i="3"/>
  <c r="P193" i="5" s="1"/>
  <c r="AI34" i="3"/>
  <c r="W35" i="5" s="1"/>
  <c r="E24" i="3"/>
  <c r="P19" i="3"/>
  <c r="Q19" i="3"/>
  <c r="R19" i="3" s="1"/>
  <c r="Q80" i="3"/>
  <c r="R80" i="3" s="1"/>
  <c r="P80" i="3"/>
  <c r="P56" i="3"/>
  <c r="Q56" i="3"/>
  <c r="R56" i="3" s="1"/>
  <c r="P41" i="3"/>
  <c r="Q41" i="3"/>
  <c r="R41" i="3" s="1"/>
  <c r="AH40" i="3"/>
  <c r="AI40" i="3" s="1"/>
  <c r="W41" i="5" s="1"/>
  <c r="W40" i="3"/>
  <c r="T41" i="5" s="1"/>
  <c r="W39" i="3"/>
  <c r="T40" i="5" s="1"/>
  <c r="H22" i="3"/>
  <c r="P23" i="5" s="1"/>
  <c r="M20" i="3"/>
  <c r="Q21" i="5" s="1"/>
  <c r="Q18" i="3"/>
  <c r="R18" i="3" s="1"/>
  <c r="S18" i="3" s="1"/>
  <c r="S19" i="5" s="1"/>
  <c r="P18" i="3"/>
  <c r="W16" i="3"/>
  <c r="T17" i="5" s="1"/>
  <c r="Z14" i="3"/>
  <c r="U15" i="5" s="1"/>
  <c r="P109" i="3"/>
  <c r="Q109" i="3"/>
  <c r="R109" i="3" s="1"/>
  <c r="AH108" i="3"/>
  <c r="AI108" i="3" s="1"/>
  <c r="W108" i="3"/>
  <c r="T109" i="5" s="1"/>
  <c r="W107" i="3"/>
  <c r="T108" i="5" s="1"/>
  <c r="Z105" i="3"/>
  <c r="M103" i="3"/>
  <c r="Q104" i="5" s="1"/>
  <c r="P101" i="3"/>
  <c r="Q101" i="3"/>
  <c r="R101" i="3" s="1"/>
  <c r="W100" i="3"/>
  <c r="T101" i="5" s="1"/>
  <c r="Z98" i="3"/>
  <c r="U99" i="5" s="1"/>
  <c r="H98" i="3"/>
  <c r="P99" i="5" s="1"/>
  <c r="M96" i="3"/>
  <c r="Q97" i="5" s="1"/>
  <c r="H91" i="3"/>
  <c r="P92" i="5" s="1"/>
  <c r="M89" i="3"/>
  <c r="Q90" i="5" s="1"/>
  <c r="Q87" i="3"/>
  <c r="R87" i="3" s="1"/>
  <c r="P87" i="3"/>
  <c r="AH86" i="3"/>
  <c r="AI86" i="3" s="1"/>
  <c r="W87" i="5" s="1"/>
  <c r="Z83" i="3"/>
  <c r="U84" i="5" s="1"/>
  <c r="P79" i="3"/>
  <c r="Q79" i="3"/>
  <c r="R79" i="3" s="1"/>
  <c r="AH78" i="3"/>
  <c r="AI78" i="3" s="1"/>
  <c r="W79" i="5" s="1"/>
  <c r="W78" i="3"/>
  <c r="T79" i="5" s="1"/>
  <c r="W77" i="3"/>
  <c r="T78" i="5" s="1"/>
  <c r="H75" i="3"/>
  <c r="P76" i="5" s="1"/>
  <c r="AH70" i="3"/>
  <c r="AI70" i="3" s="1"/>
  <c r="W71" i="5" s="1"/>
  <c r="W70" i="3"/>
  <c r="T71" i="5" s="1"/>
  <c r="Z67" i="3"/>
  <c r="U68" i="5" s="1"/>
  <c r="W62" i="3"/>
  <c r="T63" i="5" s="1"/>
  <c r="AI55" i="3"/>
  <c r="W56" i="5" s="1"/>
  <c r="AH54" i="3"/>
  <c r="AI54" i="3" s="1"/>
  <c r="W55" i="5" s="1"/>
  <c r="W53" i="3"/>
  <c r="T54" i="5" s="1"/>
  <c r="H51" i="3"/>
  <c r="P52" i="5" s="1"/>
  <c r="M50" i="3"/>
  <c r="Q51" i="5" s="1"/>
  <c r="AI48" i="3"/>
  <c r="W49" i="5" s="1"/>
  <c r="AH47" i="3"/>
  <c r="AI47" i="3" s="1"/>
  <c r="W48" i="5" s="1"/>
  <c r="W47" i="3"/>
  <c r="T48" i="5" s="1"/>
  <c r="W46" i="3"/>
  <c r="T47" i="5" s="1"/>
  <c r="T105" i="5"/>
  <c r="AJ104" i="3"/>
  <c r="X105" i="5" s="1"/>
  <c r="AI132" i="3"/>
  <c r="W133" i="5" s="1"/>
  <c r="AI116" i="3"/>
  <c r="W117" i="5" s="1"/>
  <c r="H112" i="3"/>
  <c r="P113" i="5" s="1"/>
  <c r="M110" i="3"/>
  <c r="Q111" i="5" s="1"/>
  <c r="AH130" i="3"/>
  <c r="AI130" i="3" s="1"/>
  <c r="W131" i="5" s="1"/>
  <c r="W130" i="3"/>
  <c r="T131" i="5" s="1"/>
  <c r="Z127" i="3"/>
  <c r="U128" i="5" s="1"/>
  <c r="H127" i="3"/>
  <c r="P128" i="5" s="1"/>
  <c r="AH122" i="3"/>
  <c r="AI122" i="3" s="1"/>
  <c r="W123" i="5" s="1"/>
  <c r="W121" i="3"/>
  <c r="T122" i="5" s="1"/>
  <c r="Z119" i="3"/>
  <c r="U120" i="5" s="1"/>
  <c r="Q115" i="3"/>
  <c r="R115" i="3" s="1"/>
  <c r="P115" i="3"/>
  <c r="AH114" i="3"/>
  <c r="AI114" i="3" s="1"/>
  <c r="W115" i="5" s="1"/>
  <c r="AI102" i="3"/>
  <c r="W103" i="5" s="1"/>
  <c r="P88" i="3"/>
  <c r="S88" i="3" s="1"/>
  <c r="S89" i="5" s="1"/>
  <c r="W144" i="3"/>
  <c r="T145" i="5" s="1"/>
  <c r="M140" i="3"/>
  <c r="Q141" i="5" s="1"/>
  <c r="Z134" i="3"/>
  <c r="U135" i="5" s="1"/>
  <c r="Q183" i="3"/>
  <c r="R183" i="3" s="1"/>
  <c r="P183" i="3"/>
  <c r="P176" i="3"/>
  <c r="Q176" i="3"/>
  <c r="R176" i="3" s="1"/>
  <c r="AI168" i="3"/>
  <c r="W169" i="5" s="1"/>
  <c r="P168" i="3"/>
  <c r="Q168" i="3"/>
  <c r="R168" i="3" s="1"/>
  <c r="W167" i="3"/>
  <c r="T168" i="5" s="1"/>
  <c r="P160" i="3"/>
  <c r="Q160" i="3"/>
  <c r="R160" i="3" s="1"/>
  <c r="AH159" i="3"/>
  <c r="AI159" i="3" s="1"/>
  <c r="W160" i="5" s="1"/>
  <c r="W159" i="3"/>
  <c r="T160" i="5" s="1"/>
  <c r="W158" i="3"/>
  <c r="T159" i="5" s="1"/>
  <c r="Z156" i="3"/>
  <c r="U157" i="5" s="1"/>
  <c r="M154" i="3"/>
  <c r="Q155" i="5" s="1"/>
  <c r="AH152" i="3"/>
  <c r="AI152" i="3" s="1"/>
  <c r="W153" i="5" s="1"/>
  <c r="W152" i="3"/>
  <c r="T153" i="5" s="1"/>
  <c r="W151" i="3"/>
  <c r="T152" i="5" s="1"/>
  <c r="Z149" i="3"/>
  <c r="U150" i="5" s="1"/>
  <c r="H149" i="3"/>
  <c r="P150" i="5" s="1"/>
  <c r="Q145" i="3"/>
  <c r="R145" i="3" s="1"/>
  <c r="P145" i="3"/>
  <c r="M13" i="3"/>
  <c r="Q14" i="5" s="1"/>
  <c r="M190" i="3"/>
  <c r="Q191" i="5" s="1"/>
  <c r="H184" i="3"/>
  <c r="E128" i="3"/>
  <c r="O129" i="5" s="1"/>
  <c r="M124" i="3"/>
  <c r="Q125" i="5" s="1"/>
  <c r="H111" i="3"/>
  <c r="P112" i="5" s="1"/>
  <c r="M35" i="3"/>
  <c r="Q36" i="5" s="1"/>
  <c r="M27" i="3"/>
  <c r="Q28" i="5" s="1"/>
  <c r="M12" i="3"/>
  <c r="Q13" i="5" s="1"/>
  <c r="H190" i="3"/>
  <c r="P191" i="5" s="1"/>
  <c r="S33" i="3"/>
  <c r="S34" i="5" s="1"/>
  <c r="AI19" i="3"/>
  <c r="W20" i="5" s="1"/>
  <c r="AI117" i="3"/>
  <c r="W118" i="5" s="1"/>
  <c r="W118" i="3"/>
  <c r="H109" i="3"/>
  <c r="P110" i="5" s="1"/>
  <c r="M33" i="3"/>
  <c r="Q34" i="5" s="1"/>
  <c r="H11" i="3"/>
  <c r="P12" i="5" s="1"/>
  <c r="H41" i="3"/>
  <c r="P42" i="5" s="1"/>
  <c r="M39" i="3"/>
  <c r="Q40" i="5" s="1"/>
  <c r="AI27" i="3"/>
  <c r="W28" i="5" s="1"/>
  <c r="AI103" i="3"/>
  <c r="W104" i="5" s="1"/>
  <c r="AI177" i="3"/>
  <c r="W178" i="5" s="1"/>
  <c r="AI192" i="3"/>
  <c r="W193" i="5" s="1"/>
  <c r="AI125" i="3"/>
  <c r="W126" i="5" s="1"/>
  <c r="M193" i="3"/>
  <c r="Q194" i="5" s="1"/>
  <c r="M106" i="3"/>
  <c r="Q107" i="5" s="1"/>
  <c r="M92" i="3"/>
  <c r="Q93" i="5" s="1"/>
  <c r="E88" i="3"/>
  <c r="O89" i="5" s="1"/>
  <c r="H86" i="3"/>
  <c r="P87" i="5" s="1"/>
  <c r="M84" i="3"/>
  <c r="Q85" i="5" s="1"/>
  <c r="H10" i="3"/>
  <c r="P11" i="5" s="1"/>
  <c r="AI80" i="3"/>
  <c r="W81" i="5" s="1"/>
  <c r="AI95" i="3"/>
  <c r="W96" i="5" s="1"/>
  <c r="AI154" i="3"/>
  <c r="W155" i="5" s="1"/>
  <c r="AI36" i="3"/>
  <c r="W37" i="5" s="1"/>
  <c r="H180" i="3"/>
  <c r="P181" i="5" s="1"/>
  <c r="H173" i="3"/>
  <c r="P174" i="5" s="1"/>
  <c r="H76" i="3"/>
  <c r="P77" i="5" s="1"/>
  <c r="M51" i="3"/>
  <c r="Q52" i="5" s="1"/>
  <c r="E48" i="3"/>
  <c r="O49" i="5" s="1"/>
  <c r="H38" i="3"/>
  <c r="P39" i="5" s="1"/>
  <c r="W4" i="3"/>
  <c r="T5" i="5" s="1"/>
  <c r="F93" i="5"/>
  <c r="D46" i="5"/>
  <c r="D35" i="5"/>
  <c r="D67" i="5"/>
  <c r="D138" i="5"/>
  <c r="F33" i="5"/>
  <c r="D98" i="5"/>
  <c r="D59" i="5"/>
  <c r="D174" i="5"/>
  <c r="C52" i="5"/>
  <c r="D178" i="5"/>
  <c r="D105" i="5"/>
  <c r="D143" i="5"/>
  <c r="F74" i="5"/>
  <c r="D157" i="5"/>
  <c r="C162" i="5"/>
  <c r="D169" i="5"/>
  <c r="AF40" i="5"/>
  <c r="AG26" i="5"/>
  <c r="AF13" i="5"/>
  <c r="AG66" i="5"/>
  <c r="J38" i="75"/>
  <c r="L38" i="75" s="1"/>
  <c r="AJ38" i="75"/>
  <c r="H159" i="4"/>
  <c r="AE160" i="5" s="1"/>
  <c r="AD160" i="5"/>
  <c r="AC157" i="5"/>
  <c r="H156" i="4"/>
  <c r="AE157" i="5" s="1"/>
  <c r="AG143" i="5"/>
  <c r="H137" i="4"/>
  <c r="AE138" i="5" s="1"/>
  <c r="H136" i="4"/>
  <c r="AE137" i="5" s="1"/>
  <c r="AC137" i="5"/>
  <c r="AC161" i="75"/>
  <c r="AE161" i="75" s="1"/>
  <c r="AR161" i="75" s="1"/>
  <c r="F162" i="5" s="1"/>
  <c r="AC85" i="75"/>
  <c r="AE85" i="75" s="1"/>
  <c r="AR85" i="75" s="1"/>
  <c r="X40" i="75"/>
  <c r="AO40" i="75" s="1"/>
  <c r="C41" i="5" s="1"/>
  <c r="AS122" i="75"/>
  <c r="AU122" i="75" s="1"/>
  <c r="G123" i="5" s="1"/>
  <c r="AJ174" i="75"/>
  <c r="AL174" i="75" s="1"/>
  <c r="AK158" i="75"/>
  <c r="AC178" i="75"/>
  <c r="AE178" i="75" s="1"/>
  <c r="AR178" i="75" s="1"/>
  <c r="F179" i="5" s="1"/>
  <c r="X48" i="75"/>
  <c r="AO48" i="75" s="1"/>
  <c r="C49" i="5" s="1"/>
  <c r="AS59" i="75"/>
  <c r="AU59" i="75" s="1"/>
  <c r="AO49" i="75"/>
  <c r="C50" i="5" s="1"/>
  <c r="AK156" i="75"/>
  <c r="AI63" i="75"/>
  <c r="X63" i="75"/>
  <c r="AO63" i="75" s="1"/>
  <c r="C64" i="5" s="1"/>
  <c r="AH20" i="75"/>
  <c r="X20" i="75"/>
  <c r="AO20" i="75" s="1"/>
  <c r="AV20" i="75" s="1"/>
  <c r="D82" i="5"/>
  <c r="AC112" i="75"/>
  <c r="AE112" i="75" s="1"/>
  <c r="AR112" i="75" s="1"/>
  <c r="F113" i="5" s="1"/>
  <c r="AO37" i="75"/>
  <c r="C38" i="5" s="1"/>
  <c r="X53" i="75"/>
  <c r="AO53" i="75" s="1"/>
  <c r="AV53" i="75" s="1"/>
  <c r="X69" i="75"/>
  <c r="AL70" i="75"/>
  <c r="E185" i="75"/>
  <c r="AS170" i="75"/>
  <c r="AU170" i="75" s="1"/>
  <c r="G171" i="5" s="1"/>
  <c r="AH6" i="75"/>
  <c r="X6" i="75"/>
  <c r="AO6" i="75" s="1"/>
  <c r="C7" i="5" s="1"/>
  <c r="AG138" i="5"/>
  <c r="T140" i="5"/>
  <c r="AJ139" i="3"/>
  <c r="X140" i="5" s="1"/>
  <c r="X25" i="75"/>
  <c r="AO25" i="75" s="1"/>
  <c r="AV25" i="75" s="1"/>
  <c r="AS16" i="75"/>
  <c r="AU16" i="75" s="1"/>
  <c r="G17" i="5" s="1"/>
  <c r="AS77" i="75"/>
  <c r="AU77" i="75" s="1"/>
  <c r="G78" i="5" s="1"/>
  <c r="X173" i="75"/>
  <c r="AO173" i="75" s="1"/>
  <c r="C174" i="5" s="1"/>
  <c r="AC111" i="75"/>
  <c r="AE111" i="75" s="1"/>
  <c r="AR111" i="75" s="1"/>
  <c r="F112" i="5" s="1"/>
  <c r="AH13" i="75"/>
  <c r="X13" i="75"/>
  <c r="AO13" i="75" s="1"/>
  <c r="C14" i="5" s="1"/>
  <c r="W18" i="5"/>
  <c r="AJ17" i="3"/>
  <c r="X18" i="5" s="1"/>
  <c r="AS79" i="75"/>
  <c r="AU79" i="75" s="1"/>
  <c r="G80" i="5" s="1"/>
  <c r="X146" i="75"/>
  <c r="AO146" i="75" s="1"/>
  <c r="AV146" i="75" s="1"/>
  <c r="AC62" i="75"/>
  <c r="AE62" i="75" s="1"/>
  <c r="AR62" i="75" s="1"/>
  <c r="F63" i="5" s="1"/>
  <c r="AI69" i="75"/>
  <c r="AI169" i="75"/>
  <c r="AQ171" i="75"/>
  <c r="E172" i="5" s="1"/>
  <c r="AF99" i="5"/>
  <c r="AS115" i="75"/>
  <c r="AU115" i="75" s="1"/>
  <c r="G116" i="5" s="1"/>
  <c r="AS141" i="75"/>
  <c r="AU141" i="75" s="1"/>
  <c r="X143" i="75"/>
  <c r="AO143" i="75" s="1"/>
  <c r="AL26" i="75"/>
  <c r="E176" i="75"/>
  <c r="AO176" i="75" s="1"/>
  <c r="C177" i="5" s="1"/>
  <c r="X125" i="75"/>
  <c r="AO125" i="75" s="1"/>
  <c r="AV125" i="75" s="1"/>
  <c r="AQ23" i="75"/>
  <c r="E24" i="5" s="1"/>
  <c r="AQ161" i="75"/>
  <c r="E162" i="5" s="1"/>
  <c r="AQ109" i="75"/>
  <c r="AQ4" i="75"/>
  <c r="E5" i="5" s="1"/>
  <c r="X42" i="75"/>
  <c r="AO42" i="75" s="1"/>
  <c r="C43" i="5" s="1"/>
  <c r="X21" i="75"/>
  <c r="AO21" i="75" s="1"/>
  <c r="AV21" i="75" s="1"/>
  <c r="Z3" i="3"/>
  <c r="U4" i="5" s="1"/>
  <c r="J65" i="5"/>
  <c r="AS65" i="5" s="1"/>
  <c r="AG45" i="5"/>
  <c r="O60" i="5"/>
  <c r="W163" i="4"/>
  <c r="J43" i="5"/>
  <c r="AS43" i="5" s="1"/>
  <c r="AQ3" i="75"/>
  <c r="E4" i="5" s="1"/>
  <c r="H19" i="4"/>
  <c r="AE20" i="5" s="1"/>
  <c r="C98" i="84"/>
  <c r="F98" i="84" s="1"/>
  <c r="J99" i="5"/>
  <c r="AS99" i="5" s="1"/>
  <c r="AD33" i="5"/>
  <c r="H32" i="4"/>
  <c r="AE33" i="5" s="1"/>
  <c r="AS187" i="75"/>
  <c r="AU187" i="75" s="1"/>
  <c r="G188" i="5" s="1"/>
  <c r="AJ3" i="75"/>
  <c r="AL3" i="75" s="1"/>
  <c r="AL110" i="75"/>
  <c r="E15" i="75"/>
  <c r="AQ183" i="75"/>
  <c r="E184" i="5" s="1"/>
  <c r="X124" i="75"/>
  <c r="AO124" i="75" s="1"/>
  <c r="AV124" i="75" s="1"/>
  <c r="AL92" i="75"/>
  <c r="X66" i="75"/>
  <c r="AO66" i="75" s="1"/>
  <c r="C67" i="5" s="1"/>
  <c r="AS147" i="75"/>
  <c r="AU147" i="75" s="1"/>
  <c r="G148" i="5" s="1"/>
  <c r="AI133" i="75"/>
  <c r="X122" i="75"/>
  <c r="AO122" i="75" s="1"/>
  <c r="C123" i="5" s="1"/>
  <c r="AI77" i="75"/>
  <c r="X185" i="75"/>
  <c r="X9" i="75"/>
  <c r="X87" i="75"/>
  <c r="AO87" i="75" s="1"/>
  <c r="AV87" i="75" s="1"/>
  <c r="AL44" i="75"/>
  <c r="J60" i="5"/>
  <c r="AS60" i="5" s="1"/>
  <c r="J138" i="5"/>
  <c r="AS138" i="5" s="1"/>
  <c r="AD20" i="5"/>
  <c r="C128" i="84"/>
  <c r="F128" i="84" s="1"/>
  <c r="J124" i="5"/>
  <c r="AS124" i="5" s="1"/>
  <c r="C81" i="84"/>
  <c r="F81" i="84" s="1"/>
  <c r="BC80" i="75"/>
  <c r="K81" i="5" s="1"/>
  <c r="J81" i="5"/>
  <c r="AS81" i="5" s="1"/>
  <c r="X134" i="75"/>
  <c r="AO134" i="75" s="1"/>
  <c r="AV134" i="75" s="1"/>
  <c r="AC77" i="75"/>
  <c r="AE77" i="75" s="1"/>
  <c r="AR77" i="75" s="1"/>
  <c r="AS160" i="75"/>
  <c r="AU160" i="75" s="1"/>
  <c r="G161" i="5" s="1"/>
  <c r="X182" i="75"/>
  <c r="AO182" i="75" s="1"/>
  <c r="C183" i="5" s="1"/>
  <c r="J17" i="5"/>
  <c r="AS17" i="5" s="1"/>
  <c r="BC137" i="75"/>
  <c r="K138" i="5" s="1"/>
  <c r="H42" i="4"/>
  <c r="AE43" i="5" s="1"/>
  <c r="AD58" i="5"/>
  <c r="H57" i="4"/>
  <c r="AE58" i="5" s="1"/>
  <c r="AO93" i="75"/>
  <c r="C94" i="5" s="1"/>
  <c r="AL102" i="75"/>
  <c r="X168" i="75"/>
  <c r="AO168" i="75" s="1"/>
  <c r="C169" i="5" s="1"/>
  <c r="AQ82" i="75"/>
  <c r="E83" i="5" s="1"/>
  <c r="AQ116" i="75"/>
  <c r="E117" i="5" s="1"/>
  <c r="X114" i="75"/>
  <c r="AO114" i="75" s="1"/>
  <c r="C115" i="5" s="1"/>
  <c r="AI42" i="75"/>
  <c r="AH3" i="75"/>
  <c r="J145" i="5"/>
  <c r="AS145" i="5" s="1"/>
  <c r="H185" i="4"/>
  <c r="AE186" i="5" s="1"/>
  <c r="J101" i="5"/>
  <c r="AS101" i="5" s="1"/>
  <c r="AD106" i="5"/>
  <c r="AJ124" i="3"/>
  <c r="X125" i="5" s="1"/>
  <c r="AD45" i="5"/>
  <c r="H44" i="4"/>
  <c r="AE45" i="5" s="1"/>
  <c r="L7" i="75"/>
  <c r="AR7" i="75" s="1"/>
  <c r="F8" i="5" s="1"/>
  <c r="S97" i="3"/>
  <c r="S98" i="5" s="1"/>
  <c r="H124" i="4"/>
  <c r="AE125" i="5" s="1"/>
  <c r="W164" i="4"/>
  <c r="AH165" i="5" s="1"/>
  <c r="X15" i="4"/>
  <c r="AI16" i="5" s="1"/>
  <c r="S75" i="3"/>
  <c r="S76" i="5" s="1"/>
  <c r="M131" i="4"/>
  <c r="AF132" i="5" s="1"/>
  <c r="M117" i="4"/>
  <c r="W51" i="4"/>
  <c r="AH52" i="5" s="1"/>
  <c r="M28" i="4"/>
  <c r="AF29" i="5" s="1"/>
  <c r="M6" i="4"/>
  <c r="AF7" i="5" s="1"/>
  <c r="W192" i="4"/>
  <c r="AH193" i="5" s="1"/>
  <c r="G192" i="4"/>
  <c r="H192" i="4" s="1"/>
  <c r="AE193" i="5" s="1"/>
  <c r="W188" i="4"/>
  <c r="W174" i="4"/>
  <c r="AH175" i="5" s="1"/>
  <c r="W171" i="4"/>
  <c r="AH172" i="5" s="1"/>
  <c r="M168" i="4"/>
  <c r="AF169" i="5" s="1"/>
  <c r="R158" i="4"/>
  <c r="W140" i="4"/>
  <c r="AH141" i="5" s="1"/>
  <c r="W112" i="4"/>
  <c r="X112" i="4" s="1"/>
  <c r="AI113" i="5" s="1"/>
  <c r="AJ113" i="5" s="1"/>
  <c r="W104" i="4"/>
  <c r="W102" i="4"/>
  <c r="G86" i="4"/>
  <c r="M74" i="4"/>
  <c r="W58" i="4"/>
  <c r="AH59" i="5" s="1"/>
  <c r="G49" i="4"/>
  <c r="M29" i="4"/>
  <c r="AF30" i="5" s="1"/>
  <c r="M7" i="4"/>
  <c r="AF8" i="5" s="1"/>
  <c r="M172" i="3"/>
  <c r="Q173" i="5" s="1"/>
  <c r="H168" i="3"/>
  <c r="P169" i="5" s="1"/>
  <c r="M166" i="3"/>
  <c r="Q167" i="5" s="1"/>
  <c r="H153" i="3"/>
  <c r="P154" i="5" s="1"/>
  <c r="M137" i="3"/>
  <c r="Q138" i="5" s="1"/>
  <c r="M131" i="3"/>
  <c r="Q132" i="5" s="1"/>
  <c r="W127" i="3"/>
  <c r="H125" i="3"/>
  <c r="P126" i="5" s="1"/>
  <c r="M123" i="3"/>
  <c r="Q124" i="5" s="1"/>
  <c r="M72" i="3"/>
  <c r="Q73" i="5" s="1"/>
  <c r="H67" i="3"/>
  <c r="P68" i="5" s="1"/>
  <c r="H66" i="3"/>
  <c r="P67" i="5" s="1"/>
  <c r="M65" i="3"/>
  <c r="Q66" i="5" s="1"/>
  <c r="M59" i="3"/>
  <c r="Q60" i="5" s="1"/>
  <c r="M45" i="3"/>
  <c r="Q46" i="5" s="1"/>
  <c r="H25" i="3"/>
  <c r="P26" i="5" s="1"/>
  <c r="R176" i="4"/>
  <c r="M173" i="4"/>
  <c r="AF174" i="5" s="1"/>
  <c r="M169" i="4"/>
  <c r="AF170" i="5" s="1"/>
  <c r="W160" i="4"/>
  <c r="AH161" i="5" s="1"/>
  <c r="R156" i="4"/>
  <c r="M150" i="4"/>
  <c r="W149" i="4"/>
  <c r="AH150" i="5" s="1"/>
  <c r="W138" i="4"/>
  <c r="AH139" i="5" s="1"/>
  <c r="W120" i="4"/>
  <c r="M118" i="4"/>
  <c r="W70" i="4"/>
  <c r="AH71" i="5" s="1"/>
  <c r="W55" i="4"/>
  <c r="AH56" i="5" s="1"/>
  <c r="W38" i="4"/>
  <c r="M30" i="4"/>
  <c r="M8" i="4"/>
  <c r="AF9" i="5" s="1"/>
  <c r="M177" i="3"/>
  <c r="Q178" i="5" s="1"/>
  <c r="M170" i="3"/>
  <c r="Q171" i="5" s="1"/>
  <c r="E168" i="3"/>
  <c r="O169" i="5" s="1"/>
  <c r="H166" i="3"/>
  <c r="P167" i="5" s="1"/>
  <c r="M165" i="3"/>
  <c r="Q166" i="5" s="1"/>
  <c r="M157" i="3"/>
  <c r="Q158" i="5" s="1"/>
  <c r="H152" i="3"/>
  <c r="P153" i="5" s="1"/>
  <c r="M150" i="3"/>
  <c r="Q151" i="5" s="1"/>
  <c r="M129" i="3"/>
  <c r="Q130" i="5" s="1"/>
  <c r="E125" i="3"/>
  <c r="O126" i="5" s="1"/>
  <c r="M108" i="3"/>
  <c r="Q109" i="5" s="1"/>
  <c r="E104" i="3"/>
  <c r="E97" i="3"/>
  <c r="O98" i="5" s="1"/>
  <c r="M71" i="3"/>
  <c r="Q72" i="5" s="1"/>
  <c r="E67" i="3"/>
  <c r="H65" i="3"/>
  <c r="P66" i="5" s="1"/>
  <c r="M64" i="3"/>
  <c r="Q65" i="5" s="1"/>
  <c r="M57" i="3"/>
  <c r="Q58" i="5" s="1"/>
  <c r="W54" i="3"/>
  <c r="T55" i="5" s="1"/>
  <c r="BB156" i="75"/>
  <c r="BB78" i="75"/>
  <c r="C77" i="84" s="1"/>
  <c r="F77" i="84" s="1"/>
  <c r="BB74" i="75"/>
  <c r="W186" i="4"/>
  <c r="AH187" i="5" s="1"/>
  <c r="W182" i="4"/>
  <c r="W181" i="4"/>
  <c r="W180" i="4"/>
  <c r="G163" i="4"/>
  <c r="AD164" i="5" s="1"/>
  <c r="G134" i="4"/>
  <c r="M129" i="4"/>
  <c r="AF130" i="5" s="1"/>
  <c r="W117" i="4"/>
  <c r="AH118" i="5" s="1"/>
  <c r="W109" i="4"/>
  <c r="AH110" i="5" s="1"/>
  <c r="W105" i="4"/>
  <c r="AH106" i="5" s="1"/>
  <c r="M97" i="4"/>
  <c r="AF98" i="5" s="1"/>
  <c r="M57" i="4"/>
  <c r="AF58" i="5" s="1"/>
  <c r="G25" i="4"/>
  <c r="H25" i="4" s="1"/>
  <c r="AE26" i="5" s="1"/>
  <c r="G21" i="4"/>
  <c r="M9" i="4"/>
  <c r="AF10" i="5" s="1"/>
  <c r="M188" i="3"/>
  <c r="Q189" i="5" s="1"/>
  <c r="M156" i="3"/>
  <c r="Q157" i="5" s="1"/>
  <c r="E153" i="3"/>
  <c r="O154" i="5" s="1"/>
  <c r="M149" i="3"/>
  <c r="Q150" i="5" s="1"/>
  <c r="M142" i="3"/>
  <c r="Q143" i="5" s="1"/>
  <c r="W138" i="3"/>
  <c r="T139" i="5" s="1"/>
  <c r="E138" i="3"/>
  <c r="O139" i="5" s="1"/>
  <c r="M85" i="3"/>
  <c r="Q86" i="5" s="1"/>
  <c r="M77" i="3"/>
  <c r="Q78" i="5" s="1"/>
  <c r="M70" i="3"/>
  <c r="Q71" i="5" s="1"/>
  <c r="E52" i="3"/>
  <c r="O53" i="5" s="1"/>
  <c r="BB163" i="75"/>
  <c r="C150" i="84" s="1"/>
  <c r="F150" i="84" s="1"/>
  <c r="W190" i="4"/>
  <c r="AH191" i="5" s="1"/>
  <c r="G190" i="4"/>
  <c r="AD191" i="5" s="1"/>
  <c r="R177" i="4"/>
  <c r="G175" i="4"/>
  <c r="H175" i="4" s="1"/>
  <c r="AE176" i="5" s="1"/>
  <c r="W155" i="4"/>
  <c r="AH156" i="5" s="1"/>
  <c r="W145" i="4"/>
  <c r="AH146" i="5" s="1"/>
  <c r="W121" i="4"/>
  <c r="AH122" i="5" s="1"/>
  <c r="M115" i="4"/>
  <c r="AF116" i="5" s="1"/>
  <c r="W88" i="4"/>
  <c r="AH89" i="5" s="1"/>
  <c r="W75" i="4"/>
  <c r="AH76" i="5" s="1"/>
  <c r="W39" i="4"/>
  <c r="AH40" i="5" s="1"/>
  <c r="G26" i="4"/>
  <c r="H26" i="4" s="1"/>
  <c r="AE27" i="5" s="1"/>
  <c r="G4" i="4"/>
  <c r="H128" i="3"/>
  <c r="P129" i="5" s="1"/>
  <c r="H100" i="3"/>
  <c r="P101" i="5" s="1"/>
  <c r="W95" i="3"/>
  <c r="W80" i="3"/>
  <c r="AJ80" i="3" s="1"/>
  <c r="E79" i="3"/>
  <c r="BB177" i="75"/>
  <c r="M93" i="4"/>
  <c r="AF94" i="5" s="1"/>
  <c r="M32" i="4"/>
  <c r="AF33" i="5" s="1"/>
  <c r="W191" i="4"/>
  <c r="X191" i="4" s="1"/>
  <c r="AI192" i="5" s="1"/>
  <c r="W187" i="4"/>
  <c r="AH188" i="5" s="1"/>
  <c r="R178" i="4"/>
  <c r="AG179" i="5" s="1"/>
  <c r="W173" i="4"/>
  <c r="AH174" i="5" s="1"/>
  <c r="W162" i="4"/>
  <c r="AH163" i="5" s="1"/>
  <c r="R160" i="4"/>
  <c r="AG161" i="5" s="1"/>
  <c r="M159" i="4"/>
  <c r="AF160" i="5" s="1"/>
  <c r="W146" i="4"/>
  <c r="X146" i="4" s="1"/>
  <c r="AI147" i="5" s="1"/>
  <c r="W143" i="4"/>
  <c r="AH144" i="5" s="1"/>
  <c r="W132" i="4"/>
  <c r="AH133" i="5" s="1"/>
  <c r="M116" i="4"/>
  <c r="AF117" i="5" s="1"/>
  <c r="W40" i="4"/>
  <c r="M186" i="3"/>
  <c r="Q187" i="5" s="1"/>
  <c r="H182" i="3"/>
  <c r="P183" i="5" s="1"/>
  <c r="H181" i="3"/>
  <c r="P182" i="5" s="1"/>
  <c r="M180" i="3"/>
  <c r="Q181" i="5" s="1"/>
  <c r="E177" i="3"/>
  <c r="M161" i="3"/>
  <c r="Q162" i="5" s="1"/>
  <c r="M146" i="3"/>
  <c r="Q147" i="5" s="1"/>
  <c r="M90" i="3"/>
  <c r="Q91" i="5" s="1"/>
  <c r="H83" i="3"/>
  <c r="P84" i="5" s="1"/>
  <c r="M74" i="3"/>
  <c r="Q75" i="5" s="1"/>
  <c r="H49" i="3"/>
  <c r="P50" i="5" s="1"/>
  <c r="M47" i="3"/>
  <c r="Q48" i="5" s="1"/>
  <c r="M34" i="3"/>
  <c r="Q35" i="5" s="1"/>
  <c r="M26" i="3"/>
  <c r="Q27" i="5" s="1"/>
  <c r="BB187" i="75"/>
  <c r="C183" i="84" s="1"/>
  <c r="F183" i="84" s="1"/>
  <c r="BB181" i="75"/>
  <c r="BC181" i="75" s="1"/>
  <c r="K182" i="5" s="1"/>
  <c r="BB179" i="75"/>
  <c r="BB36" i="75"/>
  <c r="C32" i="84" s="1"/>
  <c r="F32" i="84" s="1"/>
  <c r="D141" i="5"/>
  <c r="F165" i="5"/>
  <c r="F89" i="5"/>
  <c r="F168" i="5"/>
  <c r="C95" i="5"/>
  <c r="D126" i="5"/>
  <c r="D172" i="5"/>
  <c r="C155" i="5"/>
  <c r="D177" i="5"/>
  <c r="C72" i="5"/>
  <c r="F53" i="5"/>
  <c r="F57" i="5"/>
  <c r="C156" i="5"/>
  <c r="C176" i="5"/>
  <c r="F136" i="5"/>
  <c r="C112" i="5"/>
  <c r="F58" i="5"/>
  <c r="F180" i="5"/>
  <c r="D43" i="5"/>
  <c r="C69" i="5"/>
  <c r="C20" i="5"/>
  <c r="F166" i="5"/>
  <c r="F121" i="5"/>
  <c r="C18" i="5"/>
  <c r="D190" i="5"/>
  <c r="C148" i="5"/>
  <c r="F73" i="5"/>
  <c r="F189" i="5"/>
  <c r="C47" i="5"/>
  <c r="C61" i="5"/>
  <c r="C92" i="5"/>
  <c r="C133" i="5"/>
  <c r="C116" i="5"/>
  <c r="BC152" i="75"/>
  <c r="K153" i="5" s="1"/>
  <c r="BC165" i="75"/>
  <c r="K166" i="5" s="1"/>
  <c r="X133" i="75"/>
  <c r="AO133" i="75" s="1"/>
  <c r="AV133" i="75" s="1"/>
  <c r="AH133" i="75"/>
  <c r="AJ30" i="75"/>
  <c r="AL30" i="75" s="1"/>
  <c r="AC30" i="75"/>
  <c r="AE30" i="75" s="1"/>
  <c r="AR30" i="75" s="1"/>
  <c r="AL175" i="75"/>
  <c r="AH155" i="75"/>
  <c r="AS44" i="75"/>
  <c r="AU44" i="75" s="1"/>
  <c r="G45" i="5" s="1"/>
  <c r="AC14" i="75"/>
  <c r="AE14" i="75" s="1"/>
  <c r="AR14" i="75" s="1"/>
  <c r="AK14" i="75"/>
  <c r="AL14" i="75" s="1"/>
  <c r="X22" i="75"/>
  <c r="AO22" i="75" s="1"/>
  <c r="AV22" i="75" s="1"/>
  <c r="AI22" i="75"/>
  <c r="AC93" i="75"/>
  <c r="AE93" i="75" s="1"/>
  <c r="AJ145" i="75"/>
  <c r="AL145" i="75" s="1"/>
  <c r="AC28" i="75"/>
  <c r="AE28" i="75" s="1"/>
  <c r="AR28" i="75" s="1"/>
  <c r="AS42" i="75"/>
  <c r="AU42" i="75" s="1"/>
  <c r="G43" i="5" s="1"/>
  <c r="AS105" i="75"/>
  <c r="AU105" i="75" s="1"/>
  <c r="G106" i="5" s="1"/>
  <c r="AK64" i="75"/>
  <c r="AL64" i="75" s="1"/>
  <c r="AC64" i="75"/>
  <c r="AE64" i="75" s="1"/>
  <c r="AR64" i="75" s="1"/>
  <c r="F65" i="5" s="1"/>
  <c r="AI122" i="75"/>
  <c r="AS182" i="75"/>
  <c r="AU182" i="75" s="1"/>
  <c r="G183" i="5" s="1"/>
  <c r="AS30" i="75"/>
  <c r="AU30" i="75" s="1"/>
  <c r="G31" i="5" s="1"/>
  <c r="X15" i="75"/>
  <c r="X65" i="75"/>
  <c r="AO65" i="75" s="1"/>
  <c r="AV65" i="75" s="1"/>
  <c r="AL54" i="75"/>
  <c r="W32" i="5"/>
  <c r="AI3" i="3"/>
  <c r="W4" i="5" s="1"/>
  <c r="AC40" i="75"/>
  <c r="AE40" i="75" s="1"/>
  <c r="AR40" i="75" s="1"/>
  <c r="X55" i="75"/>
  <c r="AO55" i="75" s="1"/>
  <c r="AV55" i="75" s="1"/>
  <c r="W3" i="3"/>
  <c r="S113" i="3"/>
  <c r="S114" i="5" s="1"/>
  <c r="S159" i="3"/>
  <c r="S160" i="5" s="1"/>
  <c r="AF62" i="5"/>
  <c r="AF81" i="5"/>
  <c r="M171" i="4"/>
  <c r="AF172" i="5" s="1"/>
  <c r="W170" i="4"/>
  <c r="W150" i="4"/>
  <c r="AH151" i="5" s="1"/>
  <c r="S147" i="3"/>
  <c r="S125" i="3"/>
  <c r="S126" i="5" s="1"/>
  <c r="M147" i="4"/>
  <c r="AF148" i="5" s="1"/>
  <c r="M130" i="4"/>
  <c r="G191" i="4"/>
  <c r="AD192" i="5" s="1"/>
  <c r="M152" i="4"/>
  <c r="AF153" i="5" s="1"/>
  <c r="M148" i="4"/>
  <c r="AF149" i="5" s="1"/>
  <c r="W147" i="4"/>
  <c r="AH148" i="5" s="1"/>
  <c r="M172" i="4"/>
  <c r="AF173" i="5" s="1"/>
  <c r="G165" i="4"/>
  <c r="H165" i="4" s="1"/>
  <c r="AE166" i="5" s="1"/>
  <c r="R164" i="4"/>
  <c r="AG165" i="5" s="1"/>
  <c r="M149" i="4"/>
  <c r="AF150" i="5" s="1"/>
  <c r="W148" i="4"/>
  <c r="AH149" i="5" s="1"/>
  <c r="G187" i="4"/>
  <c r="H187" i="4" s="1"/>
  <c r="AE188" i="5" s="1"/>
  <c r="W193" i="4"/>
  <c r="AH194" i="5" s="1"/>
  <c r="G188" i="4"/>
  <c r="AD189" i="5" s="1"/>
  <c r="W168" i="4"/>
  <c r="W167" i="4"/>
  <c r="G189" i="4"/>
  <c r="AD190" i="5" s="1"/>
  <c r="W172" i="4"/>
  <c r="AH173" i="5" s="1"/>
  <c r="M170" i="4"/>
  <c r="AF171" i="5" s="1"/>
  <c r="W169" i="4"/>
  <c r="AH170" i="5" s="1"/>
  <c r="M151" i="4"/>
  <c r="AF152" i="5" s="1"/>
  <c r="M132" i="4"/>
  <c r="AF133" i="5" s="1"/>
  <c r="G111" i="4"/>
  <c r="G88" i="4"/>
  <c r="M76" i="4"/>
  <c r="AF77" i="5" s="1"/>
  <c r="G70" i="4"/>
  <c r="AD71" i="5" s="1"/>
  <c r="M56" i="4"/>
  <c r="AF57" i="5" s="1"/>
  <c r="W129" i="4"/>
  <c r="AH130" i="5" s="1"/>
  <c r="W128" i="4"/>
  <c r="X128" i="4" s="1"/>
  <c r="AI129" i="5" s="1"/>
  <c r="W116" i="4"/>
  <c r="W115" i="4"/>
  <c r="AH116" i="5" s="1"/>
  <c r="W114" i="4"/>
  <c r="W113" i="4"/>
  <c r="AH114" i="5" s="1"/>
  <c r="G51" i="4"/>
  <c r="AD52" i="5" s="1"/>
  <c r="M31" i="4"/>
  <c r="AF32" i="5" s="1"/>
  <c r="G146" i="4"/>
  <c r="AD147" i="5" s="1"/>
  <c r="G145" i="4"/>
  <c r="AD146" i="5" s="1"/>
  <c r="G144" i="4"/>
  <c r="H144" i="4" s="1"/>
  <c r="AE145" i="5" s="1"/>
  <c r="G128" i="4"/>
  <c r="G127" i="4"/>
  <c r="AD128" i="5" s="1"/>
  <c r="G126" i="4"/>
  <c r="AD127" i="5" s="1"/>
  <c r="G125" i="4"/>
  <c r="G113" i="4"/>
  <c r="H113" i="4" s="1"/>
  <c r="AE114" i="5" s="1"/>
  <c r="M94" i="4"/>
  <c r="AF95" i="5" s="1"/>
  <c r="W93" i="4"/>
  <c r="AH94" i="5" s="1"/>
  <c r="M90" i="4"/>
  <c r="AF91" i="5" s="1"/>
  <c r="W89" i="4"/>
  <c r="G89" i="4"/>
  <c r="M72" i="4"/>
  <c r="AF73" i="5" s="1"/>
  <c r="G71" i="4"/>
  <c r="H71" i="4" s="1"/>
  <c r="AE72" i="5" s="1"/>
  <c r="G52" i="4"/>
  <c r="H52" i="4" s="1"/>
  <c r="AE53" i="5" s="1"/>
  <c r="S163" i="3"/>
  <c r="S164" i="5" s="1"/>
  <c r="M95" i="4"/>
  <c r="AF96" i="5" s="1"/>
  <c r="M33" i="4"/>
  <c r="M96" i="4"/>
  <c r="AF97" i="5" s="1"/>
  <c r="W94" i="4"/>
  <c r="M91" i="4"/>
  <c r="AF92" i="5" s="1"/>
  <c r="W90" i="4"/>
  <c r="AH91" i="5" s="1"/>
  <c r="W87" i="4"/>
  <c r="AH88" i="5" s="1"/>
  <c r="M73" i="4"/>
  <c r="AF74" i="5" s="1"/>
  <c r="W72" i="4"/>
  <c r="AH73" i="5" s="1"/>
  <c r="G67" i="4"/>
  <c r="AD68" i="5" s="1"/>
  <c r="G46" i="4"/>
  <c r="G45" i="4"/>
  <c r="H45" i="4" s="1"/>
  <c r="AE46" i="5" s="1"/>
  <c r="M34" i="4"/>
  <c r="AF35" i="5" s="1"/>
  <c r="W111" i="4"/>
  <c r="X111" i="4" s="1"/>
  <c r="AI112" i="5" s="1"/>
  <c r="M92" i="4"/>
  <c r="AF93" i="5" s="1"/>
  <c r="W91" i="4"/>
  <c r="AH92" i="5" s="1"/>
  <c r="M75" i="4"/>
  <c r="AF76" i="5" s="1"/>
  <c r="W73" i="4"/>
  <c r="AH74" i="5" s="1"/>
  <c r="G69" i="4"/>
  <c r="M55" i="4"/>
  <c r="AF56" i="5" s="1"/>
  <c r="W54" i="4"/>
  <c r="AH55" i="5" s="1"/>
  <c r="G54" i="4"/>
  <c r="G48" i="4"/>
  <c r="H48" i="4" s="1"/>
  <c r="AE49" i="5" s="1"/>
  <c r="M36" i="4"/>
  <c r="H193" i="3"/>
  <c r="P194" i="5" s="1"/>
  <c r="H188" i="3"/>
  <c r="P189" i="5" s="1"/>
  <c r="M187" i="3"/>
  <c r="Q188" i="5" s="1"/>
  <c r="M181" i="3"/>
  <c r="M176" i="3"/>
  <c r="H172" i="3"/>
  <c r="P173" i="5" s="1"/>
  <c r="H161" i="3"/>
  <c r="P162" i="5" s="1"/>
  <c r="H156" i="3"/>
  <c r="P157" i="5" s="1"/>
  <c r="H136" i="3"/>
  <c r="P137" i="5" s="1"/>
  <c r="M135" i="3"/>
  <c r="Q136" i="5" s="1"/>
  <c r="M130" i="3"/>
  <c r="Q131" i="5" s="1"/>
  <c r="H123" i="3"/>
  <c r="P124" i="5" s="1"/>
  <c r="M122" i="3"/>
  <c r="Q123" i="5" s="1"/>
  <c r="M115" i="3"/>
  <c r="Q116" i="5" s="1"/>
  <c r="M102" i="3"/>
  <c r="Q103" i="5" s="1"/>
  <c r="H93" i="3"/>
  <c r="P94" i="5" s="1"/>
  <c r="M91" i="3"/>
  <c r="H87" i="3"/>
  <c r="P88" i="5" s="1"/>
  <c r="E82" i="3"/>
  <c r="O83" i="5" s="1"/>
  <c r="M78" i="3"/>
  <c r="Q79" i="5" s="1"/>
  <c r="H60" i="3"/>
  <c r="P61" i="5" s="1"/>
  <c r="M58" i="3"/>
  <c r="Q59" i="5" s="1"/>
  <c r="M52" i="3"/>
  <c r="Q53" i="5" s="1"/>
  <c r="H47" i="3"/>
  <c r="P48" i="5" s="1"/>
  <c r="M46" i="3"/>
  <c r="Q47" i="5" s="1"/>
  <c r="M40" i="3"/>
  <c r="Q41" i="5" s="1"/>
  <c r="W37" i="3"/>
  <c r="M28" i="3"/>
  <c r="Q29" i="5" s="1"/>
  <c r="W24" i="3"/>
  <c r="M21" i="3"/>
  <c r="Q22" i="5" s="1"/>
  <c r="M14" i="3"/>
  <c r="Q15" i="5" s="1"/>
  <c r="BB145" i="75"/>
  <c r="BC145" i="75" s="1"/>
  <c r="K146" i="5" s="1"/>
  <c r="H102" i="3"/>
  <c r="P103" i="5" s="1"/>
  <c r="H97" i="3"/>
  <c r="P98" i="5" s="1"/>
  <c r="W67" i="3"/>
  <c r="T68" i="5" s="1"/>
  <c r="H58" i="3"/>
  <c r="P59" i="5" s="1"/>
  <c r="E15" i="3"/>
  <c r="O16" i="5" s="1"/>
  <c r="H14" i="3"/>
  <c r="P15" i="5" s="1"/>
  <c r="BB60" i="75"/>
  <c r="J61" i="5" s="1"/>
  <c r="AS61" i="5" s="1"/>
  <c r="W28" i="4"/>
  <c r="X28" i="4" s="1"/>
  <c r="AI29" i="5" s="1"/>
  <c r="W27" i="4"/>
  <c r="W26" i="4"/>
  <c r="W6" i="4"/>
  <c r="AH7" i="5" s="1"/>
  <c r="W5" i="4"/>
  <c r="AH6" i="5" s="1"/>
  <c r="W4" i="4"/>
  <c r="X4" i="4" s="1"/>
  <c r="AI5" i="5" s="1"/>
  <c r="M185" i="3"/>
  <c r="Q186" i="5" s="1"/>
  <c r="H176" i="3"/>
  <c r="P177" i="5" s="1"/>
  <c r="M175" i="3"/>
  <c r="Q176" i="5" s="1"/>
  <c r="M164" i="3"/>
  <c r="Q165" i="5" s="1"/>
  <c r="M147" i="3"/>
  <c r="Q148" i="5" s="1"/>
  <c r="H143" i="3"/>
  <c r="P144" i="5" s="1"/>
  <c r="H142" i="3"/>
  <c r="P143" i="5" s="1"/>
  <c r="M141" i="3"/>
  <c r="Q142" i="5" s="1"/>
  <c r="M134" i="3"/>
  <c r="Q135" i="5" s="1"/>
  <c r="H130" i="3"/>
  <c r="P131" i="5" s="1"/>
  <c r="M121" i="3"/>
  <c r="Q122" i="5" s="1"/>
  <c r="BA130" i="83"/>
  <c r="BB130" i="83" s="1"/>
  <c r="BA79" i="83"/>
  <c r="BB79" i="83" s="1"/>
  <c r="BA71" i="83"/>
  <c r="B72" i="84" s="1"/>
  <c r="E72" i="84" s="1"/>
  <c r="BA40" i="83"/>
  <c r="AQ42" i="5" s="1"/>
  <c r="AR42" i="5" s="1"/>
  <c r="BA32" i="83"/>
  <c r="AQ34" i="5" s="1"/>
  <c r="AR34" i="5" s="1"/>
  <c r="AY191" i="75"/>
  <c r="I192" i="5" s="1"/>
  <c r="AY183" i="75"/>
  <c r="I184" i="5" s="1"/>
  <c r="AY175" i="75"/>
  <c r="I176" i="5" s="1"/>
  <c r="AY135" i="75"/>
  <c r="I136" i="5" s="1"/>
  <c r="AY127" i="75"/>
  <c r="I128" i="5" s="1"/>
  <c r="AY119" i="75"/>
  <c r="I120" i="5" s="1"/>
  <c r="AY103" i="75"/>
  <c r="I104" i="5" s="1"/>
  <c r="AY39" i="75"/>
  <c r="I40" i="5" s="1"/>
  <c r="AY31" i="75"/>
  <c r="I32" i="5" s="1"/>
  <c r="AY15" i="75"/>
  <c r="I16" i="5" s="1"/>
  <c r="AJ169" i="3"/>
  <c r="X170" i="5" s="1"/>
  <c r="H164" i="3"/>
  <c r="P165" i="5" s="1"/>
  <c r="AJ146" i="3"/>
  <c r="X147" i="5" s="1"/>
  <c r="M127" i="3"/>
  <c r="M113" i="3"/>
  <c r="Q114" i="5" s="1"/>
  <c r="H108" i="3"/>
  <c r="P109" i="5" s="1"/>
  <c r="M107" i="3"/>
  <c r="Q108" i="5" s="1"/>
  <c r="M100" i="3"/>
  <c r="Q101" i="5" s="1"/>
  <c r="H96" i="3"/>
  <c r="P97" i="5" s="1"/>
  <c r="M95" i="3"/>
  <c r="Q96" i="5" s="1"/>
  <c r="H90" i="3"/>
  <c r="P91" i="5" s="1"/>
  <c r="H84" i="3"/>
  <c r="P85" i="5" s="1"/>
  <c r="M83" i="3"/>
  <c r="Q84" i="5" s="1"/>
  <c r="M75" i="3"/>
  <c r="Q76" i="5" s="1"/>
  <c r="M69" i="3"/>
  <c r="Q70" i="5" s="1"/>
  <c r="M56" i="3"/>
  <c r="Q57" i="5" s="1"/>
  <c r="M44" i="3"/>
  <c r="Q45" i="5" s="1"/>
  <c r="M38" i="3"/>
  <c r="Q39" i="5" s="1"/>
  <c r="M25" i="3"/>
  <c r="Q26" i="5" s="1"/>
  <c r="M18" i="3"/>
  <c r="Q19" i="5" s="1"/>
  <c r="BB172" i="75"/>
  <c r="BB150" i="75"/>
  <c r="BC150" i="75" s="1"/>
  <c r="K151" i="5" s="1"/>
  <c r="AJ163" i="3"/>
  <c r="X164" i="5" s="1"/>
  <c r="M152" i="3"/>
  <c r="Q153" i="5" s="1"/>
  <c r="H147" i="3"/>
  <c r="P148" i="5" s="1"/>
  <c r="M145" i="3"/>
  <c r="Q146" i="5" s="1"/>
  <c r="E143" i="3"/>
  <c r="M139" i="3"/>
  <c r="H121" i="3"/>
  <c r="P122" i="5" s="1"/>
  <c r="M119" i="3"/>
  <c r="Q120" i="5" s="1"/>
  <c r="H70" i="3"/>
  <c r="P71" i="5" s="1"/>
  <c r="M62" i="3"/>
  <c r="Q63" i="5" s="1"/>
  <c r="M43" i="3"/>
  <c r="Q44" i="5" s="1"/>
  <c r="M32" i="3"/>
  <c r="Q33" i="5" s="1"/>
  <c r="E28" i="3"/>
  <c r="N28" i="3" s="1"/>
  <c r="R29" i="5" s="1"/>
  <c r="M24" i="3"/>
  <c r="Q25" i="5" s="1"/>
  <c r="W21" i="3"/>
  <c r="M17" i="3"/>
  <c r="Q18" i="5" s="1"/>
  <c r="M11" i="3"/>
  <c r="Q12" i="5" s="1"/>
  <c r="M5" i="3"/>
  <c r="Q6" i="5" s="1"/>
  <c r="W191" i="3"/>
  <c r="T192" i="5" s="1"/>
  <c r="M183" i="3"/>
  <c r="Q184" i="5" s="1"/>
  <c r="M179" i="3"/>
  <c r="Q180" i="5" s="1"/>
  <c r="E175" i="3"/>
  <c r="O176" i="5" s="1"/>
  <c r="M173" i="3"/>
  <c r="Q174" i="5" s="1"/>
  <c r="W170" i="3"/>
  <c r="AJ170" i="3" s="1"/>
  <c r="X171" i="5" s="1"/>
  <c r="M168" i="3"/>
  <c r="Q169" i="5" s="1"/>
  <c r="W165" i="3"/>
  <c r="T166" i="5" s="1"/>
  <c r="M163" i="3"/>
  <c r="Q164" i="5" s="1"/>
  <c r="H158" i="3"/>
  <c r="P159" i="5" s="1"/>
  <c r="W154" i="3"/>
  <c r="T155" i="5" s="1"/>
  <c r="M151" i="3"/>
  <c r="Q152" i="5" s="1"/>
  <c r="M138" i="3"/>
  <c r="M132" i="3"/>
  <c r="Q133" i="5" s="1"/>
  <c r="H126" i="3"/>
  <c r="P127" i="5" s="1"/>
  <c r="M118" i="3"/>
  <c r="Q119" i="5" s="1"/>
  <c r="M111" i="3"/>
  <c r="Q112" i="5" s="1"/>
  <c r="H107" i="3"/>
  <c r="P108" i="5" s="1"/>
  <c r="W101" i="3"/>
  <c r="T102" i="5" s="1"/>
  <c r="M99" i="3"/>
  <c r="Q100" i="5" s="1"/>
  <c r="M81" i="3"/>
  <c r="Q82" i="5" s="1"/>
  <c r="M73" i="3"/>
  <c r="Q74" i="5" s="1"/>
  <c r="M67" i="3"/>
  <c r="Q68" i="5" s="1"/>
  <c r="W64" i="3"/>
  <c r="M61" i="3"/>
  <c r="Q62" i="5" s="1"/>
  <c r="W57" i="3"/>
  <c r="AJ57" i="3" s="1"/>
  <c r="M55" i="3"/>
  <c r="Q56" i="5" s="1"/>
  <c r="H44" i="3"/>
  <c r="P45" i="5" s="1"/>
  <c r="M42" i="3"/>
  <c r="Q43" i="5" s="1"/>
  <c r="M37" i="3"/>
  <c r="Q38" i="5" s="1"/>
  <c r="M31" i="3"/>
  <c r="Q32" i="5" s="1"/>
  <c r="M23" i="3"/>
  <c r="Q24" i="5" s="1"/>
  <c r="M16" i="3"/>
  <c r="Q17" i="5" s="1"/>
  <c r="W13" i="3"/>
  <c r="T14" i="5" s="1"/>
  <c r="M10" i="3"/>
  <c r="Q11" i="5" s="1"/>
  <c r="G101" i="4"/>
  <c r="AD102" i="5" s="1"/>
  <c r="G100" i="4"/>
  <c r="H100" i="4" s="1"/>
  <c r="AE101" i="5" s="1"/>
  <c r="G99" i="4"/>
  <c r="AD100" i="5" s="1"/>
  <c r="G77" i="4"/>
  <c r="AD78" i="5" s="1"/>
  <c r="G58" i="4"/>
  <c r="G38" i="4"/>
  <c r="H38" i="4" s="1"/>
  <c r="AE39" i="5" s="1"/>
  <c r="G11" i="4"/>
  <c r="H11" i="4" s="1"/>
  <c r="AE12" i="5" s="1"/>
  <c r="G10" i="4"/>
  <c r="AD11" i="5" s="1"/>
  <c r="AJ188" i="3"/>
  <c r="X189" i="5" s="1"/>
  <c r="AJ182" i="3"/>
  <c r="X183" i="5" s="1"/>
  <c r="H132" i="3"/>
  <c r="P133" i="5" s="1"/>
  <c r="E121" i="3"/>
  <c r="O122" i="5" s="1"/>
  <c r="M117" i="3"/>
  <c r="N117" i="3" s="1"/>
  <c r="R118" i="5" s="1"/>
  <c r="E113" i="3"/>
  <c r="O114" i="5" s="1"/>
  <c r="E108" i="3"/>
  <c r="O109" i="5" s="1"/>
  <c r="H105" i="3"/>
  <c r="P106" i="5" s="1"/>
  <c r="E100" i="3"/>
  <c r="O101" i="5" s="1"/>
  <c r="E96" i="3"/>
  <c r="O97" i="5" s="1"/>
  <c r="M93" i="3"/>
  <c r="Q94" i="5" s="1"/>
  <c r="H81" i="3"/>
  <c r="P82" i="5" s="1"/>
  <c r="M80" i="3"/>
  <c r="Q81" i="5" s="1"/>
  <c r="E76" i="3"/>
  <c r="O77" i="5" s="1"/>
  <c r="M66" i="3"/>
  <c r="Q67" i="5" s="1"/>
  <c r="H62" i="3"/>
  <c r="P63" i="5" s="1"/>
  <c r="H61" i="3"/>
  <c r="P62" i="5" s="1"/>
  <c r="M60" i="3"/>
  <c r="Q61" i="5" s="1"/>
  <c r="H55" i="3"/>
  <c r="P56" i="5" s="1"/>
  <c r="M54" i="3"/>
  <c r="Q55" i="5" s="1"/>
  <c r="M48" i="3"/>
  <c r="Q49" i="5" s="1"/>
  <c r="H42" i="3"/>
  <c r="P43" i="5" s="1"/>
  <c r="M36" i="3"/>
  <c r="N36" i="3" s="1"/>
  <c r="R37" i="5" s="1"/>
  <c r="W33" i="3"/>
  <c r="T34" i="5" s="1"/>
  <c r="M30" i="3"/>
  <c r="Q31" i="5" s="1"/>
  <c r="H23" i="3"/>
  <c r="P24" i="5" s="1"/>
  <c r="M15" i="3"/>
  <c r="Q16" i="5" s="1"/>
  <c r="BA159" i="82"/>
  <c r="BB159" i="82" s="1"/>
  <c r="D190" i="84" s="1"/>
  <c r="G190" i="84" s="1"/>
  <c r="BE152" i="82"/>
  <c r="BC146" i="82"/>
  <c r="BE136" i="82"/>
  <c r="BC135" i="82"/>
  <c r="BE104" i="82"/>
  <c r="BE103" i="82"/>
  <c r="BE98" i="82"/>
  <c r="BD96" i="82"/>
  <c r="BD87" i="82"/>
  <c r="BD79" i="82"/>
  <c r="BD58" i="82"/>
  <c r="BE39" i="82"/>
  <c r="BE34" i="82"/>
  <c r="BA31" i="82"/>
  <c r="BB31" i="82" s="1"/>
  <c r="D91" i="84" s="1"/>
  <c r="G91" i="84" s="1"/>
  <c r="BD24" i="82"/>
  <c r="BA23" i="82"/>
  <c r="BB23" i="82" s="1"/>
  <c r="AT24" i="5" s="1"/>
  <c r="BE15" i="82"/>
  <c r="BA7" i="82"/>
  <c r="BB7" i="82" s="1"/>
  <c r="AT8" i="5" s="1"/>
  <c r="BA107" i="82"/>
  <c r="BB107" i="82" s="1"/>
  <c r="BC51" i="82"/>
  <c r="BC155" i="82"/>
  <c r="BC54" i="82"/>
  <c r="BD86" i="82"/>
  <c r="BD150" i="82"/>
  <c r="BE182" i="82"/>
  <c r="BA141" i="82"/>
  <c r="BB141" i="82" s="1"/>
  <c r="D146" i="84" s="1"/>
  <c r="G146" i="84" s="1"/>
  <c r="BD132" i="82"/>
  <c r="BD117" i="82"/>
  <c r="BE116" i="82"/>
  <c r="BE93" i="82"/>
  <c r="BD84" i="82"/>
  <c r="BC77" i="82"/>
  <c r="BA69" i="82"/>
  <c r="BB69" i="82" s="1"/>
  <c r="D71" i="84" s="1"/>
  <c r="G71" i="84" s="1"/>
  <c r="BA61" i="82"/>
  <c r="BB61" i="82" s="1"/>
  <c r="D59" i="84" s="1"/>
  <c r="G59" i="84" s="1"/>
  <c r="BA53" i="82"/>
  <c r="BB53" i="82" s="1"/>
  <c r="BA37" i="82"/>
  <c r="BB37" i="82" s="1"/>
  <c r="AT38" i="5" s="1"/>
  <c r="BD12" i="82"/>
  <c r="BC73" i="82"/>
  <c r="BC156" i="82"/>
  <c r="BE153" i="82"/>
  <c r="BD148" i="82"/>
  <c r="BE145" i="82"/>
  <c r="BE139" i="82"/>
  <c r="BC124" i="82"/>
  <c r="BD113" i="82"/>
  <c r="BA100" i="82"/>
  <c r="BB100" i="82" s="1"/>
  <c r="D101" i="84" s="1"/>
  <c r="G101" i="84" s="1"/>
  <c r="BE97" i="82"/>
  <c r="BC92" i="82"/>
  <c r="BA84" i="82"/>
  <c r="BB84" i="82" s="1"/>
  <c r="D85" i="84" s="1"/>
  <c r="G85" i="84" s="1"/>
  <c r="BD52" i="82"/>
  <c r="BE49" i="82"/>
  <c r="BE41" i="82"/>
  <c r="BE28" i="82"/>
  <c r="BC19" i="82"/>
  <c r="BD17" i="82"/>
  <c r="BA12" i="82"/>
  <c r="BB12" i="82" s="1"/>
  <c r="BE11" i="82"/>
  <c r="BE9" i="82"/>
  <c r="BC4" i="82"/>
  <c r="BC35" i="82"/>
  <c r="BE187" i="82"/>
  <c r="BD22" i="82"/>
  <c r="BC94" i="82"/>
  <c r="BD158" i="82"/>
  <c r="BE59" i="82"/>
  <c r="BC30" i="82"/>
  <c r="BE27" i="82"/>
  <c r="BA35" i="82"/>
  <c r="BB35" i="82" s="1"/>
  <c r="AT36" i="5" s="1"/>
  <c r="BD99" i="82"/>
  <c r="BD94" i="82"/>
  <c r="BD137" i="82"/>
  <c r="BA43" i="82"/>
  <c r="BB43" i="82" s="1"/>
  <c r="BD43" i="82"/>
  <c r="BD38" i="82"/>
  <c r="BC43" i="82"/>
  <c r="BD107" i="82"/>
  <c r="BC38" i="82"/>
  <c r="BC78" i="82"/>
  <c r="BC110" i="82"/>
  <c r="BA38" i="82"/>
  <c r="BB38" i="82" s="1"/>
  <c r="BC139" i="82"/>
  <c r="BA123" i="82"/>
  <c r="BB123" i="82" s="1"/>
  <c r="D128" i="84" s="1"/>
  <c r="G128" i="84" s="1"/>
  <c r="BC99" i="82"/>
  <c r="BD168" i="82"/>
  <c r="BA182" i="82"/>
  <c r="BB182" i="82" s="1"/>
  <c r="D180" i="84" s="1"/>
  <c r="G180" i="84" s="1"/>
  <c r="BD174" i="82"/>
  <c r="BE131" i="82"/>
  <c r="BE192" i="82"/>
  <c r="BE160" i="82"/>
  <c r="BC136" i="82"/>
  <c r="BD104" i="82"/>
  <c r="BE88" i="82"/>
  <c r="BC80" i="82"/>
  <c r="BC64" i="82"/>
  <c r="BE40" i="82"/>
  <c r="BC32" i="82"/>
  <c r="BE16" i="82"/>
  <c r="BE8" i="82"/>
  <c r="BD136" i="82"/>
  <c r="BE56" i="82"/>
  <c r="BA48" i="82"/>
  <c r="BB48" i="82" s="1"/>
  <c r="D48" i="84" s="1"/>
  <c r="G48" i="84" s="1"/>
  <c r="BC24" i="82"/>
  <c r="BE128" i="82"/>
  <c r="BE147" i="82"/>
  <c r="BD89" i="82"/>
  <c r="BA4" i="82"/>
  <c r="BB4" i="82" s="1"/>
  <c r="AT5" i="5" s="1"/>
  <c r="BC41" i="82"/>
  <c r="BE12" i="82"/>
  <c r="BE84" i="82"/>
  <c r="BE81" i="82"/>
  <c r="BE65" i="82"/>
  <c r="BD57" i="82"/>
  <c r="BC49" i="82"/>
  <c r="BC17" i="82"/>
  <c r="BC9" i="82"/>
  <c r="BD41" i="82"/>
  <c r="BC97" i="82"/>
  <c r="BC153" i="82"/>
  <c r="BD28" i="82"/>
  <c r="BA52" i="82"/>
  <c r="BB52" i="82" s="1"/>
  <c r="D51" i="84" s="1"/>
  <c r="G51" i="84" s="1"/>
  <c r="BD9" i="82"/>
  <c r="BD97" i="82"/>
  <c r="BD153" i="82"/>
  <c r="BD71" i="82"/>
  <c r="BD49" i="82"/>
  <c r="BC52" i="82"/>
  <c r="BE161" i="82"/>
  <c r="BE129" i="82"/>
  <c r="BC113" i="82"/>
  <c r="BC105" i="82"/>
  <c r="BE105" i="82"/>
  <c r="BC143" i="82"/>
  <c r="BA135" i="82"/>
  <c r="BB135" i="82" s="1"/>
  <c r="D143" i="84" s="1"/>
  <c r="G143" i="84" s="1"/>
  <c r="BA127" i="82"/>
  <c r="BB127" i="82" s="1"/>
  <c r="BD103" i="82"/>
  <c r="BA87" i="82"/>
  <c r="BB87" i="82" s="1"/>
  <c r="D88" i="84" s="1"/>
  <c r="G88" i="84" s="1"/>
  <c r="BA130" i="82"/>
  <c r="BB130" i="82" s="1"/>
  <c r="D134" i="84" s="1"/>
  <c r="G134" i="84" s="1"/>
  <c r="BC159" i="82"/>
  <c r="BA151" i="82"/>
  <c r="BB151" i="82" s="1"/>
  <c r="D157" i="84" s="1"/>
  <c r="G157" i="84" s="1"/>
  <c r="BE115" i="82"/>
  <c r="BA172" i="82"/>
  <c r="BB172" i="82" s="1"/>
  <c r="AT173" i="5" s="1"/>
  <c r="BA169" i="82"/>
  <c r="BB169" i="82" s="1"/>
  <c r="D170" i="84" s="1"/>
  <c r="G170" i="84" s="1"/>
  <c r="BD125" i="82"/>
  <c r="BD190" i="82"/>
  <c r="BD155" i="82"/>
  <c r="BA13" i="82"/>
  <c r="BB13" i="82" s="1"/>
  <c r="D19" i="84" s="1"/>
  <c r="G19" i="84" s="1"/>
  <c r="BA5" i="82"/>
  <c r="BB5" i="82" s="1"/>
  <c r="D50" i="84" s="1"/>
  <c r="G50" i="84" s="1"/>
  <c r="BA103" i="82"/>
  <c r="BB103" i="82" s="1"/>
  <c r="BE172" i="82"/>
  <c r="BA189" i="82"/>
  <c r="BB189" i="82" s="1"/>
  <c r="D185" i="84" s="1"/>
  <c r="G185" i="84" s="1"/>
  <c r="BC177" i="82"/>
  <c r="BE157" i="82"/>
  <c r="BC149" i="82"/>
  <c r="BC39" i="82"/>
  <c r="BE36" i="82"/>
  <c r="BC33" i="82"/>
  <c r="BE14" i="82"/>
  <c r="BD7" i="82"/>
  <c r="BD15" i="82"/>
  <c r="BA98" i="82"/>
  <c r="BE76" i="82"/>
  <c r="BE68" i="82"/>
  <c r="BD50" i="82"/>
  <c r="BE46" i="82"/>
  <c r="BE44" i="82"/>
  <c r="BE26" i="82"/>
  <c r="BC14" i="82"/>
  <c r="BC12" i="82"/>
  <c r="BC10" i="82"/>
  <c r="BA15" i="82"/>
  <c r="BB15" i="82" s="1"/>
  <c r="AT16" i="5" s="1"/>
  <c r="BA143" i="82"/>
  <c r="BB143" i="82" s="1"/>
  <c r="D148" i="84" s="1"/>
  <c r="G148" i="84" s="1"/>
  <c r="BC15" i="82"/>
  <c r="BC103" i="82"/>
  <c r="BC96" i="82"/>
  <c r="BE95" i="82"/>
  <c r="BE91" i="82"/>
  <c r="BE90" i="82"/>
  <c r="BC89" i="82"/>
  <c r="BA89" i="82"/>
  <c r="BB89" i="82" s="1"/>
  <c r="AT90" i="5" s="1"/>
  <c r="BC87" i="82"/>
  <c r="BD83" i="82"/>
  <c r="BA79" i="82"/>
  <c r="BB79" i="82" s="1"/>
  <c r="AT80" i="5" s="1"/>
  <c r="BE75" i="82"/>
  <c r="BC74" i="82"/>
  <c r="BC70" i="82"/>
  <c r="BC67" i="82"/>
  <c r="BE55" i="82"/>
  <c r="BE47" i="82"/>
  <c r="BA45" i="82"/>
  <c r="BB45" i="82" s="1"/>
  <c r="AT46" i="5" s="1"/>
  <c r="BD19" i="82"/>
  <c r="BA132" i="82"/>
  <c r="BB132" i="82" s="1"/>
  <c r="D144" i="84" s="1"/>
  <c r="G144" i="84" s="1"/>
  <c r="BA108" i="82"/>
  <c r="BB108" i="82" s="1"/>
  <c r="AT109" i="5" s="1"/>
  <c r="BE102" i="82"/>
  <c r="BE101" i="82"/>
  <c r="BE100" i="82"/>
  <c r="BA92" i="82"/>
  <c r="BB92" i="82" s="1"/>
  <c r="D95" i="84" s="1"/>
  <c r="G95" i="84" s="1"/>
  <c r="BC86" i="82"/>
  <c r="BC85" i="82"/>
  <c r="BC82" i="82"/>
  <c r="BD39" i="82"/>
  <c r="BD3" i="82"/>
  <c r="BE154" i="82"/>
  <c r="BA149" i="82"/>
  <c r="BB149" i="82" s="1"/>
  <c r="D149" i="84" s="1"/>
  <c r="G149" i="84" s="1"/>
  <c r="BC148" i="82"/>
  <c r="BC141" i="82"/>
  <c r="BD124" i="82"/>
  <c r="BA101" i="82"/>
  <c r="BB101" i="82" s="1"/>
  <c r="D104" i="84" s="1"/>
  <c r="G104" i="84" s="1"/>
  <c r="BA81" i="82"/>
  <c r="BB81" i="82" s="1"/>
  <c r="BA41" i="82"/>
  <c r="BB41" i="82" s="1"/>
  <c r="BA39" i="82"/>
  <c r="BB39" i="82" s="1"/>
  <c r="AT40" i="5" s="1"/>
  <c r="BD180" i="82"/>
  <c r="BA179" i="82"/>
  <c r="BB179" i="82" s="1"/>
  <c r="D171" i="84" s="1"/>
  <c r="G171" i="84" s="1"/>
  <c r="BD171" i="82"/>
  <c r="BE169" i="82"/>
  <c r="BA166" i="82"/>
  <c r="BB166" i="82" s="1"/>
  <c r="D163" i="84" s="1"/>
  <c r="G163" i="84" s="1"/>
  <c r="BE162" i="82"/>
  <c r="BC158" i="82"/>
  <c r="BA156" i="82"/>
  <c r="BB156" i="82" s="1"/>
  <c r="AT157" i="5" s="1"/>
  <c r="BD152" i="82"/>
  <c r="BC145" i="82"/>
  <c r="BE144" i="82"/>
  <c r="BE142" i="82"/>
  <c r="BE140" i="82"/>
  <c r="BC138" i="82"/>
  <c r="BC137" i="82"/>
  <c r="BE134" i="82"/>
  <c r="BA133" i="82"/>
  <c r="BB133" i="82" s="1"/>
  <c r="D135" i="84" s="1"/>
  <c r="G135" i="84" s="1"/>
  <c r="BE126" i="82"/>
  <c r="BA124" i="82"/>
  <c r="BB124" i="82" s="1"/>
  <c r="AT125" i="5" s="1"/>
  <c r="BE107" i="82"/>
  <c r="BC192" i="82"/>
  <c r="BD192" i="82"/>
  <c r="BA192" i="82"/>
  <c r="BB192" i="82" s="1"/>
  <c r="D191" i="84" s="1"/>
  <c r="G191" i="84" s="1"/>
  <c r="BE188" i="82"/>
  <c r="BE177" i="82"/>
  <c r="BA176" i="82"/>
  <c r="BB176" i="82" s="1"/>
  <c r="D174" i="84" s="1"/>
  <c r="G174" i="84" s="1"/>
  <c r="BA174" i="82"/>
  <c r="BB174" i="82" s="1"/>
  <c r="D168" i="84" s="1"/>
  <c r="G168" i="84" s="1"/>
  <c r="BD172" i="82"/>
  <c r="BA171" i="82"/>
  <c r="BB171" i="82" s="1"/>
  <c r="D169" i="84" s="1"/>
  <c r="G169" i="84" s="1"/>
  <c r="BE171" i="82"/>
  <c r="BA170" i="82"/>
  <c r="BB170" i="82" s="1"/>
  <c r="BA168" i="82"/>
  <c r="BB168" i="82" s="1"/>
  <c r="D166" i="84" s="1"/>
  <c r="G166" i="84" s="1"/>
  <c r="BE165" i="82"/>
  <c r="BA164" i="82"/>
  <c r="BB164" i="82" s="1"/>
  <c r="D160" i="84" s="1"/>
  <c r="G160" i="84" s="1"/>
  <c r="BE163" i="82"/>
  <c r="BC160" i="82"/>
  <c r="BD160" i="82"/>
  <c r="BA136" i="82"/>
  <c r="BB136" i="82" s="1"/>
  <c r="AT131" i="5"/>
  <c r="BC126" i="82"/>
  <c r="BD126" i="82"/>
  <c r="BA126" i="82"/>
  <c r="BB126" i="82" s="1"/>
  <c r="AT127" i="5" s="1"/>
  <c r="BA112" i="82"/>
  <c r="BB112" i="82" s="1"/>
  <c r="AT113" i="5" s="1"/>
  <c r="BC104" i="82"/>
  <c r="BA97" i="82"/>
  <c r="BB97" i="82" s="1"/>
  <c r="AT98" i="5" s="1"/>
  <c r="BC88" i="82"/>
  <c r="BD88" i="82"/>
  <c r="BE80" i="82"/>
  <c r="BE73" i="82"/>
  <c r="BE72" i="82"/>
  <c r="BA64" i="82"/>
  <c r="BB64" i="82" s="1"/>
  <c r="BE63" i="82"/>
  <c r="BA58" i="82"/>
  <c r="BB58" i="82" s="1"/>
  <c r="BA49" i="82"/>
  <c r="BB49" i="82" s="1"/>
  <c r="AT50" i="5" s="1"/>
  <c r="BC40" i="82"/>
  <c r="BD40" i="82"/>
  <c r="BC28" i="82"/>
  <c r="BA28" i="82"/>
  <c r="BB28" i="82" s="1"/>
  <c r="BE20" i="82"/>
  <c r="BA17" i="82"/>
  <c r="BB17" i="82" s="1"/>
  <c r="BC16" i="82"/>
  <c r="BD16" i="82"/>
  <c r="BA9" i="82"/>
  <c r="BB9" i="82" s="1"/>
  <c r="D7" i="84" s="1"/>
  <c r="G7" i="84" s="1"/>
  <c r="BC8" i="82"/>
  <c r="BD8" i="82"/>
  <c r="BA8" i="82"/>
  <c r="BB8" i="82" s="1"/>
  <c r="D6" i="84" s="1"/>
  <c r="G6" i="84" s="1"/>
  <c r="BC3" i="82"/>
  <c r="BA3" i="82"/>
  <c r="BB3" i="82" s="1"/>
  <c r="AT4" i="5" s="1"/>
  <c r="BE3" i="82"/>
  <c r="BA83" i="82"/>
  <c r="BB83" i="82" s="1"/>
  <c r="BA147" i="82"/>
  <c r="BB147" i="82" s="1"/>
  <c r="AT148" i="5" s="1"/>
  <c r="BE96" i="82"/>
  <c r="BD11" i="82"/>
  <c r="BE83" i="82"/>
  <c r="BC46" i="82"/>
  <c r="BE89" i="82"/>
  <c r="BC129" i="82"/>
  <c r="BA95" i="82"/>
  <c r="BB95" i="82" s="1"/>
  <c r="D106" i="84" s="1"/>
  <c r="G106" i="84" s="1"/>
  <c r="BC36" i="82"/>
  <c r="BE175" i="82"/>
  <c r="BA167" i="82"/>
  <c r="BB167" i="82" s="1"/>
  <c r="D31" i="84" s="1"/>
  <c r="G31" i="84" s="1"/>
  <c r="BE166" i="82"/>
  <c r="BC161" i="82"/>
  <c r="BC65" i="82"/>
  <c r="BC62" i="82"/>
  <c r="BE60" i="82"/>
  <c r="BC59" i="82"/>
  <c r="BC18" i="82"/>
  <c r="BA91" i="82"/>
  <c r="BB91" i="82" s="1"/>
  <c r="D94" i="84" s="1"/>
  <c r="G94" i="84" s="1"/>
  <c r="BC48" i="82"/>
  <c r="BA36" i="82"/>
  <c r="BB36" i="82" s="1"/>
  <c r="D32" i="84" s="1"/>
  <c r="G32" i="84" s="1"/>
  <c r="BC11" i="82"/>
  <c r="BD67" i="82"/>
  <c r="BD91" i="82"/>
  <c r="BD123" i="82"/>
  <c r="BA157" i="82"/>
  <c r="BB157" i="82" s="1"/>
  <c r="D153" i="84" s="1"/>
  <c r="G153" i="84" s="1"/>
  <c r="BD102" i="82"/>
  <c r="BD134" i="82"/>
  <c r="BD129" i="82"/>
  <c r="BD36" i="82"/>
  <c r="BD92" i="82"/>
  <c r="BE124" i="82"/>
  <c r="BE156" i="82"/>
  <c r="BC79" i="82"/>
  <c r="BC13" i="82"/>
  <c r="BA102" i="82"/>
  <c r="BB102" i="82" s="1"/>
  <c r="D105" i="84" s="1"/>
  <c r="G105" i="84" s="1"/>
  <c r="BE185" i="82"/>
  <c r="BE184" i="82"/>
  <c r="BE179" i="82"/>
  <c r="BA113" i="82"/>
  <c r="BB113" i="82" s="1"/>
  <c r="BE113" i="82"/>
  <c r="BA57" i="82"/>
  <c r="BB57" i="82" s="1"/>
  <c r="D55" i="84" s="1"/>
  <c r="G55" i="84" s="1"/>
  <c r="BA11" i="82"/>
  <c r="BB11" i="82" s="1"/>
  <c r="AT12" i="5" s="1"/>
  <c r="BB99" i="82"/>
  <c r="AT100" i="5" s="1"/>
  <c r="BD48" i="82"/>
  <c r="BC144" i="82"/>
  <c r="BA44" i="82"/>
  <c r="BB44" i="82" s="1"/>
  <c r="D74" i="84" s="1"/>
  <c r="G74" i="84" s="1"/>
  <c r="BC91" i="82"/>
  <c r="BC123" i="82"/>
  <c r="BD147" i="82"/>
  <c r="BA85" i="82"/>
  <c r="BB85" i="82" s="1"/>
  <c r="AT86" i="5" s="1"/>
  <c r="BC102" i="82"/>
  <c r="BC134" i="82"/>
  <c r="BC76" i="82"/>
  <c r="BE92" i="82"/>
  <c r="BE79" i="82"/>
  <c r="BD189" i="82"/>
  <c r="BC187" i="82"/>
  <c r="BA161" i="82"/>
  <c r="BB161" i="82" s="1"/>
  <c r="BD68" i="82"/>
  <c r="BE67" i="82"/>
  <c r="BC27" i="82"/>
  <c r="BA27" i="82"/>
  <c r="BB27" i="82" s="1"/>
  <c r="AT28" i="5" s="1"/>
  <c r="BE48" i="82"/>
  <c r="BD144" i="82"/>
  <c r="BD75" i="82"/>
  <c r="BE123" i="82"/>
  <c r="BC147" i="82"/>
  <c r="BC81" i="82"/>
  <c r="BC44" i="82"/>
  <c r="BD76" i="82"/>
  <c r="BC100" i="82"/>
  <c r="BC140" i="82"/>
  <c r="BD47" i="82"/>
  <c r="BC56" i="82"/>
  <c r="BC128" i="82"/>
  <c r="BA76" i="82"/>
  <c r="BB76" i="82" s="1"/>
  <c r="D82" i="84" s="1"/>
  <c r="G82" i="84" s="1"/>
  <c r="BA140" i="82"/>
  <c r="BB140" i="82" s="1"/>
  <c r="D145" i="84" s="1"/>
  <c r="G145" i="84" s="1"/>
  <c r="BC75" i="82"/>
  <c r="BD131" i="82"/>
  <c r="BD142" i="82"/>
  <c r="BD81" i="82"/>
  <c r="BD105" i="82"/>
  <c r="BD161" i="82"/>
  <c r="BA47" i="82"/>
  <c r="BB47" i="82" s="1"/>
  <c r="D44" i="84" s="1"/>
  <c r="G44" i="84" s="1"/>
  <c r="BD44" i="82"/>
  <c r="BD100" i="82"/>
  <c r="BD140" i="82"/>
  <c r="BD56" i="82"/>
  <c r="BD128" i="82"/>
  <c r="BC152" i="82"/>
  <c r="BD27" i="82"/>
  <c r="BC131" i="82"/>
  <c r="BB125" i="82"/>
  <c r="D127" i="84" s="1"/>
  <c r="G127" i="84" s="1"/>
  <c r="BC142" i="82"/>
  <c r="BC57" i="82"/>
  <c r="BA55" i="82"/>
  <c r="BB55" i="82" s="1"/>
  <c r="AT56" i="5" s="1"/>
  <c r="BC55" i="82"/>
  <c r="BC95" i="82"/>
  <c r="BA131" i="82"/>
  <c r="BB131" i="82" s="1"/>
  <c r="D138" i="84" s="1"/>
  <c r="G138" i="84" s="1"/>
  <c r="D114" i="84"/>
  <c r="G114" i="84" s="1"/>
  <c r="AT108" i="5"/>
  <c r="D49" i="84"/>
  <c r="G49" i="84" s="1"/>
  <c r="AT52" i="5"/>
  <c r="BD64" i="82"/>
  <c r="BE168" i="82"/>
  <c r="BC171" i="82"/>
  <c r="BC174" i="82"/>
  <c r="BD177" i="82"/>
  <c r="BD167" i="82"/>
  <c r="BD183" i="82"/>
  <c r="BC183" i="82"/>
  <c r="BC181" i="82"/>
  <c r="BE181" i="82"/>
  <c r="BC180" i="82"/>
  <c r="BC178" i="82"/>
  <c r="BA178" i="82"/>
  <c r="BB178" i="82" s="1"/>
  <c r="BE178" i="82"/>
  <c r="BC114" i="82"/>
  <c r="BE114" i="82"/>
  <c r="BC111" i="82"/>
  <c r="BA110" i="82"/>
  <c r="BB110" i="82" s="1"/>
  <c r="BE109" i="82"/>
  <c r="BD109" i="82"/>
  <c r="BC109" i="82"/>
  <c r="BD108" i="82"/>
  <c r="BE66" i="82"/>
  <c r="BD66" i="82"/>
  <c r="BC66" i="82"/>
  <c r="BA25" i="82"/>
  <c r="BB25" i="82" s="1"/>
  <c r="BA24" i="82"/>
  <c r="BB24" i="82" s="1"/>
  <c r="BE23" i="82"/>
  <c r="BA22" i="82"/>
  <c r="BB22" i="82" s="1"/>
  <c r="BE21" i="82"/>
  <c r="BD21" i="82"/>
  <c r="D34" i="84"/>
  <c r="G34" i="84" s="1"/>
  <c r="AT44" i="5"/>
  <c r="BE61" i="82"/>
  <c r="BC61" i="82"/>
  <c r="BA59" i="82"/>
  <c r="BB59" i="82" s="1"/>
  <c r="BE64" i="82"/>
  <c r="BC112" i="82"/>
  <c r="BC176" i="82"/>
  <c r="BA60" i="82"/>
  <c r="BB60" i="82" s="1"/>
  <c r="BA180" i="82"/>
  <c r="BB180" i="82" s="1"/>
  <c r="D78" i="84"/>
  <c r="G78" i="84" s="1"/>
  <c r="AT78" i="5"/>
  <c r="BE110" i="82"/>
  <c r="BE174" i="82"/>
  <c r="BE180" i="82"/>
  <c r="BD23" i="82"/>
  <c r="BE191" i="82"/>
  <c r="BC191" i="82"/>
  <c r="BD191" i="82"/>
  <c r="BE186" i="82"/>
  <c r="BA186" i="82"/>
  <c r="BB186" i="82" s="1"/>
  <c r="BC186" i="82"/>
  <c r="BE122" i="82"/>
  <c r="BA122" i="82"/>
  <c r="BB122" i="82" s="1"/>
  <c r="BC122" i="82"/>
  <c r="BA121" i="82"/>
  <c r="BB121" i="82" s="1"/>
  <c r="BA120" i="82"/>
  <c r="BB120" i="82" s="1"/>
  <c r="BC119" i="82"/>
  <c r="BD119" i="82"/>
  <c r="BA118" i="82"/>
  <c r="BB118" i="82" s="1"/>
  <c r="BC117" i="82"/>
  <c r="BE117" i="82"/>
  <c r="BC116" i="82"/>
  <c r="BC71" i="82"/>
  <c r="BE71" i="82"/>
  <c r="BA70" i="82"/>
  <c r="BB70" i="82" s="1"/>
  <c r="BE69" i="82"/>
  <c r="BD69" i="82"/>
  <c r="BC69" i="82"/>
  <c r="BA33" i="82"/>
  <c r="BB33" i="82" s="1"/>
  <c r="BA32" i="82"/>
  <c r="BB32" i="82" s="1"/>
  <c r="BD31" i="82"/>
  <c r="BA30" i="82"/>
  <c r="BB30" i="82" s="1"/>
  <c r="BD29" i="82"/>
  <c r="BC29" i="82"/>
  <c r="BD26" i="82"/>
  <c r="BC26" i="82"/>
  <c r="BA26" i="82"/>
  <c r="BB26" i="82" s="1"/>
  <c r="BC175" i="82"/>
  <c r="BD175" i="82"/>
  <c r="BE170" i="82"/>
  <c r="BD170" i="82"/>
  <c r="BC170" i="82"/>
  <c r="BA67" i="82"/>
  <c r="BB67" i="82" s="1"/>
  <c r="BE24" i="82"/>
  <c r="BC72" i="82"/>
  <c r="BD112" i="82"/>
  <c r="BD176" i="82"/>
  <c r="BA68" i="82"/>
  <c r="BB68" i="82" s="1"/>
  <c r="BA188" i="82"/>
  <c r="BB188" i="82" s="1"/>
  <c r="BD115" i="82"/>
  <c r="BD179" i="82"/>
  <c r="BA21" i="82"/>
  <c r="BB21" i="82" s="1"/>
  <c r="BD30" i="82"/>
  <c r="BE70" i="82"/>
  <c r="BD118" i="82"/>
  <c r="BC182" i="82"/>
  <c r="BD33" i="82"/>
  <c r="BC121" i="82"/>
  <c r="BC185" i="82"/>
  <c r="BA111" i="82"/>
  <c r="BB111" i="82" s="1"/>
  <c r="BA175" i="82"/>
  <c r="BB175" i="82" s="1"/>
  <c r="BC60" i="82"/>
  <c r="BC188" i="82"/>
  <c r="BC23" i="82"/>
  <c r="BD111" i="82"/>
  <c r="BE183" i="82"/>
  <c r="BD61" i="82"/>
  <c r="BA190" i="82"/>
  <c r="BB190" i="82" s="1"/>
  <c r="BA177" i="82"/>
  <c r="BB177" i="82" s="1"/>
  <c r="BA128" i="82"/>
  <c r="BB128" i="82" s="1"/>
  <c r="BE127" i="82"/>
  <c r="BD127" i="82"/>
  <c r="BC127" i="82"/>
  <c r="BE125" i="82"/>
  <c r="BC125" i="82"/>
  <c r="BA114" i="82"/>
  <c r="BB114" i="82" s="1"/>
  <c r="BA106" i="82"/>
  <c r="BB106" i="82" s="1"/>
  <c r="BE82" i="82"/>
  <c r="BD82" i="82"/>
  <c r="BA80" i="82"/>
  <c r="BB80" i="82" s="1"/>
  <c r="BA78" i="82"/>
  <c r="BB78" i="82" s="1"/>
  <c r="BE77" i="82"/>
  <c r="BD77" i="82"/>
  <c r="BA74" i="82"/>
  <c r="BB74" i="82" s="1"/>
  <c r="BE74" i="82"/>
  <c r="BD74" i="82"/>
  <c r="BD34" i="82"/>
  <c r="BC34" i="82"/>
  <c r="BA18" i="82"/>
  <c r="BB18" i="82" s="1"/>
  <c r="BE173" i="82"/>
  <c r="BD173" i="82"/>
  <c r="BC173" i="82"/>
  <c r="D76" i="84"/>
  <c r="G76" i="84" s="1"/>
  <c r="BD72" i="82"/>
  <c r="BE112" i="82"/>
  <c r="BE176" i="82"/>
  <c r="D11" i="84"/>
  <c r="G11" i="84" s="1"/>
  <c r="AT13" i="5"/>
  <c r="BC115" i="82"/>
  <c r="BC179" i="82"/>
  <c r="BA29" i="82"/>
  <c r="BB29" i="82" s="1"/>
  <c r="BE30" i="82"/>
  <c r="BC118" i="82"/>
  <c r="BD182" i="82"/>
  <c r="BE33" i="82"/>
  <c r="BD121" i="82"/>
  <c r="BD185" i="82"/>
  <c r="BA119" i="82"/>
  <c r="BB119" i="82" s="1"/>
  <c r="BA183" i="82"/>
  <c r="BB183" i="82" s="1"/>
  <c r="BC20" i="82"/>
  <c r="BD60" i="82"/>
  <c r="BC164" i="82"/>
  <c r="BD188" i="82"/>
  <c r="BC31" i="82"/>
  <c r="BE111" i="82"/>
  <c r="BD178" i="82"/>
  <c r="D38" i="84"/>
  <c r="G38" i="84" s="1"/>
  <c r="AT39" i="5"/>
  <c r="BA72" i="82"/>
  <c r="BB72" i="82" s="1"/>
  <c r="BA185" i="82"/>
  <c r="BB185" i="82" s="1"/>
  <c r="BA184" i="82"/>
  <c r="BB184" i="82" s="1"/>
  <c r="BD135" i="82"/>
  <c r="BE135" i="82"/>
  <c r="BA134" i="82"/>
  <c r="BB134" i="82" s="1"/>
  <c r="BE133" i="82"/>
  <c r="BD133" i="82"/>
  <c r="BC133" i="82"/>
  <c r="BC132" i="82"/>
  <c r="BE132" i="82"/>
  <c r="BE130" i="82"/>
  <c r="BD130" i="82"/>
  <c r="BC130" i="82"/>
  <c r="BA88" i="82"/>
  <c r="BB88" i="82" s="1"/>
  <c r="BE87" i="82"/>
  <c r="BA86" i="82"/>
  <c r="BB86" i="82" s="1"/>
  <c r="BE85" i="82"/>
  <c r="BD85" i="82"/>
  <c r="BA66" i="82"/>
  <c r="BB66" i="82" s="1"/>
  <c r="BE42" i="82"/>
  <c r="BD42" i="82"/>
  <c r="BC42" i="82"/>
  <c r="BA40" i="82"/>
  <c r="BB40" i="82" s="1"/>
  <c r="BD37" i="82"/>
  <c r="BC37" i="82"/>
  <c r="BA162" i="82"/>
  <c r="BB162" i="82" s="1"/>
  <c r="BD162" i="82"/>
  <c r="BC162" i="82"/>
  <c r="BA19" i="82"/>
  <c r="BB19" i="82" s="1"/>
  <c r="D84" i="84"/>
  <c r="G84" i="84" s="1"/>
  <c r="AT84" i="5"/>
  <c r="BD32" i="82"/>
  <c r="BC120" i="82"/>
  <c r="BC184" i="82"/>
  <c r="BA20" i="82"/>
  <c r="BB20" i="82" s="1"/>
  <c r="BD163" i="82"/>
  <c r="BA165" i="82"/>
  <c r="BB165" i="82" s="1"/>
  <c r="BE118" i="82"/>
  <c r="BD166" i="82"/>
  <c r="BE121" i="82"/>
  <c r="BC169" i="82"/>
  <c r="BA63" i="82"/>
  <c r="BB63" i="82" s="1"/>
  <c r="BA191" i="82"/>
  <c r="BB191" i="82" s="1"/>
  <c r="BD20" i="82"/>
  <c r="BC108" i="82"/>
  <c r="BD164" i="82"/>
  <c r="BE31" i="82"/>
  <c r="BD63" i="82"/>
  <c r="BE119" i="82"/>
  <c r="BD186" i="82"/>
  <c r="BA62" i="82"/>
  <c r="BB62" i="82" s="1"/>
  <c r="BE193" i="82"/>
  <c r="BE189" i="82"/>
  <c r="BA145" i="82"/>
  <c r="BB145" i="82" s="1"/>
  <c r="BA144" i="82"/>
  <c r="BB144" i="82" s="1"/>
  <c r="BE143" i="82"/>
  <c r="BD143" i="82"/>
  <c r="BA142" i="82"/>
  <c r="BB142" i="82" s="1"/>
  <c r="BE141" i="82"/>
  <c r="BD141" i="82"/>
  <c r="BA138" i="82"/>
  <c r="BB138" i="82" s="1"/>
  <c r="BE138" i="82"/>
  <c r="BD138" i="82"/>
  <c r="BD90" i="82"/>
  <c r="BC90" i="82"/>
  <c r="BA90" i="82"/>
  <c r="BB90" i="82" s="1"/>
  <c r="BA82" i="82"/>
  <c r="BB82" i="82" s="1"/>
  <c r="BA73" i="82"/>
  <c r="BB73" i="82" s="1"/>
  <c r="BC47" i="82"/>
  <c r="BA46" i="82"/>
  <c r="BB46" i="82" s="1"/>
  <c r="BE45" i="82"/>
  <c r="BD45" i="82"/>
  <c r="BC45" i="82"/>
  <c r="AT160" i="5"/>
  <c r="BD165" i="82"/>
  <c r="BC165" i="82"/>
  <c r="BE106" i="82"/>
  <c r="BD106" i="82"/>
  <c r="BC106" i="82"/>
  <c r="BE32" i="82"/>
  <c r="BD120" i="82"/>
  <c r="BD184" i="82"/>
  <c r="BD59" i="82"/>
  <c r="BC163" i="82"/>
  <c r="BD187" i="82"/>
  <c r="BA109" i="82"/>
  <c r="BB109" i="82" s="1"/>
  <c r="BA173" i="82"/>
  <c r="BB173" i="82" s="1"/>
  <c r="BD62" i="82"/>
  <c r="BC166" i="82"/>
  <c r="BC190" i="82"/>
  <c r="BD169" i="82"/>
  <c r="BA71" i="82"/>
  <c r="BB71" i="82" s="1"/>
  <c r="BC68" i="82"/>
  <c r="BE108" i="82"/>
  <c r="BE164" i="82"/>
  <c r="BC63" i="82"/>
  <c r="BD114" i="82"/>
  <c r="BD181" i="82"/>
  <c r="D136" i="84"/>
  <c r="G136" i="84" s="1"/>
  <c r="AT137" i="5"/>
  <c r="BA153" i="82"/>
  <c r="BB153" i="82" s="1"/>
  <c r="BA152" i="82"/>
  <c r="BB152" i="82" s="1"/>
  <c r="BE151" i="82"/>
  <c r="BC151" i="82"/>
  <c r="BD151" i="82"/>
  <c r="BA150" i="82"/>
  <c r="BB150" i="82" s="1"/>
  <c r="BE149" i="82"/>
  <c r="BD149" i="82"/>
  <c r="BE148" i="82"/>
  <c r="BA146" i="82"/>
  <c r="BB146" i="82" s="1"/>
  <c r="BE146" i="82"/>
  <c r="BD146" i="82"/>
  <c r="BA137" i="82"/>
  <c r="BB137" i="82" s="1"/>
  <c r="BA129" i="82"/>
  <c r="BB129" i="82" s="1"/>
  <c r="BA96" i="82"/>
  <c r="BB96" i="82" s="1"/>
  <c r="BD95" i="82"/>
  <c r="BA94" i="82"/>
  <c r="BB94" i="82" s="1"/>
  <c r="BD93" i="82"/>
  <c r="BC93" i="82"/>
  <c r="BA56" i="82"/>
  <c r="BB56" i="82" s="1"/>
  <c r="BD55" i="82"/>
  <c r="BA54" i="82"/>
  <c r="BB54" i="82" s="1"/>
  <c r="BC53" i="82"/>
  <c r="BE53" i="82"/>
  <c r="BC50" i="82"/>
  <c r="BA50" i="82"/>
  <c r="BB50" i="82" s="1"/>
  <c r="BE50" i="82"/>
  <c r="BA42" i="82"/>
  <c r="BB42" i="82" s="1"/>
  <c r="BA34" i="82"/>
  <c r="BB34" i="82" s="1"/>
  <c r="BC7" i="82"/>
  <c r="BE7" i="82"/>
  <c r="BA6" i="82"/>
  <c r="BB6" i="82" s="1"/>
  <c r="BE5" i="82"/>
  <c r="BD5" i="82"/>
  <c r="BC5" i="82"/>
  <c r="BE167" i="82"/>
  <c r="BC167" i="82"/>
  <c r="BA65" i="82"/>
  <c r="BB65" i="82" s="1"/>
  <c r="BE18" i="82"/>
  <c r="BD18" i="82"/>
  <c r="BA163" i="82"/>
  <c r="BB163" i="82" s="1"/>
  <c r="BE120" i="82"/>
  <c r="BC168" i="82"/>
  <c r="D52" i="84"/>
  <c r="G52" i="84" s="1"/>
  <c r="AT54" i="5"/>
  <c r="BA117" i="82"/>
  <c r="BB117" i="82" s="1"/>
  <c r="BA181" i="82"/>
  <c r="BB181" i="82" s="1"/>
  <c r="BC22" i="82"/>
  <c r="BC25" i="82"/>
  <c r="BD65" i="82"/>
  <c r="AT144" i="5"/>
  <c r="BD116" i="82"/>
  <c r="BC172" i="82"/>
  <c r="BD122" i="82"/>
  <c r="BC21" i="82"/>
  <c r="BA160" i="82"/>
  <c r="BB160" i="82" s="1"/>
  <c r="BE159" i="82"/>
  <c r="BD159" i="82"/>
  <c r="BA158" i="82"/>
  <c r="BB158" i="82" s="1"/>
  <c r="BD157" i="82"/>
  <c r="BC157" i="82"/>
  <c r="BD156" i="82"/>
  <c r="BD154" i="82"/>
  <c r="BA154" i="82"/>
  <c r="BB154" i="82" s="1"/>
  <c r="BC154" i="82"/>
  <c r="BA105" i="82"/>
  <c r="BB105" i="82" s="1"/>
  <c r="BA104" i="82"/>
  <c r="BB104" i="82" s="1"/>
  <c r="BD101" i="82"/>
  <c r="BC101" i="82"/>
  <c r="BB98" i="82"/>
  <c r="BD98" i="82"/>
  <c r="BC98" i="82"/>
  <c r="BE58" i="82"/>
  <c r="BC58" i="82"/>
  <c r="BA16" i="82"/>
  <c r="BB16" i="82" s="1"/>
  <c r="BA14" i="82"/>
  <c r="BB14" i="82" s="1"/>
  <c r="BE13" i="82"/>
  <c r="BD13" i="82"/>
  <c r="BA10" i="82"/>
  <c r="BB10" i="82" s="1"/>
  <c r="BE10" i="82"/>
  <c r="BD10" i="82"/>
  <c r="BC189" i="82"/>
  <c r="BC193" i="82"/>
  <c r="BD193" i="82"/>
  <c r="BA193" i="82"/>
  <c r="BB193" i="82" s="1"/>
  <c r="AJ69" i="3"/>
  <c r="X70" i="5" s="1"/>
  <c r="AJ8" i="3"/>
  <c r="X9" i="5" s="1"/>
  <c r="I49" i="5"/>
  <c r="BC48" i="75"/>
  <c r="K49" i="5" s="1"/>
  <c r="I17" i="5"/>
  <c r="AY151" i="75"/>
  <c r="I152" i="5" s="1"/>
  <c r="AY87" i="75"/>
  <c r="I88" i="5" s="1"/>
  <c r="BA63" i="83"/>
  <c r="B63" i="84" s="1"/>
  <c r="E63" i="84" s="1"/>
  <c r="BA55" i="83"/>
  <c r="BB55" i="83" s="1"/>
  <c r="BA47" i="83"/>
  <c r="AQ49" i="5" s="1"/>
  <c r="AR49" i="5" s="1"/>
  <c r="BA39" i="83"/>
  <c r="B37" i="84" s="1"/>
  <c r="E37" i="84" s="1"/>
  <c r="BA31" i="83"/>
  <c r="B35" i="84" s="1"/>
  <c r="E35" i="84" s="1"/>
  <c r="BA23" i="83"/>
  <c r="AQ25" i="5" s="1"/>
  <c r="AR25" i="5" s="1"/>
  <c r="BA15" i="83"/>
  <c r="AQ17" i="5" s="1"/>
  <c r="AR17" i="5" s="1"/>
  <c r="AY143" i="75"/>
  <c r="I144" i="5" s="1"/>
  <c r="I182" i="5"/>
  <c r="I28" i="5"/>
  <c r="AY111" i="75"/>
  <c r="I112" i="5" s="1"/>
  <c r="BC129" i="75"/>
  <c r="K130" i="5" s="1"/>
  <c r="AY55" i="75"/>
  <c r="I56" i="5" s="1"/>
  <c r="AY167" i="75"/>
  <c r="I168" i="5" s="1"/>
  <c r="AY79" i="75"/>
  <c r="I80" i="5" s="1"/>
  <c r="AY71" i="75"/>
  <c r="I72" i="5" s="1"/>
  <c r="I160" i="5"/>
  <c r="BC159" i="75"/>
  <c r="K160" i="5" s="1"/>
  <c r="BC157" i="75"/>
  <c r="K158" i="5" s="1"/>
  <c r="I158" i="5"/>
  <c r="BC68" i="75"/>
  <c r="K69" i="5" s="1"/>
  <c r="I69" i="5"/>
  <c r="I98" i="5"/>
  <c r="BC97" i="75"/>
  <c r="K98" i="5" s="1"/>
  <c r="BC162" i="75"/>
  <c r="K163" i="5" s="1"/>
  <c r="I163" i="5"/>
  <c r="BC46" i="75"/>
  <c r="K47" i="5" s="1"/>
  <c r="I47" i="5"/>
  <c r="BC124" i="75"/>
  <c r="K125" i="5" s="1"/>
  <c r="BC110" i="75"/>
  <c r="K111" i="5" s="1"/>
  <c r="BC123" i="75"/>
  <c r="K124" i="5" s="1"/>
  <c r="BC28" i="75"/>
  <c r="K29" i="5" s="1"/>
  <c r="BC64" i="75"/>
  <c r="K65" i="5" s="1"/>
  <c r="I84" i="5"/>
  <c r="I167" i="5"/>
  <c r="BC166" i="75"/>
  <c r="K167" i="5" s="1"/>
  <c r="I74" i="5"/>
  <c r="BC73" i="75"/>
  <c r="K74" i="5" s="1"/>
  <c r="BC105" i="75"/>
  <c r="K106" i="5" s="1"/>
  <c r="I106" i="5"/>
  <c r="BC45" i="75"/>
  <c r="K46" i="5" s="1"/>
  <c r="I46" i="5"/>
  <c r="BC192" i="75"/>
  <c r="K193" i="5" s="1"/>
  <c r="I193" i="5"/>
  <c r="I43" i="5"/>
  <c r="BC42" i="75"/>
  <c r="K43" i="5" s="1"/>
  <c r="I121" i="5"/>
  <c r="BC120" i="75"/>
  <c r="K121" i="5" s="1"/>
  <c r="BC23" i="75"/>
  <c r="K24" i="5" s="1"/>
  <c r="BC36" i="75"/>
  <c r="K37" i="5" s="1"/>
  <c r="BC6" i="75"/>
  <c r="K7" i="5" s="1"/>
  <c r="BC52" i="75"/>
  <c r="K53" i="5" s="1"/>
  <c r="I53" i="5"/>
  <c r="I99" i="5"/>
  <c r="BC98" i="75"/>
  <c r="K99" i="5" s="1"/>
  <c r="BC24" i="75"/>
  <c r="K25" i="5" s="1"/>
  <c r="I25" i="5"/>
  <c r="I185" i="5"/>
  <c r="BC184" i="75"/>
  <c r="K185" i="5" s="1"/>
  <c r="I190" i="5"/>
  <c r="BC189" i="75"/>
  <c r="K190" i="5" s="1"/>
  <c r="BC93" i="75"/>
  <c r="K94" i="5" s="1"/>
  <c r="I94" i="5"/>
  <c r="BC30" i="75"/>
  <c r="K31" i="5" s="1"/>
  <c r="I31" i="5"/>
  <c r="I103" i="5"/>
  <c r="BC102" i="75"/>
  <c r="K103" i="5" s="1"/>
  <c r="BC66" i="75"/>
  <c r="K67" i="5" s="1"/>
  <c r="I67" i="5"/>
  <c r="BC26" i="75"/>
  <c r="K27" i="5" s="1"/>
  <c r="I27" i="5"/>
  <c r="I134" i="5"/>
  <c r="BC133" i="75"/>
  <c r="K134" i="5" s="1"/>
  <c r="I170" i="5"/>
  <c r="BC169" i="75"/>
  <c r="K170" i="5" s="1"/>
  <c r="BC14" i="75"/>
  <c r="K15" i="5" s="1"/>
  <c r="I15" i="5"/>
  <c r="I73" i="5"/>
  <c r="BC72" i="75"/>
  <c r="K73" i="5" s="1"/>
  <c r="I145" i="5"/>
  <c r="BC144" i="75"/>
  <c r="K145" i="5" s="1"/>
  <c r="BC96" i="75"/>
  <c r="K97" i="5" s="1"/>
  <c r="I97" i="5"/>
  <c r="X119" i="4"/>
  <c r="AI120" i="5" s="1"/>
  <c r="AF140" i="5"/>
  <c r="X154" i="4"/>
  <c r="AI155" i="5" s="1"/>
  <c r="M3" i="4"/>
  <c r="AF4" i="5" s="1"/>
  <c r="AF11" i="5"/>
  <c r="AJ102" i="3"/>
  <c r="X103" i="5" s="1"/>
  <c r="AF87" i="5"/>
  <c r="AF151" i="5"/>
  <c r="X130" i="4"/>
  <c r="AI131" i="5" s="1"/>
  <c r="AF131" i="5"/>
  <c r="AF119" i="5"/>
  <c r="X118" i="4"/>
  <c r="AI119" i="5" s="1"/>
  <c r="AJ119" i="5" s="1"/>
  <c r="AF36" i="5"/>
  <c r="AF34" i="5"/>
  <c r="AF31" i="5"/>
  <c r="X14" i="4"/>
  <c r="AI15" i="5" s="1"/>
  <c r="AJ15" i="5" s="1"/>
  <c r="X42" i="4"/>
  <c r="AI43" i="5" s="1"/>
  <c r="AJ43" i="5" s="1"/>
  <c r="X131" i="4"/>
  <c r="AI132" i="5" s="1"/>
  <c r="X63" i="4"/>
  <c r="AI64" i="5" s="1"/>
  <c r="X161" i="4"/>
  <c r="AI162" i="5" s="1"/>
  <c r="X183" i="4"/>
  <c r="AI184" i="5" s="1"/>
  <c r="AJ184" i="5" s="1"/>
  <c r="X77" i="4"/>
  <c r="AI78" i="5" s="1"/>
  <c r="X85" i="4"/>
  <c r="AI86" i="5" s="1"/>
  <c r="X24" i="4"/>
  <c r="AI25" i="5" s="1"/>
  <c r="X106" i="4"/>
  <c r="AI107" i="5" s="1"/>
  <c r="AJ107" i="5" s="1"/>
  <c r="X50" i="4"/>
  <c r="AI51" i="5" s="1"/>
  <c r="V89" i="5"/>
  <c r="AJ88" i="3"/>
  <c r="X89" i="5" s="1"/>
  <c r="AJ52" i="3"/>
  <c r="X53" i="5" s="1"/>
  <c r="AD112" i="5"/>
  <c r="H111" i="4"/>
  <c r="AE112" i="5" s="1"/>
  <c r="AD55" i="5"/>
  <c r="H54" i="4"/>
  <c r="AE55" i="5" s="1"/>
  <c r="AD28" i="5"/>
  <c r="H27" i="4"/>
  <c r="AE28" i="5" s="1"/>
  <c r="AD194" i="5"/>
  <c r="H193" i="4"/>
  <c r="AE194" i="5" s="1"/>
  <c r="AD168" i="5"/>
  <c r="H167" i="4"/>
  <c r="AE168" i="5" s="1"/>
  <c r="AD90" i="5"/>
  <c r="H89" i="4"/>
  <c r="AE90" i="5" s="1"/>
  <c r="AD27" i="5"/>
  <c r="AD167" i="5"/>
  <c r="H166" i="4"/>
  <c r="AE167" i="5" s="1"/>
  <c r="AD89" i="5"/>
  <c r="H88" i="4"/>
  <c r="AE89" i="5" s="1"/>
  <c r="AD5" i="5"/>
  <c r="H4" i="4"/>
  <c r="AE5" i="5" s="1"/>
  <c r="AD129" i="5"/>
  <c r="H128" i="4"/>
  <c r="AE129" i="5" s="1"/>
  <c r="AD113" i="5"/>
  <c r="H171" i="4"/>
  <c r="AE172" i="5" s="1"/>
  <c r="AD125" i="5"/>
  <c r="AD150" i="5"/>
  <c r="H87" i="4"/>
  <c r="AE88" i="5" s="1"/>
  <c r="H59" i="4"/>
  <c r="AE60" i="5" s="1"/>
  <c r="H140" i="4"/>
  <c r="AE141" i="5" s="1"/>
  <c r="H174" i="4"/>
  <c r="AE175" i="5" s="1"/>
  <c r="H16" i="4"/>
  <c r="AE17" i="5" s="1"/>
  <c r="H114" i="4"/>
  <c r="AE115" i="5" s="1"/>
  <c r="H5" i="4"/>
  <c r="AE6" i="5" s="1"/>
  <c r="H150" i="4"/>
  <c r="AE151" i="5" s="1"/>
  <c r="AD188" i="5"/>
  <c r="AD165" i="5"/>
  <c r="H164" i="4"/>
  <c r="AE165" i="5" s="1"/>
  <c r="AD145" i="5"/>
  <c r="AD126" i="5"/>
  <c r="H125" i="4"/>
  <c r="AE126" i="5" s="1"/>
  <c r="AD111" i="5"/>
  <c r="H110" i="4"/>
  <c r="AE111" i="5" s="1"/>
  <c r="AD87" i="5"/>
  <c r="H86" i="4"/>
  <c r="AE87" i="5" s="1"/>
  <c r="AJ87" i="5" s="1"/>
  <c r="H69" i="4"/>
  <c r="AE70" i="5" s="1"/>
  <c r="AD70" i="5"/>
  <c r="AD50" i="5"/>
  <c r="H49" i="4"/>
  <c r="AE50" i="5" s="1"/>
  <c r="AD47" i="5"/>
  <c r="H46" i="4"/>
  <c r="AE47" i="5" s="1"/>
  <c r="AD23" i="5"/>
  <c r="H22" i="4"/>
  <c r="AE23" i="5" s="1"/>
  <c r="AD22" i="5"/>
  <c r="H21" i="4"/>
  <c r="AE22" i="5" s="1"/>
  <c r="AD21" i="5"/>
  <c r="H20" i="4"/>
  <c r="AE21" i="5" s="1"/>
  <c r="AJ21" i="5" s="1"/>
  <c r="H24" i="4"/>
  <c r="AE25" i="5" s="1"/>
  <c r="H74" i="4"/>
  <c r="AE75" i="5" s="1"/>
  <c r="H182" i="4"/>
  <c r="AE183" i="5" s="1"/>
  <c r="H82" i="4"/>
  <c r="AE83" i="5" s="1"/>
  <c r="H28" i="4"/>
  <c r="AE29" i="5" s="1"/>
  <c r="AD117" i="5"/>
  <c r="H132" i="4"/>
  <c r="AE133" i="5" s="1"/>
  <c r="G172" i="4"/>
  <c r="AD173" i="5" s="1"/>
  <c r="AD9" i="5"/>
  <c r="AD53" i="5"/>
  <c r="H190" i="4"/>
  <c r="AE191" i="5" s="1"/>
  <c r="AD51" i="5"/>
  <c r="AD158" i="5"/>
  <c r="H18" i="4"/>
  <c r="AE19" i="5" s="1"/>
  <c r="H56" i="4"/>
  <c r="AE57" i="5" s="1"/>
  <c r="H102" i="4"/>
  <c r="AE103" i="5" s="1"/>
  <c r="H43" i="4"/>
  <c r="AE44" i="5" s="1"/>
  <c r="G3" i="4"/>
  <c r="AD4" i="5" s="1"/>
  <c r="AD176" i="5"/>
  <c r="H154" i="4"/>
  <c r="AE155" i="5" s="1"/>
  <c r="AD155" i="5"/>
  <c r="AD136" i="5"/>
  <c r="H135" i="4"/>
  <c r="AE136" i="5" s="1"/>
  <c r="AD135" i="5"/>
  <c r="H134" i="4"/>
  <c r="AE135" i="5" s="1"/>
  <c r="AD134" i="5"/>
  <c r="H133" i="4"/>
  <c r="AE134" i="5" s="1"/>
  <c r="AD120" i="5"/>
  <c r="H119" i="4"/>
  <c r="AE120" i="5" s="1"/>
  <c r="H101" i="4"/>
  <c r="AE102" i="5" s="1"/>
  <c r="AD101" i="5"/>
  <c r="H58" i="4"/>
  <c r="AE59" i="5" s="1"/>
  <c r="AD59" i="5"/>
  <c r="AD39" i="5"/>
  <c r="AD12" i="5"/>
  <c r="AD98" i="5"/>
  <c r="H84" i="4"/>
  <c r="AE85" i="5" s="1"/>
  <c r="H139" i="4"/>
  <c r="AE140" i="5" s="1"/>
  <c r="AJ140" i="5" s="1"/>
  <c r="AJ85" i="3"/>
  <c r="X86" i="5" s="1"/>
  <c r="AD163" i="5"/>
  <c r="H76" i="4"/>
  <c r="AE77" i="5" s="1"/>
  <c r="H47" i="4"/>
  <c r="AE48" i="5" s="1"/>
  <c r="H153" i="4"/>
  <c r="AE154" i="5" s="1"/>
  <c r="H188" i="4"/>
  <c r="AE189" i="5" s="1"/>
  <c r="H37" i="4"/>
  <c r="AE38" i="5" s="1"/>
  <c r="H98" i="4"/>
  <c r="AE99" i="5" s="1"/>
  <c r="H34" i="4"/>
  <c r="AE35" i="5" s="1"/>
  <c r="H138" i="4"/>
  <c r="AE139" i="5" s="1"/>
  <c r="H148" i="4"/>
  <c r="AE149" i="5" s="1"/>
  <c r="H29" i="4"/>
  <c r="AE30" i="5" s="1"/>
  <c r="H85" i="4"/>
  <c r="AE86" i="5" s="1"/>
  <c r="H67" i="4"/>
  <c r="AE68" i="5" s="1"/>
  <c r="AJ70" i="3"/>
  <c r="X71" i="5" s="1"/>
  <c r="V186" i="5"/>
  <c r="AJ115" i="3"/>
  <c r="X116" i="5" s="1"/>
  <c r="P106" i="3"/>
  <c r="S106" i="3" s="1"/>
  <c r="S107" i="5" s="1"/>
  <c r="Q136" i="3"/>
  <c r="R136" i="3" s="1"/>
  <c r="S136" i="3" s="1"/>
  <c r="S137" i="5" s="1"/>
  <c r="Q116" i="3"/>
  <c r="R116" i="3" s="1"/>
  <c r="S116" i="3" s="1"/>
  <c r="S117" i="5" s="1"/>
  <c r="S45" i="3"/>
  <c r="S46" i="5" s="1"/>
  <c r="P16" i="3"/>
  <c r="S16" i="3" s="1"/>
  <c r="S17" i="5" s="1"/>
  <c r="Q12" i="3"/>
  <c r="R12" i="3" s="1"/>
  <c r="S12" i="3" s="1"/>
  <c r="S13" i="5" s="1"/>
  <c r="S13" i="3"/>
  <c r="S14" i="5" s="1"/>
  <c r="Q7" i="3"/>
  <c r="R7" i="3" s="1"/>
  <c r="S7" i="3" s="1"/>
  <c r="S8" i="5" s="1"/>
  <c r="Q63" i="3"/>
  <c r="R63" i="3" s="1"/>
  <c r="S63" i="3" s="1"/>
  <c r="S64" i="5" s="1"/>
  <c r="P124" i="3"/>
  <c r="S124" i="3" s="1"/>
  <c r="S125" i="5" s="1"/>
  <c r="Q70" i="3"/>
  <c r="R70" i="3" s="1"/>
  <c r="S70" i="3" s="1"/>
  <c r="S71" i="5" s="1"/>
  <c r="Q146" i="3"/>
  <c r="R146" i="3" s="1"/>
  <c r="S146" i="3" s="1"/>
  <c r="S147" i="5" s="1"/>
  <c r="Q17" i="3"/>
  <c r="R17" i="3" s="1"/>
  <c r="S17" i="3" s="1"/>
  <c r="S18" i="5" s="1"/>
  <c r="P167" i="3"/>
  <c r="S167" i="3" s="1"/>
  <c r="S168" i="5" s="1"/>
  <c r="P164" i="3"/>
  <c r="S164" i="3" s="1"/>
  <c r="S165" i="5" s="1"/>
  <c r="P3" i="3"/>
  <c r="S3" i="3" s="1"/>
  <c r="S4" i="5" s="1"/>
  <c r="P158" i="3"/>
  <c r="S158" i="3" s="1"/>
  <c r="S159" i="5" s="1"/>
  <c r="Q30" i="3"/>
  <c r="R30" i="3" s="1"/>
  <c r="S30" i="3" s="1"/>
  <c r="S31" i="5" s="1"/>
  <c r="Q189" i="3"/>
  <c r="R189" i="3" s="1"/>
  <c r="S189" i="3" s="1"/>
  <c r="S190" i="5" s="1"/>
  <c r="P173" i="3"/>
  <c r="S173" i="3" s="1"/>
  <c r="S103" i="3"/>
  <c r="S104" i="5" s="1"/>
  <c r="S161" i="3"/>
  <c r="S162" i="5" s="1"/>
  <c r="P36" i="3"/>
  <c r="S36" i="3" s="1"/>
  <c r="S37" i="5" s="1"/>
  <c r="S38" i="3"/>
  <c r="S39" i="5" s="1"/>
  <c r="Q54" i="3"/>
  <c r="R54" i="3" s="1"/>
  <c r="S54" i="3" s="1"/>
  <c r="S55" i="5" s="1"/>
  <c r="P89" i="3"/>
  <c r="S89" i="3" s="1"/>
  <c r="S90" i="5" s="1"/>
  <c r="S78" i="3"/>
  <c r="S79" i="5" s="1"/>
  <c r="Q135" i="3"/>
  <c r="R135" i="3" s="1"/>
  <c r="S135" i="3" s="1"/>
  <c r="S136" i="5" s="1"/>
  <c r="P138" i="3"/>
  <c r="S138" i="3" s="1"/>
  <c r="S139" i="5" s="1"/>
  <c r="S58" i="3"/>
  <c r="S59" i="5" s="1"/>
  <c r="BA7" i="83"/>
  <c r="BB7" i="83" s="1"/>
  <c r="Q29" i="3"/>
  <c r="R29" i="3" s="1"/>
  <c r="S29" i="3" s="1"/>
  <c r="S30" i="5" s="1"/>
  <c r="Q55" i="3"/>
  <c r="R55" i="3" s="1"/>
  <c r="S55" i="3" s="1"/>
  <c r="Q184" i="3"/>
  <c r="R184" i="3" s="1"/>
  <c r="S184" i="3" s="1"/>
  <c r="S185" i="5" s="1"/>
  <c r="P100" i="3"/>
  <c r="S100" i="3" s="1"/>
  <c r="S101" i="5" s="1"/>
  <c r="S176" i="3"/>
  <c r="S177" i="5" s="1"/>
  <c r="S110" i="3"/>
  <c r="S111" i="5" s="1"/>
  <c r="Q140" i="3"/>
  <c r="R140" i="3" s="1"/>
  <c r="S140" i="3" s="1"/>
  <c r="Q169" i="3"/>
  <c r="R169" i="3" s="1"/>
  <c r="S169" i="3" s="1"/>
  <c r="P77" i="3"/>
  <c r="S77" i="3" s="1"/>
  <c r="Q49" i="3"/>
  <c r="R49" i="3" s="1"/>
  <c r="S49" i="3" s="1"/>
  <c r="S50" i="5" s="1"/>
  <c r="Q83" i="3"/>
  <c r="R83" i="3" s="1"/>
  <c r="S83" i="3" s="1"/>
  <c r="S84" i="5" s="1"/>
  <c r="P172" i="3"/>
  <c r="S172" i="3" s="1"/>
  <c r="S173" i="5" s="1"/>
  <c r="S42" i="3"/>
  <c r="S43" i="5" s="1"/>
  <c r="Q60" i="3"/>
  <c r="R60" i="3" s="1"/>
  <c r="S60" i="3" s="1"/>
  <c r="S61" i="5" s="1"/>
  <c r="P155" i="3"/>
  <c r="S155" i="3" s="1"/>
  <c r="S156" i="5" s="1"/>
  <c r="P181" i="3"/>
  <c r="S181" i="3" s="1"/>
  <c r="S182" i="5" s="1"/>
  <c r="S128" i="3"/>
  <c r="S129" i="5" s="1"/>
  <c r="P123" i="3"/>
  <c r="S123" i="3" s="1"/>
  <c r="S46" i="3"/>
  <c r="S47" i="5" s="1"/>
  <c r="Q95" i="3"/>
  <c r="R95" i="3" s="1"/>
  <c r="S95" i="3" s="1"/>
  <c r="S96" i="5" s="1"/>
  <c r="S139" i="3"/>
  <c r="S140" i="5" s="1"/>
  <c r="BA67" i="83"/>
  <c r="AQ69" i="5" s="1"/>
  <c r="AR69" i="5" s="1"/>
  <c r="BA59" i="83"/>
  <c r="AQ61" i="5" s="1"/>
  <c r="AR61" i="5" s="1"/>
  <c r="BA51" i="83"/>
  <c r="AQ53" i="5" s="1"/>
  <c r="AR53" i="5" s="1"/>
  <c r="BA43" i="83"/>
  <c r="B74" i="84" s="1"/>
  <c r="E74" i="84" s="1"/>
  <c r="BA35" i="83"/>
  <c r="AQ37" i="5" s="1"/>
  <c r="AR37" i="5" s="1"/>
  <c r="BA27" i="83"/>
  <c r="AQ29" i="5" s="1"/>
  <c r="AR29" i="5" s="1"/>
  <c r="BA19" i="83"/>
  <c r="BB19" i="83" s="1"/>
  <c r="BA11" i="83"/>
  <c r="BB11" i="83" s="1"/>
  <c r="S59" i="3"/>
  <c r="S60" i="5" s="1"/>
  <c r="Q23" i="3"/>
  <c r="R23" i="3" s="1"/>
  <c r="S23" i="3" s="1"/>
  <c r="S24" i="5" s="1"/>
  <c r="Q28" i="3"/>
  <c r="R28" i="3" s="1"/>
  <c r="S28" i="3" s="1"/>
  <c r="S29" i="5" s="1"/>
  <c r="P131" i="3"/>
  <c r="S131" i="3" s="1"/>
  <c r="S132" i="5" s="1"/>
  <c r="BA3" i="83"/>
  <c r="BB3" i="83" s="1"/>
  <c r="Q84" i="3"/>
  <c r="R84" i="3" s="1"/>
  <c r="S84" i="3" s="1"/>
  <c r="S85" i="5" s="1"/>
  <c r="Q94" i="3"/>
  <c r="R94" i="3" s="1"/>
  <c r="S94" i="3" s="1"/>
  <c r="Q114" i="3"/>
  <c r="R114" i="3" s="1"/>
  <c r="S114" i="3" s="1"/>
  <c r="S115" i="5" s="1"/>
  <c r="V136" i="5"/>
  <c r="V29" i="5"/>
  <c r="AJ28" i="3"/>
  <c r="X29" i="5" s="1"/>
  <c r="S157" i="3"/>
  <c r="S158" i="5" s="1"/>
  <c r="V148" i="5"/>
  <c r="V52" i="5"/>
  <c r="S178" i="3"/>
  <c r="S179" i="5" s="1"/>
  <c r="V176" i="5"/>
  <c r="V92" i="5"/>
  <c r="S165" i="3"/>
  <c r="S166" i="5" s="1"/>
  <c r="Q166" i="3"/>
  <c r="R166" i="3" s="1"/>
  <c r="S166" i="3" s="1"/>
  <c r="S167" i="5" s="1"/>
  <c r="Q8" i="3"/>
  <c r="R8" i="3" s="1"/>
  <c r="S8" i="3" s="1"/>
  <c r="S9" i="5" s="1"/>
  <c r="Q53" i="3"/>
  <c r="R53" i="3" s="1"/>
  <c r="S53" i="3" s="1"/>
  <c r="S54" i="5" s="1"/>
  <c r="Q162" i="3"/>
  <c r="R162" i="3" s="1"/>
  <c r="S162" i="3" s="1"/>
  <c r="S163" i="5" s="1"/>
  <c r="P187" i="3"/>
  <c r="S187" i="3" s="1"/>
  <c r="S188" i="5" s="1"/>
  <c r="S171" i="3"/>
  <c r="S172" i="5" s="1"/>
  <c r="S190" i="3"/>
  <c r="S191" i="5" s="1"/>
  <c r="S121" i="3"/>
  <c r="S122" i="5" s="1"/>
  <c r="S96" i="3"/>
  <c r="S15" i="3"/>
  <c r="S16" i="5" s="1"/>
  <c r="Q31" i="3"/>
  <c r="R31" i="3" s="1"/>
  <c r="S31" i="3" s="1"/>
  <c r="S22" i="3"/>
  <c r="S23" i="5" s="1"/>
  <c r="S81" i="3"/>
  <c r="S82" i="5" s="1"/>
  <c r="Q154" i="3"/>
  <c r="R154" i="3" s="1"/>
  <c r="S154" i="3" s="1"/>
  <c r="S155" i="5" s="1"/>
  <c r="Q112" i="3"/>
  <c r="R112" i="3" s="1"/>
  <c r="S112" i="3" s="1"/>
  <c r="S113" i="5" s="1"/>
  <c r="S34" i="3"/>
  <c r="S35" i="5" s="1"/>
  <c r="P44" i="3"/>
  <c r="S44" i="3" s="1"/>
  <c r="S45" i="5" s="1"/>
  <c r="S11" i="3"/>
  <c r="S12" i="5" s="1"/>
  <c r="S6" i="3"/>
  <c r="S7" i="5" s="1"/>
  <c r="Q21" i="3"/>
  <c r="R21" i="3" s="1"/>
  <c r="S21" i="3" s="1"/>
  <c r="S22" i="5" s="1"/>
  <c r="Q71" i="3"/>
  <c r="R71" i="3" s="1"/>
  <c r="S71" i="3" s="1"/>
  <c r="S72" i="5" s="1"/>
  <c r="P72" i="3"/>
  <c r="S72" i="3" s="1"/>
  <c r="S73" i="5" s="1"/>
  <c r="P35" i="3"/>
  <c r="S35" i="3" s="1"/>
  <c r="S36" i="5" s="1"/>
  <c r="Q98" i="3"/>
  <c r="R98" i="3" s="1"/>
  <c r="S98" i="3" s="1"/>
  <c r="S99" i="5" s="1"/>
  <c r="P108" i="3"/>
  <c r="S108" i="3" s="1"/>
  <c r="Q65" i="3"/>
  <c r="R65" i="3" s="1"/>
  <c r="S65" i="3" s="1"/>
  <c r="S66" i="5" s="1"/>
  <c r="S185" i="3"/>
  <c r="S186" i="5" s="1"/>
  <c r="Q143" i="3"/>
  <c r="R143" i="3" s="1"/>
  <c r="S143" i="3" s="1"/>
  <c r="S144" i="5" s="1"/>
  <c r="Q93" i="3"/>
  <c r="R93" i="3" s="1"/>
  <c r="S93" i="3" s="1"/>
  <c r="S94" i="5" s="1"/>
  <c r="S130" i="3"/>
  <c r="S131" i="5" s="1"/>
  <c r="S90" i="3"/>
  <c r="S91" i="5" s="1"/>
  <c r="S74" i="3"/>
  <c r="S75" i="5" s="1"/>
  <c r="S5" i="3"/>
  <c r="S6" i="5" s="1"/>
  <c r="S51" i="3"/>
  <c r="S52" i="5" s="1"/>
  <c r="Q62" i="3"/>
  <c r="R62" i="3" s="1"/>
  <c r="S62" i="3" s="1"/>
  <c r="S63" i="5" s="1"/>
  <c r="Q148" i="3"/>
  <c r="R148" i="3" s="1"/>
  <c r="S148" i="3" s="1"/>
  <c r="S149" i="5" s="1"/>
  <c r="Q82" i="3"/>
  <c r="R82" i="3" s="1"/>
  <c r="S82" i="3" s="1"/>
  <c r="S83" i="5" s="1"/>
  <c r="P192" i="3"/>
  <c r="S192" i="3" s="1"/>
  <c r="S193" i="5" s="1"/>
  <c r="Q118" i="3"/>
  <c r="R118" i="3" s="1"/>
  <c r="S118" i="3" s="1"/>
  <c r="S119" i="5" s="1"/>
  <c r="Q175" i="3"/>
  <c r="R175" i="3" s="1"/>
  <c r="S175" i="3" s="1"/>
  <c r="S176" i="5" s="1"/>
  <c r="V183" i="5"/>
  <c r="S129" i="3"/>
  <c r="S130" i="5" s="1"/>
  <c r="S109" i="3"/>
  <c r="S110" i="5" s="1"/>
  <c r="S4" i="3"/>
  <c r="S5" i="5" s="1"/>
  <c r="S76" i="3"/>
  <c r="S77" i="5" s="1"/>
  <c r="Q48" i="3"/>
  <c r="R48" i="3" s="1"/>
  <c r="S48" i="3" s="1"/>
  <c r="S49" i="5" s="1"/>
  <c r="Q150" i="3"/>
  <c r="R150" i="3" s="1"/>
  <c r="S150" i="3" s="1"/>
  <c r="S151" i="5" s="1"/>
  <c r="Q170" i="3"/>
  <c r="R170" i="3" s="1"/>
  <c r="S170" i="3" s="1"/>
  <c r="S171" i="5" s="1"/>
  <c r="S47" i="3"/>
  <c r="S48" i="5" s="1"/>
  <c r="S41" i="3"/>
  <c r="S42" i="5" s="1"/>
  <c r="Q132" i="3"/>
  <c r="R132" i="3" s="1"/>
  <c r="S132" i="3" s="1"/>
  <c r="S133" i="5" s="1"/>
  <c r="Q111" i="3"/>
  <c r="R111" i="3" s="1"/>
  <c r="S111" i="3" s="1"/>
  <c r="S112" i="5" s="1"/>
  <c r="P122" i="3"/>
  <c r="S122" i="3" s="1"/>
  <c r="S123" i="5" s="1"/>
  <c r="V152" i="5"/>
  <c r="S66" i="3"/>
  <c r="S67" i="5" s="1"/>
  <c r="P26" i="3"/>
  <c r="S26" i="3" s="1"/>
  <c r="S27" i="5" s="1"/>
  <c r="P141" i="3"/>
  <c r="S141" i="3" s="1"/>
  <c r="S142" i="5" s="1"/>
  <c r="Q153" i="3"/>
  <c r="R153" i="3" s="1"/>
  <c r="S153" i="3" s="1"/>
  <c r="S154" i="5" s="1"/>
  <c r="S25" i="3"/>
  <c r="S26" i="5" s="1"/>
  <c r="AJ22" i="3"/>
  <c r="X23" i="5" s="1"/>
  <c r="S119" i="3"/>
  <c r="S120" i="5" s="1"/>
  <c r="S91" i="3"/>
  <c r="S92" i="5" s="1"/>
  <c r="P43" i="3"/>
  <c r="S43" i="3" s="1"/>
  <c r="S44" i="5" s="1"/>
  <c r="S144" i="3"/>
  <c r="S86" i="3"/>
  <c r="S87" i="5" s="1"/>
  <c r="S148" i="5"/>
  <c r="S99" i="3"/>
  <c r="S100" i="5" s="1"/>
  <c r="S9" i="3"/>
  <c r="S10" i="5" s="1"/>
  <c r="S137" i="3"/>
  <c r="S138" i="5" s="1"/>
  <c r="S188" i="3"/>
  <c r="S189" i="5" s="1"/>
  <c r="S151" i="3"/>
  <c r="S73" i="3"/>
  <c r="S74" i="5" s="1"/>
  <c r="S68" i="3"/>
  <c r="S69" i="5" s="1"/>
  <c r="S133" i="3"/>
  <c r="S134" i="5" s="1"/>
  <c r="S27" i="3"/>
  <c r="S28" i="5" s="1"/>
  <c r="S70" i="5"/>
  <c r="Q174" i="3"/>
  <c r="R174" i="3" s="1"/>
  <c r="S174" i="3" s="1"/>
  <c r="S175" i="5" s="1"/>
  <c r="Q149" i="3"/>
  <c r="R149" i="3" s="1"/>
  <c r="S149" i="3" s="1"/>
  <c r="S150" i="5" s="1"/>
  <c r="Q156" i="3"/>
  <c r="R156" i="3" s="1"/>
  <c r="S156" i="3" s="1"/>
  <c r="P177" i="3"/>
  <c r="S177" i="3" s="1"/>
  <c r="S178" i="5" s="1"/>
  <c r="BA75" i="83"/>
  <c r="B82" i="84" s="1"/>
  <c r="E82" i="84" s="1"/>
  <c r="BA95" i="83"/>
  <c r="B97" i="84" s="1"/>
  <c r="E97" i="84" s="1"/>
  <c r="V13" i="5"/>
  <c r="AJ12" i="3"/>
  <c r="X13" i="5" s="1"/>
  <c r="V161" i="5"/>
  <c r="V16" i="5"/>
  <c r="V167" i="5"/>
  <c r="V19" i="5"/>
  <c r="AJ18" i="3"/>
  <c r="V191" i="5"/>
  <c r="V57" i="5"/>
  <c r="AJ56" i="3"/>
  <c r="V135" i="5"/>
  <c r="V173" i="5"/>
  <c r="AJ164" i="3"/>
  <c r="V165" i="5"/>
  <c r="V158" i="5"/>
  <c r="V151" i="5"/>
  <c r="AJ150" i="3"/>
  <c r="V127" i="5"/>
  <c r="V17" i="5"/>
  <c r="V194" i="5"/>
  <c r="AJ193" i="3"/>
  <c r="V182" i="5"/>
  <c r="AJ181" i="3"/>
  <c r="V175" i="5"/>
  <c r="AJ174" i="3"/>
  <c r="V146" i="5"/>
  <c r="AJ145" i="3"/>
  <c r="V172" i="5"/>
  <c r="V149" i="5"/>
  <c r="AJ148" i="3"/>
  <c r="X149" i="5" s="1"/>
  <c r="V143" i="5"/>
  <c r="AJ142" i="3"/>
  <c r="X143" i="5" s="1"/>
  <c r="AJ189" i="3"/>
  <c r="V190" i="5"/>
  <c r="V162" i="5"/>
  <c r="V153" i="5"/>
  <c r="AJ152" i="3"/>
  <c r="V100" i="5"/>
  <c r="AJ149" i="3"/>
  <c r="V150" i="5"/>
  <c r="V77" i="5"/>
  <c r="V69" i="5"/>
  <c r="AJ20" i="3"/>
  <c r="AJ106" i="3"/>
  <c r="V189" i="5"/>
  <c r="V147" i="5"/>
  <c r="V145" i="5"/>
  <c r="V80" i="5"/>
  <c r="V46" i="5"/>
  <c r="V164" i="5"/>
  <c r="V154" i="5"/>
  <c r="V79" i="5"/>
  <c r="V50" i="5"/>
  <c r="AJ49" i="3"/>
  <c r="X50" i="5" s="1"/>
  <c r="V43" i="5"/>
  <c r="AJ42" i="3"/>
  <c r="AJ36" i="3"/>
  <c r="V37" i="5"/>
  <c r="V15" i="5"/>
  <c r="AJ46" i="3"/>
  <c r="AJ122" i="3"/>
  <c r="V123" i="5"/>
  <c r="V117" i="5"/>
  <c r="AJ116" i="3"/>
  <c r="V113" i="5"/>
  <c r="AJ112" i="3"/>
  <c r="AJ58" i="3"/>
  <c r="V59" i="5"/>
  <c r="V45" i="5"/>
  <c r="AJ44" i="3"/>
  <c r="V26" i="5"/>
  <c r="AJ25" i="3"/>
  <c r="AJ23" i="3"/>
  <c r="X24" i="5" s="1"/>
  <c r="AJ155" i="3"/>
  <c r="X156" i="5" s="1"/>
  <c r="V156" i="5"/>
  <c r="AJ125" i="3"/>
  <c r="V126" i="5"/>
  <c r="V85" i="5"/>
  <c r="AJ114" i="3"/>
  <c r="V177" i="5"/>
  <c r="V144" i="5"/>
  <c r="V129" i="5"/>
  <c r="V112" i="5"/>
  <c r="AJ111" i="3"/>
  <c r="V94" i="5"/>
  <c r="V67" i="5"/>
  <c r="AJ66" i="3"/>
  <c r="X67" i="5" s="1"/>
  <c r="V122" i="5"/>
  <c r="AJ43" i="3"/>
  <c r="V44" i="5"/>
  <c r="AJ72" i="3"/>
  <c r="X73" i="5" s="1"/>
  <c r="V170" i="5"/>
  <c r="V120" i="5"/>
  <c r="V110" i="5"/>
  <c r="V42" i="5"/>
  <c r="AJ41" i="3"/>
  <c r="V39" i="5"/>
  <c r="V36" i="5"/>
  <c r="AJ35" i="3"/>
  <c r="V28" i="5"/>
  <c r="AJ120" i="3"/>
  <c r="X121" i="5" s="1"/>
  <c r="AJ11" i="3"/>
  <c r="X12" i="5" s="1"/>
  <c r="P185" i="5"/>
  <c r="H189" i="3"/>
  <c r="P190" i="5" s="1"/>
  <c r="H179" i="3"/>
  <c r="P180" i="5" s="1"/>
  <c r="H174" i="3"/>
  <c r="P175" i="5" s="1"/>
  <c r="H162" i="3"/>
  <c r="P163" i="5" s="1"/>
  <c r="H19" i="3"/>
  <c r="P20" i="5" s="1"/>
  <c r="H4" i="3"/>
  <c r="P5" i="5" s="1"/>
  <c r="N71" i="3"/>
  <c r="R72" i="5" s="1"/>
  <c r="H191" i="3"/>
  <c r="P192" i="5" s="1"/>
  <c r="H3" i="3"/>
  <c r="P4" i="5" s="1"/>
  <c r="BA118" i="83"/>
  <c r="AQ120" i="5" s="1"/>
  <c r="AR120" i="5" s="1"/>
  <c r="N80" i="3"/>
  <c r="R81" i="5" s="1"/>
  <c r="BA138" i="83"/>
  <c r="BB138" i="83" s="1"/>
  <c r="N50" i="3"/>
  <c r="R51" i="5" s="1"/>
  <c r="BA178" i="83"/>
  <c r="B171" i="84" s="1"/>
  <c r="E171" i="84" s="1"/>
  <c r="BA190" i="83"/>
  <c r="B189" i="84" s="1"/>
  <c r="E189" i="84" s="1"/>
  <c r="AJ187" i="3"/>
  <c r="AJ179" i="3"/>
  <c r="AH9" i="5"/>
  <c r="AJ97" i="3"/>
  <c r="X98" i="5" s="1"/>
  <c r="T73" i="5"/>
  <c r="T60" i="5"/>
  <c r="AJ60" i="3"/>
  <c r="AJ100" i="3"/>
  <c r="X175" i="4"/>
  <c r="AI176" i="5" s="1"/>
  <c r="X81" i="4"/>
  <c r="AI82" i="5" s="1"/>
  <c r="AJ82" i="5" s="1"/>
  <c r="AJ82" i="3"/>
  <c r="AH132" i="5"/>
  <c r="T171" i="5"/>
  <c r="AJ32" i="3"/>
  <c r="AH57" i="5"/>
  <c r="AJ9" i="3"/>
  <c r="AJ34" i="3"/>
  <c r="X45" i="4"/>
  <c r="AI46" i="5" s="1"/>
  <c r="T51" i="5"/>
  <c r="AJ50" i="3"/>
  <c r="T6" i="5"/>
  <c r="T38" i="5"/>
  <c r="AJ37" i="3"/>
  <c r="T104" i="5"/>
  <c r="AJ103" i="3"/>
  <c r="T128" i="5"/>
  <c r="T119" i="5"/>
  <c r="T76" i="5"/>
  <c r="T65" i="5"/>
  <c r="AJ64" i="3"/>
  <c r="T58" i="5"/>
  <c r="T25" i="5"/>
  <c r="AJ24" i="3"/>
  <c r="T22" i="5"/>
  <c r="AJ13" i="3"/>
  <c r="T169" i="5"/>
  <c r="T142" i="5"/>
  <c r="T75" i="5"/>
  <c r="AJ74" i="3"/>
  <c r="T93" i="5"/>
  <c r="T7" i="5"/>
  <c r="AJ6" i="3"/>
  <c r="T111" i="5"/>
  <c r="AJ110" i="3"/>
  <c r="T66" i="5"/>
  <c r="AJ65" i="3"/>
  <c r="T130" i="5"/>
  <c r="T138" i="5"/>
  <c r="T163" i="5"/>
  <c r="AJ162" i="3"/>
  <c r="T137" i="5"/>
  <c r="AJ136" i="3"/>
  <c r="T132" i="5"/>
  <c r="AJ131" i="3"/>
  <c r="AJ63" i="3"/>
  <c r="T74" i="5"/>
  <c r="T193" i="5"/>
  <c r="T30" i="5"/>
  <c r="AJ29" i="3"/>
  <c r="T62" i="5"/>
  <c r="T114" i="5"/>
  <c r="T91" i="5"/>
  <c r="AJ90" i="3"/>
  <c r="T82" i="5"/>
  <c r="AJ81" i="3"/>
  <c r="AH104" i="5"/>
  <c r="AH86" i="5"/>
  <c r="AH64" i="5"/>
  <c r="AH169" i="5"/>
  <c r="AH115" i="5"/>
  <c r="X114" i="4"/>
  <c r="AI115" i="5" s="1"/>
  <c r="AH95" i="5"/>
  <c r="X90" i="4"/>
  <c r="AI91" i="5" s="1"/>
  <c r="AJ91" i="5" s="1"/>
  <c r="X55" i="4"/>
  <c r="AI56" i="5" s="1"/>
  <c r="BA185" i="83"/>
  <c r="AQ187" i="5" s="1"/>
  <c r="AR187" i="5" s="1"/>
  <c r="BA137" i="83"/>
  <c r="B140" i="84" s="1"/>
  <c r="E140" i="84" s="1"/>
  <c r="W3" i="4"/>
  <c r="X3" i="4" s="1"/>
  <c r="AI4" i="5" s="1"/>
  <c r="X52" i="4"/>
  <c r="AI53" i="5" s="1"/>
  <c r="AH14" i="5"/>
  <c r="X31" i="4"/>
  <c r="AI32" i="5" s="1"/>
  <c r="X132" i="4"/>
  <c r="AI133" i="5" s="1"/>
  <c r="AH189" i="5"/>
  <c r="X115" i="4"/>
  <c r="AI116" i="5" s="1"/>
  <c r="AH25" i="5"/>
  <c r="X126" i="4"/>
  <c r="AI127" i="5" s="1"/>
  <c r="AH168" i="5"/>
  <c r="X167" i="4"/>
  <c r="AI168" i="5" s="1"/>
  <c r="AJ168" i="5" s="1"/>
  <c r="AH167" i="5"/>
  <c r="AH147" i="5"/>
  <c r="AH129" i="5"/>
  <c r="AH112" i="5"/>
  <c r="X89" i="4"/>
  <c r="AI90" i="5" s="1"/>
  <c r="AH90" i="5"/>
  <c r="X27" i="4"/>
  <c r="AI28" i="5" s="1"/>
  <c r="AH28" i="5"/>
  <c r="AH5" i="5"/>
  <c r="AH93" i="5"/>
  <c r="X5" i="4"/>
  <c r="AI6" i="5" s="1"/>
  <c r="BA54" i="83"/>
  <c r="B68" i="84" s="1"/>
  <c r="E68" i="84" s="1"/>
  <c r="BA14" i="83"/>
  <c r="AQ16" i="5" s="1"/>
  <c r="AR16" i="5" s="1"/>
  <c r="X51" i="4"/>
  <c r="AI52" i="5" s="1"/>
  <c r="BA90" i="83"/>
  <c r="BB90" i="83" s="1"/>
  <c r="AH78" i="5"/>
  <c r="BA66" i="83"/>
  <c r="B69" i="84" s="1"/>
  <c r="E69" i="84" s="1"/>
  <c r="BA58" i="83"/>
  <c r="B58" i="84" s="1"/>
  <c r="E58" i="84" s="1"/>
  <c r="BA50" i="83"/>
  <c r="BB50" i="83" s="1"/>
  <c r="BA42" i="83"/>
  <c r="B34" i="84" s="1"/>
  <c r="E34" i="84" s="1"/>
  <c r="BA10" i="83"/>
  <c r="AQ12" i="5" s="1"/>
  <c r="AR12" i="5" s="1"/>
  <c r="BA94" i="83"/>
  <c r="AQ96" i="5" s="1"/>
  <c r="AR96" i="5" s="1"/>
  <c r="Q177" i="5"/>
  <c r="BA186" i="83"/>
  <c r="AQ188" i="5" s="1"/>
  <c r="AR188" i="5" s="1"/>
  <c r="BA155" i="83"/>
  <c r="B162" i="84" s="1"/>
  <c r="E162" i="84" s="1"/>
  <c r="BA103" i="83"/>
  <c r="B122" i="84" s="1"/>
  <c r="E122" i="84" s="1"/>
  <c r="BA183" i="83"/>
  <c r="BB183" i="83" s="1"/>
  <c r="BA147" i="83"/>
  <c r="BB147" i="83" s="1"/>
  <c r="BA175" i="83"/>
  <c r="BB175" i="83" s="1"/>
  <c r="BA167" i="83"/>
  <c r="BB167" i="83" s="1"/>
  <c r="BA115" i="83"/>
  <c r="BB115" i="83" s="1"/>
  <c r="N133" i="3"/>
  <c r="R134" i="5" s="1"/>
  <c r="Q134" i="5"/>
  <c r="Q42" i="5"/>
  <c r="BA52" i="83"/>
  <c r="B52" i="84" s="1"/>
  <c r="E52" i="84" s="1"/>
  <c r="BA12" i="83"/>
  <c r="BB12" i="83" s="1"/>
  <c r="BA80" i="83"/>
  <c r="BB80" i="83" s="1"/>
  <c r="BA72" i="83"/>
  <c r="AQ74" i="5" s="1"/>
  <c r="AR74" i="5" s="1"/>
  <c r="C186" i="84"/>
  <c r="F186" i="84" s="1"/>
  <c r="BC190" i="75"/>
  <c r="K191" i="5" s="1"/>
  <c r="J191" i="5"/>
  <c r="AS191" i="5" s="1"/>
  <c r="C31" i="84"/>
  <c r="F31" i="84" s="1"/>
  <c r="J168" i="5"/>
  <c r="AS168" i="5" s="1"/>
  <c r="C162" i="84"/>
  <c r="F162" i="84" s="1"/>
  <c r="BC156" i="75"/>
  <c r="K157" i="5" s="1"/>
  <c r="C154" i="84"/>
  <c r="F154" i="84" s="1"/>
  <c r="Q182" i="5"/>
  <c r="Q137" i="5"/>
  <c r="O80" i="5"/>
  <c r="N37" i="3"/>
  <c r="R38" i="5" s="1"/>
  <c r="BA117" i="83"/>
  <c r="AQ119" i="5" s="1"/>
  <c r="AR119" i="5" s="1"/>
  <c r="J42" i="5"/>
  <c r="AS42" i="5" s="1"/>
  <c r="E189" i="3"/>
  <c r="O190" i="5" s="1"/>
  <c r="E172" i="3"/>
  <c r="O173" i="5" s="1"/>
  <c r="E110" i="3"/>
  <c r="O111" i="5" s="1"/>
  <c r="E106" i="3"/>
  <c r="O107" i="5" s="1"/>
  <c r="BA150" i="83"/>
  <c r="BB150" i="83" s="1"/>
  <c r="BA110" i="83"/>
  <c r="AQ112" i="5" s="1"/>
  <c r="AR112" i="5" s="1"/>
  <c r="BA78" i="83"/>
  <c r="AQ80" i="5" s="1"/>
  <c r="AR80" i="5" s="1"/>
  <c r="O123" i="5"/>
  <c r="BB92" i="75"/>
  <c r="BC92" i="75" s="1"/>
  <c r="K93" i="5" s="1"/>
  <c r="BB91" i="75"/>
  <c r="BB79" i="75"/>
  <c r="J80" i="5" s="1"/>
  <c r="AS80" i="5" s="1"/>
  <c r="BB69" i="75"/>
  <c r="BC69" i="75" s="1"/>
  <c r="K70" i="5" s="1"/>
  <c r="BB56" i="75"/>
  <c r="J57" i="5" s="1"/>
  <c r="AS57" i="5" s="1"/>
  <c r="BB25" i="75"/>
  <c r="C24" i="84" s="1"/>
  <c r="F24" i="84" s="1"/>
  <c r="BB21" i="75"/>
  <c r="C27" i="84" s="1"/>
  <c r="F27" i="84" s="1"/>
  <c r="BB19" i="75"/>
  <c r="J20" i="5" s="1"/>
  <c r="AS20" i="5" s="1"/>
  <c r="BA182" i="83"/>
  <c r="BB182" i="83" s="1"/>
  <c r="BA170" i="83"/>
  <c r="AQ172" i="5" s="1"/>
  <c r="AR172" i="5" s="1"/>
  <c r="BA162" i="83"/>
  <c r="AQ164" i="5" s="1"/>
  <c r="AR164" i="5" s="1"/>
  <c r="BA102" i="83"/>
  <c r="AQ104" i="5" s="1"/>
  <c r="AR104" i="5" s="1"/>
  <c r="BC17" i="75"/>
  <c r="K18" i="5" s="1"/>
  <c r="N86" i="3"/>
  <c r="R87" i="5" s="1"/>
  <c r="J170" i="5"/>
  <c r="AS170" i="5" s="1"/>
  <c r="E173" i="3"/>
  <c r="O174" i="5" s="1"/>
  <c r="E151" i="3"/>
  <c r="N151" i="3" s="1"/>
  <c r="R152" i="5" s="1"/>
  <c r="E111" i="3"/>
  <c r="E107" i="3"/>
  <c r="O108" i="5" s="1"/>
  <c r="E32" i="3"/>
  <c r="O33" i="5" s="1"/>
  <c r="E16" i="3"/>
  <c r="O17" i="5" s="1"/>
  <c r="E8" i="3"/>
  <c r="O9" i="5" s="1"/>
  <c r="BA154" i="83"/>
  <c r="AQ156" i="5" s="1"/>
  <c r="AR156" i="5" s="1"/>
  <c r="BA142" i="83"/>
  <c r="AQ144" i="5" s="1"/>
  <c r="AR144" i="5" s="1"/>
  <c r="BA70" i="83"/>
  <c r="AQ72" i="5" s="1"/>
  <c r="AR72" i="5" s="1"/>
  <c r="BA34" i="83"/>
  <c r="BB34" i="83" s="1"/>
  <c r="BA26" i="83"/>
  <c r="AQ28" i="5" s="1"/>
  <c r="AR28" i="5" s="1"/>
  <c r="BA6" i="83"/>
  <c r="B8" i="84" s="1"/>
  <c r="E8" i="84" s="1"/>
  <c r="O72" i="5"/>
  <c r="O25" i="5"/>
  <c r="J18" i="5"/>
  <c r="AS18" i="5" s="1"/>
  <c r="E167" i="3"/>
  <c r="O168" i="5" s="1"/>
  <c r="E137" i="3"/>
  <c r="O138" i="5" s="1"/>
  <c r="E47" i="3"/>
  <c r="O48" i="5" s="1"/>
  <c r="BA134" i="83"/>
  <c r="BB134" i="83" s="1"/>
  <c r="BA122" i="83"/>
  <c r="BB122" i="83" s="1"/>
  <c r="BA82" i="83"/>
  <c r="B84" i="84" s="1"/>
  <c r="E84" i="84" s="1"/>
  <c r="BA62" i="83"/>
  <c r="AQ64" i="5" s="1"/>
  <c r="AR64" i="5" s="1"/>
  <c r="BA18" i="83"/>
  <c r="B22" i="84" s="1"/>
  <c r="E22" i="84" s="1"/>
  <c r="J71" i="5"/>
  <c r="AS71" i="5" s="1"/>
  <c r="E20" i="3"/>
  <c r="O21" i="5" s="1"/>
  <c r="E9" i="3"/>
  <c r="O10" i="5" s="1"/>
  <c r="BA174" i="83"/>
  <c r="AQ176" i="5" s="1"/>
  <c r="AR176" i="5" s="1"/>
  <c r="BA114" i="83"/>
  <c r="BB114" i="83" s="1"/>
  <c r="BA106" i="83"/>
  <c r="AQ108" i="5" s="1"/>
  <c r="AR108" i="5" s="1"/>
  <c r="BC117" i="75"/>
  <c r="K118" i="5" s="1"/>
  <c r="J153" i="5"/>
  <c r="AS153" i="5" s="1"/>
  <c r="J112" i="5"/>
  <c r="AS112" i="5" s="1"/>
  <c r="J118" i="5"/>
  <c r="AS118" i="5" s="1"/>
  <c r="N27" i="3"/>
  <c r="R28" i="5" s="1"/>
  <c r="BA166" i="83"/>
  <c r="AQ168" i="5" s="1"/>
  <c r="AR168" i="5" s="1"/>
  <c r="BA146" i="83"/>
  <c r="BB146" i="83" s="1"/>
  <c r="BA46" i="83"/>
  <c r="AQ48" i="5" s="1"/>
  <c r="AR48" i="5" s="1"/>
  <c r="N34" i="3"/>
  <c r="R35" i="5" s="1"/>
  <c r="J46" i="5"/>
  <c r="AS46" i="5" s="1"/>
  <c r="J24" i="5"/>
  <c r="AS24" i="5" s="1"/>
  <c r="J88" i="5"/>
  <c r="AS88" i="5" s="1"/>
  <c r="E188" i="3"/>
  <c r="O189" i="5" s="1"/>
  <c r="E171" i="3"/>
  <c r="O172" i="5" s="1"/>
  <c r="E118" i="3"/>
  <c r="O119" i="5" s="1"/>
  <c r="E105" i="3"/>
  <c r="O106" i="5" s="1"/>
  <c r="E68" i="3"/>
  <c r="O69" i="5" s="1"/>
  <c r="BB82" i="75"/>
  <c r="BC82" i="75" s="1"/>
  <c r="K83" i="5" s="1"/>
  <c r="BA158" i="83"/>
  <c r="AQ160" i="5" s="1"/>
  <c r="AR160" i="5" s="1"/>
  <c r="BA126" i="83"/>
  <c r="B126" i="84" s="1"/>
  <c r="E126" i="84" s="1"/>
  <c r="BA98" i="83"/>
  <c r="B99" i="84" s="1"/>
  <c r="E99" i="84" s="1"/>
  <c r="BA86" i="83"/>
  <c r="B88" i="84" s="1"/>
  <c r="E88" i="84" s="1"/>
  <c r="BA74" i="83"/>
  <c r="BB74" i="83" s="1"/>
  <c r="BA38" i="83"/>
  <c r="B39" i="84" s="1"/>
  <c r="E39" i="84" s="1"/>
  <c r="BA30" i="83"/>
  <c r="B91" i="84" s="1"/>
  <c r="E91" i="84" s="1"/>
  <c r="BA22" i="83"/>
  <c r="B20" i="84" s="1"/>
  <c r="E20" i="84" s="1"/>
  <c r="Q192" i="5"/>
  <c r="Q139" i="5"/>
  <c r="N138" i="3"/>
  <c r="R139" i="5" s="1"/>
  <c r="Q140" i="5"/>
  <c r="N139" i="3"/>
  <c r="R140" i="5" s="1"/>
  <c r="N131" i="3"/>
  <c r="R132" i="5" s="1"/>
  <c r="O178" i="5"/>
  <c r="N159" i="3"/>
  <c r="R160" i="5" s="1"/>
  <c r="O160" i="5"/>
  <c r="O105" i="5"/>
  <c r="O68" i="5"/>
  <c r="BA145" i="83"/>
  <c r="B184" i="84" s="1"/>
  <c r="E184" i="84" s="1"/>
  <c r="BA189" i="83"/>
  <c r="AQ191" i="5" s="1"/>
  <c r="AR191" i="5" s="1"/>
  <c r="BA153" i="83"/>
  <c r="AQ155" i="5" s="1"/>
  <c r="AR155" i="5" s="1"/>
  <c r="BA101" i="83"/>
  <c r="AQ103" i="5" s="1"/>
  <c r="AR103" i="5" s="1"/>
  <c r="BA157" i="83"/>
  <c r="BB157" i="83" s="1"/>
  <c r="BA133" i="83"/>
  <c r="AQ135" i="5" s="1"/>
  <c r="AR135" i="5" s="1"/>
  <c r="BA113" i="83"/>
  <c r="AQ115" i="5" s="1"/>
  <c r="AR115" i="5" s="1"/>
  <c r="BA125" i="83"/>
  <c r="B125" i="84" s="1"/>
  <c r="E125" i="84" s="1"/>
  <c r="BA105" i="83"/>
  <c r="BB105" i="83" s="1"/>
  <c r="O132" i="5"/>
  <c r="E152" i="3"/>
  <c r="E144" i="3"/>
  <c r="N144" i="3" s="1"/>
  <c r="R145" i="5" s="1"/>
  <c r="E112" i="3"/>
  <c r="E83" i="3"/>
  <c r="E78" i="3"/>
  <c r="O79" i="5" s="1"/>
  <c r="E77" i="3"/>
  <c r="E69" i="3"/>
  <c r="O70" i="5" s="1"/>
  <c r="E62" i="3"/>
  <c r="E57" i="3"/>
  <c r="E55" i="3"/>
  <c r="O56" i="5" s="1"/>
  <c r="E33" i="3"/>
  <c r="N33" i="3" s="1"/>
  <c r="R34" i="5" s="1"/>
  <c r="E21" i="3"/>
  <c r="E13" i="3"/>
  <c r="O14" i="5" s="1"/>
  <c r="E11" i="3"/>
  <c r="E10" i="3"/>
  <c r="O28" i="5"/>
  <c r="E186" i="3"/>
  <c r="O187" i="5" s="1"/>
  <c r="E185" i="3"/>
  <c r="O186" i="5" s="1"/>
  <c r="E183" i="3"/>
  <c r="E164" i="3"/>
  <c r="O165" i="5" s="1"/>
  <c r="E162" i="3"/>
  <c r="O163" i="5" s="1"/>
  <c r="E156" i="3"/>
  <c r="O157" i="5" s="1"/>
  <c r="E155" i="3"/>
  <c r="O156" i="5" s="1"/>
  <c r="E134" i="3"/>
  <c r="O135" i="5" s="1"/>
  <c r="E115" i="3"/>
  <c r="O116" i="5" s="1"/>
  <c r="E92" i="3"/>
  <c r="E74" i="3"/>
  <c r="O75" i="5" s="1"/>
  <c r="E72" i="3"/>
  <c r="O73" i="5" s="1"/>
  <c r="E65" i="3"/>
  <c r="O66" i="5" s="1"/>
  <c r="E42" i="3"/>
  <c r="O43" i="5" s="1"/>
  <c r="E166" i="3"/>
  <c r="O167" i="5" s="1"/>
  <c r="E165" i="3"/>
  <c r="O166" i="5" s="1"/>
  <c r="E163" i="3"/>
  <c r="O164" i="5" s="1"/>
  <c r="E157" i="3"/>
  <c r="N157" i="3" s="1"/>
  <c r="R158" i="5" s="1"/>
  <c r="E149" i="3"/>
  <c r="O150" i="5" s="1"/>
  <c r="E142" i="3"/>
  <c r="O143" i="5" s="1"/>
  <c r="E141" i="3"/>
  <c r="O142" i="5" s="1"/>
  <c r="E135" i="3"/>
  <c r="O136" i="5" s="1"/>
  <c r="E126" i="3"/>
  <c r="O127" i="5" s="1"/>
  <c r="E103" i="3"/>
  <c r="O104" i="5" s="1"/>
  <c r="E95" i="3"/>
  <c r="O96" i="5" s="1"/>
  <c r="E81" i="3"/>
  <c r="O82" i="5" s="1"/>
  <c r="E75" i="3"/>
  <c r="O76" i="5" s="1"/>
  <c r="E60" i="3"/>
  <c r="O61" i="5" s="1"/>
  <c r="E53" i="3"/>
  <c r="O54" i="5" s="1"/>
  <c r="E45" i="3"/>
  <c r="E44" i="3"/>
  <c r="O45" i="5" s="1"/>
  <c r="E43" i="3"/>
  <c r="O44" i="5" s="1"/>
  <c r="E31" i="3"/>
  <c r="O32" i="5" s="1"/>
  <c r="E26" i="3"/>
  <c r="O27" i="5" s="1"/>
  <c r="E17" i="3"/>
  <c r="N17" i="3" s="1"/>
  <c r="R18" i="5" s="1"/>
  <c r="N87" i="3"/>
  <c r="R88" i="5" s="1"/>
  <c r="E3" i="3"/>
  <c r="O4" i="5" s="1"/>
  <c r="O175" i="5"/>
  <c r="O26" i="5"/>
  <c r="BA149" i="83"/>
  <c r="AQ151" i="5" s="1"/>
  <c r="AR151" i="5" s="1"/>
  <c r="BA141" i="83"/>
  <c r="AQ143" i="5" s="1"/>
  <c r="AR143" i="5" s="1"/>
  <c r="BA129" i="83"/>
  <c r="AQ131" i="5" s="1"/>
  <c r="AR131" i="5" s="1"/>
  <c r="BA121" i="83"/>
  <c r="AQ123" i="5" s="1"/>
  <c r="AR123" i="5" s="1"/>
  <c r="BA109" i="83"/>
  <c r="B120" i="84" s="1"/>
  <c r="E120" i="84" s="1"/>
  <c r="O147" i="5"/>
  <c r="O55" i="5"/>
  <c r="N6" i="3"/>
  <c r="R7" i="5" s="1"/>
  <c r="N12" i="3"/>
  <c r="R13" i="5" s="1"/>
  <c r="O148" i="5"/>
  <c r="BA2" i="83"/>
  <c r="AQ4" i="5" s="1"/>
  <c r="AR4" i="5" s="1"/>
  <c r="O94" i="5"/>
  <c r="O31" i="5"/>
  <c r="N51" i="3"/>
  <c r="R52" i="5" s="1"/>
  <c r="N178" i="3"/>
  <c r="R179" i="5" s="1"/>
  <c r="O102" i="5"/>
  <c r="BA135" i="83"/>
  <c r="AQ137" i="5" s="1"/>
  <c r="AR137" i="5" s="1"/>
  <c r="N94" i="3"/>
  <c r="R95" i="5" s="1"/>
  <c r="BA73" i="83"/>
  <c r="BB73" i="83" s="1"/>
  <c r="O57" i="5"/>
  <c r="O20" i="5"/>
  <c r="O141" i="5"/>
  <c r="N140" i="3"/>
  <c r="R141" i="5" s="1"/>
  <c r="O133" i="5"/>
  <c r="BA181" i="83"/>
  <c r="B180" i="84" s="1"/>
  <c r="E180" i="84" s="1"/>
  <c r="BA177" i="83"/>
  <c r="AQ179" i="5" s="1"/>
  <c r="AR179" i="5" s="1"/>
  <c r="BA173" i="83"/>
  <c r="AQ175" i="5" s="1"/>
  <c r="AR175" i="5" s="1"/>
  <c r="BA169" i="83"/>
  <c r="AQ171" i="5" s="1"/>
  <c r="AR171" i="5" s="1"/>
  <c r="BA165" i="83"/>
  <c r="BB165" i="83" s="1"/>
  <c r="BA161" i="83"/>
  <c r="AQ163" i="5" s="1"/>
  <c r="AR163" i="5" s="1"/>
  <c r="BA97" i="83"/>
  <c r="BB97" i="83" s="1"/>
  <c r="BA93" i="83"/>
  <c r="B96" i="84" s="1"/>
  <c r="E96" i="84" s="1"/>
  <c r="BA89" i="83"/>
  <c r="AQ91" i="5" s="1"/>
  <c r="AR91" i="5" s="1"/>
  <c r="BA85" i="83"/>
  <c r="BB85" i="83" s="1"/>
  <c r="BA81" i="83"/>
  <c r="AQ83" i="5" s="1"/>
  <c r="AR83" i="5" s="1"/>
  <c r="BA77" i="83"/>
  <c r="BB77" i="83" s="1"/>
  <c r="BA69" i="83"/>
  <c r="B65" i="84" s="1"/>
  <c r="E65" i="84" s="1"/>
  <c r="BA65" i="83"/>
  <c r="AQ67" i="5" s="1"/>
  <c r="AR67" i="5" s="1"/>
  <c r="BA61" i="83"/>
  <c r="AQ63" i="5" s="1"/>
  <c r="AR63" i="5" s="1"/>
  <c r="BA57" i="83"/>
  <c r="AQ59" i="5" s="1"/>
  <c r="AR59" i="5" s="1"/>
  <c r="BA53" i="83"/>
  <c r="BB53" i="83" s="1"/>
  <c r="BA49" i="83"/>
  <c r="AQ51" i="5" s="1"/>
  <c r="AR51" i="5" s="1"/>
  <c r="BA45" i="83"/>
  <c r="BB45" i="83" s="1"/>
  <c r="BA41" i="83"/>
  <c r="BB41" i="83" s="1"/>
  <c r="BA96" i="83"/>
  <c r="B103" i="84" s="1"/>
  <c r="E103" i="84" s="1"/>
  <c r="BA92" i="83"/>
  <c r="AQ94" i="5" s="1"/>
  <c r="AR94" i="5" s="1"/>
  <c r="BA88" i="83"/>
  <c r="AQ90" i="5" s="1"/>
  <c r="AR90" i="5" s="1"/>
  <c r="BA84" i="83"/>
  <c r="B87" i="84" s="1"/>
  <c r="E87" i="84" s="1"/>
  <c r="BA76" i="83"/>
  <c r="BA68" i="83"/>
  <c r="AQ70" i="5" s="1"/>
  <c r="AR70" i="5" s="1"/>
  <c r="BA64" i="83"/>
  <c r="BA60" i="83"/>
  <c r="AQ62" i="5" s="1"/>
  <c r="AR62" i="5" s="1"/>
  <c r="BA56" i="83"/>
  <c r="AQ58" i="5" s="1"/>
  <c r="AR58" i="5" s="1"/>
  <c r="BA48" i="83"/>
  <c r="AQ50" i="5" s="1"/>
  <c r="AR50" i="5" s="1"/>
  <c r="BA44" i="83"/>
  <c r="AQ46" i="5" s="1"/>
  <c r="AR46" i="5" s="1"/>
  <c r="BA36" i="83"/>
  <c r="AQ38" i="5" s="1"/>
  <c r="AR38" i="5" s="1"/>
  <c r="BA28" i="83"/>
  <c r="B12" i="84" s="1"/>
  <c r="E12" i="84" s="1"/>
  <c r="BA24" i="83"/>
  <c r="BB24" i="83" s="1"/>
  <c r="BA20" i="83"/>
  <c r="AQ22" i="5" s="1"/>
  <c r="AR22" i="5" s="1"/>
  <c r="BA16" i="83"/>
  <c r="BB16" i="83" s="1"/>
  <c r="BA8" i="83"/>
  <c r="B7" i="84" s="1"/>
  <c r="E7" i="84" s="1"/>
  <c r="BA4" i="83"/>
  <c r="B50" i="84" s="1"/>
  <c r="E50" i="84" s="1"/>
  <c r="BA191" i="83"/>
  <c r="B191" i="84" s="1"/>
  <c r="E191" i="84" s="1"/>
  <c r="BA187" i="83"/>
  <c r="BB187" i="83" s="1"/>
  <c r="BA179" i="83"/>
  <c r="B177" i="84" s="1"/>
  <c r="E177" i="84" s="1"/>
  <c r="BA171" i="83"/>
  <c r="B113" i="84" s="1"/>
  <c r="E113" i="84" s="1"/>
  <c r="BA163" i="83"/>
  <c r="BB163" i="83" s="1"/>
  <c r="BA159" i="83"/>
  <c r="AQ161" i="5" s="1"/>
  <c r="AR161" i="5" s="1"/>
  <c r="BA151" i="83"/>
  <c r="AQ153" i="5" s="1"/>
  <c r="AR153" i="5" s="1"/>
  <c r="BA143" i="83"/>
  <c r="AQ145" i="5" s="1"/>
  <c r="AR145" i="5" s="1"/>
  <c r="BA139" i="83"/>
  <c r="BB139" i="83" s="1"/>
  <c r="BA131" i="83"/>
  <c r="AQ133" i="5" s="1"/>
  <c r="AR133" i="5" s="1"/>
  <c r="BA123" i="83"/>
  <c r="AQ125" i="5" s="1"/>
  <c r="AR125" i="5" s="1"/>
  <c r="BA111" i="83"/>
  <c r="AQ113" i="5" s="1"/>
  <c r="AR113" i="5" s="1"/>
  <c r="BA107" i="83"/>
  <c r="B115" i="84" s="1"/>
  <c r="E115" i="84" s="1"/>
  <c r="BA99" i="83"/>
  <c r="BA91" i="83"/>
  <c r="BA87" i="83"/>
  <c r="BA83" i="83"/>
  <c r="BA37" i="83"/>
  <c r="AQ39" i="5" s="1"/>
  <c r="AR39" i="5" s="1"/>
  <c r="BA33" i="83"/>
  <c r="AQ35" i="5" s="1"/>
  <c r="AR35" i="5" s="1"/>
  <c r="BA29" i="83"/>
  <c r="AQ31" i="5" s="1"/>
  <c r="AR31" i="5" s="1"/>
  <c r="BA25" i="83"/>
  <c r="B26" i="84" s="1"/>
  <c r="E26" i="84" s="1"/>
  <c r="BA21" i="83"/>
  <c r="AQ23" i="5" s="1"/>
  <c r="AR23" i="5" s="1"/>
  <c r="BA17" i="83"/>
  <c r="BB17" i="83" s="1"/>
  <c r="BA13" i="83"/>
  <c r="AQ15" i="5" s="1"/>
  <c r="AR15" i="5" s="1"/>
  <c r="BA9" i="83"/>
  <c r="AQ11" i="5" s="1"/>
  <c r="AR11" i="5" s="1"/>
  <c r="BA5" i="83"/>
  <c r="AQ7" i="5" s="1"/>
  <c r="AR7" i="5" s="1"/>
  <c r="BB170" i="75"/>
  <c r="J171" i="5" s="1"/>
  <c r="AS171" i="5" s="1"/>
  <c r="BB141" i="75"/>
  <c r="BC141" i="75" s="1"/>
  <c r="K142" i="5" s="1"/>
  <c r="BB135" i="75"/>
  <c r="C143" i="84" s="1"/>
  <c r="F143" i="84" s="1"/>
  <c r="BB134" i="75"/>
  <c r="C139" i="84" s="1"/>
  <c r="F139" i="84" s="1"/>
  <c r="BA127" i="83"/>
  <c r="AQ129" i="5" s="1"/>
  <c r="AR129" i="5" s="1"/>
  <c r="BA119" i="83"/>
  <c r="AQ121" i="5" s="1"/>
  <c r="AR121" i="5" s="1"/>
  <c r="BB193" i="75"/>
  <c r="C192" i="84" s="1"/>
  <c r="F192" i="84" s="1"/>
  <c r="BB180" i="75"/>
  <c r="BC180" i="75" s="1"/>
  <c r="K181" i="5" s="1"/>
  <c r="BB178" i="75"/>
  <c r="C176" i="84" s="1"/>
  <c r="F176" i="84" s="1"/>
  <c r="BB149" i="75"/>
  <c r="J150" i="5" s="1"/>
  <c r="AS150" i="5" s="1"/>
  <c r="BB148" i="75"/>
  <c r="C159" i="84" s="1"/>
  <c r="F159" i="84" s="1"/>
  <c r="BB115" i="75"/>
  <c r="C118" i="84" s="1"/>
  <c r="F118" i="84" s="1"/>
  <c r="BB90" i="75"/>
  <c r="C141" i="84" s="1"/>
  <c r="F141" i="84" s="1"/>
  <c r="BB84" i="75"/>
  <c r="C85" i="84" s="1"/>
  <c r="F85" i="84" s="1"/>
  <c r="BB12" i="75"/>
  <c r="J13" i="5" s="1"/>
  <c r="AS13" i="5" s="1"/>
  <c r="BB9" i="75"/>
  <c r="BC9" i="75" s="1"/>
  <c r="K10" i="5" s="1"/>
  <c r="C82" i="84"/>
  <c r="F82" i="84" s="1"/>
  <c r="J77" i="5"/>
  <c r="AS77" i="5" s="1"/>
  <c r="BC76" i="75"/>
  <c r="K77" i="5" s="1"/>
  <c r="C49" i="84"/>
  <c r="F49" i="84" s="1"/>
  <c r="BC51" i="75"/>
  <c r="K52" i="5" s="1"/>
  <c r="J52" i="5"/>
  <c r="AS52" i="5" s="1"/>
  <c r="C4" i="84"/>
  <c r="F4" i="84" s="1"/>
  <c r="J5" i="5"/>
  <c r="AS5" i="5" s="1"/>
  <c r="BC4" i="75"/>
  <c r="K5" i="5" s="1"/>
  <c r="C74" i="84"/>
  <c r="F74" i="84" s="1"/>
  <c r="J45" i="5"/>
  <c r="AS45" i="5" s="1"/>
  <c r="BC44" i="75"/>
  <c r="K45" i="5" s="1"/>
  <c r="C144" i="84"/>
  <c r="F144" i="84" s="1"/>
  <c r="J133" i="5"/>
  <c r="AS133" i="5" s="1"/>
  <c r="BC132" i="75"/>
  <c r="K133" i="5" s="1"/>
  <c r="C136" i="84"/>
  <c r="F136" i="84" s="1"/>
  <c r="BC136" i="75"/>
  <c r="K137" i="5" s="1"/>
  <c r="J137" i="5"/>
  <c r="AS137" i="5" s="1"/>
  <c r="C56" i="84"/>
  <c r="F56" i="84" s="1"/>
  <c r="J59" i="5"/>
  <c r="AS59" i="5" s="1"/>
  <c r="BC58" i="75"/>
  <c r="K59" i="5" s="1"/>
  <c r="C54" i="84"/>
  <c r="F54" i="84" s="1"/>
  <c r="J162" i="5"/>
  <c r="AS162" i="5" s="1"/>
  <c r="BC161" i="75"/>
  <c r="K162" i="5" s="1"/>
  <c r="C134" i="84"/>
  <c r="F134" i="84" s="1"/>
  <c r="J131" i="5"/>
  <c r="AS131" i="5" s="1"/>
  <c r="C59" i="84"/>
  <c r="F59" i="84" s="1"/>
  <c r="BC61" i="75"/>
  <c r="K62" i="5" s="1"/>
  <c r="J62" i="5"/>
  <c r="AS62" i="5" s="1"/>
  <c r="C106" i="84"/>
  <c r="F106" i="84" s="1"/>
  <c r="J96" i="5"/>
  <c r="AS96" i="5" s="1"/>
  <c r="C147" i="84"/>
  <c r="F147" i="84" s="1"/>
  <c r="BC142" i="75"/>
  <c r="K143" i="5" s="1"/>
  <c r="J143" i="5"/>
  <c r="AS143" i="5" s="1"/>
  <c r="C14" i="84"/>
  <c r="F14" i="84" s="1"/>
  <c r="BC20" i="75"/>
  <c r="K21" i="5" s="1"/>
  <c r="J21" i="5"/>
  <c r="AS21" i="5" s="1"/>
  <c r="C149" i="84"/>
  <c r="F149" i="84" s="1"/>
  <c r="C73" i="84"/>
  <c r="F73" i="84" s="1"/>
  <c r="J75" i="5"/>
  <c r="AS75" i="5" s="1"/>
  <c r="BC74" i="75"/>
  <c r="K75" i="5" s="1"/>
  <c r="C55" i="84"/>
  <c r="F55" i="84" s="1"/>
  <c r="J58" i="5"/>
  <c r="AS58" i="5" s="1"/>
  <c r="BC57" i="75"/>
  <c r="K58" i="5" s="1"/>
  <c r="C155" i="84"/>
  <c r="F155" i="84" s="1"/>
  <c r="BC54" i="75"/>
  <c r="K55" i="5" s="1"/>
  <c r="J56" i="5"/>
  <c r="AS56" i="5" s="1"/>
  <c r="C145" i="84"/>
  <c r="F145" i="84" s="1"/>
  <c r="BC140" i="75"/>
  <c r="K141" i="5" s="1"/>
  <c r="J141" i="5"/>
  <c r="AS141" i="5" s="1"/>
  <c r="C76" i="84"/>
  <c r="F76" i="84" s="1"/>
  <c r="C140" i="84"/>
  <c r="F140" i="84" s="1"/>
  <c r="BC138" i="75"/>
  <c r="K139" i="5" s="1"/>
  <c r="C116" i="84"/>
  <c r="F116" i="84" s="1"/>
  <c r="BC119" i="75"/>
  <c r="K120" i="5" s="1"/>
  <c r="C181" i="84"/>
  <c r="F181" i="84" s="1"/>
  <c r="C122" i="84"/>
  <c r="F122" i="84" s="1"/>
  <c r="J105" i="5"/>
  <c r="AS105" i="5" s="1"/>
  <c r="BC104" i="75"/>
  <c r="K105" i="5" s="1"/>
  <c r="C5" i="84"/>
  <c r="F5" i="84" s="1"/>
  <c r="J184" i="5"/>
  <c r="AS184" i="5" s="1"/>
  <c r="C172" i="84"/>
  <c r="F172" i="84" s="1"/>
  <c r="BC173" i="75"/>
  <c r="K174" i="5" s="1"/>
  <c r="J174" i="5"/>
  <c r="AS174" i="5" s="1"/>
  <c r="C187" i="84"/>
  <c r="F187" i="84" s="1"/>
  <c r="J189" i="5"/>
  <c r="AS189" i="5" s="1"/>
  <c r="BC188" i="75"/>
  <c r="K189" i="5" s="1"/>
  <c r="C171" i="84"/>
  <c r="F171" i="84" s="1"/>
  <c r="J180" i="5"/>
  <c r="AS180" i="5" s="1"/>
  <c r="C113" i="84"/>
  <c r="F113" i="84" s="1"/>
  <c r="J173" i="5"/>
  <c r="AS173" i="5" s="1"/>
  <c r="BC172" i="75"/>
  <c r="K173" i="5" s="1"/>
  <c r="C148" i="84"/>
  <c r="F148" i="84" s="1"/>
  <c r="J144" i="5"/>
  <c r="AS144" i="5" s="1"/>
  <c r="C117" i="84"/>
  <c r="F117" i="84" s="1"/>
  <c r="BC116" i="75"/>
  <c r="K117" i="5" s="1"/>
  <c r="BC25" i="75"/>
  <c r="K26" i="5" s="1"/>
  <c r="J26" i="5"/>
  <c r="AS26" i="5" s="1"/>
  <c r="BC19" i="75"/>
  <c r="K20" i="5" s="1"/>
  <c r="C157" i="84"/>
  <c r="F157" i="84" s="1"/>
  <c r="C174" i="84"/>
  <c r="F174" i="84" s="1"/>
  <c r="J177" i="5"/>
  <c r="AS177" i="5" s="1"/>
  <c r="BC176" i="75"/>
  <c r="K177" i="5" s="1"/>
  <c r="C89" i="84"/>
  <c r="F89" i="84" s="1"/>
  <c r="BC88" i="75"/>
  <c r="K89" i="5" s="1"/>
  <c r="C130" i="84"/>
  <c r="F130" i="84" s="1"/>
  <c r="BC122" i="75"/>
  <c r="K123" i="5" s="1"/>
  <c r="C13" i="84"/>
  <c r="F13" i="84" s="1"/>
  <c r="BC18" i="75"/>
  <c r="K19" i="5" s="1"/>
  <c r="J19" i="5"/>
  <c r="AS19" i="5" s="1"/>
  <c r="C92" i="84"/>
  <c r="F92" i="84" s="1"/>
  <c r="BC89" i="75"/>
  <c r="K90" i="5" s="1"/>
  <c r="C173" i="84"/>
  <c r="F173" i="84" s="1"/>
  <c r="J176" i="5"/>
  <c r="AS176" i="5" s="1"/>
  <c r="J55" i="5"/>
  <c r="AS55" i="5" s="1"/>
  <c r="C19" i="84"/>
  <c r="F19" i="84" s="1"/>
  <c r="BC13" i="75"/>
  <c r="K14" i="5" s="1"/>
  <c r="C69" i="84"/>
  <c r="F69" i="84" s="1"/>
  <c r="C34" i="84"/>
  <c r="F34" i="84" s="1"/>
  <c r="J44" i="5"/>
  <c r="AS44" i="5" s="1"/>
  <c r="C182" i="84"/>
  <c r="F182" i="84" s="1"/>
  <c r="J186" i="5"/>
  <c r="AS186" i="5" s="1"/>
  <c r="BA192" i="83"/>
  <c r="B192" i="84" s="1"/>
  <c r="E192" i="84" s="1"/>
  <c r="BA188" i="83"/>
  <c r="AQ190" i="5" s="1"/>
  <c r="AR190" i="5" s="1"/>
  <c r="BA184" i="83"/>
  <c r="B182" i="84" s="1"/>
  <c r="E182" i="84" s="1"/>
  <c r="BA180" i="83"/>
  <c r="AQ182" i="5" s="1"/>
  <c r="AR182" i="5" s="1"/>
  <c r="BA176" i="83"/>
  <c r="B175" i="84" s="1"/>
  <c r="E175" i="84" s="1"/>
  <c r="BA172" i="83"/>
  <c r="B172" i="84" s="1"/>
  <c r="E172" i="84" s="1"/>
  <c r="BA168" i="83"/>
  <c r="B170" i="84" s="1"/>
  <c r="E170" i="84" s="1"/>
  <c r="BA164" i="83"/>
  <c r="B164" i="84" s="1"/>
  <c r="E164" i="84" s="1"/>
  <c r="BA160" i="83"/>
  <c r="AQ162" i="5" s="1"/>
  <c r="AR162" i="5" s="1"/>
  <c r="BA156" i="83"/>
  <c r="BB156" i="83" s="1"/>
  <c r="BA152" i="83"/>
  <c r="AQ154" i="5" s="1"/>
  <c r="AR154" i="5" s="1"/>
  <c r="BA148" i="83"/>
  <c r="B149" i="84" s="1"/>
  <c r="E149" i="84" s="1"/>
  <c r="BA144" i="83"/>
  <c r="AQ146" i="5" s="1"/>
  <c r="AR146" i="5" s="1"/>
  <c r="BA140" i="83"/>
  <c r="B146" i="84" s="1"/>
  <c r="E146" i="84" s="1"/>
  <c r="BA136" i="83"/>
  <c r="AQ138" i="5" s="1"/>
  <c r="AR138" i="5" s="1"/>
  <c r="BA132" i="83"/>
  <c r="BB132" i="83" s="1"/>
  <c r="BA128" i="83"/>
  <c r="BB128" i="83" s="1"/>
  <c r="BA124" i="83"/>
  <c r="B127" i="84" s="1"/>
  <c r="E127" i="84" s="1"/>
  <c r="BA120" i="83"/>
  <c r="AQ122" i="5" s="1"/>
  <c r="AR122" i="5" s="1"/>
  <c r="BA116" i="83"/>
  <c r="B107" i="84" s="1"/>
  <c r="E107" i="84" s="1"/>
  <c r="BA112" i="83"/>
  <c r="BB112" i="83" s="1"/>
  <c r="BA108" i="83"/>
  <c r="AQ110" i="5" s="1"/>
  <c r="AR110" i="5" s="1"/>
  <c r="BA104" i="83"/>
  <c r="BB104" i="83" s="1"/>
  <c r="BA100" i="83"/>
  <c r="BB100" i="83" s="1"/>
  <c r="C78" i="84"/>
  <c r="F78" i="84" s="1"/>
  <c r="J78" i="5"/>
  <c r="AS78" i="5" s="1"/>
  <c r="C156" i="84"/>
  <c r="F156" i="84" s="1"/>
  <c r="BC158" i="75"/>
  <c r="K159" i="5" s="1"/>
  <c r="J159" i="5"/>
  <c r="AS159" i="5" s="1"/>
  <c r="C61" i="84"/>
  <c r="F61" i="84" s="1"/>
  <c r="J63" i="5"/>
  <c r="AS63" i="5" s="1"/>
  <c r="BC62" i="75"/>
  <c r="K63" i="5" s="1"/>
  <c r="C184" i="84"/>
  <c r="F184" i="84" s="1"/>
  <c r="J147" i="5"/>
  <c r="AS147" i="5" s="1"/>
  <c r="BC146" i="75"/>
  <c r="K147" i="5" s="1"/>
  <c r="BC95" i="75"/>
  <c r="K96" i="5" s="1"/>
  <c r="BC55" i="75"/>
  <c r="K56" i="5" s="1"/>
  <c r="C87" i="84"/>
  <c r="F87" i="84" s="1"/>
  <c r="J86" i="5"/>
  <c r="AS86" i="5" s="1"/>
  <c r="BC85" i="75"/>
  <c r="K86" i="5" s="1"/>
  <c r="C169" i="84"/>
  <c r="F169" i="84" s="1"/>
  <c r="BC171" i="75"/>
  <c r="K172" i="5" s="1"/>
  <c r="C129" i="84"/>
  <c r="F129" i="84" s="1"/>
  <c r="BC128" i="75"/>
  <c r="K129" i="5" s="1"/>
  <c r="J129" i="5"/>
  <c r="AS129" i="5" s="1"/>
  <c r="C96" i="84"/>
  <c r="F96" i="84" s="1"/>
  <c r="BC94" i="75"/>
  <c r="K95" i="5" s="1"/>
  <c r="J95" i="5"/>
  <c r="AS95" i="5" s="1"/>
  <c r="BC70" i="75"/>
  <c r="K71" i="5" s="1"/>
  <c r="J90" i="5"/>
  <c r="AS90" i="5" s="1"/>
  <c r="BC130" i="75"/>
  <c r="K131" i="5" s="1"/>
  <c r="BB7" i="75"/>
  <c r="J8" i="5" s="1"/>
  <c r="AS8" i="5" s="1"/>
  <c r="J49" i="5"/>
  <c r="AS49" i="5" s="1"/>
  <c r="BB126" i="75"/>
  <c r="BC126" i="75" s="1"/>
  <c r="K127" i="5" s="1"/>
  <c r="BB125" i="75"/>
  <c r="BC125" i="75" s="1"/>
  <c r="K126" i="5" s="1"/>
  <c r="BB121" i="75"/>
  <c r="C131" i="84" s="1"/>
  <c r="F131" i="84" s="1"/>
  <c r="BB113" i="75"/>
  <c r="C60" i="84" s="1"/>
  <c r="F60" i="84" s="1"/>
  <c r="BB112" i="75"/>
  <c r="C111" i="84" s="1"/>
  <c r="F111" i="84" s="1"/>
  <c r="BB50" i="75"/>
  <c r="BB49" i="75"/>
  <c r="BC49" i="75" s="1"/>
  <c r="K50" i="5" s="1"/>
  <c r="BB40" i="75"/>
  <c r="J41" i="5" s="1"/>
  <c r="AS41" i="5" s="1"/>
  <c r="BB38" i="75"/>
  <c r="J39" i="5" s="1"/>
  <c r="AS39" i="5" s="1"/>
  <c r="C39" i="84"/>
  <c r="F39" i="84" s="1"/>
  <c r="J40" i="5"/>
  <c r="AS40" i="5" s="1"/>
  <c r="C138" i="84"/>
  <c r="F138" i="84" s="1"/>
  <c r="J132" i="5"/>
  <c r="AS132" i="5" s="1"/>
  <c r="C175" i="84"/>
  <c r="F175" i="84" s="1"/>
  <c r="J178" i="5"/>
  <c r="AS178" i="5" s="1"/>
  <c r="BC177" i="75"/>
  <c r="K178" i="5" s="1"/>
  <c r="C23" i="84"/>
  <c r="F23" i="84" s="1"/>
  <c r="J23" i="5"/>
  <c r="AS23" i="5" s="1"/>
  <c r="C29" i="84"/>
  <c r="F29" i="84" s="1"/>
  <c r="BC34" i="75"/>
  <c r="K35" i="5" s="1"/>
  <c r="J35" i="5"/>
  <c r="AS35" i="5" s="1"/>
  <c r="C30" i="84"/>
  <c r="F30" i="84" s="1"/>
  <c r="BC33" i="75"/>
  <c r="K34" i="5" s="1"/>
  <c r="J34" i="5"/>
  <c r="AS34" i="5" s="1"/>
  <c r="C52" i="84"/>
  <c r="F52" i="84" s="1"/>
  <c r="J54" i="5"/>
  <c r="AS54" i="5" s="1"/>
  <c r="BC53" i="75"/>
  <c r="K54" i="5" s="1"/>
  <c r="C67" i="84"/>
  <c r="F67" i="84" s="1"/>
  <c r="J72" i="5"/>
  <c r="AS72" i="5" s="1"/>
  <c r="C99" i="84"/>
  <c r="F99" i="84" s="1"/>
  <c r="J100" i="5"/>
  <c r="AS100" i="5" s="1"/>
  <c r="BC22" i="75"/>
  <c r="K23" i="5" s="1"/>
  <c r="C15" i="84"/>
  <c r="F15" i="84" s="1"/>
  <c r="J29" i="5"/>
  <c r="AS29" i="5" s="1"/>
  <c r="C112" i="84"/>
  <c r="F112" i="84" s="1"/>
  <c r="J110" i="5"/>
  <c r="AS110" i="5" s="1"/>
  <c r="BC109" i="75"/>
  <c r="K110" i="5" s="1"/>
  <c r="C126" i="84"/>
  <c r="F126" i="84" s="1"/>
  <c r="BC127" i="75"/>
  <c r="K128" i="5" s="1"/>
  <c r="J128" i="5"/>
  <c r="AS128" i="5" s="1"/>
  <c r="C161" i="84"/>
  <c r="F161" i="84" s="1"/>
  <c r="BC155" i="75"/>
  <c r="K156" i="5" s="1"/>
  <c r="C66" i="84"/>
  <c r="F66" i="84" s="1"/>
  <c r="J64" i="5"/>
  <c r="AS64" i="5" s="1"/>
  <c r="BC63" i="75"/>
  <c r="K64" i="5" s="1"/>
  <c r="C167" i="84"/>
  <c r="F167" i="84" s="1"/>
  <c r="BC35" i="75"/>
  <c r="K36" i="5" s="1"/>
  <c r="J36" i="5"/>
  <c r="AS36" i="5" s="1"/>
  <c r="C86" i="84"/>
  <c r="F86" i="84" s="1"/>
  <c r="J87" i="5"/>
  <c r="AS87" i="5" s="1"/>
  <c r="BC86" i="75"/>
  <c r="K87" i="5" s="1"/>
  <c r="C50" i="84"/>
  <c r="F50" i="84" s="1"/>
  <c r="BC5" i="75"/>
  <c r="K6" i="5" s="1"/>
  <c r="C6" i="84"/>
  <c r="F6" i="84" s="1"/>
  <c r="BC8" i="75"/>
  <c r="K9" i="5" s="1"/>
  <c r="J9" i="5"/>
  <c r="AS9" i="5" s="1"/>
  <c r="C142" i="84"/>
  <c r="F142" i="84" s="1"/>
  <c r="J140" i="5"/>
  <c r="AS140" i="5" s="1"/>
  <c r="BC139" i="75"/>
  <c r="K140" i="5" s="1"/>
  <c r="C45" i="84"/>
  <c r="F45" i="84" s="1"/>
  <c r="BC65" i="75"/>
  <c r="K66" i="5" s="1"/>
  <c r="C9" i="84"/>
  <c r="F9" i="84" s="1"/>
  <c r="J11" i="5"/>
  <c r="AS11" i="5" s="1"/>
  <c r="BC10" i="75"/>
  <c r="K11" i="5" s="1"/>
  <c r="C16" i="84"/>
  <c r="F16" i="84" s="1"/>
  <c r="C91" i="84"/>
  <c r="F91" i="84" s="1"/>
  <c r="BC31" i="75"/>
  <c r="K32" i="5" s="1"/>
  <c r="C151" i="84"/>
  <c r="F151" i="84" s="1"/>
  <c r="J151" i="5"/>
  <c r="AS151" i="5" s="1"/>
  <c r="C44" i="84"/>
  <c r="F44" i="84" s="1"/>
  <c r="BC47" i="75"/>
  <c r="K48" i="5" s="1"/>
  <c r="J48" i="5"/>
  <c r="AS48" i="5" s="1"/>
  <c r="C119" i="84"/>
  <c r="F119" i="84" s="1"/>
  <c r="BC118" i="75"/>
  <c r="K119" i="5" s="1"/>
  <c r="C94" i="84"/>
  <c r="F94" i="84" s="1"/>
  <c r="J92" i="5"/>
  <c r="AS92" i="5" s="1"/>
  <c r="J98" i="5"/>
  <c r="AS98" i="5" s="1"/>
  <c r="J120" i="5"/>
  <c r="AS120" i="5" s="1"/>
  <c r="J31" i="5"/>
  <c r="AS31" i="5" s="1"/>
  <c r="C189" i="84"/>
  <c r="F189" i="84" s="1"/>
  <c r="BC191" i="75"/>
  <c r="K192" i="5" s="1"/>
  <c r="J192" i="5"/>
  <c r="AS192" i="5" s="1"/>
  <c r="J107" i="5"/>
  <c r="AS107" i="5" s="1"/>
  <c r="J117" i="5"/>
  <c r="AS117" i="5" s="1"/>
  <c r="J82" i="5"/>
  <c r="AS82" i="5" s="1"/>
  <c r="J181" i="5"/>
  <c r="AS181" i="5" s="1"/>
  <c r="J148" i="5"/>
  <c r="AS148" i="5" s="1"/>
  <c r="J94" i="5"/>
  <c r="AS94" i="5" s="1"/>
  <c r="J158" i="5"/>
  <c r="AS158" i="5" s="1"/>
  <c r="J167" i="5"/>
  <c r="AS167" i="5" s="1"/>
  <c r="J47" i="5"/>
  <c r="AS47" i="5" s="1"/>
  <c r="J160" i="5"/>
  <c r="AS160" i="5" s="1"/>
  <c r="J119" i="5"/>
  <c r="AS119" i="5" s="1"/>
  <c r="BC163" i="75"/>
  <c r="K164" i="5" s="1"/>
  <c r="J68" i="5"/>
  <c r="AS68" i="5" s="1"/>
  <c r="J69" i="5"/>
  <c r="AS69" i="5" s="1"/>
  <c r="J37" i="5"/>
  <c r="AS37" i="5" s="1"/>
  <c r="J12" i="5"/>
  <c r="AS12" i="5" s="1"/>
  <c r="J152" i="5"/>
  <c r="AS152" i="5" s="1"/>
  <c r="J172" i="5"/>
  <c r="AS172" i="5" s="1"/>
  <c r="BC168" i="75"/>
  <c r="K169" i="5" s="1"/>
  <c r="J27" i="5"/>
  <c r="AS27" i="5" s="1"/>
  <c r="J157" i="5"/>
  <c r="AS157" i="5" s="1"/>
  <c r="J190" i="5"/>
  <c r="AS190" i="5" s="1"/>
  <c r="J134" i="5"/>
  <c r="AS134" i="5" s="1"/>
  <c r="J161" i="5"/>
  <c r="AS161" i="5" s="1"/>
  <c r="J76" i="5"/>
  <c r="AS76" i="5" s="1"/>
  <c r="BC182" i="75"/>
  <c r="K183" i="5" s="1"/>
  <c r="J25" i="5"/>
  <c r="AS25" i="5" s="1"/>
  <c r="BC99" i="75"/>
  <c r="K100" i="5" s="1"/>
  <c r="J89" i="5"/>
  <c r="AS89" i="5" s="1"/>
  <c r="J156" i="5"/>
  <c r="AS156" i="5" s="1"/>
  <c r="BC32" i="75"/>
  <c r="K33" i="5" s="1"/>
  <c r="J32" i="5"/>
  <c r="AS32" i="5" s="1"/>
  <c r="BC3" i="75"/>
  <c r="K4" i="5" s="1"/>
  <c r="C2" i="84"/>
  <c r="AJ49" i="5" l="1"/>
  <c r="AJ51" i="5"/>
  <c r="AJ133" i="5"/>
  <c r="AJ16" i="5"/>
  <c r="C13" i="5"/>
  <c r="AV12" i="75"/>
  <c r="AR76" i="75"/>
  <c r="F77" i="5" s="1"/>
  <c r="AV163" i="75"/>
  <c r="AV23" i="75"/>
  <c r="AV58" i="75"/>
  <c r="AV10" i="75"/>
  <c r="AV137" i="75"/>
  <c r="AV158" i="75"/>
  <c r="AV176" i="75"/>
  <c r="AV41" i="75"/>
  <c r="AV24" i="75"/>
  <c r="AV75" i="75"/>
  <c r="AV27" i="75"/>
  <c r="AL130" i="75"/>
  <c r="AV97" i="75"/>
  <c r="H98" i="5" s="1"/>
  <c r="L98" i="5" s="1"/>
  <c r="AV171" i="75"/>
  <c r="AV164" i="75"/>
  <c r="AV74" i="75"/>
  <c r="AV160" i="75"/>
  <c r="AV77" i="75"/>
  <c r="AV76" i="75"/>
  <c r="AV62" i="75"/>
  <c r="AV122" i="75"/>
  <c r="AV108" i="75"/>
  <c r="AV168" i="75"/>
  <c r="AV16" i="75"/>
  <c r="AV35" i="75"/>
  <c r="AV130" i="75"/>
  <c r="AV151" i="75"/>
  <c r="H152" i="5" s="1"/>
  <c r="AV113" i="75"/>
  <c r="AV4" i="75"/>
  <c r="AV157" i="75"/>
  <c r="AV83" i="75"/>
  <c r="AV140" i="75"/>
  <c r="AV165" i="75"/>
  <c r="AV89" i="75"/>
  <c r="AV96" i="75"/>
  <c r="AV190" i="75"/>
  <c r="AV129" i="75"/>
  <c r="AV109" i="75"/>
  <c r="AV6" i="75"/>
  <c r="AL12" i="75"/>
  <c r="AR148" i="75"/>
  <c r="AV148" i="75" s="1"/>
  <c r="H149" i="5" s="1"/>
  <c r="AV44" i="75"/>
  <c r="AV150" i="75"/>
  <c r="AV186" i="75"/>
  <c r="AV103" i="75"/>
  <c r="AV48" i="75"/>
  <c r="AV182" i="75"/>
  <c r="AV100" i="75"/>
  <c r="AV73" i="75"/>
  <c r="AV64" i="75"/>
  <c r="AV156" i="75"/>
  <c r="AV30" i="75"/>
  <c r="AV82" i="75"/>
  <c r="AV36" i="75"/>
  <c r="AV107" i="75"/>
  <c r="AV33" i="75"/>
  <c r="AV40" i="75"/>
  <c r="AV85" i="75"/>
  <c r="H86" i="5" s="1"/>
  <c r="L86" i="5" s="1"/>
  <c r="AV131" i="75"/>
  <c r="AV101" i="75"/>
  <c r="AV52" i="75"/>
  <c r="AV79" i="75"/>
  <c r="AV121" i="75"/>
  <c r="H122" i="5" s="1"/>
  <c r="AV162" i="75"/>
  <c r="AL38" i="75"/>
  <c r="AR110" i="75"/>
  <c r="F111" i="5" s="1"/>
  <c r="AV28" i="75"/>
  <c r="AV141" i="75"/>
  <c r="AV192" i="75"/>
  <c r="AV99" i="75"/>
  <c r="AV66" i="75"/>
  <c r="AV14" i="75"/>
  <c r="AV98" i="75"/>
  <c r="AV72" i="75"/>
  <c r="AV34" i="75"/>
  <c r="H35" i="5" s="1"/>
  <c r="L35" i="5" s="1"/>
  <c r="AV32" i="75"/>
  <c r="H33" i="5" s="1"/>
  <c r="L33" i="5" s="1"/>
  <c r="AV31" i="75"/>
  <c r="H81" i="5"/>
  <c r="AV180" i="75"/>
  <c r="AV174" i="75"/>
  <c r="AV189" i="75"/>
  <c r="AV95" i="75"/>
  <c r="AV102" i="75"/>
  <c r="AV59" i="75"/>
  <c r="AV118" i="75"/>
  <c r="AV29" i="75"/>
  <c r="AV167" i="75"/>
  <c r="AV187" i="75"/>
  <c r="AV191" i="75"/>
  <c r="AV181" i="75"/>
  <c r="AV90" i="75"/>
  <c r="AV104" i="75"/>
  <c r="H105" i="5" s="1"/>
  <c r="L105" i="5" s="1"/>
  <c r="AV135" i="75"/>
  <c r="AV50" i="75"/>
  <c r="H51" i="5" s="1"/>
  <c r="AV173" i="75"/>
  <c r="AV139" i="75"/>
  <c r="AV120" i="75"/>
  <c r="AV138" i="75"/>
  <c r="AV57" i="75"/>
  <c r="C93" i="5"/>
  <c r="H93" i="5"/>
  <c r="L93" i="5" s="1"/>
  <c r="F28" i="5"/>
  <c r="H28" i="5"/>
  <c r="L28" i="5" s="1"/>
  <c r="C124" i="5"/>
  <c r="J187" i="5"/>
  <c r="AS187" i="5" s="1"/>
  <c r="H100" i="5"/>
  <c r="L100" i="5" s="1"/>
  <c r="AO45" i="75"/>
  <c r="AR184" i="75"/>
  <c r="AV184" i="75" s="1"/>
  <c r="AR116" i="75"/>
  <c r="F117" i="5" s="1"/>
  <c r="AR117" i="75"/>
  <c r="F118" i="5" s="1"/>
  <c r="AL158" i="75"/>
  <c r="AL162" i="75"/>
  <c r="BC39" i="75"/>
  <c r="K40" i="5" s="1"/>
  <c r="H190" i="5"/>
  <c r="L190" i="5" s="1"/>
  <c r="AR123" i="75"/>
  <c r="F124" i="5" s="1"/>
  <c r="AR70" i="75"/>
  <c r="F71" i="5" s="1"/>
  <c r="C81" i="5"/>
  <c r="AL156" i="75"/>
  <c r="H90" i="5"/>
  <c r="L90" i="5" s="1"/>
  <c r="AR38" i="75"/>
  <c r="F39" i="5" s="1"/>
  <c r="AR145" i="75"/>
  <c r="F146" i="5" s="1"/>
  <c r="AR19" i="75"/>
  <c r="F20" i="5" s="1"/>
  <c r="H165" i="5"/>
  <c r="AR43" i="75"/>
  <c r="F44" i="5" s="1"/>
  <c r="AO188" i="75"/>
  <c r="BC167" i="75"/>
  <c r="K168" i="5" s="1"/>
  <c r="H141" i="5"/>
  <c r="L141" i="5" s="1"/>
  <c r="AR153" i="75"/>
  <c r="F154" i="5" s="1"/>
  <c r="AJ56" i="5"/>
  <c r="AJ53" i="5"/>
  <c r="C57" i="5"/>
  <c r="H57" i="5"/>
  <c r="AR185" i="75"/>
  <c r="F186" i="5" s="1"/>
  <c r="AD121" i="5"/>
  <c r="AD104" i="5"/>
  <c r="AR63" i="75"/>
  <c r="F64" i="5" s="1"/>
  <c r="AR143" i="75"/>
  <c r="F144" i="5" s="1"/>
  <c r="AR84" i="75"/>
  <c r="F85" i="5" s="1"/>
  <c r="AL189" i="75"/>
  <c r="AO112" i="75"/>
  <c r="AD96" i="5"/>
  <c r="H95" i="4"/>
  <c r="AE96" i="5" s="1"/>
  <c r="AR69" i="75"/>
  <c r="F70" i="5" s="1"/>
  <c r="C12" i="5"/>
  <c r="H12" i="5"/>
  <c r="L12" i="5" s="1"/>
  <c r="C82" i="5"/>
  <c r="H82" i="5"/>
  <c r="L82" i="5" s="1"/>
  <c r="F157" i="5"/>
  <c r="H157" i="5"/>
  <c r="L157" i="5" s="1"/>
  <c r="W74" i="5"/>
  <c r="AJ73" i="3"/>
  <c r="AK73" i="3" s="1"/>
  <c r="Y74" i="5" s="1"/>
  <c r="F138" i="5"/>
  <c r="H138" i="5"/>
  <c r="L138" i="5" s="1"/>
  <c r="AJ6" i="5"/>
  <c r="X168" i="4"/>
  <c r="AI169" i="5" s="1"/>
  <c r="AJ169" i="5" s="1"/>
  <c r="AJ159" i="3"/>
  <c r="AJ93" i="3"/>
  <c r="AK93" i="3" s="1"/>
  <c r="Y94" i="5" s="1"/>
  <c r="H189" i="4"/>
  <c r="AE190" i="5" s="1"/>
  <c r="AJ64" i="5"/>
  <c r="H75" i="5"/>
  <c r="L75" i="5" s="1"/>
  <c r="H91" i="5"/>
  <c r="X65" i="4"/>
  <c r="AI66" i="5" s="1"/>
  <c r="AJ66" i="5" s="1"/>
  <c r="X84" i="4"/>
  <c r="AI85" i="5" s="1"/>
  <c r="AJ85" i="5" s="1"/>
  <c r="AR13" i="75"/>
  <c r="F14" i="5" s="1"/>
  <c r="AR177" i="75"/>
  <c r="F178" i="5" s="1"/>
  <c r="AR5" i="75"/>
  <c r="AV5" i="75" s="1"/>
  <c r="J146" i="5"/>
  <c r="AS146" i="5" s="1"/>
  <c r="BC43" i="75"/>
  <c r="K44" i="5" s="1"/>
  <c r="X82" i="4"/>
  <c r="AI83" i="5" s="1"/>
  <c r="AJ83" i="5" s="1"/>
  <c r="AR166" i="75"/>
  <c r="F167" i="5" s="1"/>
  <c r="AL52" i="75"/>
  <c r="J164" i="5"/>
  <c r="AS164" i="5" s="1"/>
  <c r="X108" i="4"/>
  <c r="AI109" i="5" s="1"/>
  <c r="AJ109" i="5" s="1"/>
  <c r="AJ61" i="3"/>
  <c r="H146" i="4"/>
  <c r="AE147" i="5" s="1"/>
  <c r="AJ5" i="5"/>
  <c r="H102" i="5"/>
  <c r="L102" i="5" s="1"/>
  <c r="H155" i="5"/>
  <c r="L155" i="5" s="1"/>
  <c r="H131" i="4"/>
  <c r="AE132" i="5" s="1"/>
  <c r="AJ132" i="5" s="1"/>
  <c r="H192" i="5"/>
  <c r="L192" i="5" s="1"/>
  <c r="H42" i="5"/>
  <c r="L42" i="5" s="1"/>
  <c r="AL119" i="75"/>
  <c r="H170" i="4"/>
  <c r="AE171" i="5" s="1"/>
  <c r="AR144" i="75"/>
  <c r="AV144" i="75" s="1"/>
  <c r="BC29" i="75"/>
  <c r="K30" i="5" s="1"/>
  <c r="J188" i="5"/>
  <c r="AS188" i="5" s="1"/>
  <c r="J22" i="5"/>
  <c r="AS22" i="5" s="1"/>
  <c r="AJ132" i="3"/>
  <c r="X133" i="5" s="1"/>
  <c r="AJ81" i="5"/>
  <c r="AR152" i="75"/>
  <c r="F153" i="5" s="1"/>
  <c r="AR61" i="75"/>
  <c r="F62" i="5" s="1"/>
  <c r="C177" i="84"/>
  <c r="F177" i="84" s="1"/>
  <c r="N104" i="3"/>
  <c r="R105" i="5" s="1"/>
  <c r="N63" i="3"/>
  <c r="R64" i="5" s="1"/>
  <c r="X153" i="4"/>
  <c r="AI154" i="5" s="1"/>
  <c r="AJ154" i="5" s="1"/>
  <c r="X94" i="4"/>
  <c r="AI95" i="5" s="1"/>
  <c r="AJ95" i="5" s="1"/>
  <c r="AJ71" i="3"/>
  <c r="AJ126" i="3"/>
  <c r="AJ86" i="3"/>
  <c r="X87" i="5" s="1"/>
  <c r="X8" i="4"/>
  <c r="AI9" i="5" s="1"/>
  <c r="AJ9" i="5" s="1"/>
  <c r="S145" i="3"/>
  <c r="S146" i="5" s="1"/>
  <c r="AR169" i="75"/>
  <c r="AV169" i="75" s="1"/>
  <c r="H170" i="5" s="1"/>
  <c r="L170" i="5" s="1"/>
  <c r="X29" i="4"/>
  <c r="AI30" i="5" s="1"/>
  <c r="AJ30" i="5" s="1"/>
  <c r="AR47" i="75"/>
  <c r="AV47" i="75" s="1"/>
  <c r="H13" i="4"/>
  <c r="AE14" i="5" s="1"/>
  <c r="AJ14" i="5" s="1"/>
  <c r="AL106" i="75"/>
  <c r="AL105" i="75"/>
  <c r="J30" i="5"/>
  <c r="AS30" i="5" s="1"/>
  <c r="BC75" i="75"/>
  <c r="K76" i="5" s="1"/>
  <c r="J154" i="5"/>
  <c r="AS154" i="5" s="1"/>
  <c r="N143" i="3"/>
  <c r="R144" i="5" s="1"/>
  <c r="X26" i="4"/>
  <c r="AI27" i="5" s="1"/>
  <c r="AR93" i="75"/>
  <c r="F94" i="5" s="1"/>
  <c r="BC179" i="75"/>
  <c r="K180" i="5" s="1"/>
  <c r="X188" i="4"/>
  <c r="AI189" i="5" s="1"/>
  <c r="X163" i="4"/>
  <c r="AI164" i="5" s="1"/>
  <c r="AR175" i="75"/>
  <c r="AV175" i="75" s="1"/>
  <c r="AR142" i="75"/>
  <c r="F143" i="5" s="1"/>
  <c r="H92" i="4"/>
  <c r="AE93" i="5" s="1"/>
  <c r="AD93" i="5"/>
  <c r="AL153" i="75"/>
  <c r="X62" i="4"/>
  <c r="AI63" i="5" s="1"/>
  <c r="AJ63" i="5" s="1"/>
  <c r="AJ107" i="3"/>
  <c r="AJ180" i="3"/>
  <c r="H53" i="5"/>
  <c r="L53" i="5" s="1"/>
  <c r="AO170" i="75"/>
  <c r="AR49" i="75"/>
  <c r="AV49" i="75" s="1"/>
  <c r="H50" i="5" s="1"/>
  <c r="L50" i="5" s="1"/>
  <c r="AR159" i="75"/>
  <c r="F160" i="5" s="1"/>
  <c r="AT101" i="5"/>
  <c r="D117" i="84"/>
  <c r="G117" i="84" s="1"/>
  <c r="D103" i="84"/>
  <c r="G103" i="84" s="1"/>
  <c r="H103" i="84" s="1"/>
  <c r="AP98" i="5" s="1"/>
  <c r="D17" i="84"/>
  <c r="G17" i="84" s="1"/>
  <c r="D118" i="84"/>
  <c r="G118" i="84" s="1"/>
  <c r="D2" i="84"/>
  <c r="D80" i="84"/>
  <c r="G80" i="84" s="1"/>
  <c r="AT32" i="5"/>
  <c r="AT94" i="5"/>
  <c r="D8" i="84"/>
  <c r="G8" i="84" s="1"/>
  <c r="AT62" i="5"/>
  <c r="D4" i="84"/>
  <c r="G4" i="84" s="1"/>
  <c r="D16" i="84"/>
  <c r="G16" i="84" s="1"/>
  <c r="S160" i="3"/>
  <c r="S161" i="5" s="1"/>
  <c r="S79" i="3"/>
  <c r="S80" i="5" s="1"/>
  <c r="S56" i="3"/>
  <c r="S57" i="5" s="1"/>
  <c r="S80" i="3"/>
  <c r="S81" i="5" s="1"/>
  <c r="X36" i="4"/>
  <c r="AI37" i="5" s="1"/>
  <c r="AJ37" i="5" s="1"/>
  <c r="AH54" i="5"/>
  <c r="X37" i="4"/>
  <c r="AI38" i="5" s="1"/>
  <c r="AJ38" i="5" s="1"/>
  <c r="X87" i="4"/>
  <c r="AI88" i="5" s="1"/>
  <c r="AJ88" i="5" s="1"/>
  <c r="AJ101" i="5"/>
  <c r="X99" i="4"/>
  <c r="AI100" i="5" s="1"/>
  <c r="X35" i="4"/>
  <c r="AI36" i="5" s="1"/>
  <c r="AJ36" i="5" s="1"/>
  <c r="X164" i="4"/>
  <c r="AI165" i="5" s="1"/>
  <c r="AH30" i="5"/>
  <c r="X46" i="4"/>
  <c r="AI47" i="5" s="1"/>
  <c r="AJ47" i="5" s="1"/>
  <c r="Q118" i="5"/>
  <c r="S183" i="3"/>
  <c r="S184" i="5" s="1"/>
  <c r="S115" i="3"/>
  <c r="S116" i="5" s="1"/>
  <c r="N184" i="3"/>
  <c r="R185" i="5" s="1"/>
  <c r="N98" i="3"/>
  <c r="R99" i="5" s="1"/>
  <c r="N161" i="3"/>
  <c r="R162" i="5" s="1"/>
  <c r="N124" i="3"/>
  <c r="R125" i="5" s="1"/>
  <c r="N73" i="3"/>
  <c r="R74" i="5" s="1"/>
  <c r="X105" i="4"/>
  <c r="AI106" i="5" s="1"/>
  <c r="AJ106" i="5" s="1"/>
  <c r="AH164" i="5"/>
  <c r="AH113" i="5"/>
  <c r="X121" i="4"/>
  <c r="AI122" i="5" s="1"/>
  <c r="AJ122" i="5" s="1"/>
  <c r="X68" i="4"/>
  <c r="AI69" i="5" s="1"/>
  <c r="AJ69" i="5" s="1"/>
  <c r="X186" i="4"/>
  <c r="AI187" i="5" s="1"/>
  <c r="X124" i="4"/>
  <c r="AI125" i="5" s="1"/>
  <c r="X185" i="4"/>
  <c r="AI186" i="5" s="1"/>
  <c r="AJ186" i="5" s="1"/>
  <c r="X10" i="4"/>
  <c r="AI11" i="5" s="1"/>
  <c r="X7" i="4"/>
  <c r="AI8" i="5" s="1"/>
  <c r="AJ8" i="5" s="1"/>
  <c r="X54" i="4"/>
  <c r="AI55" i="5" s="1"/>
  <c r="AJ55" i="5" s="1"/>
  <c r="X78" i="4"/>
  <c r="AI79" i="5" s="1"/>
  <c r="AJ79" i="5" s="1"/>
  <c r="X17" i="4"/>
  <c r="AI18" i="5" s="1"/>
  <c r="AJ18" i="5" s="1"/>
  <c r="X174" i="4"/>
  <c r="AI175" i="5" s="1"/>
  <c r="X43" i="4"/>
  <c r="AI44" i="5" s="1"/>
  <c r="X16" i="4"/>
  <c r="AI17" i="5" s="1"/>
  <c r="X70" i="4"/>
  <c r="AI71" i="5" s="1"/>
  <c r="X33" i="4"/>
  <c r="AI34" i="5" s="1"/>
  <c r="AJ34" i="5" s="1"/>
  <c r="X25" i="4"/>
  <c r="AI26" i="5" s="1"/>
  <c r="AJ26" i="5" s="1"/>
  <c r="AH27" i="5"/>
  <c r="X123" i="4"/>
  <c r="AI124" i="5" s="1"/>
  <c r="AJ124" i="5" s="1"/>
  <c r="X136" i="4"/>
  <c r="AI137" i="5" s="1"/>
  <c r="AJ137" i="5" s="1"/>
  <c r="X83" i="4"/>
  <c r="AI84" i="5" s="1"/>
  <c r="AJ84" i="5" s="1"/>
  <c r="X64" i="4"/>
  <c r="AI65" i="5" s="1"/>
  <c r="AJ65" i="5" s="1"/>
  <c r="BB40" i="83"/>
  <c r="N147" i="3"/>
  <c r="R148" i="5" s="1"/>
  <c r="N41" i="3"/>
  <c r="R42" i="5" s="1"/>
  <c r="N102" i="3"/>
  <c r="R103" i="5" s="1"/>
  <c r="B36" i="84"/>
  <c r="E36" i="84" s="1"/>
  <c r="N58" i="3"/>
  <c r="R59" i="5" s="1"/>
  <c r="N4" i="3"/>
  <c r="R5" i="5" s="1"/>
  <c r="X107" i="4"/>
  <c r="AI108" i="5" s="1"/>
  <c r="X101" i="4"/>
  <c r="AI102" i="5" s="1"/>
  <c r="X60" i="4"/>
  <c r="AI61" i="5" s="1"/>
  <c r="AJ61" i="5" s="1"/>
  <c r="X96" i="4"/>
  <c r="AI97" i="5" s="1"/>
  <c r="AJ97" i="5" s="1"/>
  <c r="X166" i="4"/>
  <c r="AI167" i="5" s="1"/>
  <c r="AJ167" i="5" s="1"/>
  <c r="X93" i="4"/>
  <c r="AI94" i="5" s="1"/>
  <c r="AJ94" i="5" s="1"/>
  <c r="X49" i="4"/>
  <c r="AI50" i="5" s="1"/>
  <c r="X192" i="4"/>
  <c r="AI193" i="5" s="1"/>
  <c r="AQ73" i="5"/>
  <c r="AR73" i="5" s="1"/>
  <c r="AJ102" i="5"/>
  <c r="B48" i="84"/>
  <c r="E48" i="84" s="1"/>
  <c r="H48" i="84" s="1"/>
  <c r="AP49" i="5" s="1"/>
  <c r="AJ171" i="3"/>
  <c r="AK171" i="3" s="1"/>
  <c r="Y172" i="5" s="1"/>
  <c r="AJ135" i="3"/>
  <c r="X136" i="5" s="1"/>
  <c r="AQ81" i="5"/>
  <c r="AR81" i="5" s="1"/>
  <c r="B81" i="84"/>
  <c r="E81" i="84" s="1"/>
  <c r="AJ141" i="3"/>
  <c r="AJ54" i="3"/>
  <c r="X55" i="5" s="1"/>
  <c r="AJ143" i="3"/>
  <c r="X144" i="5" s="1"/>
  <c r="AJ176" i="3"/>
  <c r="X177" i="5" s="1"/>
  <c r="AJ117" i="3"/>
  <c r="X118" i="5" s="1"/>
  <c r="AJ84" i="3"/>
  <c r="AJ156" i="3"/>
  <c r="X157" i="5" s="1"/>
  <c r="AJ137" i="3"/>
  <c r="AK137" i="3" s="1"/>
  <c r="Y138" i="5" s="1"/>
  <c r="AJ94" i="3"/>
  <c r="X95" i="5" s="1"/>
  <c r="AJ128" i="3"/>
  <c r="X129" i="5" s="1"/>
  <c r="AJ15" i="3"/>
  <c r="AJ59" i="3"/>
  <c r="X60" i="5" s="1"/>
  <c r="AJ133" i="3"/>
  <c r="X134" i="5" s="1"/>
  <c r="AJ75" i="3"/>
  <c r="AJ121" i="3"/>
  <c r="AK121" i="3" s="1"/>
  <c r="Y122" i="5" s="1"/>
  <c r="AJ177" i="3"/>
  <c r="X178" i="5" s="1"/>
  <c r="AJ186" i="3"/>
  <c r="X187" i="5" s="1"/>
  <c r="AJ76" i="3"/>
  <c r="X77" i="5" s="1"/>
  <c r="N38" i="3"/>
  <c r="R39" i="5" s="1"/>
  <c r="N101" i="3"/>
  <c r="R102" i="5" s="1"/>
  <c r="N145" i="3"/>
  <c r="R146" i="5" s="1"/>
  <c r="N183" i="3"/>
  <c r="R184" i="5" s="1"/>
  <c r="Q37" i="5"/>
  <c r="N92" i="3"/>
  <c r="R93" i="5" s="1"/>
  <c r="Q30" i="5"/>
  <c r="N169" i="3"/>
  <c r="R170" i="5" s="1"/>
  <c r="N182" i="3"/>
  <c r="R183" i="5" s="1"/>
  <c r="N111" i="3"/>
  <c r="R112" i="5" s="1"/>
  <c r="N61" i="3"/>
  <c r="R62" i="5" s="1"/>
  <c r="B116" i="84"/>
  <c r="E116" i="84" s="1"/>
  <c r="L81" i="5"/>
  <c r="I12" i="5"/>
  <c r="C173" i="5"/>
  <c r="H173" i="5"/>
  <c r="L173" i="5" s="1"/>
  <c r="C68" i="5"/>
  <c r="H68" i="5"/>
  <c r="C87" i="5"/>
  <c r="H87" i="5"/>
  <c r="L87" i="5" s="1"/>
  <c r="AL177" i="75"/>
  <c r="H114" i="5"/>
  <c r="H107" i="5"/>
  <c r="L107" i="5" s="1"/>
  <c r="AL131" i="75"/>
  <c r="F50" i="5"/>
  <c r="H92" i="5"/>
  <c r="AL83" i="75"/>
  <c r="AL144" i="75"/>
  <c r="AR183" i="75"/>
  <c r="F184" i="5" s="1"/>
  <c r="F86" i="5"/>
  <c r="H61" i="5"/>
  <c r="AR26" i="75"/>
  <c r="F27" i="5" s="1"/>
  <c r="AR126" i="75"/>
  <c r="F127" i="5" s="1"/>
  <c r="AR105" i="75"/>
  <c r="F106" i="5" s="1"/>
  <c r="AR114" i="75"/>
  <c r="F115" i="5" s="1"/>
  <c r="AL49" i="75"/>
  <c r="AR42" i="75"/>
  <c r="F43" i="5" s="1"/>
  <c r="AR136" i="75"/>
  <c r="F137" i="5" s="1"/>
  <c r="AR127" i="75"/>
  <c r="AV127" i="75" s="1"/>
  <c r="AL147" i="75"/>
  <c r="H5" i="5"/>
  <c r="L5" i="5" s="1"/>
  <c r="C89" i="5"/>
  <c r="H89" i="5"/>
  <c r="L89" i="5" s="1"/>
  <c r="H37" i="5"/>
  <c r="L37" i="5" s="1"/>
  <c r="H49" i="5"/>
  <c r="H177" i="5"/>
  <c r="L177" i="5" s="1"/>
  <c r="BB31" i="83"/>
  <c r="AQ33" i="5"/>
  <c r="AR33" i="5" s="1"/>
  <c r="C150" i="5"/>
  <c r="H150" i="5"/>
  <c r="C19" i="5"/>
  <c r="H19" i="5"/>
  <c r="L19" i="5" s="1"/>
  <c r="BC67" i="75"/>
  <c r="K68" i="5" s="1"/>
  <c r="N123" i="3"/>
  <c r="R124" i="5" s="1"/>
  <c r="X88" i="4"/>
  <c r="AI89" i="5" s="1"/>
  <c r="AJ89" i="5" s="1"/>
  <c r="AJ193" i="5"/>
  <c r="X91" i="4"/>
  <c r="AI92" i="5" s="1"/>
  <c r="AJ92" i="5" s="1"/>
  <c r="AJ10" i="3"/>
  <c r="X19" i="4"/>
  <c r="AI20" i="5" s="1"/>
  <c r="AJ20" i="5" s="1"/>
  <c r="P74" i="5"/>
  <c r="AJ119" i="3"/>
  <c r="X120" i="5" s="1"/>
  <c r="H142" i="4"/>
  <c r="AE143" i="5" s="1"/>
  <c r="AD193" i="5"/>
  <c r="X30" i="4"/>
  <c r="AI31" i="5" s="1"/>
  <c r="AJ31" i="5" s="1"/>
  <c r="X41" i="4"/>
  <c r="AI42" i="5" s="1"/>
  <c r="AJ42" i="5" s="1"/>
  <c r="AJ4" i="3"/>
  <c r="AJ190" i="3"/>
  <c r="X191" i="5" s="1"/>
  <c r="AJ123" i="3"/>
  <c r="X124" i="5" s="1"/>
  <c r="X76" i="4"/>
  <c r="AI77" i="5" s="1"/>
  <c r="AJ77" i="5" s="1"/>
  <c r="X21" i="4"/>
  <c r="AI22" i="5" s="1"/>
  <c r="AJ22" i="5" s="1"/>
  <c r="AJ153" i="3"/>
  <c r="X154" i="5" s="1"/>
  <c r="BC131" i="75"/>
  <c r="K132" i="5" s="1"/>
  <c r="X57" i="4"/>
  <c r="AI58" i="5" s="1"/>
  <c r="AJ58" i="5" s="1"/>
  <c r="AJ129" i="3"/>
  <c r="X130" i="5" s="1"/>
  <c r="AJ92" i="3"/>
  <c r="X93" i="5" s="1"/>
  <c r="AJ67" i="3"/>
  <c r="X68" i="5" s="1"/>
  <c r="AJ127" i="3"/>
  <c r="N22" i="3"/>
  <c r="R23" i="5" s="1"/>
  <c r="AJ38" i="3"/>
  <c r="X39" i="5" s="1"/>
  <c r="AJ79" i="3"/>
  <c r="AK79" i="3" s="1"/>
  <c r="Y80" i="5" s="1"/>
  <c r="H126" i="4"/>
  <c r="AE127" i="5" s="1"/>
  <c r="AJ127" i="5" s="1"/>
  <c r="X141" i="4"/>
  <c r="AI142" i="5" s="1"/>
  <c r="AJ142" i="5" s="1"/>
  <c r="X34" i="4"/>
  <c r="AI35" i="5" s="1"/>
  <c r="AJ35" i="5" s="1"/>
  <c r="AJ131" i="5"/>
  <c r="N113" i="3"/>
  <c r="R114" i="5" s="1"/>
  <c r="H13" i="5"/>
  <c r="H109" i="5"/>
  <c r="L109" i="5" s="1"/>
  <c r="H31" i="4"/>
  <c r="AE32" i="5" s="1"/>
  <c r="AJ32" i="5" s="1"/>
  <c r="AH72" i="5"/>
  <c r="AJ154" i="3"/>
  <c r="X155" i="5" s="1"/>
  <c r="AJ98" i="3"/>
  <c r="AK98" i="3" s="1"/>
  <c r="Y99" i="5" s="1"/>
  <c r="AJ89" i="3"/>
  <c r="AK89" i="3" s="1"/>
  <c r="Y90" i="5" s="1"/>
  <c r="T141" i="5"/>
  <c r="AJ51" i="3"/>
  <c r="X52" i="5" s="1"/>
  <c r="H12" i="4"/>
  <c r="AE13" i="5" s="1"/>
  <c r="N116" i="3"/>
  <c r="R117" i="5" s="1"/>
  <c r="H164" i="5"/>
  <c r="L164" i="5" s="1"/>
  <c r="C153" i="5"/>
  <c r="L156" i="5"/>
  <c r="X6" i="4"/>
  <c r="AI7" i="5" s="1"/>
  <c r="AJ7" i="5" s="1"/>
  <c r="AJ185" i="3"/>
  <c r="AJ96" i="3"/>
  <c r="X97" i="5" s="1"/>
  <c r="H23" i="4"/>
  <c r="AE24" i="5" s="1"/>
  <c r="H115" i="4"/>
  <c r="AE116" i="5" s="1"/>
  <c r="AJ116" i="5" s="1"/>
  <c r="X144" i="4"/>
  <c r="AI145" i="5" s="1"/>
  <c r="AJ145" i="5" s="1"/>
  <c r="AJ129" i="5"/>
  <c r="X170" i="4"/>
  <c r="AI171" i="5" s="1"/>
  <c r="AJ171" i="5" s="1"/>
  <c r="H97" i="5"/>
  <c r="H136" i="5"/>
  <c r="AJ118" i="3"/>
  <c r="X119" i="5" s="1"/>
  <c r="X179" i="4"/>
  <c r="AI180" i="5" s="1"/>
  <c r="AJ180" i="5" s="1"/>
  <c r="X103" i="4"/>
  <c r="AI104" i="5" s="1"/>
  <c r="AJ104" i="5" s="1"/>
  <c r="H9" i="4"/>
  <c r="AE10" i="5" s="1"/>
  <c r="AD10" i="5"/>
  <c r="N174" i="3"/>
  <c r="R175" i="5" s="1"/>
  <c r="X22" i="4"/>
  <c r="AI23" i="5" s="1"/>
  <c r="X113" i="4"/>
  <c r="AI114" i="5" s="1"/>
  <c r="X190" i="4"/>
  <c r="AI191" i="5" s="1"/>
  <c r="AJ191" i="5" s="1"/>
  <c r="X149" i="4"/>
  <c r="AI150" i="5" s="1"/>
  <c r="AJ150" i="5" s="1"/>
  <c r="X173" i="4"/>
  <c r="AI174" i="5" s="1"/>
  <c r="AJ174" i="5" s="1"/>
  <c r="T81" i="5"/>
  <c r="AJ191" i="3"/>
  <c r="AK191" i="3" s="1"/>
  <c r="Y192" i="5" s="1"/>
  <c r="AJ134" i="3"/>
  <c r="AK134" i="3" s="1"/>
  <c r="Y135" i="5" s="1"/>
  <c r="AJ147" i="3"/>
  <c r="X148" i="5" s="1"/>
  <c r="AJ173" i="3"/>
  <c r="X174" i="5" s="1"/>
  <c r="AJ48" i="3"/>
  <c r="X49" i="5" s="1"/>
  <c r="H58" i="5"/>
  <c r="L58" i="5" s="1"/>
  <c r="H32" i="5"/>
  <c r="L32" i="5" s="1"/>
  <c r="X74" i="4"/>
  <c r="AI75" i="5" s="1"/>
  <c r="AJ75" i="5" s="1"/>
  <c r="X44" i="4"/>
  <c r="AI45" i="5" s="1"/>
  <c r="AJ45" i="5" s="1"/>
  <c r="N170" i="3"/>
  <c r="R171" i="5" s="1"/>
  <c r="X122" i="4"/>
  <c r="AI123" i="5" s="1"/>
  <c r="AJ123" i="5" s="1"/>
  <c r="AJ167" i="3"/>
  <c r="AJ99" i="3"/>
  <c r="X100" i="5" s="1"/>
  <c r="AJ19" i="5"/>
  <c r="X152" i="4"/>
  <c r="AI153" i="5" s="1"/>
  <c r="AJ153" i="5" s="1"/>
  <c r="H121" i="5"/>
  <c r="L121" i="5" s="1"/>
  <c r="H133" i="5"/>
  <c r="L133" i="5" s="1"/>
  <c r="AD159" i="5"/>
  <c r="H158" i="4"/>
  <c r="AE159" i="5" s="1"/>
  <c r="O144" i="5"/>
  <c r="O29" i="5"/>
  <c r="N7" i="3"/>
  <c r="R8" i="5" s="1"/>
  <c r="N82" i="3"/>
  <c r="R83" i="5" s="1"/>
  <c r="N99" i="3"/>
  <c r="R100" i="5" s="1"/>
  <c r="N84" i="3"/>
  <c r="R85" i="5" s="1"/>
  <c r="N48" i="3"/>
  <c r="R49" i="5" s="1"/>
  <c r="N76" i="3"/>
  <c r="R77" i="5" s="1"/>
  <c r="N190" i="3"/>
  <c r="R191" i="5" s="1"/>
  <c r="N108" i="3"/>
  <c r="R109" i="5" s="1"/>
  <c r="AT93" i="5"/>
  <c r="D33" i="84"/>
  <c r="G33" i="84" s="1"/>
  <c r="D125" i="84"/>
  <c r="G125" i="84" s="1"/>
  <c r="D161" i="84"/>
  <c r="G161" i="84" s="1"/>
  <c r="AT85" i="5"/>
  <c r="AT70" i="5"/>
  <c r="D142" i="84"/>
  <c r="G142" i="84" s="1"/>
  <c r="AT177" i="5"/>
  <c r="AT124" i="5"/>
  <c r="AT49" i="5"/>
  <c r="AT183" i="5"/>
  <c r="D42" i="84"/>
  <c r="G42" i="84" s="1"/>
  <c r="D68" i="84"/>
  <c r="G68" i="84" s="1"/>
  <c r="H68" i="84" s="1"/>
  <c r="AP56" i="5" s="1"/>
  <c r="D115" i="84"/>
  <c r="G115" i="84" s="1"/>
  <c r="H115" i="84" s="1"/>
  <c r="AP109" i="5" s="1"/>
  <c r="D132" i="84"/>
  <c r="G132" i="84" s="1"/>
  <c r="AT142" i="5"/>
  <c r="AT169" i="5"/>
  <c r="AT141" i="5"/>
  <c r="AT180" i="5"/>
  <c r="D167" i="84"/>
  <c r="G167" i="84" s="1"/>
  <c r="AT175" i="5"/>
  <c r="D113" i="84"/>
  <c r="G113" i="84" s="1"/>
  <c r="AT158" i="5"/>
  <c r="AT77" i="5"/>
  <c r="AT14" i="5"/>
  <c r="AT6" i="5"/>
  <c r="AT9" i="5"/>
  <c r="AT96" i="5"/>
  <c r="D39" i="84"/>
  <c r="G39" i="84" s="1"/>
  <c r="H39" i="84" s="1"/>
  <c r="AP40" i="5" s="1"/>
  <c r="AT45" i="5"/>
  <c r="C194" i="5"/>
  <c r="H194" i="5"/>
  <c r="C85" i="5"/>
  <c r="G95" i="5"/>
  <c r="H95" i="5"/>
  <c r="L95" i="5" s="1"/>
  <c r="C120" i="5"/>
  <c r="H120" i="5"/>
  <c r="L120" i="5" s="1"/>
  <c r="C100" i="84"/>
  <c r="F100" i="84" s="1"/>
  <c r="C22" i="84"/>
  <c r="F22" i="84" s="1"/>
  <c r="N70" i="3"/>
  <c r="R71" i="5" s="1"/>
  <c r="N88" i="3"/>
  <c r="R89" i="5" s="1"/>
  <c r="N18" i="3"/>
  <c r="R19" i="5" s="1"/>
  <c r="AJ115" i="5"/>
  <c r="AH171" i="5"/>
  <c r="X69" i="4"/>
  <c r="AI70" i="5" s="1"/>
  <c r="AJ70" i="5" s="1"/>
  <c r="AJ183" i="3"/>
  <c r="X184" i="5" s="1"/>
  <c r="AJ130" i="3"/>
  <c r="X131" i="5" s="1"/>
  <c r="AD69" i="5"/>
  <c r="AD49" i="5"/>
  <c r="X157" i="4"/>
  <c r="AI158" i="5" s="1"/>
  <c r="AJ158" i="5" s="1"/>
  <c r="AO9" i="75"/>
  <c r="AV9" i="75" s="1"/>
  <c r="BC91" i="75"/>
  <c r="K92" i="5" s="1"/>
  <c r="N176" i="3"/>
  <c r="R177" i="5" s="1"/>
  <c r="X151" i="4"/>
  <c r="AI152" i="5" s="1"/>
  <c r="AJ152" i="5" s="1"/>
  <c r="AJ27" i="5"/>
  <c r="X193" i="4"/>
  <c r="AI194" i="5" s="1"/>
  <c r="AJ194" i="5" s="1"/>
  <c r="AJ113" i="3"/>
  <c r="X114" i="5" s="1"/>
  <c r="AJ87" i="3"/>
  <c r="X88" i="5" s="1"/>
  <c r="AJ172" i="3"/>
  <c r="AK172" i="3" s="1"/>
  <c r="Y173" i="5" s="1"/>
  <c r="AD182" i="5"/>
  <c r="H77" i="4"/>
  <c r="AE78" i="5" s="1"/>
  <c r="X135" i="4"/>
  <c r="AI136" i="5" s="1"/>
  <c r="AJ136" i="5" s="1"/>
  <c r="X140" i="4"/>
  <c r="AI141" i="5" s="1"/>
  <c r="AJ141" i="5" s="1"/>
  <c r="AJ21" i="3"/>
  <c r="AK21" i="3" s="1"/>
  <c r="Y22" i="5" s="1"/>
  <c r="H172" i="5"/>
  <c r="L172" i="5" s="1"/>
  <c r="X137" i="4"/>
  <c r="AI138" i="5" s="1"/>
  <c r="AJ138" i="5" s="1"/>
  <c r="X12" i="4"/>
  <c r="AI13" i="5" s="1"/>
  <c r="N130" i="3"/>
  <c r="R131" i="5" s="1"/>
  <c r="N49" i="3"/>
  <c r="R50" i="5" s="1"/>
  <c r="X72" i="4"/>
  <c r="AI73" i="5" s="1"/>
  <c r="AJ73" i="5" s="1"/>
  <c r="AJ62" i="3"/>
  <c r="X63" i="5" s="1"/>
  <c r="AJ19" i="3"/>
  <c r="AJ45" i="3"/>
  <c r="X46" i="5" s="1"/>
  <c r="AJ166" i="3"/>
  <c r="X167" i="5" s="1"/>
  <c r="H53" i="4"/>
  <c r="AE54" i="5" s="1"/>
  <c r="AJ54" i="5" s="1"/>
  <c r="H145" i="4"/>
  <c r="AE146" i="5" s="1"/>
  <c r="AF75" i="5"/>
  <c r="X159" i="4"/>
  <c r="AI160" i="5" s="1"/>
  <c r="AJ160" i="5" s="1"/>
  <c r="H139" i="5"/>
  <c r="L139" i="5" s="1"/>
  <c r="X67" i="4"/>
  <c r="AI68" i="5" s="1"/>
  <c r="AJ68" i="5" s="1"/>
  <c r="X129" i="4"/>
  <c r="AI130" i="5" s="1"/>
  <c r="AJ130" i="5" s="1"/>
  <c r="AJ184" i="3"/>
  <c r="AK184" i="3" s="1"/>
  <c r="Y185" i="5" s="1"/>
  <c r="AJ91" i="3"/>
  <c r="X92" i="5" s="1"/>
  <c r="H24" i="5"/>
  <c r="L24" i="5" s="1"/>
  <c r="AO179" i="75"/>
  <c r="AV179" i="75" s="1"/>
  <c r="H76" i="5"/>
  <c r="X133" i="4"/>
  <c r="AI134" i="5" s="1"/>
  <c r="AJ134" i="5" s="1"/>
  <c r="J70" i="5"/>
  <c r="AS70" i="5" s="1"/>
  <c r="N158" i="3"/>
  <c r="R159" i="5" s="1"/>
  <c r="X125" i="4"/>
  <c r="AI126" i="5" s="1"/>
  <c r="AJ126" i="5" s="1"/>
  <c r="C125" i="84"/>
  <c r="F125" i="84" s="1"/>
  <c r="BC78" i="75"/>
  <c r="K79" i="5" s="1"/>
  <c r="C7" i="84"/>
  <c r="F7" i="84" s="1"/>
  <c r="H7" i="84" s="1"/>
  <c r="AP10" i="5" s="1"/>
  <c r="N119" i="3"/>
  <c r="R120" i="5" s="1"/>
  <c r="N128" i="3"/>
  <c r="R129" i="5" s="1"/>
  <c r="N168" i="3"/>
  <c r="R169" i="5" s="1"/>
  <c r="N180" i="3"/>
  <c r="R181" i="5" s="1"/>
  <c r="N114" i="3"/>
  <c r="R115" i="5" s="1"/>
  <c r="BC60" i="75"/>
  <c r="K61" i="5" s="1"/>
  <c r="L61" i="5" s="1"/>
  <c r="X160" i="4"/>
  <c r="AI161" i="5" s="1"/>
  <c r="AJ161" i="5" s="1"/>
  <c r="AJ5" i="3"/>
  <c r="X6" i="5" s="1"/>
  <c r="N192" i="3"/>
  <c r="R193" i="5" s="1"/>
  <c r="N122" i="3"/>
  <c r="R123" i="5" s="1"/>
  <c r="AJ178" i="3"/>
  <c r="AK178" i="3" s="1"/>
  <c r="Y179" i="5" s="1"/>
  <c r="Z179" i="5" s="1"/>
  <c r="AB179" i="5" s="1"/>
  <c r="AJ68" i="3"/>
  <c r="AK68" i="3" s="1"/>
  <c r="Y69" i="5" s="1"/>
  <c r="AD26" i="5"/>
  <c r="AD72" i="5"/>
  <c r="N39" i="3"/>
  <c r="R40" i="5" s="1"/>
  <c r="C71" i="84"/>
  <c r="F71" i="84" s="1"/>
  <c r="AJ72" i="5"/>
  <c r="C146" i="84"/>
  <c r="F146" i="84" s="1"/>
  <c r="H146" i="84" s="1"/>
  <c r="AP142" i="5" s="1"/>
  <c r="C11" i="84"/>
  <c r="F11" i="84" s="1"/>
  <c r="J79" i="5"/>
  <c r="AS79" i="5" s="1"/>
  <c r="N66" i="3"/>
  <c r="R67" i="5" s="1"/>
  <c r="N189" i="3"/>
  <c r="R190" i="5" s="1"/>
  <c r="N97" i="3"/>
  <c r="R98" i="5" s="1"/>
  <c r="C57" i="84"/>
  <c r="F57" i="84" s="1"/>
  <c r="BC164" i="75"/>
  <c r="K165" i="5" s="1"/>
  <c r="AJ108" i="5"/>
  <c r="X9" i="4"/>
  <c r="AI10" i="5" s="1"/>
  <c r="X171" i="4"/>
  <c r="AI172" i="5" s="1"/>
  <c r="AJ172" i="5" s="1"/>
  <c r="AJ101" i="3"/>
  <c r="X165" i="4"/>
  <c r="AI166" i="5" s="1"/>
  <c r="AJ166" i="5" s="1"/>
  <c r="N90" i="3"/>
  <c r="R91" i="5" s="1"/>
  <c r="AJ27" i="3"/>
  <c r="X28" i="5" s="1"/>
  <c r="AJ161" i="3"/>
  <c r="X162" i="5" s="1"/>
  <c r="H163" i="4"/>
  <c r="AE164" i="5" s="1"/>
  <c r="X178" i="4"/>
  <c r="AI179" i="5" s="1"/>
  <c r="AJ179" i="5" s="1"/>
  <c r="H96" i="5"/>
  <c r="L96" i="5" s="1"/>
  <c r="H132" i="5"/>
  <c r="L132" i="5" s="1"/>
  <c r="H101" i="5"/>
  <c r="L101" i="5" s="1"/>
  <c r="H147" i="4"/>
  <c r="AE148" i="5" s="1"/>
  <c r="N69" i="3"/>
  <c r="R70" i="5" s="1"/>
  <c r="J127" i="5"/>
  <c r="AS127" i="5" s="1"/>
  <c r="J10" i="5"/>
  <c r="AS10" i="5" s="1"/>
  <c r="AJ28" i="5"/>
  <c r="BC149" i="75"/>
  <c r="K150" i="5" s="1"/>
  <c r="J165" i="5"/>
  <c r="AS165" i="5" s="1"/>
  <c r="BC15" i="75"/>
  <c r="K16" i="5" s="1"/>
  <c r="N193" i="3"/>
  <c r="R194" i="5" s="1"/>
  <c r="N79" i="3"/>
  <c r="R80" i="5" s="1"/>
  <c r="N181" i="3"/>
  <c r="R182" i="5" s="1"/>
  <c r="AJ165" i="5"/>
  <c r="X75" i="4"/>
  <c r="AI76" i="5" s="1"/>
  <c r="AJ76" i="5" s="1"/>
  <c r="AJ7" i="3"/>
  <c r="X8" i="5" s="1"/>
  <c r="AJ30" i="3"/>
  <c r="AK30" i="3" s="1"/>
  <c r="Y31" i="5" s="1"/>
  <c r="H3" i="4"/>
  <c r="AE4" i="5" s="1"/>
  <c r="AJ4" i="5" s="1"/>
  <c r="AJ162" i="5"/>
  <c r="AJ47" i="3"/>
  <c r="X48" i="5" s="1"/>
  <c r="H168" i="5"/>
  <c r="H175" i="5"/>
  <c r="L175" i="5" s="1"/>
  <c r="H52" i="5"/>
  <c r="L52" i="5" s="1"/>
  <c r="G159" i="5"/>
  <c r="H159" i="5"/>
  <c r="L159" i="5" s="1"/>
  <c r="H79" i="5"/>
  <c r="C79" i="5"/>
  <c r="C179" i="5"/>
  <c r="H179" i="5"/>
  <c r="W27" i="5"/>
  <c r="AJ26" i="3"/>
  <c r="X27" i="5" s="1"/>
  <c r="C129" i="5"/>
  <c r="H129" i="5"/>
  <c r="L129" i="5" s="1"/>
  <c r="AH24" i="5"/>
  <c r="X23" i="4"/>
  <c r="AI24" i="5" s="1"/>
  <c r="I108" i="5"/>
  <c r="C127" i="84"/>
  <c r="F127" i="84" s="1"/>
  <c r="H127" i="84" s="1"/>
  <c r="AP126" i="5" s="1"/>
  <c r="AO69" i="75"/>
  <c r="X66" i="4"/>
  <c r="AI67" i="5" s="1"/>
  <c r="AJ67" i="5" s="1"/>
  <c r="H77" i="5"/>
  <c r="L77" i="5" s="1"/>
  <c r="AR37" i="75"/>
  <c r="F38" i="5" s="1"/>
  <c r="N153" i="3"/>
  <c r="R154" i="5" s="1"/>
  <c r="N120" i="3"/>
  <c r="R121" i="5" s="1"/>
  <c r="N95" i="3"/>
  <c r="R96" i="5" s="1"/>
  <c r="X116" i="4"/>
  <c r="AI117" i="5" s="1"/>
  <c r="AJ117" i="5" s="1"/>
  <c r="G11" i="5"/>
  <c r="H11" i="5"/>
  <c r="L11" i="5" s="1"/>
  <c r="AH21" i="5"/>
  <c r="AK15" i="3"/>
  <c r="Y16" i="5" s="1"/>
  <c r="H119" i="5"/>
  <c r="L119" i="5" s="1"/>
  <c r="AJ25" i="5"/>
  <c r="AJ151" i="3"/>
  <c r="X152" i="5" s="1"/>
  <c r="H47" i="5"/>
  <c r="L47" i="5" s="1"/>
  <c r="H163" i="5"/>
  <c r="L163" i="5" s="1"/>
  <c r="X142" i="4"/>
  <c r="AI143" i="5" s="1"/>
  <c r="BC103" i="75"/>
  <c r="K104" i="5" s="1"/>
  <c r="X11" i="4"/>
  <c r="AI12" i="5" s="1"/>
  <c r="AJ12" i="5" s="1"/>
  <c r="H25" i="5"/>
  <c r="L25" i="5" s="1"/>
  <c r="AJ3" i="3"/>
  <c r="X4" i="5" s="1"/>
  <c r="H187" i="5"/>
  <c r="L187" i="5" s="1"/>
  <c r="BC71" i="75"/>
  <c r="K72" i="5" s="1"/>
  <c r="AH29" i="5"/>
  <c r="X147" i="4"/>
  <c r="AI148" i="5" s="1"/>
  <c r="T4" i="5"/>
  <c r="X61" i="4"/>
  <c r="AI62" i="5" s="1"/>
  <c r="AJ62" i="5" s="1"/>
  <c r="BC175" i="75"/>
  <c r="K176" i="5" s="1"/>
  <c r="AH4" i="5"/>
  <c r="X145" i="4"/>
  <c r="AI146" i="5" s="1"/>
  <c r="X143" i="4"/>
  <c r="AI144" i="5" s="1"/>
  <c r="AJ144" i="5" s="1"/>
  <c r="AH117" i="5"/>
  <c r="X109" i="4"/>
  <c r="AI110" i="5" s="1"/>
  <c r="AJ110" i="5" s="1"/>
  <c r="AH192" i="5"/>
  <c r="AJ120" i="5"/>
  <c r="AJ158" i="3"/>
  <c r="X159" i="5" s="1"/>
  <c r="BC143" i="75"/>
  <c r="K144" i="5" s="1"/>
  <c r="I148" i="5"/>
  <c r="X117" i="4"/>
  <c r="AI118" i="5" s="1"/>
  <c r="AJ118" i="5" s="1"/>
  <c r="X79" i="4"/>
  <c r="AI80" i="5" s="1"/>
  <c r="AJ80" i="5" s="1"/>
  <c r="AJ31" i="3"/>
  <c r="X32" i="5" s="1"/>
  <c r="X59" i="4"/>
  <c r="AI60" i="5" s="1"/>
  <c r="AJ60" i="5" s="1"/>
  <c r="X148" i="4"/>
  <c r="AI149" i="5" s="1"/>
  <c r="AJ149" i="5" s="1"/>
  <c r="BB32" i="83"/>
  <c r="B30" i="84"/>
  <c r="E30" i="84" s="1"/>
  <c r="X58" i="4"/>
  <c r="AI59" i="5" s="1"/>
  <c r="AJ59" i="5" s="1"/>
  <c r="AJ33" i="3"/>
  <c r="AK33" i="3" s="1"/>
  <c r="Y34" i="5" s="1"/>
  <c r="Z34" i="5" s="1"/>
  <c r="AB34" i="5" s="1"/>
  <c r="AJ109" i="3"/>
  <c r="X110" i="5" s="1"/>
  <c r="AJ16" i="3"/>
  <c r="X17" i="5" s="1"/>
  <c r="AJ160" i="3"/>
  <c r="X161" i="5" s="1"/>
  <c r="AJ50" i="5"/>
  <c r="X138" i="4"/>
  <c r="AI139" i="5" s="1"/>
  <c r="AJ139" i="5" s="1"/>
  <c r="AJ144" i="3"/>
  <c r="X145" i="5" s="1"/>
  <c r="AJ138" i="3"/>
  <c r="AK138" i="3" s="1"/>
  <c r="Y139" i="5" s="1"/>
  <c r="Z139" i="5" s="1"/>
  <c r="AB139" i="5" s="1"/>
  <c r="AJ78" i="3"/>
  <c r="AK78" i="3" s="1"/>
  <c r="Y79" i="5" s="1"/>
  <c r="X97" i="4"/>
  <c r="AI98" i="5" s="1"/>
  <c r="AJ98" i="5" s="1"/>
  <c r="X47" i="4"/>
  <c r="AI48" i="5" s="1"/>
  <c r="AJ48" i="5" s="1"/>
  <c r="X184" i="4"/>
  <c r="AI185" i="5" s="1"/>
  <c r="AJ185" i="5" s="1"/>
  <c r="N30" i="3"/>
  <c r="R31" i="5" s="1"/>
  <c r="N14" i="3"/>
  <c r="R15" i="5" s="1"/>
  <c r="AJ157" i="3"/>
  <c r="X158" i="5" s="1"/>
  <c r="N31" i="3"/>
  <c r="R32" i="5" s="1"/>
  <c r="N45" i="3"/>
  <c r="R46" i="5" s="1"/>
  <c r="N150" i="3"/>
  <c r="R151" i="5" s="1"/>
  <c r="N107" i="3"/>
  <c r="R108" i="5" s="1"/>
  <c r="N52" i="3"/>
  <c r="R53" i="5" s="1"/>
  <c r="AJ83" i="3"/>
  <c r="X84" i="5" s="1"/>
  <c r="N160" i="3"/>
  <c r="R161" i="5" s="1"/>
  <c r="N25" i="3"/>
  <c r="R26" i="5" s="1"/>
  <c r="N74" i="3"/>
  <c r="R75" i="5" s="1"/>
  <c r="BB71" i="83"/>
  <c r="N89" i="3"/>
  <c r="R90" i="5" s="1"/>
  <c r="G112" i="5"/>
  <c r="H112" i="5"/>
  <c r="G69" i="5"/>
  <c r="H69" i="5"/>
  <c r="L69" i="5" s="1"/>
  <c r="G151" i="5"/>
  <c r="H151" i="5"/>
  <c r="L151" i="5" s="1"/>
  <c r="L97" i="5"/>
  <c r="H30" i="5"/>
  <c r="H131" i="5"/>
  <c r="L131" i="5" s="1"/>
  <c r="BC59" i="75"/>
  <c r="K60" i="5" s="1"/>
  <c r="I60" i="5"/>
  <c r="H166" i="5"/>
  <c r="L166" i="5" s="1"/>
  <c r="L18" i="5"/>
  <c r="H104" i="5"/>
  <c r="H182" i="5"/>
  <c r="L182" i="5" s="1"/>
  <c r="H73" i="5"/>
  <c r="L73" i="5" s="1"/>
  <c r="BC187" i="75"/>
  <c r="K188" i="5" s="1"/>
  <c r="H36" i="5"/>
  <c r="L36" i="5" s="1"/>
  <c r="N187" i="3"/>
  <c r="R188" i="5" s="1"/>
  <c r="N23" i="3"/>
  <c r="R24" i="5" s="1"/>
  <c r="N146" i="3"/>
  <c r="R147" i="5" s="1"/>
  <c r="N96" i="3"/>
  <c r="R97" i="5" s="1"/>
  <c r="N148" i="3"/>
  <c r="R149" i="5" s="1"/>
  <c r="B138" i="84"/>
  <c r="E138" i="84" s="1"/>
  <c r="H138" i="84" s="1"/>
  <c r="AP132" i="5" s="1"/>
  <c r="AQ132" i="5"/>
  <c r="AR132" i="5" s="1"/>
  <c r="N43" i="3"/>
  <c r="R44" i="5" s="1"/>
  <c r="N54" i="3"/>
  <c r="R55" i="5" s="1"/>
  <c r="BC111" i="75"/>
  <c r="K112" i="5" s="1"/>
  <c r="H84" i="5"/>
  <c r="L84" i="5" s="1"/>
  <c r="H72" i="5"/>
  <c r="G193" i="5"/>
  <c r="H193" i="5"/>
  <c r="L193" i="5" s="1"/>
  <c r="C144" i="5"/>
  <c r="C9" i="5"/>
  <c r="H9" i="5"/>
  <c r="L9" i="5" s="1"/>
  <c r="F34" i="5"/>
  <c r="H34" i="5"/>
  <c r="L34" i="5" s="1"/>
  <c r="C8" i="5"/>
  <c r="H8" i="5"/>
  <c r="H22" i="5"/>
  <c r="C22" i="5"/>
  <c r="F108" i="5"/>
  <c r="H108" i="5"/>
  <c r="L108" i="5" s="1"/>
  <c r="H186" i="4"/>
  <c r="AE187" i="5" s="1"/>
  <c r="AJ187" i="5" s="1"/>
  <c r="AD187" i="5"/>
  <c r="G140" i="5"/>
  <c r="H140" i="5"/>
  <c r="L140" i="5" s="1"/>
  <c r="H99" i="5"/>
  <c r="L99" i="5" s="1"/>
  <c r="S101" i="3"/>
  <c r="S102" i="5" s="1"/>
  <c r="S19" i="3"/>
  <c r="S20" i="5" s="1"/>
  <c r="AH190" i="5"/>
  <c r="X189" i="4"/>
  <c r="AI190" i="5" s="1"/>
  <c r="H40" i="5"/>
  <c r="C40" i="5"/>
  <c r="BC178" i="75"/>
  <c r="K179" i="5" s="1"/>
  <c r="J149" i="5"/>
  <c r="AS149" i="5" s="1"/>
  <c r="C178" i="84"/>
  <c r="F178" i="84" s="1"/>
  <c r="N16" i="3"/>
  <c r="R17" i="5" s="1"/>
  <c r="O184" i="5"/>
  <c r="AJ112" i="5"/>
  <c r="H99" i="4"/>
  <c r="AE100" i="5" s="1"/>
  <c r="X169" i="4"/>
  <c r="AI170" i="5" s="1"/>
  <c r="AJ170" i="5" s="1"/>
  <c r="AJ95" i="3"/>
  <c r="AK95" i="3" s="1"/>
  <c r="Y96" i="5" s="1"/>
  <c r="AJ39" i="3"/>
  <c r="X98" i="4"/>
  <c r="AI99" i="5" s="1"/>
  <c r="AJ99" i="5" s="1"/>
  <c r="X134" i="4"/>
  <c r="AI135" i="5" s="1"/>
  <c r="AJ135" i="5" s="1"/>
  <c r="H169" i="5"/>
  <c r="L169" i="5" s="1"/>
  <c r="H181" i="5"/>
  <c r="L181" i="5" s="1"/>
  <c r="H59" i="5"/>
  <c r="L59" i="5" s="1"/>
  <c r="AH128" i="5"/>
  <c r="X127" i="4"/>
  <c r="AI128" i="5" s="1"/>
  <c r="BC170" i="75"/>
  <c r="K171" i="5" s="1"/>
  <c r="BC38" i="75"/>
  <c r="K39" i="5" s="1"/>
  <c r="J136" i="5"/>
  <c r="AS136" i="5" s="1"/>
  <c r="BB39" i="83"/>
  <c r="N9" i="3"/>
  <c r="R10" i="5" s="1"/>
  <c r="AJ147" i="5"/>
  <c r="X95" i="4"/>
  <c r="AI96" i="5" s="1"/>
  <c r="AK163" i="3"/>
  <c r="Y164" i="5" s="1"/>
  <c r="H10" i="4"/>
  <c r="AE11" i="5" s="1"/>
  <c r="H191" i="4"/>
  <c r="AE192" i="5" s="1"/>
  <c r="AJ192" i="5" s="1"/>
  <c r="H70" i="4"/>
  <c r="AE71" i="5" s="1"/>
  <c r="X32" i="4"/>
  <c r="AI33" i="5" s="1"/>
  <c r="AJ33" i="5" s="1"/>
  <c r="AF37" i="5"/>
  <c r="AF118" i="5"/>
  <c r="BC87" i="75"/>
  <c r="K88" i="5" s="1"/>
  <c r="AO15" i="75"/>
  <c r="AV15" i="75" s="1"/>
  <c r="H16" i="5" s="1"/>
  <c r="H130" i="5"/>
  <c r="L130" i="5" s="1"/>
  <c r="X110" i="4"/>
  <c r="AI111" i="5" s="1"/>
  <c r="AJ111" i="5" s="1"/>
  <c r="AH111" i="5"/>
  <c r="C38" i="84"/>
  <c r="F38" i="84" s="1"/>
  <c r="J142" i="5"/>
  <c r="AS142" i="5" s="1"/>
  <c r="AJ125" i="5"/>
  <c r="N100" i="3"/>
  <c r="R101" i="5" s="1"/>
  <c r="X73" i="4"/>
  <c r="AI74" i="5" s="1"/>
  <c r="AJ74" i="5" s="1"/>
  <c r="H103" i="5"/>
  <c r="L103" i="5" s="1"/>
  <c r="AR3" i="75"/>
  <c r="F4" i="5" s="1"/>
  <c r="H148" i="5"/>
  <c r="L148" i="5" s="1"/>
  <c r="AJ105" i="3"/>
  <c r="U106" i="5"/>
  <c r="N46" i="3"/>
  <c r="R47" i="5" s="1"/>
  <c r="AJ14" i="3"/>
  <c r="X15" i="5" s="1"/>
  <c r="N132" i="3"/>
  <c r="R133" i="5" s="1"/>
  <c r="N13" i="3"/>
  <c r="R14" i="5" s="1"/>
  <c r="N75" i="3"/>
  <c r="R76" i="5" s="1"/>
  <c r="N93" i="3"/>
  <c r="R94" i="5" s="1"/>
  <c r="AK88" i="3"/>
  <c r="Y89" i="5" s="1"/>
  <c r="AJ175" i="3"/>
  <c r="X176" i="5" s="1"/>
  <c r="N125" i="3"/>
  <c r="R126" i="5" s="1"/>
  <c r="N5" i="3"/>
  <c r="R6" i="5" s="1"/>
  <c r="AJ192" i="3"/>
  <c r="X193" i="5" s="1"/>
  <c r="T96" i="5"/>
  <c r="AJ165" i="3"/>
  <c r="AK165" i="3" s="1"/>
  <c r="Y166" i="5" s="1"/>
  <c r="AK69" i="3"/>
  <c r="Y70" i="5" s="1"/>
  <c r="AK104" i="3"/>
  <c r="Y105" i="5" s="1"/>
  <c r="N154" i="3"/>
  <c r="R155" i="5" s="1"/>
  <c r="N149" i="3"/>
  <c r="R150" i="5" s="1"/>
  <c r="N78" i="3"/>
  <c r="R79" i="5" s="1"/>
  <c r="N164" i="3"/>
  <c r="R165" i="5" s="1"/>
  <c r="N35" i="3"/>
  <c r="R36" i="5" s="1"/>
  <c r="N109" i="3"/>
  <c r="R110" i="5" s="1"/>
  <c r="N67" i="3"/>
  <c r="R68" i="5" s="1"/>
  <c r="N15" i="3"/>
  <c r="R16" i="5" s="1"/>
  <c r="N64" i="3"/>
  <c r="R65" i="5" s="1"/>
  <c r="AJ108" i="3"/>
  <c r="X109" i="5" s="1"/>
  <c r="W109" i="5"/>
  <c r="N56" i="3"/>
  <c r="R57" i="5" s="1"/>
  <c r="N72" i="3"/>
  <c r="R73" i="5" s="1"/>
  <c r="N32" i="3"/>
  <c r="R33" i="5" s="1"/>
  <c r="N135" i="3"/>
  <c r="R136" i="5" s="1"/>
  <c r="N171" i="3"/>
  <c r="R172" i="5" s="1"/>
  <c r="N129" i="3"/>
  <c r="R130" i="5" s="1"/>
  <c r="N177" i="3"/>
  <c r="R178" i="5" s="1"/>
  <c r="N136" i="3"/>
  <c r="R137" i="5" s="1"/>
  <c r="N121" i="3"/>
  <c r="R122" i="5" s="1"/>
  <c r="S168" i="3"/>
  <c r="S169" i="5" s="1"/>
  <c r="AJ77" i="3"/>
  <c r="X78" i="5" s="1"/>
  <c r="O112" i="5"/>
  <c r="N175" i="3"/>
  <c r="R176" i="5" s="1"/>
  <c r="AJ168" i="3"/>
  <c r="X169" i="5" s="1"/>
  <c r="AJ40" i="3"/>
  <c r="X41" i="5" s="1"/>
  <c r="AJ53" i="3"/>
  <c r="X54" i="5" s="1"/>
  <c r="AJ55" i="3"/>
  <c r="X56" i="5" s="1"/>
  <c r="S87" i="3"/>
  <c r="S88" i="5" s="1"/>
  <c r="C147" i="5"/>
  <c r="H147" i="5"/>
  <c r="L147" i="5" s="1"/>
  <c r="H54" i="5"/>
  <c r="L54" i="5" s="1"/>
  <c r="C54" i="5"/>
  <c r="C88" i="5"/>
  <c r="H88" i="5"/>
  <c r="H10" i="5"/>
  <c r="L10" i="5" s="1"/>
  <c r="C10" i="5"/>
  <c r="C125" i="5"/>
  <c r="H125" i="5"/>
  <c r="L125" i="5" s="1"/>
  <c r="C26" i="5"/>
  <c r="H26" i="5"/>
  <c r="L26" i="5" s="1"/>
  <c r="C126" i="5"/>
  <c r="H126" i="5"/>
  <c r="L126" i="5" s="1"/>
  <c r="AG159" i="5"/>
  <c r="X158" i="4"/>
  <c r="AI159" i="5" s="1"/>
  <c r="AJ159" i="5" s="1"/>
  <c r="F78" i="5"/>
  <c r="H78" i="5"/>
  <c r="L78" i="5" s="1"/>
  <c r="N59" i="3"/>
  <c r="R60" i="5" s="1"/>
  <c r="H110" i="5"/>
  <c r="L110" i="5" s="1"/>
  <c r="E110" i="5"/>
  <c r="F149" i="5"/>
  <c r="N20" i="3"/>
  <c r="R21" i="5" s="1"/>
  <c r="N137" i="3"/>
  <c r="R138" i="5" s="1"/>
  <c r="AH39" i="5"/>
  <c r="X38" i="4"/>
  <c r="AI39" i="5" s="1"/>
  <c r="AJ39" i="5" s="1"/>
  <c r="AG157" i="5"/>
  <c r="X156" i="4"/>
  <c r="AI157" i="5" s="1"/>
  <c r="AJ157" i="5" s="1"/>
  <c r="AK185" i="3"/>
  <c r="Y186" i="5" s="1"/>
  <c r="H162" i="5"/>
  <c r="L162" i="5" s="1"/>
  <c r="AG178" i="5"/>
  <c r="X177" i="4"/>
  <c r="AI178" i="5" s="1"/>
  <c r="AJ178" i="5" s="1"/>
  <c r="C135" i="5"/>
  <c r="H135" i="5"/>
  <c r="AO185" i="75"/>
  <c r="AV185" i="75" s="1"/>
  <c r="G60" i="5"/>
  <c r="H60" i="5"/>
  <c r="H116" i="5"/>
  <c r="H174" i="5"/>
  <c r="L174" i="5" s="1"/>
  <c r="N188" i="3"/>
  <c r="R189" i="5" s="1"/>
  <c r="X150" i="4"/>
  <c r="AI151" i="5" s="1"/>
  <c r="AJ151" i="5" s="1"/>
  <c r="BC183" i="75"/>
  <c r="K184" i="5" s="1"/>
  <c r="H123" i="5"/>
  <c r="L123" i="5" s="1"/>
  <c r="AH103" i="5"/>
  <c r="X102" i="4"/>
  <c r="AI103" i="5" s="1"/>
  <c r="AJ103" i="5" s="1"/>
  <c r="C55" i="5"/>
  <c r="H55" i="5"/>
  <c r="L55" i="5" s="1"/>
  <c r="C21" i="5"/>
  <c r="H21" i="5"/>
  <c r="L21" i="5" s="1"/>
  <c r="H83" i="5"/>
  <c r="L83" i="5" s="1"/>
  <c r="H158" i="5"/>
  <c r="L158" i="5" s="1"/>
  <c r="X162" i="4"/>
  <c r="AI163" i="5" s="1"/>
  <c r="AJ163" i="5" s="1"/>
  <c r="H67" i="5"/>
  <c r="L67" i="5" s="1"/>
  <c r="AD46" i="5"/>
  <c r="H127" i="4"/>
  <c r="AE128" i="5" s="1"/>
  <c r="AD166" i="5"/>
  <c r="H7" i="5"/>
  <c r="L7" i="5" s="1"/>
  <c r="H191" i="5"/>
  <c r="L191" i="5" s="1"/>
  <c r="C179" i="84"/>
  <c r="F179" i="84" s="1"/>
  <c r="J182" i="5"/>
  <c r="AS182" i="5" s="1"/>
  <c r="AH41" i="5"/>
  <c r="X40" i="4"/>
  <c r="AI41" i="5" s="1"/>
  <c r="AJ41" i="5" s="1"/>
  <c r="AH181" i="5"/>
  <c r="X180" i="4"/>
  <c r="AI181" i="5" s="1"/>
  <c r="AJ181" i="5" s="1"/>
  <c r="AH121" i="5"/>
  <c r="X120" i="4"/>
  <c r="AI121" i="5" s="1"/>
  <c r="AJ121" i="5" s="1"/>
  <c r="AG177" i="5"/>
  <c r="X176" i="4"/>
  <c r="AI177" i="5" s="1"/>
  <c r="AJ177" i="5" s="1"/>
  <c r="AH105" i="5"/>
  <c r="X104" i="4"/>
  <c r="AI105" i="5" s="1"/>
  <c r="AJ105" i="5" s="1"/>
  <c r="N85" i="3"/>
  <c r="R86" i="5" s="1"/>
  <c r="X187" i="4"/>
  <c r="AI188" i="5" s="1"/>
  <c r="AJ188" i="5" s="1"/>
  <c r="X155" i="4"/>
  <c r="AI156" i="5" s="1"/>
  <c r="AJ156" i="5" s="1"/>
  <c r="H161" i="5"/>
  <c r="L161" i="5" s="1"/>
  <c r="N26" i="3"/>
  <c r="R27" i="5" s="1"/>
  <c r="AJ90" i="5"/>
  <c r="AK46" i="3"/>
  <c r="Y47" i="5" s="1"/>
  <c r="H183" i="5"/>
  <c r="L183" i="5" s="1"/>
  <c r="H80" i="5"/>
  <c r="AH182" i="5"/>
  <c r="X181" i="4"/>
  <c r="AI182" i="5" s="1"/>
  <c r="AJ182" i="5" s="1"/>
  <c r="H63" i="5"/>
  <c r="L63" i="5" s="1"/>
  <c r="X39" i="4"/>
  <c r="AI40" i="5" s="1"/>
  <c r="AJ40" i="5" s="1"/>
  <c r="H74" i="5"/>
  <c r="L74" i="5" s="1"/>
  <c r="BC135" i="75"/>
  <c r="K136" i="5" s="1"/>
  <c r="L136" i="5" s="1"/>
  <c r="N141" i="3"/>
  <c r="R142" i="5" s="1"/>
  <c r="AJ17" i="5"/>
  <c r="X182" i="4"/>
  <c r="AI183" i="5" s="1"/>
  <c r="AJ183" i="5" s="1"/>
  <c r="AH183" i="5"/>
  <c r="G142" i="5"/>
  <c r="H142" i="5"/>
  <c r="L142" i="5" s="1"/>
  <c r="H188" i="5"/>
  <c r="H17" i="5"/>
  <c r="L17" i="5" s="1"/>
  <c r="F41" i="5"/>
  <c r="H41" i="5"/>
  <c r="O46" i="5"/>
  <c r="H172" i="4"/>
  <c r="AE173" i="5" s="1"/>
  <c r="Q128" i="5"/>
  <c r="N127" i="3"/>
  <c r="R128" i="5" s="1"/>
  <c r="F170" i="5"/>
  <c r="F31" i="5"/>
  <c r="H31" i="5"/>
  <c r="L31" i="5" s="1"/>
  <c r="C56" i="5"/>
  <c r="H56" i="5"/>
  <c r="L56" i="5" s="1"/>
  <c r="N165" i="3"/>
  <c r="R166" i="5" s="1"/>
  <c r="AJ114" i="5"/>
  <c r="F29" i="5"/>
  <c r="H29" i="5"/>
  <c r="L29" i="5" s="1"/>
  <c r="O93" i="5"/>
  <c r="N173" i="3"/>
  <c r="R174" i="5" s="1"/>
  <c r="X92" i="4"/>
  <c r="AI93" i="5" s="1"/>
  <c r="L49" i="5"/>
  <c r="F15" i="5"/>
  <c r="H15" i="5"/>
  <c r="L15" i="5" s="1"/>
  <c r="C23" i="5"/>
  <c r="H23" i="5"/>
  <c r="L23" i="5" s="1"/>
  <c r="BC193" i="75"/>
  <c r="K194" i="5" s="1"/>
  <c r="J93" i="5"/>
  <c r="AS93" i="5" s="1"/>
  <c r="O34" i="5"/>
  <c r="N8" i="3"/>
  <c r="R9" i="5" s="1"/>
  <c r="N40" i="3"/>
  <c r="R41" i="5" s="1"/>
  <c r="J50" i="5"/>
  <c r="AS50" i="5" s="1"/>
  <c r="J194" i="5"/>
  <c r="AS194" i="5" s="1"/>
  <c r="C46" i="84"/>
  <c r="F46" i="84" s="1"/>
  <c r="C95" i="84"/>
  <c r="F95" i="84" s="1"/>
  <c r="N185" i="3"/>
  <c r="R186" i="5" s="1"/>
  <c r="N105" i="3"/>
  <c r="R106" i="5" s="1"/>
  <c r="N103" i="3"/>
  <c r="R104" i="5" s="1"/>
  <c r="N134" i="3"/>
  <c r="R135" i="5" s="1"/>
  <c r="N68" i="3"/>
  <c r="R69" i="5" s="1"/>
  <c r="Q92" i="5"/>
  <c r="N91" i="3"/>
  <c r="R92" i="5" s="1"/>
  <c r="N24" i="3"/>
  <c r="R25" i="5" s="1"/>
  <c r="BC21" i="75"/>
  <c r="K22" i="5" s="1"/>
  <c r="BC12" i="75"/>
  <c r="K13" i="5" s="1"/>
  <c r="L13" i="5" s="1"/>
  <c r="J91" i="5"/>
  <c r="AS91" i="5" s="1"/>
  <c r="AJ175" i="5"/>
  <c r="AD114" i="5"/>
  <c r="H51" i="4"/>
  <c r="AE52" i="5" s="1"/>
  <c r="AJ52" i="5" s="1"/>
  <c r="X56" i="4"/>
  <c r="AI57" i="5" s="1"/>
  <c r="C134" i="5"/>
  <c r="H134" i="5"/>
  <c r="L134" i="5" s="1"/>
  <c r="BC113" i="75"/>
  <c r="K114" i="5" s="1"/>
  <c r="L114" i="5" s="1"/>
  <c r="BC115" i="75"/>
  <c r="K116" i="5" s="1"/>
  <c r="AJ44" i="5"/>
  <c r="AK58" i="3"/>
  <c r="Y59" i="5" s="1"/>
  <c r="Z59" i="5" s="1"/>
  <c r="AB59" i="5" s="1"/>
  <c r="AJ189" i="5"/>
  <c r="X172" i="4"/>
  <c r="AI173" i="5" s="1"/>
  <c r="C66" i="5"/>
  <c r="H66" i="5"/>
  <c r="L66" i="5" s="1"/>
  <c r="H45" i="5"/>
  <c r="L45" i="5" s="1"/>
  <c r="H65" i="5"/>
  <c r="L65" i="5" s="1"/>
  <c r="D109" i="84"/>
  <c r="G109" i="84" s="1"/>
  <c r="AT104" i="5"/>
  <c r="AT136" i="5"/>
  <c r="AT170" i="5"/>
  <c r="D162" i="84"/>
  <c r="G162" i="84" s="1"/>
  <c r="H162" i="84" s="1"/>
  <c r="AP157" i="5" s="1"/>
  <c r="AT167" i="5"/>
  <c r="AT133" i="5"/>
  <c r="AT172" i="5"/>
  <c r="AT92" i="5"/>
  <c r="AT102" i="5"/>
  <c r="AT190" i="5"/>
  <c r="AT165" i="5"/>
  <c r="H170" i="84"/>
  <c r="AP170" i="5" s="1"/>
  <c r="H180" i="84"/>
  <c r="AP183" i="5" s="1"/>
  <c r="AT48" i="5"/>
  <c r="AT128" i="5"/>
  <c r="D126" i="84"/>
  <c r="G126" i="84" s="1"/>
  <c r="H126" i="84" s="1"/>
  <c r="AP128" i="5" s="1"/>
  <c r="D87" i="84"/>
  <c r="G87" i="84" s="1"/>
  <c r="H87" i="84" s="1"/>
  <c r="AP86" i="5" s="1"/>
  <c r="AT10" i="5"/>
  <c r="AT53" i="5"/>
  <c r="AT37" i="5"/>
  <c r="AT193" i="5"/>
  <c r="D10" i="84"/>
  <c r="G10" i="84" s="1"/>
  <c r="AT88" i="5"/>
  <c r="H84" i="84"/>
  <c r="AP84" i="5" s="1"/>
  <c r="D111" i="84"/>
  <c r="G111" i="84" s="1"/>
  <c r="AT168" i="5"/>
  <c r="H191" i="84"/>
  <c r="AP193" i="5" s="1"/>
  <c r="D178" i="84"/>
  <c r="G178" i="84" s="1"/>
  <c r="AT171" i="5"/>
  <c r="H88" i="84"/>
  <c r="AP88" i="5" s="1"/>
  <c r="D92" i="84"/>
  <c r="G92" i="84" s="1"/>
  <c r="AT134" i="5"/>
  <c r="AT150" i="5"/>
  <c r="AT132" i="5"/>
  <c r="AT58" i="5"/>
  <c r="AT103" i="5"/>
  <c r="D188" i="84"/>
  <c r="G188" i="84" s="1"/>
  <c r="AT188" i="5"/>
  <c r="AT152" i="5"/>
  <c r="AT149" i="5"/>
  <c r="AT126" i="5"/>
  <c r="D99" i="84"/>
  <c r="G99" i="84" s="1"/>
  <c r="H99" i="84" s="1"/>
  <c r="AP100" i="5" s="1"/>
  <c r="D46" i="84"/>
  <c r="G46" i="84" s="1"/>
  <c r="D15" i="84"/>
  <c r="G15" i="84" s="1"/>
  <c r="AT29" i="5"/>
  <c r="D20" i="84"/>
  <c r="G20" i="84" s="1"/>
  <c r="H20" i="84" s="1"/>
  <c r="AP24" i="5" s="1"/>
  <c r="D18" i="84"/>
  <c r="G18" i="84" s="1"/>
  <c r="AT15" i="5"/>
  <c r="AT99" i="5"/>
  <c r="D98" i="84"/>
  <c r="G98" i="84" s="1"/>
  <c r="D150" i="84"/>
  <c r="G150" i="84" s="1"/>
  <c r="AT164" i="5"/>
  <c r="D41" i="84"/>
  <c r="G41" i="84" s="1"/>
  <c r="AT43" i="5"/>
  <c r="D53" i="84"/>
  <c r="G53" i="84" s="1"/>
  <c r="AT57" i="5"/>
  <c r="D140" i="84"/>
  <c r="G140" i="84" s="1"/>
  <c r="H140" i="84" s="1"/>
  <c r="AP139" i="5" s="1"/>
  <c r="AT139" i="5"/>
  <c r="AT42" i="5"/>
  <c r="D36" i="84"/>
  <c r="G36" i="84" s="1"/>
  <c r="D81" i="84"/>
  <c r="G81" i="84" s="1"/>
  <c r="H81" i="84" s="1"/>
  <c r="AP81" i="5" s="1"/>
  <c r="AT81" i="5"/>
  <c r="D120" i="84"/>
  <c r="G120" i="84" s="1"/>
  <c r="H120" i="84" s="1"/>
  <c r="AP111" i="5" s="1"/>
  <c r="AT111" i="5"/>
  <c r="D25" i="84"/>
  <c r="G25" i="84" s="1"/>
  <c r="AT17" i="5"/>
  <c r="D75" i="84"/>
  <c r="G75" i="84" s="1"/>
  <c r="AT74" i="5"/>
  <c r="D89" i="84"/>
  <c r="G89" i="84" s="1"/>
  <c r="AT89" i="5"/>
  <c r="D5" i="84"/>
  <c r="G5" i="84" s="1"/>
  <c r="AT184" i="5"/>
  <c r="D79" i="84"/>
  <c r="G79" i="84" s="1"/>
  <c r="AT82" i="5"/>
  <c r="D70" i="84"/>
  <c r="G70" i="84" s="1"/>
  <c r="AT69" i="5"/>
  <c r="D40" i="84"/>
  <c r="G40" i="84" s="1"/>
  <c r="AT31" i="5"/>
  <c r="D65" i="84"/>
  <c r="G65" i="84" s="1"/>
  <c r="H65" i="84" s="1"/>
  <c r="AP71" i="5" s="1"/>
  <c r="AT71" i="5"/>
  <c r="AT187" i="5"/>
  <c r="D181" i="84"/>
  <c r="G181" i="84" s="1"/>
  <c r="D47" i="84"/>
  <c r="G47" i="84" s="1"/>
  <c r="AT51" i="5"/>
  <c r="D184" i="84"/>
  <c r="G184" i="84" s="1"/>
  <c r="H184" i="84" s="1"/>
  <c r="AP147" i="5" s="1"/>
  <c r="AT147" i="5"/>
  <c r="AT153" i="5"/>
  <c r="D165" i="84"/>
  <c r="G165" i="84" s="1"/>
  <c r="D83" i="84"/>
  <c r="G83" i="84" s="1"/>
  <c r="AT83" i="5"/>
  <c r="D61" i="84"/>
  <c r="G61" i="84" s="1"/>
  <c r="AT63" i="5"/>
  <c r="D189" i="84"/>
  <c r="G189" i="84" s="1"/>
  <c r="H189" i="84" s="1"/>
  <c r="AP192" i="5" s="1"/>
  <c r="AT192" i="5"/>
  <c r="D164" i="84"/>
  <c r="G164" i="84" s="1"/>
  <c r="H164" i="84" s="1"/>
  <c r="AP166" i="5" s="1"/>
  <c r="AT166" i="5"/>
  <c r="AT135" i="5"/>
  <c r="D139" i="84"/>
  <c r="G139" i="84" s="1"/>
  <c r="D116" i="84"/>
  <c r="G116" i="84" s="1"/>
  <c r="AT120" i="5"/>
  <c r="D69" i="84"/>
  <c r="G69" i="84" s="1"/>
  <c r="H69" i="84" s="1"/>
  <c r="AP68" i="5" s="1"/>
  <c r="AT68" i="5"/>
  <c r="AT121" i="5"/>
  <c r="D124" i="84"/>
  <c r="G124" i="84" s="1"/>
  <c r="D60" i="84"/>
  <c r="G60" i="84" s="1"/>
  <c r="AT114" i="5"/>
  <c r="D122" i="84"/>
  <c r="G122" i="84" s="1"/>
  <c r="H122" i="84" s="1"/>
  <c r="AP105" i="5" s="1"/>
  <c r="AT105" i="5"/>
  <c r="AT159" i="5"/>
  <c r="D156" i="84"/>
  <c r="G156" i="84" s="1"/>
  <c r="D96" i="84"/>
  <c r="G96" i="84" s="1"/>
  <c r="H96" i="84" s="1"/>
  <c r="AP95" i="5" s="1"/>
  <c r="AT95" i="5"/>
  <c r="D154" i="84"/>
  <c r="G154" i="84" s="1"/>
  <c r="AT154" i="5"/>
  <c r="D141" i="84"/>
  <c r="G141" i="84" s="1"/>
  <c r="AT91" i="5"/>
  <c r="D147" i="84"/>
  <c r="G147" i="84" s="1"/>
  <c r="AT143" i="5"/>
  <c r="D129" i="84"/>
  <c r="G129" i="84" s="1"/>
  <c r="AT129" i="5"/>
  <c r="D27" i="84"/>
  <c r="G27" i="84" s="1"/>
  <c r="AT22" i="5"/>
  <c r="D21" i="84"/>
  <c r="G21" i="84" s="1"/>
  <c r="AT18" i="5"/>
  <c r="D35" i="84"/>
  <c r="G35" i="84" s="1"/>
  <c r="H35" i="84" s="1"/>
  <c r="AP33" i="5" s="1"/>
  <c r="AT33" i="5"/>
  <c r="D131" i="84"/>
  <c r="G131" i="84" s="1"/>
  <c r="AT122" i="5"/>
  <c r="D23" i="84"/>
  <c r="G23" i="84" s="1"/>
  <c r="AT23" i="5"/>
  <c r="D123" i="84"/>
  <c r="G123" i="84" s="1"/>
  <c r="AT106" i="5"/>
  <c r="D3" i="84"/>
  <c r="G3" i="84" s="1"/>
  <c r="AT7" i="5"/>
  <c r="D14" i="84"/>
  <c r="G14" i="84" s="1"/>
  <c r="AT21" i="5"/>
  <c r="AT20" i="5"/>
  <c r="D22" i="84"/>
  <c r="G22" i="84" s="1"/>
  <c r="D64" i="84"/>
  <c r="G64" i="84" s="1"/>
  <c r="AT67" i="5"/>
  <c r="D73" i="84"/>
  <c r="G73" i="84" s="1"/>
  <c r="AT75" i="5"/>
  <c r="D110" i="84"/>
  <c r="G110" i="84" s="1"/>
  <c r="AT107" i="5"/>
  <c r="AT178" i="5"/>
  <c r="D175" i="84"/>
  <c r="G175" i="84" s="1"/>
  <c r="H175" i="84" s="1"/>
  <c r="AP178" i="5" s="1"/>
  <c r="AT27" i="5"/>
  <c r="D26" i="84"/>
  <c r="G26" i="84" s="1"/>
  <c r="H26" i="84" s="1"/>
  <c r="AP27" i="5" s="1"/>
  <c r="D30" i="84"/>
  <c r="G30" i="84" s="1"/>
  <c r="AT34" i="5"/>
  <c r="D177" i="84"/>
  <c r="G177" i="84" s="1"/>
  <c r="AT181" i="5"/>
  <c r="AT11" i="5"/>
  <c r="D9" i="84"/>
  <c r="G9" i="84" s="1"/>
  <c r="D97" i="84"/>
  <c r="G97" i="84" s="1"/>
  <c r="H97" i="84" s="1"/>
  <c r="AP97" i="5" s="1"/>
  <c r="AT97" i="5"/>
  <c r="AT174" i="5"/>
  <c r="D172" i="84"/>
  <c r="G172" i="84" s="1"/>
  <c r="H172" i="84" s="1"/>
  <c r="AP174" i="5" s="1"/>
  <c r="D66" i="84"/>
  <c r="G66" i="84" s="1"/>
  <c r="AT64" i="5"/>
  <c r="D62" i="84"/>
  <c r="G62" i="84" s="1"/>
  <c r="AT185" i="5"/>
  <c r="D108" i="84"/>
  <c r="G108" i="84" s="1"/>
  <c r="AT115" i="5"/>
  <c r="D56" i="84"/>
  <c r="G56" i="84" s="1"/>
  <c r="AT59" i="5"/>
  <c r="D130" i="84"/>
  <c r="G130" i="84" s="1"/>
  <c r="AT123" i="5"/>
  <c r="D57" i="84"/>
  <c r="G57" i="84" s="1"/>
  <c r="AT61" i="5"/>
  <c r="AT60" i="5"/>
  <c r="D58" i="84"/>
  <c r="G58" i="84" s="1"/>
  <c r="H58" i="84" s="1"/>
  <c r="AP60" i="5" s="1"/>
  <c r="D28" i="84"/>
  <c r="G28" i="84" s="1"/>
  <c r="AT25" i="5"/>
  <c r="D152" i="84"/>
  <c r="G152" i="84" s="1"/>
  <c r="AT155" i="5"/>
  <c r="AT161" i="5"/>
  <c r="D158" i="84"/>
  <c r="G158" i="84" s="1"/>
  <c r="D179" i="84"/>
  <c r="G179" i="84" s="1"/>
  <c r="AT182" i="5"/>
  <c r="G2" i="84"/>
  <c r="D155" i="84"/>
  <c r="G155" i="84" s="1"/>
  <c r="AT55" i="5"/>
  <c r="D133" i="84"/>
  <c r="G133" i="84" s="1"/>
  <c r="AT130" i="5"/>
  <c r="D151" i="84"/>
  <c r="G151" i="84" s="1"/>
  <c r="AT151" i="5"/>
  <c r="D67" i="84"/>
  <c r="G67" i="84" s="1"/>
  <c r="AT72" i="5"/>
  <c r="D112" i="84"/>
  <c r="G112" i="84" s="1"/>
  <c r="AT110" i="5"/>
  <c r="AT145" i="5"/>
  <c r="D93" i="84"/>
  <c r="G93" i="84" s="1"/>
  <c r="D182" i="84"/>
  <c r="G182" i="84" s="1"/>
  <c r="H182" i="84" s="1"/>
  <c r="AP186" i="5" s="1"/>
  <c r="AT186" i="5"/>
  <c r="D173" i="84"/>
  <c r="G173" i="84" s="1"/>
  <c r="AT176" i="5"/>
  <c r="D187" i="84"/>
  <c r="G187" i="84" s="1"/>
  <c r="AT189" i="5"/>
  <c r="D24" i="84"/>
  <c r="G24" i="84" s="1"/>
  <c r="AT26" i="5"/>
  <c r="D176" i="84"/>
  <c r="G176" i="84" s="1"/>
  <c r="AT179" i="5"/>
  <c r="D192" i="84"/>
  <c r="G192" i="84" s="1"/>
  <c r="H192" i="84" s="1"/>
  <c r="AP194" i="5" s="1"/>
  <c r="AT194" i="5"/>
  <c r="D107" i="84"/>
  <c r="G107" i="84" s="1"/>
  <c r="H107" i="84" s="1"/>
  <c r="AP118" i="5" s="1"/>
  <c r="AT118" i="5"/>
  <c r="D45" i="84"/>
  <c r="G45" i="84" s="1"/>
  <c r="AT66" i="5"/>
  <c r="D29" i="84"/>
  <c r="G29" i="84" s="1"/>
  <c r="AT35" i="5"/>
  <c r="D137" i="84"/>
  <c r="G137" i="84" s="1"/>
  <c r="AT138" i="5"/>
  <c r="D43" i="84"/>
  <c r="G43" i="84" s="1"/>
  <c r="AT47" i="5"/>
  <c r="D100" i="84"/>
  <c r="G100" i="84" s="1"/>
  <c r="AT146" i="5"/>
  <c r="D102" i="84"/>
  <c r="G102" i="84" s="1"/>
  <c r="AT163" i="5"/>
  <c r="D37" i="84"/>
  <c r="G37" i="84" s="1"/>
  <c r="AT41" i="5"/>
  <c r="AT87" i="5"/>
  <c r="D86" i="84"/>
  <c r="G86" i="84" s="1"/>
  <c r="D72" i="84"/>
  <c r="G72" i="84" s="1"/>
  <c r="H72" i="84" s="1"/>
  <c r="AP73" i="5" s="1"/>
  <c r="AT73" i="5"/>
  <c r="D12" i="84"/>
  <c r="G12" i="84" s="1"/>
  <c r="H12" i="84" s="1"/>
  <c r="AP30" i="5" s="1"/>
  <c r="AT30" i="5"/>
  <c r="D13" i="84"/>
  <c r="G13" i="84" s="1"/>
  <c r="AT19" i="5"/>
  <c r="D77" i="84"/>
  <c r="G77" i="84" s="1"/>
  <c r="AT79" i="5"/>
  <c r="AT191" i="5"/>
  <c r="D186" i="84"/>
  <c r="G186" i="84" s="1"/>
  <c r="D121" i="84"/>
  <c r="G121" i="84" s="1"/>
  <c r="AT112" i="5"/>
  <c r="D119" i="84"/>
  <c r="G119" i="84" s="1"/>
  <c r="AT119" i="5"/>
  <c r="D54" i="84"/>
  <c r="G54" i="84" s="1"/>
  <c r="AT162" i="5"/>
  <c r="D63" i="84"/>
  <c r="G63" i="84" s="1"/>
  <c r="H63" i="84" s="1"/>
  <c r="AP65" i="5" s="1"/>
  <c r="AT65" i="5"/>
  <c r="AQ65" i="5"/>
  <c r="AR65" i="5" s="1"/>
  <c r="BB63" i="83"/>
  <c r="AQ180" i="5"/>
  <c r="AR180" i="5" s="1"/>
  <c r="BB178" i="83"/>
  <c r="AQ5" i="5"/>
  <c r="AR5" i="5" s="1"/>
  <c r="B53" i="84"/>
  <c r="E53" i="84" s="1"/>
  <c r="B4" i="84"/>
  <c r="E4" i="84" s="1"/>
  <c r="AQ57" i="5"/>
  <c r="AR57" i="5" s="1"/>
  <c r="AK70" i="3"/>
  <c r="Y71" i="5" s="1"/>
  <c r="AK102" i="3"/>
  <c r="Y103" i="5" s="1"/>
  <c r="AQ41" i="5"/>
  <c r="AR41" i="5" s="1"/>
  <c r="BB47" i="83"/>
  <c r="B28" i="84"/>
  <c r="E28" i="84" s="1"/>
  <c r="BB23" i="83"/>
  <c r="BB15" i="83"/>
  <c r="B25" i="84"/>
  <c r="E25" i="84" s="1"/>
  <c r="AQ44" i="5"/>
  <c r="AR44" i="5" s="1"/>
  <c r="B51" i="84"/>
  <c r="E51" i="84" s="1"/>
  <c r="H51" i="84" s="1"/>
  <c r="AP53" i="5" s="1"/>
  <c r="BC151" i="75"/>
  <c r="K152" i="5" s="1"/>
  <c r="BB95" i="83"/>
  <c r="H74" i="84"/>
  <c r="AP45" i="5" s="1"/>
  <c r="H149" i="84"/>
  <c r="AP150" i="5" s="1"/>
  <c r="H91" i="84"/>
  <c r="AP32" i="5" s="1"/>
  <c r="AJ155" i="5"/>
  <c r="BB67" i="83"/>
  <c r="BB190" i="83"/>
  <c r="B70" i="84"/>
  <c r="E70" i="84" s="1"/>
  <c r="AQ192" i="5"/>
  <c r="AR192" i="5" s="1"/>
  <c r="B11" i="84"/>
  <c r="E11" i="84" s="1"/>
  <c r="H11" i="84" s="1"/>
  <c r="AP13" i="5" s="1"/>
  <c r="B15" i="84"/>
  <c r="E15" i="84" s="1"/>
  <c r="BB27" i="83"/>
  <c r="AQ56" i="5"/>
  <c r="AR56" i="5" s="1"/>
  <c r="X186" i="5"/>
  <c r="AJ57" i="5"/>
  <c r="B62" i="84"/>
  <c r="E62" i="84" s="1"/>
  <c r="AJ78" i="5"/>
  <c r="B6" i="84"/>
  <c r="E6" i="84" s="1"/>
  <c r="H6" i="84" s="1"/>
  <c r="AP9" i="5" s="1"/>
  <c r="AQ52" i="5"/>
  <c r="AR52" i="5" s="1"/>
  <c r="AQ9" i="5"/>
  <c r="AR9" i="5" s="1"/>
  <c r="AJ29" i="5"/>
  <c r="B57" i="84"/>
  <c r="E57" i="84" s="1"/>
  <c r="AJ86" i="5"/>
  <c r="B49" i="84"/>
  <c r="E49" i="84" s="1"/>
  <c r="H49" i="84" s="1"/>
  <c r="AP52" i="5" s="1"/>
  <c r="X16" i="5"/>
  <c r="BB118" i="83"/>
  <c r="AQ13" i="5"/>
  <c r="AR13" i="5" s="1"/>
  <c r="AQ21" i="5"/>
  <c r="AR21" i="5" s="1"/>
  <c r="B161" i="84"/>
  <c r="E161" i="84" s="1"/>
  <c r="BB18" i="83"/>
  <c r="B32" i="84"/>
  <c r="E32" i="84" s="1"/>
  <c r="H32" i="84" s="1"/>
  <c r="AP37" i="5" s="1"/>
  <c r="AJ46" i="5"/>
  <c r="AJ176" i="5"/>
  <c r="AQ105" i="5"/>
  <c r="AR105" i="5" s="1"/>
  <c r="BB35" i="83"/>
  <c r="BB59" i="83"/>
  <c r="AJ23" i="5"/>
  <c r="BB103" i="83"/>
  <c r="B118" i="84"/>
  <c r="E118" i="84" s="1"/>
  <c r="X59" i="5"/>
  <c r="AQ116" i="5"/>
  <c r="AR116" i="5" s="1"/>
  <c r="B14" i="84"/>
  <c r="E14" i="84" s="1"/>
  <c r="S174" i="5"/>
  <c r="AK173" i="3"/>
  <c r="Y174" i="5" s="1"/>
  <c r="AK16" i="3"/>
  <c r="Y17" i="5" s="1"/>
  <c r="AK146" i="3"/>
  <c r="Y147" i="5" s="1"/>
  <c r="AK132" i="3"/>
  <c r="Y133" i="5" s="1"/>
  <c r="AK139" i="3"/>
  <c r="Y140" i="5" s="1"/>
  <c r="Z140" i="5" s="1"/>
  <c r="AB140" i="5" s="1"/>
  <c r="AK176" i="3"/>
  <c r="Y177" i="5" s="1"/>
  <c r="BB52" i="83"/>
  <c r="AK8" i="3"/>
  <c r="Y9" i="5" s="1"/>
  <c r="AK182" i="3"/>
  <c r="Y183" i="5" s="1"/>
  <c r="AK17" i="3"/>
  <c r="Y18" i="5" s="1"/>
  <c r="Z18" i="5" s="1"/>
  <c r="AB18" i="5" s="1"/>
  <c r="S124" i="5"/>
  <c r="S56" i="5"/>
  <c r="S78" i="5"/>
  <c r="AK94" i="3"/>
  <c r="Y95" i="5" s="1"/>
  <c r="Z95" i="5" s="1"/>
  <c r="AB95" i="5" s="1"/>
  <c r="S95" i="5"/>
  <c r="S170" i="5"/>
  <c r="AK169" i="3"/>
  <c r="Y170" i="5" s="1"/>
  <c r="S141" i="5"/>
  <c r="AK140" i="3"/>
  <c r="Y141" i="5" s="1"/>
  <c r="Z141" i="5" s="1"/>
  <c r="AB141" i="5" s="1"/>
  <c r="BB51" i="83"/>
  <c r="BB43" i="83"/>
  <c r="AK49" i="3"/>
  <c r="Y50" i="5" s="1"/>
  <c r="Z50" i="5" s="1"/>
  <c r="AB50" i="5" s="1"/>
  <c r="AQ45" i="5"/>
  <c r="AR45" i="5" s="1"/>
  <c r="AQ157" i="5"/>
  <c r="AR157" i="5" s="1"/>
  <c r="AK59" i="3"/>
  <c r="Y60" i="5" s="1"/>
  <c r="S109" i="5"/>
  <c r="S32" i="5"/>
  <c r="AK97" i="3"/>
  <c r="Y98" i="5" s="1"/>
  <c r="AK12" i="3"/>
  <c r="Y13" i="5" s="1"/>
  <c r="Z13" i="5" s="1"/>
  <c r="AB13" i="5" s="1"/>
  <c r="H82" i="84"/>
  <c r="AP77" i="5" s="1"/>
  <c r="AK66" i="3"/>
  <c r="Y67" i="5" s="1"/>
  <c r="AK23" i="3"/>
  <c r="Y24" i="5" s="1"/>
  <c r="BB75" i="83"/>
  <c r="AK28" i="3"/>
  <c r="Y29" i="5" s="1"/>
  <c r="Z29" i="5" s="1"/>
  <c r="AB29" i="5" s="1"/>
  <c r="AK22" i="3"/>
  <c r="Y23" i="5" s="1"/>
  <c r="AK148" i="3"/>
  <c r="Y149" i="5" s="1"/>
  <c r="AK91" i="3"/>
  <c r="Y92" i="5" s="1"/>
  <c r="AK52" i="3"/>
  <c r="Y53" i="5" s="1"/>
  <c r="AK188" i="3"/>
  <c r="Y189" i="5" s="1"/>
  <c r="AK124" i="3"/>
  <c r="Y125" i="5" s="1"/>
  <c r="Z125" i="5" s="1"/>
  <c r="AB125" i="5" s="1"/>
  <c r="S97" i="5"/>
  <c r="BB154" i="83"/>
  <c r="B169" i="84"/>
  <c r="E169" i="84" s="1"/>
  <c r="H169" i="84" s="1"/>
  <c r="AP172" i="5" s="1"/>
  <c r="BB54" i="83"/>
  <c r="B159" i="84"/>
  <c r="E159" i="84" s="1"/>
  <c r="H159" i="84" s="1"/>
  <c r="AP149" i="5" s="1"/>
  <c r="B10" i="84"/>
  <c r="E10" i="84" s="1"/>
  <c r="BB170" i="83"/>
  <c r="AQ14" i="5"/>
  <c r="AR14" i="5" s="1"/>
  <c r="X47" i="5"/>
  <c r="AK155" i="3"/>
  <c r="Y156" i="5" s="1"/>
  <c r="S157" i="5"/>
  <c r="S152" i="5"/>
  <c r="AQ97" i="5"/>
  <c r="AR97" i="5" s="1"/>
  <c r="B31" i="84"/>
  <c r="E31" i="84" s="1"/>
  <c r="H31" i="84" s="1"/>
  <c r="AP168" i="5" s="1"/>
  <c r="BB117" i="83"/>
  <c r="BB106" i="83"/>
  <c r="AQ68" i="5"/>
  <c r="AR68" i="5" s="1"/>
  <c r="S145" i="5"/>
  <c r="B119" i="84"/>
  <c r="E119" i="84" s="1"/>
  <c r="B114" i="84"/>
  <c r="E114" i="84" s="1"/>
  <c r="H114" i="84" s="1"/>
  <c r="AP108" i="5" s="1"/>
  <c r="B19" i="84"/>
  <c r="E19" i="84" s="1"/>
  <c r="H19" i="84" s="1"/>
  <c r="AP14" i="5" s="1"/>
  <c r="BB86" i="83"/>
  <c r="BB66" i="83"/>
  <c r="BB171" i="83"/>
  <c r="H171" i="84"/>
  <c r="AP180" i="5" s="1"/>
  <c r="S86" i="5"/>
  <c r="AK85" i="3"/>
  <c r="Y86" i="5" s="1"/>
  <c r="AQ77" i="5"/>
  <c r="AR77" i="5" s="1"/>
  <c r="B188" i="84"/>
  <c r="E188" i="84" s="1"/>
  <c r="B148" i="84"/>
  <c r="E148" i="84" s="1"/>
  <c r="H148" i="84" s="1"/>
  <c r="AP144" i="5" s="1"/>
  <c r="X151" i="5"/>
  <c r="AK150" i="3"/>
  <c r="Y151" i="5" s="1"/>
  <c r="AK56" i="3"/>
  <c r="Y57" i="5" s="1"/>
  <c r="X57" i="5"/>
  <c r="AK164" i="3"/>
  <c r="Y165" i="5" s="1"/>
  <c r="X165" i="5"/>
  <c r="X127" i="5"/>
  <c r="AK126" i="3"/>
  <c r="Y127" i="5" s="1"/>
  <c r="X19" i="5"/>
  <c r="AK18" i="3"/>
  <c r="Y19" i="5" s="1"/>
  <c r="X173" i="5"/>
  <c r="X117" i="5"/>
  <c r="AK116" i="3"/>
  <c r="Y117" i="5" s="1"/>
  <c r="X175" i="5"/>
  <c r="AK174" i="3"/>
  <c r="Y175" i="5" s="1"/>
  <c r="AQ169" i="5"/>
  <c r="AR169" i="5" s="1"/>
  <c r="AK84" i="3"/>
  <c r="Y85" i="5" s="1"/>
  <c r="X85" i="5"/>
  <c r="X43" i="5"/>
  <c r="AK42" i="3"/>
  <c r="Y43" i="5" s="1"/>
  <c r="AK72" i="3"/>
  <c r="Y73" i="5" s="1"/>
  <c r="X42" i="5"/>
  <c r="AK41" i="3"/>
  <c r="Y42" i="5" s="1"/>
  <c r="AK44" i="3"/>
  <c r="Y45" i="5" s="1"/>
  <c r="X45" i="5"/>
  <c r="AK152" i="3"/>
  <c r="Y153" i="5" s="1"/>
  <c r="X153" i="5"/>
  <c r="X182" i="5"/>
  <c r="AK181" i="3"/>
  <c r="Y182" i="5" s="1"/>
  <c r="X26" i="5"/>
  <c r="AK25" i="3"/>
  <c r="Y26" i="5" s="1"/>
  <c r="X21" i="5"/>
  <c r="AK20" i="3"/>
  <c r="Y21" i="5" s="1"/>
  <c r="AK143" i="3"/>
  <c r="Y144" i="5" s="1"/>
  <c r="X112" i="5"/>
  <c r="AK111" i="3"/>
  <c r="Y112" i="5" s="1"/>
  <c r="X115" i="5"/>
  <c r="AK114" i="3"/>
  <c r="Y115" i="5" s="1"/>
  <c r="X126" i="5"/>
  <c r="AK125" i="3"/>
  <c r="Y126" i="5" s="1"/>
  <c r="X123" i="5"/>
  <c r="AK122" i="3"/>
  <c r="Y123" i="5" s="1"/>
  <c r="Z123" i="5" s="1"/>
  <c r="AB123" i="5" s="1"/>
  <c r="AK11" i="3"/>
  <c r="Y12" i="5" s="1"/>
  <c r="AK43" i="3"/>
  <c r="Y44" i="5" s="1"/>
  <c r="X44" i="5"/>
  <c r="AK36" i="3"/>
  <c r="Y37" i="5" s="1"/>
  <c r="Z37" i="5" s="1"/>
  <c r="AB37" i="5" s="1"/>
  <c r="X37" i="5"/>
  <c r="B109" i="84"/>
  <c r="E109" i="84" s="1"/>
  <c r="AK120" i="3"/>
  <c r="Y121" i="5" s="1"/>
  <c r="AK170" i="3"/>
  <c r="Y171" i="5" s="1"/>
  <c r="X79" i="5"/>
  <c r="X80" i="5"/>
  <c r="B142" i="84"/>
  <c r="E142" i="84" s="1"/>
  <c r="B173" i="84"/>
  <c r="E173" i="84" s="1"/>
  <c r="X36" i="5"/>
  <c r="AK35" i="3"/>
  <c r="Y36" i="5" s="1"/>
  <c r="AK112" i="3"/>
  <c r="Y113" i="5" s="1"/>
  <c r="X113" i="5"/>
  <c r="AK145" i="3"/>
  <c r="Y146" i="5" s="1"/>
  <c r="X146" i="5"/>
  <c r="X194" i="5"/>
  <c r="AK193" i="3"/>
  <c r="Y194" i="5" s="1"/>
  <c r="X94" i="5"/>
  <c r="AQ140" i="5"/>
  <c r="AR140" i="5" s="1"/>
  <c r="AQ100" i="5"/>
  <c r="AR100" i="5" s="1"/>
  <c r="AK142" i="3"/>
  <c r="Y143" i="5" s="1"/>
  <c r="AK106" i="3"/>
  <c r="Y107" i="5" s="1"/>
  <c r="X107" i="5"/>
  <c r="X150" i="5"/>
  <c r="AK149" i="3"/>
  <c r="Y150" i="5" s="1"/>
  <c r="X190" i="5"/>
  <c r="AK189" i="3"/>
  <c r="Y190" i="5" s="1"/>
  <c r="N179" i="3"/>
  <c r="R180" i="5" s="1"/>
  <c r="N3" i="3"/>
  <c r="R4" i="5" s="1"/>
  <c r="N191" i="3"/>
  <c r="R192" i="5" s="1"/>
  <c r="AQ32" i="5"/>
  <c r="AR32" i="5" s="1"/>
  <c r="AQ148" i="5"/>
  <c r="AR148" i="5" s="1"/>
  <c r="B66" i="84"/>
  <c r="E66" i="84" s="1"/>
  <c r="BB9" i="83"/>
  <c r="AQ8" i="5"/>
  <c r="AR8" i="5" s="1"/>
  <c r="AQ88" i="5"/>
  <c r="AR88" i="5" s="1"/>
  <c r="AQ20" i="5"/>
  <c r="AR20" i="5" s="1"/>
  <c r="BB137" i="83"/>
  <c r="N19" i="3"/>
  <c r="R20" i="5" s="1"/>
  <c r="B147" i="84"/>
  <c r="E147" i="84" s="1"/>
  <c r="BB98" i="83"/>
  <c r="AQ60" i="5"/>
  <c r="AR60" i="5" s="1"/>
  <c r="AQ139" i="5"/>
  <c r="AR139" i="5" s="1"/>
  <c r="BB61" i="83"/>
  <c r="B76" i="84"/>
  <c r="E76" i="84" s="1"/>
  <c r="H76" i="84" s="1"/>
  <c r="AP76" i="5" s="1"/>
  <c r="BB155" i="83"/>
  <c r="AQ43" i="5"/>
  <c r="AR43" i="5" s="1"/>
  <c r="B21" i="84"/>
  <c r="E21" i="84" s="1"/>
  <c r="AQ165" i="5"/>
  <c r="AR165" i="5" s="1"/>
  <c r="BB42" i="83"/>
  <c r="BB62" i="83"/>
  <c r="AQ75" i="5"/>
  <c r="AR75" i="5" s="1"/>
  <c r="AQ185" i="5"/>
  <c r="AR185" i="5" s="1"/>
  <c r="B16" i="84"/>
  <c r="E16" i="84" s="1"/>
  <c r="BB84" i="83"/>
  <c r="AQ149" i="5"/>
  <c r="AR149" i="5" s="1"/>
  <c r="BB58" i="83"/>
  <c r="B44" i="84"/>
  <c r="E44" i="84" s="1"/>
  <c r="H44" i="84" s="1"/>
  <c r="AP48" i="5" s="1"/>
  <c r="AQ76" i="5"/>
  <c r="AR76" i="5" s="1"/>
  <c r="BB14" i="83"/>
  <c r="AQ86" i="5"/>
  <c r="AR86" i="5" s="1"/>
  <c r="BB30" i="83"/>
  <c r="BB46" i="83"/>
  <c r="AQ82" i="5"/>
  <c r="AR82" i="5" s="1"/>
  <c r="BB142" i="83"/>
  <c r="X168" i="5"/>
  <c r="AK167" i="3"/>
  <c r="Y168" i="5" s="1"/>
  <c r="X35" i="5"/>
  <c r="AK34" i="3"/>
  <c r="Y35" i="5" s="1"/>
  <c r="Z35" i="5" s="1"/>
  <c r="AB35" i="5" s="1"/>
  <c r="X83" i="5"/>
  <c r="AK82" i="3"/>
  <c r="Y83" i="5" s="1"/>
  <c r="X101" i="5"/>
  <c r="AK100" i="3"/>
  <c r="Y101" i="5" s="1"/>
  <c r="X10" i="5"/>
  <c r="AK9" i="3"/>
  <c r="Y10" i="5" s="1"/>
  <c r="AK60" i="3"/>
  <c r="Y61" i="5" s="1"/>
  <c r="X61" i="5"/>
  <c r="BB174" i="83"/>
  <c r="X181" i="5"/>
  <c r="AK180" i="3"/>
  <c r="Y181" i="5" s="1"/>
  <c r="AK159" i="3"/>
  <c r="Y160" i="5" s="1"/>
  <c r="Z160" i="5" s="1"/>
  <c r="AB160" i="5" s="1"/>
  <c r="X160" i="5"/>
  <c r="AK32" i="3"/>
  <c r="Y33" i="5" s="1"/>
  <c r="X33" i="5"/>
  <c r="B56" i="84"/>
  <c r="E56" i="84" s="1"/>
  <c r="AQ54" i="5"/>
  <c r="AR54" i="5" s="1"/>
  <c r="B174" i="84"/>
  <c r="E174" i="84" s="1"/>
  <c r="H174" i="84" s="1"/>
  <c r="AP177" i="5" s="1"/>
  <c r="BB82" i="83"/>
  <c r="AQ40" i="5"/>
  <c r="AR40" i="5" s="1"/>
  <c r="AK7" i="3"/>
  <c r="Y8" i="5" s="1"/>
  <c r="AK179" i="3"/>
  <c r="Y180" i="5" s="1"/>
  <c r="X180" i="5"/>
  <c r="BB69" i="83"/>
  <c r="AQ71" i="5"/>
  <c r="AR71" i="5" s="1"/>
  <c r="BB57" i="83"/>
  <c r="AQ183" i="5"/>
  <c r="AR183" i="5" s="1"/>
  <c r="B79" i="84"/>
  <c r="E79" i="84" s="1"/>
  <c r="B5" i="84"/>
  <c r="E5" i="84" s="1"/>
  <c r="AK187" i="3"/>
  <c r="Y188" i="5" s="1"/>
  <c r="X188" i="5"/>
  <c r="AK63" i="3"/>
  <c r="Y64" i="5" s="1"/>
  <c r="X64" i="5"/>
  <c r="AK24" i="3"/>
  <c r="Y25" i="5" s="1"/>
  <c r="X25" i="5"/>
  <c r="X30" i="5"/>
  <c r="AK29" i="3"/>
  <c r="Y30" i="5" s="1"/>
  <c r="Z30" i="5" s="1"/>
  <c r="AB30" i="5" s="1"/>
  <c r="X66" i="5"/>
  <c r="AK65" i="3"/>
  <c r="Y66" i="5" s="1"/>
  <c r="X102" i="5"/>
  <c r="B3" i="84"/>
  <c r="E3" i="84" s="1"/>
  <c r="AQ117" i="5"/>
  <c r="AR117" i="5" s="1"/>
  <c r="AK81" i="3"/>
  <c r="Y82" i="5" s="1"/>
  <c r="X82" i="5"/>
  <c r="AK74" i="3"/>
  <c r="Y75" i="5" s="1"/>
  <c r="X75" i="5"/>
  <c r="X5" i="5"/>
  <c r="AK4" i="3"/>
  <c r="Y5" i="5" s="1"/>
  <c r="Z5" i="5" s="1"/>
  <c r="AB5" i="5" s="1"/>
  <c r="AK154" i="3"/>
  <c r="Y155" i="5" s="1"/>
  <c r="X38" i="5"/>
  <c r="AK37" i="3"/>
  <c r="Y38" i="5" s="1"/>
  <c r="Z38" i="5" s="1"/>
  <c r="AB38" i="5" s="1"/>
  <c r="AK10" i="3"/>
  <c r="Y11" i="5" s="1"/>
  <c r="X11" i="5"/>
  <c r="X132" i="5"/>
  <c r="AK131" i="3"/>
  <c r="Y132" i="5" s="1"/>
  <c r="Z132" i="5" s="1"/>
  <c r="AB132" i="5" s="1"/>
  <c r="AK162" i="3"/>
  <c r="Y163" i="5" s="1"/>
  <c r="X163" i="5"/>
  <c r="X76" i="5"/>
  <c r="AK75" i="3"/>
  <c r="Y76" i="5" s="1"/>
  <c r="AK107" i="3"/>
  <c r="Y108" i="5" s="1"/>
  <c r="X108" i="5"/>
  <c r="BB5" i="83"/>
  <c r="X91" i="5"/>
  <c r="AK90" i="3"/>
  <c r="Y91" i="5" s="1"/>
  <c r="X111" i="5"/>
  <c r="AK110" i="3"/>
  <c r="Y111" i="5" s="1"/>
  <c r="AK57" i="3"/>
  <c r="Y58" i="5" s="1"/>
  <c r="X58" i="5"/>
  <c r="X72" i="5"/>
  <c r="AK71" i="3"/>
  <c r="Y72" i="5" s="1"/>
  <c r="Z72" i="5" s="1"/>
  <c r="AB72" i="5" s="1"/>
  <c r="AK13" i="3"/>
  <c r="Y14" i="5" s="1"/>
  <c r="X14" i="5"/>
  <c r="AK80" i="3"/>
  <c r="Y81" i="5" s="1"/>
  <c r="Z81" i="5" s="1"/>
  <c r="AB81" i="5" s="1"/>
  <c r="X81" i="5"/>
  <c r="BB186" i="83"/>
  <c r="AK6" i="3"/>
  <c r="Y7" i="5" s="1"/>
  <c r="Z7" i="5" s="1"/>
  <c r="AB7" i="5" s="1"/>
  <c r="X7" i="5"/>
  <c r="AK141" i="3"/>
  <c r="Y142" i="5" s="1"/>
  <c r="X142" i="5"/>
  <c r="X65" i="5"/>
  <c r="AK64" i="3"/>
  <c r="Y65" i="5" s="1"/>
  <c r="X104" i="5"/>
  <c r="AK103" i="3"/>
  <c r="Y104" i="5" s="1"/>
  <c r="X51" i="5"/>
  <c r="AK50" i="3"/>
  <c r="Y51" i="5" s="1"/>
  <c r="Z51" i="5" s="1"/>
  <c r="AB51" i="5" s="1"/>
  <c r="B186" i="84"/>
  <c r="E186" i="84" s="1"/>
  <c r="B108" i="84"/>
  <c r="E108" i="84" s="1"/>
  <c r="AK61" i="3"/>
  <c r="Y62" i="5" s="1"/>
  <c r="X62" i="5"/>
  <c r="AK136" i="3"/>
  <c r="Y137" i="5" s="1"/>
  <c r="X137" i="5"/>
  <c r="AK129" i="3"/>
  <c r="Y130" i="5" s="1"/>
  <c r="X96" i="5"/>
  <c r="AK127" i="3"/>
  <c r="Y128" i="5" s="1"/>
  <c r="X128" i="5"/>
  <c r="BB126" i="83"/>
  <c r="B80" i="84"/>
  <c r="E80" i="84" s="1"/>
  <c r="B77" i="84"/>
  <c r="E77" i="84" s="1"/>
  <c r="BB107" i="83"/>
  <c r="BB78" i="83"/>
  <c r="AQ92" i="5"/>
  <c r="AR92" i="5" s="1"/>
  <c r="B83" i="84"/>
  <c r="E83" i="84" s="1"/>
  <c r="AQ173" i="5"/>
  <c r="AR173" i="5" s="1"/>
  <c r="B181" i="84"/>
  <c r="E181" i="84" s="1"/>
  <c r="BB81" i="83"/>
  <c r="B111" i="84"/>
  <c r="E111" i="84" s="1"/>
  <c r="B183" i="84"/>
  <c r="E183" i="84" s="1"/>
  <c r="H183" i="84" s="1"/>
  <c r="AP188" i="5" s="1"/>
  <c r="BB185" i="83"/>
  <c r="AQ79" i="5"/>
  <c r="AR79" i="5" s="1"/>
  <c r="B73" i="84"/>
  <c r="E73" i="84" s="1"/>
  <c r="AQ18" i="5"/>
  <c r="AR18" i="5" s="1"/>
  <c r="B117" i="84"/>
  <c r="E117" i="84" s="1"/>
  <c r="H117" i="84" s="1"/>
  <c r="AP117" i="5" s="1"/>
  <c r="BB10" i="83"/>
  <c r="B59" i="84"/>
  <c r="E59" i="84" s="1"/>
  <c r="H59" i="84" s="1"/>
  <c r="AP62" i="5" s="1"/>
  <c r="BB141" i="83"/>
  <c r="B55" i="84"/>
  <c r="E55" i="84" s="1"/>
  <c r="H55" i="84" s="1"/>
  <c r="AP58" i="5" s="1"/>
  <c r="AQ184" i="5"/>
  <c r="AR184" i="5" s="1"/>
  <c r="BB70" i="83"/>
  <c r="BB166" i="83"/>
  <c r="B94" i="84"/>
  <c r="E94" i="84" s="1"/>
  <c r="H94" i="84" s="1"/>
  <c r="AP92" i="5" s="1"/>
  <c r="AQ109" i="5"/>
  <c r="AR109" i="5" s="1"/>
  <c r="BB60" i="83"/>
  <c r="AQ84" i="5"/>
  <c r="AR84" i="5" s="1"/>
  <c r="B67" i="84"/>
  <c r="E67" i="84" s="1"/>
  <c r="B131" i="84"/>
  <c r="E131" i="84" s="1"/>
  <c r="BB184" i="83"/>
  <c r="BB111" i="83"/>
  <c r="AQ177" i="5"/>
  <c r="AR177" i="5" s="1"/>
  <c r="B190" i="84"/>
  <c r="E190" i="84" s="1"/>
  <c r="H190" i="84" s="1"/>
  <c r="AP160" i="5" s="1"/>
  <c r="BB129" i="83"/>
  <c r="B156" i="84"/>
  <c r="E156" i="84" s="1"/>
  <c r="B110" i="84"/>
  <c r="E110" i="84" s="1"/>
  <c r="B157" i="84"/>
  <c r="E157" i="84" s="1"/>
  <c r="H157" i="84" s="1"/>
  <c r="AP152" i="5" s="1"/>
  <c r="B134" i="84"/>
  <c r="E134" i="84" s="1"/>
  <c r="H134" i="84" s="1"/>
  <c r="AP131" i="5" s="1"/>
  <c r="BB96" i="83"/>
  <c r="BB72" i="83"/>
  <c r="B106" i="84"/>
  <c r="E106" i="84" s="1"/>
  <c r="H106" i="84" s="1"/>
  <c r="AP96" i="5" s="1"/>
  <c r="AQ107" i="5"/>
  <c r="AR107" i="5" s="1"/>
  <c r="AQ152" i="5"/>
  <c r="AR152" i="5" s="1"/>
  <c r="B158" i="84"/>
  <c r="E158" i="84" s="1"/>
  <c r="AQ98" i="5"/>
  <c r="AR98" i="5" s="1"/>
  <c r="B75" i="84"/>
  <c r="E75" i="84" s="1"/>
  <c r="BB94" i="83"/>
  <c r="BB158" i="83"/>
  <c r="AQ159" i="5"/>
  <c r="AR159" i="5" s="1"/>
  <c r="AQ136" i="5"/>
  <c r="AR136" i="5" s="1"/>
  <c r="AQ186" i="5"/>
  <c r="AR186" i="5" s="1"/>
  <c r="BB121" i="83"/>
  <c r="B102" i="84"/>
  <c r="E102" i="84" s="1"/>
  <c r="B17" i="84"/>
  <c r="E17" i="84" s="1"/>
  <c r="H17" i="84" s="1"/>
  <c r="AP28" i="5" s="1"/>
  <c r="B167" i="84"/>
  <c r="E167" i="84" s="1"/>
  <c r="BB135" i="83"/>
  <c r="BB56" i="83"/>
  <c r="B130" i="84"/>
  <c r="E130" i="84" s="1"/>
  <c r="B166" i="84"/>
  <c r="E166" i="84" s="1"/>
  <c r="H166" i="84" s="1"/>
  <c r="AP169" i="5" s="1"/>
  <c r="BB26" i="83"/>
  <c r="BB102" i="83"/>
  <c r="B143" i="84"/>
  <c r="E143" i="84" s="1"/>
  <c r="H143" i="84" s="1"/>
  <c r="AP136" i="5" s="1"/>
  <c r="BB159" i="83"/>
  <c r="B136" i="84"/>
  <c r="E136" i="84" s="1"/>
  <c r="H136" i="84" s="1"/>
  <c r="AP137" i="5" s="1"/>
  <c r="B27" i="84"/>
  <c r="E27" i="84" s="1"/>
  <c r="BB161" i="83"/>
  <c r="B46" i="84"/>
  <c r="E46" i="84" s="1"/>
  <c r="AQ141" i="5"/>
  <c r="AR141" i="5" s="1"/>
  <c r="AQ124" i="5"/>
  <c r="AR124" i="5" s="1"/>
  <c r="AQ128" i="5"/>
  <c r="AR128" i="5" s="1"/>
  <c r="B128" i="84"/>
  <c r="E128" i="84" s="1"/>
  <c r="H128" i="84" s="1"/>
  <c r="AP124" i="5" s="1"/>
  <c r="B100" i="84"/>
  <c r="E100" i="84" s="1"/>
  <c r="BB145" i="83"/>
  <c r="BB110" i="83"/>
  <c r="AQ147" i="5"/>
  <c r="AR147" i="5" s="1"/>
  <c r="AQ10" i="5"/>
  <c r="AR10" i="5" s="1"/>
  <c r="B90" i="84"/>
  <c r="E90" i="84" s="1"/>
  <c r="H90" i="84" s="1"/>
  <c r="AP94" i="5" s="1"/>
  <c r="B121" i="84"/>
  <c r="E121" i="84" s="1"/>
  <c r="BB149" i="83"/>
  <c r="BB109" i="83"/>
  <c r="BB6" i="83"/>
  <c r="B151" i="84"/>
  <c r="E151" i="84" s="1"/>
  <c r="BB120" i="83"/>
  <c r="AQ111" i="5"/>
  <c r="AR111" i="5" s="1"/>
  <c r="B42" i="84"/>
  <c r="E42" i="84" s="1"/>
  <c r="AQ167" i="5"/>
  <c r="AR167" i="5" s="1"/>
  <c r="J85" i="5"/>
  <c r="AS85" i="5" s="1"/>
  <c r="H34" i="84"/>
  <c r="AP44" i="5" s="1"/>
  <c r="N166" i="3"/>
  <c r="R167" i="5" s="1"/>
  <c r="C80" i="84"/>
  <c r="F80" i="84" s="1"/>
  <c r="BC79" i="75"/>
  <c r="K80" i="5" s="1"/>
  <c r="BC84" i="75"/>
  <c r="K85" i="5" s="1"/>
  <c r="AQ127" i="5"/>
  <c r="AR127" i="5" s="1"/>
  <c r="C83" i="84"/>
  <c r="F83" i="84" s="1"/>
  <c r="N106" i="3"/>
  <c r="R107" i="5" s="1"/>
  <c r="N167" i="3"/>
  <c r="R168" i="5" s="1"/>
  <c r="BB119" i="83"/>
  <c r="AQ36" i="5"/>
  <c r="AR36" i="5" s="1"/>
  <c r="N47" i="3"/>
  <c r="R48" i="5" s="1"/>
  <c r="N110" i="3"/>
  <c r="R111" i="5" s="1"/>
  <c r="O152" i="5"/>
  <c r="J126" i="5"/>
  <c r="AS126" i="5" s="1"/>
  <c r="J83" i="5"/>
  <c r="AS83" i="5" s="1"/>
  <c r="J179" i="5"/>
  <c r="AS179" i="5" s="1"/>
  <c r="BC90" i="75"/>
  <c r="K91" i="5" s="1"/>
  <c r="BB22" i="83"/>
  <c r="N118" i="3"/>
  <c r="R119" i="5" s="1"/>
  <c r="N44" i="3"/>
  <c r="R45" i="5" s="1"/>
  <c r="N126" i="3"/>
  <c r="R127" i="5" s="1"/>
  <c r="N172" i="3"/>
  <c r="R173" i="5" s="1"/>
  <c r="N186" i="3"/>
  <c r="R187" i="5" s="1"/>
  <c r="C53" i="84"/>
  <c r="F53" i="84" s="1"/>
  <c r="BC56" i="75"/>
  <c r="K57" i="5" s="1"/>
  <c r="BB162" i="83"/>
  <c r="B150" i="84"/>
  <c r="E150" i="84" s="1"/>
  <c r="B179" i="84"/>
  <c r="E179" i="84" s="1"/>
  <c r="AQ24" i="5"/>
  <c r="AR24" i="5" s="1"/>
  <c r="BB38" i="83"/>
  <c r="N115" i="3"/>
  <c r="R116" i="5" s="1"/>
  <c r="B93" i="84"/>
  <c r="E93" i="84" s="1"/>
  <c r="B24" i="84"/>
  <c r="E24" i="84" s="1"/>
  <c r="BB125" i="83"/>
  <c r="B13" i="84"/>
  <c r="E13" i="84" s="1"/>
  <c r="BB101" i="83"/>
  <c r="BB191" i="83"/>
  <c r="AQ19" i="5"/>
  <c r="AR19" i="5" s="1"/>
  <c r="B129" i="84"/>
  <c r="E129" i="84" s="1"/>
  <c r="AQ114" i="5"/>
  <c r="AR114" i="5" s="1"/>
  <c r="B61" i="84"/>
  <c r="E61" i="84" s="1"/>
  <c r="BB131" i="83"/>
  <c r="B105" i="84"/>
  <c r="E105" i="84" s="1"/>
  <c r="H105" i="84" s="1"/>
  <c r="AP103" i="5" s="1"/>
  <c r="AQ189" i="5"/>
  <c r="AR189" i="5" s="1"/>
  <c r="B60" i="84"/>
  <c r="E60" i="84" s="1"/>
  <c r="AQ99" i="5"/>
  <c r="AR99" i="5" s="1"/>
  <c r="B144" i="84"/>
  <c r="E144" i="84" s="1"/>
  <c r="H144" i="84" s="1"/>
  <c r="AP133" i="5" s="1"/>
  <c r="BB181" i="83"/>
  <c r="BB2" i="83"/>
  <c r="B2" i="84"/>
  <c r="E2" i="84" s="1"/>
  <c r="B47" i="84"/>
  <c r="E47" i="84" s="1"/>
  <c r="N60" i="3"/>
  <c r="R61" i="5" s="1"/>
  <c r="N142" i="3"/>
  <c r="R143" i="5" s="1"/>
  <c r="N155" i="3"/>
  <c r="R156" i="5" s="1"/>
  <c r="BB33" i="83"/>
  <c r="BB49" i="83"/>
  <c r="B152" i="84"/>
  <c r="E152" i="84" s="1"/>
  <c r="B29" i="84"/>
  <c r="E29" i="84" s="1"/>
  <c r="B133" i="84"/>
  <c r="E133" i="84" s="1"/>
  <c r="O145" i="5"/>
  <c r="BB153" i="83"/>
  <c r="O158" i="5"/>
  <c r="N156" i="3"/>
  <c r="R157" i="5" s="1"/>
  <c r="BB192" i="83"/>
  <c r="B40" i="84"/>
  <c r="E40" i="84" s="1"/>
  <c r="AQ130" i="5"/>
  <c r="AR130" i="5" s="1"/>
  <c r="B64" i="84"/>
  <c r="E64" i="84" s="1"/>
  <c r="AQ87" i="5"/>
  <c r="AR87" i="5" s="1"/>
  <c r="BB176" i="83"/>
  <c r="B123" i="84"/>
  <c r="E123" i="84" s="1"/>
  <c r="BB151" i="83"/>
  <c r="BB4" i="83"/>
  <c r="B9" i="84"/>
  <c r="E9" i="84" s="1"/>
  <c r="BB169" i="83"/>
  <c r="N53" i="3"/>
  <c r="R54" i="5" s="1"/>
  <c r="BB133" i="83"/>
  <c r="BB113" i="83"/>
  <c r="AQ26" i="5"/>
  <c r="AR26" i="5" s="1"/>
  <c r="BB65" i="83"/>
  <c r="B86" i="84"/>
  <c r="E86" i="84" s="1"/>
  <c r="AQ178" i="5"/>
  <c r="AR178" i="5" s="1"/>
  <c r="BB172" i="83"/>
  <c r="B165" i="84"/>
  <c r="E165" i="84" s="1"/>
  <c r="BB68" i="83"/>
  <c r="B178" i="84"/>
  <c r="E178" i="84" s="1"/>
  <c r="B139" i="84"/>
  <c r="E139" i="84" s="1"/>
  <c r="N55" i="3"/>
  <c r="R56" i="5" s="1"/>
  <c r="BB189" i="83"/>
  <c r="N65" i="3"/>
  <c r="R66" i="5" s="1"/>
  <c r="O18" i="5"/>
  <c r="N81" i="3"/>
  <c r="R82" i="5" s="1"/>
  <c r="N163" i="3"/>
  <c r="R164" i="5" s="1"/>
  <c r="N42" i="3"/>
  <c r="R43" i="5" s="1"/>
  <c r="N162" i="3"/>
  <c r="R163" i="5" s="1"/>
  <c r="AQ95" i="5"/>
  <c r="AR95" i="5" s="1"/>
  <c r="B98" i="84"/>
  <c r="E98" i="84" s="1"/>
  <c r="B187" i="84"/>
  <c r="E187" i="84" s="1"/>
  <c r="AQ174" i="5"/>
  <c r="AR174" i="5" s="1"/>
  <c r="O11" i="5"/>
  <c r="N10" i="3"/>
  <c r="R11" i="5" s="1"/>
  <c r="O12" i="5"/>
  <c r="N11" i="3"/>
  <c r="R12" i="5" s="1"/>
  <c r="O78" i="5"/>
  <c r="N77" i="3"/>
  <c r="R78" i="5" s="1"/>
  <c r="O22" i="5"/>
  <c r="N21" i="3"/>
  <c r="R22" i="5" s="1"/>
  <c r="O84" i="5"/>
  <c r="N83" i="3"/>
  <c r="R84" i="5" s="1"/>
  <c r="O113" i="5"/>
  <c r="N112" i="3"/>
  <c r="R113" i="5" s="1"/>
  <c r="BB92" i="83"/>
  <c r="N57" i="3"/>
  <c r="R58" i="5" s="1"/>
  <c r="O58" i="5"/>
  <c r="O153" i="5"/>
  <c r="N152" i="3"/>
  <c r="R153" i="5" s="1"/>
  <c r="N62" i="3"/>
  <c r="R63" i="5" s="1"/>
  <c r="O63" i="5"/>
  <c r="AQ55" i="5"/>
  <c r="AR55" i="5" s="1"/>
  <c r="AQ193" i="5"/>
  <c r="AR193" i="5" s="1"/>
  <c r="BB13" i="83"/>
  <c r="B18" i="84"/>
  <c r="E18" i="84" s="1"/>
  <c r="BB173" i="83"/>
  <c r="BB177" i="83"/>
  <c r="B145" i="84"/>
  <c r="E145" i="84" s="1"/>
  <c r="H145" i="84" s="1"/>
  <c r="AP141" i="5" s="1"/>
  <c r="AQ194" i="5"/>
  <c r="AR194" i="5" s="1"/>
  <c r="BB93" i="83"/>
  <c r="BB25" i="83"/>
  <c r="BB89" i="83"/>
  <c r="BB124" i="83"/>
  <c r="BB127" i="83"/>
  <c r="BB108" i="83"/>
  <c r="AQ6" i="5"/>
  <c r="AR6" i="5" s="1"/>
  <c r="BB44" i="83"/>
  <c r="BB88" i="83"/>
  <c r="B141" i="84"/>
  <c r="E141" i="84" s="1"/>
  <c r="AQ106" i="5"/>
  <c r="AR106" i="5" s="1"/>
  <c r="B155" i="84"/>
  <c r="E155" i="84" s="1"/>
  <c r="AQ27" i="5"/>
  <c r="AR27" i="5" s="1"/>
  <c r="AQ126" i="5"/>
  <c r="AR126" i="5" s="1"/>
  <c r="B185" i="84"/>
  <c r="E185" i="84" s="1"/>
  <c r="H185" i="84" s="1"/>
  <c r="AP190" i="5" s="1"/>
  <c r="B176" i="84"/>
  <c r="E176" i="84" s="1"/>
  <c r="B124" i="84"/>
  <c r="E124" i="84" s="1"/>
  <c r="BB140" i="83"/>
  <c r="BB8" i="83"/>
  <c r="B92" i="84"/>
  <c r="E92" i="84" s="1"/>
  <c r="B168" i="84"/>
  <c r="E168" i="84" s="1"/>
  <c r="H168" i="84" s="1"/>
  <c r="AP175" i="5" s="1"/>
  <c r="B137" i="84"/>
  <c r="E137" i="84" s="1"/>
  <c r="BB188" i="83"/>
  <c r="B160" i="84"/>
  <c r="E160" i="84" s="1"/>
  <c r="H160" i="84" s="1"/>
  <c r="AP165" i="5" s="1"/>
  <c r="AQ142" i="5"/>
  <c r="AR142" i="5" s="1"/>
  <c r="BB48" i="83"/>
  <c r="AQ66" i="5"/>
  <c r="AR66" i="5" s="1"/>
  <c r="BB64" i="83"/>
  <c r="B45" i="84"/>
  <c r="E45" i="84" s="1"/>
  <c r="BB148" i="83"/>
  <c r="AQ85" i="5"/>
  <c r="AR85" i="5" s="1"/>
  <c r="BB83" i="83"/>
  <c r="B85" i="84"/>
  <c r="E85" i="84" s="1"/>
  <c r="H85" i="84" s="1"/>
  <c r="AP85" i="5" s="1"/>
  <c r="AQ118" i="5"/>
  <c r="AR118" i="5" s="1"/>
  <c r="AQ150" i="5"/>
  <c r="AR150" i="5" s="1"/>
  <c r="AQ89" i="5"/>
  <c r="AR89" i="5" s="1"/>
  <c r="B89" i="84"/>
  <c r="E89" i="84" s="1"/>
  <c r="BB87" i="83"/>
  <c r="AQ30" i="5"/>
  <c r="AR30" i="5" s="1"/>
  <c r="BB28" i="83"/>
  <c r="AQ78" i="5"/>
  <c r="AR78" i="5" s="1"/>
  <c r="BB76" i="83"/>
  <c r="B78" i="84"/>
  <c r="E78" i="84" s="1"/>
  <c r="H78" i="84" s="1"/>
  <c r="AP78" i="5" s="1"/>
  <c r="AQ93" i="5"/>
  <c r="AR93" i="5" s="1"/>
  <c r="BB91" i="83"/>
  <c r="B95" i="84"/>
  <c r="E95" i="84" s="1"/>
  <c r="BB36" i="83"/>
  <c r="B33" i="84"/>
  <c r="E33" i="84" s="1"/>
  <c r="BB152" i="83"/>
  <c r="BB180" i="83"/>
  <c r="B154" i="84"/>
  <c r="E154" i="84" s="1"/>
  <c r="B112" i="84"/>
  <c r="E112" i="84" s="1"/>
  <c r="BB123" i="83"/>
  <c r="BB143" i="83"/>
  <c r="BB179" i="83"/>
  <c r="BB20" i="83"/>
  <c r="B71" i="84"/>
  <c r="E71" i="84" s="1"/>
  <c r="BB29" i="83"/>
  <c r="AQ101" i="5"/>
  <c r="AR101" i="5" s="1"/>
  <c r="B101" i="84"/>
  <c r="E101" i="84" s="1"/>
  <c r="H101" i="84" s="1"/>
  <c r="AP101" i="5" s="1"/>
  <c r="BB99" i="83"/>
  <c r="BB116" i="83"/>
  <c r="B43" i="84"/>
  <c r="E43" i="84" s="1"/>
  <c r="B54" i="84"/>
  <c r="E54" i="84" s="1"/>
  <c r="B132" i="84"/>
  <c r="E132" i="84" s="1"/>
  <c r="AQ181" i="5"/>
  <c r="AR181" i="5" s="1"/>
  <c r="B163" i="84"/>
  <c r="E163" i="84" s="1"/>
  <c r="H163" i="84" s="1"/>
  <c r="AP167" i="5" s="1"/>
  <c r="B153" i="84"/>
  <c r="E153" i="84" s="1"/>
  <c r="H153" i="84" s="1"/>
  <c r="AP158" i="5" s="1"/>
  <c r="AQ47" i="5"/>
  <c r="AR47" i="5" s="1"/>
  <c r="B41" i="84"/>
  <c r="E41" i="84" s="1"/>
  <c r="J114" i="5"/>
  <c r="AS114" i="5" s="1"/>
  <c r="BC7" i="75"/>
  <c r="K8" i="5" s="1"/>
  <c r="J116" i="5"/>
  <c r="AS116" i="5" s="1"/>
  <c r="B135" i="84"/>
  <c r="E135" i="84" s="1"/>
  <c r="H135" i="84" s="1"/>
  <c r="AP134" i="5" s="1"/>
  <c r="B23" i="84"/>
  <c r="E23" i="84" s="1"/>
  <c r="BB136" i="83"/>
  <c r="C8" i="84"/>
  <c r="F8" i="84" s="1"/>
  <c r="B104" i="84"/>
  <c r="E104" i="84" s="1"/>
  <c r="H104" i="84" s="1"/>
  <c r="AP102" i="5" s="1"/>
  <c r="AQ134" i="5"/>
  <c r="AR134" i="5" s="1"/>
  <c r="BB21" i="83"/>
  <c r="J122" i="5"/>
  <c r="AS122" i="5" s="1"/>
  <c r="J135" i="5"/>
  <c r="AS135" i="5" s="1"/>
  <c r="AQ102" i="5"/>
  <c r="AR102" i="5" s="1"/>
  <c r="BC121" i="75"/>
  <c r="K122" i="5" s="1"/>
  <c r="L122" i="5" s="1"/>
  <c r="BC134" i="75"/>
  <c r="K135" i="5" s="1"/>
  <c r="BB168" i="83"/>
  <c r="B38" i="84"/>
  <c r="E38" i="84" s="1"/>
  <c r="H38" i="84" s="1"/>
  <c r="AP39" i="5" s="1"/>
  <c r="BB37" i="83"/>
  <c r="AQ170" i="5"/>
  <c r="AR170" i="5" s="1"/>
  <c r="BC148" i="75"/>
  <c r="K149" i="5" s="1"/>
  <c r="C47" i="84"/>
  <c r="F47" i="84" s="1"/>
  <c r="BC50" i="75"/>
  <c r="K51" i="5" s="1"/>
  <c r="L51" i="5" s="1"/>
  <c r="J51" i="5"/>
  <c r="AS51" i="5" s="1"/>
  <c r="H113" i="84"/>
  <c r="AP173" i="5" s="1"/>
  <c r="BB144" i="83"/>
  <c r="BC40" i="75"/>
  <c r="K41" i="5" s="1"/>
  <c r="J113" i="5"/>
  <c r="AS113" i="5" s="1"/>
  <c r="BB160" i="83"/>
  <c r="AQ166" i="5"/>
  <c r="AR166" i="5" s="1"/>
  <c r="BB164" i="83"/>
  <c r="C37" i="84"/>
  <c r="F37" i="84" s="1"/>
  <c r="BC112" i="75"/>
  <c r="K113" i="5" s="1"/>
  <c r="AQ158" i="5"/>
  <c r="AR158" i="5" s="1"/>
  <c r="H50" i="84"/>
  <c r="AP6" i="5" s="1"/>
  <c r="H52" i="84"/>
  <c r="AP54" i="5" s="1"/>
  <c r="F2" i="84"/>
  <c r="AJ11" i="5" l="1"/>
  <c r="AJ164" i="5"/>
  <c r="L30" i="5"/>
  <c r="AJ10" i="5"/>
  <c r="Z105" i="5"/>
  <c r="AB105" i="5" s="1"/>
  <c r="L91" i="5"/>
  <c r="Z171" i="5"/>
  <c r="AB171" i="5" s="1"/>
  <c r="Z185" i="5"/>
  <c r="AB185" i="5" s="1"/>
  <c r="Z76" i="5"/>
  <c r="AB76" i="5" s="1"/>
  <c r="L16" i="5"/>
  <c r="L152" i="5"/>
  <c r="Z64" i="5"/>
  <c r="AB64" i="5" s="1"/>
  <c r="AJ148" i="5"/>
  <c r="AJ143" i="5"/>
  <c r="Z99" i="5"/>
  <c r="AJ100" i="5"/>
  <c r="AJ93" i="5"/>
  <c r="Z149" i="5"/>
  <c r="AB149" i="5" s="1"/>
  <c r="Z103" i="5"/>
  <c r="AB103" i="5" s="1"/>
  <c r="C16" i="5"/>
  <c r="AV183" i="75"/>
  <c r="AV142" i="75"/>
  <c r="H143" i="5" s="1"/>
  <c r="L143" i="5" s="1"/>
  <c r="AV3" i="75"/>
  <c r="AV177" i="75"/>
  <c r="AV136" i="75"/>
  <c r="H137" i="5" s="1"/>
  <c r="L137" i="5" s="1"/>
  <c r="L149" i="5"/>
  <c r="C46" i="5"/>
  <c r="AV45" i="75"/>
  <c r="H46" i="5" s="1"/>
  <c r="L46" i="5" s="1"/>
  <c r="AV110" i="75"/>
  <c r="H111" i="5" s="1"/>
  <c r="L111" i="5" s="1"/>
  <c r="AV152" i="75"/>
  <c r="H153" i="5" s="1"/>
  <c r="L153" i="5" s="1"/>
  <c r="C70" i="5"/>
  <c r="AV69" i="75"/>
  <c r="AV126" i="75"/>
  <c r="H127" i="5" s="1"/>
  <c r="L127" i="5" s="1"/>
  <c r="AV145" i="75"/>
  <c r="H146" i="5" s="1"/>
  <c r="L146" i="5" s="1"/>
  <c r="AV63" i="75"/>
  <c r="H64" i="5" s="1"/>
  <c r="L64" i="5" s="1"/>
  <c r="AV153" i="75"/>
  <c r="H154" i="5" s="1"/>
  <c r="L154" i="5" s="1"/>
  <c r="AV84" i="75"/>
  <c r="H85" i="5" s="1"/>
  <c r="L85" i="5" s="1"/>
  <c r="AV93" i="75"/>
  <c r="H94" i="5" s="1"/>
  <c r="L94" i="5" s="1"/>
  <c r="AV159" i="75"/>
  <c r="AV61" i="75"/>
  <c r="H62" i="5" s="1"/>
  <c r="L62" i="5" s="1"/>
  <c r="AV123" i="75"/>
  <c r="C171" i="5"/>
  <c r="AV170" i="75"/>
  <c r="AV114" i="75"/>
  <c r="H115" i="5" s="1"/>
  <c r="L115" i="5" s="1"/>
  <c r="AV37" i="75"/>
  <c r="AV26" i="75"/>
  <c r="C113" i="5"/>
  <c r="AV112" i="75"/>
  <c r="AV117" i="75"/>
  <c r="H118" i="5" s="1"/>
  <c r="L118" i="5" s="1"/>
  <c r="AV105" i="75"/>
  <c r="H106" i="5" s="1"/>
  <c r="L106" i="5" s="1"/>
  <c r="AV116" i="75"/>
  <c r="H117" i="5" s="1"/>
  <c r="L117" i="5" s="1"/>
  <c r="C189" i="5"/>
  <c r="AV188" i="75"/>
  <c r="H189" i="5" s="1"/>
  <c r="L189" i="5" s="1"/>
  <c r="AV42" i="75"/>
  <c r="H43" i="5" s="1"/>
  <c r="L43" i="5" s="1"/>
  <c r="AV43" i="75"/>
  <c r="H44" i="5" s="1"/>
  <c r="L44" i="5" s="1"/>
  <c r="AV166" i="75"/>
  <c r="AV19" i="75"/>
  <c r="H20" i="5" s="1"/>
  <c r="L20" i="5" s="1"/>
  <c r="AV70" i="75"/>
  <c r="H71" i="5" s="1"/>
  <c r="L71" i="5" s="1"/>
  <c r="AV13" i="75"/>
  <c r="AV38" i="75"/>
  <c r="H39" i="5" s="1"/>
  <c r="L39" i="5" s="1"/>
  <c r="AV143" i="75"/>
  <c r="H144" i="5" s="1"/>
  <c r="L144" i="5" s="1"/>
  <c r="L165" i="5"/>
  <c r="H184" i="5"/>
  <c r="L168" i="5"/>
  <c r="H14" i="5"/>
  <c r="L14" i="5" s="1"/>
  <c r="H124" i="5"/>
  <c r="L124" i="5" s="1"/>
  <c r="L57" i="5"/>
  <c r="H160" i="5"/>
  <c r="L160" i="5" s="1"/>
  <c r="F185" i="5"/>
  <c r="H185" i="5"/>
  <c r="L185" i="5" s="1"/>
  <c r="H22" i="84"/>
  <c r="AP20" i="5" s="1"/>
  <c r="L76" i="5"/>
  <c r="L68" i="5"/>
  <c r="L40" i="5"/>
  <c r="H113" i="5"/>
  <c r="L113" i="5" s="1"/>
  <c r="Z117" i="5"/>
  <c r="AB117" i="5" s="1"/>
  <c r="Z86" i="5"/>
  <c r="L194" i="5"/>
  <c r="Z25" i="5"/>
  <c r="Z112" i="5"/>
  <c r="AB112" i="5" s="1"/>
  <c r="AJ13" i="5"/>
  <c r="Z183" i="5"/>
  <c r="AJ190" i="5"/>
  <c r="Z144" i="5"/>
  <c r="AB144" i="5" s="1"/>
  <c r="AJ71" i="5"/>
  <c r="AJ146" i="5"/>
  <c r="Z108" i="5"/>
  <c r="AJ96" i="5"/>
  <c r="L179" i="5"/>
  <c r="L8" i="5"/>
  <c r="L150" i="5"/>
  <c r="L79" i="5"/>
  <c r="Z74" i="5"/>
  <c r="H167" i="5"/>
  <c r="L167" i="5" s="1"/>
  <c r="X74" i="5"/>
  <c r="Z126" i="5"/>
  <c r="H178" i="5"/>
  <c r="L178" i="5" s="1"/>
  <c r="AK3" i="3"/>
  <c r="Y4" i="5" s="1"/>
  <c r="Z4" i="5" s="1"/>
  <c r="AB4" i="5" s="1"/>
  <c r="X172" i="5"/>
  <c r="Z42" i="5"/>
  <c r="F48" i="5"/>
  <c r="H48" i="5"/>
  <c r="L48" i="5" s="1"/>
  <c r="F145" i="5"/>
  <c r="H145" i="5"/>
  <c r="L145" i="5" s="1"/>
  <c r="Z62" i="5"/>
  <c r="AB62" i="5" s="1"/>
  <c r="AK101" i="3"/>
  <c r="Y102" i="5" s="1"/>
  <c r="Z102" i="5" s="1"/>
  <c r="AK133" i="3"/>
  <c r="Y134" i="5" s="1"/>
  <c r="Z134" i="5" s="1"/>
  <c r="Z53" i="5"/>
  <c r="AK115" i="3"/>
  <c r="Y116" i="5" s="1"/>
  <c r="Z116" i="5" s="1"/>
  <c r="AB116" i="5" s="1"/>
  <c r="Z146" i="5"/>
  <c r="AB146" i="5" s="1"/>
  <c r="F176" i="5"/>
  <c r="H176" i="5"/>
  <c r="L176" i="5" s="1"/>
  <c r="AK67" i="3"/>
  <c r="Y68" i="5" s="1"/>
  <c r="Z68" i="5" s="1"/>
  <c r="AB68" i="5" s="1"/>
  <c r="Z8" i="5"/>
  <c r="AB8" i="5" s="1"/>
  <c r="AK158" i="3"/>
  <c r="Y159" i="5" s="1"/>
  <c r="Z159" i="5" s="1"/>
  <c r="H177" i="84"/>
  <c r="AP181" i="5" s="1"/>
  <c r="H171" i="5"/>
  <c r="L171" i="5" s="1"/>
  <c r="AK40" i="3"/>
  <c r="Y41" i="5" s="1"/>
  <c r="AK117" i="3"/>
  <c r="Y118" i="5" s="1"/>
  <c r="Z118" i="5" s="1"/>
  <c r="AB118" i="5" s="1"/>
  <c r="AK86" i="3"/>
  <c r="Y87" i="5" s="1"/>
  <c r="Z87" i="5" s="1"/>
  <c r="AK130" i="3"/>
  <c r="Y131" i="5" s="1"/>
  <c r="Z131" i="5" s="1"/>
  <c r="L88" i="5"/>
  <c r="AJ24" i="5"/>
  <c r="H6" i="5"/>
  <c r="L6" i="5" s="1"/>
  <c r="F6" i="5"/>
  <c r="Z115" i="5"/>
  <c r="AB115" i="5" s="1"/>
  <c r="H116" i="84"/>
  <c r="AP120" i="5" s="1"/>
  <c r="H125" i="84"/>
  <c r="AP127" i="5" s="1"/>
  <c r="H173" i="84"/>
  <c r="AP176" i="5" s="1"/>
  <c r="H33" i="84"/>
  <c r="AP38" i="5" s="1"/>
  <c r="H118" i="84"/>
  <c r="AP116" i="5" s="1"/>
  <c r="H16" i="84"/>
  <c r="AP16" i="5" s="1"/>
  <c r="H8" i="84"/>
  <c r="AP8" i="5" s="1"/>
  <c r="H109" i="84"/>
  <c r="AP104" i="5" s="1"/>
  <c r="H23" i="84"/>
  <c r="AP23" i="5" s="1"/>
  <c r="H154" i="84"/>
  <c r="AP154" i="5" s="1"/>
  <c r="H142" i="84"/>
  <c r="AP140" i="5" s="1"/>
  <c r="H4" i="84"/>
  <c r="AP5" i="5" s="1"/>
  <c r="H41" i="84"/>
  <c r="AP43" i="5" s="1"/>
  <c r="H156" i="84"/>
  <c r="AP159" i="5" s="1"/>
  <c r="H167" i="84"/>
  <c r="AP36" i="5" s="1"/>
  <c r="H42" i="84"/>
  <c r="AP46" i="5" s="1"/>
  <c r="H161" i="84"/>
  <c r="AP156" i="5" s="1"/>
  <c r="Z164" i="5"/>
  <c r="AK19" i="3"/>
  <c r="Y20" i="5" s="1"/>
  <c r="AK135" i="3"/>
  <c r="Y136" i="5" s="1"/>
  <c r="Z136" i="5" s="1"/>
  <c r="X99" i="5"/>
  <c r="X90" i="5"/>
  <c r="X138" i="5"/>
  <c r="AK144" i="3"/>
  <c r="Y145" i="5" s="1"/>
  <c r="Z145" i="5" s="1"/>
  <c r="AB145" i="5" s="1"/>
  <c r="AK45" i="3"/>
  <c r="Y46" i="5" s="1"/>
  <c r="Z46" i="5" s="1"/>
  <c r="AB46" i="5" s="1"/>
  <c r="AK153" i="3"/>
  <c r="Y154" i="5" s="1"/>
  <c r="Z154" i="5" s="1"/>
  <c r="AB154" i="5" s="1"/>
  <c r="X192" i="5"/>
  <c r="AK177" i="3"/>
  <c r="Y178" i="5" s="1"/>
  <c r="Z178" i="5" s="1"/>
  <c r="AB178" i="5" s="1"/>
  <c r="AK38" i="3"/>
  <c r="Y39" i="5" s="1"/>
  <c r="Z39" i="5" s="1"/>
  <c r="AB39" i="5" s="1"/>
  <c r="AK5" i="3"/>
  <c r="Y6" i="5" s="1"/>
  <c r="Z6" i="5" s="1"/>
  <c r="AB6" i="5" s="1"/>
  <c r="X20" i="5"/>
  <c r="AK156" i="3"/>
  <c r="Y157" i="5" s="1"/>
  <c r="AK113" i="3"/>
  <c r="Y114" i="5" s="1"/>
  <c r="Z114" i="5" s="1"/>
  <c r="X122" i="5"/>
  <c r="H36" i="84"/>
  <c r="AP42" i="5" s="1"/>
  <c r="Z122" i="5"/>
  <c r="Z96" i="5"/>
  <c r="AK54" i="3"/>
  <c r="Y55" i="5" s="1"/>
  <c r="Z55" i="5" s="1"/>
  <c r="AK76" i="3"/>
  <c r="Y77" i="5" s="1"/>
  <c r="Z77" i="5" s="1"/>
  <c r="AB77" i="5" s="1"/>
  <c r="AK147" i="3"/>
  <c r="Y148" i="5" s="1"/>
  <c r="Z148" i="5" s="1"/>
  <c r="AK128" i="3"/>
  <c r="Y129" i="5" s="1"/>
  <c r="Z129" i="5" s="1"/>
  <c r="X179" i="5"/>
  <c r="AK51" i="3"/>
  <c r="Y52" i="5" s="1"/>
  <c r="Z52" i="5" s="1"/>
  <c r="X185" i="5"/>
  <c r="AK109" i="3"/>
  <c r="Y110" i="5" s="1"/>
  <c r="Z110" i="5" s="1"/>
  <c r="AK161" i="3"/>
  <c r="Y162" i="5" s="1"/>
  <c r="Z162" i="5" s="1"/>
  <c r="AK157" i="3"/>
  <c r="Y158" i="5" s="1"/>
  <c r="Z158" i="5" s="1"/>
  <c r="AK31" i="3"/>
  <c r="Y32" i="5" s="1"/>
  <c r="Z32" i="5" s="1"/>
  <c r="AK186" i="3"/>
  <c r="Y187" i="5" s="1"/>
  <c r="Z187" i="5" s="1"/>
  <c r="X139" i="5"/>
  <c r="X34" i="5"/>
  <c r="AK27" i="3"/>
  <c r="Y28" i="5" s="1"/>
  <c r="Z28" i="5" s="1"/>
  <c r="AK166" i="3"/>
  <c r="Y167" i="5" s="1"/>
  <c r="Z167" i="5" s="1"/>
  <c r="AB167" i="5" s="1"/>
  <c r="X135" i="5"/>
  <c r="AK47" i="3"/>
  <c r="Y48" i="5" s="1"/>
  <c r="Z48" i="5" s="1"/>
  <c r="AB48" i="5" s="1"/>
  <c r="AK183" i="3"/>
  <c r="Y184" i="5" s="1"/>
  <c r="Z184" i="5" s="1"/>
  <c r="AB184" i="5" s="1"/>
  <c r="AK99" i="3"/>
  <c r="Y100" i="5" s="1"/>
  <c r="Z100" i="5" s="1"/>
  <c r="AK48" i="3"/>
  <c r="Y49" i="5" s="1"/>
  <c r="Z49" i="5" s="1"/>
  <c r="AK190" i="3"/>
  <c r="Y191" i="5" s="1"/>
  <c r="Z191" i="5" s="1"/>
  <c r="AK160" i="3"/>
  <c r="Y161" i="5" s="1"/>
  <c r="Z161" i="5" s="1"/>
  <c r="Z75" i="5"/>
  <c r="Z165" i="5"/>
  <c r="AB165" i="5" s="1"/>
  <c r="Z26" i="5"/>
  <c r="Z175" i="5"/>
  <c r="Z57" i="5"/>
  <c r="AB57" i="5" s="1"/>
  <c r="Z170" i="5"/>
  <c r="Z150" i="5"/>
  <c r="AB150" i="5" s="1"/>
  <c r="Z121" i="5"/>
  <c r="Z142" i="5"/>
  <c r="Z89" i="5"/>
  <c r="Z23" i="5"/>
  <c r="H30" i="84"/>
  <c r="AP34" i="5" s="1"/>
  <c r="Z47" i="5"/>
  <c r="Z17" i="5"/>
  <c r="Z190" i="5"/>
  <c r="Z31" i="5"/>
  <c r="L72" i="5"/>
  <c r="H71" i="84"/>
  <c r="AP70" i="5" s="1"/>
  <c r="H27" i="5"/>
  <c r="L27" i="5" s="1"/>
  <c r="F128" i="5"/>
  <c r="H128" i="5"/>
  <c r="L128" i="5" s="1"/>
  <c r="L92" i="5"/>
  <c r="H38" i="5"/>
  <c r="L38" i="5" s="1"/>
  <c r="AK118" i="3"/>
  <c r="Y119" i="5" s="1"/>
  <c r="Z119" i="5" s="1"/>
  <c r="AK55" i="3"/>
  <c r="Y56" i="5" s="1"/>
  <c r="Z56" i="5" s="1"/>
  <c r="AK92" i="3"/>
  <c r="Y93" i="5" s="1"/>
  <c r="Z93" i="5" s="1"/>
  <c r="AB93" i="5" s="1"/>
  <c r="AK119" i="3"/>
  <c r="Y120" i="5" s="1"/>
  <c r="Z120" i="5" s="1"/>
  <c r="AK192" i="3"/>
  <c r="Y193" i="5" s="1"/>
  <c r="Z193" i="5" s="1"/>
  <c r="AK96" i="3"/>
  <c r="Y97" i="5" s="1"/>
  <c r="Z97" i="5" s="1"/>
  <c r="Z16" i="5"/>
  <c r="AB16" i="5" s="1"/>
  <c r="AK62" i="3"/>
  <c r="Y63" i="5" s="1"/>
  <c r="Z63" i="5" s="1"/>
  <c r="X69" i="5"/>
  <c r="AK83" i="3"/>
  <c r="Y84" i="5" s="1"/>
  <c r="Z84" i="5" s="1"/>
  <c r="Z137" i="5"/>
  <c r="AB137" i="5" s="1"/>
  <c r="AK26" i="3"/>
  <c r="Y27" i="5" s="1"/>
  <c r="Z27" i="5" s="1"/>
  <c r="AB27" i="5" s="1"/>
  <c r="X31" i="5"/>
  <c r="Z101" i="5"/>
  <c r="AK14" i="3"/>
  <c r="Y15" i="5" s="1"/>
  <c r="Z15" i="5" s="1"/>
  <c r="AK53" i="3"/>
  <c r="Y54" i="5" s="1"/>
  <c r="Z54" i="5" s="1"/>
  <c r="Z70" i="5"/>
  <c r="AB70" i="5" s="1"/>
  <c r="X22" i="5"/>
  <c r="Z71" i="5"/>
  <c r="AB71" i="5" s="1"/>
  <c r="H70" i="5"/>
  <c r="L70" i="5" s="1"/>
  <c r="Z83" i="5"/>
  <c r="AK123" i="3"/>
  <c r="Y124" i="5" s="1"/>
  <c r="Z124" i="5" s="1"/>
  <c r="AB124" i="5" s="1"/>
  <c r="L188" i="5"/>
  <c r="H95" i="84"/>
  <c r="AP93" i="5" s="1"/>
  <c r="Z181" i="5"/>
  <c r="AK151" i="3"/>
  <c r="Y152" i="5" s="1"/>
  <c r="Z152" i="5" s="1"/>
  <c r="AB152" i="5" s="1"/>
  <c r="Z188" i="5"/>
  <c r="AB188" i="5" s="1"/>
  <c r="Z85" i="5"/>
  <c r="AB85" i="5" s="1"/>
  <c r="Z19" i="5"/>
  <c r="Z194" i="5"/>
  <c r="AB194" i="5" s="1"/>
  <c r="Z14" i="5"/>
  <c r="AB14" i="5" s="1"/>
  <c r="Z67" i="5"/>
  <c r="Z80" i="5"/>
  <c r="AB80" i="5" s="1"/>
  <c r="Z177" i="5"/>
  <c r="Z128" i="5"/>
  <c r="AB128" i="5" s="1"/>
  <c r="Z90" i="5"/>
  <c r="Z151" i="5"/>
  <c r="Z98" i="5"/>
  <c r="Z91" i="5"/>
  <c r="AB91" i="5" s="1"/>
  <c r="Z182" i="5"/>
  <c r="Z147" i="5"/>
  <c r="Z104" i="5"/>
  <c r="AB104" i="5" s="1"/>
  <c r="Z172" i="5"/>
  <c r="Z69" i="5"/>
  <c r="H40" i="84"/>
  <c r="AP31" i="5" s="1"/>
  <c r="H54" i="84"/>
  <c r="AP162" i="5" s="1"/>
  <c r="H43" i="84"/>
  <c r="AP47" i="5" s="1"/>
  <c r="H60" i="84"/>
  <c r="AP114" i="5" s="1"/>
  <c r="H132" i="84"/>
  <c r="AP125" i="5" s="1"/>
  <c r="H5" i="84"/>
  <c r="AP184" i="5" s="1"/>
  <c r="H86" i="84"/>
  <c r="AP87" i="5" s="1"/>
  <c r="H141" i="84"/>
  <c r="AP91" i="5" s="1"/>
  <c r="H37" i="84"/>
  <c r="AP41" i="5" s="1"/>
  <c r="H73" i="84"/>
  <c r="AP75" i="5" s="1"/>
  <c r="H62" i="84"/>
  <c r="AP185" i="5" s="1"/>
  <c r="C180" i="5"/>
  <c r="H180" i="5"/>
  <c r="L180" i="5" s="1"/>
  <c r="Z186" i="5"/>
  <c r="AB186" i="5" s="1"/>
  <c r="Z79" i="5"/>
  <c r="AB79" i="5" s="1"/>
  <c r="L41" i="5"/>
  <c r="AK168" i="3"/>
  <c r="Y169" i="5" s="1"/>
  <c r="Z169" i="5" s="1"/>
  <c r="L104" i="5"/>
  <c r="L135" i="5"/>
  <c r="AK175" i="3"/>
  <c r="Y176" i="5" s="1"/>
  <c r="Z176" i="5" s="1"/>
  <c r="AB176" i="5" s="1"/>
  <c r="L60" i="5"/>
  <c r="L112" i="5"/>
  <c r="AJ128" i="5"/>
  <c r="Z65" i="5"/>
  <c r="Z10" i="5"/>
  <c r="Z41" i="5"/>
  <c r="AB41" i="5" s="1"/>
  <c r="Z189" i="5"/>
  <c r="AB189" i="5" s="1"/>
  <c r="Z155" i="5"/>
  <c r="Z130" i="5"/>
  <c r="Z24" i="5"/>
  <c r="Z60" i="5"/>
  <c r="AB60" i="5" s="1"/>
  <c r="Z33" i="5"/>
  <c r="Z21" i="5"/>
  <c r="Z92" i="5"/>
  <c r="AB92" i="5" s="1"/>
  <c r="Z44" i="5"/>
  <c r="AB44" i="5" s="1"/>
  <c r="Z180" i="5"/>
  <c r="AB180" i="5" s="1"/>
  <c r="Z133" i="5"/>
  <c r="L22" i="5"/>
  <c r="Z166" i="5"/>
  <c r="Z9" i="5"/>
  <c r="X40" i="5"/>
  <c r="AK39" i="3"/>
  <c r="Y40" i="5" s="1"/>
  <c r="Z40" i="5" s="1"/>
  <c r="AB40" i="5" s="1"/>
  <c r="L116" i="5"/>
  <c r="Z138" i="5"/>
  <c r="Z135" i="5"/>
  <c r="AB135" i="5" s="1"/>
  <c r="H4" i="5"/>
  <c r="L4" i="5" s="1"/>
  <c r="L80" i="5"/>
  <c r="Z73" i="5"/>
  <c r="L184" i="5"/>
  <c r="Z94" i="5"/>
  <c r="AB94" i="5" s="1"/>
  <c r="AK108" i="3"/>
  <c r="Y109" i="5" s="1"/>
  <c r="Z109" i="5" s="1"/>
  <c r="Z174" i="5"/>
  <c r="Z36" i="5"/>
  <c r="X166" i="5"/>
  <c r="AK77" i="3"/>
  <c r="Y78" i="5" s="1"/>
  <c r="Z78" i="5" s="1"/>
  <c r="AK87" i="3"/>
  <c r="Y88" i="5" s="1"/>
  <c r="Z88" i="5" s="1"/>
  <c r="AB88" i="5" s="1"/>
  <c r="X106" i="5"/>
  <c r="AK105" i="3"/>
  <c r="Y106" i="5" s="1"/>
  <c r="Z106" i="5" s="1"/>
  <c r="AB106" i="5" s="1"/>
  <c r="C186" i="5"/>
  <c r="H186" i="5"/>
  <c r="L186" i="5" s="1"/>
  <c r="Z143" i="5"/>
  <c r="AB143" i="5" s="1"/>
  <c r="AJ173" i="5"/>
  <c r="H121" i="84"/>
  <c r="AP112" i="5" s="1"/>
  <c r="H61" i="84"/>
  <c r="AP63" i="5" s="1"/>
  <c r="H150" i="84"/>
  <c r="AP164" i="5" s="1"/>
  <c r="H24" i="84"/>
  <c r="AP26" i="5" s="1"/>
  <c r="H111" i="84"/>
  <c r="AP113" i="5" s="1"/>
  <c r="H3" i="84"/>
  <c r="AP7" i="5" s="1"/>
  <c r="H147" i="84"/>
  <c r="AP143" i="5" s="1"/>
  <c r="H130" i="84"/>
  <c r="AP123" i="5" s="1"/>
  <c r="H112" i="84"/>
  <c r="AP110" i="5" s="1"/>
  <c r="H165" i="84"/>
  <c r="AP153" i="5" s="1"/>
  <c r="H133" i="84"/>
  <c r="AP130" i="5" s="1"/>
  <c r="H89" i="84"/>
  <c r="AP89" i="5" s="1"/>
  <c r="H45" i="84"/>
  <c r="AP66" i="5" s="1"/>
  <c r="H77" i="84"/>
  <c r="AP79" i="5" s="1"/>
  <c r="H92" i="84"/>
  <c r="AP90" i="5" s="1"/>
  <c r="H155" i="84"/>
  <c r="AP55" i="5" s="1"/>
  <c r="H18" i="84"/>
  <c r="AP15" i="5" s="1"/>
  <c r="H187" i="84"/>
  <c r="AP189" i="5" s="1"/>
  <c r="H13" i="84"/>
  <c r="AP19" i="5" s="1"/>
  <c r="H188" i="84"/>
  <c r="AP148" i="5" s="1"/>
  <c r="H176" i="84"/>
  <c r="AP179" i="5" s="1"/>
  <c r="H139" i="84"/>
  <c r="AP135" i="5" s="1"/>
  <c r="H123" i="84"/>
  <c r="AP106" i="5" s="1"/>
  <c r="H102" i="84"/>
  <c r="AP163" i="5" s="1"/>
  <c r="H178" i="84"/>
  <c r="AP171" i="5" s="1"/>
  <c r="H158" i="84"/>
  <c r="AP161" i="5" s="1"/>
  <c r="H15" i="84"/>
  <c r="AP29" i="5" s="1"/>
  <c r="H151" i="84"/>
  <c r="AP151" i="5" s="1"/>
  <c r="H46" i="84"/>
  <c r="AP50" i="5" s="1"/>
  <c r="H75" i="84"/>
  <c r="AP74" i="5" s="1"/>
  <c r="H21" i="84"/>
  <c r="AP18" i="5" s="1"/>
  <c r="H10" i="84"/>
  <c r="AP12" i="5" s="1"/>
  <c r="H29" i="84"/>
  <c r="AP35" i="5" s="1"/>
  <c r="H179" i="84"/>
  <c r="AP182" i="5" s="1"/>
  <c r="H100" i="84"/>
  <c r="AP146" i="5" s="1"/>
  <c r="H27" i="84"/>
  <c r="AP22" i="5" s="1"/>
  <c r="H108" i="84"/>
  <c r="AP115" i="5" s="1"/>
  <c r="H57" i="84"/>
  <c r="AP61" i="5" s="1"/>
  <c r="H70" i="84"/>
  <c r="AP69" i="5" s="1"/>
  <c r="H64" i="84"/>
  <c r="AP67" i="5" s="1"/>
  <c r="H98" i="84"/>
  <c r="AP99" i="5" s="1"/>
  <c r="H9" i="84"/>
  <c r="AP11" i="5" s="1"/>
  <c r="H152" i="84"/>
  <c r="AP155" i="5" s="1"/>
  <c r="H181" i="84"/>
  <c r="AP187" i="5" s="1"/>
  <c r="H28" i="84"/>
  <c r="AP25" i="5" s="1"/>
  <c r="H14" i="84"/>
  <c r="AP21" i="5" s="1"/>
  <c r="H129" i="84"/>
  <c r="AP129" i="5" s="1"/>
  <c r="H93" i="84"/>
  <c r="AP145" i="5" s="1"/>
  <c r="H131" i="84"/>
  <c r="AP122" i="5" s="1"/>
  <c r="H79" i="84"/>
  <c r="AP82" i="5" s="1"/>
  <c r="H56" i="84"/>
  <c r="AP59" i="5" s="1"/>
  <c r="H53" i="84"/>
  <c r="AP57" i="5" s="1"/>
  <c r="H67" i="84"/>
  <c r="AP72" i="5" s="1"/>
  <c r="H186" i="84"/>
  <c r="AP191" i="5" s="1"/>
  <c r="H137" i="84"/>
  <c r="AP138" i="5" s="1"/>
  <c r="H124" i="84"/>
  <c r="AP121" i="5" s="1"/>
  <c r="H110" i="84"/>
  <c r="AP107" i="5" s="1"/>
  <c r="H66" i="84"/>
  <c r="AP64" i="5" s="1"/>
  <c r="D194" i="84"/>
  <c r="D195" i="84"/>
  <c r="H119" i="84"/>
  <c r="AP119" i="5" s="1"/>
  <c r="H25" i="84"/>
  <c r="AP17" i="5" s="1"/>
  <c r="Z173" i="5"/>
  <c r="AB173" i="5" s="1"/>
  <c r="Z43" i="5"/>
  <c r="AB43" i="5" s="1"/>
  <c r="Z45" i="5"/>
  <c r="Z82" i="5"/>
  <c r="Z127" i="5"/>
  <c r="AB127" i="5" s="1"/>
  <c r="Z66" i="5"/>
  <c r="Z113" i="5"/>
  <c r="AB113" i="5" s="1"/>
  <c r="Z156" i="5"/>
  <c r="H83" i="84"/>
  <c r="AP83" i="5" s="1"/>
  <c r="Z107" i="5"/>
  <c r="Z58" i="5"/>
  <c r="Z61" i="5"/>
  <c r="Z12" i="5"/>
  <c r="Z157" i="5"/>
  <c r="Z11" i="5"/>
  <c r="Z168" i="5"/>
  <c r="AB168" i="5" s="1"/>
  <c r="Z111" i="5"/>
  <c r="AB111" i="5" s="1"/>
  <c r="Z22" i="5"/>
  <c r="AB22" i="5" s="1"/>
  <c r="Z163" i="5"/>
  <c r="Z153" i="5"/>
  <c r="AB153" i="5" s="1"/>
  <c r="Z20" i="5"/>
  <c r="AB20" i="5" s="1"/>
  <c r="Z192" i="5"/>
  <c r="H80" i="84"/>
  <c r="AP80" i="5" s="1"/>
  <c r="H47" i="84"/>
  <c r="AP51" i="5" s="1"/>
  <c r="B195" i="84"/>
  <c r="B194" i="84"/>
  <c r="C194" i="84"/>
  <c r="C195" i="84"/>
  <c r="H2" i="84"/>
  <c r="AP4" i="5" s="1"/>
  <c r="AB138" i="5" l="1"/>
  <c r="AB130" i="5"/>
  <c r="AB147" i="5"/>
  <c r="AB119" i="5"/>
  <c r="AN182" i="5"/>
  <c r="AB182" i="5"/>
  <c r="AB63" i="5"/>
  <c r="AB28" i="5"/>
  <c r="AB36" i="5"/>
  <c r="AB133" i="5"/>
  <c r="AB24" i="5"/>
  <c r="AB177" i="5"/>
  <c r="AB84" i="5"/>
  <c r="AB56" i="5"/>
  <c r="AB89" i="5"/>
  <c r="AB162" i="5"/>
  <c r="AB55" i="5"/>
  <c r="AB53" i="5"/>
  <c r="AB42" i="5"/>
  <c r="AB110" i="5"/>
  <c r="AB109" i="5"/>
  <c r="AB31" i="5"/>
  <c r="AB122" i="5"/>
  <c r="AB192" i="5"/>
  <c r="AB157" i="5"/>
  <c r="AB66" i="5"/>
  <c r="AB15" i="5"/>
  <c r="AB190" i="5"/>
  <c r="AN191" i="5"/>
  <c r="AB191" i="5"/>
  <c r="AN52" i="5"/>
  <c r="AB52" i="5"/>
  <c r="AB131" i="5"/>
  <c r="AB156" i="5"/>
  <c r="AB11" i="5"/>
  <c r="AB121" i="5"/>
  <c r="AB21" i="5"/>
  <c r="AN98" i="5"/>
  <c r="AB98" i="5"/>
  <c r="AN101" i="5"/>
  <c r="AB101" i="5"/>
  <c r="AB97" i="5"/>
  <c r="AB17" i="5"/>
  <c r="AN170" i="5"/>
  <c r="AB170" i="5"/>
  <c r="AN49" i="5"/>
  <c r="AB49" i="5"/>
  <c r="AB164" i="5"/>
  <c r="AB87" i="5"/>
  <c r="AN126" i="5"/>
  <c r="AB126" i="5"/>
  <c r="AN105" i="5"/>
  <c r="AB174" i="5"/>
  <c r="AB136" i="5"/>
  <c r="AB61" i="5"/>
  <c r="AB73" i="5"/>
  <c r="AB9" i="5"/>
  <c r="AB33" i="5"/>
  <c r="AB10" i="5"/>
  <c r="AB169" i="5"/>
  <c r="AB151" i="5"/>
  <c r="AB19" i="5"/>
  <c r="AB83" i="5"/>
  <c r="AB193" i="5"/>
  <c r="AB47" i="5"/>
  <c r="AB100" i="5"/>
  <c r="AB187" i="5"/>
  <c r="AN129" i="5"/>
  <c r="AB129" i="5"/>
  <c r="AB114" i="5"/>
  <c r="AB108" i="5"/>
  <c r="AB25" i="5"/>
  <c r="AN99" i="5"/>
  <c r="AB99" i="5"/>
  <c r="AB75" i="5"/>
  <c r="AB96" i="5"/>
  <c r="AN159" i="5"/>
  <c r="AB159" i="5"/>
  <c r="AB155" i="5"/>
  <c r="AB54" i="5"/>
  <c r="AB183" i="5"/>
  <c r="AB163" i="5"/>
  <c r="AB58" i="5"/>
  <c r="AB45" i="5"/>
  <c r="AB78" i="5"/>
  <c r="AB166" i="5"/>
  <c r="AB65" i="5"/>
  <c r="AB69" i="5"/>
  <c r="AB90" i="5"/>
  <c r="AB120" i="5"/>
  <c r="AN175" i="5"/>
  <c r="AB175" i="5"/>
  <c r="AB32" i="5"/>
  <c r="AB148" i="5"/>
  <c r="AN181" i="5"/>
  <c r="AB181" i="5"/>
  <c r="AN142" i="5"/>
  <c r="AB142" i="5"/>
  <c r="AB134" i="5"/>
  <c r="AB67" i="5"/>
  <c r="AB161" i="5"/>
  <c r="AN102" i="5"/>
  <c r="AB102" i="5"/>
  <c r="AB12" i="5"/>
  <c r="AB82" i="5"/>
  <c r="AB107" i="5"/>
  <c r="AB172" i="5"/>
  <c r="AB23" i="5"/>
  <c r="AB26" i="5"/>
  <c r="AN158" i="5"/>
  <c r="AB158" i="5"/>
  <c r="AB74" i="5"/>
  <c r="AB86" i="5"/>
  <c r="AN8" i="5"/>
  <c r="AN76" i="5"/>
  <c r="AN93" i="5"/>
  <c r="AN115" i="5"/>
  <c r="AN57" i="5"/>
  <c r="AN64" i="5"/>
  <c r="AN152" i="5"/>
  <c r="AN124" i="5"/>
  <c r="AN71" i="5"/>
  <c r="AN146" i="5"/>
  <c r="AN14" i="5"/>
  <c r="AN118" i="5"/>
  <c r="AN137" i="5"/>
  <c r="AN145" i="5"/>
  <c r="AN62" i="5"/>
  <c r="AN91" i="5"/>
  <c r="AN6" i="5"/>
  <c r="AN194" i="5"/>
  <c r="AN165" i="5"/>
  <c r="AN150" i="5"/>
  <c r="AN193" i="5"/>
  <c r="AN114" i="5"/>
  <c r="AN46" i="5"/>
  <c r="AN32" i="5"/>
  <c r="AN148" i="5"/>
  <c r="AN67" i="5"/>
  <c r="AN26" i="5"/>
  <c r="AN77" i="5"/>
  <c r="AN89" i="5"/>
  <c r="AN75" i="5"/>
  <c r="AN96" i="5"/>
  <c r="AN121" i="5"/>
  <c r="AN28" i="5"/>
  <c r="AN178" i="5"/>
  <c r="AN69" i="5"/>
  <c r="AN90" i="5"/>
  <c r="AN19" i="5"/>
  <c r="AN16" i="5"/>
  <c r="AN190" i="5"/>
  <c r="AN172" i="5"/>
  <c r="AN85" i="5"/>
  <c r="AN154" i="5"/>
  <c r="AN184" i="5"/>
  <c r="AN31" i="5"/>
  <c r="AN83" i="5"/>
  <c r="AN149" i="5"/>
  <c r="AN51" i="5"/>
  <c r="AN134" i="5"/>
  <c r="AN103" i="5"/>
  <c r="AN125" i="5"/>
  <c r="AN144" i="5"/>
  <c r="AN108" i="5"/>
  <c r="AN100" i="5"/>
  <c r="AN18" i="5"/>
  <c r="AN81" i="5"/>
  <c r="AN42" i="5"/>
  <c r="AN164" i="5"/>
  <c r="AN147" i="5"/>
  <c r="AN34" i="5"/>
  <c r="AN131" i="5"/>
  <c r="AN13" i="5"/>
  <c r="AN23" i="5"/>
  <c r="AN117" i="5"/>
  <c r="AN74" i="5"/>
  <c r="AN59" i="5"/>
  <c r="AN50" i="5"/>
  <c r="AN35" i="5"/>
  <c r="AN141" i="5"/>
  <c r="AN29" i="5"/>
  <c r="AN25" i="5"/>
  <c r="AN177" i="5"/>
  <c r="AN122" i="5"/>
  <c r="AN55" i="5"/>
  <c r="AN162" i="5"/>
  <c r="AN17" i="5"/>
  <c r="AN183" i="5"/>
  <c r="AN72" i="5"/>
  <c r="AN179" i="5"/>
  <c r="AN95" i="5"/>
  <c r="AN5" i="5"/>
  <c r="AN185" i="5"/>
  <c r="AN37" i="5"/>
  <c r="AN160" i="5"/>
  <c r="AN86" i="5"/>
  <c r="AN151" i="5"/>
  <c r="AN7" i="5"/>
  <c r="AN38" i="5"/>
  <c r="AN47" i="5"/>
  <c r="AN30" i="5"/>
  <c r="AN123" i="5"/>
  <c r="AN139" i="5"/>
  <c r="AN53" i="5"/>
  <c r="AN132" i="5"/>
  <c r="AN120" i="5"/>
  <c r="AN140" i="5"/>
  <c r="AN97" i="5"/>
  <c r="AN87" i="5"/>
  <c r="AN169" i="5" l="1"/>
  <c r="AN39" i="5"/>
  <c r="AN104" i="5"/>
  <c r="AN171" i="5"/>
  <c r="AN133" i="5"/>
  <c r="AN128" i="5"/>
  <c r="AN186" i="5"/>
  <c r="AN112" i="5"/>
  <c r="AN70" i="5"/>
  <c r="AN80" i="5"/>
  <c r="AN188" i="5"/>
  <c r="AO178" i="5"/>
  <c r="AO82" i="5"/>
  <c r="AO48" i="5"/>
  <c r="AO41" i="5"/>
  <c r="AO138" i="5"/>
  <c r="AO125" i="5"/>
  <c r="AO179" i="5"/>
  <c r="AO169" i="5"/>
  <c r="AO46" i="5"/>
  <c r="AO33" i="5"/>
  <c r="AO186" i="5"/>
  <c r="AO103" i="5"/>
  <c r="AO181" i="5"/>
  <c r="AO101" i="5"/>
  <c r="AO95" i="5"/>
  <c r="AO84" i="5"/>
  <c r="AO149" i="5"/>
  <c r="AO192" i="5"/>
  <c r="AO188" i="5"/>
  <c r="AO65" i="5"/>
  <c r="AO110" i="5"/>
  <c r="AO147" i="5"/>
  <c r="AO193" i="5"/>
  <c r="AO39" i="5"/>
  <c r="AO89" i="5"/>
  <c r="AO6" i="5"/>
  <c r="AO100" i="5"/>
  <c r="AO121" i="5"/>
  <c r="AO166" i="5"/>
  <c r="AO129" i="5"/>
  <c r="AO80" i="5"/>
  <c r="AO17" i="5"/>
  <c r="AO174" i="5"/>
  <c r="AO131" i="5"/>
  <c r="AO42" i="5"/>
  <c r="AO30" i="5"/>
  <c r="AO54" i="5"/>
  <c r="AO92" i="5"/>
  <c r="AO184" i="5"/>
  <c r="AO148" i="5"/>
  <c r="AO73" i="5"/>
  <c r="AO86" i="5"/>
  <c r="AO171" i="5"/>
  <c r="AO182" i="5"/>
  <c r="AO66" i="5"/>
  <c r="AO11" i="5"/>
  <c r="AO97" i="5"/>
  <c r="AO75" i="5"/>
  <c r="AN136" i="5"/>
  <c r="AO133" i="5"/>
  <c r="AO117" i="5"/>
  <c r="AO144" i="5"/>
  <c r="AO122" i="5"/>
  <c r="AO107" i="5"/>
  <c r="AO72" i="5"/>
  <c r="AO183" i="5"/>
  <c r="AO8" i="5"/>
  <c r="AO4" i="5"/>
  <c r="AO165" i="5"/>
  <c r="AO78" i="5"/>
  <c r="AO12" i="5"/>
  <c r="AO94" i="5"/>
  <c r="AO70" i="5"/>
  <c r="AO168" i="5"/>
  <c r="AO5" i="5"/>
  <c r="AO91" i="5"/>
  <c r="AO18" i="5"/>
  <c r="AO185" i="5"/>
  <c r="AO140" i="5"/>
  <c r="AO105" i="5"/>
  <c r="AO172" i="5"/>
  <c r="AO81" i="5"/>
  <c r="AO114" i="5"/>
  <c r="AN192" i="5"/>
  <c r="AN84" i="5"/>
  <c r="AN36" i="5"/>
  <c r="AN48" i="5"/>
  <c r="AN189" i="5"/>
  <c r="AN107" i="5"/>
  <c r="AN187" i="5"/>
  <c r="AN33" i="5"/>
  <c r="AN73" i="5"/>
  <c r="AN79" i="5"/>
  <c r="AN24" i="5"/>
  <c r="AN40" i="5"/>
  <c r="AN94" i="5"/>
  <c r="AN27" i="5"/>
  <c r="AN44" i="5"/>
  <c r="AN135" i="5"/>
  <c r="AO189" i="5"/>
  <c r="AO124" i="5"/>
  <c r="AO44" i="5"/>
  <c r="AO177" i="5"/>
  <c r="AO21" i="5"/>
  <c r="AO135" i="5"/>
  <c r="AO63" i="5"/>
  <c r="AO64" i="5"/>
  <c r="AO156" i="5"/>
  <c r="AO160" i="5"/>
  <c r="AO132" i="5"/>
  <c r="AO13" i="5"/>
  <c r="AO36" i="5"/>
  <c r="AO56" i="5"/>
  <c r="AO49" i="5"/>
  <c r="AO69" i="5"/>
  <c r="AO106" i="5"/>
  <c r="AO153" i="5"/>
  <c r="AO87" i="5"/>
  <c r="AO14" i="5"/>
  <c r="AO47" i="5"/>
  <c r="AO191" i="5"/>
  <c r="AO158" i="5"/>
  <c r="AO98" i="5"/>
  <c r="AN4" i="5"/>
  <c r="AN153" i="5"/>
  <c r="AN161" i="5"/>
  <c r="AN9" i="5"/>
  <c r="AN63" i="5"/>
  <c r="AN11" i="5"/>
  <c r="AN167" i="5"/>
  <c r="AN43" i="5"/>
  <c r="AN155" i="5"/>
  <c r="AN56" i="5"/>
  <c r="AN66" i="5"/>
  <c r="AN21" i="5"/>
  <c r="AN60" i="5"/>
  <c r="AO180" i="5"/>
  <c r="AO142" i="5"/>
  <c r="AO130" i="5"/>
  <c r="AO152" i="5"/>
  <c r="AO116" i="5"/>
  <c r="AO38" i="5"/>
  <c r="AO62" i="5"/>
  <c r="AO163" i="5"/>
  <c r="AO151" i="5"/>
  <c r="AO60" i="5"/>
  <c r="AO109" i="5"/>
  <c r="AO55" i="5"/>
  <c r="AO19" i="5"/>
  <c r="AO139" i="5"/>
  <c r="AO157" i="5"/>
  <c r="AO88" i="5"/>
  <c r="AN116" i="5"/>
  <c r="AN15" i="5"/>
  <c r="AO93" i="5"/>
  <c r="AO9" i="5"/>
  <c r="AO126" i="5"/>
  <c r="AO111" i="5"/>
  <c r="AO53" i="5"/>
  <c r="AO146" i="5"/>
  <c r="AO28" i="5"/>
  <c r="AO32" i="5"/>
  <c r="AO16" i="5"/>
  <c r="AO51" i="5"/>
  <c r="AO150" i="5"/>
  <c r="AO104" i="5"/>
  <c r="AO27" i="5"/>
  <c r="AO71" i="5"/>
  <c r="AO74" i="5"/>
  <c r="AO15" i="5"/>
  <c r="AO145" i="5"/>
  <c r="AO37" i="5"/>
  <c r="AO25" i="5"/>
  <c r="AO137" i="5"/>
  <c r="AO119" i="5"/>
  <c r="AO22" i="5"/>
  <c r="AO31" i="5"/>
  <c r="AO83" i="5"/>
  <c r="AN173" i="5"/>
  <c r="AN143" i="5"/>
  <c r="AN12" i="5"/>
  <c r="AN61" i="5"/>
  <c r="AN157" i="5"/>
  <c r="AN58" i="5"/>
  <c r="AN176" i="5"/>
  <c r="AN82" i="5"/>
  <c r="AN163" i="5"/>
  <c r="AN78" i="5"/>
  <c r="AN111" i="5"/>
  <c r="AN110" i="5"/>
  <c r="AN92" i="5"/>
  <c r="AN168" i="5"/>
  <c r="AN65" i="5"/>
  <c r="AN166" i="5"/>
  <c r="AN109" i="5"/>
  <c r="AO194" i="5"/>
  <c r="AO134" i="5"/>
  <c r="AO123" i="5"/>
  <c r="AO7" i="5"/>
  <c r="AO175" i="5"/>
  <c r="AO154" i="5"/>
  <c r="AO113" i="5"/>
  <c r="AO35" i="5"/>
  <c r="AO61" i="5"/>
  <c r="AO96" i="5"/>
  <c r="AO40" i="5"/>
  <c r="AN180" i="5"/>
  <c r="AN10" i="5"/>
  <c r="AN138" i="5"/>
  <c r="AO26" i="5"/>
  <c r="AO108" i="5"/>
  <c r="AO76" i="5"/>
  <c r="AO112" i="5"/>
  <c r="AO50" i="5"/>
  <c r="AO118" i="5"/>
  <c r="AO34" i="5"/>
  <c r="AO43" i="5"/>
  <c r="AO99" i="5"/>
  <c r="AO159" i="5"/>
  <c r="AO136" i="5"/>
  <c r="AO20" i="5"/>
  <c r="AO10" i="5"/>
  <c r="AO120" i="5"/>
  <c r="AO45" i="5"/>
  <c r="AO155" i="5"/>
  <c r="AO190" i="5"/>
  <c r="AO77" i="5"/>
  <c r="AO115" i="5"/>
  <c r="AO127" i="5"/>
  <c r="AO173" i="5"/>
  <c r="AO68" i="5"/>
  <c r="AO59" i="5"/>
  <c r="AO143" i="5"/>
  <c r="AO85" i="5"/>
  <c r="AO167" i="5"/>
  <c r="AO90" i="5"/>
  <c r="AO128" i="5"/>
  <c r="AO57" i="5"/>
  <c r="AO24" i="5"/>
  <c r="AO52" i="5"/>
  <c r="AO67" i="5"/>
  <c r="AO58" i="5"/>
  <c r="AO187" i="5"/>
  <c r="AO141" i="5"/>
  <c r="AO162" i="5"/>
  <c r="AO79" i="5"/>
  <c r="AO161" i="5"/>
  <c r="AO176" i="5"/>
  <c r="AO102" i="5"/>
  <c r="AO23" i="5"/>
  <c r="AO170" i="5"/>
  <c r="AO164" i="5"/>
  <c r="AO29" i="5"/>
  <c r="AN174" i="5"/>
  <c r="AN45" i="5"/>
  <c r="AN22" i="5"/>
  <c r="AN127" i="5"/>
  <c r="AN20" i="5"/>
  <c r="AN54" i="5"/>
  <c r="AN113" i="5"/>
  <c r="AN68" i="5"/>
  <c r="AN130" i="5"/>
  <c r="AN119" i="5"/>
  <c r="AN88" i="5"/>
  <c r="AN156" i="5"/>
  <c r="AN106" i="5"/>
  <c r="AN41" i="5"/>
</calcChain>
</file>

<file path=xl/comments1.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2018 at 26/8/2018</t>
        </r>
      </text>
    </comment>
    <comment ref="X163" authorId="0" shapeId="0">
      <text>
        <r>
          <rPr>
            <b/>
            <sz val="9"/>
            <color indexed="81"/>
            <rFont val="Tahoma"/>
            <family val="2"/>
          </rPr>
          <t>Luca Vernaccini:</t>
        </r>
        <r>
          <rPr>
            <sz val="9"/>
            <color indexed="81"/>
            <rFont val="Tahoma"/>
            <family val="2"/>
          </rPr>
          <t xml:space="preserve">
EMRO, WHO (2012)</t>
        </r>
      </text>
    </comment>
    <comment ref="AY188" authorId="0" shapeId="0">
      <text>
        <r>
          <rPr>
            <b/>
            <sz val="9"/>
            <color indexed="81"/>
            <rFont val="Tahoma"/>
            <family val="2"/>
          </rPr>
          <t>Luca Vernaccini:</t>
        </r>
        <r>
          <rPr>
            <sz val="9"/>
            <color indexed="81"/>
            <rFont val="Tahoma"/>
            <family val="2"/>
          </rPr>
          <t xml:space="preserve">
CIA Factbook, 2013</t>
        </r>
      </text>
    </comment>
  </commentList>
</comments>
</file>

<file path=xl/comments2.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3.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<sst xmlns="http://schemas.openxmlformats.org/spreadsheetml/2006/main" count="19480" uniqueCount="1152">
  <si>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</si>
  <si>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</si>
  <si>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</si>
  <si>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</si>
  <si>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</si>
  <si>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</si>
  <si>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</si>
  <si>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</si>
  <si>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</si>
  <si>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</si>
  <si>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</si>
  <si>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</si>
  <si>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</si>
  <si>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</si>
  <si>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</si>
  <si>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</si>
  <si>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</si>
  <si>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</si>
  <si>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</si>
  <si>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</si>
  <si>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</si>
  <si>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</si>
  <si>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</si>
  <si>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</si>
  <si>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</si>
  <si>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</si>
  <si>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</si>
  <si>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</si>
  <si>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</si>
  <si>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</si>
  <si>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</si>
  <si>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</si>
  <si>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</si>
  <si>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</si>
  <si>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</si>
  <si>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</si>
  <si>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</si>
  <si>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</si>
  <si>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</si>
  <si>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</si>
  <si>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</si>
  <si>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</si>
  <si>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</si>
  <si>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</si>
  <si>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</si>
  <si>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</si>
  <si>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</si>
  <si>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</si>
  <si>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</si>
  <si>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</si>
  <si>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</si>
  <si>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</si>
  <si>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</si>
  <si>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</si>
  <si>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</si>
  <si>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</si>
  <si>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</si>
  <si>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</si>
  <si>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</si>
  <si>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</si>
  <si>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</si>
  <si>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</si>
  <si>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</si>
  <si>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</si>
  <si>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</si>
  <si>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</si>
  <si>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</si>
  <si>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</si>
  <si>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</si>
  <si>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</si>
  <si>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</si>
  <si>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</si>
  <si>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</si>
  <si>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</si>
  <si>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</si>
  <si>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</si>
  <si>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</si>
  <si>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</si>
  <si>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</si>
  <si>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</si>
  <si>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</si>
  <si>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</si>
  <si>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</si>
  <si>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</si>
  <si>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</si>
  <si>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</si>
  <si>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</si>
  <si>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</si>
  <si>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</si>
  <si>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</si>
  <si>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</si>
  <si>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</si>
  <si>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</si>
  <si>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</si>
  <si>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</si>
  <si>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</si>
  <si>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</si>
  <si>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</si>
  <si>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</si>
  <si>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</si>
  <si>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</si>
  <si>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</si>
  <si>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</si>
  <si>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</si>
  <si>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</si>
  <si>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</si>
  <si>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</si>
  <si>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</si>
  <si>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</si>
  <si>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</si>
  <si>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</si>
  <si>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</si>
  <si>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</si>
  <si>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</si>
  <si>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</si>
  <si>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</si>
  <si>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</si>
  <si>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</si>
  <si>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</si>
  <si>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</si>
  <si>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</si>
  <si>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</si>
  <si>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</si>
  <si>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</si>
  <si>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</si>
  <si>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</si>
  <si>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</si>
  <si>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</si>
  <si>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</si>
  <si>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</si>
  <si>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</si>
  <si>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</si>
  <si>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</si>
  <si>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</si>
  <si>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</si>
  <si>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</si>
  <si>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</si>
  <si>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</si>
  <si>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</si>
  <si>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</si>
  <si>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</si>
  <si>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</si>
  <si>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</si>
  <si>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</si>
  <si>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</si>
  <si>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</si>
  <si>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</si>
  <si>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</si>
  <si>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</si>
  <si>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</si>
  <si>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</si>
  <si>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</si>
  <si>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</si>
  <si>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</si>
  <si>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</si>
  <si>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</si>
  <si>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</si>
  <si>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</si>
  <si>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</si>
  <si>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</si>
  <si>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</si>
  <si>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</si>
  <si>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</si>
  <si>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</si>
  <si>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</si>
  <si>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</si>
  <si>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</si>
  <si>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</si>
  <si>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</si>
  <si>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</si>
  <si>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</si>
  <si>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</si>
  <si>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</si>
  <si>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</si>
  <si>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</si>
  <si>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</si>
  <si>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</si>
  <si>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</si>
  <si>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</si>
  <si>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</si>
  <si>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</si>
  <si>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</si>
  <si>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</si>
  <si>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</si>
  <si>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</si>
  <si>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</si>
  <si>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</si>
  <si>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</si>
  <si>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</si>
  <si>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</si>
  <si>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</si>
  <si>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</si>
  <si>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</si>
  <si>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</si>
  <si>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</si>
  <si>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</si>
  <si>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</si>
  <si>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</si>
  <si>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</si>
  <si>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</si>
  <si>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</si>
  <si>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</si>
  <si>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</si>
  <si>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</si>
  <si>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</si>
  <si>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</si>
  <si>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</si>
  <si>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</si>
  <si>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</si>
  <si>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</si>
  <si>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</si>
  <si>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</si>
  <si>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</si>
  <si>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</si>
  <si>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</si>
  <si>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</si>
  <si>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</si>
  <si>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</si>
  <si>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</si>
  <si>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</si>
  <si>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</si>
  <si>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</si>
  <si>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</si>
  <si>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</si>
  <si>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</si>
  <si>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</si>
  <si>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</si>
  <si>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</si>
  <si>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</si>
  <si>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</si>
  <si>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</si>
  <si>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</si>
  <si>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</si>
  <si>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</si>
  <si>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</si>
  <si>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</si>
  <si>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</si>
  <si>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</si>
  <si>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</si>
  <si>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</si>
  <si>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</si>
  <si>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</si>
  <si>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</si>
  <si>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</si>
  <si>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</si>
  <si>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</si>
  <si>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</si>
  <si>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</si>
  <si>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</si>
  <si>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</si>
  <si>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</si>
  <si>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</si>
  <si>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</si>
  <si>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</si>
  <si>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</si>
  <si>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</si>
  <si>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</si>
  <si>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</si>
  <si>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</si>
  <si>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</si>
  <si>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</si>
  <si>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</si>
  <si>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</si>
  <si>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</si>
  <si>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</si>
  <si>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</si>
  <si>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</si>
  <si>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</si>
  <si>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</si>
  <si>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</si>
  <si>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</si>
  <si>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</si>
  <si>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</si>
  <si>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</si>
  <si>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</si>
  <si>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</si>
  <si>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</si>
  <si>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</si>
  <si>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</si>
  <si>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</si>
  <si>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</si>
  <si>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</si>
  <si>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</si>
  <si>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</si>
  <si>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</si>
  <si>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</si>
  <si>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</si>
  <si>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</si>
  <si>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</si>
  <si>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</si>
  <si>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</si>
  <si>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</si>
  <si>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</si>
  <si>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</si>
  <si>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</si>
  <si>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</si>
  <si>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</si>
  <si>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</si>
  <si>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</si>
  <si>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</si>
  <si>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</si>
  <si>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</si>
  <si>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</si>
  <si>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</si>
  <si>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</si>
  <si>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</si>
  <si>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</si>
  <si>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</si>
  <si>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</si>
  <si>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</si>
  <si>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</si>
  <si>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</si>
  <si>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</si>
  <si>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</si>
  <si>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</si>
  <si>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</si>
  <si>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</si>
  <si>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</si>
  <si>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</si>
  <si>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</si>
  <si>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</si>
  <si>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</si>
  <si>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</si>
  <si>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</si>
  <si>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</si>
  <si>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</si>
  <si>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</si>
  <si>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</si>
  <si>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</si>
  <si>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</si>
  <si>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</si>
  <si>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</si>
  <si>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</si>
  <si>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</si>
  <si>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</si>
  <si>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</si>
  <si>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</si>
  <si>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</si>
  <si>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</si>
  <si>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</si>
  <si>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</si>
  <si>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</si>
  <si>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</si>
  <si>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</si>
  <si>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</si>
  <si>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</si>
  <si>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</si>
  <si>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</si>
  <si>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</si>
  <si>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</si>
  <si>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</si>
  <si>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</si>
  <si>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</si>
  <si>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</si>
  <si>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</si>
  <si>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</si>
  <si>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</si>
  <si>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</si>
  <si>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</si>
  <si>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</si>
  <si>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</si>
  <si>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</si>
  <si>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</si>
  <si>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</si>
  <si>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</si>
  <si>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</si>
  <si>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</si>
  <si>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</si>
  <si>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</si>
  <si>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</si>
  <si>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</si>
  <si>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</si>
  <si>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</si>
  <si>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</si>
  <si>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</si>
  <si>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</si>
  <si>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</si>
  <si>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</si>
  <si>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</si>
  <si>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</si>
  <si>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</si>
  <si>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</si>
  <si>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</si>
  <si>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</si>
  <si>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</si>
  <si>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</si>
  <si>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</si>
  <si>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</si>
  <si>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</si>
  <si>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</si>
  <si>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</si>
  <si>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</si>
  <si>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</si>
  <si>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</si>
  <si>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</si>
  <si>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</si>
  <si>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Aid Dependency Index</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</si>
  <si>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</si>
  <si>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</si>
  <si>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</si>
  <si>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</si>
  <si>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</si>
  <si>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</si>
  <si>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</si>
  <si>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</si>
  <si>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</si>
  <si>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Tuberculosis prevalence</t>
  </si>
  <si>
    <t>Malaria mortality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</si>
  <si>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</si>
  <si>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</si>
  <si>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</si>
  <si>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</si>
  <si>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</si>
  <si>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</si>
  <si>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</si>
  <si>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</si>
  <si>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</si>
  <si>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</si>
  <si>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</si>
  <si>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Domestic Food Price Level Index</t>
  </si>
  <si>
    <t>Domestic Food Price Volatility Index</t>
  </si>
  <si>
    <t>Food Acces Score</t>
  </si>
  <si>
    <t>Aid Dependency</t>
  </si>
  <si>
    <t>Other Vulnerable Groups</t>
  </si>
  <si>
    <t>Natural Disasters % of total pop</t>
  </si>
  <si>
    <t>Development &amp; Deprivation</t>
  </si>
  <si>
    <t>Adult liteacy rate</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</si>
  <si>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</si>
  <si>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</si>
  <si>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</si>
  <si>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</si>
  <si>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</si>
  <si>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</si>
  <si>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</si>
  <si>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</si>
  <si>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</si>
  <si>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</si>
  <si>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</si>
  <si>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</si>
  <si>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</si>
  <si>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</si>
  <si>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</si>
  <si>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</si>
  <si>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</si>
  <si>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</si>
  <si>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</si>
  <si>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</si>
  <si>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</si>
  <si>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</si>
  <si>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</si>
  <si>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</si>
  <si>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</si>
  <si>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</si>
  <si>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</si>
  <si>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</si>
  <si>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</si>
  <si>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</si>
  <si>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</si>
  <si>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</si>
  <si>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</si>
  <si>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</si>
  <si>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</si>
  <si>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</si>
  <si>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</si>
  <si>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</si>
  <si>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</si>
  <si>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</si>
  <si>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</si>
  <si>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</si>
  <si>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</si>
  <si>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USD</t>
  </si>
  <si>
    <t>% of GNI</t>
  </si>
  <si>
    <t>%</t>
  </si>
  <si>
    <t>per 100,000 people</t>
  </si>
  <si>
    <t>per 1,000 live births</t>
  </si>
  <si>
    <t>Malaria death rate</t>
  </si>
  <si>
    <t>Measles immunization coverage</t>
  </si>
  <si>
    <t>Improved Sanitation Facilities</t>
  </si>
  <si>
    <t>Improved Water Source</t>
  </si>
  <si>
    <t>HFA Scores</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</si>
  <si>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</si>
  <si>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</si>
  <si>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</si>
  <si>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</si>
  <si>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</si>
  <si>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</si>
  <si>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</si>
  <si>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</si>
  <si>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</si>
  <si>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</si>
  <si>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</si>
  <si>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</si>
  <si>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</si>
  <si>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</si>
  <si>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</si>
  <si>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</si>
  <si>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</si>
  <si>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</si>
  <si>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</si>
  <si>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</si>
  <si>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</si>
  <si>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</si>
  <si>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</si>
  <si>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</si>
  <si>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</si>
  <si>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</si>
  <si>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</si>
  <si>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</si>
  <si>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</si>
  <si>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</si>
  <si>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</si>
  <si>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</si>
  <si>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</si>
  <si>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</si>
  <si>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</si>
  <si>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</si>
  <si>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</si>
  <si>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</si>
  <si>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</si>
  <si>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</si>
  <si>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</si>
  <si>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</si>
  <si>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</si>
  <si>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</si>
  <si>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</si>
  <si>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</si>
  <si>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</si>
  <si>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</si>
  <si>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</si>
  <si>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</si>
  <si>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</si>
  <si>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</si>
  <si>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</si>
  <si>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</si>
  <si>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</si>
  <si>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</si>
  <si>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</si>
  <si>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</si>
  <si>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</si>
  <si>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</si>
  <si>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</si>
  <si>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</si>
  <si>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</si>
  <si>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</si>
  <si>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</si>
  <si>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</si>
  <si>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</si>
  <si>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</si>
  <si>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 xml:space="preserve">Domestic Food Price Volatility Index </t>
  </si>
  <si>
    <t>Capacity</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</si>
  <si>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</si>
  <si>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</si>
  <si>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</si>
  <si>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</si>
  <si>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</si>
  <si>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</si>
  <si>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</si>
  <si>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</si>
  <si>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</si>
  <si>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</si>
  <si>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</si>
  <si>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</si>
  <si>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</si>
  <si>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</si>
  <si>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</si>
  <si>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</si>
  <si>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</si>
  <si>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</si>
  <si>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</si>
  <si>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</si>
  <si>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</si>
  <si>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</si>
  <si>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Food Security - Food Access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</si>
  <si>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</si>
  <si>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</si>
  <si>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</si>
  <si>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</si>
  <si>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</si>
  <si>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</si>
  <si>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</si>
  <si>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</si>
  <si>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</si>
  <si>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VU.VGR.OG.HE.HIV</t>
  </si>
  <si>
    <t>Adult Prevalence of HIV-AIDS</t>
  </si>
  <si>
    <t>HIV prevalence among adults aged 15-49 years (%)</t>
  </si>
  <si>
    <t>VU.VGR.OG.HE.MAL</t>
  </si>
  <si>
    <t>Deaths due to malaria (per 100 000 population)</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</si>
  <si>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</si>
  <si>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</si>
  <si>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</si>
  <si>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</si>
  <si>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</si>
  <si>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</si>
  <si>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</si>
  <si>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</si>
  <si>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</si>
  <si>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</si>
  <si>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VU.VGR.OG.FS.FA.DFPLI</t>
  </si>
  <si>
    <t>VU.VGR.OG.FS.FA.DFPVI</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</si>
  <si>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</si>
  <si>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</si>
  <si>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</si>
  <si>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</si>
  <si>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</si>
  <si>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</si>
  <si>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</si>
  <si>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</si>
  <si>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</si>
  <si>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</si>
  <si>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</si>
  <si>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</si>
  <si>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</si>
  <si>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</si>
  <si>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</si>
  <si>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</si>
  <si>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</si>
  <si>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CC.INF.AHC.MEAS</t>
  </si>
  <si>
    <t>Measles Immunization Coverage</t>
  </si>
  <si>
    <t>Measles (MCV) immunization coverage among 1-year-olds (%)</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</si>
  <si>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</si>
  <si>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</si>
  <si>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</si>
  <si>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</si>
  <si>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</si>
  <si>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</si>
  <si>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</si>
  <si>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</si>
  <si>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</si>
  <si>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</si>
  <si>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</si>
  <si>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</si>
  <si>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</si>
  <si>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</si>
  <si>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</si>
  <si>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</si>
  <si>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</si>
  <si>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</si>
  <si>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</si>
  <si>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</si>
  <si>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</si>
  <si>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</si>
  <si>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</si>
  <si>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</si>
  <si>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</si>
  <si>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</si>
  <si>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</si>
  <si>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</si>
  <si>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</si>
  <si>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</si>
  <si>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</si>
  <si>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</si>
  <si>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</si>
  <si>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</si>
  <si>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</si>
  <si>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</si>
  <si>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</si>
  <si>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</si>
  <si>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</si>
  <si>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</si>
  <si>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</si>
  <si>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</si>
  <si>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</si>
  <si>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This is the traditional FAO hunger indicator, adopted as official Millennium Development Goal indicator for Goal 1, Target 1.9.</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</si>
  <si>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</si>
  <si>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</si>
  <si>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</si>
  <si>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The Domestic Food Price Volatility compares the variations of the Domestic Food Price Index across countries and time.</t>
  </si>
  <si>
    <t>Domestic Food Price Volatility refers to the price stability aspect of the Food Access component.</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</si>
  <si>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</si>
  <si>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</si>
  <si>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</si>
  <si>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</si>
  <si>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</si>
  <si>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</si>
  <si>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</si>
  <si>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</si>
  <si>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</si>
  <si>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</si>
  <si>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</si>
  <si>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</si>
  <si>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</si>
  <si>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</si>
  <si>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</si>
  <si>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</si>
  <si>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</si>
  <si>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</si>
  <si>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</si>
  <si>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</si>
  <si>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</si>
  <si>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</si>
  <si>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</si>
  <si>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</si>
  <si>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</si>
  <si>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</si>
  <si>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</si>
  <si>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</si>
  <si>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</si>
  <si>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</si>
  <si>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</si>
  <si>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</si>
  <si>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</si>
  <si>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</si>
  <si>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</si>
  <si>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</si>
  <si>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</si>
  <si>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</si>
  <si>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</si>
  <si>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</si>
  <si>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</si>
  <si>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</si>
  <si>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</si>
  <si>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</si>
  <si>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</si>
  <si>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</si>
  <si>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</si>
  <si>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</si>
  <si>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</si>
  <si>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</si>
  <si>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</si>
  <si>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</si>
  <si>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</si>
  <si>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</si>
  <si>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</si>
  <si>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</si>
  <si>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</si>
  <si>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</si>
  <si>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</si>
  <si>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</si>
  <si>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</si>
  <si>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</si>
  <si>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</si>
  <si>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</si>
  <si>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</si>
  <si>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</si>
  <si>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</si>
  <si>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</si>
  <si>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</si>
  <si>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</si>
  <si>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</si>
  <si>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</si>
  <si>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</si>
  <si>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</si>
  <si>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</si>
  <si>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</si>
  <si>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</si>
  <si>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</si>
  <si>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</si>
  <si>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</si>
  <si>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</si>
  <si>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</si>
  <si>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</si>
  <si>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</si>
  <si>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</si>
  <si>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</si>
  <si>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</si>
  <si>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</si>
  <si>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</si>
  <si>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</si>
  <si>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http://data.worldbank.org/indicator/SP.POP.TOTL</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</si>
  <si>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</si>
  <si>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</si>
  <si>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</si>
  <si>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</si>
  <si>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</si>
  <si>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</si>
  <si>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</si>
  <si>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</si>
  <si>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</si>
  <si>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</si>
  <si>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</si>
  <si>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</si>
  <si>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</si>
  <si>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</si>
  <si>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Conflict Risk</t>
  </si>
  <si>
    <r>
      <rPr>
        <b/>
        <i/>
        <sz val="10"/>
        <color rgb="FF323232"/>
        <rFont val="Arial"/>
        <family val="2"/>
      </rPr>
      <t>Disclaimer</t>
    </r>
    <r>
      <rPr>
        <i/>
        <sz val="10"/>
        <color rgb="FF323232"/>
        <rFont val="Arial"/>
        <family val="2"/>
      </rPr>
      <t xml:space="preserve">
The depiction and use of geographic names and related data included in lists, tables on this spreadsheet are not warranted to be error free nor do they necessarily imply official endorsement or acceptance by the United Nations.</t>
    </r>
  </si>
  <si>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</si>
  <si>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</si>
  <si>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</si>
  <si>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</si>
  <si>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</si>
  <si>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</si>
  <si>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</si>
  <si>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</si>
  <si>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</si>
  <si>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</si>
  <si>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</si>
  <si>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</si>
  <si>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</si>
  <si>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</si>
  <si>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</si>
  <si>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</si>
  <si>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</si>
  <si>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</si>
  <si>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</si>
  <si>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</si>
  <si>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</si>
  <si>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</si>
  <si>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</si>
  <si>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</si>
  <si>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</si>
  <si>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</si>
  <si>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</si>
  <si>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</si>
  <si>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</si>
  <si>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</si>
  <si>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</si>
  <si>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</si>
  <si>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</si>
  <si>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HA.HUM.GCRI-VC</t>
  </si>
  <si>
    <t>HA.HUM.GCRI-HVC</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</si>
  <si>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</si>
  <si>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</si>
  <si>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</si>
  <si>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</si>
  <si>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</si>
  <si>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</si>
  <si>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</si>
  <si>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</si>
  <si>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</si>
  <si>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</si>
  <si>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</si>
  <si>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</si>
  <si>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</si>
  <si>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</si>
  <si>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</si>
  <si>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</si>
  <si>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</si>
  <si>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</si>
  <si>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</si>
  <si>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</si>
  <si>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</si>
  <si>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</si>
  <si>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</si>
  <si>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</si>
  <si>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</si>
  <si>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</si>
  <si>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</si>
  <si>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</si>
  <si>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</si>
  <si>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</si>
  <si>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</si>
  <si>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</si>
  <si>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</si>
  <si>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</si>
  <si>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</si>
  <si>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</si>
  <si>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</si>
  <si>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</si>
  <si>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</si>
  <si>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</si>
  <si>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</si>
  <si>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</si>
  <si>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</si>
  <si>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</si>
  <si>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</si>
  <si>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</si>
  <si>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</si>
  <si>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</si>
  <si>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</si>
  <si>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</si>
  <si>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</si>
  <si>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</si>
  <si>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</si>
  <si>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</si>
  <si>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The INFORM initiative began in 2012 as a convergence of interests of UN agencies, donors, NGOs and research institutions to establish a common evidence-base for global humanitarian risk analysis. 
INFORM identifies the countries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INFORM index supports a proactive crisis management framework. It will be helpful for an objective allocation of resources for disaster management as well as for coordinated actions focused on anticipating, mitigating, and preparing for humanitarian emergencies.</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</si>
  <si>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</si>
  <si>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</si>
  <si>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</si>
  <si>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</si>
  <si>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</si>
  <si>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</si>
  <si>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</si>
  <si>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</si>
  <si>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</si>
  <si>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</si>
  <si>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</si>
  <si>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</si>
  <si>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</si>
  <si>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</si>
  <si>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D. Guha-Sapir, R. Below, Ph. Hoyois - EM-DAT: International Disaster Database – www.emdat.be – Université Catholique de Louvain – Brussels – Belgium.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</si>
  <si>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</si>
  <si>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</si>
  <si>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</si>
  <si>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</si>
  <si>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</si>
  <si>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</si>
  <si>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</si>
  <si>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</si>
  <si>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</si>
  <si>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</si>
  <si>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</si>
  <si>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</si>
  <si>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</si>
  <si>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</si>
  <si>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</si>
  <si>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</si>
  <si>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</si>
  <si>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</si>
  <si>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</si>
  <si>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</si>
  <si>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</si>
  <si>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</si>
  <si>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</si>
  <si>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</si>
  <si>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</si>
  <si>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2014-16</t>
  </si>
  <si>
    <t>GDP per capita PPP int USD (Estimated)</t>
  </si>
  <si>
    <t>Density of physicians (per 1,000 population)</t>
  </si>
  <si>
    <t>http://data.worldbank.org/indicator/SH.MED.PHYS.ZS</t>
  </si>
  <si>
    <t>Number of medical doctors (physicians), including generalist and specialist medical practitioners,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</si>
  <si>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</si>
  <si>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</si>
  <si>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</si>
  <si>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</si>
  <si>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</si>
  <si>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INFORM 2015</t>
  </si>
  <si>
    <t>http://www.inform-index.org/</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</si>
  <si>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</si>
  <si>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</si>
  <si>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</si>
  <si>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</si>
  <si>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</si>
  <si>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</si>
  <si>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</si>
  <si>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</si>
  <si>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</si>
  <si>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</si>
  <si>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</si>
  <si>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</si>
  <si>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</si>
  <si>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</si>
  <si>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</si>
  <si>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</si>
  <si>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</si>
  <si>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</si>
  <si>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</si>
  <si>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</si>
  <si>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</si>
  <si>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</si>
  <si>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INFORM 2016</t>
  </si>
  <si>
    <t>The former Yugoslav Republic of Macedonia</t>
  </si>
  <si>
    <t>14 December 2015 v 0.2.7 - Corrected normalization parameters for Domestic Food Price Level Index (due to change in the data source).</t>
  </si>
  <si>
    <t>2007-15</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</si>
  <si>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</si>
  <si>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</si>
  <si>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</si>
  <si>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Total Population (GHS-POP)</t>
  </si>
  <si>
    <t>Year</t>
  </si>
  <si>
    <t>http://mdgs.un.org/unsd/mdg/SeriesDetail.aspx?srid=663</t>
  </si>
  <si>
    <t>United Nations site for the MDG Indicators</t>
  </si>
  <si>
    <t/>
  </si>
  <si>
    <t>CIA Factbook</t>
  </si>
  <si>
    <t>OSM</t>
  </si>
  <si>
    <t>IDMC</t>
  </si>
  <si>
    <t>2010/2011 M</t>
  </si>
  <si>
    <t>2008/2009 D</t>
  </si>
  <si>
    <t>2005 N</t>
  </si>
  <si>
    <t>2010 D</t>
  </si>
  <si>
    <t>2006 D</t>
  </si>
  <si>
    <t>2011 D</t>
  </si>
  <si>
    <t>2012 M</t>
  </si>
  <si>
    <t>2005 M</t>
  </si>
  <si>
    <t>2011 M</t>
  </si>
  <si>
    <t>2011/2012 D</t>
  </si>
  <si>
    <t>2010 M</t>
  </si>
  <si>
    <t>2008 D</t>
  </si>
  <si>
    <t>2011/2012 M</t>
  </si>
  <si>
    <t>2012 N</t>
  </si>
  <si>
    <t>2013/2014 D</t>
  </si>
  <si>
    <t>2006 M</t>
  </si>
  <si>
    <t>2013 D</t>
  </si>
  <si>
    <t>2013/2014 N</t>
  </si>
  <si>
    <t>2014 D</t>
  </si>
  <si>
    <t>2012 D</t>
  </si>
  <si>
    <t>2009 D</t>
  </si>
  <si>
    <t>2005/2006 D</t>
  </si>
  <si>
    <t>2010 N</t>
  </si>
  <si>
    <t>2007 N</t>
  </si>
  <si>
    <t>2012/2013 D</t>
  </si>
  <si>
    <t>2013 M</t>
  </si>
  <si>
    <t>2011 N</t>
  </si>
  <si>
    <t>2014 M</t>
  </si>
  <si>
    <t>2009 N</t>
  </si>
  <si>
    <t>2005/2006 M</t>
  </si>
  <si>
    <t>2009/2010 D</t>
  </si>
  <si>
    <t>2007 M</t>
  </si>
  <si>
    <t>% of Missing Indicators</t>
  </si>
  <si>
    <t>Number of Missing Indicators</t>
  </si>
  <si>
    <t>Countries in HVC</t>
  </si>
  <si>
    <t>Because data on the incidences and prevalence of diseases (morbidity data) frequently are unavailable, mortality rates are often used to identify vulnerable populations. 
Under-five mortality rate is an MDG indicator (MDG 4).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</si>
  <si>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UN Inter-agency Group for Child Mortality Estimation (UNICEF, WHO, World Bank, UN DESA Population Division)</t>
  </si>
  <si>
    <t>www.childmortality.org</t>
  </si>
  <si>
    <t>World Health Organization, Global Database on Child Growth and Malnutrition.</t>
  </si>
  <si>
    <t>http://www.who.int/nutgrowthdb/en</t>
  </si>
  <si>
    <t>WHO</t>
  </si>
  <si>
    <t>Maternal Mortality Rate</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</si>
  <si>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</si>
  <si>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</si>
  <si>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</si>
  <si>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</si>
  <si>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</si>
  <si>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</si>
  <si>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The Maternal Mortality Estimation Group (composed of WHO, UNICEF, UNFPA, World Bank Group and the United Nations Population Division) prepares estimates and trends of this indicator.</t>
  </si>
  <si>
    <t>http://www.who.int/reproductivehealth/publications/monitoring/maternal-mortality-2015/en/</t>
  </si>
  <si>
    <t>EMRO, WHO</t>
  </si>
  <si>
    <t>WPRO, WHO</t>
  </si>
  <si>
    <t>Reference Year</t>
  </si>
  <si>
    <t>UNAIDS</t>
  </si>
  <si>
    <t>UNISDR</t>
  </si>
  <si>
    <t>Transparency International</t>
  </si>
  <si>
    <t>JRC, EC</t>
  </si>
  <si>
    <t>WHO/UNICEF</t>
  </si>
  <si>
    <t>UNHCR</t>
  </si>
  <si>
    <t>CRED</t>
  </si>
  <si>
    <t>UNHCR, UNWRA</t>
  </si>
  <si>
    <t>UNDP</t>
  </si>
  <si>
    <t>WHO, UNICEF, UNFPA, World Bank</t>
  </si>
  <si>
    <t>UNISDR, JRC</t>
  </si>
  <si>
    <t>HIIK</t>
  </si>
  <si>
    <t>OCHA</t>
  </si>
  <si>
    <t>OECD</t>
  </si>
  <si>
    <t>Indicator Date</t>
  </si>
  <si>
    <t>Indicator Source</t>
  </si>
  <si>
    <t>Indicator Data imputation</t>
  </si>
  <si>
    <t>Value from Ethiopia</t>
  </si>
  <si>
    <t>Value from Saudi Arabia</t>
  </si>
  <si>
    <t>Value from Rwanda</t>
  </si>
  <si>
    <t>Regional average (Southern Asia)</t>
  </si>
  <si>
    <t>Value from Barbados</t>
  </si>
  <si>
    <t>(0-50)</t>
  </si>
  <si>
    <t>(0-100%)</t>
  </si>
  <si>
    <t>(Yes/No)</t>
  </si>
  <si>
    <t>Value from Iraq</t>
  </si>
  <si>
    <t>Regional average (Northern Africa)</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</si>
  <si>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</si>
  <si>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</si>
  <si>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</si>
  <si>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</si>
  <si>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</si>
  <si>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</si>
  <si>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</si>
  <si>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</si>
  <si>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</si>
  <si>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</si>
  <si>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</si>
  <si>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</si>
  <si>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</si>
  <si>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</si>
  <si>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</si>
  <si>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</si>
  <si>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</si>
  <si>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</si>
  <si>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</si>
  <si>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</si>
  <si>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</si>
  <si>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</si>
  <si>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INFORM 2017</t>
  </si>
  <si>
    <t>2011-14</t>
  </si>
  <si>
    <t>2012-14</t>
  </si>
  <si>
    <t>http://data.worldbank.org/indicator/NY.GDP.PCAP.PP.CD</t>
  </si>
  <si>
    <t>GHSL Population Grid</t>
  </si>
  <si>
    <t>Global Human Settlement Layer Population Grid</t>
  </si>
  <si>
    <t>http://ghslsys.jrc.ec.europa.eu/</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</si>
  <si>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</si>
  <si>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</si>
  <si>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</si>
  <si>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</si>
  <si>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</si>
  <si>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</si>
  <si>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</si>
  <si>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</si>
  <si>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</si>
  <si>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</si>
  <si>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</si>
  <si>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</si>
  <si>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</si>
  <si>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</si>
  <si>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</si>
  <si>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</si>
  <si>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</si>
  <si>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</si>
  <si>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</si>
  <si>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</si>
  <si>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</si>
  <si>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</si>
  <si>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2005-2015</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</si>
  <si>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</si>
  <si>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2014 N</t>
  </si>
  <si>
    <t>2014/2015 D</t>
  </si>
  <si>
    <t>Lack of Reliability (*)</t>
  </si>
  <si>
    <t>Calculation table for the INFORM Lack of Reliability Index</t>
  </si>
  <si>
    <t>Lack of Reliability Index</t>
  </si>
  <si>
    <t>INFORM 2018</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</si>
  <si>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</si>
  <si>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</si>
  <si>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</si>
  <si>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</si>
  <si>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</si>
  <si>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</si>
  <si>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</si>
  <si>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</si>
  <si>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</si>
  <si>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</si>
  <si>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</si>
  <si>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</si>
  <si>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</si>
  <si>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</si>
  <si>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1984-2016</t>
  </si>
  <si>
    <t>Data access</t>
  </si>
  <si>
    <t>http://www.unhcr.org; https://data2.unhcr.org/en/situations</t>
  </si>
  <si>
    <t>Global Trends Report and Operational Portal, UNHCR</t>
  </si>
  <si>
    <t>IDMC  Global  Report  on  Internal  Displacement  2017 Conflict 
Dataset, 22 May 2017.</t>
  </si>
  <si>
    <t>IndicatorId</t>
  </si>
  <si>
    <t>http://www.fao.org/giews/earthobservation/</t>
  </si>
  <si>
    <t>WHO, UNICEF, UNFPA, World Bank Group and the United Nations Population Division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</si>
  <si>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</si>
  <si>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INDEX FOR RISK MANAGEMENT (INFORM 2019)</t>
  </si>
  <si>
    <t>INFORM 2019 (a-z)</t>
  </si>
  <si>
    <t>2016-18</t>
  </si>
  <si>
    <t>2007-16</t>
  </si>
  <si>
    <t>2006-2016</t>
  </si>
  <si>
    <t>2009-16</t>
  </si>
  <si>
    <t>2004-16</t>
  </si>
  <si>
    <t>Current health expenditure per capita</t>
  </si>
  <si>
    <t>Current health expenditure per capita, PPP (current international $)</t>
  </si>
  <si>
    <t>Current expenditures on health per capita expressed in international dollars at purchasing power parity (PPP).</t>
  </si>
  <si>
    <t>GSHAP, JRC</t>
  </si>
  <si>
    <t>The Global Seismic Hazard Assessment Program (GSHAP) was launched in 1992 by the International Lithosphere Program (ILP) with the support of the International Council of Scientific Unions (ICSU), and endorsed as a demonstration program in the framework of the United Nations International Decade for Natural Disaster Reduction (UN/IDNDR). European Commission, Joint Research Centre (JRC); Columbia University, Center for International Earth Science Information Network - CIESIN (2018): GHS population grid, derived from GPW4.10 (GHS_POP_GPW41E2015_GLOBE_R2018A_54009_1K_V1_0)</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</si>
  <si>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(GHS_POP_GPW41E2015_GLOBE_R2018A_54009_1K_V1_0)</t>
  </si>
  <si>
    <t>European Commission, Joint Research Centre (JRC); Columbia University, Center for International Earth Science Information Network - CIESIN (2018): GHS population grid, derived from GPW 4.10. Dataset: GHS_POP_GPW41E2015_GLOBE_R2018A_54009_250_V1_0 (Publishing soon)</t>
  </si>
  <si>
    <t>European Commission, Joint Research Centre (JRC)</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</si>
  <si>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(GHS_POP_GPW41E2015_GLOBE_R2018A_54009_250_V1_0)</t>
  </si>
  <si>
    <t>POP_DEN</t>
  </si>
  <si>
    <t>TOT_POP</t>
  </si>
  <si>
    <t>http://www.seismo.ethz.ch/static/GSHAP/; http://ghslsys.jrc.ec.europa.eu/</t>
  </si>
  <si>
    <t>http://risk.preventionweb.net/capraviewer/download.jsp; http://ghslsys.jrc.ec.europa.eu/</t>
  </si>
  <si>
    <t>Total Population (GHS-POP-2018)</t>
  </si>
  <si>
    <t>31/12/2017</t>
  </si>
  <si>
    <t>30/06/2018</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</si>
  <si>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</si>
  <si>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</si>
  <si>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INFORM 2019</t>
  </si>
  <si>
    <t>31 August 2018 v 0.3.5 - new indicator: “Current health expenditure per capita, PPP (current international $)” replaced "Health expenditure per capita, PPP (constant 2011 international $)" not longer avalible.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</si>
  <si>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t>(release: 11 October 2018 v 0.3.6)</t>
  </si>
  <si>
    <t>10 October 2018 v 0.3.6 - Update the missing FTS data for Congo DR, Congo, Cote d'Ivoire, Moldova, Korea DPR, Saint Kitts and Nevis, Trinidad and Tobago, Uruguay.</t>
  </si>
  <si>
    <t>Exposure to Epidemics</t>
  </si>
  <si>
    <t>Epidemic Hazard</t>
  </si>
  <si>
    <t>Epidemic Vulnerability</t>
  </si>
  <si>
    <t>Movement</t>
  </si>
  <si>
    <t>Behaviour</t>
  </si>
  <si>
    <t>Epidemic capacity</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</si>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</sst>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s>
  <fonts count="1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0"/>
      <color theme="0" tint="-0.499984740745262"/>
      <name val="Calibri"/>
      <family val="2"/>
      <scheme val="minor"/>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b/>
      <sz val="13"/>
      <color rgb="FF996600"/>
      <name val="Calibri"/>
      <family val="2"/>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n">
        <color theme="0"/>
      </left>
      <right/>
      <top style="thin">
        <color theme="0"/>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right/>
      <top style="thin">
        <color indexed="64"/>
      </top>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
      <left style="medium">
        <color indexed="64"/>
      </left>
      <right style="medium">
        <color indexed="64"/>
      </right>
      <top style="medium">
        <color indexed="64"/>
      </top>
      <bottom/>
      <diagonal/>
    </border>
  </borders>
  <cellStyleXfs count="28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3" applyNumberFormat="0" applyAlignment="0" applyProtection="0"/>
    <xf numFmtId="0" fontId="32" fillId="57" borderId="24"/>
    <xf numFmtId="0" fontId="33" fillId="58" borderId="25">
      <alignment horizontal="right" vertical="top" wrapText="1"/>
    </xf>
    <xf numFmtId="0" fontId="34" fillId="46" borderId="23" applyNumberFormat="0" applyAlignment="0" applyProtection="0"/>
    <xf numFmtId="0" fontId="32" fillId="0" borderId="22"/>
    <xf numFmtId="0" fontId="35" fillId="0" borderId="26" applyNumberFormat="0" applyFill="0" applyAlignment="0" applyProtection="0"/>
    <xf numFmtId="0" fontId="36" fillId="59" borderId="27" applyNumberFormat="0" applyAlignment="0" applyProtection="0"/>
    <xf numFmtId="0" fontId="37" fillId="59" borderId="27"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7" applyNumberFormat="0" applyAlignment="0" applyProtection="0"/>
    <xf numFmtId="170" fontId="18" fillId="0" borderId="0" applyFont="0" applyFill="0" applyBorder="0" applyAlignment="0" applyProtection="0"/>
    <xf numFmtId="0" fontId="41" fillId="51" borderId="24"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4">
      <protection locked="0"/>
    </xf>
    <xf numFmtId="0" fontId="18" fillId="51" borderId="22"/>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2">
      <alignment horizontal="left"/>
    </xf>
    <xf numFmtId="0" fontId="27" fillId="50" borderId="0">
      <alignment horizontal="left"/>
    </xf>
    <xf numFmtId="0" fontId="45" fillId="0" borderId="26"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3" applyNumberFormat="0" applyAlignment="0" applyProtection="0"/>
    <xf numFmtId="0" fontId="48" fillId="53" borderId="23" applyNumberFormat="0" applyAlignment="0" applyProtection="0"/>
    <xf numFmtId="0" fontId="49" fillId="60" borderId="0">
      <alignment horizontal="center"/>
    </xf>
    <xf numFmtId="0" fontId="18" fillId="50" borderId="22">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8"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9">
      <alignment wrapText="1"/>
    </xf>
    <xf numFmtId="0" fontId="32" fillId="50" borderId="15"/>
    <xf numFmtId="0" fontId="32" fillId="50" borderId="30"/>
    <xf numFmtId="0" fontId="32" fillId="50" borderId="31">
      <alignment horizontal="center" wrapText="1"/>
    </xf>
    <xf numFmtId="0" fontId="45" fillId="0" borderId="26"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2" applyNumberFormat="0" applyFont="0" applyAlignment="0" applyProtection="0"/>
    <xf numFmtId="0" fontId="20" fillId="64" borderId="32" applyNumberFormat="0" applyFont="0" applyAlignment="0" applyProtection="0"/>
    <xf numFmtId="0" fontId="28" fillId="64" borderId="32"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2"/>
    <xf numFmtId="0" fontId="39" fillId="50" borderId="0">
      <alignment horizontal="right"/>
    </xf>
    <xf numFmtId="0" fontId="57" fillId="62" borderId="0">
      <alignment horizontal="center"/>
    </xf>
    <xf numFmtId="0" fontId="58" fillId="61" borderId="22">
      <alignment horizontal="left" vertical="top" wrapText="1"/>
    </xf>
    <xf numFmtId="0" fontId="59" fillId="61" borderId="33">
      <alignment horizontal="left" vertical="top" wrapText="1"/>
    </xf>
    <xf numFmtId="0" fontId="58" fillId="61" borderId="34">
      <alignment horizontal="left" vertical="top" wrapText="1"/>
    </xf>
    <xf numFmtId="0" fontId="58" fillId="61" borderId="33">
      <alignment horizontal="left" vertical="top"/>
    </xf>
    <xf numFmtId="0" fontId="18" fillId="65" borderId="0" applyNumberFormat="0" applyFont="0" applyBorder="0" applyProtection="0">
      <alignment horizontal="left" vertical="center"/>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6" applyNumberFormat="0" applyFill="0" applyProtection="0">
      <alignment horizontal="left" vertical="center" wrapText="1"/>
    </xf>
    <xf numFmtId="0" fontId="18" fillId="0" borderId="36" applyNumberFormat="0" applyFill="0" applyProtection="0">
      <alignment horizontal="left" vertical="center" wrapText="1" indent="1"/>
    </xf>
    <xf numFmtId="176" fontId="18" fillId="0" borderId="36"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7" applyNumberFormat="0" applyFont="0" applyFill="0" applyProtection="0">
      <alignment horizontal="center" vertical="center" wrapText="1"/>
    </xf>
    <xf numFmtId="0" fontId="60" fillId="0" borderId="37" applyNumberFormat="0" applyFill="0" applyProtection="0">
      <alignment horizontal="center" vertical="center" wrapText="1"/>
    </xf>
    <xf numFmtId="0" fontId="60" fillId="0" borderId="37" applyNumberFormat="0" applyFill="0" applyProtection="0">
      <alignment horizontal="center" vertical="center" wrapText="1"/>
    </xf>
    <xf numFmtId="0" fontId="18" fillId="0" borderId="35"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8"/>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8"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9"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4" fillId="0" borderId="0" applyNumberFormat="0" applyFill="0" applyBorder="0" applyAlignment="0" applyProtection="0"/>
    <xf numFmtId="164" fontId="27" fillId="49" borderId="49">
      <alignment horizontal="center" vertical="center"/>
    </xf>
  </cellStyleXfs>
  <cellXfs count="202">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7" fillId="48" borderId="0" xfId="0" applyFont="1" applyFill="1" applyBorder="1" applyAlignment="1">
      <alignment horizontal="right" wrapText="1"/>
    </xf>
    <xf numFmtId="0" fontId="13" fillId="48" borderId="0" xfId="20" applyFont="1" applyFill="1" applyBorder="1"/>
    <xf numFmtId="0" fontId="19" fillId="48" borderId="0" xfId="18" applyFont="1" applyFill="1" applyBorder="1"/>
    <xf numFmtId="0" fontId="1" fillId="48" borderId="0" xfId="19" applyFill="1" applyBorder="1"/>
    <xf numFmtId="0" fontId="82"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81" fillId="48" borderId="0" xfId="0" applyFont="1" applyFill="1" applyBorder="1" applyAlignment="1">
      <alignment horizontal="left" wrapText="1"/>
    </xf>
    <xf numFmtId="0" fontId="26" fillId="48" borderId="0" xfId="0" applyFont="1" applyFill="1"/>
    <xf numFmtId="0" fontId="83" fillId="48" borderId="0" xfId="0" applyFont="1" applyFill="1"/>
    <xf numFmtId="0" fontId="85" fillId="48" borderId="0" xfId="0" applyFont="1" applyFill="1"/>
    <xf numFmtId="0" fontId="0" fillId="0" borderId="0" xfId="71" applyFont="1" applyFill="1"/>
    <xf numFmtId="0" fontId="94" fillId="47" borderId="0" xfId="0" applyFont="1" applyFill="1" applyBorder="1" applyAlignment="1">
      <alignment horizontal="left" wrapText="1" indent="16"/>
    </xf>
    <xf numFmtId="0" fontId="95" fillId="47" borderId="0" xfId="0" applyFont="1" applyFill="1" applyBorder="1" applyAlignment="1">
      <alignment horizontal="right" wrapText="1"/>
    </xf>
    <xf numFmtId="0" fontId="100"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1" fillId="0" borderId="0" xfId="0" applyFont="1"/>
    <xf numFmtId="0" fontId="102" fillId="0" borderId="0" xfId="286" applyFont="1" applyAlignment="1" applyProtection="1"/>
    <xf numFmtId="0" fontId="102" fillId="0" borderId="0" xfId="286" quotePrefix="1" applyFont="1" applyAlignment="1" applyProtection="1"/>
    <xf numFmtId="0" fontId="94" fillId="47" borderId="30" xfId="0" applyFont="1" applyFill="1" applyBorder="1" applyAlignment="1">
      <alignment vertical="center" wrapText="1"/>
    </xf>
    <xf numFmtId="0" fontId="104" fillId="48" borderId="21" xfId="3" applyFont="1" applyFill="1" applyBorder="1" applyAlignment="1">
      <alignment horizontal="center" textRotation="90" wrapText="1"/>
    </xf>
    <xf numFmtId="0" fontId="105" fillId="48" borderId="21" xfId="3" applyFont="1" applyFill="1" applyBorder="1" applyAlignment="1">
      <alignment horizontal="center" textRotation="90" wrapText="1"/>
    </xf>
    <xf numFmtId="0" fontId="106" fillId="48" borderId="44" xfId="2" applyFont="1" applyFill="1" applyBorder="1" applyAlignment="1">
      <alignment horizontal="center" textRotation="90" wrapText="1"/>
    </xf>
    <xf numFmtId="0" fontId="107" fillId="48" borderId="21" xfId="4" applyFont="1" applyFill="1" applyBorder="1" applyAlignment="1">
      <alignment horizontal="center" textRotation="90" wrapText="1"/>
    </xf>
    <xf numFmtId="0" fontId="108" fillId="48" borderId="21" xfId="3" applyFont="1" applyFill="1" applyBorder="1" applyAlignment="1">
      <alignment horizontal="center" textRotation="90" wrapText="1"/>
    </xf>
    <xf numFmtId="0" fontId="109" fillId="48" borderId="21" xfId="4" applyFont="1" applyFill="1" applyBorder="1" applyAlignment="1">
      <alignment horizontal="center" textRotation="90" wrapText="1"/>
    </xf>
    <xf numFmtId="0" fontId="107" fillId="48" borderId="21" xfId="3" applyFont="1" applyFill="1" applyBorder="1" applyAlignment="1">
      <alignment horizontal="center" textRotation="90" wrapText="1"/>
    </xf>
    <xf numFmtId="0" fontId="110" fillId="48" borderId="21" xfId="2" applyFont="1" applyFill="1" applyBorder="1" applyAlignment="1">
      <alignment horizontal="center" textRotation="90" wrapText="1"/>
    </xf>
    <xf numFmtId="0" fontId="91" fillId="48" borderId="21" xfId="4" applyFont="1" applyFill="1" applyBorder="1" applyAlignment="1">
      <alignment horizontal="center" textRotation="90" wrapText="1"/>
    </xf>
    <xf numFmtId="0" fontId="111" fillId="48" borderId="21" xfId="3" applyFont="1" applyFill="1" applyBorder="1" applyAlignment="1">
      <alignment horizontal="center" textRotation="90" wrapText="1"/>
    </xf>
    <xf numFmtId="0" fontId="112" fillId="48" borderId="21" xfId="2" applyFont="1" applyFill="1" applyBorder="1" applyAlignment="1">
      <alignment horizontal="center" textRotation="90" wrapText="1"/>
    </xf>
    <xf numFmtId="0" fontId="113" fillId="48" borderId="21" xfId="2" applyFont="1" applyFill="1" applyBorder="1" applyAlignment="1">
      <alignment horizontal="center" textRotation="90" wrapText="1"/>
    </xf>
    <xf numFmtId="164" fontId="27" fillId="49" borderId="19" xfId="0" applyNumberFormat="1" applyFont="1" applyFill="1" applyBorder="1" applyAlignment="1">
      <alignment horizontal="center" vertical="center"/>
    </xf>
    <xf numFmtId="164" fontId="27" fillId="49" borderId="45" xfId="0" applyNumberFormat="1" applyFont="1" applyFill="1" applyBorder="1" applyAlignment="1">
      <alignment horizontal="center" vertical="center"/>
    </xf>
    <xf numFmtId="0" fontId="103" fillId="48" borderId="20" xfId="3" applyFont="1" applyFill="1" applyBorder="1"/>
    <xf numFmtId="0" fontId="103" fillId="48" borderId="47" xfId="0" applyFont="1" applyFill="1" applyBorder="1"/>
    <xf numFmtId="0" fontId="103" fillId="48" borderId="48" xfId="0" applyFont="1" applyFill="1" applyBorder="1"/>
    <xf numFmtId="0" fontId="116" fillId="48" borderId="0" xfId="3" applyFont="1" applyFill="1" applyBorder="1"/>
    <xf numFmtId="0" fontId="116" fillId="48" borderId="0" xfId="3" applyFont="1" applyFill="1" applyBorder="1" applyAlignment="1"/>
    <xf numFmtId="0" fontId="94" fillId="47" borderId="0" xfId="0" applyFont="1" applyFill="1" applyBorder="1" applyAlignment="1">
      <alignment horizontal="center" wrapText="1"/>
    </xf>
    <xf numFmtId="0" fontId="87" fillId="48" borderId="0" xfId="0" applyFont="1" applyFill="1" applyAlignment="1">
      <alignment horizontal="center"/>
    </xf>
    <xf numFmtId="0" fontId="87" fillId="11" borderId="40" xfId="19" applyFont="1" applyBorder="1" applyAlignment="1">
      <alignment horizontal="center" textRotation="90" wrapText="1"/>
    </xf>
    <xf numFmtId="0" fontId="87" fillId="11" borderId="41" xfId="19" applyFont="1" applyBorder="1" applyAlignment="1">
      <alignment horizontal="center" textRotation="90" wrapText="1"/>
    </xf>
    <xf numFmtId="0" fontId="87" fillId="10" borderId="40" xfId="18" applyFont="1" applyBorder="1" applyAlignment="1">
      <alignment horizontal="center" textRotation="90" wrapText="1"/>
    </xf>
    <xf numFmtId="0" fontId="87" fillId="10" borderId="41" xfId="18" applyFont="1" applyBorder="1" applyAlignment="1">
      <alignment horizontal="center" textRotation="90" wrapText="1"/>
    </xf>
    <xf numFmtId="0" fontId="115" fillId="12" borderId="41" xfId="20" applyFont="1" applyBorder="1" applyAlignment="1">
      <alignment horizontal="center" textRotation="90" wrapText="1"/>
    </xf>
    <xf numFmtId="0" fontId="115" fillId="9" borderId="41" xfId="17" applyFont="1" applyBorder="1" applyAlignment="1">
      <alignment horizontal="center" textRotation="90" wrapText="1"/>
    </xf>
    <xf numFmtId="0" fontId="87" fillId="48" borderId="0" xfId="0" applyFont="1" applyFill="1" applyBorder="1" applyAlignment="1">
      <alignment horizontal="center" vertical="center"/>
    </xf>
    <xf numFmtId="164" fontId="87" fillId="11" borderId="10" xfId="19" applyNumberFormat="1" applyFont="1" applyBorder="1" applyAlignment="1">
      <alignment horizontal="center" vertical="center"/>
    </xf>
    <xf numFmtId="10" fontId="87" fillId="10" borderId="14" xfId="18" applyNumberFormat="1" applyFont="1" applyBorder="1" applyAlignment="1">
      <alignment horizontal="center" vertical="center"/>
    </xf>
    <xf numFmtId="164" fontId="114" fillId="12" borderId="0" xfId="20" applyNumberFormat="1" applyFont="1" applyBorder="1" applyAlignment="1">
      <alignment horizontal="center" vertical="center"/>
    </xf>
    <xf numFmtId="164" fontId="115" fillId="9" borderId="10" xfId="17" applyNumberFormat="1" applyFont="1" applyBorder="1" applyAlignment="1">
      <alignment horizontal="center"/>
    </xf>
    <xf numFmtId="0" fontId="87" fillId="48" borderId="0" xfId="0" applyFont="1" applyFill="1" applyAlignment="1">
      <alignment horizontal="center" vertical="center"/>
    </xf>
    <xf numFmtId="0" fontId="90" fillId="47" borderId="0" xfId="34" applyFont="1" applyFill="1" applyBorder="1" applyAlignment="1">
      <alignment horizontal="center" vertical="center"/>
    </xf>
    <xf numFmtId="0" fontId="90" fillId="47" borderId="0" xfId="34" applyFont="1" applyFill="1" applyBorder="1" applyAlignment="1">
      <alignment horizontal="center" vertical="center" wrapText="1"/>
    </xf>
    <xf numFmtId="166" fontId="90" fillId="47" borderId="0" xfId="74" applyNumberFormat="1" applyFont="1" applyFill="1" applyBorder="1" applyAlignment="1">
      <alignment horizontal="center" vertical="center" wrapText="1"/>
    </xf>
    <xf numFmtId="0" fontId="90" fillId="47" borderId="0" xfId="34" applyFont="1" applyFill="1" applyBorder="1" applyAlignment="1">
      <alignment horizontal="center" vertical="center" textRotation="90" wrapText="1"/>
    </xf>
    <xf numFmtId="10" fontId="90" fillId="47" borderId="0" xfId="73" applyNumberFormat="1" applyFont="1" applyFill="1" applyBorder="1" applyAlignment="1">
      <alignment horizontal="center" vertical="center" wrapText="1"/>
    </xf>
    <xf numFmtId="9" fontId="90" fillId="47" borderId="0" xfId="73" applyFont="1" applyFill="1" applyBorder="1" applyAlignment="1">
      <alignment horizontal="center" vertical="center" wrapText="1"/>
    </xf>
    <xf numFmtId="2" fontId="90" fillId="47" borderId="0" xfId="73" applyNumberFormat="1" applyFont="1" applyFill="1" applyBorder="1" applyAlignment="1">
      <alignment horizontal="center" vertical="center" wrapText="1"/>
    </xf>
    <xf numFmtId="0" fontId="87" fillId="27" borderId="41" xfId="35" applyFont="1" applyBorder="1" applyAlignment="1">
      <alignment horizontal="center" textRotation="90" wrapText="1"/>
    </xf>
    <xf numFmtId="0" fontId="114" fillId="28" borderId="40" xfId="36" applyFont="1" applyBorder="1" applyAlignment="1">
      <alignment horizontal="center" textRotation="90" wrapText="1"/>
    </xf>
    <xf numFmtId="0" fontId="87" fillId="26" borderId="41" xfId="34" applyFont="1" applyBorder="1" applyAlignment="1">
      <alignment horizontal="center" textRotation="90" wrapText="1"/>
    </xf>
    <xf numFmtId="0" fontId="114" fillId="25" borderId="40" xfId="33" applyFont="1" applyBorder="1" applyAlignment="1">
      <alignment horizontal="center" textRotation="90" wrapText="1"/>
    </xf>
    <xf numFmtId="0" fontId="114" fillId="25" borderId="42" xfId="33" applyFont="1" applyBorder="1" applyAlignment="1">
      <alignment horizontal="center" textRotation="90" wrapText="1"/>
    </xf>
    <xf numFmtId="0" fontId="115" fillId="29" borderId="42" xfId="37" applyFont="1" applyBorder="1" applyAlignment="1">
      <alignment horizontal="center" textRotation="90" wrapText="1"/>
    </xf>
    <xf numFmtId="164" fontId="87" fillId="27" borderId="10" xfId="35" applyNumberFormat="1" applyFont="1" applyBorder="1" applyAlignment="1">
      <alignment horizontal="center" vertical="center"/>
    </xf>
    <xf numFmtId="164" fontId="114" fillId="28" borderId="14" xfId="36" applyNumberFormat="1" applyFont="1" applyBorder="1" applyAlignment="1">
      <alignment horizontal="center" vertical="center"/>
    </xf>
    <xf numFmtId="3" fontId="87" fillId="26" borderId="10" xfId="34" applyNumberFormat="1" applyFont="1" applyBorder="1" applyAlignment="1">
      <alignment horizontal="right" vertical="center"/>
    </xf>
    <xf numFmtId="164" fontId="114" fillId="29" borderId="14" xfId="37" applyNumberFormat="1" applyFont="1" applyBorder="1" applyAlignment="1">
      <alignment horizontal="center" vertical="center"/>
    </xf>
    <xf numFmtId="10" fontId="87" fillId="26" borderId="10" xfId="34" applyNumberFormat="1" applyFont="1" applyBorder="1" applyAlignment="1">
      <alignment horizontal="right" vertical="center"/>
    </xf>
    <xf numFmtId="164" fontId="114" fillId="25" borderId="14" xfId="33" applyNumberFormat="1" applyFont="1" applyBorder="1" applyAlignment="1">
      <alignment horizontal="center" vertical="center"/>
    </xf>
    <xf numFmtId="167" fontId="87" fillId="26" borderId="10" xfId="73" applyNumberFormat="1" applyFont="1" applyFill="1" applyBorder="1" applyAlignment="1">
      <alignment horizontal="right" vertical="center"/>
    </xf>
    <xf numFmtId="164" fontId="87" fillId="26" borderId="10" xfId="34" applyNumberFormat="1" applyFont="1" applyBorder="1" applyAlignment="1">
      <alignment horizontal="center" vertical="center"/>
    </xf>
    <xf numFmtId="164" fontId="114" fillId="25" borderId="0" xfId="33" applyNumberFormat="1" applyFont="1" applyBorder="1" applyAlignment="1">
      <alignment horizontal="center" vertical="center"/>
    </xf>
    <xf numFmtId="164" fontId="115" fillId="29" borderId="0" xfId="37" applyNumberFormat="1" applyFont="1" applyBorder="1" applyAlignment="1">
      <alignment horizontal="center" vertical="center"/>
    </xf>
    <xf numFmtId="0" fontId="90" fillId="47" borderId="0" xfId="0" applyFont="1" applyFill="1"/>
    <xf numFmtId="0" fontId="90" fillId="47" borderId="0" xfId="0" applyFont="1" applyFill="1" applyAlignment="1">
      <alignment horizontal="center" vertical="center"/>
    </xf>
    <xf numFmtId="165" fontId="90" fillId="47" borderId="0" xfId="73" applyNumberFormat="1" applyFont="1" applyFill="1" applyAlignment="1">
      <alignment horizontal="center" vertical="center"/>
    </xf>
    <xf numFmtId="9" fontId="90" fillId="47" borderId="0" xfId="73" applyNumberFormat="1" applyFont="1" applyFill="1" applyAlignment="1">
      <alignment horizontal="center" vertical="center"/>
    </xf>
    <xf numFmtId="9" fontId="90" fillId="47" borderId="0" xfId="73" applyFont="1" applyFill="1" applyAlignment="1">
      <alignment horizontal="center" vertical="center"/>
    </xf>
    <xf numFmtId="180" fontId="87" fillId="26" borderId="10" xfId="34" applyNumberFormat="1" applyFont="1" applyBorder="1" applyAlignment="1">
      <alignment horizontal="right" vertical="center"/>
    </xf>
    <xf numFmtId="0" fontId="87" fillId="48" borderId="0" xfId="0" applyFont="1" applyFill="1" applyAlignment="1">
      <alignment horizontal="center" wrapText="1"/>
    </xf>
    <xf numFmtId="0" fontId="87" fillId="23" borderId="41" xfId="31" applyFont="1" applyBorder="1" applyAlignment="1">
      <alignment horizontal="center" textRotation="90" wrapText="1"/>
    </xf>
    <xf numFmtId="0" fontId="115" fillId="24" borderId="41" xfId="32" applyFont="1" applyBorder="1" applyAlignment="1">
      <alignment horizontal="center" textRotation="90" wrapText="1"/>
    </xf>
    <xf numFmtId="0" fontId="115" fillId="21" borderId="42" xfId="29" applyFont="1" applyBorder="1" applyAlignment="1">
      <alignment horizontal="center" textRotation="90" wrapText="1"/>
    </xf>
    <xf numFmtId="164" fontId="87" fillId="23" borderId="10" xfId="31" applyNumberFormat="1" applyFont="1" applyBorder="1" applyAlignment="1">
      <alignment horizontal="center" vertical="center"/>
    </xf>
    <xf numFmtId="164" fontId="115" fillId="24" borderId="10" xfId="32" applyNumberFormat="1" applyFont="1" applyBorder="1" applyAlignment="1">
      <alignment horizontal="center" vertical="center"/>
    </xf>
    <xf numFmtId="164" fontId="115" fillId="21" borderId="0" xfId="29" applyNumberFormat="1" applyFont="1" applyAlignment="1">
      <alignment horizontal="center" vertical="center"/>
    </xf>
    <xf numFmtId="0" fontId="90" fillId="47" borderId="0" xfId="0" applyFont="1" applyFill="1" applyBorder="1"/>
    <xf numFmtId="0" fontId="90" fillId="47" borderId="0" xfId="34" applyFont="1" applyFill="1" applyBorder="1" applyAlignment="1">
      <alignment horizontal="center" wrapText="1"/>
    </xf>
    <xf numFmtId="1" fontId="90" fillId="47" borderId="0" xfId="31" applyNumberFormat="1" applyFont="1" applyFill="1" applyBorder="1" applyAlignment="1">
      <alignment horizontal="center" vertical="center" wrapText="1"/>
    </xf>
    <xf numFmtId="1" fontId="118" fillId="47" borderId="0" xfId="32" applyNumberFormat="1" applyFont="1" applyFill="1" applyBorder="1" applyAlignment="1">
      <alignment horizontal="center" vertical="center" wrapText="1"/>
    </xf>
    <xf numFmtId="164" fontId="90" fillId="47" borderId="0" xfId="31" applyNumberFormat="1" applyFont="1" applyFill="1" applyBorder="1" applyAlignment="1">
      <alignment horizontal="center" vertical="center" wrapText="1"/>
    </xf>
    <xf numFmtId="0" fontId="118" fillId="47" borderId="0" xfId="32" applyFont="1" applyFill="1" applyBorder="1" applyAlignment="1">
      <alignment horizontal="center" vertical="center" wrapText="1"/>
    </xf>
    <xf numFmtId="164" fontId="119" fillId="47" borderId="0" xfId="31" applyNumberFormat="1" applyFont="1" applyFill="1" applyBorder="1" applyAlignment="1">
      <alignment horizontal="center" vertical="center" wrapText="1"/>
    </xf>
    <xf numFmtId="0" fontId="90" fillId="47" borderId="0" xfId="31" applyFont="1" applyFill="1" applyBorder="1" applyAlignment="1">
      <alignment horizontal="center" vertical="center" wrapText="1"/>
    </xf>
    <xf numFmtId="1" fontId="86" fillId="0" borderId="0" xfId="0" applyNumberFormat="1" applyFont="1" applyAlignment="1">
      <alignment horizontal="right"/>
    </xf>
    <xf numFmtId="2" fontId="86" fillId="0" borderId="0" xfId="0" applyNumberFormat="1" applyFont="1" applyAlignment="1">
      <alignment horizontal="right"/>
    </xf>
    <xf numFmtId="164" fontId="86" fillId="0" borderId="0" xfId="0" applyNumberFormat="1" applyFont="1" applyAlignment="1">
      <alignment horizontal="right"/>
    </xf>
    <xf numFmtId="0" fontId="87" fillId="0" borderId="0" xfId="0" applyFont="1"/>
    <xf numFmtId="0" fontId="88" fillId="0" borderId="0" xfId="0" applyFont="1" applyAlignment="1">
      <alignment horizontal="center" vertical="center" wrapText="1"/>
    </xf>
    <xf numFmtId="0" fontId="103" fillId="0" borderId="43" xfId="0" applyFont="1" applyFill="1" applyBorder="1" applyAlignment="1">
      <alignment horizontal="center"/>
    </xf>
    <xf numFmtId="0" fontId="120" fillId="0" borderId="0" xfId="0" applyFont="1"/>
    <xf numFmtId="0" fontId="120" fillId="0" borderId="0" xfId="71" applyFont="1"/>
    <xf numFmtId="0" fontId="120" fillId="0" borderId="0" xfId="71" applyFont="1" applyFill="1"/>
    <xf numFmtId="0" fontId="93" fillId="48" borderId="0" xfId="0" applyFont="1" applyFill="1" applyBorder="1" applyAlignment="1">
      <alignment horizontal="left" vertical="center" wrapText="1" indent="1"/>
    </xf>
    <xf numFmtId="0" fontId="92"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6" fillId="48" borderId="22" xfId="0" applyFont="1" applyFill="1" applyBorder="1" applyAlignment="1">
      <alignment horizontal="left" wrapText="1" indent="1"/>
    </xf>
    <xf numFmtId="0" fontId="93" fillId="48" borderId="0" xfId="0" applyFont="1" applyFill="1" applyBorder="1" applyAlignment="1">
      <alignment horizontal="left" indent="1"/>
    </xf>
    <xf numFmtId="0" fontId="89" fillId="48" borderId="0" xfId="286" applyFont="1" applyFill="1" applyAlignment="1" applyProtection="1">
      <alignment horizontal="left" indent="1"/>
    </xf>
    <xf numFmtId="0" fontId="99" fillId="48" borderId="0" xfId="0" applyFont="1" applyFill="1" applyBorder="1" applyAlignment="1">
      <alignment horizontal="left" indent="1"/>
    </xf>
    <xf numFmtId="0" fontId="98" fillId="48" borderId="0" xfId="0" applyFont="1" applyFill="1" applyBorder="1" applyAlignment="1">
      <alignment horizontal="left" wrapText="1" indent="1"/>
    </xf>
    <xf numFmtId="0" fontId="89" fillId="0" borderId="0" xfId="286" applyFont="1" applyAlignment="1" applyProtection="1">
      <alignment horizontal="left" indent="1"/>
    </xf>
    <xf numFmtId="0" fontId="101" fillId="0" borderId="0" xfId="0" applyFont="1" applyAlignment="1">
      <alignment horizontal="left" indent="1"/>
    </xf>
    <xf numFmtId="0" fontId="103" fillId="48" borderId="20" xfId="3" applyFont="1" applyFill="1" applyBorder="1" applyAlignment="1">
      <alignment horizontal="left" indent="1"/>
    </xf>
    <xf numFmtId="0" fontId="116" fillId="48" borderId="0" xfId="3" applyFont="1" applyFill="1" applyBorder="1" applyAlignment="1">
      <alignment horizontal="left" indent="1"/>
    </xf>
    <xf numFmtId="0" fontId="103" fillId="48" borderId="17" xfId="0" applyFont="1" applyFill="1" applyBorder="1" applyAlignment="1">
      <alignment horizontal="left" indent="1"/>
    </xf>
    <xf numFmtId="0" fontId="103" fillId="48" borderId="16" xfId="0" applyFont="1" applyFill="1" applyBorder="1" applyAlignment="1">
      <alignment horizontal="left" indent="1"/>
    </xf>
    <xf numFmtId="0" fontId="87" fillId="48" borderId="0" xfId="0" applyFont="1" applyFill="1" applyAlignment="1">
      <alignment horizontal="left" indent="1"/>
    </xf>
    <xf numFmtId="0" fontId="87" fillId="48" borderId="0" xfId="0" applyFont="1" applyFill="1" applyBorder="1" applyAlignment="1">
      <alignment horizontal="left" indent="1"/>
    </xf>
    <xf numFmtId="0" fontId="87" fillId="0" borderId="0" xfId="0" applyFont="1" applyAlignment="1">
      <alignment horizontal="left" indent="1"/>
    </xf>
    <xf numFmtId="0" fontId="88" fillId="0" borderId="0" xfId="0" applyFont="1" applyAlignment="1">
      <alignment horizontal="left" indent="1"/>
    </xf>
    <xf numFmtId="0" fontId="88" fillId="0" borderId="0" xfId="0" applyFont="1" applyAlignment="1">
      <alignment horizontal="left" vertical="center" indent="1"/>
    </xf>
    <xf numFmtId="0" fontId="93" fillId="66" borderId="31" xfId="0" applyFont="1" applyFill="1" applyBorder="1" applyAlignment="1">
      <alignment horizontal="left" vertical="top" wrapText="1" indent="1"/>
    </xf>
    <xf numFmtId="0" fontId="93" fillId="0" borderId="31" xfId="0" applyFont="1" applyFill="1" applyBorder="1" applyAlignment="1">
      <alignment horizontal="left" vertical="top" wrapText="1" indent="1"/>
    </xf>
    <xf numFmtId="0" fontId="93" fillId="66" borderId="22" xfId="0" applyFont="1" applyFill="1" applyBorder="1" applyAlignment="1">
      <alignment horizontal="left" vertical="top" wrapText="1" indent="1"/>
    </xf>
    <xf numFmtId="0" fontId="93" fillId="0" borderId="22" xfId="0" applyFont="1" applyFill="1" applyBorder="1" applyAlignment="1">
      <alignment horizontal="left" vertical="top" wrapText="1" indent="1"/>
    </xf>
    <xf numFmtId="0" fontId="93" fillId="67" borderId="22" xfId="0" applyFont="1" applyFill="1" applyBorder="1" applyAlignment="1">
      <alignment horizontal="left" vertical="top" wrapText="1" indent="1"/>
    </xf>
    <xf numFmtId="0" fontId="93" fillId="68" borderId="22" xfId="0" applyFont="1" applyFill="1" applyBorder="1" applyAlignment="1">
      <alignment horizontal="left" vertical="top" wrapText="1" indent="1"/>
    </xf>
    <xf numFmtId="0" fontId="93" fillId="47" borderId="22" xfId="0" applyFont="1" applyFill="1" applyBorder="1" applyAlignment="1">
      <alignment horizontal="left" vertical="top" wrapText="1" indent="1"/>
    </xf>
    <xf numFmtId="0" fontId="87" fillId="0" borderId="0" xfId="0" applyFont="1" applyFill="1" applyAlignment="1">
      <alignment horizontal="center" textRotation="90" wrapText="1"/>
    </xf>
    <xf numFmtId="3" fontId="87" fillId="26" borderId="41" xfId="34" applyNumberFormat="1" applyFont="1" applyBorder="1" applyAlignment="1">
      <alignment horizontal="center" textRotation="90" wrapText="1"/>
    </xf>
    <xf numFmtId="0" fontId="115" fillId="29" borderId="40" xfId="37" applyFont="1" applyBorder="1" applyAlignment="1">
      <alignment horizontal="center" textRotation="90" wrapText="1"/>
    </xf>
    <xf numFmtId="0" fontId="87" fillId="0" borderId="0" xfId="0" applyFont="1" applyFill="1" applyAlignment="1">
      <alignment horizontal="left" indent="1"/>
    </xf>
    <xf numFmtId="0" fontId="87" fillId="0" borderId="0" xfId="0" applyFont="1" applyFill="1"/>
    <xf numFmtId="164" fontId="1" fillId="22" borderId="10" xfId="30" applyNumberFormat="1" applyBorder="1" applyAlignment="1">
      <alignment horizontal="center" vertical="center"/>
    </xf>
    <xf numFmtId="0" fontId="0" fillId="22" borderId="41" xfId="30" applyFont="1" applyBorder="1" applyAlignment="1">
      <alignment horizontal="center" textRotation="90" wrapText="1"/>
    </xf>
    <xf numFmtId="0" fontId="80" fillId="48" borderId="0" xfId="286" applyFill="1" applyAlignment="1" applyProtection="1">
      <alignment horizontal="left" indent="1"/>
    </xf>
    <xf numFmtId="164" fontId="27" fillId="73" borderId="19" xfId="0" applyNumberFormat="1" applyFont="1" applyFill="1" applyBorder="1" applyAlignment="1">
      <alignment horizontal="center" vertical="center"/>
    </xf>
    <xf numFmtId="164" fontId="27" fillId="67" borderId="19" xfId="0" applyNumberFormat="1" applyFont="1" applyFill="1" applyBorder="1" applyAlignment="1">
      <alignment horizontal="center" vertical="center"/>
    </xf>
    <xf numFmtId="164" fontId="27" fillId="74" borderId="19" xfId="0" applyNumberFormat="1" applyFont="1" applyFill="1" applyBorder="1" applyAlignment="1">
      <alignment horizontal="center" vertical="center"/>
    </xf>
    <xf numFmtId="164" fontId="27" fillId="73" borderId="50" xfId="0" applyNumberFormat="1" applyFont="1" applyFill="1" applyBorder="1" applyAlignment="1">
      <alignment horizontal="center" vertical="center"/>
    </xf>
    <xf numFmtId="164" fontId="27" fillId="74" borderId="46" xfId="0" applyNumberFormat="1" applyFont="1" applyFill="1" applyBorder="1" applyAlignment="1">
      <alignment horizontal="center" vertical="center"/>
    </xf>
    <xf numFmtId="164" fontId="27" fillId="75" borderId="50" xfId="0" applyNumberFormat="1" applyFont="1" applyFill="1" applyBorder="1" applyAlignment="1">
      <alignment horizontal="center" vertical="center"/>
    </xf>
    <xf numFmtId="164" fontId="27" fillId="75" borderId="18" xfId="0" applyNumberFormat="1" applyFont="1" applyFill="1" applyBorder="1" applyAlignment="1">
      <alignment horizontal="center" vertical="center"/>
    </xf>
    <xf numFmtId="164" fontId="27" fillId="75" borderId="51" xfId="0" applyNumberFormat="1" applyFont="1" applyFill="1" applyBorder="1" applyAlignment="1">
      <alignment horizontal="center" vertical="center"/>
    </xf>
    <xf numFmtId="0" fontId="123" fillId="48" borderId="0" xfId="3" applyFont="1" applyFill="1" applyBorder="1" applyAlignment="1">
      <alignment horizontal="center" textRotation="90" wrapText="1"/>
    </xf>
    <xf numFmtId="164" fontId="27" fillId="49" borderId="53" xfId="0" applyNumberFormat="1" applyFont="1" applyFill="1" applyBorder="1" applyAlignment="1">
      <alignment horizontal="center" vertical="center"/>
    </xf>
    <xf numFmtId="0" fontId="88" fillId="0" borderId="0" xfId="0" applyFont="1" applyFill="1" applyAlignment="1">
      <alignment horizontal="center" vertical="center" wrapText="1"/>
    </xf>
    <xf numFmtId="0" fontId="86" fillId="48" borderId="0" xfId="0" applyFont="1" applyFill="1" applyAlignment="1">
      <alignment horizontal="center" vertical="center"/>
    </xf>
    <xf numFmtId="1" fontId="86" fillId="0" borderId="0" xfId="0" applyNumberFormat="1" applyFont="1" applyAlignment="1">
      <alignment horizontal="center" vertical="center"/>
    </xf>
    <xf numFmtId="0" fontId="86" fillId="48" borderId="0" xfId="0" applyFont="1" applyFill="1" applyAlignment="1">
      <alignment horizontal="center"/>
    </xf>
    <xf numFmtId="49" fontId="86" fillId="0" borderId="0" xfId="0" applyNumberFormat="1" applyFont="1" applyAlignment="1">
      <alignment horizontal="center"/>
    </xf>
    <xf numFmtId="14" fontId="86" fillId="0" borderId="0" xfId="0" applyNumberFormat="1" applyFont="1" applyAlignment="1">
      <alignment horizontal="center"/>
    </xf>
    <xf numFmtId="0" fontId="86" fillId="0" borderId="0" xfId="0" applyNumberFormat="1" applyFont="1" applyAlignment="1">
      <alignment horizontal="center"/>
    </xf>
    <xf numFmtId="164" fontId="27" fillId="73" borderId="51"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3" fillId="48" borderId="0" xfId="3" applyFont="1" applyFill="1" applyBorder="1" applyAlignment="1">
      <alignment horizontal="center" textRotation="90"/>
    </xf>
    <xf numFmtId="164" fontId="0" fillId="0" borderId="0" xfId="0" applyNumberFormat="1"/>
    <xf numFmtId="164" fontId="90" fillId="47" borderId="0" xfId="73" applyNumberFormat="1" applyFont="1" applyFill="1" applyBorder="1" applyAlignment="1">
      <alignment horizontal="center" vertical="center" wrapText="1"/>
    </xf>
    <xf numFmtId="0" fontId="86" fillId="0" borderId="0" xfId="0" applyFont="1" applyFill="1" applyAlignment="1">
      <alignment horizontal="center"/>
    </xf>
    <xf numFmtId="164" fontId="86" fillId="0" borderId="0" xfId="0" applyNumberFormat="1" applyFont="1" applyFill="1" applyAlignment="1">
      <alignment horizontal="center"/>
    </xf>
    <xf numFmtId="0" fontId="16" fillId="0" borderId="54" xfId="0" applyFont="1" applyBorder="1"/>
    <xf numFmtId="0" fontId="88" fillId="48" borderId="0" xfId="0" applyFont="1" applyFill="1" applyAlignment="1">
      <alignment horizontal="center"/>
    </xf>
    <xf numFmtId="9" fontId="87" fillId="48" borderId="0" xfId="73" applyFont="1" applyFill="1"/>
    <xf numFmtId="2" fontId="87" fillId="48" borderId="0" xfId="0" applyNumberFormat="1" applyFont="1" applyFill="1"/>
    <xf numFmtId="164" fontId="120" fillId="48" borderId="0" xfId="0" applyNumberFormat="1" applyFont="1" applyFill="1" applyAlignment="1">
      <alignment horizontal="center"/>
    </xf>
    <xf numFmtId="2" fontId="0" fillId="48" borderId="0" xfId="0" applyNumberFormat="1" applyFill="1"/>
    <xf numFmtId="0" fontId="124" fillId="48" borderId="52" xfId="0" applyFont="1" applyFill="1" applyBorder="1" applyAlignment="1">
      <alignment horizontal="left" wrapText="1" indent="1"/>
    </xf>
    <xf numFmtId="0" fontId="113" fillId="48" borderId="0" xfId="2" applyFont="1" applyFill="1" applyBorder="1" applyAlignment="1">
      <alignment horizontal="center" textRotation="90" wrapText="1"/>
    </xf>
    <xf numFmtId="164" fontId="27" fillId="49" borderId="55" xfId="0" applyNumberFormat="1" applyFont="1" applyFill="1" applyBorder="1" applyAlignment="1">
      <alignment horizontal="center" vertical="center"/>
    </xf>
    <xf numFmtId="0" fontId="44" fillId="0" borderId="56" xfId="0" applyFont="1" applyFill="1" applyBorder="1" applyAlignment="1" applyProtection="1">
      <alignment horizontal="center" vertical="center"/>
      <protection locked="0"/>
    </xf>
    <xf numFmtId="14" fontId="93" fillId="0" borderId="22" xfId="0" applyNumberFormat="1" applyFont="1" applyFill="1" applyBorder="1" applyAlignment="1">
      <alignment horizontal="left" vertical="top" wrapText="1" indent="1"/>
    </xf>
    <xf numFmtId="0" fontId="125" fillId="48" borderId="0" xfId="3" applyFont="1" applyFill="1" applyBorder="1" applyAlignment="1">
      <alignment horizontal="center" textRotation="90" wrapText="1"/>
    </xf>
    <xf numFmtId="0" fontId="88" fillId="0" borderId="0" xfId="0" applyFont="1" applyFill="1" applyAlignment="1">
      <alignment horizontal="left" indent="1"/>
    </xf>
    <xf numFmtId="0" fontId="93" fillId="0" borderId="22" xfId="0" applyNumberFormat="1" applyFont="1" applyFill="1" applyBorder="1" applyAlignment="1">
      <alignment horizontal="left" vertical="top" wrapText="1" indent="1"/>
    </xf>
    <xf numFmtId="164" fontId="114" fillId="12" borderId="57" xfId="20" applyNumberFormat="1" applyFont="1" applyBorder="1" applyAlignment="1">
      <alignment horizontal="center" vertical="center"/>
    </xf>
    <xf numFmtId="164" fontId="114" fillId="12" borderId="10" xfId="20" applyNumberFormat="1" applyFont="1" applyBorder="1" applyAlignment="1">
      <alignment horizontal="center" vertical="center"/>
    </xf>
    <xf numFmtId="0" fontId="117" fillId="70" borderId="0" xfId="0" applyFont="1" applyFill="1" applyBorder="1" applyAlignment="1"/>
    <xf numFmtId="0" fontId="103" fillId="47" borderId="30"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0" fillId="71" borderId="0" xfId="0" applyFill="1" applyBorder="1" applyAlignment="1">
      <alignment horizontal="center"/>
    </xf>
    <xf numFmtId="0" fontId="87" fillId="72" borderId="0" xfId="0" applyFont="1" applyFill="1" applyBorder="1" applyAlignment="1">
      <alignment horizontal="center"/>
    </xf>
    <xf numFmtId="0" fontId="87" fillId="69" borderId="0" xfId="0" applyFont="1" applyFill="1" applyAlignment="1">
      <alignment horizontal="center"/>
    </xf>
    <xf numFmtId="0" fontId="87" fillId="69" borderId="30" xfId="0" applyFont="1" applyFill="1" applyBorder="1" applyAlignment="1">
      <alignment horizontal="center"/>
    </xf>
  </cellXfs>
  <cellStyles count="289">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76">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1</xdr:row>
      <xdr:rowOff>252776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123826</xdr:colOff>
      <xdr:row>7</xdr:row>
      <xdr:rowOff>57151</xdr:rowOff>
    </xdr:from>
    <xdr:to>
      <xdr:col>0</xdr:col>
      <xdr:colOff>5924883</xdr:colOff>
      <xdr:row>8</xdr:row>
      <xdr:rowOff>3714750</xdr:rowOff>
    </xdr:to>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86" b="7926"/>
        <a:stretch/>
      </xdr:blipFill>
      <xdr:spPr bwMode="auto">
        <a:xfrm>
          <a:off x="123826" y="4029076"/>
          <a:ext cx="5801057" cy="374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6"/>
  <sheetViews>
    <sheetView workbookViewId="0"/>
  </sheetViews>
  <sheetFormatPr defaultRowHeight="15" x14ac:dyDescent="0.25"/>
  <cols>
    <col min="1" max="1" width="108.28515625" style="4" bestFit="1" customWidth="1"/>
    <col min="2" max="16384" width="9.140625" style="4"/>
  </cols>
  <sheetData>
    <row r="1" spans="1:1" ht="23.25" x14ac:dyDescent="0.35">
      <c r="A1" s="23" t="s">
        <v>1116</v>
      </c>
    </row>
    <row r="2" spans="1:1" ht="20.25" customHeight="1" x14ac:dyDescent="0.25">
      <c r="A2" s="24" t="s">
        <v>1143</v>
      </c>
    </row>
    <row r="3" spans="1:1" ht="7.5" customHeight="1" x14ac:dyDescent="0.25">
      <c r="A3" s="7"/>
    </row>
    <row r="4" spans="1:1" ht="6.75" customHeight="1" x14ac:dyDescent="0.25">
      <c r="A4" s="18"/>
    </row>
    <row r="5" spans="1:1" x14ac:dyDescent="0.25">
      <c r="A5" s="119" t="s">
        <v>430</v>
      </c>
    </row>
    <row r="6" spans="1:1" ht="19.5" customHeight="1" x14ac:dyDescent="0.25">
      <c r="A6" s="118" t="s">
        <v>492</v>
      </c>
    </row>
    <row r="7" spans="1:1" ht="140.25" x14ac:dyDescent="0.25">
      <c r="A7" s="117" t="s">
        <v>864</v>
      </c>
    </row>
    <row r="8" spans="1:1" ht="6.75" customHeight="1" x14ac:dyDescent="0.25">
      <c r="A8" s="6"/>
    </row>
    <row r="9" spans="1:1" ht="300.75" customHeight="1" x14ac:dyDescent="0.25">
      <c r="A9" s="1"/>
    </row>
    <row r="10" spans="1:1" s="19" customFormat="1" ht="42.75" customHeight="1" x14ac:dyDescent="0.2">
      <c r="A10" s="120" t="s">
        <v>774</v>
      </c>
    </row>
    <row r="11" spans="1:1" ht="24" customHeight="1" x14ac:dyDescent="0.25">
      <c r="A11" s="121" t="s">
        <v>431</v>
      </c>
    </row>
    <row r="12" spans="1:1" ht="15.75" customHeight="1" x14ac:dyDescent="0.25">
      <c r="A12" s="150" t="s">
        <v>916</v>
      </c>
    </row>
    <row r="13" spans="1:1" ht="9" customHeight="1" x14ac:dyDescent="0.25">
      <c r="A13" s="122"/>
    </row>
    <row r="14" spans="1:1" x14ac:dyDescent="0.25">
      <c r="A14" s="123" t="s">
        <v>765</v>
      </c>
    </row>
    <row r="15" spans="1:1" x14ac:dyDescent="0.25">
      <c r="A15" s="184" t="s">
        <v>1141</v>
      </c>
    </row>
    <row r="16" spans="1:1" ht="24.75" x14ac:dyDescent="0.25">
      <c r="A16" s="124" t="s">
        <v>1144</v>
      </c>
    </row>
    <row r="17" spans="1:1" ht="105.75" customHeight="1" x14ac:dyDescent="0.25">
      <c r="A17" s="124" t="s">
        <v>1142</v>
      </c>
    </row>
    <row r="18" spans="1:1" ht="25.5" customHeight="1" x14ac:dyDescent="0.25">
      <c r="A18" s="184" t="s">
        <v>1092</v>
      </c>
    </row>
    <row r="19" spans="1:1" ht="63" customHeight="1" x14ac:dyDescent="0.25">
      <c r="A19" s="124" t="s">
        <v>1140</v>
      </c>
    </row>
    <row r="20" spans="1:1" ht="69.75" customHeight="1" x14ac:dyDescent="0.25">
      <c r="A20" s="124" t="s">
        <v>1115</v>
      </c>
    </row>
    <row r="21" spans="1:1" x14ac:dyDescent="0.25">
      <c r="A21" s="184" t="s">
        <v>1056</v>
      </c>
    </row>
    <row r="22" spans="1:1" ht="63" customHeight="1" x14ac:dyDescent="0.25">
      <c r="A22" s="124" t="s">
        <v>1086</v>
      </c>
    </row>
    <row r="23" spans="1:1" ht="111.75" customHeight="1" x14ac:dyDescent="0.25">
      <c r="A23" s="124" t="s">
        <v>1065</v>
      </c>
    </row>
    <row r="24" spans="1:1" x14ac:dyDescent="0.25">
      <c r="A24" s="184" t="s">
        <v>939</v>
      </c>
    </row>
    <row r="25" spans="1:1" ht="48.75" x14ac:dyDescent="0.25">
      <c r="A25" s="124" t="s">
        <v>945</v>
      </c>
    </row>
    <row r="26" spans="1:1" ht="29.25" customHeight="1" x14ac:dyDescent="0.25">
      <c r="A26" s="124" t="s">
        <v>941</v>
      </c>
    </row>
    <row r="27" spans="1:1" x14ac:dyDescent="0.25">
      <c r="A27" s="124" t="s">
        <v>938</v>
      </c>
    </row>
    <row r="28" spans="1:1" x14ac:dyDescent="0.25">
      <c r="A28" s="124" t="s">
        <v>937</v>
      </c>
    </row>
    <row r="29" spans="1:1" x14ac:dyDescent="0.25">
      <c r="A29" s="184" t="s">
        <v>915</v>
      </c>
    </row>
    <row r="30" spans="1:1" x14ac:dyDescent="0.25">
      <c r="A30" s="124" t="s">
        <v>870</v>
      </c>
    </row>
    <row r="31" spans="1:1" ht="63.75" customHeight="1" x14ac:dyDescent="0.25">
      <c r="A31" s="124" t="s">
        <v>869</v>
      </c>
    </row>
    <row r="32" spans="1:1" x14ac:dyDescent="0.25">
      <c r="A32" s="124" t="s">
        <v>865</v>
      </c>
    </row>
    <row r="33" spans="1:1" x14ac:dyDescent="0.25">
      <c r="A33" s="124" t="s">
        <v>837</v>
      </c>
    </row>
    <row r="34" spans="1:1" x14ac:dyDescent="0.25">
      <c r="A34" s="124" t="s">
        <v>835</v>
      </c>
    </row>
    <row r="35" spans="1:1" x14ac:dyDescent="0.25">
      <c r="A35" s="124" t="s">
        <v>818</v>
      </c>
    </row>
    <row r="36" spans="1:1" ht="72.75" x14ac:dyDescent="0.25">
      <c r="A36" s="124" t="s">
        <v>868</v>
      </c>
    </row>
    <row r="37" spans="1:1" x14ac:dyDescent="0.25">
      <c r="A37" s="124" t="s">
        <v>791</v>
      </c>
    </row>
    <row r="38" spans="1:1" ht="24.75" x14ac:dyDescent="0.25">
      <c r="A38" s="124" t="s">
        <v>786</v>
      </c>
    </row>
    <row r="39" spans="1:1" x14ac:dyDescent="0.25">
      <c r="A39" s="124" t="s">
        <v>768</v>
      </c>
    </row>
    <row r="40" spans="1:1" x14ac:dyDescent="0.25">
      <c r="A40" s="124" t="s">
        <v>767</v>
      </c>
    </row>
    <row r="41" spans="1:1" x14ac:dyDescent="0.25">
      <c r="A41" s="124" t="s">
        <v>759</v>
      </c>
    </row>
    <row r="42" spans="1:1" x14ac:dyDescent="0.25">
      <c r="A42" s="124" t="s">
        <v>760</v>
      </c>
    </row>
    <row r="43" spans="1:1" x14ac:dyDescent="0.25">
      <c r="A43" s="124" t="s">
        <v>761</v>
      </c>
    </row>
    <row r="44" spans="1:1" ht="24.75" x14ac:dyDescent="0.25">
      <c r="A44" s="124" t="s">
        <v>762</v>
      </c>
    </row>
    <row r="45" spans="1:1" x14ac:dyDescent="0.25">
      <c r="A45" s="124" t="s">
        <v>763</v>
      </c>
    </row>
    <row r="46" spans="1:1" x14ac:dyDescent="0.25">
      <c r="A46" s="124" t="s">
        <v>764</v>
      </c>
    </row>
  </sheetData>
  <hyperlinks>
    <hyperlink ref="A5" location="'Table of Contents'!A1" display="(table of Contents)"/>
    <hyperlink ref="A12"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F194"/>
  <sheetViews>
    <sheetView showGridLines="0" workbookViewId="0">
      <pane xSplit="2" ySplit="3" topLeftCell="H4" activePane="bottomRight" state="frozen"/>
      <selection pane="topRight" activeCell="C1" sqref="C1"/>
      <selection pane="bottomLeft" activeCell="A5" sqref="A5"/>
      <selection pane="bottomRight" activeCell="R4" sqref="R4:R194"/>
    </sheetView>
  </sheetViews>
  <sheetFormatPr defaultRowHeight="15" x14ac:dyDescent="0.25"/>
  <cols>
    <col min="1" max="1" width="49.42578125" style="4" bestFit="1" customWidth="1"/>
    <col min="2" max="2" width="5.5703125" style="4" bestFit="1" customWidth="1"/>
    <col min="3" max="57" width="5.7109375" style="4" customWidth="1"/>
    <col min="58" max="16384" width="9.140625" style="4"/>
  </cols>
  <sheetData>
    <row r="1" spans="1:58" x14ac:dyDescent="0.25">
      <c r="A1" s="200"/>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row>
    <row r="2" spans="1:58"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481</v>
      </c>
      <c r="AD2" s="143" t="s">
        <v>995</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877</v>
      </c>
      <c r="AZ2" s="143" t="s">
        <v>389</v>
      </c>
      <c r="BA2" s="143" t="s">
        <v>388</v>
      </c>
      <c r="BB2" s="143" t="s">
        <v>906</v>
      </c>
      <c r="BC2" s="143" t="s">
        <v>925</v>
      </c>
      <c r="BD2" s="143" t="s">
        <v>946</v>
      </c>
      <c r="BE2" s="143" t="s">
        <v>788</v>
      </c>
    </row>
    <row r="3" spans="1:58" x14ac:dyDescent="0.25">
      <c r="A3" s="134" t="s">
        <v>1006</v>
      </c>
      <c r="B3" s="111"/>
      <c r="C3" s="161">
        <f>'Indicator Date'!C3</f>
        <v>2015</v>
      </c>
      <c r="D3" s="161">
        <f>'Indicator Date'!D3</f>
        <v>2015</v>
      </c>
      <c r="E3" s="161">
        <f>'Indicator Date'!E3</f>
        <v>2015</v>
      </c>
      <c r="F3" s="161">
        <f>'Indicator Date'!F3</f>
        <v>2015</v>
      </c>
      <c r="G3" s="161">
        <f>'Indicator Date'!G3</f>
        <v>2015</v>
      </c>
      <c r="H3" s="161">
        <f>'Indicator Date'!H3</f>
        <v>2015</v>
      </c>
      <c r="I3" s="161">
        <f>'Indicator Date'!I3</f>
        <v>2015</v>
      </c>
      <c r="J3" s="161">
        <f>'Indicator Date'!J3</f>
        <v>2016</v>
      </c>
      <c r="K3" s="161">
        <f>'Indicator Date'!K3</f>
        <v>2016</v>
      </c>
      <c r="L3" s="161">
        <f>'Indicator Date'!L3</f>
        <v>2016</v>
      </c>
      <c r="M3" s="161">
        <f>'Indicator Date'!M3</f>
        <v>2018</v>
      </c>
      <c r="N3" s="161">
        <f>'Indicator Date'!N3</f>
        <v>2018</v>
      </c>
      <c r="O3" s="161">
        <f>'Indicator Date'!O3</f>
        <v>2017</v>
      </c>
      <c r="P3" s="161">
        <f>'Indicator Date'!P3</f>
        <v>2017</v>
      </c>
      <c r="Q3" s="161">
        <f>'Indicator Date'!Q3</f>
        <v>2015</v>
      </c>
      <c r="R3" s="161">
        <f>'Indicator Date'!R3</f>
        <v>2015</v>
      </c>
      <c r="S3" s="161">
        <f>'Indicator Date'!S3</f>
        <v>2018</v>
      </c>
      <c r="T3" s="161">
        <f>'Indicator Date'!T3</f>
        <v>2015</v>
      </c>
      <c r="U3" s="161">
        <f>'Indicator Date'!U3</f>
        <v>2016</v>
      </c>
      <c r="V3" s="161">
        <f>'Indicator Date'!V3</f>
        <v>2016</v>
      </c>
      <c r="W3" s="161">
        <f>'Indicator Date'!W3</f>
        <v>2016</v>
      </c>
      <c r="X3" s="161">
        <f>'Indicator Date'!X3</f>
        <v>2016</v>
      </c>
      <c r="Y3" s="161">
        <f>'Indicator Date'!Y3</f>
        <v>2016</v>
      </c>
      <c r="Z3" s="161">
        <f>'Indicator Date'!Z3</f>
        <v>2016</v>
      </c>
      <c r="AA3" s="161">
        <f>'Indicator Date'!AA3</f>
        <v>2016</v>
      </c>
      <c r="AB3" s="161">
        <f>'Indicator Date'!AB3</f>
        <v>2016</v>
      </c>
      <c r="AC3" s="161">
        <f>'Indicator Date'!AC3</f>
        <v>2015</v>
      </c>
      <c r="AD3" s="161">
        <f>'Indicator Date'!AD3</f>
        <v>2015</v>
      </c>
      <c r="AE3" s="161">
        <f>'Indicator Date'!AE3</f>
        <v>2012</v>
      </c>
      <c r="AF3" s="161">
        <f>'Indicator Date'!AF3</f>
        <v>2015</v>
      </c>
      <c r="AG3" s="161">
        <f>'Indicator Date'!AG3</f>
        <v>2015</v>
      </c>
      <c r="AH3" s="161">
        <f>'Indicator Date'!AH3</f>
        <v>2016</v>
      </c>
      <c r="AI3" s="161">
        <f>'Indicator Date'!AI3</f>
        <v>2017</v>
      </c>
      <c r="AJ3" s="161">
        <f>'Indicator Date'!AJ3</f>
        <v>2018</v>
      </c>
      <c r="AK3" s="161">
        <f>'Indicator Date'!AK3</f>
        <v>2018</v>
      </c>
      <c r="AL3" s="161">
        <f>'Indicator Date'!AL3</f>
        <v>2018</v>
      </c>
      <c r="AM3" s="161">
        <f>'Indicator Date'!AM3</f>
        <v>2017</v>
      </c>
      <c r="AN3" s="161">
        <f>'Indicator Date'!AN3</f>
        <v>2014</v>
      </c>
      <c r="AO3" s="161">
        <f>'Indicator Date'!AO3</f>
        <v>2014</v>
      </c>
      <c r="AP3" s="161">
        <f>'Indicator Date'!AP3</f>
        <v>2014</v>
      </c>
      <c r="AQ3" s="161">
        <f>'Indicator Date'!AQ3</f>
        <v>2014</v>
      </c>
      <c r="AR3" s="161">
        <f>'Indicator Date'!AR3</f>
        <v>2015</v>
      </c>
      <c r="AS3" s="161">
        <f>'Indicator Date'!AS3</f>
        <v>2016</v>
      </c>
      <c r="AT3" s="161">
        <f>'Indicator Date'!AT3</f>
        <v>2017</v>
      </c>
      <c r="AU3" s="161">
        <f>'Indicator Date'!AU3</f>
        <v>2016</v>
      </c>
      <c r="AV3" s="161">
        <f>'Indicator Date'!AV3</f>
        <v>2016</v>
      </c>
      <c r="AW3" s="161">
        <f>'Indicator Date'!AW3</f>
        <v>2015</v>
      </c>
      <c r="AX3" s="161">
        <f>'Indicator Date'!AX3</f>
        <v>2016</v>
      </c>
      <c r="AY3" s="161">
        <f>'Indicator Date'!AY3</f>
        <v>2014</v>
      </c>
      <c r="AZ3" s="161">
        <f>'Indicator Date'!AZ3</f>
        <v>2015</v>
      </c>
      <c r="BA3" s="161">
        <f>'Indicator Date'!BA3</f>
        <v>2015</v>
      </c>
      <c r="BB3" s="161">
        <f>'Indicator Date'!BB3</f>
        <v>2017</v>
      </c>
      <c r="BC3" s="161">
        <f>'Indicator Date'!BC3</f>
        <v>2017</v>
      </c>
      <c r="BD3" s="161">
        <f>'Indicator Date'!BD3</f>
        <v>2015</v>
      </c>
      <c r="BE3" s="161">
        <f>'Indicator Date'!BE3</f>
        <v>2014</v>
      </c>
    </row>
    <row r="4" spans="1:58" x14ac:dyDescent="0.25">
      <c r="A4" s="133" t="s">
        <v>1</v>
      </c>
      <c r="B4" s="111" t="s">
        <v>0</v>
      </c>
      <c r="C4" s="162">
        <f>IF('Indicator Date'!C4="","x",'Indicator Date'!C4)</f>
        <v>2015</v>
      </c>
      <c r="D4" s="162">
        <f>IF('Indicator Date'!D4="","x",'Indicator Date'!D4)</f>
        <v>2015</v>
      </c>
      <c r="E4" s="162">
        <f>IF('Indicator Date'!E4="","x",'Indicator Date'!E4)</f>
        <v>2015</v>
      </c>
      <c r="F4" s="162">
        <f>IF('Indicator Date'!F4="","x",'Indicator Date'!F4)</f>
        <v>2015</v>
      </c>
      <c r="G4" s="162">
        <f>IF('Indicator Date'!G4="","x",'Indicator Date'!G4)</f>
        <v>2015</v>
      </c>
      <c r="H4" s="162">
        <f>IF('Indicator Date'!H4="","x",'Indicator Date'!H4)</f>
        <v>2015</v>
      </c>
      <c r="I4" s="162">
        <f>IF('Indicator Date'!I4="","x",'Indicator Date'!I4)</f>
        <v>2015</v>
      </c>
      <c r="J4" s="162">
        <f>IF('Indicator Date'!J4="","x",'Indicator Date'!J4)</f>
        <v>2016</v>
      </c>
      <c r="K4" s="162">
        <f>IF('Indicator Date'!K4="","x",'Indicator Date'!K4)</f>
        <v>2016</v>
      </c>
      <c r="L4" s="162">
        <f>IF('Indicator Date'!L4="","x",'Indicator Date'!L4)</f>
        <v>2016</v>
      </c>
      <c r="M4" s="162">
        <f>IF('Indicator Date'!M4="","x",'Indicator Date'!M4)</f>
        <v>2018</v>
      </c>
      <c r="N4" s="162">
        <f>IF('Indicator Date'!N4="","x",'Indicator Date'!N4)</f>
        <v>2018</v>
      </c>
      <c r="O4" s="162">
        <f>IF('Indicator Date'!O4="","x",'Indicator Date'!O4)</f>
        <v>2017</v>
      </c>
      <c r="P4" s="162">
        <f>IF('Indicator Date'!P4="","x",'Indicator Date'!P4)</f>
        <v>2017</v>
      </c>
      <c r="Q4" s="162">
        <f>IF('Indicator Date'!Q4="","x",'Indicator Date'!Q4)</f>
        <v>2015</v>
      </c>
      <c r="R4" s="162" t="str">
        <f>IF('Indicator Date'!R4="","x",LEFT(RIGHT('Indicator Date'!R4,6),4))</f>
        <v>2011</v>
      </c>
      <c r="S4" s="162">
        <f>IF('Indicator Date'!S4="","x",'Indicator Date'!S4)</f>
        <v>2018</v>
      </c>
      <c r="T4" s="162">
        <f>IF('Indicator Date'!T4="","x",'Indicator Date'!T4)</f>
        <v>2015</v>
      </c>
      <c r="U4" s="162">
        <f>IF('Indicator Date'!U4="","x",'Indicator Date'!U4)</f>
        <v>2016</v>
      </c>
      <c r="V4" s="162">
        <f>IF('Indicator Date'!V4="","x",'Indicator Date'!V4)</f>
        <v>2016</v>
      </c>
      <c r="W4" s="162">
        <f>IF('Indicator Date'!W4="","x",'Indicator Date'!W4)</f>
        <v>2016</v>
      </c>
      <c r="X4" s="162" t="str">
        <f>IF('Indicator Date'!X4="","x",'Indicator Date'!X4)</f>
        <v>x</v>
      </c>
      <c r="Y4" s="162">
        <f>IF('Indicator Date'!Y4="","x",'Indicator Date'!Y4)</f>
        <v>2016</v>
      </c>
      <c r="Z4" s="162">
        <f>IF('Indicator Date'!Z4="","x",'Indicator Date'!Z4)</f>
        <v>2016</v>
      </c>
      <c r="AA4" s="162">
        <f>IF('Indicator Date'!AA4="","x",'Indicator Date'!AA4)</f>
        <v>2016</v>
      </c>
      <c r="AB4" s="162">
        <f>IF('Indicator Date'!AB4="","x",'Indicator Date'!AB4)</f>
        <v>2016</v>
      </c>
      <c r="AC4" s="162">
        <f>IF('Indicator Date'!AC4="","x",'Indicator Date'!AC4)</f>
        <v>2015</v>
      </c>
      <c r="AD4" s="162">
        <f>IF('Indicator Date'!AD4="","x",'Indicator Date'!AD4)</f>
        <v>2015</v>
      </c>
      <c r="AE4" s="162">
        <f>IF('Indicator Date'!AE4="","x",'Indicator Date'!AE4)</f>
        <v>2012</v>
      </c>
      <c r="AF4" s="162">
        <f>IF('Indicator Date'!AF4="","x",'Indicator Date'!AF4)</f>
        <v>2015</v>
      </c>
      <c r="AG4" s="162">
        <f>IF('Indicator Date'!AG4="","x",'Indicator Date'!AG4)</f>
        <v>2007</v>
      </c>
      <c r="AH4" s="162">
        <f>IF('Indicator Date'!AH4="","x",'Indicator Date'!AH4)</f>
        <v>2016</v>
      </c>
      <c r="AI4" s="162">
        <f>IF('Indicator Date'!AI4="","x",'Indicator Date'!AI4)</f>
        <v>2017</v>
      </c>
      <c r="AJ4" s="162">
        <f>IF('Indicator Date'!AJ4="","x",'Indicator Date'!AJ4)</f>
        <v>2018</v>
      </c>
      <c r="AK4" s="162">
        <f>IF('Indicator Date'!AK4="","x",YEAR('Indicator Date'!AK4))</f>
        <v>2017</v>
      </c>
      <c r="AL4" s="162">
        <f>IF('Indicator Date'!AL4="","x",YEAR('Indicator Date'!AL4))</f>
        <v>2017</v>
      </c>
      <c r="AM4" s="162">
        <f>IF('Indicator Date'!AM4="","x",'Indicator Date'!AM4)</f>
        <v>2017</v>
      </c>
      <c r="AN4" s="162">
        <f>IF('Indicator Date'!AN4="","x",'Indicator Date'!AN4)</f>
        <v>2014</v>
      </c>
      <c r="AO4" s="162">
        <f>IF('Indicator Date'!AO4="","x",'Indicator Date'!AO4)</f>
        <v>2014</v>
      </c>
      <c r="AP4" s="162" t="str">
        <f>IF('Indicator Date'!AP4="","x",'Indicator Date'!AP4)</f>
        <v>x</v>
      </c>
      <c r="AQ4" s="162" t="str">
        <f>IF('Indicator Date'!AQ4="","x",'Indicator Date'!AQ4)</f>
        <v>x</v>
      </c>
      <c r="AR4" s="162">
        <f>IF('Indicator Date'!AR4="","x",'Indicator Date'!AR4)</f>
        <v>2015</v>
      </c>
      <c r="AS4" s="162">
        <f>IF('Indicator Date'!AS4="","x",'Indicator Date'!AS4)</f>
        <v>2016</v>
      </c>
      <c r="AT4" s="162">
        <f>IF('Indicator Date'!AT4="","x",'Indicator Date'!AT4)</f>
        <v>2017</v>
      </c>
      <c r="AU4" s="162">
        <f>IF('Indicator Date'!AU4="","x",'Indicator Date'!AU4)</f>
        <v>2016</v>
      </c>
      <c r="AV4" s="162">
        <f>IF('Indicator Date'!AV4="","x",'Indicator Date'!AV4)</f>
        <v>2015</v>
      </c>
      <c r="AW4" s="162">
        <f>IF('Indicator Date'!AW4="","x",'Indicator Date'!AW4)</f>
        <v>2015</v>
      </c>
      <c r="AX4" s="162">
        <f>IF('Indicator Date'!AX4="","x",'Indicator Date'!AX4)</f>
        <v>2016</v>
      </c>
      <c r="AY4" s="162">
        <f>IF('Indicator Date'!AY4="","x",'Indicator Date'!AY4)</f>
        <v>2014</v>
      </c>
      <c r="AZ4" s="162">
        <f>IF('Indicator Date'!AZ4="","x",'Indicator Date'!AZ4)</f>
        <v>2015</v>
      </c>
      <c r="BA4" s="162">
        <f>IF('Indicator Date'!BA4="","x",'Indicator Date'!BA4)</f>
        <v>2015</v>
      </c>
      <c r="BB4" s="162">
        <f>IF('Indicator Date'!BB4="","x",'Indicator Date'!BB4)</f>
        <v>2017</v>
      </c>
      <c r="BC4" s="162">
        <f>IF('Indicator Date'!BC4="","x",'Indicator Date'!BC4)</f>
        <v>2017</v>
      </c>
      <c r="BD4" s="162">
        <f>IF('Indicator Date'!BD4="","x",'Indicator Date'!BD4)</f>
        <v>2015</v>
      </c>
      <c r="BE4" s="162">
        <f>IF('Indicator Date'!BE4="","x",'Indicator Date'!BE4)</f>
        <v>2014</v>
      </c>
      <c r="BF4" s="108"/>
    </row>
    <row r="5" spans="1:58" x14ac:dyDescent="0.25">
      <c r="A5" s="133" t="s">
        <v>3</v>
      </c>
      <c r="B5" s="111" t="s">
        <v>2</v>
      </c>
      <c r="C5" s="162">
        <f>IF('Indicator Date'!C5="","x",'Indicator Date'!C5)</f>
        <v>2015</v>
      </c>
      <c r="D5" s="162">
        <f>IF('Indicator Date'!D5="","x",'Indicator Date'!D5)</f>
        <v>2015</v>
      </c>
      <c r="E5" s="162">
        <f>IF('Indicator Date'!E5="","x",'Indicator Date'!E5)</f>
        <v>2015</v>
      </c>
      <c r="F5" s="162">
        <f>IF('Indicator Date'!F5="","x",'Indicator Date'!F5)</f>
        <v>2015</v>
      </c>
      <c r="G5" s="162">
        <f>IF('Indicator Date'!G5="","x",'Indicator Date'!G5)</f>
        <v>2015</v>
      </c>
      <c r="H5" s="162">
        <f>IF('Indicator Date'!H5="","x",'Indicator Date'!H5)</f>
        <v>2015</v>
      </c>
      <c r="I5" s="162">
        <f>IF('Indicator Date'!I5="","x",'Indicator Date'!I5)</f>
        <v>2015</v>
      </c>
      <c r="J5" s="162">
        <f>IF('Indicator Date'!J5="","x",'Indicator Date'!J5)</f>
        <v>2016</v>
      </c>
      <c r="K5" s="162">
        <f>IF('Indicator Date'!K5="","x",'Indicator Date'!K5)</f>
        <v>2016</v>
      </c>
      <c r="L5" s="162">
        <f>IF('Indicator Date'!L5="","x",'Indicator Date'!L5)</f>
        <v>2016</v>
      </c>
      <c r="M5" s="162">
        <f>IF('Indicator Date'!M5="","x",'Indicator Date'!M5)</f>
        <v>2018</v>
      </c>
      <c r="N5" s="162">
        <f>IF('Indicator Date'!N5="","x",'Indicator Date'!N5)</f>
        <v>2018</v>
      </c>
      <c r="O5" s="162">
        <f>IF('Indicator Date'!O5="","x",'Indicator Date'!O5)</f>
        <v>2017</v>
      </c>
      <c r="P5" s="162">
        <f>IF('Indicator Date'!P5="","x",'Indicator Date'!P5)</f>
        <v>2017</v>
      </c>
      <c r="Q5" s="162">
        <f>IF('Indicator Date'!Q5="","x",'Indicator Date'!Q5)</f>
        <v>2015</v>
      </c>
      <c r="R5" s="162" t="str">
        <f>IF('Indicator Date'!R5="","x",LEFT(RIGHT('Indicator Date'!R5,6),4))</f>
        <v>2009</v>
      </c>
      <c r="S5" s="162">
        <f>IF('Indicator Date'!S5="","x",'Indicator Date'!S5)</f>
        <v>2018</v>
      </c>
      <c r="T5" s="162">
        <f>IF('Indicator Date'!T5="","x",'Indicator Date'!T5)</f>
        <v>2015</v>
      </c>
      <c r="U5" s="162">
        <f>IF('Indicator Date'!U5="","x",'Indicator Date'!U5)</f>
        <v>2016</v>
      </c>
      <c r="V5" s="162">
        <f>IF('Indicator Date'!V5="","x",'Indicator Date'!V5)</f>
        <v>2016</v>
      </c>
      <c r="W5" s="162">
        <f>IF('Indicator Date'!W5="","x",'Indicator Date'!W5)</f>
        <v>2016</v>
      </c>
      <c r="X5" s="162">
        <f>IF('Indicator Date'!X5="","x",'Indicator Date'!X5)</f>
        <v>2009</v>
      </c>
      <c r="Y5" s="162">
        <f>IF('Indicator Date'!Y5="","x",'Indicator Date'!Y5)</f>
        <v>2013</v>
      </c>
      <c r="Z5" s="162">
        <f>IF('Indicator Date'!Z5="","x",'Indicator Date'!Z5)</f>
        <v>2016</v>
      </c>
      <c r="AA5" s="162">
        <f>IF('Indicator Date'!AA5="","x",'Indicator Date'!AA5)</f>
        <v>2016</v>
      </c>
      <c r="AB5" s="162">
        <f>IF('Indicator Date'!AB5="","x",'Indicator Date'!AB5)</f>
        <v>2016</v>
      </c>
      <c r="AC5" s="162">
        <f>IF('Indicator Date'!AC5="","x",'Indicator Date'!AC5)</f>
        <v>2015</v>
      </c>
      <c r="AD5" s="162">
        <f>IF('Indicator Date'!AD5="","x",'Indicator Date'!AD5)</f>
        <v>2015</v>
      </c>
      <c r="AE5" s="162" t="str">
        <f>IF('Indicator Date'!AE5="","x",'Indicator Date'!AE5)</f>
        <v>x</v>
      </c>
      <c r="AF5" s="162">
        <f>IF('Indicator Date'!AF5="","x",'Indicator Date'!AF5)</f>
        <v>2015</v>
      </c>
      <c r="AG5" s="162">
        <f>IF('Indicator Date'!AG5="","x",'Indicator Date'!AG5)</f>
        <v>2012</v>
      </c>
      <c r="AH5" s="162">
        <f>IF('Indicator Date'!AH5="","x",'Indicator Date'!AH5)</f>
        <v>2016</v>
      </c>
      <c r="AI5" s="162">
        <f>IF('Indicator Date'!AI5="","x",'Indicator Date'!AI5)</f>
        <v>2017</v>
      </c>
      <c r="AJ5" s="162">
        <f>IF('Indicator Date'!AJ5="","x",'Indicator Date'!AJ5)</f>
        <v>2018</v>
      </c>
      <c r="AK5" s="162" t="str">
        <f>IF('Indicator Date'!AK5="","x",YEAR('Indicator Date'!AK5))</f>
        <v>x</v>
      </c>
      <c r="AL5" s="162">
        <f>IF('Indicator Date'!AL5="","x",YEAR('Indicator Date'!AL5))</f>
        <v>2017</v>
      </c>
      <c r="AM5" s="162">
        <f>IF('Indicator Date'!AM5="","x",'Indicator Date'!AM5)</f>
        <v>2017</v>
      </c>
      <c r="AN5" s="162">
        <f>IF('Indicator Date'!AN5="","x",'Indicator Date'!AN5)</f>
        <v>2014</v>
      </c>
      <c r="AO5" s="162">
        <f>IF('Indicator Date'!AO5="","x",'Indicator Date'!AO5)</f>
        <v>2014</v>
      </c>
      <c r="AP5" s="162">
        <f>IF('Indicator Date'!AP5="","x",'Indicator Date'!AP5)</f>
        <v>2014</v>
      </c>
      <c r="AQ5" s="162">
        <f>IF('Indicator Date'!AQ5="","x",'Indicator Date'!AQ5)</f>
        <v>2014</v>
      </c>
      <c r="AR5" s="162" t="str">
        <f>IF('Indicator Date'!AR5="","x",'Indicator Date'!AR5)</f>
        <v>x</v>
      </c>
      <c r="AS5" s="162">
        <f>IF('Indicator Date'!AS5="","x",'Indicator Date'!AS5)</f>
        <v>2016</v>
      </c>
      <c r="AT5" s="162">
        <f>IF('Indicator Date'!AT5="","x",'Indicator Date'!AT5)</f>
        <v>2017</v>
      </c>
      <c r="AU5" s="162">
        <f>IF('Indicator Date'!AU5="","x",'Indicator Date'!AU5)</f>
        <v>2016</v>
      </c>
      <c r="AV5" s="162">
        <f>IF('Indicator Date'!AV5="","x",'Indicator Date'!AV5)</f>
        <v>2015</v>
      </c>
      <c r="AW5" s="162">
        <f>IF('Indicator Date'!AW5="","x",'Indicator Date'!AW5)</f>
        <v>2015</v>
      </c>
      <c r="AX5" s="162">
        <f>IF('Indicator Date'!AX5="","x",'Indicator Date'!AX5)</f>
        <v>2016</v>
      </c>
      <c r="AY5" s="162">
        <f>IF('Indicator Date'!AY5="","x",'Indicator Date'!AY5)</f>
        <v>2014</v>
      </c>
      <c r="AZ5" s="162">
        <f>IF('Indicator Date'!AZ5="","x",'Indicator Date'!AZ5)</f>
        <v>2015</v>
      </c>
      <c r="BA5" s="162">
        <f>IF('Indicator Date'!BA5="","x",'Indicator Date'!BA5)</f>
        <v>2015</v>
      </c>
      <c r="BB5" s="162">
        <f>IF('Indicator Date'!BB5="","x",'Indicator Date'!BB5)</f>
        <v>2017</v>
      </c>
      <c r="BC5" s="162">
        <f>IF('Indicator Date'!BC5="","x",'Indicator Date'!BC5)</f>
        <v>2017</v>
      </c>
      <c r="BD5" s="162">
        <f>IF('Indicator Date'!BD5="","x",'Indicator Date'!BD5)</f>
        <v>2015</v>
      </c>
      <c r="BE5" s="162">
        <f>IF('Indicator Date'!BE5="","x",'Indicator Date'!BE5)</f>
        <v>2014</v>
      </c>
      <c r="BF5" s="108"/>
    </row>
    <row r="6" spans="1:58" x14ac:dyDescent="0.25">
      <c r="A6" s="133" t="s">
        <v>5</v>
      </c>
      <c r="B6" s="111" t="s">
        <v>4</v>
      </c>
      <c r="C6" s="162">
        <f>IF('Indicator Date'!C6="","x",'Indicator Date'!C6)</f>
        <v>2015</v>
      </c>
      <c r="D6" s="162">
        <f>IF('Indicator Date'!D6="","x",'Indicator Date'!D6)</f>
        <v>2015</v>
      </c>
      <c r="E6" s="162">
        <f>IF('Indicator Date'!E6="","x",'Indicator Date'!E6)</f>
        <v>2015</v>
      </c>
      <c r="F6" s="162">
        <f>IF('Indicator Date'!F6="","x",'Indicator Date'!F6)</f>
        <v>2015</v>
      </c>
      <c r="G6" s="162">
        <f>IF('Indicator Date'!G6="","x",'Indicator Date'!G6)</f>
        <v>2015</v>
      </c>
      <c r="H6" s="162">
        <f>IF('Indicator Date'!H6="","x",'Indicator Date'!H6)</f>
        <v>2015</v>
      </c>
      <c r="I6" s="162">
        <f>IF('Indicator Date'!I6="","x",'Indicator Date'!I6)</f>
        <v>2015</v>
      </c>
      <c r="J6" s="162">
        <f>IF('Indicator Date'!J6="","x",'Indicator Date'!J6)</f>
        <v>2016</v>
      </c>
      <c r="K6" s="162">
        <f>IF('Indicator Date'!K6="","x",'Indicator Date'!K6)</f>
        <v>2016</v>
      </c>
      <c r="L6" s="162">
        <f>IF('Indicator Date'!L6="","x",'Indicator Date'!L6)</f>
        <v>2016</v>
      </c>
      <c r="M6" s="162">
        <f>IF('Indicator Date'!M6="","x",'Indicator Date'!M6)</f>
        <v>2018</v>
      </c>
      <c r="N6" s="162">
        <f>IF('Indicator Date'!N6="","x",'Indicator Date'!N6)</f>
        <v>2018</v>
      </c>
      <c r="O6" s="162">
        <f>IF('Indicator Date'!O6="","x",'Indicator Date'!O6)</f>
        <v>2017</v>
      </c>
      <c r="P6" s="162">
        <f>IF('Indicator Date'!P6="","x",'Indicator Date'!P6)</f>
        <v>2017</v>
      </c>
      <c r="Q6" s="162">
        <f>IF('Indicator Date'!Q6="","x",'Indicator Date'!Q6)</f>
        <v>2015</v>
      </c>
      <c r="R6" s="162" t="str">
        <f>IF('Indicator Date'!R6="","x",LEFT(RIGHT('Indicator Date'!R6,6),4))</f>
        <v>x</v>
      </c>
      <c r="S6" s="162">
        <f>IF('Indicator Date'!S6="","x",'Indicator Date'!S6)</f>
        <v>2018</v>
      </c>
      <c r="T6" s="162">
        <f>IF('Indicator Date'!T6="","x",'Indicator Date'!T6)</f>
        <v>2015</v>
      </c>
      <c r="U6" s="162">
        <f>IF('Indicator Date'!U6="","x",'Indicator Date'!U6)</f>
        <v>2016</v>
      </c>
      <c r="V6" s="162">
        <f>IF('Indicator Date'!V6="","x",'Indicator Date'!V6)</f>
        <v>2016</v>
      </c>
      <c r="W6" s="162">
        <f>IF('Indicator Date'!W6="","x",'Indicator Date'!W6)</f>
        <v>2016</v>
      </c>
      <c r="X6" s="162">
        <f>IF('Indicator Date'!X6="","x",'Indicator Date'!X6)</f>
        <v>2012</v>
      </c>
      <c r="Y6" s="162">
        <f>IF('Indicator Date'!Y6="","x",'Indicator Date'!Y6)</f>
        <v>2010</v>
      </c>
      <c r="Z6" s="162">
        <f>IF('Indicator Date'!Z6="","x",'Indicator Date'!Z6)</f>
        <v>2016</v>
      </c>
      <c r="AA6" s="162">
        <f>IF('Indicator Date'!AA6="","x",'Indicator Date'!AA6)</f>
        <v>2016</v>
      </c>
      <c r="AB6" s="162">
        <f>IF('Indicator Date'!AB6="","x",'Indicator Date'!AB6)</f>
        <v>2016</v>
      </c>
      <c r="AC6" s="162">
        <f>IF('Indicator Date'!AC6="","x",'Indicator Date'!AC6)</f>
        <v>2015</v>
      </c>
      <c r="AD6" s="162">
        <f>IF('Indicator Date'!AD6="","x",'Indicator Date'!AD6)</f>
        <v>2015</v>
      </c>
      <c r="AE6" s="162">
        <f>IF('Indicator Date'!AE6="","x",'Indicator Date'!AE6)</f>
        <v>2012</v>
      </c>
      <c r="AF6" s="162">
        <f>IF('Indicator Date'!AF6="","x",'Indicator Date'!AF6)</f>
        <v>2015</v>
      </c>
      <c r="AG6" s="162" t="str">
        <f>IF('Indicator Date'!AG6="","x",'Indicator Date'!AG6)</f>
        <v>x</v>
      </c>
      <c r="AH6" s="162">
        <f>IF('Indicator Date'!AH6="","x",'Indicator Date'!AH6)</f>
        <v>2016</v>
      </c>
      <c r="AI6" s="162">
        <f>IF('Indicator Date'!AI6="","x",'Indicator Date'!AI6)</f>
        <v>2017</v>
      </c>
      <c r="AJ6" s="162">
        <f>IF('Indicator Date'!AJ6="","x",'Indicator Date'!AJ6)</f>
        <v>2018</v>
      </c>
      <c r="AK6" s="162">
        <f>IF('Indicator Date'!AK6="","x",YEAR('Indicator Date'!AK6))</f>
        <v>2017</v>
      </c>
      <c r="AL6" s="162">
        <f>IF('Indicator Date'!AL6="","x",YEAR('Indicator Date'!AL6))</f>
        <v>2017</v>
      </c>
      <c r="AM6" s="162">
        <f>IF('Indicator Date'!AM6="","x",'Indicator Date'!AM6)</f>
        <v>2017</v>
      </c>
      <c r="AN6" s="162">
        <f>IF('Indicator Date'!AN6="","x",'Indicator Date'!AN6)</f>
        <v>2014</v>
      </c>
      <c r="AO6" s="162">
        <f>IF('Indicator Date'!AO6="","x",'Indicator Date'!AO6)</f>
        <v>2014</v>
      </c>
      <c r="AP6" s="162">
        <f>IF('Indicator Date'!AP6="","x",'Indicator Date'!AP6)</f>
        <v>2014</v>
      </c>
      <c r="AQ6" s="162">
        <f>IF('Indicator Date'!AQ6="","x",'Indicator Date'!AQ6)</f>
        <v>2014</v>
      </c>
      <c r="AR6" s="162">
        <f>IF('Indicator Date'!AR6="","x",'Indicator Date'!AR6)</f>
        <v>2011</v>
      </c>
      <c r="AS6" s="162">
        <f>IF('Indicator Date'!AS6="","x",'Indicator Date'!AS6)</f>
        <v>2016</v>
      </c>
      <c r="AT6" s="162">
        <f>IF('Indicator Date'!AT6="","x",'Indicator Date'!AT6)</f>
        <v>2017</v>
      </c>
      <c r="AU6" s="162">
        <f>IF('Indicator Date'!AU6="","x",'Indicator Date'!AU6)</f>
        <v>2016</v>
      </c>
      <c r="AV6" s="162">
        <f>IF('Indicator Date'!AV6="","x",'Indicator Date'!AV6)</f>
        <v>2015</v>
      </c>
      <c r="AW6" s="162">
        <f>IF('Indicator Date'!AW6="","x",'Indicator Date'!AW6)</f>
        <v>2015</v>
      </c>
      <c r="AX6" s="162">
        <f>IF('Indicator Date'!AX6="","x",'Indicator Date'!AX6)</f>
        <v>2016</v>
      </c>
      <c r="AY6" s="162">
        <f>IF('Indicator Date'!AY6="","x",'Indicator Date'!AY6)</f>
        <v>2014</v>
      </c>
      <c r="AZ6" s="162">
        <f>IF('Indicator Date'!AZ6="","x",'Indicator Date'!AZ6)</f>
        <v>2015</v>
      </c>
      <c r="BA6" s="162">
        <f>IF('Indicator Date'!BA6="","x",'Indicator Date'!BA6)</f>
        <v>2015</v>
      </c>
      <c r="BB6" s="162">
        <f>IF('Indicator Date'!BB6="","x",'Indicator Date'!BB6)</f>
        <v>2017</v>
      </c>
      <c r="BC6" s="162">
        <f>IF('Indicator Date'!BC6="","x",'Indicator Date'!BC6)</f>
        <v>2017</v>
      </c>
      <c r="BD6" s="162">
        <f>IF('Indicator Date'!BD6="","x",'Indicator Date'!BD6)</f>
        <v>2015</v>
      </c>
      <c r="BE6" s="162">
        <f>IF('Indicator Date'!BE6="","x",'Indicator Date'!BE6)</f>
        <v>2014</v>
      </c>
      <c r="BF6" s="108"/>
    </row>
    <row r="7" spans="1:58" x14ac:dyDescent="0.25">
      <c r="A7" s="133" t="s">
        <v>7</v>
      </c>
      <c r="B7" s="111" t="s">
        <v>6</v>
      </c>
      <c r="C7" s="162">
        <f>IF('Indicator Date'!C7="","x",'Indicator Date'!C7)</f>
        <v>2015</v>
      </c>
      <c r="D7" s="162">
        <f>IF('Indicator Date'!D7="","x",'Indicator Date'!D7)</f>
        <v>2015</v>
      </c>
      <c r="E7" s="162">
        <f>IF('Indicator Date'!E7="","x",'Indicator Date'!E7)</f>
        <v>2015</v>
      </c>
      <c r="F7" s="162">
        <f>IF('Indicator Date'!F7="","x",'Indicator Date'!F7)</f>
        <v>2015</v>
      </c>
      <c r="G7" s="162">
        <f>IF('Indicator Date'!G7="","x",'Indicator Date'!G7)</f>
        <v>2015</v>
      </c>
      <c r="H7" s="162">
        <f>IF('Indicator Date'!H7="","x",'Indicator Date'!H7)</f>
        <v>2015</v>
      </c>
      <c r="I7" s="162">
        <f>IF('Indicator Date'!I7="","x",'Indicator Date'!I7)</f>
        <v>2015</v>
      </c>
      <c r="J7" s="162">
        <f>IF('Indicator Date'!J7="","x",'Indicator Date'!J7)</f>
        <v>2016</v>
      </c>
      <c r="K7" s="162">
        <f>IF('Indicator Date'!K7="","x",'Indicator Date'!K7)</f>
        <v>2016</v>
      </c>
      <c r="L7" s="162">
        <f>IF('Indicator Date'!L7="","x",'Indicator Date'!L7)</f>
        <v>2016</v>
      </c>
      <c r="M7" s="162">
        <f>IF('Indicator Date'!M7="","x",'Indicator Date'!M7)</f>
        <v>2018</v>
      </c>
      <c r="N7" s="162">
        <f>IF('Indicator Date'!N7="","x",'Indicator Date'!N7)</f>
        <v>2018</v>
      </c>
      <c r="O7" s="162">
        <f>IF('Indicator Date'!O7="","x",'Indicator Date'!O7)</f>
        <v>2017</v>
      </c>
      <c r="P7" s="162">
        <f>IF('Indicator Date'!P7="","x",'Indicator Date'!P7)</f>
        <v>2017</v>
      </c>
      <c r="Q7" s="162">
        <f>IF('Indicator Date'!Q7="","x",'Indicator Date'!Q7)</f>
        <v>2015</v>
      </c>
      <c r="R7" s="162" t="str">
        <f>IF('Indicator Date'!R7="","x",LEFT(RIGHT('Indicator Date'!R7,6),4))</f>
        <v>x</v>
      </c>
      <c r="S7" s="162">
        <f>IF('Indicator Date'!S7="","x",'Indicator Date'!S7)</f>
        <v>2018</v>
      </c>
      <c r="T7" s="162">
        <f>IF('Indicator Date'!T7="","x",'Indicator Date'!T7)</f>
        <v>2015</v>
      </c>
      <c r="U7" s="162">
        <f>IF('Indicator Date'!U7="","x",'Indicator Date'!U7)</f>
        <v>2016</v>
      </c>
      <c r="V7" s="162">
        <f>IF('Indicator Date'!V7="","x",'Indicator Date'!V7)</f>
        <v>2016</v>
      </c>
      <c r="W7" s="162">
        <f>IF('Indicator Date'!W7="","x",'Indicator Date'!W7)</f>
        <v>2016</v>
      </c>
      <c r="X7" s="162">
        <f>IF('Indicator Date'!X7="","x",'Indicator Date'!X7)</f>
        <v>2016</v>
      </c>
      <c r="Y7" s="162">
        <f>IF('Indicator Date'!Y7="","x",'Indicator Date'!Y7)</f>
        <v>2009</v>
      </c>
      <c r="Z7" s="162">
        <f>IF('Indicator Date'!Z7="","x",'Indicator Date'!Z7)</f>
        <v>2016</v>
      </c>
      <c r="AA7" s="162">
        <f>IF('Indicator Date'!AA7="","x",'Indicator Date'!AA7)</f>
        <v>2016</v>
      </c>
      <c r="AB7" s="162">
        <f>IF('Indicator Date'!AB7="","x",'Indicator Date'!AB7)</f>
        <v>2016</v>
      </c>
      <c r="AC7" s="162">
        <f>IF('Indicator Date'!AC7="","x",'Indicator Date'!AC7)</f>
        <v>2015</v>
      </c>
      <c r="AD7" s="162">
        <f>IF('Indicator Date'!AD7="","x",'Indicator Date'!AD7)</f>
        <v>2015</v>
      </c>
      <c r="AE7" s="162">
        <f>IF('Indicator Date'!AE7="","x",'Indicator Date'!AE7)</f>
        <v>2012</v>
      </c>
      <c r="AF7" s="162" t="str">
        <f>IF('Indicator Date'!AF7="","x",'Indicator Date'!AF7)</f>
        <v>x</v>
      </c>
      <c r="AG7" s="162">
        <f>IF('Indicator Date'!AG7="","x",'Indicator Date'!AG7)</f>
        <v>2008</v>
      </c>
      <c r="AH7" s="162">
        <f>IF('Indicator Date'!AH7="","x",'Indicator Date'!AH7)</f>
        <v>2016</v>
      </c>
      <c r="AI7" s="162">
        <f>IF('Indicator Date'!AI7="","x",'Indicator Date'!AI7)</f>
        <v>2017</v>
      </c>
      <c r="AJ7" s="162">
        <f>IF('Indicator Date'!AJ7="","x",'Indicator Date'!AJ7)</f>
        <v>2018</v>
      </c>
      <c r="AK7" s="162" t="str">
        <f>IF('Indicator Date'!AK7="","x",YEAR('Indicator Date'!AK7))</f>
        <v>x</v>
      </c>
      <c r="AL7" s="162">
        <f>IF('Indicator Date'!AL7="","x",YEAR('Indicator Date'!AL7))</f>
        <v>2018</v>
      </c>
      <c r="AM7" s="162">
        <f>IF('Indicator Date'!AM7="","x",'Indicator Date'!AM7)</f>
        <v>2017</v>
      </c>
      <c r="AN7" s="162">
        <f>IF('Indicator Date'!AN7="","x",'Indicator Date'!AN7)</f>
        <v>2014</v>
      </c>
      <c r="AO7" s="162">
        <f>IF('Indicator Date'!AO7="","x",'Indicator Date'!AO7)</f>
        <v>2014</v>
      </c>
      <c r="AP7" s="162">
        <f>IF('Indicator Date'!AP7="","x",'Indicator Date'!AP7)</f>
        <v>2013</v>
      </c>
      <c r="AQ7" s="162">
        <f>IF('Indicator Date'!AQ7="","x",'Indicator Date'!AQ7)</f>
        <v>2013</v>
      </c>
      <c r="AR7" s="162">
        <f>IF('Indicator Date'!AR7="","x",'Indicator Date'!AR7)</f>
        <v>2007</v>
      </c>
      <c r="AS7" s="162">
        <f>IF('Indicator Date'!AS7="","x",'Indicator Date'!AS7)</f>
        <v>2016</v>
      </c>
      <c r="AT7" s="162">
        <f>IF('Indicator Date'!AT7="","x",'Indicator Date'!AT7)</f>
        <v>2017</v>
      </c>
      <c r="AU7" s="162">
        <f>IF('Indicator Date'!AU7="","x",'Indicator Date'!AU7)</f>
        <v>2016</v>
      </c>
      <c r="AV7" s="162">
        <f>IF('Indicator Date'!AV7="","x",'Indicator Date'!AV7)</f>
        <v>2015</v>
      </c>
      <c r="AW7" s="162">
        <f>IF('Indicator Date'!AW7="","x",'Indicator Date'!AW7)</f>
        <v>2015</v>
      </c>
      <c r="AX7" s="162">
        <f>IF('Indicator Date'!AX7="","x",'Indicator Date'!AX7)</f>
        <v>2016</v>
      </c>
      <c r="AY7" s="162">
        <f>IF('Indicator Date'!AY7="","x",'Indicator Date'!AY7)</f>
        <v>2014</v>
      </c>
      <c r="AZ7" s="162">
        <f>IF('Indicator Date'!AZ7="","x",'Indicator Date'!AZ7)</f>
        <v>2015</v>
      </c>
      <c r="BA7" s="162">
        <f>IF('Indicator Date'!BA7="","x",'Indicator Date'!BA7)</f>
        <v>2015</v>
      </c>
      <c r="BB7" s="162">
        <f>IF('Indicator Date'!BB7="","x",'Indicator Date'!BB7)</f>
        <v>2017</v>
      </c>
      <c r="BC7" s="162">
        <f>IF('Indicator Date'!BC7="","x",'Indicator Date'!BC7)</f>
        <v>2017</v>
      </c>
      <c r="BD7" s="162">
        <f>IF('Indicator Date'!BD7="","x",'Indicator Date'!BD7)</f>
        <v>2015</v>
      </c>
      <c r="BE7" s="162">
        <f>IF('Indicator Date'!BE7="","x",'Indicator Date'!BE7)</f>
        <v>2014</v>
      </c>
      <c r="BF7" s="108"/>
    </row>
    <row r="8" spans="1:58" x14ac:dyDescent="0.25">
      <c r="A8" s="133" t="s">
        <v>9</v>
      </c>
      <c r="B8" s="111" t="s">
        <v>8</v>
      </c>
      <c r="C8" s="162">
        <f>IF('Indicator Date'!C8="","x",'Indicator Date'!C8)</f>
        <v>2015</v>
      </c>
      <c r="D8" s="162">
        <f>IF('Indicator Date'!D8="","x",'Indicator Date'!D8)</f>
        <v>2015</v>
      </c>
      <c r="E8" s="162">
        <f>IF('Indicator Date'!E8="","x",'Indicator Date'!E8)</f>
        <v>2015</v>
      </c>
      <c r="F8" s="162">
        <f>IF('Indicator Date'!F8="","x",'Indicator Date'!F8)</f>
        <v>2015</v>
      </c>
      <c r="G8" s="162">
        <f>IF('Indicator Date'!G8="","x",'Indicator Date'!G8)</f>
        <v>2015</v>
      </c>
      <c r="H8" s="162">
        <f>IF('Indicator Date'!H8="","x",'Indicator Date'!H8)</f>
        <v>2015</v>
      </c>
      <c r="I8" s="162">
        <f>IF('Indicator Date'!I8="","x",'Indicator Date'!I8)</f>
        <v>2015</v>
      </c>
      <c r="J8" s="162">
        <f>IF('Indicator Date'!J8="","x",'Indicator Date'!J8)</f>
        <v>2016</v>
      </c>
      <c r="K8" s="162">
        <f>IF('Indicator Date'!K8="","x",'Indicator Date'!K8)</f>
        <v>2016</v>
      </c>
      <c r="L8" s="162">
        <f>IF('Indicator Date'!L8="","x",'Indicator Date'!L8)</f>
        <v>2016</v>
      </c>
      <c r="M8" s="162">
        <f>IF('Indicator Date'!M8="","x",'Indicator Date'!M8)</f>
        <v>2018</v>
      </c>
      <c r="N8" s="162">
        <f>IF('Indicator Date'!N8="","x",'Indicator Date'!N8)</f>
        <v>2018</v>
      </c>
      <c r="O8" s="162">
        <f>IF('Indicator Date'!O8="","x",'Indicator Date'!O8)</f>
        <v>2017</v>
      </c>
      <c r="P8" s="162">
        <f>IF('Indicator Date'!P8="","x",'Indicator Date'!P8)</f>
        <v>2017</v>
      </c>
      <c r="Q8" s="162">
        <f>IF('Indicator Date'!Q8="","x",'Indicator Date'!Q8)</f>
        <v>2015</v>
      </c>
      <c r="R8" s="162" t="str">
        <f>IF('Indicator Date'!R8="","x",LEFT(RIGHT('Indicator Date'!R8,6),4))</f>
        <v>x</v>
      </c>
      <c r="S8" s="162">
        <f>IF('Indicator Date'!S8="","x",'Indicator Date'!S8)</f>
        <v>2018</v>
      </c>
      <c r="T8" s="162">
        <f>IF('Indicator Date'!T8="","x",'Indicator Date'!T8)</f>
        <v>2015</v>
      </c>
      <c r="U8" s="162">
        <f>IF('Indicator Date'!U8="","x",'Indicator Date'!U8)</f>
        <v>2016</v>
      </c>
      <c r="V8" s="162">
        <f>IF('Indicator Date'!V8="","x",'Indicator Date'!V8)</f>
        <v>2016</v>
      </c>
      <c r="W8" s="162">
        <f>IF('Indicator Date'!W8="","x",'Indicator Date'!W8)</f>
        <v>2016</v>
      </c>
      <c r="X8" s="162" t="str">
        <f>IF('Indicator Date'!X8="","x",'Indicator Date'!X8)</f>
        <v>x</v>
      </c>
      <c r="Y8" s="162" t="str">
        <f>IF('Indicator Date'!Y8="","x",'Indicator Date'!Y8)</f>
        <v>x</v>
      </c>
      <c r="Z8" s="162">
        <f>IF('Indicator Date'!Z8="","x",'Indicator Date'!Z8)</f>
        <v>2016</v>
      </c>
      <c r="AA8" s="162">
        <f>IF('Indicator Date'!AA8="","x",'Indicator Date'!AA8)</f>
        <v>2016</v>
      </c>
      <c r="AB8" s="162" t="str">
        <f>IF('Indicator Date'!AB8="","x",'Indicator Date'!AB8)</f>
        <v>x</v>
      </c>
      <c r="AC8" s="162">
        <f>IF('Indicator Date'!AC8="","x",'Indicator Date'!AC8)</f>
        <v>2015</v>
      </c>
      <c r="AD8" s="162">
        <f>IF('Indicator Date'!AD8="","x",'Indicator Date'!AD8)</f>
        <v>2015</v>
      </c>
      <c r="AE8" s="162" t="str">
        <f>IF('Indicator Date'!AE8="","x",'Indicator Date'!AE8)</f>
        <v>x</v>
      </c>
      <c r="AF8" s="162" t="str">
        <f>IF('Indicator Date'!AF8="","x",'Indicator Date'!AF8)</f>
        <v>x</v>
      </c>
      <c r="AG8" s="162">
        <f>IF('Indicator Date'!AG8="","x",'Indicator Date'!AG8)</f>
        <v>2007</v>
      </c>
      <c r="AH8" s="162">
        <f>IF('Indicator Date'!AH8="","x",'Indicator Date'!AH8)</f>
        <v>2016</v>
      </c>
      <c r="AI8" s="162">
        <f>IF('Indicator Date'!AI8="","x",'Indicator Date'!AI8)</f>
        <v>2017</v>
      </c>
      <c r="AJ8" s="162">
        <f>IF('Indicator Date'!AJ8="","x",'Indicator Date'!AJ8)</f>
        <v>2018</v>
      </c>
      <c r="AK8" s="162" t="str">
        <f>IF('Indicator Date'!AK8="","x",YEAR('Indicator Date'!AK8))</f>
        <v>x</v>
      </c>
      <c r="AL8" s="162">
        <f>IF('Indicator Date'!AL8="","x",YEAR('Indicator Date'!AL8))</f>
        <v>2017</v>
      </c>
      <c r="AM8" s="162">
        <f>IF('Indicator Date'!AM8="","x",'Indicator Date'!AM8)</f>
        <v>2017</v>
      </c>
      <c r="AN8" s="162">
        <f>IF('Indicator Date'!AN8="","x",'Indicator Date'!AN8)</f>
        <v>2014</v>
      </c>
      <c r="AO8" s="162">
        <f>IF('Indicator Date'!AO8="","x",'Indicator Date'!AO8)</f>
        <v>2014</v>
      </c>
      <c r="AP8" s="162">
        <f>IF('Indicator Date'!AP8="","x",'Indicator Date'!AP8)</f>
        <v>2014</v>
      </c>
      <c r="AQ8" s="162" t="str">
        <f>IF('Indicator Date'!AQ8="","x",'Indicator Date'!AQ8)</f>
        <v>x</v>
      </c>
      <c r="AR8" s="162">
        <f>IF('Indicator Date'!AR8="","x",'Indicator Date'!AR8)</f>
        <v>2009</v>
      </c>
      <c r="AS8" s="162">
        <f>IF('Indicator Date'!AS8="","x",'Indicator Date'!AS8)</f>
        <v>2016</v>
      </c>
      <c r="AT8" s="162" t="str">
        <f>IF('Indicator Date'!AT8="","x",'Indicator Date'!AT8)</f>
        <v>x</v>
      </c>
      <c r="AU8" s="162">
        <f>IF('Indicator Date'!AU8="","x",'Indicator Date'!AU8)</f>
        <v>2016</v>
      </c>
      <c r="AV8" s="162">
        <f>IF('Indicator Date'!AV8="","x",'Indicator Date'!AV8)</f>
        <v>2014</v>
      </c>
      <c r="AW8" s="162">
        <f>IF('Indicator Date'!AW8="","x",'Indicator Date'!AW8)</f>
        <v>2015</v>
      </c>
      <c r="AX8" s="162">
        <f>IF('Indicator Date'!AX8="","x",'Indicator Date'!AX8)</f>
        <v>2016</v>
      </c>
      <c r="AY8" s="162">
        <f>IF('Indicator Date'!AY8="","x",'Indicator Date'!AY8)</f>
        <v>2014</v>
      </c>
      <c r="AZ8" s="162">
        <f>IF('Indicator Date'!AZ8="","x",'Indicator Date'!AZ8)</f>
        <v>2011</v>
      </c>
      <c r="BA8" s="162">
        <f>IF('Indicator Date'!BA8="","x",'Indicator Date'!BA8)</f>
        <v>2015</v>
      </c>
      <c r="BB8" s="162">
        <f>IF('Indicator Date'!BB8="","x",'Indicator Date'!BB8)</f>
        <v>2017</v>
      </c>
      <c r="BC8" s="162">
        <f>IF('Indicator Date'!BC8="","x",'Indicator Date'!BC8)</f>
        <v>2017</v>
      </c>
      <c r="BD8" s="162">
        <f>IF('Indicator Date'!BD8="","x",'Indicator Date'!BD8)</f>
        <v>2015</v>
      </c>
      <c r="BE8" s="162">
        <f>IF('Indicator Date'!BE8="","x",'Indicator Date'!BE8)</f>
        <v>2014</v>
      </c>
      <c r="BF8" s="108"/>
    </row>
    <row r="9" spans="1:58" x14ac:dyDescent="0.25">
      <c r="A9" s="133" t="s">
        <v>11</v>
      </c>
      <c r="B9" s="111" t="s">
        <v>10</v>
      </c>
      <c r="C9" s="162">
        <f>IF('Indicator Date'!C9="","x",'Indicator Date'!C9)</f>
        <v>2015</v>
      </c>
      <c r="D9" s="162">
        <f>IF('Indicator Date'!D9="","x",'Indicator Date'!D9)</f>
        <v>2015</v>
      </c>
      <c r="E9" s="162">
        <f>IF('Indicator Date'!E9="","x",'Indicator Date'!E9)</f>
        <v>2015</v>
      </c>
      <c r="F9" s="162">
        <f>IF('Indicator Date'!F9="","x",'Indicator Date'!F9)</f>
        <v>2015</v>
      </c>
      <c r="G9" s="162">
        <f>IF('Indicator Date'!G9="","x",'Indicator Date'!G9)</f>
        <v>2015</v>
      </c>
      <c r="H9" s="162">
        <f>IF('Indicator Date'!H9="","x",'Indicator Date'!H9)</f>
        <v>2015</v>
      </c>
      <c r="I9" s="162">
        <f>IF('Indicator Date'!I9="","x",'Indicator Date'!I9)</f>
        <v>2015</v>
      </c>
      <c r="J9" s="162">
        <f>IF('Indicator Date'!J9="","x",'Indicator Date'!J9)</f>
        <v>2016</v>
      </c>
      <c r="K9" s="162">
        <f>IF('Indicator Date'!K9="","x",'Indicator Date'!K9)</f>
        <v>2016</v>
      </c>
      <c r="L9" s="162">
        <f>IF('Indicator Date'!L9="","x",'Indicator Date'!L9)</f>
        <v>2016</v>
      </c>
      <c r="M9" s="162">
        <f>IF('Indicator Date'!M9="","x",'Indicator Date'!M9)</f>
        <v>2018</v>
      </c>
      <c r="N9" s="162">
        <f>IF('Indicator Date'!N9="","x",'Indicator Date'!N9)</f>
        <v>2018</v>
      </c>
      <c r="O9" s="162">
        <f>IF('Indicator Date'!O9="","x",'Indicator Date'!O9)</f>
        <v>2017</v>
      </c>
      <c r="P9" s="162">
        <f>IF('Indicator Date'!P9="","x",'Indicator Date'!P9)</f>
        <v>2017</v>
      </c>
      <c r="Q9" s="162">
        <f>IF('Indicator Date'!Q9="","x",'Indicator Date'!Q9)</f>
        <v>2015</v>
      </c>
      <c r="R9" s="162" t="str">
        <f>IF('Indicator Date'!R9="","x",LEFT(RIGHT('Indicator Date'!R9,6),4))</f>
        <v>2005</v>
      </c>
      <c r="S9" s="162">
        <f>IF('Indicator Date'!S9="","x",'Indicator Date'!S9)</f>
        <v>2018</v>
      </c>
      <c r="T9" s="162">
        <f>IF('Indicator Date'!T9="","x",'Indicator Date'!T9)</f>
        <v>2015</v>
      </c>
      <c r="U9" s="162">
        <f>IF('Indicator Date'!U9="","x",'Indicator Date'!U9)</f>
        <v>2016</v>
      </c>
      <c r="V9" s="162">
        <f>IF('Indicator Date'!V9="","x",'Indicator Date'!V9)</f>
        <v>2016</v>
      </c>
      <c r="W9" s="162">
        <f>IF('Indicator Date'!W9="","x",'Indicator Date'!W9)</f>
        <v>2016</v>
      </c>
      <c r="X9" s="162" t="str">
        <f>IF('Indicator Date'!X9="","x",'Indicator Date'!X9)</f>
        <v>x</v>
      </c>
      <c r="Y9" s="162">
        <f>IF('Indicator Date'!Y9="","x",'Indicator Date'!Y9)</f>
        <v>2013</v>
      </c>
      <c r="Z9" s="162">
        <f>IF('Indicator Date'!Z9="","x",'Indicator Date'!Z9)</f>
        <v>2016</v>
      </c>
      <c r="AA9" s="162">
        <f>IF('Indicator Date'!AA9="","x",'Indicator Date'!AA9)</f>
        <v>2016</v>
      </c>
      <c r="AB9" s="162">
        <f>IF('Indicator Date'!AB9="","x",'Indicator Date'!AB9)</f>
        <v>2016</v>
      </c>
      <c r="AC9" s="162">
        <f>IF('Indicator Date'!AC9="","x",'Indicator Date'!AC9)</f>
        <v>2015</v>
      </c>
      <c r="AD9" s="162">
        <f>IF('Indicator Date'!AD9="","x",'Indicator Date'!AD9)</f>
        <v>2015</v>
      </c>
      <c r="AE9" s="162" t="str">
        <f>IF('Indicator Date'!AE9="","x",'Indicator Date'!AE9)</f>
        <v>x</v>
      </c>
      <c r="AF9" s="162">
        <f>IF('Indicator Date'!AF9="","x",'Indicator Date'!AF9)</f>
        <v>2015</v>
      </c>
      <c r="AG9" s="162">
        <f>IF('Indicator Date'!AG9="","x",'Indicator Date'!AG9)</f>
        <v>2016</v>
      </c>
      <c r="AH9" s="162">
        <f>IF('Indicator Date'!AH9="","x",'Indicator Date'!AH9)</f>
        <v>2016</v>
      </c>
      <c r="AI9" s="162">
        <f>IF('Indicator Date'!AI9="","x",'Indicator Date'!AI9)</f>
        <v>2017</v>
      </c>
      <c r="AJ9" s="162">
        <f>IF('Indicator Date'!AJ9="","x",'Indicator Date'!AJ9)</f>
        <v>2018</v>
      </c>
      <c r="AK9" s="162" t="str">
        <f>IF('Indicator Date'!AK9="","x",YEAR('Indicator Date'!AK9))</f>
        <v>x</v>
      </c>
      <c r="AL9" s="162">
        <f>IF('Indicator Date'!AL9="","x",YEAR('Indicator Date'!AL9))</f>
        <v>2017</v>
      </c>
      <c r="AM9" s="162">
        <f>IF('Indicator Date'!AM9="","x",'Indicator Date'!AM9)</f>
        <v>2017</v>
      </c>
      <c r="AN9" s="162">
        <f>IF('Indicator Date'!AN9="","x",'Indicator Date'!AN9)</f>
        <v>2014</v>
      </c>
      <c r="AO9" s="162">
        <f>IF('Indicator Date'!AO9="","x",'Indicator Date'!AO9)</f>
        <v>2014</v>
      </c>
      <c r="AP9" s="162" t="str">
        <f>IF('Indicator Date'!AP9="","x",'Indicator Date'!AP9)</f>
        <v>x</v>
      </c>
      <c r="AQ9" s="162" t="str">
        <f>IF('Indicator Date'!AQ9="","x",'Indicator Date'!AQ9)</f>
        <v>x</v>
      </c>
      <c r="AR9" s="162">
        <f>IF('Indicator Date'!AR9="","x",'Indicator Date'!AR9)</f>
        <v>2015</v>
      </c>
      <c r="AS9" s="162">
        <f>IF('Indicator Date'!AS9="","x",'Indicator Date'!AS9)</f>
        <v>2016</v>
      </c>
      <c r="AT9" s="162">
        <f>IF('Indicator Date'!AT9="","x",'Indicator Date'!AT9)</f>
        <v>2017</v>
      </c>
      <c r="AU9" s="162">
        <f>IF('Indicator Date'!AU9="","x",'Indicator Date'!AU9)</f>
        <v>2016</v>
      </c>
      <c r="AV9" s="162">
        <f>IF('Indicator Date'!AV9="","x",'Indicator Date'!AV9)</f>
        <v>2015</v>
      </c>
      <c r="AW9" s="162">
        <f>IF('Indicator Date'!AW9="","x",'Indicator Date'!AW9)</f>
        <v>2015</v>
      </c>
      <c r="AX9" s="162">
        <f>IF('Indicator Date'!AX9="","x",'Indicator Date'!AX9)</f>
        <v>2016</v>
      </c>
      <c r="AY9" s="162">
        <f>IF('Indicator Date'!AY9="","x",'Indicator Date'!AY9)</f>
        <v>2014</v>
      </c>
      <c r="AZ9" s="162">
        <f>IF('Indicator Date'!AZ9="","x",'Indicator Date'!AZ9)</f>
        <v>2015</v>
      </c>
      <c r="BA9" s="162">
        <f>IF('Indicator Date'!BA9="","x",'Indicator Date'!BA9)</f>
        <v>2015</v>
      </c>
      <c r="BB9" s="162">
        <f>IF('Indicator Date'!BB9="","x",'Indicator Date'!BB9)</f>
        <v>2017</v>
      </c>
      <c r="BC9" s="162">
        <f>IF('Indicator Date'!BC9="","x",'Indicator Date'!BC9)</f>
        <v>2017</v>
      </c>
      <c r="BD9" s="162">
        <f>IF('Indicator Date'!BD9="","x",'Indicator Date'!BD9)</f>
        <v>2015</v>
      </c>
      <c r="BE9" s="162">
        <f>IF('Indicator Date'!BE9="","x",'Indicator Date'!BE9)</f>
        <v>2014</v>
      </c>
      <c r="BF9" s="108"/>
    </row>
    <row r="10" spans="1:58" x14ac:dyDescent="0.25">
      <c r="A10" s="133" t="s">
        <v>13</v>
      </c>
      <c r="B10" s="111" t="s">
        <v>12</v>
      </c>
      <c r="C10" s="162">
        <f>IF('Indicator Date'!C10="","x",'Indicator Date'!C10)</f>
        <v>2015</v>
      </c>
      <c r="D10" s="162">
        <f>IF('Indicator Date'!D10="","x",'Indicator Date'!D10)</f>
        <v>2015</v>
      </c>
      <c r="E10" s="162">
        <f>IF('Indicator Date'!E10="","x",'Indicator Date'!E10)</f>
        <v>2015</v>
      </c>
      <c r="F10" s="162">
        <f>IF('Indicator Date'!F10="","x",'Indicator Date'!F10)</f>
        <v>2015</v>
      </c>
      <c r="G10" s="162">
        <f>IF('Indicator Date'!G10="","x",'Indicator Date'!G10)</f>
        <v>2015</v>
      </c>
      <c r="H10" s="162">
        <f>IF('Indicator Date'!H10="","x",'Indicator Date'!H10)</f>
        <v>2015</v>
      </c>
      <c r="I10" s="162">
        <f>IF('Indicator Date'!I10="","x",'Indicator Date'!I10)</f>
        <v>2015</v>
      </c>
      <c r="J10" s="162">
        <f>IF('Indicator Date'!J10="","x",'Indicator Date'!J10)</f>
        <v>2016</v>
      </c>
      <c r="K10" s="162">
        <f>IF('Indicator Date'!K10="","x",'Indicator Date'!K10)</f>
        <v>2016</v>
      </c>
      <c r="L10" s="162">
        <f>IF('Indicator Date'!L10="","x",'Indicator Date'!L10)</f>
        <v>2016</v>
      </c>
      <c r="M10" s="162">
        <f>IF('Indicator Date'!M10="","x",'Indicator Date'!M10)</f>
        <v>2018</v>
      </c>
      <c r="N10" s="162">
        <f>IF('Indicator Date'!N10="","x",'Indicator Date'!N10)</f>
        <v>2018</v>
      </c>
      <c r="O10" s="162">
        <f>IF('Indicator Date'!O10="","x",'Indicator Date'!O10)</f>
        <v>2017</v>
      </c>
      <c r="P10" s="162">
        <f>IF('Indicator Date'!P10="","x",'Indicator Date'!P10)</f>
        <v>2017</v>
      </c>
      <c r="Q10" s="162">
        <f>IF('Indicator Date'!Q10="","x",'Indicator Date'!Q10)</f>
        <v>2015</v>
      </c>
      <c r="R10" s="162" t="str">
        <f>IF('Indicator Date'!R10="","x",LEFT(RIGHT('Indicator Date'!R10,6),4))</f>
        <v>2010</v>
      </c>
      <c r="S10" s="162">
        <f>IF('Indicator Date'!S10="","x",'Indicator Date'!S10)</f>
        <v>2018</v>
      </c>
      <c r="T10" s="162">
        <f>IF('Indicator Date'!T10="","x",'Indicator Date'!T10)</f>
        <v>2015</v>
      </c>
      <c r="U10" s="162">
        <f>IF('Indicator Date'!U10="","x",'Indicator Date'!U10)</f>
        <v>2016</v>
      </c>
      <c r="V10" s="162">
        <f>IF('Indicator Date'!V10="","x",'Indicator Date'!V10)</f>
        <v>2016</v>
      </c>
      <c r="W10" s="162">
        <f>IF('Indicator Date'!W10="","x",'Indicator Date'!W10)</f>
        <v>2016</v>
      </c>
      <c r="X10" s="162">
        <f>IF('Indicator Date'!X10="","x",'Indicator Date'!X10)</f>
        <v>2016</v>
      </c>
      <c r="Y10" s="162">
        <f>IF('Indicator Date'!Y10="","x",'Indicator Date'!Y10)</f>
        <v>2013</v>
      </c>
      <c r="Z10" s="162">
        <f>IF('Indicator Date'!Z10="","x",'Indicator Date'!Z10)</f>
        <v>2016</v>
      </c>
      <c r="AA10" s="162">
        <f>IF('Indicator Date'!AA10="","x",'Indicator Date'!AA10)</f>
        <v>2016</v>
      </c>
      <c r="AB10" s="162">
        <f>IF('Indicator Date'!AB10="","x",'Indicator Date'!AB10)</f>
        <v>2016</v>
      </c>
      <c r="AC10" s="162">
        <f>IF('Indicator Date'!AC10="","x",'Indicator Date'!AC10)</f>
        <v>2015</v>
      </c>
      <c r="AD10" s="162">
        <f>IF('Indicator Date'!AD10="","x",'Indicator Date'!AD10)</f>
        <v>2015</v>
      </c>
      <c r="AE10" s="162" t="str">
        <f>IF('Indicator Date'!AE10="","x",'Indicator Date'!AE10)</f>
        <v>x</v>
      </c>
      <c r="AF10" s="162">
        <f>IF('Indicator Date'!AF10="","x",'Indicator Date'!AF10)</f>
        <v>2015</v>
      </c>
      <c r="AG10" s="162">
        <f>IF('Indicator Date'!AG10="","x",'Indicator Date'!AG10)</f>
        <v>2016</v>
      </c>
      <c r="AH10" s="162">
        <f>IF('Indicator Date'!AH10="","x",'Indicator Date'!AH10)</f>
        <v>2016</v>
      </c>
      <c r="AI10" s="162">
        <f>IF('Indicator Date'!AI10="","x",'Indicator Date'!AI10)</f>
        <v>2017</v>
      </c>
      <c r="AJ10" s="162">
        <f>IF('Indicator Date'!AJ10="","x",'Indicator Date'!AJ10)</f>
        <v>2018</v>
      </c>
      <c r="AK10" s="162">
        <f>IF('Indicator Date'!AK10="","x",YEAR('Indicator Date'!AK10))</f>
        <v>2018</v>
      </c>
      <c r="AL10" s="162">
        <f>IF('Indicator Date'!AL10="","x",YEAR('Indicator Date'!AL10))</f>
        <v>2017</v>
      </c>
      <c r="AM10" s="162">
        <f>IF('Indicator Date'!AM10="","x",'Indicator Date'!AM10)</f>
        <v>2017</v>
      </c>
      <c r="AN10" s="162">
        <f>IF('Indicator Date'!AN10="","x",'Indicator Date'!AN10)</f>
        <v>2014</v>
      </c>
      <c r="AO10" s="162">
        <f>IF('Indicator Date'!AO10="","x",'Indicator Date'!AO10)</f>
        <v>2014</v>
      </c>
      <c r="AP10" s="162">
        <f>IF('Indicator Date'!AP10="","x",'Indicator Date'!AP10)</f>
        <v>2014</v>
      </c>
      <c r="AQ10" s="162">
        <f>IF('Indicator Date'!AQ10="","x",'Indicator Date'!AQ10)</f>
        <v>2014</v>
      </c>
      <c r="AR10" s="162">
        <f>IF('Indicator Date'!AR10="","x",'Indicator Date'!AR10)</f>
        <v>2011</v>
      </c>
      <c r="AS10" s="162">
        <f>IF('Indicator Date'!AS10="","x",'Indicator Date'!AS10)</f>
        <v>2016</v>
      </c>
      <c r="AT10" s="162">
        <f>IF('Indicator Date'!AT10="","x",'Indicator Date'!AT10)</f>
        <v>2017</v>
      </c>
      <c r="AU10" s="162">
        <f>IF('Indicator Date'!AU10="","x",'Indicator Date'!AU10)</f>
        <v>2016</v>
      </c>
      <c r="AV10" s="162">
        <f>IF('Indicator Date'!AV10="","x",'Indicator Date'!AV10)</f>
        <v>2015</v>
      </c>
      <c r="AW10" s="162">
        <f>IF('Indicator Date'!AW10="","x",'Indicator Date'!AW10)</f>
        <v>2015</v>
      </c>
      <c r="AX10" s="162">
        <f>IF('Indicator Date'!AX10="","x",'Indicator Date'!AX10)</f>
        <v>2016</v>
      </c>
      <c r="AY10" s="162">
        <f>IF('Indicator Date'!AY10="","x",'Indicator Date'!AY10)</f>
        <v>2014</v>
      </c>
      <c r="AZ10" s="162">
        <f>IF('Indicator Date'!AZ10="","x",'Indicator Date'!AZ10)</f>
        <v>2015</v>
      </c>
      <c r="BA10" s="162">
        <f>IF('Indicator Date'!BA10="","x",'Indicator Date'!BA10)</f>
        <v>2015</v>
      </c>
      <c r="BB10" s="162">
        <f>IF('Indicator Date'!BB10="","x",'Indicator Date'!BB10)</f>
        <v>2017</v>
      </c>
      <c r="BC10" s="162">
        <f>IF('Indicator Date'!BC10="","x",'Indicator Date'!BC10)</f>
        <v>2017</v>
      </c>
      <c r="BD10" s="162">
        <f>IF('Indicator Date'!BD10="","x",'Indicator Date'!BD10)</f>
        <v>2015</v>
      </c>
      <c r="BE10" s="162">
        <f>IF('Indicator Date'!BE10="","x",'Indicator Date'!BE10)</f>
        <v>2014</v>
      </c>
      <c r="BF10" s="108"/>
    </row>
    <row r="11" spans="1:58" x14ac:dyDescent="0.25">
      <c r="A11" s="133" t="s">
        <v>15</v>
      </c>
      <c r="B11" s="111" t="s">
        <v>14</v>
      </c>
      <c r="C11" s="162">
        <f>IF('Indicator Date'!C11="","x",'Indicator Date'!C11)</f>
        <v>2015</v>
      </c>
      <c r="D11" s="162">
        <f>IF('Indicator Date'!D11="","x",'Indicator Date'!D11)</f>
        <v>2015</v>
      </c>
      <c r="E11" s="162">
        <f>IF('Indicator Date'!E11="","x",'Indicator Date'!E11)</f>
        <v>2015</v>
      </c>
      <c r="F11" s="162">
        <f>IF('Indicator Date'!F11="","x",'Indicator Date'!F11)</f>
        <v>2015</v>
      </c>
      <c r="G11" s="162">
        <f>IF('Indicator Date'!G11="","x",'Indicator Date'!G11)</f>
        <v>2015</v>
      </c>
      <c r="H11" s="162">
        <f>IF('Indicator Date'!H11="","x",'Indicator Date'!H11)</f>
        <v>2015</v>
      </c>
      <c r="I11" s="162">
        <f>IF('Indicator Date'!I11="","x",'Indicator Date'!I11)</f>
        <v>2015</v>
      </c>
      <c r="J11" s="162">
        <f>IF('Indicator Date'!J11="","x",'Indicator Date'!J11)</f>
        <v>2016</v>
      </c>
      <c r="K11" s="162">
        <f>IF('Indicator Date'!K11="","x",'Indicator Date'!K11)</f>
        <v>2016</v>
      </c>
      <c r="L11" s="162">
        <f>IF('Indicator Date'!L11="","x",'Indicator Date'!L11)</f>
        <v>2016</v>
      </c>
      <c r="M11" s="162">
        <f>IF('Indicator Date'!M11="","x",'Indicator Date'!M11)</f>
        <v>2018</v>
      </c>
      <c r="N11" s="162">
        <f>IF('Indicator Date'!N11="","x",'Indicator Date'!N11)</f>
        <v>2018</v>
      </c>
      <c r="O11" s="162">
        <f>IF('Indicator Date'!O11="","x",'Indicator Date'!O11)</f>
        <v>2017</v>
      </c>
      <c r="P11" s="162">
        <f>IF('Indicator Date'!P11="","x",'Indicator Date'!P11)</f>
        <v>2017</v>
      </c>
      <c r="Q11" s="162">
        <f>IF('Indicator Date'!Q11="","x",'Indicator Date'!Q11)</f>
        <v>2015</v>
      </c>
      <c r="R11" s="162" t="str">
        <f>IF('Indicator Date'!R11="","x",LEFT(RIGHT('Indicator Date'!R11,6),4))</f>
        <v>x</v>
      </c>
      <c r="S11" s="162">
        <f>IF('Indicator Date'!S11="","x",'Indicator Date'!S11)</f>
        <v>2018</v>
      </c>
      <c r="T11" s="162">
        <f>IF('Indicator Date'!T11="","x",'Indicator Date'!T11)</f>
        <v>2015</v>
      </c>
      <c r="U11" s="162">
        <f>IF('Indicator Date'!U11="","x",'Indicator Date'!U11)</f>
        <v>2016</v>
      </c>
      <c r="V11" s="162" t="str">
        <f>IF('Indicator Date'!V11="","x",'Indicator Date'!V11)</f>
        <v>x</v>
      </c>
      <c r="W11" s="162">
        <f>IF('Indicator Date'!W11="","x",'Indicator Date'!W11)</f>
        <v>2016</v>
      </c>
      <c r="X11" s="162">
        <f>IF('Indicator Date'!X11="","x",'Indicator Date'!X11)</f>
        <v>2007</v>
      </c>
      <c r="Y11" s="162">
        <f>IF('Indicator Date'!Y11="","x",'Indicator Date'!Y11)</f>
        <v>2011</v>
      </c>
      <c r="Z11" s="162">
        <f>IF('Indicator Date'!Z11="","x",'Indicator Date'!Z11)</f>
        <v>2016</v>
      </c>
      <c r="AA11" s="162">
        <f>IF('Indicator Date'!AA11="","x",'Indicator Date'!AA11)</f>
        <v>2016</v>
      </c>
      <c r="AB11" s="162">
        <f>IF('Indicator Date'!AB11="","x",'Indicator Date'!AB11)</f>
        <v>2016</v>
      </c>
      <c r="AC11" s="162">
        <f>IF('Indicator Date'!AC11="","x",'Indicator Date'!AC11)</f>
        <v>2015</v>
      </c>
      <c r="AD11" s="162">
        <f>IF('Indicator Date'!AD11="","x",'Indicator Date'!AD11)</f>
        <v>2015</v>
      </c>
      <c r="AE11" s="162" t="str">
        <f>IF('Indicator Date'!AE11="","x",'Indicator Date'!AE11)</f>
        <v>x</v>
      </c>
      <c r="AF11" s="162">
        <f>IF('Indicator Date'!AF11="","x",'Indicator Date'!AF11)</f>
        <v>2015</v>
      </c>
      <c r="AG11" s="162">
        <f>IF('Indicator Date'!AG11="","x",'Indicator Date'!AG11)</f>
        <v>2010</v>
      </c>
      <c r="AH11" s="162">
        <f>IF('Indicator Date'!AH11="","x",'Indicator Date'!AH11)</f>
        <v>2016</v>
      </c>
      <c r="AI11" s="162">
        <f>IF('Indicator Date'!AI11="","x",'Indicator Date'!AI11)</f>
        <v>2017</v>
      </c>
      <c r="AJ11" s="162">
        <f>IF('Indicator Date'!AJ11="","x",'Indicator Date'!AJ11)</f>
        <v>2018</v>
      </c>
      <c r="AK11" s="162" t="str">
        <f>IF('Indicator Date'!AK11="","x",YEAR('Indicator Date'!AK11))</f>
        <v>x</v>
      </c>
      <c r="AL11" s="162">
        <f>IF('Indicator Date'!AL11="","x",YEAR('Indicator Date'!AL11))</f>
        <v>2017</v>
      </c>
      <c r="AM11" s="162">
        <f>IF('Indicator Date'!AM11="","x",'Indicator Date'!AM11)</f>
        <v>2017</v>
      </c>
      <c r="AN11" s="162">
        <f>IF('Indicator Date'!AN11="","x",'Indicator Date'!AN11)</f>
        <v>2014</v>
      </c>
      <c r="AO11" s="162">
        <f>IF('Indicator Date'!AO11="","x",'Indicator Date'!AO11)</f>
        <v>2014</v>
      </c>
      <c r="AP11" s="162">
        <f>IF('Indicator Date'!AP11="","x",'Indicator Date'!AP11)</f>
        <v>2014</v>
      </c>
      <c r="AQ11" s="162" t="str">
        <f>IF('Indicator Date'!AQ11="","x",'Indicator Date'!AQ11)</f>
        <v>x</v>
      </c>
      <c r="AR11" s="162">
        <f>IF('Indicator Date'!AR11="","x",'Indicator Date'!AR11)</f>
        <v>2015</v>
      </c>
      <c r="AS11" s="162">
        <f>IF('Indicator Date'!AS11="","x",'Indicator Date'!AS11)</f>
        <v>2016</v>
      </c>
      <c r="AT11" s="162">
        <f>IF('Indicator Date'!AT11="","x",'Indicator Date'!AT11)</f>
        <v>2017</v>
      </c>
      <c r="AU11" s="162">
        <f>IF('Indicator Date'!AU11="","x",'Indicator Date'!AU11)</f>
        <v>2016</v>
      </c>
      <c r="AV11" s="162" t="str">
        <f>IF('Indicator Date'!AV11="","x",'Indicator Date'!AV11)</f>
        <v>x</v>
      </c>
      <c r="AW11" s="162">
        <f>IF('Indicator Date'!AW11="","x",'Indicator Date'!AW11)</f>
        <v>2015</v>
      </c>
      <c r="AX11" s="162">
        <f>IF('Indicator Date'!AX11="","x",'Indicator Date'!AX11)</f>
        <v>2016</v>
      </c>
      <c r="AY11" s="162">
        <f>IF('Indicator Date'!AY11="","x",'Indicator Date'!AY11)</f>
        <v>2014</v>
      </c>
      <c r="AZ11" s="162">
        <f>IF('Indicator Date'!AZ11="","x",'Indicator Date'!AZ11)</f>
        <v>2015</v>
      </c>
      <c r="BA11" s="162">
        <f>IF('Indicator Date'!BA11="","x",'Indicator Date'!BA11)</f>
        <v>2015</v>
      </c>
      <c r="BB11" s="162">
        <f>IF('Indicator Date'!BB11="","x",'Indicator Date'!BB11)</f>
        <v>2017</v>
      </c>
      <c r="BC11" s="162">
        <f>IF('Indicator Date'!BC11="","x",'Indicator Date'!BC11)</f>
        <v>2017</v>
      </c>
      <c r="BD11" s="162">
        <f>IF('Indicator Date'!BD11="","x",'Indicator Date'!BD11)</f>
        <v>2015</v>
      </c>
      <c r="BE11" s="162">
        <f>IF('Indicator Date'!BE11="","x",'Indicator Date'!BE11)</f>
        <v>2014</v>
      </c>
      <c r="BF11" s="108"/>
    </row>
    <row r="12" spans="1:58" x14ac:dyDescent="0.25">
      <c r="A12" s="133" t="s">
        <v>17</v>
      </c>
      <c r="B12" s="111" t="s">
        <v>16</v>
      </c>
      <c r="C12" s="162">
        <f>IF('Indicator Date'!C12="","x",'Indicator Date'!C12)</f>
        <v>2015</v>
      </c>
      <c r="D12" s="162">
        <f>IF('Indicator Date'!D12="","x",'Indicator Date'!D12)</f>
        <v>2015</v>
      </c>
      <c r="E12" s="162">
        <f>IF('Indicator Date'!E12="","x",'Indicator Date'!E12)</f>
        <v>2015</v>
      </c>
      <c r="F12" s="162">
        <f>IF('Indicator Date'!F12="","x",'Indicator Date'!F12)</f>
        <v>2015</v>
      </c>
      <c r="G12" s="162">
        <f>IF('Indicator Date'!G12="","x",'Indicator Date'!G12)</f>
        <v>2015</v>
      </c>
      <c r="H12" s="162">
        <f>IF('Indicator Date'!H12="","x",'Indicator Date'!H12)</f>
        <v>2015</v>
      </c>
      <c r="I12" s="162">
        <f>IF('Indicator Date'!I12="","x",'Indicator Date'!I12)</f>
        <v>2015</v>
      </c>
      <c r="J12" s="162">
        <f>IF('Indicator Date'!J12="","x",'Indicator Date'!J12)</f>
        <v>2016</v>
      </c>
      <c r="K12" s="162">
        <f>IF('Indicator Date'!K12="","x",'Indicator Date'!K12)</f>
        <v>2016</v>
      </c>
      <c r="L12" s="162">
        <f>IF('Indicator Date'!L12="","x",'Indicator Date'!L12)</f>
        <v>2016</v>
      </c>
      <c r="M12" s="162">
        <f>IF('Indicator Date'!M12="","x",'Indicator Date'!M12)</f>
        <v>2018</v>
      </c>
      <c r="N12" s="162">
        <f>IF('Indicator Date'!N12="","x",'Indicator Date'!N12)</f>
        <v>2018</v>
      </c>
      <c r="O12" s="162">
        <f>IF('Indicator Date'!O12="","x",'Indicator Date'!O12)</f>
        <v>2017</v>
      </c>
      <c r="P12" s="162">
        <f>IF('Indicator Date'!P12="","x",'Indicator Date'!P12)</f>
        <v>2017</v>
      </c>
      <c r="Q12" s="162">
        <f>IF('Indicator Date'!Q12="","x",'Indicator Date'!Q12)</f>
        <v>2015</v>
      </c>
      <c r="R12" s="162" t="str">
        <f>IF('Indicator Date'!R12="","x",LEFT(RIGHT('Indicator Date'!R12,6),4))</f>
        <v>x</v>
      </c>
      <c r="S12" s="162">
        <f>IF('Indicator Date'!S12="","x",'Indicator Date'!S12)</f>
        <v>2018</v>
      </c>
      <c r="T12" s="162">
        <f>IF('Indicator Date'!T12="","x",'Indicator Date'!T12)</f>
        <v>2015</v>
      </c>
      <c r="U12" s="162">
        <f>IF('Indicator Date'!U12="","x",'Indicator Date'!U12)</f>
        <v>2016</v>
      </c>
      <c r="V12" s="162" t="str">
        <f>IF('Indicator Date'!V12="","x",'Indicator Date'!V12)</f>
        <v>x</v>
      </c>
      <c r="W12" s="162">
        <f>IF('Indicator Date'!W12="","x",'Indicator Date'!W12)</f>
        <v>2016</v>
      </c>
      <c r="X12" s="162" t="str">
        <f>IF('Indicator Date'!X12="","x",'Indicator Date'!X12)</f>
        <v>x</v>
      </c>
      <c r="Y12" s="162">
        <f>IF('Indicator Date'!Y12="","x",'Indicator Date'!Y12)</f>
        <v>2016</v>
      </c>
      <c r="Z12" s="162">
        <f>IF('Indicator Date'!Z12="","x",'Indicator Date'!Z12)</f>
        <v>2016</v>
      </c>
      <c r="AA12" s="162">
        <f>IF('Indicator Date'!AA12="","x",'Indicator Date'!AA12)</f>
        <v>2016</v>
      </c>
      <c r="AB12" s="162" t="str">
        <f>IF('Indicator Date'!AB12="","x",'Indicator Date'!AB12)</f>
        <v>x</v>
      </c>
      <c r="AC12" s="162">
        <f>IF('Indicator Date'!AC12="","x",'Indicator Date'!AC12)</f>
        <v>2015</v>
      </c>
      <c r="AD12" s="162">
        <f>IF('Indicator Date'!AD12="","x",'Indicator Date'!AD12)</f>
        <v>2015</v>
      </c>
      <c r="AE12" s="162" t="str">
        <f>IF('Indicator Date'!AE12="","x",'Indicator Date'!AE12)</f>
        <v>x</v>
      </c>
      <c r="AF12" s="162">
        <f>IF('Indicator Date'!AF12="","x",'Indicator Date'!AF12)</f>
        <v>2015</v>
      </c>
      <c r="AG12" s="162">
        <f>IF('Indicator Date'!AG12="","x",'Indicator Date'!AG12)</f>
        <v>2012</v>
      </c>
      <c r="AH12" s="162">
        <f>IF('Indicator Date'!AH12="","x",'Indicator Date'!AH12)</f>
        <v>2016</v>
      </c>
      <c r="AI12" s="162">
        <f>IF('Indicator Date'!AI12="","x",'Indicator Date'!AI12)</f>
        <v>2017</v>
      </c>
      <c r="AJ12" s="162">
        <f>IF('Indicator Date'!AJ12="","x",'Indicator Date'!AJ12)</f>
        <v>2018</v>
      </c>
      <c r="AK12" s="162" t="str">
        <f>IF('Indicator Date'!AK12="","x",YEAR('Indicator Date'!AK12))</f>
        <v>x</v>
      </c>
      <c r="AL12" s="162">
        <f>IF('Indicator Date'!AL12="","x",YEAR('Indicator Date'!AL12))</f>
        <v>2017</v>
      </c>
      <c r="AM12" s="162">
        <f>IF('Indicator Date'!AM12="","x",'Indicator Date'!AM12)</f>
        <v>2017</v>
      </c>
      <c r="AN12" s="162">
        <f>IF('Indicator Date'!AN12="","x",'Indicator Date'!AN12)</f>
        <v>2014</v>
      </c>
      <c r="AO12" s="162">
        <f>IF('Indicator Date'!AO12="","x",'Indicator Date'!AO12)</f>
        <v>2014</v>
      </c>
      <c r="AP12" s="162">
        <f>IF('Indicator Date'!AP12="","x",'Indicator Date'!AP12)</f>
        <v>2014</v>
      </c>
      <c r="AQ12" s="162">
        <f>IF('Indicator Date'!AQ12="","x",'Indicator Date'!AQ12)</f>
        <v>2014</v>
      </c>
      <c r="AR12" s="162">
        <f>IF('Indicator Date'!AR12="","x",'Indicator Date'!AR12)</f>
        <v>2015</v>
      </c>
      <c r="AS12" s="162">
        <f>IF('Indicator Date'!AS12="","x",'Indicator Date'!AS12)</f>
        <v>2016</v>
      </c>
      <c r="AT12" s="162">
        <f>IF('Indicator Date'!AT12="","x",'Indicator Date'!AT12)</f>
        <v>2017</v>
      </c>
      <c r="AU12" s="162">
        <f>IF('Indicator Date'!AU12="","x",'Indicator Date'!AU12)</f>
        <v>2016</v>
      </c>
      <c r="AV12" s="162" t="str">
        <f>IF('Indicator Date'!AV12="","x",'Indicator Date'!AV12)</f>
        <v>x</v>
      </c>
      <c r="AW12" s="162">
        <f>IF('Indicator Date'!AW12="","x",'Indicator Date'!AW12)</f>
        <v>2015</v>
      </c>
      <c r="AX12" s="162">
        <f>IF('Indicator Date'!AX12="","x",'Indicator Date'!AX12)</f>
        <v>2016</v>
      </c>
      <c r="AY12" s="162">
        <f>IF('Indicator Date'!AY12="","x",'Indicator Date'!AY12)</f>
        <v>2014</v>
      </c>
      <c r="AZ12" s="162">
        <f>IF('Indicator Date'!AZ12="","x",'Indicator Date'!AZ12)</f>
        <v>2015</v>
      </c>
      <c r="BA12" s="162">
        <f>IF('Indicator Date'!BA12="","x",'Indicator Date'!BA12)</f>
        <v>2015</v>
      </c>
      <c r="BB12" s="162">
        <f>IF('Indicator Date'!BB12="","x",'Indicator Date'!BB12)</f>
        <v>2017</v>
      </c>
      <c r="BC12" s="162">
        <f>IF('Indicator Date'!BC12="","x",'Indicator Date'!BC12)</f>
        <v>2017</v>
      </c>
      <c r="BD12" s="162">
        <f>IF('Indicator Date'!BD12="","x",'Indicator Date'!BD12)</f>
        <v>2015</v>
      </c>
      <c r="BE12" s="162">
        <f>IF('Indicator Date'!BE12="","x",'Indicator Date'!BE12)</f>
        <v>2014</v>
      </c>
      <c r="BF12" s="108"/>
    </row>
    <row r="13" spans="1:58" x14ac:dyDescent="0.25">
      <c r="A13" s="133" t="s">
        <v>19</v>
      </c>
      <c r="B13" s="111" t="s">
        <v>18</v>
      </c>
      <c r="C13" s="162">
        <f>IF('Indicator Date'!C13="","x",'Indicator Date'!C13)</f>
        <v>2015</v>
      </c>
      <c r="D13" s="162">
        <f>IF('Indicator Date'!D13="","x",'Indicator Date'!D13)</f>
        <v>2015</v>
      </c>
      <c r="E13" s="162">
        <f>IF('Indicator Date'!E13="","x",'Indicator Date'!E13)</f>
        <v>2015</v>
      </c>
      <c r="F13" s="162">
        <f>IF('Indicator Date'!F13="","x",'Indicator Date'!F13)</f>
        <v>2015</v>
      </c>
      <c r="G13" s="162">
        <f>IF('Indicator Date'!G13="","x",'Indicator Date'!G13)</f>
        <v>2015</v>
      </c>
      <c r="H13" s="162">
        <f>IF('Indicator Date'!H13="","x",'Indicator Date'!H13)</f>
        <v>2015</v>
      </c>
      <c r="I13" s="162">
        <f>IF('Indicator Date'!I13="","x",'Indicator Date'!I13)</f>
        <v>2015</v>
      </c>
      <c r="J13" s="162">
        <f>IF('Indicator Date'!J13="","x",'Indicator Date'!J13)</f>
        <v>2016</v>
      </c>
      <c r="K13" s="162">
        <f>IF('Indicator Date'!K13="","x",'Indicator Date'!K13)</f>
        <v>2016</v>
      </c>
      <c r="L13" s="162">
        <f>IF('Indicator Date'!L13="","x",'Indicator Date'!L13)</f>
        <v>2016</v>
      </c>
      <c r="M13" s="162">
        <f>IF('Indicator Date'!M13="","x",'Indicator Date'!M13)</f>
        <v>2018</v>
      </c>
      <c r="N13" s="162">
        <f>IF('Indicator Date'!N13="","x",'Indicator Date'!N13)</f>
        <v>2018</v>
      </c>
      <c r="O13" s="162">
        <f>IF('Indicator Date'!O13="","x",'Indicator Date'!O13)</f>
        <v>2017</v>
      </c>
      <c r="P13" s="162">
        <f>IF('Indicator Date'!P13="","x",'Indicator Date'!P13)</f>
        <v>2017</v>
      </c>
      <c r="Q13" s="162">
        <f>IF('Indicator Date'!Q13="","x",'Indicator Date'!Q13)</f>
        <v>2015</v>
      </c>
      <c r="R13" s="162" t="str">
        <f>IF('Indicator Date'!R13="","x",LEFT(RIGHT('Indicator Date'!R13,6),4))</f>
        <v>2006</v>
      </c>
      <c r="S13" s="162">
        <f>IF('Indicator Date'!S13="","x",'Indicator Date'!S13)</f>
        <v>2018</v>
      </c>
      <c r="T13" s="162">
        <f>IF('Indicator Date'!T13="","x",'Indicator Date'!T13)</f>
        <v>2015</v>
      </c>
      <c r="U13" s="162">
        <f>IF('Indicator Date'!U13="","x",'Indicator Date'!U13)</f>
        <v>2016</v>
      </c>
      <c r="V13" s="162">
        <f>IF('Indicator Date'!V13="","x",'Indicator Date'!V13)</f>
        <v>2016</v>
      </c>
      <c r="W13" s="162">
        <f>IF('Indicator Date'!W13="","x",'Indicator Date'!W13)</f>
        <v>2016</v>
      </c>
      <c r="X13" s="162">
        <f>IF('Indicator Date'!X13="","x",'Indicator Date'!X13)</f>
        <v>2013</v>
      </c>
      <c r="Y13" s="162">
        <f>IF('Indicator Date'!Y13="","x",'Indicator Date'!Y13)</f>
        <v>2013</v>
      </c>
      <c r="Z13" s="162">
        <f>IF('Indicator Date'!Z13="","x",'Indicator Date'!Z13)</f>
        <v>2016</v>
      </c>
      <c r="AA13" s="162">
        <f>IF('Indicator Date'!AA13="","x",'Indicator Date'!AA13)</f>
        <v>2016</v>
      </c>
      <c r="AB13" s="162">
        <f>IF('Indicator Date'!AB13="","x",'Indicator Date'!AB13)</f>
        <v>2016</v>
      </c>
      <c r="AC13" s="162">
        <f>IF('Indicator Date'!AC13="","x",'Indicator Date'!AC13)</f>
        <v>2015</v>
      </c>
      <c r="AD13" s="162">
        <f>IF('Indicator Date'!AD13="","x",'Indicator Date'!AD13)</f>
        <v>2015</v>
      </c>
      <c r="AE13" s="162">
        <f>IF('Indicator Date'!AE13="","x",'Indicator Date'!AE13)</f>
        <v>2012</v>
      </c>
      <c r="AF13" s="162">
        <f>IF('Indicator Date'!AF13="","x",'Indicator Date'!AF13)</f>
        <v>2015</v>
      </c>
      <c r="AG13" s="162">
        <f>IF('Indicator Date'!AG13="","x",'Indicator Date'!AG13)</f>
        <v>2008</v>
      </c>
      <c r="AH13" s="162">
        <f>IF('Indicator Date'!AH13="","x",'Indicator Date'!AH13)</f>
        <v>2016</v>
      </c>
      <c r="AI13" s="162">
        <f>IF('Indicator Date'!AI13="","x",'Indicator Date'!AI13)</f>
        <v>2017</v>
      </c>
      <c r="AJ13" s="162">
        <f>IF('Indicator Date'!AJ13="","x",'Indicator Date'!AJ13)</f>
        <v>2018</v>
      </c>
      <c r="AK13" s="162">
        <f>IF('Indicator Date'!AK13="","x",YEAR('Indicator Date'!AK13))</f>
        <v>2018</v>
      </c>
      <c r="AL13" s="162">
        <f>IF('Indicator Date'!AL13="","x",YEAR('Indicator Date'!AL13))</f>
        <v>2017</v>
      </c>
      <c r="AM13" s="162">
        <f>IF('Indicator Date'!AM13="","x",'Indicator Date'!AM13)</f>
        <v>2017</v>
      </c>
      <c r="AN13" s="162">
        <f>IF('Indicator Date'!AN13="","x",'Indicator Date'!AN13)</f>
        <v>2014</v>
      </c>
      <c r="AO13" s="162">
        <f>IF('Indicator Date'!AO13="","x",'Indicator Date'!AO13)</f>
        <v>2014</v>
      </c>
      <c r="AP13" s="162" t="str">
        <f>IF('Indicator Date'!AP13="","x",'Indicator Date'!AP13)</f>
        <v>x</v>
      </c>
      <c r="AQ13" s="162" t="str">
        <f>IF('Indicator Date'!AQ13="","x",'Indicator Date'!AQ13)</f>
        <v>x</v>
      </c>
      <c r="AR13" s="162" t="str">
        <f>IF('Indicator Date'!AR13="","x",'Indicator Date'!AR13)</f>
        <v>x</v>
      </c>
      <c r="AS13" s="162">
        <f>IF('Indicator Date'!AS13="","x",'Indicator Date'!AS13)</f>
        <v>2016</v>
      </c>
      <c r="AT13" s="162">
        <f>IF('Indicator Date'!AT13="","x",'Indicator Date'!AT13)</f>
        <v>2017</v>
      </c>
      <c r="AU13" s="162">
        <f>IF('Indicator Date'!AU13="","x",'Indicator Date'!AU13)</f>
        <v>2016</v>
      </c>
      <c r="AV13" s="162">
        <f>IF('Indicator Date'!AV13="","x",'Indicator Date'!AV13)</f>
        <v>2016</v>
      </c>
      <c r="AW13" s="162">
        <f>IF('Indicator Date'!AW13="","x",'Indicator Date'!AW13)</f>
        <v>2015</v>
      </c>
      <c r="AX13" s="162">
        <f>IF('Indicator Date'!AX13="","x",'Indicator Date'!AX13)</f>
        <v>2016</v>
      </c>
      <c r="AY13" s="162">
        <f>IF('Indicator Date'!AY13="","x",'Indicator Date'!AY13)</f>
        <v>2014</v>
      </c>
      <c r="AZ13" s="162">
        <f>IF('Indicator Date'!AZ13="","x",'Indicator Date'!AZ13)</f>
        <v>2015</v>
      </c>
      <c r="BA13" s="162">
        <f>IF('Indicator Date'!BA13="","x",'Indicator Date'!BA13)</f>
        <v>2015</v>
      </c>
      <c r="BB13" s="162">
        <f>IF('Indicator Date'!BB13="","x",'Indicator Date'!BB13)</f>
        <v>2017</v>
      </c>
      <c r="BC13" s="162">
        <f>IF('Indicator Date'!BC13="","x",'Indicator Date'!BC13)</f>
        <v>2017</v>
      </c>
      <c r="BD13" s="162">
        <f>IF('Indicator Date'!BD13="","x",'Indicator Date'!BD13)</f>
        <v>2015</v>
      </c>
      <c r="BE13" s="162">
        <f>IF('Indicator Date'!BE13="","x",'Indicator Date'!BE13)</f>
        <v>2014</v>
      </c>
      <c r="BF13" s="108"/>
    </row>
    <row r="14" spans="1:58" x14ac:dyDescent="0.25">
      <c r="A14" s="133" t="s">
        <v>21</v>
      </c>
      <c r="B14" s="111" t="s">
        <v>20</v>
      </c>
      <c r="C14" s="162">
        <f>IF('Indicator Date'!C14="","x",'Indicator Date'!C14)</f>
        <v>2015</v>
      </c>
      <c r="D14" s="162">
        <f>IF('Indicator Date'!D14="","x",'Indicator Date'!D14)</f>
        <v>2015</v>
      </c>
      <c r="E14" s="162">
        <f>IF('Indicator Date'!E14="","x",'Indicator Date'!E14)</f>
        <v>2015</v>
      </c>
      <c r="F14" s="162">
        <f>IF('Indicator Date'!F14="","x",'Indicator Date'!F14)</f>
        <v>2015</v>
      </c>
      <c r="G14" s="162">
        <f>IF('Indicator Date'!G14="","x",'Indicator Date'!G14)</f>
        <v>2015</v>
      </c>
      <c r="H14" s="162">
        <f>IF('Indicator Date'!H14="","x",'Indicator Date'!H14)</f>
        <v>2015</v>
      </c>
      <c r="I14" s="162">
        <f>IF('Indicator Date'!I14="","x",'Indicator Date'!I14)</f>
        <v>2015</v>
      </c>
      <c r="J14" s="162">
        <f>IF('Indicator Date'!J14="","x",'Indicator Date'!J14)</f>
        <v>2016</v>
      </c>
      <c r="K14" s="162">
        <f>IF('Indicator Date'!K14="","x",'Indicator Date'!K14)</f>
        <v>2016</v>
      </c>
      <c r="L14" s="162">
        <f>IF('Indicator Date'!L14="","x",'Indicator Date'!L14)</f>
        <v>2016</v>
      </c>
      <c r="M14" s="162">
        <f>IF('Indicator Date'!M14="","x",'Indicator Date'!M14)</f>
        <v>2018</v>
      </c>
      <c r="N14" s="162">
        <f>IF('Indicator Date'!N14="","x",'Indicator Date'!N14)</f>
        <v>2018</v>
      </c>
      <c r="O14" s="162">
        <f>IF('Indicator Date'!O14="","x",'Indicator Date'!O14)</f>
        <v>2017</v>
      </c>
      <c r="P14" s="162">
        <f>IF('Indicator Date'!P14="","x",'Indicator Date'!P14)</f>
        <v>2017</v>
      </c>
      <c r="Q14" s="162">
        <f>IF('Indicator Date'!Q14="","x",'Indicator Date'!Q14)</f>
        <v>2015</v>
      </c>
      <c r="R14" s="162" t="str">
        <f>IF('Indicator Date'!R14="","x",LEFT(RIGHT('Indicator Date'!R14,6),4))</f>
        <v>x</v>
      </c>
      <c r="S14" s="162">
        <f>IF('Indicator Date'!S14="","x",'Indicator Date'!S14)</f>
        <v>2018</v>
      </c>
      <c r="T14" s="162">
        <f>IF('Indicator Date'!T14="","x",'Indicator Date'!T14)</f>
        <v>2015</v>
      </c>
      <c r="U14" s="162">
        <f>IF('Indicator Date'!U14="","x",'Indicator Date'!U14)</f>
        <v>2016</v>
      </c>
      <c r="V14" s="162" t="str">
        <f>IF('Indicator Date'!V14="","x",'Indicator Date'!V14)</f>
        <v>x</v>
      </c>
      <c r="W14" s="162">
        <f>IF('Indicator Date'!W14="","x",'Indicator Date'!W14)</f>
        <v>2016</v>
      </c>
      <c r="X14" s="162" t="str">
        <f>IF('Indicator Date'!X14="","x",'Indicator Date'!X14)</f>
        <v>x</v>
      </c>
      <c r="Y14" s="162" t="str">
        <f>IF('Indicator Date'!Y14="","x",'Indicator Date'!Y14)</f>
        <v>x</v>
      </c>
      <c r="Z14" s="162">
        <f>IF('Indicator Date'!Z14="","x",'Indicator Date'!Z14)</f>
        <v>2016</v>
      </c>
      <c r="AA14" s="162">
        <f>IF('Indicator Date'!AA14="","x",'Indicator Date'!AA14)</f>
        <v>2016</v>
      </c>
      <c r="AB14" s="162">
        <f>IF('Indicator Date'!AB14="","x",'Indicator Date'!AB14)</f>
        <v>2016</v>
      </c>
      <c r="AC14" s="162">
        <f>IF('Indicator Date'!AC14="","x",'Indicator Date'!AC14)</f>
        <v>2015</v>
      </c>
      <c r="AD14" s="162">
        <f>IF('Indicator Date'!AD14="","x",'Indicator Date'!AD14)</f>
        <v>2015</v>
      </c>
      <c r="AE14" s="162" t="str">
        <f>IF('Indicator Date'!AE14="","x",'Indicator Date'!AE14)</f>
        <v>x</v>
      </c>
      <c r="AF14" s="162">
        <f>IF('Indicator Date'!AF14="","x",'Indicator Date'!AF14)</f>
        <v>2015</v>
      </c>
      <c r="AG14" s="162" t="str">
        <f>IF('Indicator Date'!AG14="","x",'Indicator Date'!AG14)</f>
        <v>x</v>
      </c>
      <c r="AH14" s="162">
        <f>IF('Indicator Date'!AH14="","x",'Indicator Date'!AH14)</f>
        <v>2016</v>
      </c>
      <c r="AI14" s="162">
        <f>IF('Indicator Date'!AI14="","x",'Indicator Date'!AI14)</f>
        <v>2017</v>
      </c>
      <c r="AJ14" s="162">
        <f>IF('Indicator Date'!AJ14="","x",'Indicator Date'!AJ14)</f>
        <v>2018</v>
      </c>
      <c r="AK14" s="162" t="str">
        <f>IF('Indicator Date'!AK14="","x",YEAR('Indicator Date'!AK14))</f>
        <v>x</v>
      </c>
      <c r="AL14" s="162">
        <f>IF('Indicator Date'!AL14="","x",YEAR('Indicator Date'!AL14))</f>
        <v>2017</v>
      </c>
      <c r="AM14" s="162">
        <f>IF('Indicator Date'!AM14="","x",'Indicator Date'!AM14)</f>
        <v>2017</v>
      </c>
      <c r="AN14" s="162">
        <f>IF('Indicator Date'!AN14="","x",'Indicator Date'!AN14)</f>
        <v>2014</v>
      </c>
      <c r="AO14" s="162">
        <f>IF('Indicator Date'!AO14="","x",'Indicator Date'!AO14)</f>
        <v>2014</v>
      </c>
      <c r="AP14" s="162">
        <f>IF('Indicator Date'!AP14="","x",'Indicator Date'!AP14)</f>
        <v>2014</v>
      </c>
      <c r="AQ14" s="162">
        <f>IF('Indicator Date'!AQ14="","x",'Indicator Date'!AQ14)</f>
        <v>2014</v>
      </c>
      <c r="AR14" s="162" t="str">
        <f>IF('Indicator Date'!AR14="","x",'Indicator Date'!AR14)</f>
        <v>x</v>
      </c>
      <c r="AS14" s="162">
        <f>IF('Indicator Date'!AS14="","x",'Indicator Date'!AS14)</f>
        <v>2016</v>
      </c>
      <c r="AT14" s="162">
        <f>IF('Indicator Date'!AT14="","x",'Indicator Date'!AT14)</f>
        <v>2017</v>
      </c>
      <c r="AU14" s="162">
        <f>IF('Indicator Date'!AU14="","x",'Indicator Date'!AU14)</f>
        <v>2016</v>
      </c>
      <c r="AV14" s="162" t="str">
        <f>IF('Indicator Date'!AV14="","x",'Indicator Date'!AV14)</f>
        <v>x</v>
      </c>
      <c r="AW14" s="162">
        <f>IF('Indicator Date'!AW14="","x",'Indicator Date'!AW14)</f>
        <v>2015</v>
      </c>
      <c r="AX14" s="162">
        <f>IF('Indicator Date'!AX14="","x",'Indicator Date'!AX14)</f>
        <v>2016</v>
      </c>
      <c r="AY14" s="162">
        <f>IF('Indicator Date'!AY14="","x",'Indicator Date'!AY14)</f>
        <v>2014</v>
      </c>
      <c r="AZ14" s="162">
        <f>IF('Indicator Date'!AZ14="","x",'Indicator Date'!AZ14)</f>
        <v>2015</v>
      </c>
      <c r="BA14" s="162">
        <f>IF('Indicator Date'!BA14="","x",'Indicator Date'!BA14)</f>
        <v>2015</v>
      </c>
      <c r="BB14" s="162">
        <f>IF('Indicator Date'!BB14="","x",'Indicator Date'!BB14)</f>
        <v>2017</v>
      </c>
      <c r="BC14" s="162">
        <f>IF('Indicator Date'!BC14="","x",'Indicator Date'!BC14)</f>
        <v>2017</v>
      </c>
      <c r="BD14" s="162">
        <f>IF('Indicator Date'!BD14="","x",'Indicator Date'!BD14)</f>
        <v>2015</v>
      </c>
      <c r="BE14" s="162">
        <f>IF('Indicator Date'!BE14="","x",'Indicator Date'!BE14)</f>
        <v>2014</v>
      </c>
      <c r="BF14" s="108"/>
    </row>
    <row r="15" spans="1:58" x14ac:dyDescent="0.25">
      <c r="A15" s="133" t="s">
        <v>23</v>
      </c>
      <c r="B15" s="111" t="s">
        <v>22</v>
      </c>
      <c r="C15" s="162">
        <f>IF('Indicator Date'!C15="","x",'Indicator Date'!C15)</f>
        <v>2015</v>
      </c>
      <c r="D15" s="162">
        <f>IF('Indicator Date'!D15="","x",'Indicator Date'!D15)</f>
        <v>2015</v>
      </c>
      <c r="E15" s="162">
        <f>IF('Indicator Date'!E15="","x",'Indicator Date'!E15)</f>
        <v>2015</v>
      </c>
      <c r="F15" s="162">
        <f>IF('Indicator Date'!F15="","x",'Indicator Date'!F15)</f>
        <v>2015</v>
      </c>
      <c r="G15" s="162">
        <f>IF('Indicator Date'!G15="","x",'Indicator Date'!G15)</f>
        <v>2015</v>
      </c>
      <c r="H15" s="162">
        <f>IF('Indicator Date'!H15="","x",'Indicator Date'!H15)</f>
        <v>2015</v>
      </c>
      <c r="I15" s="162">
        <f>IF('Indicator Date'!I15="","x",'Indicator Date'!I15)</f>
        <v>2015</v>
      </c>
      <c r="J15" s="162">
        <f>IF('Indicator Date'!J15="","x",'Indicator Date'!J15)</f>
        <v>2016</v>
      </c>
      <c r="K15" s="162">
        <f>IF('Indicator Date'!K15="","x",'Indicator Date'!K15)</f>
        <v>2016</v>
      </c>
      <c r="L15" s="162">
        <f>IF('Indicator Date'!L15="","x",'Indicator Date'!L15)</f>
        <v>2016</v>
      </c>
      <c r="M15" s="162">
        <f>IF('Indicator Date'!M15="","x",'Indicator Date'!M15)</f>
        <v>2018</v>
      </c>
      <c r="N15" s="162">
        <f>IF('Indicator Date'!N15="","x",'Indicator Date'!N15)</f>
        <v>2018</v>
      </c>
      <c r="O15" s="162">
        <f>IF('Indicator Date'!O15="","x",'Indicator Date'!O15)</f>
        <v>2017</v>
      </c>
      <c r="P15" s="162">
        <f>IF('Indicator Date'!P15="","x",'Indicator Date'!P15)</f>
        <v>2017</v>
      </c>
      <c r="Q15" s="162">
        <f>IF('Indicator Date'!Q15="","x",'Indicator Date'!Q15)</f>
        <v>2015</v>
      </c>
      <c r="R15" s="162" t="str">
        <f>IF('Indicator Date'!R15="","x",LEFT(RIGHT('Indicator Date'!R15,6),4))</f>
        <v>x</v>
      </c>
      <c r="S15" s="162">
        <f>IF('Indicator Date'!S15="","x",'Indicator Date'!S15)</f>
        <v>2018</v>
      </c>
      <c r="T15" s="162">
        <f>IF('Indicator Date'!T15="","x",'Indicator Date'!T15)</f>
        <v>2015</v>
      </c>
      <c r="U15" s="162">
        <f>IF('Indicator Date'!U15="","x",'Indicator Date'!U15)</f>
        <v>2016</v>
      </c>
      <c r="V15" s="162" t="str">
        <f>IF('Indicator Date'!V15="","x",'Indicator Date'!V15)</f>
        <v>x</v>
      </c>
      <c r="W15" s="162">
        <f>IF('Indicator Date'!W15="","x",'Indicator Date'!W15)</f>
        <v>2016</v>
      </c>
      <c r="X15" s="162" t="str">
        <f>IF('Indicator Date'!X15="","x",'Indicator Date'!X15)</f>
        <v>x</v>
      </c>
      <c r="Y15" s="162">
        <f>IF('Indicator Date'!Y15="","x",'Indicator Date'!Y15)</f>
        <v>2012</v>
      </c>
      <c r="Z15" s="162">
        <f>IF('Indicator Date'!Z15="","x",'Indicator Date'!Z15)</f>
        <v>2016</v>
      </c>
      <c r="AA15" s="162">
        <f>IF('Indicator Date'!AA15="","x",'Indicator Date'!AA15)</f>
        <v>2016</v>
      </c>
      <c r="AB15" s="162">
        <f>IF('Indicator Date'!AB15="","x",'Indicator Date'!AB15)</f>
        <v>2016</v>
      </c>
      <c r="AC15" s="162">
        <f>IF('Indicator Date'!AC15="","x",'Indicator Date'!AC15)</f>
        <v>2015</v>
      </c>
      <c r="AD15" s="162">
        <f>IF('Indicator Date'!AD15="","x",'Indicator Date'!AD15)</f>
        <v>2015</v>
      </c>
      <c r="AE15" s="162" t="str">
        <f>IF('Indicator Date'!AE15="","x",'Indicator Date'!AE15)</f>
        <v>x</v>
      </c>
      <c r="AF15" s="162">
        <f>IF('Indicator Date'!AF15="","x",'Indicator Date'!AF15)</f>
        <v>2015</v>
      </c>
      <c r="AG15" s="162" t="str">
        <f>IF('Indicator Date'!AG15="","x",'Indicator Date'!AG15)</f>
        <v>x</v>
      </c>
      <c r="AH15" s="162">
        <f>IF('Indicator Date'!AH15="","x",'Indicator Date'!AH15)</f>
        <v>2016</v>
      </c>
      <c r="AI15" s="162">
        <f>IF('Indicator Date'!AI15="","x",'Indicator Date'!AI15)</f>
        <v>2017</v>
      </c>
      <c r="AJ15" s="162">
        <f>IF('Indicator Date'!AJ15="","x",'Indicator Date'!AJ15)</f>
        <v>2018</v>
      </c>
      <c r="AK15" s="162" t="str">
        <f>IF('Indicator Date'!AK15="","x",YEAR('Indicator Date'!AK15))</f>
        <v>x</v>
      </c>
      <c r="AL15" s="162">
        <f>IF('Indicator Date'!AL15="","x",YEAR('Indicator Date'!AL15))</f>
        <v>2017</v>
      </c>
      <c r="AM15" s="162">
        <f>IF('Indicator Date'!AM15="","x",'Indicator Date'!AM15)</f>
        <v>2017</v>
      </c>
      <c r="AN15" s="162">
        <f>IF('Indicator Date'!AN15="","x",'Indicator Date'!AN15)</f>
        <v>2014</v>
      </c>
      <c r="AO15" s="162">
        <f>IF('Indicator Date'!AO15="","x",'Indicator Date'!AO15)</f>
        <v>2014</v>
      </c>
      <c r="AP15" s="162">
        <f>IF('Indicator Date'!AP15="","x",'Indicator Date'!AP15)</f>
        <v>2014</v>
      </c>
      <c r="AQ15" s="162">
        <f>IF('Indicator Date'!AQ15="","x",'Indicator Date'!AQ15)</f>
        <v>2014</v>
      </c>
      <c r="AR15" s="162">
        <f>IF('Indicator Date'!AR15="","x",'Indicator Date'!AR15)</f>
        <v>2011</v>
      </c>
      <c r="AS15" s="162">
        <f>IF('Indicator Date'!AS15="","x",'Indicator Date'!AS15)</f>
        <v>2016</v>
      </c>
      <c r="AT15" s="162">
        <f>IF('Indicator Date'!AT15="","x",'Indicator Date'!AT15)</f>
        <v>2017</v>
      </c>
      <c r="AU15" s="162">
        <f>IF('Indicator Date'!AU15="","x",'Indicator Date'!AU15)</f>
        <v>2016</v>
      </c>
      <c r="AV15" s="162">
        <f>IF('Indicator Date'!AV15="","x",'Indicator Date'!AV15)</f>
        <v>2015</v>
      </c>
      <c r="AW15" s="162">
        <f>IF('Indicator Date'!AW15="","x",'Indicator Date'!AW15)</f>
        <v>2015</v>
      </c>
      <c r="AX15" s="162">
        <f>IF('Indicator Date'!AX15="","x",'Indicator Date'!AX15)</f>
        <v>2016</v>
      </c>
      <c r="AY15" s="162">
        <f>IF('Indicator Date'!AY15="","x",'Indicator Date'!AY15)</f>
        <v>2014</v>
      </c>
      <c r="AZ15" s="162">
        <f>IF('Indicator Date'!AZ15="","x",'Indicator Date'!AZ15)</f>
        <v>2015</v>
      </c>
      <c r="BA15" s="162">
        <f>IF('Indicator Date'!BA15="","x",'Indicator Date'!BA15)</f>
        <v>2015</v>
      </c>
      <c r="BB15" s="162">
        <f>IF('Indicator Date'!BB15="","x",'Indicator Date'!BB15)</f>
        <v>2017</v>
      </c>
      <c r="BC15" s="162">
        <f>IF('Indicator Date'!BC15="","x",'Indicator Date'!BC15)</f>
        <v>2017</v>
      </c>
      <c r="BD15" s="162">
        <f>IF('Indicator Date'!BD15="","x",'Indicator Date'!BD15)</f>
        <v>2015</v>
      </c>
      <c r="BE15" s="162">
        <f>IF('Indicator Date'!BE15="","x",'Indicator Date'!BE15)</f>
        <v>2014</v>
      </c>
      <c r="BF15" s="108"/>
    </row>
    <row r="16" spans="1:58" x14ac:dyDescent="0.25">
      <c r="A16" s="133" t="s">
        <v>25</v>
      </c>
      <c r="B16" s="111" t="s">
        <v>24</v>
      </c>
      <c r="C16" s="162">
        <f>IF('Indicator Date'!C16="","x",'Indicator Date'!C16)</f>
        <v>2015</v>
      </c>
      <c r="D16" s="162">
        <f>IF('Indicator Date'!D16="","x",'Indicator Date'!D16)</f>
        <v>2015</v>
      </c>
      <c r="E16" s="162">
        <f>IF('Indicator Date'!E16="","x",'Indicator Date'!E16)</f>
        <v>2015</v>
      </c>
      <c r="F16" s="162">
        <f>IF('Indicator Date'!F16="","x",'Indicator Date'!F16)</f>
        <v>2015</v>
      </c>
      <c r="G16" s="162">
        <f>IF('Indicator Date'!G16="","x",'Indicator Date'!G16)</f>
        <v>2015</v>
      </c>
      <c r="H16" s="162">
        <f>IF('Indicator Date'!H16="","x",'Indicator Date'!H16)</f>
        <v>2015</v>
      </c>
      <c r="I16" s="162">
        <f>IF('Indicator Date'!I16="","x",'Indicator Date'!I16)</f>
        <v>2015</v>
      </c>
      <c r="J16" s="162">
        <f>IF('Indicator Date'!J16="","x",'Indicator Date'!J16)</f>
        <v>2016</v>
      </c>
      <c r="K16" s="162">
        <f>IF('Indicator Date'!K16="","x",'Indicator Date'!K16)</f>
        <v>2016</v>
      </c>
      <c r="L16" s="162">
        <f>IF('Indicator Date'!L16="","x",'Indicator Date'!L16)</f>
        <v>2016</v>
      </c>
      <c r="M16" s="162">
        <f>IF('Indicator Date'!M16="","x",'Indicator Date'!M16)</f>
        <v>2018</v>
      </c>
      <c r="N16" s="162">
        <f>IF('Indicator Date'!N16="","x",'Indicator Date'!N16)</f>
        <v>2018</v>
      </c>
      <c r="O16" s="162">
        <f>IF('Indicator Date'!O16="","x",'Indicator Date'!O16)</f>
        <v>2017</v>
      </c>
      <c r="P16" s="162">
        <f>IF('Indicator Date'!P16="","x",'Indicator Date'!P16)</f>
        <v>2017</v>
      </c>
      <c r="Q16" s="162">
        <f>IF('Indicator Date'!Q16="","x",'Indicator Date'!Q16)</f>
        <v>2015</v>
      </c>
      <c r="R16" s="162" t="str">
        <f>IF('Indicator Date'!R16="","x",LEFT(RIGHT('Indicator Date'!R16,6),4))</f>
        <v>2014</v>
      </c>
      <c r="S16" s="162">
        <f>IF('Indicator Date'!S16="","x",'Indicator Date'!S16)</f>
        <v>2018</v>
      </c>
      <c r="T16" s="162">
        <f>IF('Indicator Date'!T16="","x",'Indicator Date'!T16)</f>
        <v>2015</v>
      </c>
      <c r="U16" s="162">
        <f>IF('Indicator Date'!U16="","x",'Indicator Date'!U16)</f>
        <v>2016</v>
      </c>
      <c r="V16" s="162">
        <f>IF('Indicator Date'!V16="","x",'Indicator Date'!V16)</f>
        <v>2016</v>
      </c>
      <c r="W16" s="162">
        <f>IF('Indicator Date'!W16="","x",'Indicator Date'!W16)</f>
        <v>2016</v>
      </c>
      <c r="X16" s="162">
        <f>IF('Indicator Date'!X16="","x",'Indicator Date'!X16)</f>
        <v>2014</v>
      </c>
      <c r="Y16" s="162">
        <f>IF('Indicator Date'!Y16="","x",'Indicator Date'!Y16)</f>
        <v>2011</v>
      </c>
      <c r="Z16" s="162">
        <f>IF('Indicator Date'!Z16="","x",'Indicator Date'!Z16)</f>
        <v>2016</v>
      </c>
      <c r="AA16" s="162">
        <f>IF('Indicator Date'!AA16="","x",'Indicator Date'!AA16)</f>
        <v>2016</v>
      </c>
      <c r="AB16" s="162">
        <f>IF('Indicator Date'!AB16="","x",'Indicator Date'!AB16)</f>
        <v>2016</v>
      </c>
      <c r="AC16" s="162">
        <f>IF('Indicator Date'!AC16="","x",'Indicator Date'!AC16)</f>
        <v>2015</v>
      </c>
      <c r="AD16" s="162">
        <f>IF('Indicator Date'!AD16="","x",'Indicator Date'!AD16)</f>
        <v>2015</v>
      </c>
      <c r="AE16" s="162">
        <f>IF('Indicator Date'!AE16="","x",'Indicator Date'!AE16)</f>
        <v>2012</v>
      </c>
      <c r="AF16" s="162">
        <f>IF('Indicator Date'!AF16="","x",'Indicator Date'!AF16)</f>
        <v>2015</v>
      </c>
      <c r="AG16" s="162">
        <f>IF('Indicator Date'!AG16="","x",'Indicator Date'!AG16)</f>
        <v>2016</v>
      </c>
      <c r="AH16" s="162">
        <f>IF('Indicator Date'!AH16="","x",'Indicator Date'!AH16)</f>
        <v>2016</v>
      </c>
      <c r="AI16" s="162">
        <f>IF('Indicator Date'!AI16="","x",'Indicator Date'!AI16)</f>
        <v>2017</v>
      </c>
      <c r="AJ16" s="162">
        <f>IF('Indicator Date'!AJ16="","x",'Indicator Date'!AJ16)</f>
        <v>2018</v>
      </c>
      <c r="AK16" s="162">
        <f>IF('Indicator Date'!AK16="","x",YEAR('Indicator Date'!AK16))</f>
        <v>2017</v>
      </c>
      <c r="AL16" s="162">
        <f>IF('Indicator Date'!AL16="","x",YEAR('Indicator Date'!AL16))</f>
        <v>2018</v>
      </c>
      <c r="AM16" s="162">
        <f>IF('Indicator Date'!AM16="","x",'Indicator Date'!AM16)</f>
        <v>2017</v>
      </c>
      <c r="AN16" s="162">
        <f>IF('Indicator Date'!AN16="","x",'Indicator Date'!AN16)</f>
        <v>2014</v>
      </c>
      <c r="AO16" s="162">
        <f>IF('Indicator Date'!AO16="","x",'Indicator Date'!AO16)</f>
        <v>2014</v>
      </c>
      <c r="AP16" s="162">
        <f>IF('Indicator Date'!AP16="","x",'Indicator Date'!AP16)</f>
        <v>2014</v>
      </c>
      <c r="AQ16" s="162">
        <f>IF('Indicator Date'!AQ16="","x",'Indicator Date'!AQ16)</f>
        <v>2014</v>
      </c>
      <c r="AR16" s="162">
        <f>IF('Indicator Date'!AR16="","x",'Indicator Date'!AR16)</f>
        <v>2015</v>
      </c>
      <c r="AS16" s="162">
        <f>IF('Indicator Date'!AS16="","x",'Indicator Date'!AS16)</f>
        <v>2016</v>
      </c>
      <c r="AT16" s="162">
        <f>IF('Indicator Date'!AT16="","x",'Indicator Date'!AT16)</f>
        <v>2017</v>
      </c>
      <c r="AU16" s="162">
        <f>IF('Indicator Date'!AU16="","x",'Indicator Date'!AU16)</f>
        <v>2016</v>
      </c>
      <c r="AV16" s="162">
        <f>IF('Indicator Date'!AV16="","x",'Indicator Date'!AV16)</f>
        <v>2016</v>
      </c>
      <c r="AW16" s="162">
        <f>IF('Indicator Date'!AW16="","x",'Indicator Date'!AW16)</f>
        <v>2015</v>
      </c>
      <c r="AX16" s="162">
        <f>IF('Indicator Date'!AX16="","x",'Indicator Date'!AX16)</f>
        <v>2016</v>
      </c>
      <c r="AY16" s="162">
        <f>IF('Indicator Date'!AY16="","x",'Indicator Date'!AY16)</f>
        <v>2014</v>
      </c>
      <c r="AZ16" s="162">
        <f>IF('Indicator Date'!AZ16="","x",'Indicator Date'!AZ16)</f>
        <v>2015</v>
      </c>
      <c r="BA16" s="162">
        <f>IF('Indicator Date'!BA16="","x",'Indicator Date'!BA16)</f>
        <v>2015</v>
      </c>
      <c r="BB16" s="162">
        <f>IF('Indicator Date'!BB16="","x",'Indicator Date'!BB16)</f>
        <v>2017</v>
      </c>
      <c r="BC16" s="162">
        <f>IF('Indicator Date'!BC16="","x",'Indicator Date'!BC16)</f>
        <v>2017</v>
      </c>
      <c r="BD16" s="162">
        <f>IF('Indicator Date'!BD16="","x",'Indicator Date'!BD16)</f>
        <v>2015</v>
      </c>
      <c r="BE16" s="162">
        <f>IF('Indicator Date'!BE16="","x",'Indicator Date'!BE16)</f>
        <v>2014</v>
      </c>
      <c r="BF16" s="108"/>
    </row>
    <row r="17" spans="1:58" x14ac:dyDescent="0.25">
      <c r="A17" s="133" t="s">
        <v>27</v>
      </c>
      <c r="B17" s="111" t="s">
        <v>26</v>
      </c>
      <c r="C17" s="162">
        <f>IF('Indicator Date'!C17="","x",'Indicator Date'!C17)</f>
        <v>2015</v>
      </c>
      <c r="D17" s="162">
        <f>IF('Indicator Date'!D17="","x",'Indicator Date'!D17)</f>
        <v>2015</v>
      </c>
      <c r="E17" s="162">
        <f>IF('Indicator Date'!E17="","x",'Indicator Date'!E17)</f>
        <v>2015</v>
      </c>
      <c r="F17" s="162">
        <f>IF('Indicator Date'!F17="","x",'Indicator Date'!F17)</f>
        <v>2015</v>
      </c>
      <c r="G17" s="162">
        <f>IF('Indicator Date'!G17="","x",'Indicator Date'!G17)</f>
        <v>2015</v>
      </c>
      <c r="H17" s="162">
        <f>IF('Indicator Date'!H17="","x",'Indicator Date'!H17)</f>
        <v>2015</v>
      </c>
      <c r="I17" s="162">
        <f>IF('Indicator Date'!I17="","x",'Indicator Date'!I17)</f>
        <v>2015</v>
      </c>
      <c r="J17" s="162">
        <f>IF('Indicator Date'!J17="","x",'Indicator Date'!J17)</f>
        <v>2016</v>
      </c>
      <c r="K17" s="162">
        <f>IF('Indicator Date'!K17="","x",'Indicator Date'!K17)</f>
        <v>2016</v>
      </c>
      <c r="L17" s="162">
        <f>IF('Indicator Date'!L17="","x",'Indicator Date'!L17)</f>
        <v>2016</v>
      </c>
      <c r="M17" s="162">
        <f>IF('Indicator Date'!M17="","x",'Indicator Date'!M17)</f>
        <v>2018</v>
      </c>
      <c r="N17" s="162">
        <f>IF('Indicator Date'!N17="","x",'Indicator Date'!N17)</f>
        <v>2018</v>
      </c>
      <c r="O17" s="162">
        <f>IF('Indicator Date'!O17="","x",'Indicator Date'!O17)</f>
        <v>2017</v>
      </c>
      <c r="P17" s="162">
        <f>IF('Indicator Date'!P17="","x",'Indicator Date'!P17)</f>
        <v>2017</v>
      </c>
      <c r="Q17" s="162">
        <f>IF('Indicator Date'!Q17="","x",'Indicator Date'!Q17)</f>
        <v>2015</v>
      </c>
      <c r="R17" s="162" t="str">
        <f>IF('Indicator Date'!R17="","x",LEFT(RIGHT('Indicator Date'!R17,6),4))</f>
        <v>2012</v>
      </c>
      <c r="S17" s="162">
        <f>IF('Indicator Date'!S17="","x",'Indicator Date'!S17)</f>
        <v>2018</v>
      </c>
      <c r="T17" s="162">
        <f>IF('Indicator Date'!T17="","x",'Indicator Date'!T17)</f>
        <v>2015</v>
      </c>
      <c r="U17" s="162">
        <f>IF('Indicator Date'!U17="","x",'Indicator Date'!U17)</f>
        <v>2016</v>
      </c>
      <c r="V17" s="162" t="str">
        <f>IF('Indicator Date'!V17="","x",'Indicator Date'!V17)</f>
        <v>x</v>
      </c>
      <c r="W17" s="162">
        <f>IF('Indicator Date'!W17="","x",'Indicator Date'!W17)</f>
        <v>2016</v>
      </c>
      <c r="X17" s="162">
        <f>IF('Indicator Date'!X17="","x",'Indicator Date'!X17)</f>
        <v>2013</v>
      </c>
      <c r="Y17" s="162">
        <f>IF('Indicator Date'!Y17="","x",'Indicator Date'!Y17)</f>
        <v>2010</v>
      </c>
      <c r="Z17" s="162">
        <f>IF('Indicator Date'!Z17="","x",'Indicator Date'!Z17)</f>
        <v>2016</v>
      </c>
      <c r="AA17" s="162">
        <f>IF('Indicator Date'!AA17="","x",'Indicator Date'!AA17)</f>
        <v>2016</v>
      </c>
      <c r="AB17" s="162">
        <f>IF('Indicator Date'!AB17="","x",'Indicator Date'!AB17)</f>
        <v>2016</v>
      </c>
      <c r="AC17" s="162">
        <f>IF('Indicator Date'!AC17="","x",'Indicator Date'!AC17)</f>
        <v>2015</v>
      </c>
      <c r="AD17" s="162">
        <f>IF('Indicator Date'!AD17="","x",'Indicator Date'!AD17)</f>
        <v>2015</v>
      </c>
      <c r="AE17" s="162" t="str">
        <f>IF('Indicator Date'!AE17="","x",'Indicator Date'!AE17)</f>
        <v>x</v>
      </c>
      <c r="AF17" s="162">
        <f>IF('Indicator Date'!AF17="","x",'Indicator Date'!AF17)</f>
        <v>2015</v>
      </c>
      <c r="AG17" s="162">
        <f>IF('Indicator Date'!AG17="","x",'Indicator Date'!AG17)</f>
        <v>2010</v>
      </c>
      <c r="AH17" s="162">
        <f>IF('Indicator Date'!AH17="","x",'Indicator Date'!AH17)</f>
        <v>2016</v>
      </c>
      <c r="AI17" s="162">
        <f>IF('Indicator Date'!AI17="","x",'Indicator Date'!AI17)</f>
        <v>2017</v>
      </c>
      <c r="AJ17" s="162">
        <f>IF('Indicator Date'!AJ17="","x",'Indicator Date'!AJ17)</f>
        <v>2018</v>
      </c>
      <c r="AK17" s="162" t="str">
        <f>IF('Indicator Date'!AK17="","x",YEAR('Indicator Date'!AK17))</f>
        <v>x</v>
      </c>
      <c r="AL17" s="162">
        <f>IF('Indicator Date'!AL17="","x",YEAR('Indicator Date'!AL17))</f>
        <v>2017</v>
      </c>
      <c r="AM17" s="162">
        <f>IF('Indicator Date'!AM17="","x",'Indicator Date'!AM17)</f>
        <v>2017</v>
      </c>
      <c r="AN17" s="162">
        <f>IF('Indicator Date'!AN17="","x",'Indicator Date'!AN17)</f>
        <v>2014</v>
      </c>
      <c r="AO17" s="162">
        <f>IF('Indicator Date'!AO17="","x",'Indicator Date'!AO17)</f>
        <v>2014</v>
      </c>
      <c r="AP17" s="162">
        <f>IF('Indicator Date'!AP17="","x",'Indicator Date'!AP17)</f>
        <v>2014</v>
      </c>
      <c r="AQ17" s="162">
        <f>IF('Indicator Date'!AQ17="","x",'Indicator Date'!AQ17)</f>
        <v>2014</v>
      </c>
      <c r="AR17" s="162">
        <f>IF('Indicator Date'!AR17="","x",'Indicator Date'!AR17)</f>
        <v>2011</v>
      </c>
      <c r="AS17" s="162">
        <f>IF('Indicator Date'!AS17="","x",'Indicator Date'!AS17)</f>
        <v>2016</v>
      </c>
      <c r="AT17" s="162">
        <f>IF('Indicator Date'!AT17="","x",'Indicator Date'!AT17)</f>
        <v>2017</v>
      </c>
      <c r="AU17" s="162">
        <f>IF('Indicator Date'!AU17="","x",'Indicator Date'!AU17)</f>
        <v>2016</v>
      </c>
      <c r="AV17" s="162" t="str">
        <f>IF('Indicator Date'!AV17="","x",'Indicator Date'!AV17)</f>
        <v>x</v>
      </c>
      <c r="AW17" s="162">
        <f>IF('Indicator Date'!AW17="","x",'Indicator Date'!AW17)</f>
        <v>2015</v>
      </c>
      <c r="AX17" s="162">
        <f>IF('Indicator Date'!AX17="","x",'Indicator Date'!AX17)</f>
        <v>2016</v>
      </c>
      <c r="AY17" s="162">
        <f>IF('Indicator Date'!AY17="","x",'Indicator Date'!AY17)</f>
        <v>2014</v>
      </c>
      <c r="AZ17" s="162">
        <f>IF('Indicator Date'!AZ17="","x",'Indicator Date'!AZ17)</f>
        <v>2015</v>
      </c>
      <c r="BA17" s="162">
        <f>IF('Indicator Date'!BA17="","x",'Indicator Date'!BA17)</f>
        <v>2015</v>
      </c>
      <c r="BB17" s="162">
        <f>IF('Indicator Date'!BB17="","x",'Indicator Date'!BB17)</f>
        <v>2017</v>
      </c>
      <c r="BC17" s="162">
        <f>IF('Indicator Date'!BC17="","x",'Indicator Date'!BC17)</f>
        <v>2017</v>
      </c>
      <c r="BD17" s="162">
        <f>IF('Indicator Date'!BD17="","x",'Indicator Date'!BD17)</f>
        <v>2015</v>
      </c>
      <c r="BE17" s="162">
        <f>IF('Indicator Date'!BE17="","x",'Indicator Date'!BE17)</f>
        <v>2014</v>
      </c>
      <c r="BF17" s="108"/>
    </row>
    <row r="18" spans="1:58" x14ac:dyDescent="0.25">
      <c r="A18" s="133" t="s">
        <v>29</v>
      </c>
      <c r="B18" s="111" t="s">
        <v>28</v>
      </c>
      <c r="C18" s="162">
        <f>IF('Indicator Date'!C18="","x",'Indicator Date'!C18)</f>
        <v>2015</v>
      </c>
      <c r="D18" s="162">
        <f>IF('Indicator Date'!D18="","x",'Indicator Date'!D18)</f>
        <v>2015</v>
      </c>
      <c r="E18" s="162">
        <f>IF('Indicator Date'!E18="","x",'Indicator Date'!E18)</f>
        <v>2015</v>
      </c>
      <c r="F18" s="162">
        <f>IF('Indicator Date'!F18="","x",'Indicator Date'!F18)</f>
        <v>2015</v>
      </c>
      <c r="G18" s="162">
        <f>IF('Indicator Date'!G18="","x",'Indicator Date'!G18)</f>
        <v>2015</v>
      </c>
      <c r="H18" s="162">
        <f>IF('Indicator Date'!H18="","x",'Indicator Date'!H18)</f>
        <v>2015</v>
      </c>
      <c r="I18" s="162">
        <f>IF('Indicator Date'!I18="","x",'Indicator Date'!I18)</f>
        <v>2015</v>
      </c>
      <c r="J18" s="162">
        <f>IF('Indicator Date'!J18="","x",'Indicator Date'!J18)</f>
        <v>2016</v>
      </c>
      <c r="K18" s="162">
        <f>IF('Indicator Date'!K18="","x",'Indicator Date'!K18)</f>
        <v>2016</v>
      </c>
      <c r="L18" s="162">
        <f>IF('Indicator Date'!L18="","x",'Indicator Date'!L18)</f>
        <v>2016</v>
      </c>
      <c r="M18" s="162">
        <f>IF('Indicator Date'!M18="","x",'Indicator Date'!M18)</f>
        <v>2018</v>
      </c>
      <c r="N18" s="162">
        <f>IF('Indicator Date'!N18="","x",'Indicator Date'!N18)</f>
        <v>2018</v>
      </c>
      <c r="O18" s="162">
        <f>IF('Indicator Date'!O18="","x",'Indicator Date'!O18)</f>
        <v>2017</v>
      </c>
      <c r="P18" s="162">
        <f>IF('Indicator Date'!P18="","x",'Indicator Date'!P18)</f>
        <v>2017</v>
      </c>
      <c r="Q18" s="162">
        <f>IF('Indicator Date'!Q18="","x",'Indicator Date'!Q18)</f>
        <v>2015</v>
      </c>
      <c r="R18" s="162" t="str">
        <f>IF('Indicator Date'!R18="","x",LEFT(RIGHT('Indicator Date'!R18,6),4))</f>
        <v>2005</v>
      </c>
      <c r="S18" s="162">
        <f>IF('Indicator Date'!S18="","x",'Indicator Date'!S18)</f>
        <v>2018</v>
      </c>
      <c r="T18" s="162">
        <f>IF('Indicator Date'!T18="","x",'Indicator Date'!T18)</f>
        <v>2015</v>
      </c>
      <c r="U18" s="162">
        <f>IF('Indicator Date'!U18="","x",'Indicator Date'!U18)</f>
        <v>2016</v>
      </c>
      <c r="V18" s="162">
        <f>IF('Indicator Date'!V18="","x",'Indicator Date'!V18)</f>
        <v>2016</v>
      </c>
      <c r="W18" s="162">
        <f>IF('Indicator Date'!W18="","x",'Indicator Date'!W18)</f>
        <v>2016</v>
      </c>
      <c r="X18" s="162" t="str">
        <f>IF('Indicator Date'!X18="","x",'Indicator Date'!X18)</f>
        <v>x</v>
      </c>
      <c r="Y18" s="162">
        <f>IF('Indicator Date'!Y18="","x",'Indicator Date'!Y18)</f>
        <v>2013</v>
      </c>
      <c r="Z18" s="162">
        <f>IF('Indicator Date'!Z18="","x",'Indicator Date'!Z18)</f>
        <v>2016</v>
      </c>
      <c r="AA18" s="162">
        <f>IF('Indicator Date'!AA18="","x",'Indicator Date'!AA18)</f>
        <v>2016</v>
      </c>
      <c r="AB18" s="162">
        <f>IF('Indicator Date'!AB18="","x",'Indicator Date'!AB18)</f>
        <v>2016</v>
      </c>
      <c r="AC18" s="162">
        <f>IF('Indicator Date'!AC18="","x",'Indicator Date'!AC18)</f>
        <v>2015</v>
      </c>
      <c r="AD18" s="162">
        <f>IF('Indicator Date'!AD18="","x",'Indicator Date'!AD18)</f>
        <v>2015</v>
      </c>
      <c r="AE18" s="162" t="str">
        <f>IF('Indicator Date'!AE18="","x",'Indicator Date'!AE18)</f>
        <v>x</v>
      </c>
      <c r="AF18" s="162">
        <f>IF('Indicator Date'!AF18="","x",'Indicator Date'!AF18)</f>
        <v>2015</v>
      </c>
      <c r="AG18" s="162">
        <f>IF('Indicator Date'!AG18="","x",'Indicator Date'!AG18)</f>
        <v>2016</v>
      </c>
      <c r="AH18" s="162">
        <f>IF('Indicator Date'!AH18="","x",'Indicator Date'!AH18)</f>
        <v>2016</v>
      </c>
      <c r="AI18" s="162">
        <f>IF('Indicator Date'!AI18="","x",'Indicator Date'!AI18)</f>
        <v>2017</v>
      </c>
      <c r="AJ18" s="162">
        <f>IF('Indicator Date'!AJ18="","x",'Indicator Date'!AJ18)</f>
        <v>2018</v>
      </c>
      <c r="AK18" s="162" t="str">
        <f>IF('Indicator Date'!AK18="","x",YEAR('Indicator Date'!AK18))</f>
        <v>x</v>
      </c>
      <c r="AL18" s="162">
        <f>IF('Indicator Date'!AL18="","x",YEAR('Indicator Date'!AL18))</f>
        <v>2017</v>
      </c>
      <c r="AM18" s="162">
        <f>IF('Indicator Date'!AM18="","x",'Indicator Date'!AM18)</f>
        <v>2017</v>
      </c>
      <c r="AN18" s="162">
        <f>IF('Indicator Date'!AN18="","x",'Indicator Date'!AN18)</f>
        <v>2014</v>
      </c>
      <c r="AO18" s="162">
        <f>IF('Indicator Date'!AO18="","x",'Indicator Date'!AO18)</f>
        <v>2014</v>
      </c>
      <c r="AP18" s="162">
        <f>IF('Indicator Date'!AP18="","x",'Indicator Date'!AP18)</f>
        <v>2011</v>
      </c>
      <c r="AQ18" s="162" t="str">
        <f>IF('Indicator Date'!AQ18="","x",'Indicator Date'!AQ18)</f>
        <v>x</v>
      </c>
      <c r="AR18" s="162">
        <f>IF('Indicator Date'!AR18="","x",'Indicator Date'!AR18)</f>
        <v>2015</v>
      </c>
      <c r="AS18" s="162">
        <f>IF('Indicator Date'!AS18="","x",'Indicator Date'!AS18)</f>
        <v>2016</v>
      </c>
      <c r="AT18" s="162">
        <f>IF('Indicator Date'!AT18="","x",'Indicator Date'!AT18)</f>
        <v>2017</v>
      </c>
      <c r="AU18" s="162">
        <f>IF('Indicator Date'!AU18="","x",'Indicator Date'!AU18)</f>
        <v>2016</v>
      </c>
      <c r="AV18" s="162">
        <f>IF('Indicator Date'!AV18="","x",'Indicator Date'!AV18)</f>
        <v>2015</v>
      </c>
      <c r="AW18" s="162">
        <f>IF('Indicator Date'!AW18="","x",'Indicator Date'!AW18)</f>
        <v>2015</v>
      </c>
      <c r="AX18" s="162">
        <f>IF('Indicator Date'!AX18="","x",'Indicator Date'!AX18)</f>
        <v>2016</v>
      </c>
      <c r="AY18" s="162">
        <f>IF('Indicator Date'!AY18="","x",'Indicator Date'!AY18)</f>
        <v>2014</v>
      </c>
      <c r="AZ18" s="162">
        <f>IF('Indicator Date'!AZ18="","x",'Indicator Date'!AZ18)</f>
        <v>2015</v>
      </c>
      <c r="BA18" s="162">
        <f>IF('Indicator Date'!BA18="","x",'Indicator Date'!BA18)</f>
        <v>2015</v>
      </c>
      <c r="BB18" s="162">
        <f>IF('Indicator Date'!BB18="","x",'Indicator Date'!BB18)</f>
        <v>2017</v>
      </c>
      <c r="BC18" s="162">
        <f>IF('Indicator Date'!BC18="","x",'Indicator Date'!BC18)</f>
        <v>2017</v>
      </c>
      <c r="BD18" s="162">
        <f>IF('Indicator Date'!BD18="","x",'Indicator Date'!BD18)</f>
        <v>2015</v>
      </c>
      <c r="BE18" s="162">
        <f>IF('Indicator Date'!BE18="","x",'Indicator Date'!BE18)</f>
        <v>2014</v>
      </c>
      <c r="BF18" s="108"/>
    </row>
    <row r="19" spans="1:58" x14ac:dyDescent="0.25">
      <c r="A19" s="133" t="s">
        <v>31</v>
      </c>
      <c r="B19" s="111" t="s">
        <v>30</v>
      </c>
      <c r="C19" s="162">
        <f>IF('Indicator Date'!C19="","x",'Indicator Date'!C19)</f>
        <v>2015</v>
      </c>
      <c r="D19" s="162">
        <f>IF('Indicator Date'!D19="","x",'Indicator Date'!D19)</f>
        <v>2015</v>
      </c>
      <c r="E19" s="162">
        <f>IF('Indicator Date'!E19="","x",'Indicator Date'!E19)</f>
        <v>2015</v>
      </c>
      <c r="F19" s="162">
        <f>IF('Indicator Date'!F19="","x",'Indicator Date'!F19)</f>
        <v>2015</v>
      </c>
      <c r="G19" s="162">
        <f>IF('Indicator Date'!G19="","x",'Indicator Date'!G19)</f>
        <v>2015</v>
      </c>
      <c r="H19" s="162">
        <f>IF('Indicator Date'!H19="","x",'Indicator Date'!H19)</f>
        <v>2015</v>
      </c>
      <c r="I19" s="162">
        <f>IF('Indicator Date'!I19="","x",'Indicator Date'!I19)</f>
        <v>2015</v>
      </c>
      <c r="J19" s="162">
        <f>IF('Indicator Date'!J19="","x",'Indicator Date'!J19)</f>
        <v>2016</v>
      </c>
      <c r="K19" s="162">
        <f>IF('Indicator Date'!K19="","x",'Indicator Date'!K19)</f>
        <v>2016</v>
      </c>
      <c r="L19" s="162">
        <f>IF('Indicator Date'!L19="","x",'Indicator Date'!L19)</f>
        <v>2016</v>
      </c>
      <c r="M19" s="162">
        <f>IF('Indicator Date'!M19="","x",'Indicator Date'!M19)</f>
        <v>2018</v>
      </c>
      <c r="N19" s="162">
        <f>IF('Indicator Date'!N19="","x",'Indicator Date'!N19)</f>
        <v>2018</v>
      </c>
      <c r="O19" s="162">
        <f>IF('Indicator Date'!O19="","x",'Indicator Date'!O19)</f>
        <v>2017</v>
      </c>
      <c r="P19" s="162">
        <f>IF('Indicator Date'!P19="","x",'Indicator Date'!P19)</f>
        <v>2017</v>
      </c>
      <c r="Q19" s="162">
        <f>IF('Indicator Date'!Q19="","x",'Indicator Date'!Q19)</f>
        <v>2015</v>
      </c>
      <c r="R19" s="162" t="str">
        <f>IF('Indicator Date'!R19="","x",LEFT(RIGHT('Indicator Date'!R19,6),4))</f>
        <v>x</v>
      </c>
      <c r="S19" s="162">
        <f>IF('Indicator Date'!S19="","x",'Indicator Date'!S19)</f>
        <v>2018</v>
      </c>
      <c r="T19" s="162">
        <f>IF('Indicator Date'!T19="","x",'Indicator Date'!T19)</f>
        <v>2015</v>
      </c>
      <c r="U19" s="162">
        <f>IF('Indicator Date'!U19="","x",'Indicator Date'!U19)</f>
        <v>2016</v>
      </c>
      <c r="V19" s="162" t="str">
        <f>IF('Indicator Date'!V19="","x",'Indicator Date'!V19)</f>
        <v>x</v>
      </c>
      <c r="W19" s="162">
        <f>IF('Indicator Date'!W19="","x",'Indicator Date'!W19)</f>
        <v>2016</v>
      </c>
      <c r="X19" s="162" t="str">
        <f>IF('Indicator Date'!X19="","x",'Indicator Date'!X19)</f>
        <v>x</v>
      </c>
      <c r="Y19" s="162">
        <f>IF('Indicator Date'!Y19="","x",'Indicator Date'!Y19)</f>
        <v>2013</v>
      </c>
      <c r="Z19" s="162">
        <f>IF('Indicator Date'!Z19="","x",'Indicator Date'!Z19)</f>
        <v>2016</v>
      </c>
      <c r="AA19" s="162">
        <f>IF('Indicator Date'!AA19="","x",'Indicator Date'!AA19)</f>
        <v>2016</v>
      </c>
      <c r="AB19" s="162" t="str">
        <f>IF('Indicator Date'!AB19="","x",'Indicator Date'!AB19)</f>
        <v>x</v>
      </c>
      <c r="AC19" s="162">
        <f>IF('Indicator Date'!AC19="","x",'Indicator Date'!AC19)</f>
        <v>2015</v>
      </c>
      <c r="AD19" s="162">
        <f>IF('Indicator Date'!AD19="","x",'Indicator Date'!AD19)</f>
        <v>2015</v>
      </c>
      <c r="AE19" s="162" t="str">
        <f>IF('Indicator Date'!AE19="","x",'Indicator Date'!AE19)</f>
        <v>x</v>
      </c>
      <c r="AF19" s="162">
        <f>IF('Indicator Date'!AF19="","x",'Indicator Date'!AF19)</f>
        <v>2015</v>
      </c>
      <c r="AG19" s="162">
        <f>IF('Indicator Date'!AG19="","x",'Indicator Date'!AG19)</f>
        <v>2012</v>
      </c>
      <c r="AH19" s="162">
        <f>IF('Indicator Date'!AH19="","x",'Indicator Date'!AH19)</f>
        <v>2016</v>
      </c>
      <c r="AI19" s="162">
        <f>IF('Indicator Date'!AI19="","x",'Indicator Date'!AI19)</f>
        <v>2017</v>
      </c>
      <c r="AJ19" s="162">
        <f>IF('Indicator Date'!AJ19="","x",'Indicator Date'!AJ19)</f>
        <v>2018</v>
      </c>
      <c r="AK19" s="162" t="str">
        <f>IF('Indicator Date'!AK19="","x",YEAR('Indicator Date'!AK19))</f>
        <v>x</v>
      </c>
      <c r="AL19" s="162">
        <f>IF('Indicator Date'!AL19="","x",YEAR('Indicator Date'!AL19))</f>
        <v>2017</v>
      </c>
      <c r="AM19" s="162">
        <f>IF('Indicator Date'!AM19="","x",'Indicator Date'!AM19)</f>
        <v>2017</v>
      </c>
      <c r="AN19" s="162">
        <f>IF('Indicator Date'!AN19="","x",'Indicator Date'!AN19)</f>
        <v>2014</v>
      </c>
      <c r="AO19" s="162">
        <f>IF('Indicator Date'!AO19="","x",'Indicator Date'!AO19)</f>
        <v>2014</v>
      </c>
      <c r="AP19" s="162">
        <f>IF('Indicator Date'!AP19="","x",'Indicator Date'!AP19)</f>
        <v>2014</v>
      </c>
      <c r="AQ19" s="162">
        <f>IF('Indicator Date'!AQ19="","x",'Indicator Date'!AQ19)</f>
        <v>2014</v>
      </c>
      <c r="AR19" s="162" t="str">
        <f>IF('Indicator Date'!AR19="","x",'Indicator Date'!AR19)</f>
        <v>x</v>
      </c>
      <c r="AS19" s="162">
        <f>IF('Indicator Date'!AS19="","x",'Indicator Date'!AS19)</f>
        <v>2016</v>
      </c>
      <c r="AT19" s="162">
        <f>IF('Indicator Date'!AT19="","x",'Indicator Date'!AT19)</f>
        <v>2017</v>
      </c>
      <c r="AU19" s="162">
        <f>IF('Indicator Date'!AU19="","x",'Indicator Date'!AU19)</f>
        <v>2016</v>
      </c>
      <c r="AV19" s="162" t="str">
        <f>IF('Indicator Date'!AV19="","x",'Indicator Date'!AV19)</f>
        <v>x</v>
      </c>
      <c r="AW19" s="162">
        <f>IF('Indicator Date'!AW19="","x",'Indicator Date'!AW19)</f>
        <v>2015</v>
      </c>
      <c r="AX19" s="162">
        <f>IF('Indicator Date'!AX19="","x",'Indicator Date'!AX19)</f>
        <v>2016</v>
      </c>
      <c r="AY19" s="162">
        <f>IF('Indicator Date'!AY19="","x",'Indicator Date'!AY19)</f>
        <v>2014</v>
      </c>
      <c r="AZ19" s="162">
        <f>IF('Indicator Date'!AZ19="","x",'Indicator Date'!AZ19)</f>
        <v>2015</v>
      </c>
      <c r="BA19" s="162">
        <f>IF('Indicator Date'!BA19="","x",'Indicator Date'!BA19)</f>
        <v>2015</v>
      </c>
      <c r="BB19" s="162">
        <f>IF('Indicator Date'!BB19="","x",'Indicator Date'!BB19)</f>
        <v>2017</v>
      </c>
      <c r="BC19" s="162">
        <f>IF('Indicator Date'!BC19="","x",'Indicator Date'!BC19)</f>
        <v>2017</v>
      </c>
      <c r="BD19" s="162">
        <f>IF('Indicator Date'!BD19="","x",'Indicator Date'!BD19)</f>
        <v>2015</v>
      </c>
      <c r="BE19" s="162">
        <f>IF('Indicator Date'!BE19="","x",'Indicator Date'!BE19)</f>
        <v>2014</v>
      </c>
      <c r="BF19" s="108"/>
    </row>
    <row r="20" spans="1:58" x14ac:dyDescent="0.25">
      <c r="A20" s="133" t="s">
        <v>33</v>
      </c>
      <c r="B20" s="111" t="s">
        <v>32</v>
      </c>
      <c r="C20" s="162">
        <f>IF('Indicator Date'!C20="","x",'Indicator Date'!C20)</f>
        <v>2015</v>
      </c>
      <c r="D20" s="162">
        <f>IF('Indicator Date'!D20="","x",'Indicator Date'!D20)</f>
        <v>2015</v>
      </c>
      <c r="E20" s="162">
        <f>IF('Indicator Date'!E20="","x",'Indicator Date'!E20)</f>
        <v>2015</v>
      </c>
      <c r="F20" s="162">
        <f>IF('Indicator Date'!F20="","x",'Indicator Date'!F20)</f>
        <v>2015</v>
      </c>
      <c r="G20" s="162">
        <f>IF('Indicator Date'!G20="","x",'Indicator Date'!G20)</f>
        <v>2015</v>
      </c>
      <c r="H20" s="162">
        <f>IF('Indicator Date'!H20="","x",'Indicator Date'!H20)</f>
        <v>2015</v>
      </c>
      <c r="I20" s="162">
        <f>IF('Indicator Date'!I20="","x",'Indicator Date'!I20)</f>
        <v>2015</v>
      </c>
      <c r="J20" s="162">
        <f>IF('Indicator Date'!J20="","x",'Indicator Date'!J20)</f>
        <v>2016</v>
      </c>
      <c r="K20" s="162">
        <f>IF('Indicator Date'!K20="","x",'Indicator Date'!K20)</f>
        <v>2016</v>
      </c>
      <c r="L20" s="162">
        <f>IF('Indicator Date'!L20="","x",'Indicator Date'!L20)</f>
        <v>2016</v>
      </c>
      <c r="M20" s="162">
        <f>IF('Indicator Date'!M20="","x",'Indicator Date'!M20)</f>
        <v>2018</v>
      </c>
      <c r="N20" s="162">
        <f>IF('Indicator Date'!N20="","x",'Indicator Date'!N20)</f>
        <v>2018</v>
      </c>
      <c r="O20" s="162">
        <f>IF('Indicator Date'!O20="","x",'Indicator Date'!O20)</f>
        <v>2017</v>
      </c>
      <c r="P20" s="162">
        <f>IF('Indicator Date'!P20="","x",'Indicator Date'!P20)</f>
        <v>2017</v>
      </c>
      <c r="Q20" s="162">
        <f>IF('Indicator Date'!Q20="","x",'Indicator Date'!Q20)</f>
        <v>2015</v>
      </c>
      <c r="R20" s="162" t="str">
        <f>IF('Indicator Date'!R20="","x",LEFT(RIGHT('Indicator Date'!R20,6),4))</f>
        <v>2011</v>
      </c>
      <c r="S20" s="162">
        <f>IF('Indicator Date'!S20="","x",'Indicator Date'!S20)</f>
        <v>2018</v>
      </c>
      <c r="T20" s="162">
        <f>IF('Indicator Date'!T20="","x",'Indicator Date'!T20)</f>
        <v>2015</v>
      </c>
      <c r="U20" s="162">
        <f>IF('Indicator Date'!U20="","x",'Indicator Date'!U20)</f>
        <v>2016</v>
      </c>
      <c r="V20" s="162">
        <f>IF('Indicator Date'!V20="","x",'Indicator Date'!V20)</f>
        <v>2016</v>
      </c>
      <c r="W20" s="162">
        <f>IF('Indicator Date'!W20="","x",'Indicator Date'!W20)</f>
        <v>2016</v>
      </c>
      <c r="X20" s="162">
        <f>IF('Indicator Date'!X20="","x",'Indicator Date'!X20)</f>
        <v>2011</v>
      </c>
      <c r="Y20" s="162">
        <f>IF('Indicator Date'!Y20="","x",'Indicator Date'!Y20)</f>
        <v>2010</v>
      </c>
      <c r="Z20" s="162">
        <f>IF('Indicator Date'!Z20="","x",'Indicator Date'!Z20)</f>
        <v>2016</v>
      </c>
      <c r="AA20" s="162">
        <f>IF('Indicator Date'!AA20="","x",'Indicator Date'!AA20)</f>
        <v>2016</v>
      </c>
      <c r="AB20" s="162">
        <f>IF('Indicator Date'!AB20="","x",'Indicator Date'!AB20)</f>
        <v>2016</v>
      </c>
      <c r="AC20" s="162">
        <f>IF('Indicator Date'!AC20="","x",'Indicator Date'!AC20)</f>
        <v>2015</v>
      </c>
      <c r="AD20" s="162">
        <f>IF('Indicator Date'!AD20="","x",'Indicator Date'!AD20)</f>
        <v>2015</v>
      </c>
      <c r="AE20" s="162">
        <f>IF('Indicator Date'!AE20="","x",'Indicator Date'!AE20)</f>
        <v>2012</v>
      </c>
      <c r="AF20" s="162">
        <f>IF('Indicator Date'!AF20="","x",'Indicator Date'!AF20)</f>
        <v>2015</v>
      </c>
      <c r="AG20" s="162">
        <f>IF('Indicator Date'!AG20="","x",'Indicator Date'!AG20)</f>
        <v>2009</v>
      </c>
      <c r="AH20" s="162">
        <f>IF('Indicator Date'!AH20="","x",'Indicator Date'!AH20)</f>
        <v>2016</v>
      </c>
      <c r="AI20" s="162">
        <f>IF('Indicator Date'!AI20="","x",'Indicator Date'!AI20)</f>
        <v>2017</v>
      </c>
      <c r="AJ20" s="162">
        <f>IF('Indicator Date'!AJ20="","x",'Indicator Date'!AJ20)</f>
        <v>2018</v>
      </c>
      <c r="AK20" s="162" t="str">
        <f>IF('Indicator Date'!AK20="","x",YEAR('Indicator Date'!AK20))</f>
        <v>x</v>
      </c>
      <c r="AL20" s="162">
        <f>IF('Indicator Date'!AL20="","x",YEAR('Indicator Date'!AL20))</f>
        <v>2017</v>
      </c>
      <c r="AM20" s="162">
        <f>IF('Indicator Date'!AM20="","x",'Indicator Date'!AM20)</f>
        <v>2017</v>
      </c>
      <c r="AN20" s="162">
        <f>IF('Indicator Date'!AN20="","x",'Indicator Date'!AN20)</f>
        <v>2014</v>
      </c>
      <c r="AO20" s="162">
        <f>IF('Indicator Date'!AO20="","x",'Indicator Date'!AO20)</f>
        <v>2014</v>
      </c>
      <c r="AP20" s="162">
        <f>IF('Indicator Date'!AP20="","x",'Indicator Date'!AP20)</f>
        <v>2011</v>
      </c>
      <c r="AQ20" s="162">
        <f>IF('Indicator Date'!AQ20="","x",'Indicator Date'!AQ20)</f>
        <v>2012</v>
      </c>
      <c r="AR20" s="162" t="str">
        <f>IF('Indicator Date'!AR20="","x",'Indicator Date'!AR20)</f>
        <v>x</v>
      </c>
      <c r="AS20" s="162">
        <f>IF('Indicator Date'!AS20="","x",'Indicator Date'!AS20)</f>
        <v>2016</v>
      </c>
      <c r="AT20" s="162" t="str">
        <f>IF('Indicator Date'!AT20="","x",'Indicator Date'!AT20)</f>
        <v>x</v>
      </c>
      <c r="AU20" s="162">
        <f>IF('Indicator Date'!AU20="","x",'Indicator Date'!AU20)</f>
        <v>2016</v>
      </c>
      <c r="AV20" s="162">
        <f>IF('Indicator Date'!AV20="","x",'Indicator Date'!AV20)</f>
        <v>2015</v>
      </c>
      <c r="AW20" s="162">
        <f>IF('Indicator Date'!AW20="","x",'Indicator Date'!AW20)</f>
        <v>2015</v>
      </c>
      <c r="AX20" s="162">
        <f>IF('Indicator Date'!AX20="","x",'Indicator Date'!AX20)</f>
        <v>2016</v>
      </c>
      <c r="AY20" s="162">
        <f>IF('Indicator Date'!AY20="","x",'Indicator Date'!AY20)</f>
        <v>2014</v>
      </c>
      <c r="AZ20" s="162">
        <f>IF('Indicator Date'!AZ20="","x",'Indicator Date'!AZ20)</f>
        <v>2015</v>
      </c>
      <c r="BA20" s="162">
        <f>IF('Indicator Date'!BA20="","x",'Indicator Date'!BA20)</f>
        <v>2015</v>
      </c>
      <c r="BB20" s="162">
        <f>IF('Indicator Date'!BB20="","x",'Indicator Date'!BB20)</f>
        <v>2017</v>
      </c>
      <c r="BC20" s="162">
        <f>IF('Indicator Date'!BC20="","x",'Indicator Date'!BC20)</f>
        <v>2017</v>
      </c>
      <c r="BD20" s="162">
        <f>IF('Indicator Date'!BD20="","x",'Indicator Date'!BD20)</f>
        <v>2015</v>
      </c>
      <c r="BE20" s="162">
        <f>IF('Indicator Date'!BE20="","x",'Indicator Date'!BE20)</f>
        <v>2014</v>
      </c>
      <c r="BF20" s="108"/>
    </row>
    <row r="21" spans="1:58" x14ac:dyDescent="0.25">
      <c r="A21" s="133" t="s">
        <v>35</v>
      </c>
      <c r="B21" s="111" t="s">
        <v>34</v>
      </c>
      <c r="C21" s="162">
        <f>IF('Indicator Date'!C21="","x",'Indicator Date'!C21)</f>
        <v>2015</v>
      </c>
      <c r="D21" s="162">
        <f>IF('Indicator Date'!D21="","x",'Indicator Date'!D21)</f>
        <v>2015</v>
      </c>
      <c r="E21" s="162">
        <f>IF('Indicator Date'!E21="","x",'Indicator Date'!E21)</f>
        <v>2015</v>
      </c>
      <c r="F21" s="162">
        <f>IF('Indicator Date'!F21="","x",'Indicator Date'!F21)</f>
        <v>2015</v>
      </c>
      <c r="G21" s="162">
        <f>IF('Indicator Date'!G21="","x",'Indicator Date'!G21)</f>
        <v>2015</v>
      </c>
      <c r="H21" s="162">
        <f>IF('Indicator Date'!H21="","x",'Indicator Date'!H21)</f>
        <v>2015</v>
      </c>
      <c r="I21" s="162">
        <f>IF('Indicator Date'!I21="","x",'Indicator Date'!I21)</f>
        <v>2015</v>
      </c>
      <c r="J21" s="162">
        <f>IF('Indicator Date'!J21="","x",'Indicator Date'!J21)</f>
        <v>2016</v>
      </c>
      <c r="K21" s="162">
        <f>IF('Indicator Date'!K21="","x",'Indicator Date'!K21)</f>
        <v>2016</v>
      </c>
      <c r="L21" s="162">
        <f>IF('Indicator Date'!L21="","x",'Indicator Date'!L21)</f>
        <v>2016</v>
      </c>
      <c r="M21" s="162">
        <f>IF('Indicator Date'!M21="","x",'Indicator Date'!M21)</f>
        <v>2018</v>
      </c>
      <c r="N21" s="162">
        <f>IF('Indicator Date'!N21="","x",'Indicator Date'!N21)</f>
        <v>2018</v>
      </c>
      <c r="O21" s="162">
        <f>IF('Indicator Date'!O21="","x",'Indicator Date'!O21)</f>
        <v>2017</v>
      </c>
      <c r="P21" s="162">
        <f>IF('Indicator Date'!P21="","x",'Indicator Date'!P21)</f>
        <v>2017</v>
      </c>
      <c r="Q21" s="162">
        <f>IF('Indicator Date'!Q21="","x",'Indicator Date'!Q21)</f>
        <v>2015</v>
      </c>
      <c r="R21" s="162" t="str">
        <f>IF('Indicator Date'!R21="","x",LEFT(RIGHT('Indicator Date'!R21,6),4))</f>
        <v>2012</v>
      </c>
      <c r="S21" s="162">
        <f>IF('Indicator Date'!S21="","x",'Indicator Date'!S21)</f>
        <v>2018</v>
      </c>
      <c r="T21" s="162">
        <f>IF('Indicator Date'!T21="","x",'Indicator Date'!T21)</f>
        <v>2015</v>
      </c>
      <c r="U21" s="162">
        <f>IF('Indicator Date'!U21="","x",'Indicator Date'!U21)</f>
        <v>2016</v>
      </c>
      <c r="V21" s="162">
        <f>IF('Indicator Date'!V21="","x",'Indicator Date'!V21)</f>
        <v>2016</v>
      </c>
      <c r="W21" s="162">
        <f>IF('Indicator Date'!W21="","x",'Indicator Date'!W21)</f>
        <v>2016</v>
      </c>
      <c r="X21" s="162">
        <f>IF('Indicator Date'!X21="","x",'Indicator Date'!X21)</f>
        <v>2014</v>
      </c>
      <c r="Y21" s="162">
        <f>IF('Indicator Date'!Y21="","x",'Indicator Date'!Y21)</f>
        <v>2016</v>
      </c>
      <c r="Z21" s="162">
        <f>IF('Indicator Date'!Z21="","x",'Indicator Date'!Z21)</f>
        <v>2016</v>
      </c>
      <c r="AA21" s="162">
        <f>IF('Indicator Date'!AA21="","x",'Indicator Date'!AA21)</f>
        <v>2016</v>
      </c>
      <c r="AB21" s="162">
        <f>IF('Indicator Date'!AB21="","x",'Indicator Date'!AB21)</f>
        <v>2016</v>
      </c>
      <c r="AC21" s="162">
        <f>IF('Indicator Date'!AC21="","x",'Indicator Date'!AC21)</f>
        <v>2015</v>
      </c>
      <c r="AD21" s="162">
        <f>IF('Indicator Date'!AD21="","x",'Indicator Date'!AD21)</f>
        <v>2015</v>
      </c>
      <c r="AE21" s="162">
        <f>IF('Indicator Date'!AE21="","x",'Indicator Date'!AE21)</f>
        <v>2012</v>
      </c>
      <c r="AF21" s="162">
        <f>IF('Indicator Date'!AF21="","x",'Indicator Date'!AF21)</f>
        <v>2015</v>
      </c>
      <c r="AG21" s="162">
        <f>IF('Indicator Date'!AG21="","x",'Indicator Date'!AG21)</f>
        <v>2011</v>
      </c>
      <c r="AH21" s="162">
        <f>IF('Indicator Date'!AH21="","x",'Indicator Date'!AH21)</f>
        <v>2016</v>
      </c>
      <c r="AI21" s="162">
        <f>IF('Indicator Date'!AI21="","x",'Indicator Date'!AI21)</f>
        <v>2017</v>
      </c>
      <c r="AJ21" s="162">
        <f>IF('Indicator Date'!AJ21="","x",'Indicator Date'!AJ21)</f>
        <v>2018</v>
      </c>
      <c r="AK21" s="162" t="str">
        <f>IF('Indicator Date'!AK21="","x",YEAR('Indicator Date'!AK21))</f>
        <v>x</v>
      </c>
      <c r="AL21" s="162">
        <f>IF('Indicator Date'!AL21="","x",YEAR('Indicator Date'!AL21))</f>
        <v>2017</v>
      </c>
      <c r="AM21" s="162">
        <f>IF('Indicator Date'!AM21="","x",'Indicator Date'!AM21)</f>
        <v>2017</v>
      </c>
      <c r="AN21" s="162">
        <f>IF('Indicator Date'!AN21="","x",'Indicator Date'!AN21)</f>
        <v>2014</v>
      </c>
      <c r="AO21" s="162">
        <f>IF('Indicator Date'!AO21="","x",'Indicator Date'!AO21)</f>
        <v>2014</v>
      </c>
      <c r="AP21" s="162">
        <f>IF('Indicator Date'!AP21="","x",'Indicator Date'!AP21)</f>
        <v>2014</v>
      </c>
      <c r="AQ21" s="162">
        <f>IF('Indicator Date'!AQ21="","x",'Indicator Date'!AQ21)</f>
        <v>2014</v>
      </c>
      <c r="AR21" s="162">
        <f>IF('Indicator Date'!AR21="","x",'Indicator Date'!AR21)</f>
        <v>2015</v>
      </c>
      <c r="AS21" s="162">
        <f>IF('Indicator Date'!AS21="","x",'Indicator Date'!AS21)</f>
        <v>2016</v>
      </c>
      <c r="AT21" s="162">
        <f>IF('Indicator Date'!AT21="","x",'Indicator Date'!AT21)</f>
        <v>2017</v>
      </c>
      <c r="AU21" s="162">
        <f>IF('Indicator Date'!AU21="","x",'Indicator Date'!AU21)</f>
        <v>2016</v>
      </c>
      <c r="AV21" s="162">
        <f>IF('Indicator Date'!AV21="","x",'Indicator Date'!AV21)</f>
        <v>2015</v>
      </c>
      <c r="AW21" s="162">
        <f>IF('Indicator Date'!AW21="","x",'Indicator Date'!AW21)</f>
        <v>2015</v>
      </c>
      <c r="AX21" s="162">
        <f>IF('Indicator Date'!AX21="","x",'Indicator Date'!AX21)</f>
        <v>2016</v>
      </c>
      <c r="AY21" s="162">
        <f>IF('Indicator Date'!AY21="","x",'Indicator Date'!AY21)</f>
        <v>2014</v>
      </c>
      <c r="AZ21" s="162">
        <f>IF('Indicator Date'!AZ21="","x",'Indicator Date'!AZ21)</f>
        <v>2015</v>
      </c>
      <c r="BA21" s="162">
        <f>IF('Indicator Date'!BA21="","x",'Indicator Date'!BA21)</f>
        <v>2015</v>
      </c>
      <c r="BB21" s="162">
        <f>IF('Indicator Date'!BB21="","x",'Indicator Date'!BB21)</f>
        <v>2017</v>
      </c>
      <c r="BC21" s="162">
        <f>IF('Indicator Date'!BC21="","x",'Indicator Date'!BC21)</f>
        <v>2017</v>
      </c>
      <c r="BD21" s="162">
        <f>IF('Indicator Date'!BD21="","x",'Indicator Date'!BD21)</f>
        <v>2015</v>
      </c>
      <c r="BE21" s="162">
        <f>IF('Indicator Date'!BE21="","x",'Indicator Date'!BE21)</f>
        <v>2014</v>
      </c>
      <c r="BF21" s="108"/>
    </row>
    <row r="22" spans="1:58" x14ac:dyDescent="0.25">
      <c r="A22" s="133" t="s">
        <v>37</v>
      </c>
      <c r="B22" s="111" t="s">
        <v>36</v>
      </c>
      <c r="C22" s="162">
        <f>IF('Indicator Date'!C22="","x",'Indicator Date'!C22)</f>
        <v>2015</v>
      </c>
      <c r="D22" s="162">
        <f>IF('Indicator Date'!D22="","x",'Indicator Date'!D22)</f>
        <v>2015</v>
      </c>
      <c r="E22" s="162">
        <f>IF('Indicator Date'!E22="","x",'Indicator Date'!E22)</f>
        <v>2015</v>
      </c>
      <c r="F22" s="162">
        <f>IF('Indicator Date'!F22="","x",'Indicator Date'!F22)</f>
        <v>2015</v>
      </c>
      <c r="G22" s="162">
        <f>IF('Indicator Date'!G22="","x",'Indicator Date'!G22)</f>
        <v>2015</v>
      </c>
      <c r="H22" s="162">
        <f>IF('Indicator Date'!H22="","x",'Indicator Date'!H22)</f>
        <v>2015</v>
      </c>
      <c r="I22" s="162">
        <f>IF('Indicator Date'!I22="","x",'Indicator Date'!I22)</f>
        <v>2015</v>
      </c>
      <c r="J22" s="162">
        <f>IF('Indicator Date'!J22="","x",'Indicator Date'!J22)</f>
        <v>2016</v>
      </c>
      <c r="K22" s="162">
        <f>IF('Indicator Date'!K22="","x",'Indicator Date'!K22)</f>
        <v>2016</v>
      </c>
      <c r="L22" s="162">
        <f>IF('Indicator Date'!L22="","x",'Indicator Date'!L22)</f>
        <v>2016</v>
      </c>
      <c r="M22" s="162">
        <f>IF('Indicator Date'!M22="","x",'Indicator Date'!M22)</f>
        <v>2018</v>
      </c>
      <c r="N22" s="162">
        <f>IF('Indicator Date'!N22="","x",'Indicator Date'!N22)</f>
        <v>2018</v>
      </c>
      <c r="O22" s="162">
        <f>IF('Indicator Date'!O22="","x",'Indicator Date'!O22)</f>
        <v>2017</v>
      </c>
      <c r="P22" s="162">
        <f>IF('Indicator Date'!P22="","x",'Indicator Date'!P22)</f>
        <v>2017</v>
      </c>
      <c r="Q22" s="162">
        <f>IF('Indicator Date'!Q22="","x",'Indicator Date'!Q22)</f>
        <v>2015</v>
      </c>
      <c r="R22" s="162" t="str">
        <f>IF('Indicator Date'!R22="","x",LEFT(RIGHT('Indicator Date'!R22,6),4))</f>
        <v>2010</v>
      </c>
      <c r="S22" s="162">
        <f>IF('Indicator Date'!S22="","x",'Indicator Date'!S22)</f>
        <v>2018</v>
      </c>
      <c r="T22" s="162">
        <f>IF('Indicator Date'!T22="","x",'Indicator Date'!T22)</f>
        <v>2015</v>
      </c>
      <c r="U22" s="162">
        <f>IF('Indicator Date'!U22="","x",'Indicator Date'!U22)</f>
        <v>2016</v>
      </c>
      <c r="V22" s="162">
        <f>IF('Indicator Date'!V22="","x",'Indicator Date'!V22)</f>
        <v>2016</v>
      </c>
      <c r="W22" s="162">
        <f>IF('Indicator Date'!W22="","x",'Indicator Date'!W22)</f>
        <v>2016</v>
      </c>
      <c r="X22" s="162">
        <f>IF('Indicator Date'!X22="","x",'Indicator Date'!X22)</f>
        <v>2010</v>
      </c>
      <c r="Y22" s="162">
        <f>IF('Indicator Date'!Y22="","x",'Indicator Date'!Y22)</f>
        <v>2016</v>
      </c>
      <c r="Z22" s="162">
        <f>IF('Indicator Date'!Z22="","x",'Indicator Date'!Z22)</f>
        <v>2016</v>
      </c>
      <c r="AA22" s="162">
        <f>IF('Indicator Date'!AA22="","x",'Indicator Date'!AA22)</f>
        <v>2016</v>
      </c>
      <c r="AB22" s="162">
        <f>IF('Indicator Date'!AB22="","x",'Indicator Date'!AB22)</f>
        <v>2013</v>
      </c>
      <c r="AC22" s="162">
        <f>IF('Indicator Date'!AC22="","x",'Indicator Date'!AC22)</f>
        <v>2015</v>
      </c>
      <c r="AD22" s="162">
        <f>IF('Indicator Date'!AD22="","x",'Indicator Date'!AD22)</f>
        <v>2015</v>
      </c>
      <c r="AE22" s="162">
        <f>IF('Indicator Date'!AE22="","x",'Indicator Date'!AE22)</f>
        <v>2012</v>
      </c>
      <c r="AF22" s="162">
        <f>IF('Indicator Date'!AF22="","x",'Indicator Date'!AF22)</f>
        <v>2015</v>
      </c>
      <c r="AG22" s="162">
        <f>IF('Indicator Date'!AG22="","x",'Indicator Date'!AG22)</f>
        <v>2012</v>
      </c>
      <c r="AH22" s="162">
        <f>IF('Indicator Date'!AH22="","x",'Indicator Date'!AH22)</f>
        <v>2016</v>
      </c>
      <c r="AI22" s="162">
        <f>IF('Indicator Date'!AI22="","x",'Indicator Date'!AI22)</f>
        <v>2017</v>
      </c>
      <c r="AJ22" s="162">
        <f>IF('Indicator Date'!AJ22="","x",'Indicator Date'!AJ22)</f>
        <v>2018</v>
      </c>
      <c r="AK22" s="162" t="str">
        <f>IF('Indicator Date'!AK22="","x",YEAR('Indicator Date'!AK22))</f>
        <v>x</v>
      </c>
      <c r="AL22" s="162">
        <f>IF('Indicator Date'!AL22="","x",YEAR('Indicator Date'!AL22))</f>
        <v>2017</v>
      </c>
      <c r="AM22" s="162">
        <f>IF('Indicator Date'!AM22="","x",'Indicator Date'!AM22)</f>
        <v>2017</v>
      </c>
      <c r="AN22" s="162">
        <f>IF('Indicator Date'!AN22="","x",'Indicator Date'!AN22)</f>
        <v>2014</v>
      </c>
      <c r="AO22" s="162">
        <f>IF('Indicator Date'!AO22="","x",'Indicator Date'!AO22)</f>
        <v>2014</v>
      </c>
      <c r="AP22" s="162">
        <f>IF('Indicator Date'!AP22="","x",'Indicator Date'!AP22)</f>
        <v>2014</v>
      </c>
      <c r="AQ22" s="162">
        <f>IF('Indicator Date'!AQ22="","x",'Indicator Date'!AQ22)</f>
        <v>2014</v>
      </c>
      <c r="AR22" s="162">
        <f>IF('Indicator Date'!AR22="","x",'Indicator Date'!AR22)</f>
        <v>2015</v>
      </c>
      <c r="AS22" s="162">
        <f>IF('Indicator Date'!AS22="","x",'Indicator Date'!AS22)</f>
        <v>2016</v>
      </c>
      <c r="AT22" s="162">
        <f>IF('Indicator Date'!AT22="","x",'Indicator Date'!AT22)</f>
        <v>2017</v>
      </c>
      <c r="AU22" s="162">
        <f>IF('Indicator Date'!AU22="","x",'Indicator Date'!AU22)</f>
        <v>2016</v>
      </c>
      <c r="AV22" s="162">
        <f>IF('Indicator Date'!AV22="","x",'Indicator Date'!AV22)</f>
        <v>2015</v>
      </c>
      <c r="AW22" s="162">
        <f>IF('Indicator Date'!AW22="","x",'Indicator Date'!AW22)</f>
        <v>2015</v>
      </c>
      <c r="AX22" s="162">
        <f>IF('Indicator Date'!AX22="","x",'Indicator Date'!AX22)</f>
        <v>2016</v>
      </c>
      <c r="AY22" s="162">
        <f>IF('Indicator Date'!AY22="","x",'Indicator Date'!AY22)</f>
        <v>2014</v>
      </c>
      <c r="AZ22" s="162">
        <f>IF('Indicator Date'!AZ22="","x",'Indicator Date'!AZ22)</f>
        <v>2015</v>
      </c>
      <c r="BA22" s="162">
        <f>IF('Indicator Date'!BA22="","x",'Indicator Date'!BA22)</f>
        <v>2015</v>
      </c>
      <c r="BB22" s="162">
        <f>IF('Indicator Date'!BB22="","x",'Indicator Date'!BB22)</f>
        <v>2017</v>
      </c>
      <c r="BC22" s="162">
        <f>IF('Indicator Date'!BC22="","x",'Indicator Date'!BC22)</f>
        <v>2017</v>
      </c>
      <c r="BD22" s="162">
        <f>IF('Indicator Date'!BD22="","x",'Indicator Date'!BD22)</f>
        <v>2015</v>
      </c>
      <c r="BE22" s="162">
        <f>IF('Indicator Date'!BE22="","x",'Indicator Date'!BE22)</f>
        <v>2014</v>
      </c>
      <c r="BF22" s="108"/>
    </row>
    <row r="23" spans="1:58" x14ac:dyDescent="0.25">
      <c r="A23" s="133" t="s">
        <v>841</v>
      </c>
      <c r="B23" s="111" t="s">
        <v>38</v>
      </c>
      <c r="C23" s="162">
        <f>IF('Indicator Date'!C23="","x",'Indicator Date'!C23)</f>
        <v>2015</v>
      </c>
      <c r="D23" s="162">
        <f>IF('Indicator Date'!D23="","x",'Indicator Date'!D23)</f>
        <v>2015</v>
      </c>
      <c r="E23" s="162">
        <f>IF('Indicator Date'!E23="","x",'Indicator Date'!E23)</f>
        <v>2015</v>
      </c>
      <c r="F23" s="162">
        <f>IF('Indicator Date'!F23="","x",'Indicator Date'!F23)</f>
        <v>2015</v>
      </c>
      <c r="G23" s="162">
        <f>IF('Indicator Date'!G23="","x",'Indicator Date'!G23)</f>
        <v>2015</v>
      </c>
      <c r="H23" s="162">
        <f>IF('Indicator Date'!H23="","x",'Indicator Date'!H23)</f>
        <v>2015</v>
      </c>
      <c r="I23" s="162">
        <f>IF('Indicator Date'!I23="","x",'Indicator Date'!I23)</f>
        <v>2015</v>
      </c>
      <c r="J23" s="162">
        <f>IF('Indicator Date'!J23="","x",'Indicator Date'!J23)</f>
        <v>2016</v>
      </c>
      <c r="K23" s="162">
        <f>IF('Indicator Date'!K23="","x",'Indicator Date'!K23)</f>
        <v>2016</v>
      </c>
      <c r="L23" s="162">
        <f>IF('Indicator Date'!L23="","x",'Indicator Date'!L23)</f>
        <v>2016</v>
      </c>
      <c r="M23" s="162">
        <f>IF('Indicator Date'!M23="","x",'Indicator Date'!M23)</f>
        <v>2018</v>
      </c>
      <c r="N23" s="162">
        <f>IF('Indicator Date'!N23="","x",'Indicator Date'!N23)</f>
        <v>2018</v>
      </c>
      <c r="O23" s="162">
        <f>IF('Indicator Date'!O23="","x",'Indicator Date'!O23)</f>
        <v>2017</v>
      </c>
      <c r="P23" s="162">
        <f>IF('Indicator Date'!P23="","x",'Indicator Date'!P23)</f>
        <v>2017</v>
      </c>
      <c r="Q23" s="162">
        <f>IF('Indicator Date'!Q23="","x",'Indicator Date'!Q23)</f>
        <v>2015</v>
      </c>
      <c r="R23" s="162" t="str">
        <f>IF('Indicator Date'!R23="","x",LEFT(RIGHT('Indicator Date'!R23,6),4))</f>
        <v>2008</v>
      </c>
      <c r="S23" s="162">
        <f>IF('Indicator Date'!S23="","x",'Indicator Date'!S23)</f>
        <v>2018</v>
      </c>
      <c r="T23" s="162">
        <f>IF('Indicator Date'!T23="","x",'Indicator Date'!T23)</f>
        <v>2015</v>
      </c>
      <c r="U23" s="162">
        <f>IF('Indicator Date'!U23="","x",'Indicator Date'!U23)</f>
        <v>2016</v>
      </c>
      <c r="V23" s="162">
        <f>IF('Indicator Date'!V23="","x",'Indicator Date'!V23)</f>
        <v>2016</v>
      </c>
      <c r="W23" s="162">
        <f>IF('Indicator Date'!W23="","x",'Indicator Date'!W23)</f>
        <v>2016</v>
      </c>
      <c r="X23" s="162">
        <f>IF('Indicator Date'!X23="","x",'Indicator Date'!X23)</f>
        <v>2016</v>
      </c>
      <c r="Y23" s="162">
        <f>IF('Indicator Date'!Y23="","x",'Indicator Date'!Y23)</f>
        <v>2012</v>
      </c>
      <c r="Z23" s="162">
        <f>IF('Indicator Date'!Z23="","x",'Indicator Date'!Z23)</f>
        <v>2016</v>
      </c>
      <c r="AA23" s="162">
        <f>IF('Indicator Date'!AA23="","x",'Indicator Date'!AA23)</f>
        <v>2016</v>
      </c>
      <c r="AB23" s="162">
        <f>IF('Indicator Date'!AB23="","x",'Indicator Date'!AB23)</f>
        <v>2016</v>
      </c>
      <c r="AC23" s="162">
        <f>IF('Indicator Date'!AC23="","x",'Indicator Date'!AC23)</f>
        <v>2015</v>
      </c>
      <c r="AD23" s="162">
        <f>IF('Indicator Date'!AD23="","x",'Indicator Date'!AD23)</f>
        <v>2015</v>
      </c>
      <c r="AE23" s="162">
        <f>IF('Indicator Date'!AE23="","x",'Indicator Date'!AE23)</f>
        <v>2012</v>
      </c>
      <c r="AF23" s="162">
        <f>IF('Indicator Date'!AF23="","x",'Indicator Date'!AF23)</f>
        <v>2015</v>
      </c>
      <c r="AG23" s="162">
        <f>IF('Indicator Date'!AG23="","x",'Indicator Date'!AG23)</f>
        <v>2016</v>
      </c>
      <c r="AH23" s="162">
        <f>IF('Indicator Date'!AH23="","x",'Indicator Date'!AH23)</f>
        <v>2016</v>
      </c>
      <c r="AI23" s="162">
        <f>IF('Indicator Date'!AI23="","x",'Indicator Date'!AI23)</f>
        <v>2017</v>
      </c>
      <c r="AJ23" s="162">
        <f>IF('Indicator Date'!AJ23="","x",'Indicator Date'!AJ23)</f>
        <v>2018</v>
      </c>
      <c r="AK23" s="162" t="str">
        <f>IF('Indicator Date'!AK23="","x",YEAR('Indicator Date'!AK23))</f>
        <v>x</v>
      </c>
      <c r="AL23" s="162">
        <f>IF('Indicator Date'!AL23="","x",YEAR('Indicator Date'!AL23))</f>
        <v>2017</v>
      </c>
      <c r="AM23" s="162">
        <f>IF('Indicator Date'!AM23="","x",'Indicator Date'!AM23)</f>
        <v>2017</v>
      </c>
      <c r="AN23" s="162">
        <f>IF('Indicator Date'!AN23="","x",'Indicator Date'!AN23)</f>
        <v>2014</v>
      </c>
      <c r="AO23" s="162">
        <f>IF('Indicator Date'!AO23="","x",'Indicator Date'!AO23)</f>
        <v>2014</v>
      </c>
      <c r="AP23" s="162">
        <f>IF('Indicator Date'!AP23="","x",'Indicator Date'!AP23)</f>
        <v>2014</v>
      </c>
      <c r="AQ23" s="162">
        <f>IF('Indicator Date'!AQ23="","x",'Indicator Date'!AQ23)</f>
        <v>2014</v>
      </c>
      <c r="AR23" s="162">
        <f>IF('Indicator Date'!AR23="","x",'Indicator Date'!AR23)</f>
        <v>2011</v>
      </c>
      <c r="AS23" s="162">
        <f>IF('Indicator Date'!AS23="","x",'Indicator Date'!AS23)</f>
        <v>2016</v>
      </c>
      <c r="AT23" s="162">
        <f>IF('Indicator Date'!AT23="","x",'Indicator Date'!AT23)</f>
        <v>2017</v>
      </c>
      <c r="AU23" s="162">
        <f>IF('Indicator Date'!AU23="","x",'Indicator Date'!AU23)</f>
        <v>2016</v>
      </c>
      <c r="AV23" s="162">
        <f>IF('Indicator Date'!AV23="","x",'Indicator Date'!AV23)</f>
        <v>2015</v>
      </c>
      <c r="AW23" s="162">
        <f>IF('Indicator Date'!AW23="","x",'Indicator Date'!AW23)</f>
        <v>2015</v>
      </c>
      <c r="AX23" s="162">
        <f>IF('Indicator Date'!AX23="","x",'Indicator Date'!AX23)</f>
        <v>2016</v>
      </c>
      <c r="AY23" s="162">
        <f>IF('Indicator Date'!AY23="","x",'Indicator Date'!AY23)</f>
        <v>2014</v>
      </c>
      <c r="AZ23" s="162">
        <f>IF('Indicator Date'!AZ23="","x",'Indicator Date'!AZ23)</f>
        <v>2015</v>
      </c>
      <c r="BA23" s="162">
        <f>IF('Indicator Date'!BA23="","x",'Indicator Date'!BA23)</f>
        <v>2015</v>
      </c>
      <c r="BB23" s="162">
        <f>IF('Indicator Date'!BB23="","x",'Indicator Date'!BB23)</f>
        <v>2017</v>
      </c>
      <c r="BC23" s="162">
        <f>IF('Indicator Date'!BC23="","x",'Indicator Date'!BC23)</f>
        <v>2017</v>
      </c>
      <c r="BD23" s="162">
        <f>IF('Indicator Date'!BD23="","x",'Indicator Date'!BD23)</f>
        <v>2015</v>
      </c>
      <c r="BE23" s="162">
        <f>IF('Indicator Date'!BE23="","x",'Indicator Date'!BE23)</f>
        <v>2014</v>
      </c>
      <c r="BF23" s="108"/>
    </row>
    <row r="24" spans="1:58" x14ac:dyDescent="0.25">
      <c r="A24" s="133" t="s">
        <v>40</v>
      </c>
      <c r="B24" s="111" t="s">
        <v>39</v>
      </c>
      <c r="C24" s="162">
        <f>IF('Indicator Date'!C24="","x",'Indicator Date'!C24)</f>
        <v>2015</v>
      </c>
      <c r="D24" s="162">
        <f>IF('Indicator Date'!D24="","x",'Indicator Date'!D24)</f>
        <v>2015</v>
      </c>
      <c r="E24" s="162">
        <f>IF('Indicator Date'!E24="","x",'Indicator Date'!E24)</f>
        <v>2015</v>
      </c>
      <c r="F24" s="162">
        <f>IF('Indicator Date'!F24="","x",'Indicator Date'!F24)</f>
        <v>2015</v>
      </c>
      <c r="G24" s="162">
        <f>IF('Indicator Date'!G24="","x",'Indicator Date'!G24)</f>
        <v>2015</v>
      </c>
      <c r="H24" s="162">
        <f>IF('Indicator Date'!H24="","x",'Indicator Date'!H24)</f>
        <v>2015</v>
      </c>
      <c r="I24" s="162">
        <f>IF('Indicator Date'!I24="","x",'Indicator Date'!I24)</f>
        <v>2015</v>
      </c>
      <c r="J24" s="162">
        <f>IF('Indicator Date'!J24="","x",'Indicator Date'!J24)</f>
        <v>2016</v>
      </c>
      <c r="K24" s="162">
        <f>IF('Indicator Date'!K24="","x",'Indicator Date'!K24)</f>
        <v>2016</v>
      </c>
      <c r="L24" s="162">
        <f>IF('Indicator Date'!L24="","x",'Indicator Date'!L24)</f>
        <v>2016</v>
      </c>
      <c r="M24" s="162">
        <f>IF('Indicator Date'!M24="","x",'Indicator Date'!M24)</f>
        <v>2018</v>
      </c>
      <c r="N24" s="162">
        <f>IF('Indicator Date'!N24="","x",'Indicator Date'!N24)</f>
        <v>2018</v>
      </c>
      <c r="O24" s="162">
        <f>IF('Indicator Date'!O24="","x",'Indicator Date'!O24)</f>
        <v>2017</v>
      </c>
      <c r="P24" s="162">
        <f>IF('Indicator Date'!P24="","x",'Indicator Date'!P24)</f>
        <v>2017</v>
      </c>
      <c r="Q24" s="162">
        <f>IF('Indicator Date'!Q24="","x",'Indicator Date'!Q24)</f>
        <v>2015</v>
      </c>
      <c r="R24" s="162" t="str">
        <f>IF('Indicator Date'!R24="","x",LEFT(RIGHT('Indicator Date'!R24,6),4))</f>
        <v>2012</v>
      </c>
      <c r="S24" s="162">
        <f>IF('Indicator Date'!S24="","x",'Indicator Date'!S24)</f>
        <v>2018</v>
      </c>
      <c r="T24" s="162">
        <f>IF('Indicator Date'!T24="","x",'Indicator Date'!T24)</f>
        <v>2015</v>
      </c>
      <c r="U24" s="162">
        <f>IF('Indicator Date'!U24="","x",'Indicator Date'!U24)</f>
        <v>2016</v>
      </c>
      <c r="V24" s="162">
        <f>IF('Indicator Date'!V24="","x",'Indicator Date'!V24)</f>
        <v>2016</v>
      </c>
      <c r="W24" s="162">
        <f>IF('Indicator Date'!W24="","x",'Indicator Date'!W24)</f>
        <v>2016</v>
      </c>
      <c r="X24" s="162">
        <f>IF('Indicator Date'!X24="","x",'Indicator Date'!X24)</f>
        <v>2012</v>
      </c>
      <c r="Y24" s="162">
        <f>IF('Indicator Date'!Y24="","x",'Indicator Date'!Y24)</f>
        <v>2013</v>
      </c>
      <c r="Z24" s="162">
        <f>IF('Indicator Date'!Z24="","x",'Indicator Date'!Z24)</f>
        <v>2016</v>
      </c>
      <c r="AA24" s="162">
        <f>IF('Indicator Date'!AA24="","x",'Indicator Date'!AA24)</f>
        <v>2016</v>
      </c>
      <c r="AB24" s="162" t="str">
        <f>IF('Indicator Date'!AB24="","x",'Indicator Date'!AB24)</f>
        <v>x</v>
      </c>
      <c r="AC24" s="162">
        <f>IF('Indicator Date'!AC24="","x",'Indicator Date'!AC24)</f>
        <v>2015</v>
      </c>
      <c r="AD24" s="162">
        <f>IF('Indicator Date'!AD24="","x",'Indicator Date'!AD24)</f>
        <v>2015</v>
      </c>
      <c r="AE24" s="162" t="str">
        <f>IF('Indicator Date'!AE24="","x",'Indicator Date'!AE24)</f>
        <v>x</v>
      </c>
      <c r="AF24" s="162">
        <f>IF('Indicator Date'!AF24="","x",'Indicator Date'!AF24)</f>
        <v>2015</v>
      </c>
      <c r="AG24" s="162">
        <f>IF('Indicator Date'!AG24="","x",'Indicator Date'!AG24)</f>
        <v>2011</v>
      </c>
      <c r="AH24" s="162">
        <f>IF('Indicator Date'!AH24="","x",'Indicator Date'!AH24)</f>
        <v>2016</v>
      </c>
      <c r="AI24" s="162">
        <f>IF('Indicator Date'!AI24="","x",'Indicator Date'!AI24)</f>
        <v>2017</v>
      </c>
      <c r="AJ24" s="162">
        <f>IF('Indicator Date'!AJ24="","x",'Indicator Date'!AJ24)</f>
        <v>2018</v>
      </c>
      <c r="AK24" s="162">
        <f>IF('Indicator Date'!AK24="","x",YEAR('Indicator Date'!AK24))</f>
        <v>2017</v>
      </c>
      <c r="AL24" s="162">
        <f>IF('Indicator Date'!AL24="","x",YEAR('Indicator Date'!AL24))</f>
        <v>2017</v>
      </c>
      <c r="AM24" s="162">
        <f>IF('Indicator Date'!AM24="","x",'Indicator Date'!AM24)</f>
        <v>2017</v>
      </c>
      <c r="AN24" s="162">
        <f>IF('Indicator Date'!AN24="","x",'Indicator Date'!AN24)</f>
        <v>2014</v>
      </c>
      <c r="AO24" s="162">
        <f>IF('Indicator Date'!AO24="","x",'Indicator Date'!AO24)</f>
        <v>2014</v>
      </c>
      <c r="AP24" s="162">
        <f>IF('Indicator Date'!AP24="","x",'Indicator Date'!AP24)</f>
        <v>2011</v>
      </c>
      <c r="AQ24" s="162">
        <f>IF('Indicator Date'!AQ24="","x",'Indicator Date'!AQ24)</f>
        <v>2012</v>
      </c>
      <c r="AR24" s="162" t="str">
        <f>IF('Indicator Date'!AR24="","x",'Indicator Date'!AR24)</f>
        <v>x</v>
      </c>
      <c r="AS24" s="162">
        <f>IF('Indicator Date'!AS24="","x",'Indicator Date'!AS24)</f>
        <v>2016</v>
      </c>
      <c r="AT24" s="162">
        <f>IF('Indicator Date'!AT24="","x",'Indicator Date'!AT24)</f>
        <v>2017</v>
      </c>
      <c r="AU24" s="162">
        <f>IF('Indicator Date'!AU24="","x",'Indicator Date'!AU24)</f>
        <v>2016</v>
      </c>
      <c r="AV24" s="162">
        <f>IF('Indicator Date'!AV24="","x",'Indicator Date'!AV24)</f>
        <v>2015</v>
      </c>
      <c r="AW24" s="162">
        <f>IF('Indicator Date'!AW24="","x",'Indicator Date'!AW24)</f>
        <v>2015</v>
      </c>
      <c r="AX24" s="162">
        <f>IF('Indicator Date'!AX24="","x",'Indicator Date'!AX24)</f>
        <v>2016</v>
      </c>
      <c r="AY24" s="162">
        <f>IF('Indicator Date'!AY24="","x",'Indicator Date'!AY24)</f>
        <v>2014</v>
      </c>
      <c r="AZ24" s="162">
        <f>IF('Indicator Date'!AZ24="","x",'Indicator Date'!AZ24)</f>
        <v>2015</v>
      </c>
      <c r="BA24" s="162">
        <f>IF('Indicator Date'!BA24="","x",'Indicator Date'!BA24)</f>
        <v>2015</v>
      </c>
      <c r="BB24" s="162">
        <f>IF('Indicator Date'!BB24="","x",'Indicator Date'!BB24)</f>
        <v>2017</v>
      </c>
      <c r="BC24" s="162">
        <f>IF('Indicator Date'!BC24="","x",'Indicator Date'!BC24)</f>
        <v>2017</v>
      </c>
      <c r="BD24" s="162">
        <f>IF('Indicator Date'!BD24="","x",'Indicator Date'!BD24)</f>
        <v>2015</v>
      </c>
      <c r="BE24" s="162">
        <f>IF('Indicator Date'!BE24="","x",'Indicator Date'!BE24)</f>
        <v>2014</v>
      </c>
      <c r="BF24" s="108"/>
    </row>
    <row r="25" spans="1:58" x14ac:dyDescent="0.25">
      <c r="A25" s="133" t="s">
        <v>42</v>
      </c>
      <c r="B25" s="111" t="s">
        <v>41</v>
      </c>
      <c r="C25" s="162">
        <f>IF('Indicator Date'!C25="","x",'Indicator Date'!C25)</f>
        <v>2015</v>
      </c>
      <c r="D25" s="162">
        <f>IF('Indicator Date'!D25="","x",'Indicator Date'!D25)</f>
        <v>2015</v>
      </c>
      <c r="E25" s="162">
        <f>IF('Indicator Date'!E25="","x",'Indicator Date'!E25)</f>
        <v>2015</v>
      </c>
      <c r="F25" s="162">
        <f>IF('Indicator Date'!F25="","x",'Indicator Date'!F25)</f>
        <v>2015</v>
      </c>
      <c r="G25" s="162">
        <f>IF('Indicator Date'!G25="","x",'Indicator Date'!G25)</f>
        <v>2015</v>
      </c>
      <c r="H25" s="162">
        <f>IF('Indicator Date'!H25="","x",'Indicator Date'!H25)</f>
        <v>2015</v>
      </c>
      <c r="I25" s="162">
        <f>IF('Indicator Date'!I25="","x",'Indicator Date'!I25)</f>
        <v>2015</v>
      </c>
      <c r="J25" s="162">
        <f>IF('Indicator Date'!J25="","x",'Indicator Date'!J25)</f>
        <v>2016</v>
      </c>
      <c r="K25" s="162">
        <f>IF('Indicator Date'!K25="","x",'Indicator Date'!K25)</f>
        <v>2016</v>
      </c>
      <c r="L25" s="162">
        <f>IF('Indicator Date'!L25="","x",'Indicator Date'!L25)</f>
        <v>2016</v>
      </c>
      <c r="M25" s="162">
        <f>IF('Indicator Date'!M25="","x",'Indicator Date'!M25)</f>
        <v>2018</v>
      </c>
      <c r="N25" s="162">
        <f>IF('Indicator Date'!N25="","x",'Indicator Date'!N25)</f>
        <v>2018</v>
      </c>
      <c r="O25" s="162">
        <f>IF('Indicator Date'!O25="","x",'Indicator Date'!O25)</f>
        <v>2017</v>
      </c>
      <c r="P25" s="162">
        <f>IF('Indicator Date'!P25="","x",'Indicator Date'!P25)</f>
        <v>2017</v>
      </c>
      <c r="Q25" s="162">
        <f>IF('Indicator Date'!Q25="","x",'Indicator Date'!Q25)</f>
        <v>2015</v>
      </c>
      <c r="R25" s="162" t="str">
        <f>IF('Indicator Date'!R25="","x",LEFT(RIGHT('Indicator Date'!R25,6),4))</f>
        <v>x</v>
      </c>
      <c r="S25" s="162">
        <f>IF('Indicator Date'!S25="","x",'Indicator Date'!S25)</f>
        <v>2018</v>
      </c>
      <c r="T25" s="162">
        <f>IF('Indicator Date'!T25="","x",'Indicator Date'!T25)</f>
        <v>2015</v>
      </c>
      <c r="U25" s="162">
        <f>IF('Indicator Date'!U25="","x",'Indicator Date'!U25)</f>
        <v>2016</v>
      </c>
      <c r="V25" s="162">
        <f>IF('Indicator Date'!V25="","x",'Indicator Date'!V25)</f>
        <v>2016</v>
      </c>
      <c r="W25" s="162">
        <f>IF('Indicator Date'!W25="","x",'Indicator Date'!W25)</f>
        <v>2016</v>
      </c>
      <c r="X25" s="162">
        <f>IF('Indicator Date'!X25="","x",'Indicator Date'!X25)</f>
        <v>2007</v>
      </c>
      <c r="Y25" s="162">
        <f>IF('Indicator Date'!Y25="","x",'Indicator Date'!Y25)</f>
        <v>2010</v>
      </c>
      <c r="Z25" s="162">
        <f>IF('Indicator Date'!Z25="","x",'Indicator Date'!Z25)</f>
        <v>2016</v>
      </c>
      <c r="AA25" s="162">
        <f>IF('Indicator Date'!AA25="","x",'Indicator Date'!AA25)</f>
        <v>2016</v>
      </c>
      <c r="AB25" s="162">
        <f>IF('Indicator Date'!AB25="","x",'Indicator Date'!AB25)</f>
        <v>2016</v>
      </c>
      <c r="AC25" s="162">
        <f>IF('Indicator Date'!AC25="","x",'Indicator Date'!AC25)</f>
        <v>2015</v>
      </c>
      <c r="AD25" s="162">
        <f>IF('Indicator Date'!AD25="","x",'Indicator Date'!AD25)</f>
        <v>2015</v>
      </c>
      <c r="AE25" s="162">
        <f>IF('Indicator Date'!AE25="","x",'Indicator Date'!AE25)</f>
        <v>2012</v>
      </c>
      <c r="AF25" s="162">
        <f>IF('Indicator Date'!AF25="","x",'Indicator Date'!AF25)</f>
        <v>2015</v>
      </c>
      <c r="AG25" s="162">
        <f>IF('Indicator Date'!AG25="","x",'Indicator Date'!AG25)</f>
        <v>2009</v>
      </c>
      <c r="AH25" s="162">
        <f>IF('Indicator Date'!AH25="","x",'Indicator Date'!AH25)</f>
        <v>2016</v>
      </c>
      <c r="AI25" s="162">
        <f>IF('Indicator Date'!AI25="","x",'Indicator Date'!AI25)</f>
        <v>2017</v>
      </c>
      <c r="AJ25" s="162">
        <f>IF('Indicator Date'!AJ25="","x",'Indicator Date'!AJ25)</f>
        <v>2018</v>
      </c>
      <c r="AK25" s="162" t="str">
        <f>IF('Indicator Date'!AK25="","x",YEAR('Indicator Date'!AK25))</f>
        <v>x</v>
      </c>
      <c r="AL25" s="162">
        <f>IF('Indicator Date'!AL25="","x",YEAR('Indicator Date'!AL25))</f>
        <v>2017</v>
      </c>
      <c r="AM25" s="162">
        <f>IF('Indicator Date'!AM25="","x",'Indicator Date'!AM25)</f>
        <v>2017</v>
      </c>
      <c r="AN25" s="162">
        <f>IF('Indicator Date'!AN25="","x",'Indicator Date'!AN25)</f>
        <v>2014</v>
      </c>
      <c r="AO25" s="162">
        <f>IF('Indicator Date'!AO25="","x",'Indicator Date'!AO25)</f>
        <v>2014</v>
      </c>
      <c r="AP25" s="162">
        <f>IF('Indicator Date'!AP25="","x",'Indicator Date'!AP25)</f>
        <v>2014</v>
      </c>
      <c r="AQ25" s="162">
        <f>IF('Indicator Date'!AQ25="","x",'Indicator Date'!AQ25)</f>
        <v>2014</v>
      </c>
      <c r="AR25" s="162">
        <f>IF('Indicator Date'!AR25="","x",'Indicator Date'!AR25)</f>
        <v>2015</v>
      </c>
      <c r="AS25" s="162">
        <f>IF('Indicator Date'!AS25="","x",'Indicator Date'!AS25)</f>
        <v>2016</v>
      </c>
      <c r="AT25" s="162">
        <f>IF('Indicator Date'!AT25="","x",'Indicator Date'!AT25)</f>
        <v>2017</v>
      </c>
      <c r="AU25" s="162">
        <f>IF('Indicator Date'!AU25="","x",'Indicator Date'!AU25)</f>
        <v>2016</v>
      </c>
      <c r="AV25" s="162">
        <f>IF('Indicator Date'!AV25="","x",'Indicator Date'!AV25)</f>
        <v>2015</v>
      </c>
      <c r="AW25" s="162">
        <f>IF('Indicator Date'!AW25="","x",'Indicator Date'!AW25)</f>
        <v>2015</v>
      </c>
      <c r="AX25" s="162">
        <f>IF('Indicator Date'!AX25="","x",'Indicator Date'!AX25)</f>
        <v>2016</v>
      </c>
      <c r="AY25" s="162">
        <f>IF('Indicator Date'!AY25="","x",'Indicator Date'!AY25)</f>
        <v>2014</v>
      </c>
      <c r="AZ25" s="162">
        <f>IF('Indicator Date'!AZ25="","x",'Indicator Date'!AZ25)</f>
        <v>2015</v>
      </c>
      <c r="BA25" s="162">
        <f>IF('Indicator Date'!BA25="","x",'Indicator Date'!BA25)</f>
        <v>2015</v>
      </c>
      <c r="BB25" s="162">
        <f>IF('Indicator Date'!BB25="","x",'Indicator Date'!BB25)</f>
        <v>2017</v>
      </c>
      <c r="BC25" s="162">
        <f>IF('Indicator Date'!BC25="","x",'Indicator Date'!BC25)</f>
        <v>2017</v>
      </c>
      <c r="BD25" s="162">
        <f>IF('Indicator Date'!BD25="","x",'Indicator Date'!BD25)</f>
        <v>2015</v>
      </c>
      <c r="BE25" s="162">
        <f>IF('Indicator Date'!BE25="","x",'Indicator Date'!BE25)</f>
        <v>2014</v>
      </c>
      <c r="BF25" s="108"/>
    </row>
    <row r="26" spans="1:58" x14ac:dyDescent="0.25">
      <c r="A26" s="133" t="s">
        <v>44</v>
      </c>
      <c r="B26" s="111" t="s">
        <v>43</v>
      </c>
      <c r="C26" s="162">
        <f>IF('Indicator Date'!C26="","x",'Indicator Date'!C26)</f>
        <v>2015</v>
      </c>
      <c r="D26" s="162">
        <f>IF('Indicator Date'!D26="","x",'Indicator Date'!D26)</f>
        <v>2015</v>
      </c>
      <c r="E26" s="162">
        <f>IF('Indicator Date'!E26="","x",'Indicator Date'!E26)</f>
        <v>2015</v>
      </c>
      <c r="F26" s="162">
        <f>IF('Indicator Date'!F26="","x",'Indicator Date'!F26)</f>
        <v>2015</v>
      </c>
      <c r="G26" s="162">
        <f>IF('Indicator Date'!G26="","x",'Indicator Date'!G26)</f>
        <v>2015</v>
      </c>
      <c r="H26" s="162">
        <f>IF('Indicator Date'!H26="","x",'Indicator Date'!H26)</f>
        <v>2015</v>
      </c>
      <c r="I26" s="162">
        <f>IF('Indicator Date'!I26="","x",'Indicator Date'!I26)</f>
        <v>2015</v>
      </c>
      <c r="J26" s="162">
        <f>IF('Indicator Date'!J26="","x",'Indicator Date'!J26)</f>
        <v>2016</v>
      </c>
      <c r="K26" s="162">
        <f>IF('Indicator Date'!K26="","x",'Indicator Date'!K26)</f>
        <v>2016</v>
      </c>
      <c r="L26" s="162">
        <f>IF('Indicator Date'!L26="","x",'Indicator Date'!L26)</f>
        <v>2016</v>
      </c>
      <c r="M26" s="162">
        <f>IF('Indicator Date'!M26="","x",'Indicator Date'!M26)</f>
        <v>2018</v>
      </c>
      <c r="N26" s="162">
        <f>IF('Indicator Date'!N26="","x",'Indicator Date'!N26)</f>
        <v>2018</v>
      </c>
      <c r="O26" s="162">
        <f>IF('Indicator Date'!O26="","x",'Indicator Date'!O26)</f>
        <v>2017</v>
      </c>
      <c r="P26" s="162">
        <f>IF('Indicator Date'!P26="","x",'Indicator Date'!P26)</f>
        <v>2017</v>
      </c>
      <c r="Q26" s="162">
        <f>IF('Indicator Date'!Q26="","x",'Indicator Date'!Q26)</f>
        <v>2015</v>
      </c>
      <c r="R26" s="162" t="str">
        <f>IF('Indicator Date'!R26="","x",LEFT(RIGHT('Indicator Date'!R26,6),4))</f>
        <v>2014</v>
      </c>
      <c r="S26" s="162">
        <f>IF('Indicator Date'!S26="","x",'Indicator Date'!S26)</f>
        <v>2018</v>
      </c>
      <c r="T26" s="162">
        <f>IF('Indicator Date'!T26="","x",'Indicator Date'!T26)</f>
        <v>2015</v>
      </c>
      <c r="U26" s="162">
        <f>IF('Indicator Date'!U26="","x",'Indicator Date'!U26)</f>
        <v>2016</v>
      </c>
      <c r="V26" s="162">
        <f>IF('Indicator Date'!V26="","x",'Indicator Date'!V26)</f>
        <v>2016</v>
      </c>
      <c r="W26" s="162">
        <f>IF('Indicator Date'!W26="","x",'Indicator Date'!W26)</f>
        <v>2016</v>
      </c>
      <c r="X26" s="162">
        <f>IF('Indicator Date'!X26="","x",'Indicator Date'!X26)</f>
        <v>2007</v>
      </c>
      <c r="Y26" s="162">
        <f>IF('Indicator Date'!Y26="","x",'Indicator Date'!Y26)</f>
        <v>2013</v>
      </c>
      <c r="Z26" s="162">
        <f>IF('Indicator Date'!Z26="","x",'Indicator Date'!Z26)</f>
        <v>2016</v>
      </c>
      <c r="AA26" s="162">
        <f>IF('Indicator Date'!AA26="","x",'Indicator Date'!AA26)</f>
        <v>2016</v>
      </c>
      <c r="AB26" s="162">
        <f>IF('Indicator Date'!AB26="","x",'Indicator Date'!AB26)</f>
        <v>2016</v>
      </c>
      <c r="AC26" s="162">
        <f>IF('Indicator Date'!AC26="","x",'Indicator Date'!AC26)</f>
        <v>2015</v>
      </c>
      <c r="AD26" s="162">
        <f>IF('Indicator Date'!AD26="","x",'Indicator Date'!AD26)</f>
        <v>2015</v>
      </c>
      <c r="AE26" s="162">
        <f>IF('Indicator Date'!AE26="","x",'Indicator Date'!AE26)</f>
        <v>2012</v>
      </c>
      <c r="AF26" s="162">
        <f>IF('Indicator Date'!AF26="","x",'Indicator Date'!AF26)</f>
        <v>2015</v>
      </c>
      <c r="AG26" s="162">
        <f>IF('Indicator Date'!AG26="","x",'Indicator Date'!AG26)</f>
        <v>2014</v>
      </c>
      <c r="AH26" s="162">
        <f>IF('Indicator Date'!AH26="","x",'Indicator Date'!AH26)</f>
        <v>2016</v>
      </c>
      <c r="AI26" s="162">
        <f>IF('Indicator Date'!AI26="","x",'Indicator Date'!AI26)</f>
        <v>2017</v>
      </c>
      <c r="AJ26" s="162">
        <f>IF('Indicator Date'!AJ26="","x",'Indicator Date'!AJ26)</f>
        <v>2018</v>
      </c>
      <c r="AK26" s="162" t="str">
        <f>IF('Indicator Date'!AK26="","x",YEAR('Indicator Date'!AK26))</f>
        <v>x</v>
      </c>
      <c r="AL26" s="162">
        <f>IF('Indicator Date'!AL26="","x",YEAR('Indicator Date'!AL26))</f>
        <v>2017</v>
      </c>
      <c r="AM26" s="162">
        <f>IF('Indicator Date'!AM26="","x",'Indicator Date'!AM26)</f>
        <v>2017</v>
      </c>
      <c r="AN26" s="162">
        <f>IF('Indicator Date'!AN26="","x",'Indicator Date'!AN26)</f>
        <v>2014</v>
      </c>
      <c r="AO26" s="162">
        <f>IF('Indicator Date'!AO26="","x",'Indicator Date'!AO26)</f>
        <v>2014</v>
      </c>
      <c r="AP26" s="162">
        <f>IF('Indicator Date'!AP26="","x",'Indicator Date'!AP26)</f>
        <v>2014</v>
      </c>
      <c r="AQ26" s="162">
        <f>IF('Indicator Date'!AQ26="","x",'Indicator Date'!AQ26)</f>
        <v>2014</v>
      </c>
      <c r="AR26" s="162">
        <f>IF('Indicator Date'!AR26="","x",'Indicator Date'!AR26)</f>
        <v>2011</v>
      </c>
      <c r="AS26" s="162">
        <f>IF('Indicator Date'!AS26="","x",'Indicator Date'!AS26)</f>
        <v>2016</v>
      </c>
      <c r="AT26" s="162">
        <f>IF('Indicator Date'!AT26="","x",'Indicator Date'!AT26)</f>
        <v>2017</v>
      </c>
      <c r="AU26" s="162">
        <f>IF('Indicator Date'!AU26="","x",'Indicator Date'!AU26)</f>
        <v>2016</v>
      </c>
      <c r="AV26" s="162">
        <f>IF('Indicator Date'!AV26="","x",'Indicator Date'!AV26)</f>
        <v>2015</v>
      </c>
      <c r="AW26" s="162">
        <f>IF('Indicator Date'!AW26="","x",'Indicator Date'!AW26)</f>
        <v>2015</v>
      </c>
      <c r="AX26" s="162">
        <f>IF('Indicator Date'!AX26="","x",'Indicator Date'!AX26)</f>
        <v>2016</v>
      </c>
      <c r="AY26" s="162">
        <f>IF('Indicator Date'!AY26="","x",'Indicator Date'!AY26)</f>
        <v>2014</v>
      </c>
      <c r="AZ26" s="162">
        <f>IF('Indicator Date'!AZ26="","x",'Indicator Date'!AZ26)</f>
        <v>2015</v>
      </c>
      <c r="BA26" s="162">
        <f>IF('Indicator Date'!BA26="","x",'Indicator Date'!BA26)</f>
        <v>2015</v>
      </c>
      <c r="BB26" s="162">
        <f>IF('Indicator Date'!BB26="","x",'Indicator Date'!BB26)</f>
        <v>2017</v>
      </c>
      <c r="BC26" s="162">
        <f>IF('Indicator Date'!BC26="","x",'Indicator Date'!BC26)</f>
        <v>2017</v>
      </c>
      <c r="BD26" s="162">
        <f>IF('Indicator Date'!BD26="","x",'Indicator Date'!BD26)</f>
        <v>2015</v>
      </c>
      <c r="BE26" s="162">
        <f>IF('Indicator Date'!BE26="","x",'Indicator Date'!BE26)</f>
        <v>2014</v>
      </c>
      <c r="BF26" s="108"/>
    </row>
    <row r="27" spans="1:58" x14ac:dyDescent="0.25">
      <c r="A27" s="133" t="s">
        <v>379</v>
      </c>
      <c r="B27" s="111" t="s">
        <v>45</v>
      </c>
      <c r="C27" s="162">
        <f>IF('Indicator Date'!C27="","x",'Indicator Date'!C27)</f>
        <v>2015</v>
      </c>
      <c r="D27" s="162">
        <f>IF('Indicator Date'!D27="","x",'Indicator Date'!D27)</f>
        <v>2015</v>
      </c>
      <c r="E27" s="162">
        <f>IF('Indicator Date'!E27="","x",'Indicator Date'!E27)</f>
        <v>2015</v>
      </c>
      <c r="F27" s="162">
        <f>IF('Indicator Date'!F27="","x",'Indicator Date'!F27)</f>
        <v>2015</v>
      </c>
      <c r="G27" s="162">
        <f>IF('Indicator Date'!G27="","x",'Indicator Date'!G27)</f>
        <v>2015</v>
      </c>
      <c r="H27" s="162">
        <f>IF('Indicator Date'!H27="","x",'Indicator Date'!H27)</f>
        <v>2015</v>
      </c>
      <c r="I27" s="162">
        <f>IF('Indicator Date'!I27="","x",'Indicator Date'!I27)</f>
        <v>2015</v>
      </c>
      <c r="J27" s="162">
        <f>IF('Indicator Date'!J27="","x",'Indicator Date'!J27)</f>
        <v>2016</v>
      </c>
      <c r="K27" s="162">
        <f>IF('Indicator Date'!K27="","x",'Indicator Date'!K27)</f>
        <v>2016</v>
      </c>
      <c r="L27" s="162">
        <f>IF('Indicator Date'!L27="","x",'Indicator Date'!L27)</f>
        <v>2016</v>
      </c>
      <c r="M27" s="162">
        <f>IF('Indicator Date'!M27="","x",'Indicator Date'!M27)</f>
        <v>2018</v>
      </c>
      <c r="N27" s="162">
        <f>IF('Indicator Date'!N27="","x",'Indicator Date'!N27)</f>
        <v>2018</v>
      </c>
      <c r="O27" s="162">
        <f>IF('Indicator Date'!O27="","x",'Indicator Date'!O27)</f>
        <v>2017</v>
      </c>
      <c r="P27" s="162">
        <f>IF('Indicator Date'!P27="","x",'Indicator Date'!P27)</f>
        <v>2017</v>
      </c>
      <c r="Q27" s="162">
        <f>IF('Indicator Date'!Q27="","x",'Indicator Date'!Q27)</f>
        <v>2015</v>
      </c>
      <c r="R27" s="162" t="str">
        <f>IF('Indicator Date'!R27="","x",LEFT(RIGHT('Indicator Date'!R27,6),4))</f>
        <v>x</v>
      </c>
      <c r="S27" s="162">
        <f>IF('Indicator Date'!S27="","x",'Indicator Date'!S27)</f>
        <v>2018</v>
      </c>
      <c r="T27" s="162">
        <f>IF('Indicator Date'!T27="","x",'Indicator Date'!T27)</f>
        <v>2015</v>
      </c>
      <c r="U27" s="162">
        <f>IF('Indicator Date'!U27="","x",'Indicator Date'!U27)</f>
        <v>2016</v>
      </c>
      <c r="V27" s="162" t="str">
        <f>IF('Indicator Date'!V27="","x",'Indicator Date'!V27)</f>
        <v>x</v>
      </c>
      <c r="W27" s="162">
        <f>IF('Indicator Date'!W27="","x",'Indicator Date'!W27)</f>
        <v>2016</v>
      </c>
      <c r="X27" s="162">
        <f>IF('Indicator Date'!X27="","x",'Indicator Date'!X27)</f>
        <v>2009</v>
      </c>
      <c r="Y27" s="162">
        <f>IF('Indicator Date'!Y27="","x",'Indicator Date'!Y27)</f>
        <v>2012</v>
      </c>
      <c r="Z27" s="162">
        <f>IF('Indicator Date'!Z27="","x",'Indicator Date'!Z27)</f>
        <v>2016</v>
      </c>
      <c r="AA27" s="162">
        <f>IF('Indicator Date'!AA27="","x",'Indicator Date'!AA27)</f>
        <v>2016</v>
      </c>
      <c r="AB27" s="162">
        <f>IF('Indicator Date'!AB27="","x",'Indicator Date'!AB27)</f>
        <v>2016</v>
      </c>
      <c r="AC27" s="162">
        <f>IF('Indicator Date'!AC27="","x",'Indicator Date'!AC27)</f>
        <v>2015</v>
      </c>
      <c r="AD27" s="162">
        <f>IF('Indicator Date'!AD27="","x",'Indicator Date'!AD27)</f>
        <v>2015</v>
      </c>
      <c r="AE27" s="162" t="str">
        <f>IF('Indicator Date'!AE27="","x",'Indicator Date'!AE27)</f>
        <v>x</v>
      </c>
      <c r="AF27" s="162" t="str">
        <f>IF('Indicator Date'!AF27="","x",'Indicator Date'!AF27)</f>
        <v>x</v>
      </c>
      <c r="AG27" s="162" t="str">
        <f>IF('Indicator Date'!AG27="","x",'Indicator Date'!AG27)</f>
        <v>x</v>
      </c>
      <c r="AH27" s="162">
        <f>IF('Indicator Date'!AH27="","x",'Indicator Date'!AH27)</f>
        <v>2016</v>
      </c>
      <c r="AI27" s="162">
        <f>IF('Indicator Date'!AI27="","x",'Indicator Date'!AI27)</f>
        <v>2017</v>
      </c>
      <c r="AJ27" s="162">
        <f>IF('Indicator Date'!AJ27="","x",'Indicator Date'!AJ27)</f>
        <v>2018</v>
      </c>
      <c r="AK27" s="162" t="str">
        <f>IF('Indicator Date'!AK27="","x",YEAR('Indicator Date'!AK27))</f>
        <v>x</v>
      </c>
      <c r="AL27" s="162">
        <f>IF('Indicator Date'!AL27="","x",YEAR('Indicator Date'!AL27))</f>
        <v>2017</v>
      </c>
      <c r="AM27" s="162">
        <f>IF('Indicator Date'!AM27="","x",'Indicator Date'!AM27)</f>
        <v>2017</v>
      </c>
      <c r="AN27" s="162">
        <f>IF('Indicator Date'!AN27="","x",'Indicator Date'!AN27)</f>
        <v>2014</v>
      </c>
      <c r="AO27" s="162">
        <f>IF('Indicator Date'!AO27="","x",'Indicator Date'!AO27)</f>
        <v>2014</v>
      </c>
      <c r="AP27" s="162">
        <f>IF('Indicator Date'!AP27="","x",'Indicator Date'!AP27)</f>
        <v>2014</v>
      </c>
      <c r="AQ27" s="162">
        <f>IF('Indicator Date'!AQ27="","x",'Indicator Date'!AQ27)</f>
        <v>2014</v>
      </c>
      <c r="AR27" s="162">
        <f>IF('Indicator Date'!AR27="","x",'Indicator Date'!AR27)</f>
        <v>2009</v>
      </c>
      <c r="AS27" s="162">
        <f>IF('Indicator Date'!AS27="","x",'Indicator Date'!AS27)</f>
        <v>2016</v>
      </c>
      <c r="AT27" s="162">
        <f>IF('Indicator Date'!AT27="","x",'Indicator Date'!AT27)</f>
        <v>2017</v>
      </c>
      <c r="AU27" s="162">
        <f>IF('Indicator Date'!AU27="","x",'Indicator Date'!AU27)</f>
        <v>2016</v>
      </c>
      <c r="AV27" s="162">
        <f>IF('Indicator Date'!AV27="","x",'Indicator Date'!AV27)</f>
        <v>2015</v>
      </c>
      <c r="AW27" s="162">
        <f>IF('Indicator Date'!AW27="","x",'Indicator Date'!AW27)</f>
        <v>2015</v>
      </c>
      <c r="AX27" s="162">
        <f>IF('Indicator Date'!AX27="","x",'Indicator Date'!AX27)</f>
        <v>2016</v>
      </c>
      <c r="AY27" s="162">
        <f>IF('Indicator Date'!AY27="","x",'Indicator Date'!AY27)</f>
        <v>2014</v>
      </c>
      <c r="AZ27" s="162" t="str">
        <f>IF('Indicator Date'!AZ27="","x",'Indicator Date'!AZ27)</f>
        <v>x</v>
      </c>
      <c r="BA27" s="162" t="str">
        <f>IF('Indicator Date'!BA27="","x",'Indicator Date'!BA27)</f>
        <v>x</v>
      </c>
      <c r="BB27" s="162">
        <f>IF('Indicator Date'!BB27="","x",'Indicator Date'!BB27)</f>
        <v>2017</v>
      </c>
      <c r="BC27" s="162">
        <f>IF('Indicator Date'!BC27="","x",'Indicator Date'!BC27)</f>
        <v>2017</v>
      </c>
      <c r="BD27" s="162">
        <f>IF('Indicator Date'!BD27="","x",'Indicator Date'!BD27)</f>
        <v>2015</v>
      </c>
      <c r="BE27" s="162">
        <f>IF('Indicator Date'!BE27="","x",'Indicator Date'!BE27)</f>
        <v>2014</v>
      </c>
      <c r="BF27" s="108"/>
    </row>
    <row r="28" spans="1:58" x14ac:dyDescent="0.25">
      <c r="A28" s="133" t="s">
        <v>47</v>
      </c>
      <c r="B28" s="111" t="s">
        <v>46</v>
      </c>
      <c r="C28" s="162">
        <f>IF('Indicator Date'!C28="","x",'Indicator Date'!C28)</f>
        <v>2015</v>
      </c>
      <c r="D28" s="162">
        <f>IF('Indicator Date'!D28="","x",'Indicator Date'!D28)</f>
        <v>2015</v>
      </c>
      <c r="E28" s="162">
        <f>IF('Indicator Date'!E28="","x",'Indicator Date'!E28)</f>
        <v>2015</v>
      </c>
      <c r="F28" s="162">
        <f>IF('Indicator Date'!F28="","x",'Indicator Date'!F28)</f>
        <v>2015</v>
      </c>
      <c r="G28" s="162">
        <f>IF('Indicator Date'!G28="","x",'Indicator Date'!G28)</f>
        <v>2015</v>
      </c>
      <c r="H28" s="162">
        <f>IF('Indicator Date'!H28="","x",'Indicator Date'!H28)</f>
        <v>2015</v>
      </c>
      <c r="I28" s="162">
        <f>IF('Indicator Date'!I28="","x",'Indicator Date'!I28)</f>
        <v>2015</v>
      </c>
      <c r="J28" s="162">
        <f>IF('Indicator Date'!J28="","x",'Indicator Date'!J28)</f>
        <v>2016</v>
      </c>
      <c r="K28" s="162">
        <f>IF('Indicator Date'!K28="","x",'Indicator Date'!K28)</f>
        <v>2016</v>
      </c>
      <c r="L28" s="162">
        <f>IF('Indicator Date'!L28="","x",'Indicator Date'!L28)</f>
        <v>2016</v>
      </c>
      <c r="M28" s="162">
        <f>IF('Indicator Date'!M28="","x",'Indicator Date'!M28)</f>
        <v>2018</v>
      </c>
      <c r="N28" s="162">
        <f>IF('Indicator Date'!N28="","x",'Indicator Date'!N28)</f>
        <v>2018</v>
      </c>
      <c r="O28" s="162">
        <f>IF('Indicator Date'!O28="","x",'Indicator Date'!O28)</f>
        <v>2017</v>
      </c>
      <c r="P28" s="162">
        <f>IF('Indicator Date'!P28="","x",'Indicator Date'!P28)</f>
        <v>2017</v>
      </c>
      <c r="Q28" s="162">
        <f>IF('Indicator Date'!Q28="","x",'Indicator Date'!Q28)</f>
        <v>2015</v>
      </c>
      <c r="R28" s="162" t="str">
        <f>IF('Indicator Date'!R28="","x",LEFT(RIGHT('Indicator Date'!R28,6),4))</f>
        <v>x</v>
      </c>
      <c r="S28" s="162">
        <f>IF('Indicator Date'!S28="","x",'Indicator Date'!S28)</f>
        <v>2018</v>
      </c>
      <c r="T28" s="162">
        <f>IF('Indicator Date'!T28="","x",'Indicator Date'!T28)</f>
        <v>2015</v>
      </c>
      <c r="U28" s="162">
        <f>IF('Indicator Date'!U28="","x",'Indicator Date'!U28)</f>
        <v>2016</v>
      </c>
      <c r="V28" s="162" t="str">
        <f>IF('Indicator Date'!V28="","x",'Indicator Date'!V28)</f>
        <v>x</v>
      </c>
      <c r="W28" s="162">
        <f>IF('Indicator Date'!W28="","x",'Indicator Date'!W28)</f>
        <v>2016</v>
      </c>
      <c r="X28" s="162" t="str">
        <f>IF('Indicator Date'!X28="","x",'Indicator Date'!X28)</f>
        <v>x</v>
      </c>
      <c r="Y28" s="162">
        <f>IF('Indicator Date'!Y28="","x",'Indicator Date'!Y28)</f>
        <v>2012</v>
      </c>
      <c r="Z28" s="162">
        <f>IF('Indicator Date'!Z28="","x",'Indicator Date'!Z28)</f>
        <v>2016</v>
      </c>
      <c r="AA28" s="162">
        <f>IF('Indicator Date'!AA28="","x",'Indicator Date'!AA28)</f>
        <v>2016</v>
      </c>
      <c r="AB28" s="162">
        <f>IF('Indicator Date'!AB28="","x",'Indicator Date'!AB28)</f>
        <v>2016</v>
      </c>
      <c r="AC28" s="162">
        <f>IF('Indicator Date'!AC28="","x",'Indicator Date'!AC28)</f>
        <v>2015</v>
      </c>
      <c r="AD28" s="162">
        <f>IF('Indicator Date'!AD28="","x",'Indicator Date'!AD28)</f>
        <v>2015</v>
      </c>
      <c r="AE28" s="162" t="str">
        <f>IF('Indicator Date'!AE28="","x",'Indicator Date'!AE28)</f>
        <v>x</v>
      </c>
      <c r="AF28" s="162">
        <f>IF('Indicator Date'!AF28="","x",'Indicator Date'!AF28)</f>
        <v>2015</v>
      </c>
      <c r="AG28" s="162">
        <f>IF('Indicator Date'!AG28="","x",'Indicator Date'!AG28)</f>
        <v>2012</v>
      </c>
      <c r="AH28" s="162">
        <f>IF('Indicator Date'!AH28="","x",'Indicator Date'!AH28)</f>
        <v>2016</v>
      </c>
      <c r="AI28" s="162">
        <f>IF('Indicator Date'!AI28="","x",'Indicator Date'!AI28)</f>
        <v>2017</v>
      </c>
      <c r="AJ28" s="162">
        <f>IF('Indicator Date'!AJ28="","x",'Indicator Date'!AJ28)</f>
        <v>2018</v>
      </c>
      <c r="AK28" s="162" t="str">
        <f>IF('Indicator Date'!AK28="","x",YEAR('Indicator Date'!AK28))</f>
        <v>x</v>
      </c>
      <c r="AL28" s="162">
        <f>IF('Indicator Date'!AL28="","x",YEAR('Indicator Date'!AL28))</f>
        <v>2017</v>
      </c>
      <c r="AM28" s="162">
        <f>IF('Indicator Date'!AM28="","x",'Indicator Date'!AM28)</f>
        <v>2017</v>
      </c>
      <c r="AN28" s="162">
        <f>IF('Indicator Date'!AN28="","x",'Indicator Date'!AN28)</f>
        <v>2014</v>
      </c>
      <c r="AO28" s="162">
        <f>IF('Indicator Date'!AO28="","x",'Indicator Date'!AO28)</f>
        <v>2014</v>
      </c>
      <c r="AP28" s="162">
        <f>IF('Indicator Date'!AP28="","x",'Indicator Date'!AP28)</f>
        <v>2014</v>
      </c>
      <c r="AQ28" s="162">
        <f>IF('Indicator Date'!AQ28="","x",'Indicator Date'!AQ28)</f>
        <v>2014</v>
      </c>
      <c r="AR28" s="162">
        <f>IF('Indicator Date'!AR28="","x",'Indicator Date'!AR28)</f>
        <v>2015</v>
      </c>
      <c r="AS28" s="162">
        <f>IF('Indicator Date'!AS28="","x",'Indicator Date'!AS28)</f>
        <v>2016</v>
      </c>
      <c r="AT28" s="162">
        <f>IF('Indicator Date'!AT28="","x",'Indicator Date'!AT28)</f>
        <v>2017</v>
      </c>
      <c r="AU28" s="162">
        <f>IF('Indicator Date'!AU28="","x",'Indicator Date'!AU28)</f>
        <v>2016</v>
      </c>
      <c r="AV28" s="162">
        <f>IF('Indicator Date'!AV28="","x",'Indicator Date'!AV28)</f>
        <v>2015</v>
      </c>
      <c r="AW28" s="162">
        <f>IF('Indicator Date'!AW28="","x",'Indicator Date'!AW28)</f>
        <v>2015</v>
      </c>
      <c r="AX28" s="162">
        <f>IF('Indicator Date'!AX28="","x",'Indicator Date'!AX28)</f>
        <v>2016</v>
      </c>
      <c r="AY28" s="162">
        <f>IF('Indicator Date'!AY28="","x",'Indicator Date'!AY28)</f>
        <v>2014</v>
      </c>
      <c r="AZ28" s="162">
        <f>IF('Indicator Date'!AZ28="","x",'Indicator Date'!AZ28)</f>
        <v>2015</v>
      </c>
      <c r="BA28" s="162">
        <f>IF('Indicator Date'!BA28="","x",'Indicator Date'!BA28)</f>
        <v>2015</v>
      </c>
      <c r="BB28" s="162">
        <f>IF('Indicator Date'!BB28="","x",'Indicator Date'!BB28)</f>
        <v>2017</v>
      </c>
      <c r="BC28" s="162">
        <f>IF('Indicator Date'!BC28="","x",'Indicator Date'!BC28)</f>
        <v>2017</v>
      </c>
      <c r="BD28" s="162">
        <f>IF('Indicator Date'!BD28="","x",'Indicator Date'!BD28)</f>
        <v>2015</v>
      </c>
      <c r="BE28" s="162">
        <f>IF('Indicator Date'!BE28="","x",'Indicator Date'!BE28)</f>
        <v>2014</v>
      </c>
      <c r="BF28" s="108"/>
    </row>
    <row r="29" spans="1:58" x14ac:dyDescent="0.25">
      <c r="A29" s="133" t="s">
        <v>49</v>
      </c>
      <c r="B29" s="111" t="s">
        <v>48</v>
      </c>
      <c r="C29" s="162">
        <f>IF('Indicator Date'!C29="","x",'Indicator Date'!C29)</f>
        <v>2015</v>
      </c>
      <c r="D29" s="162">
        <f>IF('Indicator Date'!D29="","x",'Indicator Date'!D29)</f>
        <v>2015</v>
      </c>
      <c r="E29" s="162">
        <f>IF('Indicator Date'!E29="","x",'Indicator Date'!E29)</f>
        <v>2015</v>
      </c>
      <c r="F29" s="162">
        <f>IF('Indicator Date'!F29="","x",'Indicator Date'!F29)</f>
        <v>2015</v>
      </c>
      <c r="G29" s="162">
        <f>IF('Indicator Date'!G29="","x",'Indicator Date'!G29)</f>
        <v>2015</v>
      </c>
      <c r="H29" s="162">
        <f>IF('Indicator Date'!H29="","x",'Indicator Date'!H29)</f>
        <v>2015</v>
      </c>
      <c r="I29" s="162">
        <f>IF('Indicator Date'!I29="","x",'Indicator Date'!I29)</f>
        <v>2015</v>
      </c>
      <c r="J29" s="162">
        <f>IF('Indicator Date'!J29="","x",'Indicator Date'!J29)</f>
        <v>2016</v>
      </c>
      <c r="K29" s="162">
        <f>IF('Indicator Date'!K29="","x",'Indicator Date'!K29)</f>
        <v>2016</v>
      </c>
      <c r="L29" s="162">
        <f>IF('Indicator Date'!L29="","x",'Indicator Date'!L29)</f>
        <v>2016</v>
      </c>
      <c r="M29" s="162">
        <f>IF('Indicator Date'!M29="","x",'Indicator Date'!M29)</f>
        <v>2018</v>
      </c>
      <c r="N29" s="162">
        <f>IF('Indicator Date'!N29="","x",'Indicator Date'!N29)</f>
        <v>2018</v>
      </c>
      <c r="O29" s="162">
        <f>IF('Indicator Date'!O29="","x",'Indicator Date'!O29)</f>
        <v>2017</v>
      </c>
      <c r="P29" s="162">
        <f>IF('Indicator Date'!P29="","x",'Indicator Date'!P29)</f>
        <v>2017</v>
      </c>
      <c r="Q29" s="162">
        <f>IF('Indicator Date'!Q29="","x",'Indicator Date'!Q29)</f>
        <v>2015</v>
      </c>
      <c r="R29" s="162" t="str">
        <f>IF('Indicator Date'!R29="","x",LEFT(RIGHT('Indicator Date'!R29,6),4))</f>
        <v>2010</v>
      </c>
      <c r="S29" s="162">
        <f>IF('Indicator Date'!S29="","x",'Indicator Date'!S29)</f>
        <v>2018</v>
      </c>
      <c r="T29" s="162">
        <f>IF('Indicator Date'!T29="","x",'Indicator Date'!T29)</f>
        <v>2015</v>
      </c>
      <c r="U29" s="162">
        <f>IF('Indicator Date'!U29="","x",'Indicator Date'!U29)</f>
        <v>2016</v>
      </c>
      <c r="V29" s="162">
        <f>IF('Indicator Date'!V29="","x",'Indicator Date'!V29)</f>
        <v>2016</v>
      </c>
      <c r="W29" s="162">
        <f>IF('Indicator Date'!W29="","x",'Indicator Date'!W29)</f>
        <v>2016</v>
      </c>
      <c r="X29" s="162">
        <f>IF('Indicator Date'!X29="","x",'Indicator Date'!X29)</f>
        <v>2016</v>
      </c>
      <c r="Y29" s="162">
        <f>IF('Indicator Date'!Y29="","x",'Indicator Date'!Y29)</f>
        <v>2010</v>
      </c>
      <c r="Z29" s="162">
        <f>IF('Indicator Date'!Z29="","x",'Indicator Date'!Z29)</f>
        <v>2016</v>
      </c>
      <c r="AA29" s="162">
        <f>IF('Indicator Date'!AA29="","x",'Indicator Date'!AA29)</f>
        <v>2016</v>
      </c>
      <c r="AB29" s="162">
        <f>IF('Indicator Date'!AB29="","x",'Indicator Date'!AB29)</f>
        <v>2016</v>
      </c>
      <c r="AC29" s="162">
        <f>IF('Indicator Date'!AC29="","x",'Indicator Date'!AC29)</f>
        <v>2015</v>
      </c>
      <c r="AD29" s="162">
        <f>IF('Indicator Date'!AD29="","x",'Indicator Date'!AD29)</f>
        <v>2015</v>
      </c>
      <c r="AE29" s="162">
        <f>IF('Indicator Date'!AE29="","x",'Indicator Date'!AE29)</f>
        <v>2012</v>
      </c>
      <c r="AF29" s="162">
        <f>IF('Indicator Date'!AF29="","x",'Indicator Date'!AF29)</f>
        <v>2015</v>
      </c>
      <c r="AG29" s="162">
        <f>IF('Indicator Date'!AG29="","x",'Indicator Date'!AG29)</f>
        <v>2014</v>
      </c>
      <c r="AH29" s="162">
        <f>IF('Indicator Date'!AH29="","x",'Indicator Date'!AH29)</f>
        <v>2016</v>
      </c>
      <c r="AI29" s="162">
        <f>IF('Indicator Date'!AI29="","x",'Indicator Date'!AI29)</f>
        <v>2017</v>
      </c>
      <c r="AJ29" s="162">
        <f>IF('Indicator Date'!AJ29="","x",'Indicator Date'!AJ29)</f>
        <v>2018</v>
      </c>
      <c r="AK29" s="162">
        <f>IF('Indicator Date'!AK29="","x",YEAR('Indicator Date'!AK29))</f>
        <v>2018</v>
      </c>
      <c r="AL29" s="162">
        <f>IF('Indicator Date'!AL29="","x",YEAR('Indicator Date'!AL29))</f>
        <v>2018</v>
      </c>
      <c r="AM29" s="162">
        <f>IF('Indicator Date'!AM29="","x",'Indicator Date'!AM29)</f>
        <v>2017</v>
      </c>
      <c r="AN29" s="162">
        <f>IF('Indicator Date'!AN29="","x",'Indicator Date'!AN29)</f>
        <v>2014</v>
      </c>
      <c r="AO29" s="162">
        <f>IF('Indicator Date'!AO29="","x",'Indicator Date'!AO29)</f>
        <v>2014</v>
      </c>
      <c r="AP29" s="162">
        <f>IF('Indicator Date'!AP29="","x",'Indicator Date'!AP29)</f>
        <v>2014</v>
      </c>
      <c r="AQ29" s="162">
        <f>IF('Indicator Date'!AQ29="","x",'Indicator Date'!AQ29)</f>
        <v>2014</v>
      </c>
      <c r="AR29" s="162">
        <f>IF('Indicator Date'!AR29="","x",'Indicator Date'!AR29)</f>
        <v>2015</v>
      </c>
      <c r="AS29" s="162">
        <f>IF('Indicator Date'!AS29="","x",'Indicator Date'!AS29)</f>
        <v>2016</v>
      </c>
      <c r="AT29" s="162">
        <f>IF('Indicator Date'!AT29="","x",'Indicator Date'!AT29)</f>
        <v>2017</v>
      </c>
      <c r="AU29" s="162">
        <f>IF('Indicator Date'!AU29="","x",'Indicator Date'!AU29)</f>
        <v>2016</v>
      </c>
      <c r="AV29" s="162">
        <f>IF('Indicator Date'!AV29="","x",'Indicator Date'!AV29)</f>
        <v>2015</v>
      </c>
      <c r="AW29" s="162">
        <f>IF('Indicator Date'!AW29="","x",'Indicator Date'!AW29)</f>
        <v>2015</v>
      </c>
      <c r="AX29" s="162">
        <f>IF('Indicator Date'!AX29="","x",'Indicator Date'!AX29)</f>
        <v>2016</v>
      </c>
      <c r="AY29" s="162">
        <f>IF('Indicator Date'!AY29="","x",'Indicator Date'!AY29)</f>
        <v>2014</v>
      </c>
      <c r="AZ29" s="162">
        <f>IF('Indicator Date'!AZ29="","x",'Indicator Date'!AZ29)</f>
        <v>2015</v>
      </c>
      <c r="BA29" s="162">
        <f>IF('Indicator Date'!BA29="","x",'Indicator Date'!BA29)</f>
        <v>2015</v>
      </c>
      <c r="BB29" s="162">
        <f>IF('Indicator Date'!BB29="","x",'Indicator Date'!BB29)</f>
        <v>2017</v>
      </c>
      <c r="BC29" s="162">
        <f>IF('Indicator Date'!BC29="","x",'Indicator Date'!BC29)</f>
        <v>2017</v>
      </c>
      <c r="BD29" s="162">
        <f>IF('Indicator Date'!BD29="","x",'Indicator Date'!BD29)</f>
        <v>2015</v>
      </c>
      <c r="BE29" s="162">
        <f>IF('Indicator Date'!BE29="","x",'Indicator Date'!BE29)</f>
        <v>2014</v>
      </c>
      <c r="BF29" s="108"/>
    </row>
    <row r="30" spans="1:58" x14ac:dyDescent="0.25">
      <c r="A30" s="133" t="s">
        <v>51</v>
      </c>
      <c r="B30" s="111" t="s">
        <v>50</v>
      </c>
      <c r="C30" s="162">
        <f>IF('Indicator Date'!C30="","x",'Indicator Date'!C30)</f>
        <v>2015</v>
      </c>
      <c r="D30" s="162">
        <f>IF('Indicator Date'!D30="","x",'Indicator Date'!D30)</f>
        <v>2015</v>
      </c>
      <c r="E30" s="162">
        <f>IF('Indicator Date'!E30="","x",'Indicator Date'!E30)</f>
        <v>2015</v>
      </c>
      <c r="F30" s="162">
        <f>IF('Indicator Date'!F30="","x",'Indicator Date'!F30)</f>
        <v>2015</v>
      </c>
      <c r="G30" s="162">
        <f>IF('Indicator Date'!G30="","x",'Indicator Date'!G30)</f>
        <v>2015</v>
      </c>
      <c r="H30" s="162">
        <f>IF('Indicator Date'!H30="","x",'Indicator Date'!H30)</f>
        <v>2015</v>
      </c>
      <c r="I30" s="162">
        <f>IF('Indicator Date'!I30="","x",'Indicator Date'!I30)</f>
        <v>2015</v>
      </c>
      <c r="J30" s="162">
        <f>IF('Indicator Date'!J30="","x",'Indicator Date'!J30)</f>
        <v>2016</v>
      </c>
      <c r="K30" s="162">
        <f>IF('Indicator Date'!K30="","x",'Indicator Date'!K30)</f>
        <v>2016</v>
      </c>
      <c r="L30" s="162">
        <f>IF('Indicator Date'!L30="","x",'Indicator Date'!L30)</f>
        <v>2016</v>
      </c>
      <c r="M30" s="162">
        <f>IF('Indicator Date'!M30="","x",'Indicator Date'!M30)</f>
        <v>2018</v>
      </c>
      <c r="N30" s="162">
        <f>IF('Indicator Date'!N30="","x",'Indicator Date'!N30)</f>
        <v>2018</v>
      </c>
      <c r="O30" s="162">
        <f>IF('Indicator Date'!O30="","x",'Indicator Date'!O30)</f>
        <v>2017</v>
      </c>
      <c r="P30" s="162">
        <f>IF('Indicator Date'!P30="","x",'Indicator Date'!P30)</f>
        <v>2017</v>
      </c>
      <c r="Q30" s="162">
        <f>IF('Indicator Date'!Q30="","x",'Indicator Date'!Q30)</f>
        <v>2015</v>
      </c>
      <c r="R30" s="162" t="str">
        <f>IF('Indicator Date'!R30="","x",LEFT(RIGHT('Indicator Date'!R30,6),4))</f>
        <v>2010</v>
      </c>
      <c r="S30" s="162">
        <f>IF('Indicator Date'!S30="","x",'Indicator Date'!S30)</f>
        <v>2018</v>
      </c>
      <c r="T30" s="162">
        <f>IF('Indicator Date'!T30="","x",'Indicator Date'!T30)</f>
        <v>2015</v>
      </c>
      <c r="U30" s="162">
        <f>IF('Indicator Date'!U30="","x",'Indicator Date'!U30)</f>
        <v>2016</v>
      </c>
      <c r="V30" s="162">
        <f>IF('Indicator Date'!V30="","x",'Indicator Date'!V30)</f>
        <v>2016</v>
      </c>
      <c r="W30" s="162">
        <f>IF('Indicator Date'!W30="","x",'Indicator Date'!W30)</f>
        <v>2016</v>
      </c>
      <c r="X30" s="162">
        <f>IF('Indicator Date'!X30="","x",'Indicator Date'!X30)</f>
        <v>2016</v>
      </c>
      <c r="Y30" s="162" t="str">
        <f>IF('Indicator Date'!Y30="","x",'Indicator Date'!Y30)</f>
        <v>x</v>
      </c>
      <c r="Z30" s="162">
        <f>IF('Indicator Date'!Z30="","x",'Indicator Date'!Z30)</f>
        <v>2016</v>
      </c>
      <c r="AA30" s="162">
        <f>IF('Indicator Date'!AA30="","x",'Indicator Date'!AA30)</f>
        <v>2016</v>
      </c>
      <c r="AB30" s="162">
        <f>IF('Indicator Date'!AB30="","x",'Indicator Date'!AB30)</f>
        <v>2016</v>
      </c>
      <c r="AC30" s="162">
        <f>IF('Indicator Date'!AC30="","x",'Indicator Date'!AC30)</f>
        <v>2015</v>
      </c>
      <c r="AD30" s="162">
        <f>IF('Indicator Date'!AD30="","x",'Indicator Date'!AD30)</f>
        <v>2015</v>
      </c>
      <c r="AE30" s="162">
        <f>IF('Indicator Date'!AE30="","x",'Indicator Date'!AE30)</f>
        <v>2012</v>
      </c>
      <c r="AF30" s="162">
        <f>IF('Indicator Date'!AF30="","x",'Indicator Date'!AF30)</f>
        <v>2015</v>
      </c>
      <c r="AG30" s="162">
        <f>IF('Indicator Date'!AG30="","x",'Indicator Date'!AG30)</f>
        <v>2006</v>
      </c>
      <c r="AH30" s="162">
        <f>IF('Indicator Date'!AH30="","x",'Indicator Date'!AH30)</f>
        <v>2016</v>
      </c>
      <c r="AI30" s="162">
        <f>IF('Indicator Date'!AI30="","x",'Indicator Date'!AI30)</f>
        <v>2017</v>
      </c>
      <c r="AJ30" s="162">
        <f>IF('Indicator Date'!AJ30="","x",'Indicator Date'!AJ30)</f>
        <v>2018</v>
      </c>
      <c r="AK30" s="162">
        <f>IF('Indicator Date'!AK30="","x",YEAR('Indicator Date'!AK30))</f>
        <v>2018</v>
      </c>
      <c r="AL30" s="162">
        <f>IF('Indicator Date'!AL30="","x",YEAR('Indicator Date'!AL30))</f>
        <v>2018</v>
      </c>
      <c r="AM30" s="162">
        <f>IF('Indicator Date'!AM30="","x",'Indicator Date'!AM30)</f>
        <v>2017</v>
      </c>
      <c r="AN30" s="162">
        <f>IF('Indicator Date'!AN30="","x",'Indicator Date'!AN30)</f>
        <v>2014</v>
      </c>
      <c r="AO30" s="162">
        <f>IF('Indicator Date'!AO30="","x",'Indicator Date'!AO30)</f>
        <v>2014</v>
      </c>
      <c r="AP30" s="162">
        <f>IF('Indicator Date'!AP30="","x",'Indicator Date'!AP30)</f>
        <v>2014</v>
      </c>
      <c r="AQ30" s="162">
        <f>IF('Indicator Date'!AQ30="","x",'Indicator Date'!AQ30)</f>
        <v>2014</v>
      </c>
      <c r="AR30" s="162">
        <f>IF('Indicator Date'!AR30="","x",'Indicator Date'!AR30)</f>
        <v>2015</v>
      </c>
      <c r="AS30" s="162">
        <f>IF('Indicator Date'!AS30="","x",'Indicator Date'!AS30)</f>
        <v>2016</v>
      </c>
      <c r="AT30" s="162">
        <f>IF('Indicator Date'!AT30="","x",'Indicator Date'!AT30)</f>
        <v>2017</v>
      </c>
      <c r="AU30" s="162">
        <f>IF('Indicator Date'!AU30="","x",'Indicator Date'!AU30)</f>
        <v>2016</v>
      </c>
      <c r="AV30" s="162">
        <f>IF('Indicator Date'!AV30="","x",'Indicator Date'!AV30)</f>
        <v>2015</v>
      </c>
      <c r="AW30" s="162">
        <f>IF('Indicator Date'!AW30="","x",'Indicator Date'!AW30)</f>
        <v>2015</v>
      </c>
      <c r="AX30" s="162">
        <f>IF('Indicator Date'!AX30="","x",'Indicator Date'!AX30)</f>
        <v>2016</v>
      </c>
      <c r="AY30" s="162">
        <f>IF('Indicator Date'!AY30="","x",'Indicator Date'!AY30)</f>
        <v>2014</v>
      </c>
      <c r="AZ30" s="162">
        <f>IF('Indicator Date'!AZ30="","x",'Indicator Date'!AZ30)</f>
        <v>2015</v>
      </c>
      <c r="BA30" s="162">
        <f>IF('Indicator Date'!BA30="","x",'Indicator Date'!BA30)</f>
        <v>2015</v>
      </c>
      <c r="BB30" s="162">
        <f>IF('Indicator Date'!BB30="","x",'Indicator Date'!BB30)</f>
        <v>2017</v>
      </c>
      <c r="BC30" s="162">
        <f>IF('Indicator Date'!BC30="","x",'Indicator Date'!BC30)</f>
        <v>2017</v>
      </c>
      <c r="BD30" s="162">
        <f>IF('Indicator Date'!BD30="","x",'Indicator Date'!BD30)</f>
        <v>2015</v>
      </c>
      <c r="BE30" s="162">
        <f>IF('Indicator Date'!BE30="","x",'Indicator Date'!BE30)</f>
        <v>2014</v>
      </c>
      <c r="BF30" s="108"/>
    </row>
    <row r="31" spans="1:58" x14ac:dyDescent="0.25">
      <c r="A31" s="133" t="s">
        <v>842</v>
      </c>
      <c r="B31" s="111" t="s">
        <v>58</v>
      </c>
      <c r="C31" s="162">
        <f>IF('Indicator Date'!C31="","x",'Indicator Date'!C31)</f>
        <v>2015</v>
      </c>
      <c r="D31" s="162">
        <f>IF('Indicator Date'!D31="","x",'Indicator Date'!D31)</f>
        <v>2015</v>
      </c>
      <c r="E31" s="162">
        <f>IF('Indicator Date'!E31="","x",'Indicator Date'!E31)</f>
        <v>2015</v>
      </c>
      <c r="F31" s="162">
        <f>IF('Indicator Date'!F31="","x",'Indicator Date'!F31)</f>
        <v>2015</v>
      </c>
      <c r="G31" s="162">
        <f>IF('Indicator Date'!G31="","x",'Indicator Date'!G31)</f>
        <v>2015</v>
      </c>
      <c r="H31" s="162">
        <f>IF('Indicator Date'!H31="","x",'Indicator Date'!H31)</f>
        <v>2015</v>
      </c>
      <c r="I31" s="162">
        <f>IF('Indicator Date'!I31="","x",'Indicator Date'!I31)</f>
        <v>2015</v>
      </c>
      <c r="J31" s="162">
        <f>IF('Indicator Date'!J31="","x",'Indicator Date'!J31)</f>
        <v>2016</v>
      </c>
      <c r="K31" s="162">
        <f>IF('Indicator Date'!K31="","x",'Indicator Date'!K31)</f>
        <v>2016</v>
      </c>
      <c r="L31" s="162">
        <f>IF('Indicator Date'!L31="","x",'Indicator Date'!L31)</f>
        <v>2016</v>
      </c>
      <c r="M31" s="162">
        <f>IF('Indicator Date'!M31="","x",'Indicator Date'!M31)</f>
        <v>2018</v>
      </c>
      <c r="N31" s="162">
        <f>IF('Indicator Date'!N31="","x",'Indicator Date'!N31)</f>
        <v>2018</v>
      </c>
      <c r="O31" s="162">
        <f>IF('Indicator Date'!O31="","x",'Indicator Date'!O31)</f>
        <v>2017</v>
      </c>
      <c r="P31" s="162">
        <f>IF('Indicator Date'!P31="","x",'Indicator Date'!P31)</f>
        <v>2017</v>
      </c>
      <c r="Q31" s="162">
        <f>IF('Indicator Date'!Q31="","x",'Indicator Date'!Q31)</f>
        <v>2015</v>
      </c>
      <c r="R31" s="162" t="str">
        <f>IF('Indicator Date'!R31="","x",LEFT(RIGHT('Indicator Date'!R31,6),4))</f>
        <v>x</v>
      </c>
      <c r="S31" s="162">
        <f>IF('Indicator Date'!S31="","x",'Indicator Date'!S31)</f>
        <v>2018</v>
      </c>
      <c r="T31" s="162">
        <f>IF('Indicator Date'!T31="","x",'Indicator Date'!T31)</f>
        <v>2015</v>
      </c>
      <c r="U31" s="162">
        <f>IF('Indicator Date'!U31="","x",'Indicator Date'!U31)</f>
        <v>2016</v>
      </c>
      <c r="V31" s="162">
        <f>IF('Indicator Date'!V31="","x",'Indicator Date'!V31)</f>
        <v>2016</v>
      </c>
      <c r="W31" s="162">
        <f>IF('Indicator Date'!W31="","x",'Indicator Date'!W31)</f>
        <v>2016</v>
      </c>
      <c r="X31" s="162" t="str">
        <f>IF('Indicator Date'!X31="","x",'Indicator Date'!X31)</f>
        <v>x</v>
      </c>
      <c r="Y31" s="162">
        <f>IF('Indicator Date'!Y31="","x",'Indicator Date'!Y31)</f>
        <v>2011</v>
      </c>
      <c r="Z31" s="162">
        <f>IF('Indicator Date'!Z31="","x",'Indicator Date'!Z31)</f>
        <v>2016</v>
      </c>
      <c r="AA31" s="162">
        <f>IF('Indicator Date'!AA31="","x",'Indicator Date'!AA31)</f>
        <v>2016</v>
      </c>
      <c r="AB31" s="162">
        <f>IF('Indicator Date'!AB31="","x",'Indicator Date'!AB31)</f>
        <v>2016</v>
      </c>
      <c r="AC31" s="162">
        <f>IF('Indicator Date'!AC31="","x",'Indicator Date'!AC31)</f>
        <v>2015</v>
      </c>
      <c r="AD31" s="162">
        <f>IF('Indicator Date'!AD31="","x",'Indicator Date'!AD31)</f>
        <v>2015</v>
      </c>
      <c r="AE31" s="162">
        <f>IF('Indicator Date'!AE31="","x",'Indicator Date'!AE31)</f>
        <v>2012</v>
      </c>
      <c r="AF31" s="162" t="str">
        <f>IF('Indicator Date'!AF31="","x",'Indicator Date'!AF31)</f>
        <v>x</v>
      </c>
      <c r="AG31" s="162">
        <f>IF('Indicator Date'!AG31="","x",'Indicator Date'!AG31)</f>
        <v>2007</v>
      </c>
      <c r="AH31" s="162">
        <f>IF('Indicator Date'!AH31="","x",'Indicator Date'!AH31)</f>
        <v>2016</v>
      </c>
      <c r="AI31" s="162">
        <f>IF('Indicator Date'!AI31="","x",'Indicator Date'!AI31)</f>
        <v>2017</v>
      </c>
      <c r="AJ31" s="162">
        <f>IF('Indicator Date'!AJ31="","x",'Indicator Date'!AJ31)</f>
        <v>2018</v>
      </c>
      <c r="AK31" s="162" t="str">
        <f>IF('Indicator Date'!AK31="","x",YEAR('Indicator Date'!AK31))</f>
        <v>x</v>
      </c>
      <c r="AL31" s="162">
        <f>IF('Indicator Date'!AL31="","x",YEAR('Indicator Date'!AL31))</f>
        <v>2017</v>
      </c>
      <c r="AM31" s="162">
        <f>IF('Indicator Date'!AM31="","x",'Indicator Date'!AM31)</f>
        <v>2017</v>
      </c>
      <c r="AN31" s="162">
        <f>IF('Indicator Date'!AN31="","x",'Indicator Date'!AN31)</f>
        <v>2014</v>
      </c>
      <c r="AO31" s="162">
        <f>IF('Indicator Date'!AO31="","x",'Indicator Date'!AO31)</f>
        <v>2014</v>
      </c>
      <c r="AP31" s="162">
        <f>IF('Indicator Date'!AP31="","x",'Indicator Date'!AP31)</f>
        <v>2014</v>
      </c>
      <c r="AQ31" s="162">
        <f>IF('Indicator Date'!AQ31="","x",'Indicator Date'!AQ31)</f>
        <v>2014</v>
      </c>
      <c r="AR31" s="162">
        <f>IF('Indicator Date'!AR31="","x",'Indicator Date'!AR31)</f>
        <v>2015</v>
      </c>
      <c r="AS31" s="162">
        <f>IF('Indicator Date'!AS31="","x",'Indicator Date'!AS31)</f>
        <v>2016</v>
      </c>
      <c r="AT31" s="162">
        <f>IF('Indicator Date'!AT31="","x",'Indicator Date'!AT31)</f>
        <v>2017</v>
      </c>
      <c r="AU31" s="162">
        <f>IF('Indicator Date'!AU31="","x",'Indicator Date'!AU31)</f>
        <v>2016</v>
      </c>
      <c r="AV31" s="162">
        <f>IF('Indicator Date'!AV31="","x",'Indicator Date'!AV31)</f>
        <v>2015</v>
      </c>
      <c r="AW31" s="162">
        <f>IF('Indicator Date'!AW31="","x",'Indicator Date'!AW31)</f>
        <v>2015</v>
      </c>
      <c r="AX31" s="162">
        <f>IF('Indicator Date'!AX31="","x",'Indicator Date'!AX31)</f>
        <v>2016</v>
      </c>
      <c r="AY31" s="162">
        <f>IF('Indicator Date'!AY31="","x",'Indicator Date'!AY31)</f>
        <v>2014</v>
      </c>
      <c r="AZ31" s="162">
        <f>IF('Indicator Date'!AZ31="","x",'Indicator Date'!AZ31)</f>
        <v>2015</v>
      </c>
      <c r="BA31" s="162">
        <f>IF('Indicator Date'!BA31="","x",'Indicator Date'!BA31)</f>
        <v>2015</v>
      </c>
      <c r="BB31" s="162">
        <f>IF('Indicator Date'!BB31="","x",'Indicator Date'!BB31)</f>
        <v>2017</v>
      </c>
      <c r="BC31" s="162">
        <f>IF('Indicator Date'!BC31="","x",'Indicator Date'!BC31)</f>
        <v>2017</v>
      </c>
      <c r="BD31" s="162">
        <f>IF('Indicator Date'!BD31="","x",'Indicator Date'!BD31)</f>
        <v>2015</v>
      </c>
      <c r="BE31" s="162">
        <f>IF('Indicator Date'!BE31="","x",'Indicator Date'!BE31)</f>
        <v>2014</v>
      </c>
      <c r="BF31" s="108"/>
    </row>
    <row r="32" spans="1:58" x14ac:dyDescent="0.25">
      <c r="A32" s="133" t="s">
        <v>53</v>
      </c>
      <c r="B32" s="111" t="s">
        <v>52</v>
      </c>
      <c r="C32" s="162">
        <f>IF('Indicator Date'!C32="","x",'Indicator Date'!C32)</f>
        <v>2015</v>
      </c>
      <c r="D32" s="162">
        <f>IF('Indicator Date'!D32="","x",'Indicator Date'!D32)</f>
        <v>2015</v>
      </c>
      <c r="E32" s="162">
        <f>IF('Indicator Date'!E32="","x",'Indicator Date'!E32)</f>
        <v>2015</v>
      </c>
      <c r="F32" s="162">
        <f>IF('Indicator Date'!F32="","x",'Indicator Date'!F32)</f>
        <v>2015</v>
      </c>
      <c r="G32" s="162">
        <f>IF('Indicator Date'!G32="","x",'Indicator Date'!G32)</f>
        <v>2015</v>
      </c>
      <c r="H32" s="162">
        <f>IF('Indicator Date'!H32="","x",'Indicator Date'!H32)</f>
        <v>2015</v>
      </c>
      <c r="I32" s="162">
        <f>IF('Indicator Date'!I32="","x",'Indicator Date'!I32)</f>
        <v>2015</v>
      </c>
      <c r="J32" s="162">
        <f>IF('Indicator Date'!J32="","x",'Indicator Date'!J32)</f>
        <v>2016</v>
      </c>
      <c r="K32" s="162">
        <f>IF('Indicator Date'!K32="","x",'Indicator Date'!K32)</f>
        <v>2016</v>
      </c>
      <c r="L32" s="162">
        <f>IF('Indicator Date'!L32="","x",'Indicator Date'!L32)</f>
        <v>2016</v>
      </c>
      <c r="M32" s="162">
        <f>IF('Indicator Date'!M32="","x",'Indicator Date'!M32)</f>
        <v>2018</v>
      </c>
      <c r="N32" s="162">
        <f>IF('Indicator Date'!N32="","x",'Indicator Date'!N32)</f>
        <v>2018</v>
      </c>
      <c r="O32" s="162">
        <f>IF('Indicator Date'!O32="","x",'Indicator Date'!O32)</f>
        <v>2017</v>
      </c>
      <c r="P32" s="162">
        <f>IF('Indicator Date'!P32="","x",'Indicator Date'!P32)</f>
        <v>2017</v>
      </c>
      <c r="Q32" s="162">
        <f>IF('Indicator Date'!Q32="","x",'Indicator Date'!Q32)</f>
        <v>2015</v>
      </c>
      <c r="R32" s="162" t="str">
        <f>IF('Indicator Date'!R32="","x",LEFT(RIGHT('Indicator Date'!R32,6),4))</f>
        <v>2014</v>
      </c>
      <c r="S32" s="162">
        <f>IF('Indicator Date'!S32="","x",'Indicator Date'!S32)</f>
        <v>2018</v>
      </c>
      <c r="T32" s="162">
        <f>IF('Indicator Date'!T32="","x",'Indicator Date'!T32)</f>
        <v>2015</v>
      </c>
      <c r="U32" s="162">
        <f>IF('Indicator Date'!U32="","x",'Indicator Date'!U32)</f>
        <v>2016</v>
      </c>
      <c r="V32" s="162">
        <f>IF('Indicator Date'!V32="","x",'Indicator Date'!V32)</f>
        <v>2016</v>
      </c>
      <c r="W32" s="162">
        <f>IF('Indicator Date'!W32="","x",'Indicator Date'!W32)</f>
        <v>2016</v>
      </c>
      <c r="X32" s="162">
        <f>IF('Indicator Date'!X32="","x",'Indicator Date'!X32)</f>
        <v>2014</v>
      </c>
      <c r="Y32" s="162">
        <f>IF('Indicator Date'!Y32="","x",'Indicator Date'!Y32)</f>
        <v>2012</v>
      </c>
      <c r="Z32" s="162">
        <f>IF('Indicator Date'!Z32="","x",'Indicator Date'!Z32)</f>
        <v>2016</v>
      </c>
      <c r="AA32" s="162">
        <f>IF('Indicator Date'!AA32="","x",'Indicator Date'!AA32)</f>
        <v>2016</v>
      </c>
      <c r="AB32" s="162">
        <f>IF('Indicator Date'!AB32="","x",'Indicator Date'!AB32)</f>
        <v>2016</v>
      </c>
      <c r="AC32" s="162">
        <f>IF('Indicator Date'!AC32="","x",'Indicator Date'!AC32)</f>
        <v>2015</v>
      </c>
      <c r="AD32" s="162">
        <f>IF('Indicator Date'!AD32="","x",'Indicator Date'!AD32)</f>
        <v>2015</v>
      </c>
      <c r="AE32" s="162">
        <f>IF('Indicator Date'!AE32="","x",'Indicator Date'!AE32)</f>
        <v>2012</v>
      </c>
      <c r="AF32" s="162">
        <f>IF('Indicator Date'!AF32="","x",'Indicator Date'!AF32)</f>
        <v>2015</v>
      </c>
      <c r="AG32" s="162">
        <f>IF('Indicator Date'!AG32="","x",'Indicator Date'!AG32)</f>
        <v>2012</v>
      </c>
      <c r="AH32" s="162">
        <f>IF('Indicator Date'!AH32="","x",'Indicator Date'!AH32)</f>
        <v>2016</v>
      </c>
      <c r="AI32" s="162">
        <f>IF('Indicator Date'!AI32="","x",'Indicator Date'!AI32)</f>
        <v>2017</v>
      </c>
      <c r="AJ32" s="162">
        <f>IF('Indicator Date'!AJ32="","x",'Indicator Date'!AJ32)</f>
        <v>2018</v>
      </c>
      <c r="AK32" s="162" t="str">
        <f>IF('Indicator Date'!AK32="","x",YEAR('Indicator Date'!AK32))</f>
        <v>x</v>
      </c>
      <c r="AL32" s="162">
        <f>IF('Indicator Date'!AL32="","x",YEAR('Indicator Date'!AL32))</f>
        <v>2017</v>
      </c>
      <c r="AM32" s="162">
        <f>IF('Indicator Date'!AM32="","x",'Indicator Date'!AM32)</f>
        <v>2017</v>
      </c>
      <c r="AN32" s="162">
        <f>IF('Indicator Date'!AN32="","x",'Indicator Date'!AN32)</f>
        <v>2014</v>
      </c>
      <c r="AO32" s="162">
        <f>IF('Indicator Date'!AO32="","x",'Indicator Date'!AO32)</f>
        <v>2014</v>
      </c>
      <c r="AP32" s="162">
        <f>IF('Indicator Date'!AP32="","x",'Indicator Date'!AP32)</f>
        <v>2014</v>
      </c>
      <c r="AQ32" s="162">
        <f>IF('Indicator Date'!AQ32="","x",'Indicator Date'!AQ32)</f>
        <v>2014</v>
      </c>
      <c r="AR32" s="162">
        <f>IF('Indicator Date'!AR32="","x",'Indicator Date'!AR32)</f>
        <v>2007</v>
      </c>
      <c r="AS32" s="162">
        <f>IF('Indicator Date'!AS32="","x",'Indicator Date'!AS32)</f>
        <v>2016</v>
      </c>
      <c r="AT32" s="162">
        <f>IF('Indicator Date'!AT32="","x",'Indicator Date'!AT32)</f>
        <v>2017</v>
      </c>
      <c r="AU32" s="162">
        <f>IF('Indicator Date'!AU32="","x",'Indicator Date'!AU32)</f>
        <v>2016</v>
      </c>
      <c r="AV32" s="162">
        <f>IF('Indicator Date'!AV32="","x",'Indicator Date'!AV32)</f>
        <v>2015</v>
      </c>
      <c r="AW32" s="162">
        <f>IF('Indicator Date'!AW32="","x",'Indicator Date'!AW32)</f>
        <v>2015</v>
      </c>
      <c r="AX32" s="162">
        <f>IF('Indicator Date'!AX32="","x",'Indicator Date'!AX32)</f>
        <v>2016</v>
      </c>
      <c r="AY32" s="162">
        <f>IF('Indicator Date'!AY32="","x",'Indicator Date'!AY32)</f>
        <v>2014</v>
      </c>
      <c r="AZ32" s="162">
        <f>IF('Indicator Date'!AZ32="","x",'Indicator Date'!AZ32)</f>
        <v>2015</v>
      </c>
      <c r="BA32" s="162">
        <f>IF('Indicator Date'!BA32="","x",'Indicator Date'!BA32)</f>
        <v>2015</v>
      </c>
      <c r="BB32" s="162">
        <f>IF('Indicator Date'!BB32="","x",'Indicator Date'!BB32)</f>
        <v>2017</v>
      </c>
      <c r="BC32" s="162">
        <f>IF('Indicator Date'!BC32="","x",'Indicator Date'!BC32)</f>
        <v>2017</v>
      </c>
      <c r="BD32" s="162">
        <f>IF('Indicator Date'!BD32="","x",'Indicator Date'!BD32)</f>
        <v>2015</v>
      </c>
      <c r="BE32" s="162">
        <f>IF('Indicator Date'!BE32="","x",'Indicator Date'!BE32)</f>
        <v>2014</v>
      </c>
      <c r="BF32" s="108"/>
    </row>
    <row r="33" spans="1:58" x14ac:dyDescent="0.25">
      <c r="A33" s="133" t="s">
        <v>55</v>
      </c>
      <c r="B33" s="111" t="s">
        <v>54</v>
      </c>
      <c r="C33" s="162">
        <f>IF('Indicator Date'!C33="","x",'Indicator Date'!C33)</f>
        <v>2015</v>
      </c>
      <c r="D33" s="162">
        <f>IF('Indicator Date'!D33="","x",'Indicator Date'!D33)</f>
        <v>2015</v>
      </c>
      <c r="E33" s="162">
        <f>IF('Indicator Date'!E33="","x",'Indicator Date'!E33)</f>
        <v>2015</v>
      </c>
      <c r="F33" s="162">
        <f>IF('Indicator Date'!F33="","x",'Indicator Date'!F33)</f>
        <v>2015</v>
      </c>
      <c r="G33" s="162">
        <f>IF('Indicator Date'!G33="","x",'Indicator Date'!G33)</f>
        <v>2015</v>
      </c>
      <c r="H33" s="162">
        <f>IF('Indicator Date'!H33="","x",'Indicator Date'!H33)</f>
        <v>2015</v>
      </c>
      <c r="I33" s="162">
        <f>IF('Indicator Date'!I33="","x",'Indicator Date'!I33)</f>
        <v>2015</v>
      </c>
      <c r="J33" s="162">
        <f>IF('Indicator Date'!J33="","x",'Indicator Date'!J33)</f>
        <v>2016</v>
      </c>
      <c r="K33" s="162">
        <f>IF('Indicator Date'!K33="","x",'Indicator Date'!K33)</f>
        <v>2016</v>
      </c>
      <c r="L33" s="162">
        <f>IF('Indicator Date'!L33="","x",'Indicator Date'!L33)</f>
        <v>2016</v>
      </c>
      <c r="M33" s="162">
        <f>IF('Indicator Date'!M33="","x",'Indicator Date'!M33)</f>
        <v>2018</v>
      </c>
      <c r="N33" s="162">
        <f>IF('Indicator Date'!N33="","x",'Indicator Date'!N33)</f>
        <v>2018</v>
      </c>
      <c r="O33" s="162">
        <f>IF('Indicator Date'!O33="","x",'Indicator Date'!O33)</f>
        <v>2017</v>
      </c>
      <c r="P33" s="162">
        <f>IF('Indicator Date'!P33="","x",'Indicator Date'!P33)</f>
        <v>2017</v>
      </c>
      <c r="Q33" s="162">
        <f>IF('Indicator Date'!Q33="","x",'Indicator Date'!Q33)</f>
        <v>2015</v>
      </c>
      <c r="R33" s="162" t="str">
        <f>IF('Indicator Date'!R33="","x",LEFT(RIGHT('Indicator Date'!R33,6),4))</f>
        <v>2011</v>
      </c>
      <c r="S33" s="162">
        <f>IF('Indicator Date'!S33="","x",'Indicator Date'!S33)</f>
        <v>2018</v>
      </c>
      <c r="T33" s="162">
        <f>IF('Indicator Date'!T33="","x",'Indicator Date'!T33)</f>
        <v>2015</v>
      </c>
      <c r="U33" s="162">
        <f>IF('Indicator Date'!U33="","x",'Indicator Date'!U33)</f>
        <v>2016</v>
      </c>
      <c r="V33" s="162">
        <f>IF('Indicator Date'!V33="","x",'Indicator Date'!V33)</f>
        <v>2016</v>
      </c>
      <c r="W33" s="162">
        <f>IF('Indicator Date'!W33="","x",'Indicator Date'!W33)</f>
        <v>2016</v>
      </c>
      <c r="X33" s="162">
        <f>IF('Indicator Date'!X33="","x",'Indicator Date'!X33)</f>
        <v>2011</v>
      </c>
      <c r="Y33" s="162">
        <f>IF('Indicator Date'!Y33="","x",'Indicator Date'!Y33)</f>
        <v>2009</v>
      </c>
      <c r="Z33" s="162">
        <f>IF('Indicator Date'!Z33="","x",'Indicator Date'!Z33)</f>
        <v>2016</v>
      </c>
      <c r="AA33" s="162">
        <f>IF('Indicator Date'!AA33="","x",'Indicator Date'!AA33)</f>
        <v>2016</v>
      </c>
      <c r="AB33" s="162">
        <f>IF('Indicator Date'!AB33="","x",'Indicator Date'!AB33)</f>
        <v>2016</v>
      </c>
      <c r="AC33" s="162">
        <f>IF('Indicator Date'!AC33="","x",'Indicator Date'!AC33)</f>
        <v>2015</v>
      </c>
      <c r="AD33" s="162">
        <f>IF('Indicator Date'!AD33="","x",'Indicator Date'!AD33)</f>
        <v>2015</v>
      </c>
      <c r="AE33" s="162">
        <f>IF('Indicator Date'!AE33="","x",'Indicator Date'!AE33)</f>
        <v>2012</v>
      </c>
      <c r="AF33" s="162">
        <f>IF('Indicator Date'!AF33="","x",'Indicator Date'!AF33)</f>
        <v>2015</v>
      </c>
      <c r="AG33" s="162">
        <f>IF('Indicator Date'!AG33="","x",'Indicator Date'!AG33)</f>
        <v>2014</v>
      </c>
      <c r="AH33" s="162">
        <f>IF('Indicator Date'!AH33="","x",'Indicator Date'!AH33)</f>
        <v>2016</v>
      </c>
      <c r="AI33" s="162">
        <f>IF('Indicator Date'!AI33="","x",'Indicator Date'!AI33)</f>
        <v>2017</v>
      </c>
      <c r="AJ33" s="162">
        <f>IF('Indicator Date'!AJ33="","x",'Indicator Date'!AJ33)</f>
        <v>2018</v>
      </c>
      <c r="AK33" s="162">
        <f>IF('Indicator Date'!AK33="","x",YEAR('Indicator Date'!AK33))</f>
        <v>2017</v>
      </c>
      <c r="AL33" s="162">
        <f>IF('Indicator Date'!AL33="","x",YEAR('Indicator Date'!AL33))</f>
        <v>2018</v>
      </c>
      <c r="AM33" s="162">
        <f>IF('Indicator Date'!AM33="","x",'Indicator Date'!AM33)</f>
        <v>2017</v>
      </c>
      <c r="AN33" s="162">
        <f>IF('Indicator Date'!AN33="","x",'Indicator Date'!AN33)</f>
        <v>2014</v>
      </c>
      <c r="AO33" s="162">
        <f>IF('Indicator Date'!AO33="","x",'Indicator Date'!AO33)</f>
        <v>2014</v>
      </c>
      <c r="AP33" s="162">
        <f>IF('Indicator Date'!AP33="","x",'Indicator Date'!AP33)</f>
        <v>2014</v>
      </c>
      <c r="AQ33" s="162">
        <f>IF('Indicator Date'!AQ33="","x",'Indicator Date'!AQ33)</f>
        <v>2014</v>
      </c>
      <c r="AR33" s="162">
        <f>IF('Indicator Date'!AR33="","x",'Indicator Date'!AR33)</f>
        <v>2015</v>
      </c>
      <c r="AS33" s="162">
        <f>IF('Indicator Date'!AS33="","x",'Indicator Date'!AS33)</f>
        <v>2016</v>
      </c>
      <c r="AT33" s="162">
        <f>IF('Indicator Date'!AT33="","x",'Indicator Date'!AT33)</f>
        <v>2017</v>
      </c>
      <c r="AU33" s="162">
        <f>IF('Indicator Date'!AU33="","x",'Indicator Date'!AU33)</f>
        <v>2016</v>
      </c>
      <c r="AV33" s="162">
        <f>IF('Indicator Date'!AV33="","x",'Indicator Date'!AV33)</f>
        <v>2015</v>
      </c>
      <c r="AW33" s="162">
        <f>IF('Indicator Date'!AW33="","x",'Indicator Date'!AW33)</f>
        <v>2015</v>
      </c>
      <c r="AX33" s="162">
        <f>IF('Indicator Date'!AX33="","x",'Indicator Date'!AX33)</f>
        <v>2016</v>
      </c>
      <c r="AY33" s="162">
        <f>IF('Indicator Date'!AY33="","x",'Indicator Date'!AY33)</f>
        <v>2014</v>
      </c>
      <c r="AZ33" s="162">
        <f>IF('Indicator Date'!AZ33="","x",'Indicator Date'!AZ33)</f>
        <v>2015</v>
      </c>
      <c r="BA33" s="162">
        <f>IF('Indicator Date'!BA33="","x",'Indicator Date'!BA33)</f>
        <v>2015</v>
      </c>
      <c r="BB33" s="162">
        <f>IF('Indicator Date'!BB33="","x",'Indicator Date'!BB33)</f>
        <v>2017</v>
      </c>
      <c r="BC33" s="162">
        <f>IF('Indicator Date'!BC33="","x",'Indicator Date'!BC33)</f>
        <v>2017</v>
      </c>
      <c r="BD33" s="162">
        <f>IF('Indicator Date'!BD33="","x",'Indicator Date'!BD33)</f>
        <v>2015</v>
      </c>
      <c r="BE33" s="162">
        <f>IF('Indicator Date'!BE33="","x",'Indicator Date'!BE33)</f>
        <v>2014</v>
      </c>
      <c r="BF33" s="108"/>
    </row>
    <row r="34" spans="1:58" x14ac:dyDescent="0.25">
      <c r="A34" s="133" t="s">
        <v>57</v>
      </c>
      <c r="B34" s="111" t="s">
        <v>56</v>
      </c>
      <c r="C34" s="162">
        <f>IF('Indicator Date'!C34="","x",'Indicator Date'!C34)</f>
        <v>2015</v>
      </c>
      <c r="D34" s="162">
        <f>IF('Indicator Date'!D34="","x",'Indicator Date'!D34)</f>
        <v>2015</v>
      </c>
      <c r="E34" s="162">
        <f>IF('Indicator Date'!E34="","x",'Indicator Date'!E34)</f>
        <v>2015</v>
      </c>
      <c r="F34" s="162">
        <f>IF('Indicator Date'!F34="","x",'Indicator Date'!F34)</f>
        <v>2015</v>
      </c>
      <c r="G34" s="162">
        <f>IF('Indicator Date'!G34="","x",'Indicator Date'!G34)</f>
        <v>2015</v>
      </c>
      <c r="H34" s="162">
        <f>IF('Indicator Date'!H34="","x",'Indicator Date'!H34)</f>
        <v>2015</v>
      </c>
      <c r="I34" s="162">
        <f>IF('Indicator Date'!I34="","x",'Indicator Date'!I34)</f>
        <v>2015</v>
      </c>
      <c r="J34" s="162">
        <f>IF('Indicator Date'!J34="","x",'Indicator Date'!J34)</f>
        <v>2016</v>
      </c>
      <c r="K34" s="162">
        <f>IF('Indicator Date'!K34="","x",'Indicator Date'!K34)</f>
        <v>2016</v>
      </c>
      <c r="L34" s="162">
        <f>IF('Indicator Date'!L34="","x",'Indicator Date'!L34)</f>
        <v>2016</v>
      </c>
      <c r="M34" s="162">
        <f>IF('Indicator Date'!M34="","x",'Indicator Date'!M34)</f>
        <v>2018</v>
      </c>
      <c r="N34" s="162">
        <f>IF('Indicator Date'!N34="","x",'Indicator Date'!N34)</f>
        <v>2018</v>
      </c>
      <c r="O34" s="162">
        <f>IF('Indicator Date'!O34="","x",'Indicator Date'!O34)</f>
        <v>2017</v>
      </c>
      <c r="P34" s="162">
        <f>IF('Indicator Date'!P34="","x",'Indicator Date'!P34)</f>
        <v>2017</v>
      </c>
      <c r="Q34" s="162">
        <f>IF('Indicator Date'!Q34="","x",'Indicator Date'!Q34)</f>
        <v>2015</v>
      </c>
      <c r="R34" s="162" t="str">
        <f>IF('Indicator Date'!R34="","x",LEFT(RIGHT('Indicator Date'!R34,6),4))</f>
        <v>x</v>
      </c>
      <c r="S34" s="162">
        <f>IF('Indicator Date'!S34="","x",'Indicator Date'!S34)</f>
        <v>2018</v>
      </c>
      <c r="T34" s="162">
        <f>IF('Indicator Date'!T34="","x",'Indicator Date'!T34)</f>
        <v>2015</v>
      </c>
      <c r="U34" s="162">
        <f>IF('Indicator Date'!U34="","x",'Indicator Date'!U34)</f>
        <v>2016</v>
      </c>
      <c r="V34" s="162" t="str">
        <f>IF('Indicator Date'!V34="","x",'Indicator Date'!V34)</f>
        <v>x</v>
      </c>
      <c r="W34" s="162">
        <f>IF('Indicator Date'!W34="","x",'Indicator Date'!W34)</f>
        <v>2016</v>
      </c>
      <c r="X34" s="162" t="str">
        <f>IF('Indicator Date'!X34="","x",'Indicator Date'!X34)</f>
        <v>x</v>
      </c>
      <c r="Y34" s="162">
        <f>IF('Indicator Date'!Y34="","x",'Indicator Date'!Y34)</f>
        <v>2010</v>
      </c>
      <c r="Z34" s="162">
        <f>IF('Indicator Date'!Z34="","x",'Indicator Date'!Z34)</f>
        <v>2016</v>
      </c>
      <c r="AA34" s="162">
        <f>IF('Indicator Date'!AA34="","x",'Indicator Date'!AA34)</f>
        <v>2016</v>
      </c>
      <c r="AB34" s="162" t="str">
        <f>IF('Indicator Date'!AB34="","x",'Indicator Date'!AB34)</f>
        <v>x</v>
      </c>
      <c r="AC34" s="162">
        <f>IF('Indicator Date'!AC34="","x",'Indicator Date'!AC34)</f>
        <v>2015</v>
      </c>
      <c r="AD34" s="162">
        <f>IF('Indicator Date'!AD34="","x",'Indicator Date'!AD34)</f>
        <v>2015</v>
      </c>
      <c r="AE34" s="162" t="str">
        <f>IF('Indicator Date'!AE34="","x",'Indicator Date'!AE34)</f>
        <v>x</v>
      </c>
      <c r="AF34" s="162">
        <f>IF('Indicator Date'!AF34="","x",'Indicator Date'!AF34)</f>
        <v>2015</v>
      </c>
      <c r="AG34" s="162">
        <f>IF('Indicator Date'!AG34="","x",'Indicator Date'!AG34)</f>
        <v>2010</v>
      </c>
      <c r="AH34" s="162">
        <f>IF('Indicator Date'!AH34="","x",'Indicator Date'!AH34)</f>
        <v>2016</v>
      </c>
      <c r="AI34" s="162">
        <f>IF('Indicator Date'!AI34="","x",'Indicator Date'!AI34)</f>
        <v>2017</v>
      </c>
      <c r="AJ34" s="162">
        <f>IF('Indicator Date'!AJ34="","x",'Indicator Date'!AJ34)</f>
        <v>2018</v>
      </c>
      <c r="AK34" s="162" t="str">
        <f>IF('Indicator Date'!AK34="","x",YEAR('Indicator Date'!AK34))</f>
        <v>x</v>
      </c>
      <c r="AL34" s="162">
        <f>IF('Indicator Date'!AL34="","x",YEAR('Indicator Date'!AL34))</f>
        <v>2017</v>
      </c>
      <c r="AM34" s="162">
        <f>IF('Indicator Date'!AM34="","x",'Indicator Date'!AM34)</f>
        <v>2017</v>
      </c>
      <c r="AN34" s="162">
        <f>IF('Indicator Date'!AN34="","x",'Indicator Date'!AN34)</f>
        <v>2014</v>
      </c>
      <c r="AO34" s="162">
        <f>IF('Indicator Date'!AO34="","x",'Indicator Date'!AO34)</f>
        <v>2014</v>
      </c>
      <c r="AP34" s="162">
        <f>IF('Indicator Date'!AP34="","x",'Indicator Date'!AP34)</f>
        <v>2014</v>
      </c>
      <c r="AQ34" s="162">
        <f>IF('Indicator Date'!AQ34="","x",'Indicator Date'!AQ34)</f>
        <v>2014</v>
      </c>
      <c r="AR34" s="162">
        <f>IF('Indicator Date'!AR34="","x",'Indicator Date'!AR34)</f>
        <v>2011</v>
      </c>
      <c r="AS34" s="162">
        <f>IF('Indicator Date'!AS34="","x",'Indicator Date'!AS34)</f>
        <v>2016</v>
      </c>
      <c r="AT34" s="162">
        <f>IF('Indicator Date'!AT34="","x",'Indicator Date'!AT34)</f>
        <v>2017</v>
      </c>
      <c r="AU34" s="162">
        <f>IF('Indicator Date'!AU34="","x",'Indicator Date'!AU34)</f>
        <v>2016</v>
      </c>
      <c r="AV34" s="162" t="str">
        <f>IF('Indicator Date'!AV34="","x",'Indicator Date'!AV34)</f>
        <v>x</v>
      </c>
      <c r="AW34" s="162">
        <f>IF('Indicator Date'!AW34="","x",'Indicator Date'!AW34)</f>
        <v>2015</v>
      </c>
      <c r="AX34" s="162">
        <f>IF('Indicator Date'!AX34="","x",'Indicator Date'!AX34)</f>
        <v>2016</v>
      </c>
      <c r="AY34" s="162">
        <f>IF('Indicator Date'!AY34="","x",'Indicator Date'!AY34)</f>
        <v>2014</v>
      </c>
      <c r="AZ34" s="162">
        <f>IF('Indicator Date'!AZ34="","x",'Indicator Date'!AZ34)</f>
        <v>2015</v>
      </c>
      <c r="BA34" s="162">
        <f>IF('Indicator Date'!BA34="","x",'Indicator Date'!BA34)</f>
        <v>2015</v>
      </c>
      <c r="BB34" s="162">
        <f>IF('Indicator Date'!BB34="","x",'Indicator Date'!BB34)</f>
        <v>2017</v>
      </c>
      <c r="BC34" s="162">
        <f>IF('Indicator Date'!BC34="","x",'Indicator Date'!BC34)</f>
        <v>2017</v>
      </c>
      <c r="BD34" s="162">
        <f>IF('Indicator Date'!BD34="","x",'Indicator Date'!BD34)</f>
        <v>2015</v>
      </c>
      <c r="BE34" s="162">
        <f>IF('Indicator Date'!BE34="","x",'Indicator Date'!BE34)</f>
        <v>2014</v>
      </c>
      <c r="BF34" s="108"/>
    </row>
    <row r="35" spans="1:58" x14ac:dyDescent="0.25">
      <c r="A35" s="133" t="s">
        <v>60</v>
      </c>
      <c r="B35" s="111" t="s">
        <v>59</v>
      </c>
      <c r="C35" s="162">
        <f>IF('Indicator Date'!C35="","x",'Indicator Date'!C35)</f>
        <v>2015</v>
      </c>
      <c r="D35" s="162">
        <f>IF('Indicator Date'!D35="","x",'Indicator Date'!D35)</f>
        <v>2015</v>
      </c>
      <c r="E35" s="162">
        <f>IF('Indicator Date'!E35="","x",'Indicator Date'!E35)</f>
        <v>2015</v>
      </c>
      <c r="F35" s="162">
        <f>IF('Indicator Date'!F35="","x",'Indicator Date'!F35)</f>
        <v>2015</v>
      </c>
      <c r="G35" s="162">
        <f>IF('Indicator Date'!G35="","x",'Indicator Date'!G35)</f>
        <v>2015</v>
      </c>
      <c r="H35" s="162">
        <f>IF('Indicator Date'!H35="","x",'Indicator Date'!H35)</f>
        <v>2015</v>
      </c>
      <c r="I35" s="162">
        <f>IF('Indicator Date'!I35="","x",'Indicator Date'!I35)</f>
        <v>2015</v>
      </c>
      <c r="J35" s="162">
        <f>IF('Indicator Date'!J35="","x",'Indicator Date'!J35)</f>
        <v>2016</v>
      </c>
      <c r="K35" s="162">
        <f>IF('Indicator Date'!K35="","x",'Indicator Date'!K35)</f>
        <v>2016</v>
      </c>
      <c r="L35" s="162">
        <f>IF('Indicator Date'!L35="","x",'Indicator Date'!L35)</f>
        <v>2016</v>
      </c>
      <c r="M35" s="162">
        <f>IF('Indicator Date'!M35="","x",'Indicator Date'!M35)</f>
        <v>2018</v>
      </c>
      <c r="N35" s="162">
        <f>IF('Indicator Date'!N35="","x",'Indicator Date'!N35)</f>
        <v>2018</v>
      </c>
      <c r="O35" s="162">
        <f>IF('Indicator Date'!O35="","x",'Indicator Date'!O35)</f>
        <v>2017</v>
      </c>
      <c r="P35" s="162">
        <f>IF('Indicator Date'!P35="","x",'Indicator Date'!P35)</f>
        <v>2017</v>
      </c>
      <c r="Q35" s="162">
        <f>IF('Indicator Date'!Q35="","x",'Indicator Date'!Q35)</f>
        <v>2015</v>
      </c>
      <c r="R35" s="162" t="str">
        <f>IF('Indicator Date'!R35="","x",LEFT(RIGHT('Indicator Date'!R35,6),4))</f>
        <v>2010</v>
      </c>
      <c r="S35" s="162">
        <f>IF('Indicator Date'!S35="","x",'Indicator Date'!S35)</f>
        <v>2018</v>
      </c>
      <c r="T35" s="162">
        <f>IF('Indicator Date'!T35="","x",'Indicator Date'!T35)</f>
        <v>2015</v>
      </c>
      <c r="U35" s="162">
        <f>IF('Indicator Date'!U35="","x",'Indicator Date'!U35)</f>
        <v>2016</v>
      </c>
      <c r="V35" s="162">
        <f>IF('Indicator Date'!V35="","x",'Indicator Date'!V35)</f>
        <v>2016</v>
      </c>
      <c r="W35" s="162">
        <f>IF('Indicator Date'!W35="","x",'Indicator Date'!W35)</f>
        <v>2016</v>
      </c>
      <c r="X35" s="162">
        <f>IF('Indicator Date'!X35="","x",'Indicator Date'!X35)</f>
        <v>2010</v>
      </c>
      <c r="Y35" s="162">
        <f>IF('Indicator Date'!Y35="","x",'Indicator Date'!Y35)</f>
        <v>2009</v>
      </c>
      <c r="Z35" s="162">
        <f>IF('Indicator Date'!Z35="","x",'Indicator Date'!Z35)</f>
        <v>2016</v>
      </c>
      <c r="AA35" s="162">
        <f>IF('Indicator Date'!AA35="","x",'Indicator Date'!AA35)</f>
        <v>2016</v>
      </c>
      <c r="AB35" s="162">
        <f>IF('Indicator Date'!AB35="","x",'Indicator Date'!AB35)</f>
        <v>2016</v>
      </c>
      <c r="AC35" s="162">
        <f>IF('Indicator Date'!AC35="","x",'Indicator Date'!AC35)</f>
        <v>2015</v>
      </c>
      <c r="AD35" s="162">
        <f>IF('Indicator Date'!AD35="","x",'Indicator Date'!AD35)</f>
        <v>2015</v>
      </c>
      <c r="AE35" s="162">
        <f>IF('Indicator Date'!AE35="","x",'Indicator Date'!AE35)</f>
        <v>2012</v>
      </c>
      <c r="AF35" s="162">
        <f>IF('Indicator Date'!AF35="","x",'Indicator Date'!AF35)</f>
        <v>2015</v>
      </c>
      <c r="AG35" s="162">
        <f>IF('Indicator Date'!AG35="","x",'Indicator Date'!AG35)</f>
        <v>2008</v>
      </c>
      <c r="AH35" s="162">
        <f>IF('Indicator Date'!AH35="","x",'Indicator Date'!AH35)</f>
        <v>2016</v>
      </c>
      <c r="AI35" s="162">
        <f>IF('Indicator Date'!AI35="","x",'Indicator Date'!AI35)</f>
        <v>2017</v>
      </c>
      <c r="AJ35" s="162">
        <f>IF('Indicator Date'!AJ35="","x",'Indicator Date'!AJ35)</f>
        <v>2018</v>
      </c>
      <c r="AK35" s="162" t="str">
        <f>IF('Indicator Date'!AK35="","x",YEAR('Indicator Date'!AK35))</f>
        <v>x</v>
      </c>
      <c r="AL35" s="162">
        <f>IF('Indicator Date'!AL35="","x",YEAR('Indicator Date'!AL35))</f>
        <v>2018</v>
      </c>
      <c r="AM35" s="162">
        <f>IF('Indicator Date'!AM35="","x",'Indicator Date'!AM35)</f>
        <v>2017</v>
      </c>
      <c r="AN35" s="162">
        <f>IF('Indicator Date'!AN35="","x",'Indicator Date'!AN35)</f>
        <v>2014</v>
      </c>
      <c r="AO35" s="162">
        <f>IF('Indicator Date'!AO35="","x",'Indicator Date'!AO35)</f>
        <v>2014</v>
      </c>
      <c r="AP35" s="162" t="str">
        <f>IF('Indicator Date'!AP35="","x",'Indicator Date'!AP35)</f>
        <v>x</v>
      </c>
      <c r="AQ35" s="162" t="str">
        <f>IF('Indicator Date'!AQ35="","x",'Indicator Date'!AQ35)</f>
        <v>x</v>
      </c>
      <c r="AR35" s="162" t="str">
        <f>IF('Indicator Date'!AR35="","x",'Indicator Date'!AR35)</f>
        <v>x</v>
      </c>
      <c r="AS35" s="162">
        <f>IF('Indicator Date'!AS35="","x",'Indicator Date'!AS35)</f>
        <v>2016</v>
      </c>
      <c r="AT35" s="162">
        <f>IF('Indicator Date'!AT35="","x",'Indicator Date'!AT35)</f>
        <v>2017</v>
      </c>
      <c r="AU35" s="162">
        <f>IF('Indicator Date'!AU35="","x",'Indicator Date'!AU35)</f>
        <v>2016</v>
      </c>
      <c r="AV35" s="162">
        <f>IF('Indicator Date'!AV35="","x",'Indicator Date'!AV35)</f>
        <v>2015</v>
      </c>
      <c r="AW35" s="162">
        <f>IF('Indicator Date'!AW35="","x",'Indicator Date'!AW35)</f>
        <v>2015</v>
      </c>
      <c r="AX35" s="162">
        <f>IF('Indicator Date'!AX35="","x",'Indicator Date'!AX35)</f>
        <v>2016</v>
      </c>
      <c r="AY35" s="162">
        <f>IF('Indicator Date'!AY35="","x",'Indicator Date'!AY35)</f>
        <v>2014</v>
      </c>
      <c r="AZ35" s="162">
        <f>IF('Indicator Date'!AZ35="","x",'Indicator Date'!AZ35)</f>
        <v>2015</v>
      </c>
      <c r="BA35" s="162">
        <f>IF('Indicator Date'!BA35="","x",'Indicator Date'!BA35)</f>
        <v>2015</v>
      </c>
      <c r="BB35" s="162">
        <f>IF('Indicator Date'!BB35="","x",'Indicator Date'!BB35)</f>
        <v>2017</v>
      </c>
      <c r="BC35" s="162">
        <f>IF('Indicator Date'!BC35="","x",'Indicator Date'!BC35)</f>
        <v>2017</v>
      </c>
      <c r="BD35" s="162">
        <f>IF('Indicator Date'!BD35="","x",'Indicator Date'!BD35)</f>
        <v>2015</v>
      </c>
      <c r="BE35" s="162">
        <f>IF('Indicator Date'!BE35="","x",'Indicator Date'!BE35)</f>
        <v>2014</v>
      </c>
      <c r="BF35" s="108"/>
    </row>
    <row r="36" spans="1:58" x14ac:dyDescent="0.25">
      <c r="A36" s="133" t="s">
        <v>62</v>
      </c>
      <c r="B36" s="111" t="s">
        <v>61</v>
      </c>
      <c r="C36" s="162">
        <f>IF('Indicator Date'!C36="","x",'Indicator Date'!C36)</f>
        <v>2015</v>
      </c>
      <c r="D36" s="162">
        <f>IF('Indicator Date'!D36="","x",'Indicator Date'!D36)</f>
        <v>2015</v>
      </c>
      <c r="E36" s="162">
        <f>IF('Indicator Date'!E36="","x",'Indicator Date'!E36)</f>
        <v>2015</v>
      </c>
      <c r="F36" s="162">
        <f>IF('Indicator Date'!F36="","x",'Indicator Date'!F36)</f>
        <v>2015</v>
      </c>
      <c r="G36" s="162">
        <f>IF('Indicator Date'!G36="","x",'Indicator Date'!G36)</f>
        <v>2015</v>
      </c>
      <c r="H36" s="162">
        <f>IF('Indicator Date'!H36="","x",'Indicator Date'!H36)</f>
        <v>2015</v>
      </c>
      <c r="I36" s="162">
        <f>IF('Indicator Date'!I36="","x",'Indicator Date'!I36)</f>
        <v>2015</v>
      </c>
      <c r="J36" s="162">
        <f>IF('Indicator Date'!J36="","x",'Indicator Date'!J36)</f>
        <v>2016</v>
      </c>
      <c r="K36" s="162">
        <f>IF('Indicator Date'!K36="","x",'Indicator Date'!K36)</f>
        <v>2016</v>
      </c>
      <c r="L36" s="162">
        <f>IF('Indicator Date'!L36="","x",'Indicator Date'!L36)</f>
        <v>2016</v>
      </c>
      <c r="M36" s="162">
        <f>IF('Indicator Date'!M36="","x",'Indicator Date'!M36)</f>
        <v>2018</v>
      </c>
      <c r="N36" s="162">
        <f>IF('Indicator Date'!N36="","x",'Indicator Date'!N36)</f>
        <v>2018</v>
      </c>
      <c r="O36" s="162">
        <f>IF('Indicator Date'!O36="","x",'Indicator Date'!O36)</f>
        <v>2017</v>
      </c>
      <c r="P36" s="162">
        <f>IF('Indicator Date'!P36="","x",'Indicator Date'!P36)</f>
        <v>2017</v>
      </c>
      <c r="Q36" s="162">
        <f>IF('Indicator Date'!Q36="","x",'Indicator Date'!Q36)</f>
        <v>2015</v>
      </c>
      <c r="R36" s="162" t="str">
        <f>IF('Indicator Date'!R36="","x",LEFT(RIGHT('Indicator Date'!R36,6),4))</f>
        <v>2010</v>
      </c>
      <c r="S36" s="162">
        <f>IF('Indicator Date'!S36="","x",'Indicator Date'!S36)</f>
        <v>2018</v>
      </c>
      <c r="T36" s="162">
        <f>IF('Indicator Date'!T36="","x",'Indicator Date'!T36)</f>
        <v>2015</v>
      </c>
      <c r="U36" s="162">
        <f>IF('Indicator Date'!U36="","x",'Indicator Date'!U36)</f>
        <v>2016</v>
      </c>
      <c r="V36" s="162">
        <f>IF('Indicator Date'!V36="","x",'Indicator Date'!V36)</f>
        <v>2016</v>
      </c>
      <c r="W36" s="162">
        <f>IF('Indicator Date'!W36="","x",'Indicator Date'!W36)</f>
        <v>2016</v>
      </c>
      <c r="X36" s="162">
        <f>IF('Indicator Date'!X36="","x",'Indicator Date'!X36)</f>
        <v>2015</v>
      </c>
      <c r="Y36" s="162" t="str">
        <f>IF('Indicator Date'!Y36="","x",'Indicator Date'!Y36)</f>
        <v>x</v>
      </c>
      <c r="Z36" s="162">
        <f>IF('Indicator Date'!Z36="","x",'Indicator Date'!Z36)</f>
        <v>2016</v>
      </c>
      <c r="AA36" s="162">
        <f>IF('Indicator Date'!AA36="","x",'Indicator Date'!AA36)</f>
        <v>2016</v>
      </c>
      <c r="AB36" s="162">
        <f>IF('Indicator Date'!AB36="","x",'Indicator Date'!AB36)</f>
        <v>2016</v>
      </c>
      <c r="AC36" s="162">
        <f>IF('Indicator Date'!AC36="","x",'Indicator Date'!AC36)</f>
        <v>2015</v>
      </c>
      <c r="AD36" s="162">
        <f>IF('Indicator Date'!AD36="","x",'Indicator Date'!AD36)</f>
        <v>2015</v>
      </c>
      <c r="AE36" s="162">
        <f>IF('Indicator Date'!AE36="","x",'Indicator Date'!AE36)</f>
        <v>2012</v>
      </c>
      <c r="AF36" s="162">
        <f>IF('Indicator Date'!AF36="","x",'Indicator Date'!AF36)</f>
        <v>2015</v>
      </c>
      <c r="AG36" s="162">
        <f>IF('Indicator Date'!AG36="","x",'Indicator Date'!AG36)</f>
        <v>2011</v>
      </c>
      <c r="AH36" s="162">
        <f>IF('Indicator Date'!AH36="","x",'Indicator Date'!AH36)</f>
        <v>2016</v>
      </c>
      <c r="AI36" s="162">
        <f>IF('Indicator Date'!AI36="","x",'Indicator Date'!AI36)</f>
        <v>2017</v>
      </c>
      <c r="AJ36" s="162">
        <f>IF('Indicator Date'!AJ36="","x",'Indicator Date'!AJ36)</f>
        <v>2018</v>
      </c>
      <c r="AK36" s="162">
        <f>IF('Indicator Date'!AK36="","x",YEAR('Indicator Date'!AK36))</f>
        <v>2017</v>
      </c>
      <c r="AL36" s="162">
        <f>IF('Indicator Date'!AL36="","x",YEAR('Indicator Date'!AL36))</f>
        <v>2018</v>
      </c>
      <c r="AM36" s="162">
        <f>IF('Indicator Date'!AM36="","x",'Indicator Date'!AM36)</f>
        <v>2017</v>
      </c>
      <c r="AN36" s="162">
        <f>IF('Indicator Date'!AN36="","x",'Indicator Date'!AN36)</f>
        <v>2014</v>
      </c>
      <c r="AO36" s="162">
        <f>IF('Indicator Date'!AO36="","x",'Indicator Date'!AO36)</f>
        <v>2014</v>
      </c>
      <c r="AP36" s="162" t="str">
        <f>IF('Indicator Date'!AP36="","x",'Indicator Date'!AP36)</f>
        <v>x</v>
      </c>
      <c r="AQ36" s="162" t="str">
        <f>IF('Indicator Date'!AQ36="","x",'Indicator Date'!AQ36)</f>
        <v>x</v>
      </c>
      <c r="AR36" s="162" t="str">
        <f>IF('Indicator Date'!AR36="","x",'Indicator Date'!AR36)</f>
        <v>x</v>
      </c>
      <c r="AS36" s="162">
        <f>IF('Indicator Date'!AS36="","x",'Indicator Date'!AS36)</f>
        <v>2016</v>
      </c>
      <c r="AT36" s="162">
        <f>IF('Indicator Date'!AT36="","x",'Indicator Date'!AT36)</f>
        <v>2017</v>
      </c>
      <c r="AU36" s="162">
        <f>IF('Indicator Date'!AU36="","x",'Indicator Date'!AU36)</f>
        <v>2016</v>
      </c>
      <c r="AV36" s="162">
        <f>IF('Indicator Date'!AV36="","x",'Indicator Date'!AV36)</f>
        <v>2016</v>
      </c>
      <c r="AW36" s="162">
        <f>IF('Indicator Date'!AW36="","x",'Indicator Date'!AW36)</f>
        <v>2015</v>
      </c>
      <c r="AX36" s="162">
        <f>IF('Indicator Date'!AX36="","x",'Indicator Date'!AX36)</f>
        <v>2016</v>
      </c>
      <c r="AY36" s="162">
        <f>IF('Indicator Date'!AY36="","x",'Indicator Date'!AY36)</f>
        <v>2014</v>
      </c>
      <c r="AZ36" s="162">
        <f>IF('Indicator Date'!AZ36="","x",'Indicator Date'!AZ36)</f>
        <v>2015</v>
      </c>
      <c r="BA36" s="162">
        <f>IF('Indicator Date'!BA36="","x",'Indicator Date'!BA36)</f>
        <v>2015</v>
      </c>
      <c r="BB36" s="162">
        <f>IF('Indicator Date'!BB36="","x",'Indicator Date'!BB36)</f>
        <v>2017</v>
      </c>
      <c r="BC36" s="162">
        <f>IF('Indicator Date'!BC36="","x",'Indicator Date'!BC36)</f>
        <v>2017</v>
      </c>
      <c r="BD36" s="162">
        <f>IF('Indicator Date'!BD36="","x",'Indicator Date'!BD36)</f>
        <v>2015</v>
      </c>
      <c r="BE36" s="162">
        <f>IF('Indicator Date'!BE36="","x",'Indicator Date'!BE36)</f>
        <v>2014</v>
      </c>
      <c r="BF36" s="108"/>
    </row>
    <row r="37" spans="1:58" x14ac:dyDescent="0.25">
      <c r="A37" s="133" t="s">
        <v>64</v>
      </c>
      <c r="B37" s="111" t="s">
        <v>63</v>
      </c>
      <c r="C37" s="162">
        <f>IF('Indicator Date'!C37="","x",'Indicator Date'!C37)</f>
        <v>2015</v>
      </c>
      <c r="D37" s="162">
        <f>IF('Indicator Date'!D37="","x",'Indicator Date'!D37)</f>
        <v>2015</v>
      </c>
      <c r="E37" s="162">
        <f>IF('Indicator Date'!E37="","x",'Indicator Date'!E37)</f>
        <v>2015</v>
      </c>
      <c r="F37" s="162">
        <f>IF('Indicator Date'!F37="","x",'Indicator Date'!F37)</f>
        <v>2015</v>
      </c>
      <c r="G37" s="162">
        <f>IF('Indicator Date'!G37="","x",'Indicator Date'!G37)</f>
        <v>2015</v>
      </c>
      <c r="H37" s="162">
        <f>IF('Indicator Date'!H37="","x",'Indicator Date'!H37)</f>
        <v>2015</v>
      </c>
      <c r="I37" s="162">
        <f>IF('Indicator Date'!I37="","x",'Indicator Date'!I37)</f>
        <v>2015</v>
      </c>
      <c r="J37" s="162">
        <f>IF('Indicator Date'!J37="","x",'Indicator Date'!J37)</f>
        <v>2016</v>
      </c>
      <c r="K37" s="162">
        <f>IF('Indicator Date'!K37="","x",'Indicator Date'!K37)</f>
        <v>2016</v>
      </c>
      <c r="L37" s="162">
        <f>IF('Indicator Date'!L37="","x",'Indicator Date'!L37)</f>
        <v>2016</v>
      </c>
      <c r="M37" s="162">
        <f>IF('Indicator Date'!M37="","x",'Indicator Date'!M37)</f>
        <v>2018</v>
      </c>
      <c r="N37" s="162">
        <f>IF('Indicator Date'!N37="","x",'Indicator Date'!N37)</f>
        <v>2018</v>
      </c>
      <c r="O37" s="162">
        <f>IF('Indicator Date'!O37="","x",'Indicator Date'!O37)</f>
        <v>2017</v>
      </c>
      <c r="P37" s="162">
        <f>IF('Indicator Date'!P37="","x",'Indicator Date'!P37)</f>
        <v>2017</v>
      </c>
      <c r="Q37" s="162">
        <f>IF('Indicator Date'!Q37="","x",'Indicator Date'!Q37)</f>
        <v>2015</v>
      </c>
      <c r="R37" s="162" t="str">
        <f>IF('Indicator Date'!R37="","x",LEFT(RIGHT('Indicator Date'!R37,6),4))</f>
        <v>x</v>
      </c>
      <c r="S37" s="162">
        <f>IF('Indicator Date'!S37="","x",'Indicator Date'!S37)</f>
        <v>2018</v>
      </c>
      <c r="T37" s="162">
        <f>IF('Indicator Date'!T37="","x",'Indicator Date'!T37)</f>
        <v>2015</v>
      </c>
      <c r="U37" s="162">
        <f>IF('Indicator Date'!U37="","x",'Indicator Date'!U37)</f>
        <v>2016</v>
      </c>
      <c r="V37" s="162">
        <f>IF('Indicator Date'!V37="","x",'Indicator Date'!V37)</f>
        <v>2016</v>
      </c>
      <c r="W37" s="162">
        <f>IF('Indicator Date'!W37="","x",'Indicator Date'!W37)</f>
        <v>2016</v>
      </c>
      <c r="X37" s="162">
        <f>IF('Indicator Date'!X37="","x",'Indicator Date'!X37)</f>
        <v>2014</v>
      </c>
      <c r="Y37" s="162">
        <f>IF('Indicator Date'!Y37="","x",'Indicator Date'!Y37)</f>
        <v>2010</v>
      </c>
      <c r="Z37" s="162">
        <f>IF('Indicator Date'!Z37="","x",'Indicator Date'!Z37)</f>
        <v>2016</v>
      </c>
      <c r="AA37" s="162">
        <f>IF('Indicator Date'!AA37="","x",'Indicator Date'!AA37)</f>
        <v>2016</v>
      </c>
      <c r="AB37" s="162">
        <f>IF('Indicator Date'!AB37="","x",'Indicator Date'!AB37)</f>
        <v>2016</v>
      </c>
      <c r="AC37" s="162">
        <f>IF('Indicator Date'!AC37="","x",'Indicator Date'!AC37)</f>
        <v>2015</v>
      </c>
      <c r="AD37" s="162">
        <f>IF('Indicator Date'!AD37="","x",'Indicator Date'!AD37)</f>
        <v>2015</v>
      </c>
      <c r="AE37" s="162" t="str">
        <f>IF('Indicator Date'!AE37="","x",'Indicator Date'!AE37)</f>
        <v>x</v>
      </c>
      <c r="AF37" s="162">
        <f>IF('Indicator Date'!AF37="","x",'Indicator Date'!AF37)</f>
        <v>2015</v>
      </c>
      <c r="AG37" s="162">
        <f>IF('Indicator Date'!AG37="","x",'Indicator Date'!AG37)</f>
        <v>2013</v>
      </c>
      <c r="AH37" s="162">
        <f>IF('Indicator Date'!AH37="","x",'Indicator Date'!AH37)</f>
        <v>2016</v>
      </c>
      <c r="AI37" s="162">
        <f>IF('Indicator Date'!AI37="","x",'Indicator Date'!AI37)</f>
        <v>2017</v>
      </c>
      <c r="AJ37" s="162">
        <f>IF('Indicator Date'!AJ37="","x",'Indicator Date'!AJ37)</f>
        <v>2018</v>
      </c>
      <c r="AK37" s="162" t="str">
        <f>IF('Indicator Date'!AK37="","x",YEAR('Indicator Date'!AK37))</f>
        <v>x</v>
      </c>
      <c r="AL37" s="162">
        <f>IF('Indicator Date'!AL37="","x",YEAR('Indicator Date'!AL37))</f>
        <v>2017</v>
      </c>
      <c r="AM37" s="162">
        <f>IF('Indicator Date'!AM37="","x",'Indicator Date'!AM37)</f>
        <v>2017</v>
      </c>
      <c r="AN37" s="162">
        <f>IF('Indicator Date'!AN37="","x",'Indicator Date'!AN37)</f>
        <v>2014</v>
      </c>
      <c r="AO37" s="162">
        <f>IF('Indicator Date'!AO37="","x",'Indicator Date'!AO37)</f>
        <v>2014</v>
      </c>
      <c r="AP37" s="162">
        <f>IF('Indicator Date'!AP37="","x",'Indicator Date'!AP37)</f>
        <v>2014</v>
      </c>
      <c r="AQ37" s="162">
        <f>IF('Indicator Date'!AQ37="","x",'Indicator Date'!AQ37)</f>
        <v>2014</v>
      </c>
      <c r="AR37" s="162">
        <f>IF('Indicator Date'!AR37="","x",'Indicator Date'!AR37)</f>
        <v>2011</v>
      </c>
      <c r="AS37" s="162">
        <f>IF('Indicator Date'!AS37="","x",'Indicator Date'!AS37)</f>
        <v>2016</v>
      </c>
      <c r="AT37" s="162">
        <f>IF('Indicator Date'!AT37="","x",'Indicator Date'!AT37)</f>
        <v>2017</v>
      </c>
      <c r="AU37" s="162">
        <f>IF('Indicator Date'!AU37="","x",'Indicator Date'!AU37)</f>
        <v>2016</v>
      </c>
      <c r="AV37" s="162">
        <f>IF('Indicator Date'!AV37="","x",'Indicator Date'!AV37)</f>
        <v>2015</v>
      </c>
      <c r="AW37" s="162">
        <f>IF('Indicator Date'!AW37="","x",'Indicator Date'!AW37)</f>
        <v>2015</v>
      </c>
      <c r="AX37" s="162">
        <f>IF('Indicator Date'!AX37="","x",'Indicator Date'!AX37)</f>
        <v>2016</v>
      </c>
      <c r="AY37" s="162">
        <f>IF('Indicator Date'!AY37="","x",'Indicator Date'!AY37)</f>
        <v>2014</v>
      </c>
      <c r="AZ37" s="162">
        <f>IF('Indicator Date'!AZ37="","x",'Indicator Date'!AZ37)</f>
        <v>2015</v>
      </c>
      <c r="BA37" s="162">
        <f>IF('Indicator Date'!BA37="","x",'Indicator Date'!BA37)</f>
        <v>2015</v>
      </c>
      <c r="BB37" s="162">
        <f>IF('Indicator Date'!BB37="","x",'Indicator Date'!BB37)</f>
        <v>2017</v>
      </c>
      <c r="BC37" s="162">
        <f>IF('Indicator Date'!BC37="","x",'Indicator Date'!BC37)</f>
        <v>2017</v>
      </c>
      <c r="BD37" s="162">
        <f>IF('Indicator Date'!BD37="","x",'Indicator Date'!BD37)</f>
        <v>2015</v>
      </c>
      <c r="BE37" s="162">
        <f>IF('Indicator Date'!BE37="","x",'Indicator Date'!BE37)</f>
        <v>2014</v>
      </c>
      <c r="BF37" s="108"/>
    </row>
    <row r="38" spans="1:58" x14ac:dyDescent="0.25">
      <c r="A38" s="133" t="s">
        <v>376</v>
      </c>
      <c r="B38" s="111" t="s">
        <v>65</v>
      </c>
      <c r="C38" s="162">
        <f>IF('Indicator Date'!C38="","x",'Indicator Date'!C38)</f>
        <v>2015</v>
      </c>
      <c r="D38" s="162">
        <f>IF('Indicator Date'!D38="","x",'Indicator Date'!D38)</f>
        <v>2015</v>
      </c>
      <c r="E38" s="162">
        <f>IF('Indicator Date'!E38="","x",'Indicator Date'!E38)</f>
        <v>2015</v>
      </c>
      <c r="F38" s="162">
        <f>IF('Indicator Date'!F38="","x",'Indicator Date'!F38)</f>
        <v>2015</v>
      </c>
      <c r="G38" s="162">
        <f>IF('Indicator Date'!G38="","x",'Indicator Date'!G38)</f>
        <v>2015</v>
      </c>
      <c r="H38" s="162">
        <f>IF('Indicator Date'!H38="","x",'Indicator Date'!H38)</f>
        <v>2015</v>
      </c>
      <c r="I38" s="162">
        <f>IF('Indicator Date'!I38="","x",'Indicator Date'!I38)</f>
        <v>2015</v>
      </c>
      <c r="J38" s="162">
        <f>IF('Indicator Date'!J38="","x",'Indicator Date'!J38)</f>
        <v>2016</v>
      </c>
      <c r="K38" s="162">
        <f>IF('Indicator Date'!K38="","x",'Indicator Date'!K38)</f>
        <v>2016</v>
      </c>
      <c r="L38" s="162">
        <f>IF('Indicator Date'!L38="","x",'Indicator Date'!L38)</f>
        <v>2016</v>
      </c>
      <c r="M38" s="162">
        <f>IF('Indicator Date'!M38="","x",'Indicator Date'!M38)</f>
        <v>2018</v>
      </c>
      <c r="N38" s="162">
        <f>IF('Indicator Date'!N38="","x",'Indicator Date'!N38)</f>
        <v>2018</v>
      </c>
      <c r="O38" s="162">
        <f>IF('Indicator Date'!O38="","x",'Indicator Date'!O38)</f>
        <v>2017</v>
      </c>
      <c r="P38" s="162">
        <f>IF('Indicator Date'!P38="","x",'Indicator Date'!P38)</f>
        <v>2017</v>
      </c>
      <c r="Q38" s="162">
        <f>IF('Indicator Date'!Q38="","x",'Indicator Date'!Q38)</f>
        <v>2015</v>
      </c>
      <c r="R38" s="162" t="str">
        <f>IF('Indicator Date'!R38="","x",LEFT(RIGHT('Indicator Date'!R38,6),4))</f>
        <v>2012</v>
      </c>
      <c r="S38" s="162">
        <f>IF('Indicator Date'!S38="","x",'Indicator Date'!S38)</f>
        <v>2018</v>
      </c>
      <c r="T38" s="162">
        <f>IF('Indicator Date'!T38="","x",'Indicator Date'!T38)</f>
        <v>2015</v>
      </c>
      <c r="U38" s="162">
        <f>IF('Indicator Date'!U38="","x",'Indicator Date'!U38)</f>
        <v>2016</v>
      </c>
      <c r="V38" s="162">
        <f>IF('Indicator Date'!V38="","x",'Indicator Date'!V38)</f>
        <v>2016</v>
      </c>
      <c r="W38" s="162">
        <f>IF('Indicator Date'!W38="","x",'Indicator Date'!W38)</f>
        <v>2016</v>
      </c>
      <c r="X38" s="162">
        <f>IF('Indicator Date'!X38="","x",'Indicator Date'!X38)</f>
        <v>2010</v>
      </c>
      <c r="Y38" s="162">
        <f>IF('Indicator Date'!Y38="","x",'Indicator Date'!Y38)</f>
        <v>2012</v>
      </c>
      <c r="Z38" s="162">
        <f>IF('Indicator Date'!Z38="","x",'Indicator Date'!Z38)</f>
        <v>2016</v>
      </c>
      <c r="AA38" s="162">
        <f>IF('Indicator Date'!AA38="","x",'Indicator Date'!AA38)</f>
        <v>2016</v>
      </c>
      <c r="AB38" s="162">
        <f>IF('Indicator Date'!AB38="","x",'Indicator Date'!AB38)</f>
        <v>2011</v>
      </c>
      <c r="AC38" s="162">
        <f>IF('Indicator Date'!AC38="","x",'Indicator Date'!AC38)</f>
        <v>2015</v>
      </c>
      <c r="AD38" s="162">
        <f>IF('Indicator Date'!AD38="","x",'Indicator Date'!AD38)</f>
        <v>2015</v>
      </c>
      <c r="AE38" s="162">
        <f>IF('Indicator Date'!AE38="","x",'Indicator Date'!AE38)</f>
        <v>2012</v>
      </c>
      <c r="AF38" s="162">
        <f>IF('Indicator Date'!AF38="","x",'Indicator Date'!AF38)</f>
        <v>2015</v>
      </c>
      <c r="AG38" s="162">
        <f>IF('Indicator Date'!AG38="","x",'Indicator Date'!AG38)</f>
        <v>2012</v>
      </c>
      <c r="AH38" s="162">
        <f>IF('Indicator Date'!AH38="","x",'Indicator Date'!AH38)</f>
        <v>2016</v>
      </c>
      <c r="AI38" s="162">
        <f>IF('Indicator Date'!AI38="","x",'Indicator Date'!AI38)</f>
        <v>2017</v>
      </c>
      <c r="AJ38" s="162">
        <f>IF('Indicator Date'!AJ38="","x",'Indicator Date'!AJ38)</f>
        <v>2018</v>
      </c>
      <c r="AK38" s="162" t="str">
        <f>IF('Indicator Date'!AK38="","x",YEAR('Indicator Date'!AK38))</f>
        <v>x</v>
      </c>
      <c r="AL38" s="162">
        <f>IF('Indicator Date'!AL38="","x",YEAR('Indicator Date'!AL38))</f>
        <v>2017</v>
      </c>
      <c r="AM38" s="162">
        <f>IF('Indicator Date'!AM38="","x",'Indicator Date'!AM38)</f>
        <v>2017</v>
      </c>
      <c r="AN38" s="162">
        <f>IF('Indicator Date'!AN38="","x",'Indicator Date'!AN38)</f>
        <v>2014</v>
      </c>
      <c r="AO38" s="162">
        <f>IF('Indicator Date'!AO38="","x",'Indicator Date'!AO38)</f>
        <v>2014</v>
      </c>
      <c r="AP38" s="162">
        <f>IF('Indicator Date'!AP38="","x",'Indicator Date'!AP38)</f>
        <v>2014</v>
      </c>
      <c r="AQ38" s="162">
        <f>IF('Indicator Date'!AQ38="","x",'Indicator Date'!AQ38)</f>
        <v>2014</v>
      </c>
      <c r="AR38" s="162">
        <f>IF('Indicator Date'!AR38="","x",'Indicator Date'!AR38)</f>
        <v>2011</v>
      </c>
      <c r="AS38" s="162">
        <f>IF('Indicator Date'!AS38="","x",'Indicator Date'!AS38)</f>
        <v>2016</v>
      </c>
      <c r="AT38" s="162">
        <f>IF('Indicator Date'!AT38="","x",'Indicator Date'!AT38)</f>
        <v>2017</v>
      </c>
      <c r="AU38" s="162">
        <f>IF('Indicator Date'!AU38="","x",'Indicator Date'!AU38)</f>
        <v>2016</v>
      </c>
      <c r="AV38" s="162">
        <f>IF('Indicator Date'!AV38="","x",'Indicator Date'!AV38)</f>
        <v>2015</v>
      </c>
      <c r="AW38" s="162">
        <f>IF('Indicator Date'!AW38="","x",'Indicator Date'!AW38)</f>
        <v>2015</v>
      </c>
      <c r="AX38" s="162">
        <f>IF('Indicator Date'!AX38="","x",'Indicator Date'!AX38)</f>
        <v>2016</v>
      </c>
      <c r="AY38" s="162">
        <f>IF('Indicator Date'!AY38="","x",'Indicator Date'!AY38)</f>
        <v>2014</v>
      </c>
      <c r="AZ38" s="162">
        <f>IF('Indicator Date'!AZ38="","x",'Indicator Date'!AZ38)</f>
        <v>2015</v>
      </c>
      <c r="BA38" s="162">
        <f>IF('Indicator Date'!BA38="","x",'Indicator Date'!BA38)</f>
        <v>2015</v>
      </c>
      <c r="BB38" s="162">
        <f>IF('Indicator Date'!BB38="","x",'Indicator Date'!BB38)</f>
        <v>2017</v>
      </c>
      <c r="BC38" s="162">
        <f>IF('Indicator Date'!BC38="","x",'Indicator Date'!BC38)</f>
        <v>2017</v>
      </c>
      <c r="BD38" s="162">
        <f>IF('Indicator Date'!BD38="","x",'Indicator Date'!BD38)</f>
        <v>2015</v>
      </c>
      <c r="BE38" s="162">
        <f>IF('Indicator Date'!BE38="","x",'Indicator Date'!BE38)</f>
        <v>2014</v>
      </c>
      <c r="BF38" s="108"/>
    </row>
    <row r="39" spans="1:58" x14ac:dyDescent="0.25">
      <c r="A39" s="133" t="s">
        <v>67</v>
      </c>
      <c r="B39" s="111" t="s">
        <v>66</v>
      </c>
      <c r="C39" s="162">
        <f>IF('Indicator Date'!C39="","x",'Indicator Date'!C39)</f>
        <v>2015</v>
      </c>
      <c r="D39" s="162">
        <f>IF('Indicator Date'!D39="","x",'Indicator Date'!D39)</f>
        <v>2015</v>
      </c>
      <c r="E39" s="162">
        <f>IF('Indicator Date'!E39="","x",'Indicator Date'!E39)</f>
        <v>2015</v>
      </c>
      <c r="F39" s="162">
        <f>IF('Indicator Date'!F39="","x",'Indicator Date'!F39)</f>
        <v>2015</v>
      </c>
      <c r="G39" s="162">
        <f>IF('Indicator Date'!G39="","x",'Indicator Date'!G39)</f>
        <v>2015</v>
      </c>
      <c r="H39" s="162">
        <f>IF('Indicator Date'!H39="","x",'Indicator Date'!H39)</f>
        <v>2015</v>
      </c>
      <c r="I39" s="162">
        <f>IF('Indicator Date'!I39="","x",'Indicator Date'!I39)</f>
        <v>2015</v>
      </c>
      <c r="J39" s="162">
        <f>IF('Indicator Date'!J39="","x",'Indicator Date'!J39)</f>
        <v>2016</v>
      </c>
      <c r="K39" s="162">
        <f>IF('Indicator Date'!K39="","x",'Indicator Date'!K39)</f>
        <v>2016</v>
      </c>
      <c r="L39" s="162">
        <f>IF('Indicator Date'!L39="","x",'Indicator Date'!L39)</f>
        <v>2016</v>
      </c>
      <c r="M39" s="162">
        <f>IF('Indicator Date'!M39="","x",'Indicator Date'!M39)</f>
        <v>2018</v>
      </c>
      <c r="N39" s="162">
        <f>IF('Indicator Date'!N39="","x",'Indicator Date'!N39)</f>
        <v>2018</v>
      </c>
      <c r="O39" s="162">
        <f>IF('Indicator Date'!O39="","x",'Indicator Date'!O39)</f>
        <v>2017</v>
      </c>
      <c r="P39" s="162">
        <f>IF('Indicator Date'!P39="","x",'Indicator Date'!P39)</f>
        <v>2017</v>
      </c>
      <c r="Q39" s="162">
        <f>IF('Indicator Date'!Q39="","x",'Indicator Date'!Q39)</f>
        <v>2015</v>
      </c>
      <c r="R39" s="162" t="str">
        <f>IF('Indicator Date'!R39="","x",LEFT(RIGHT('Indicator Date'!R39,6),4))</f>
        <v>2010</v>
      </c>
      <c r="S39" s="162">
        <f>IF('Indicator Date'!S39="","x",'Indicator Date'!S39)</f>
        <v>2018</v>
      </c>
      <c r="T39" s="162">
        <f>IF('Indicator Date'!T39="","x",'Indicator Date'!T39)</f>
        <v>2015</v>
      </c>
      <c r="U39" s="162">
        <f>IF('Indicator Date'!U39="","x",'Indicator Date'!U39)</f>
        <v>2016</v>
      </c>
      <c r="V39" s="162">
        <f>IF('Indicator Date'!V39="","x",'Indicator Date'!V39)</f>
        <v>2016</v>
      </c>
      <c r="W39" s="162">
        <f>IF('Indicator Date'!W39="","x",'Indicator Date'!W39)</f>
        <v>2016</v>
      </c>
      <c r="X39" s="162">
        <f>IF('Indicator Date'!X39="","x",'Indicator Date'!X39)</f>
        <v>2010</v>
      </c>
      <c r="Y39" s="162">
        <f>IF('Indicator Date'!Y39="","x",'Indicator Date'!Y39)</f>
        <v>2010</v>
      </c>
      <c r="Z39" s="162">
        <f>IF('Indicator Date'!Z39="","x",'Indicator Date'!Z39)</f>
        <v>2016</v>
      </c>
      <c r="AA39" s="162">
        <f>IF('Indicator Date'!AA39="","x",'Indicator Date'!AA39)</f>
        <v>2016</v>
      </c>
      <c r="AB39" s="162">
        <f>IF('Indicator Date'!AB39="","x",'Indicator Date'!AB39)</f>
        <v>2016</v>
      </c>
      <c r="AC39" s="162">
        <f>IF('Indicator Date'!AC39="","x",'Indicator Date'!AC39)</f>
        <v>2015</v>
      </c>
      <c r="AD39" s="162">
        <f>IF('Indicator Date'!AD39="","x",'Indicator Date'!AD39)</f>
        <v>2015</v>
      </c>
      <c r="AE39" s="162">
        <f>IF('Indicator Date'!AE39="","x",'Indicator Date'!AE39)</f>
        <v>2012</v>
      </c>
      <c r="AF39" s="162">
        <f>IF('Indicator Date'!AF39="","x",'Indicator Date'!AF39)</f>
        <v>2015</v>
      </c>
      <c r="AG39" s="162">
        <f>IF('Indicator Date'!AG39="","x",'Indicator Date'!AG39)</f>
        <v>2016</v>
      </c>
      <c r="AH39" s="162">
        <f>IF('Indicator Date'!AH39="","x",'Indicator Date'!AH39)</f>
        <v>2016</v>
      </c>
      <c r="AI39" s="162">
        <f>IF('Indicator Date'!AI39="","x",'Indicator Date'!AI39)</f>
        <v>2017</v>
      </c>
      <c r="AJ39" s="162">
        <f>IF('Indicator Date'!AJ39="","x",'Indicator Date'!AJ39)</f>
        <v>2018</v>
      </c>
      <c r="AK39" s="162">
        <f>IF('Indicator Date'!AK39="","x",YEAR('Indicator Date'!AK39))</f>
        <v>2017</v>
      </c>
      <c r="AL39" s="162">
        <f>IF('Indicator Date'!AL39="","x",YEAR('Indicator Date'!AL39))</f>
        <v>2017</v>
      </c>
      <c r="AM39" s="162">
        <f>IF('Indicator Date'!AM39="","x",'Indicator Date'!AM39)</f>
        <v>2017</v>
      </c>
      <c r="AN39" s="162">
        <f>IF('Indicator Date'!AN39="","x",'Indicator Date'!AN39)</f>
        <v>2014</v>
      </c>
      <c r="AO39" s="162">
        <f>IF('Indicator Date'!AO39="","x",'Indicator Date'!AO39)</f>
        <v>2014</v>
      </c>
      <c r="AP39" s="162">
        <f>IF('Indicator Date'!AP39="","x",'Indicator Date'!AP39)</f>
        <v>2014</v>
      </c>
      <c r="AQ39" s="162">
        <f>IF('Indicator Date'!AQ39="","x",'Indicator Date'!AQ39)</f>
        <v>2014</v>
      </c>
      <c r="AR39" s="162">
        <f>IF('Indicator Date'!AR39="","x",'Indicator Date'!AR39)</f>
        <v>2015</v>
      </c>
      <c r="AS39" s="162">
        <f>IF('Indicator Date'!AS39="","x",'Indicator Date'!AS39)</f>
        <v>2016</v>
      </c>
      <c r="AT39" s="162">
        <f>IF('Indicator Date'!AT39="","x",'Indicator Date'!AT39)</f>
        <v>2017</v>
      </c>
      <c r="AU39" s="162">
        <f>IF('Indicator Date'!AU39="","x",'Indicator Date'!AU39)</f>
        <v>2016</v>
      </c>
      <c r="AV39" s="162">
        <f>IF('Indicator Date'!AV39="","x",'Indicator Date'!AV39)</f>
        <v>2015</v>
      </c>
      <c r="AW39" s="162">
        <f>IF('Indicator Date'!AW39="","x",'Indicator Date'!AW39)</f>
        <v>2015</v>
      </c>
      <c r="AX39" s="162">
        <f>IF('Indicator Date'!AX39="","x",'Indicator Date'!AX39)</f>
        <v>2016</v>
      </c>
      <c r="AY39" s="162">
        <f>IF('Indicator Date'!AY39="","x",'Indicator Date'!AY39)</f>
        <v>2014</v>
      </c>
      <c r="AZ39" s="162">
        <f>IF('Indicator Date'!AZ39="","x",'Indicator Date'!AZ39)</f>
        <v>2015</v>
      </c>
      <c r="BA39" s="162">
        <f>IF('Indicator Date'!BA39="","x",'Indicator Date'!BA39)</f>
        <v>2015</v>
      </c>
      <c r="BB39" s="162">
        <f>IF('Indicator Date'!BB39="","x",'Indicator Date'!BB39)</f>
        <v>2017</v>
      </c>
      <c r="BC39" s="162">
        <f>IF('Indicator Date'!BC39="","x",'Indicator Date'!BC39)</f>
        <v>2017</v>
      </c>
      <c r="BD39" s="162">
        <f>IF('Indicator Date'!BD39="","x",'Indicator Date'!BD39)</f>
        <v>2015</v>
      </c>
      <c r="BE39" s="162">
        <f>IF('Indicator Date'!BE39="","x",'Indicator Date'!BE39)</f>
        <v>2014</v>
      </c>
      <c r="BF39" s="108"/>
    </row>
    <row r="40" spans="1:58" x14ac:dyDescent="0.25">
      <c r="A40" s="133" t="s">
        <v>69</v>
      </c>
      <c r="B40" s="111" t="s">
        <v>68</v>
      </c>
      <c r="C40" s="162">
        <f>IF('Indicator Date'!C40="","x",'Indicator Date'!C40)</f>
        <v>2015</v>
      </c>
      <c r="D40" s="162">
        <f>IF('Indicator Date'!D40="","x",'Indicator Date'!D40)</f>
        <v>2015</v>
      </c>
      <c r="E40" s="162">
        <f>IF('Indicator Date'!E40="","x",'Indicator Date'!E40)</f>
        <v>2015</v>
      </c>
      <c r="F40" s="162">
        <f>IF('Indicator Date'!F40="","x",'Indicator Date'!F40)</f>
        <v>2015</v>
      </c>
      <c r="G40" s="162">
        <f>IF('Indicator Date'!G40="","x",'Indicator Date'!G40)</f>
        <v>2015</v>
      </c>
      <c r="H40" s="162">
        <f>IF('Indicator Date'!H40="","x",'Indicator Date'!H40)</f>
        <v>2015</v>
      </c>
      <c r="I40" s="162">
        <f>IF('Indicator Date'!I40="","x",'Indicator Date'!I40)</f>
        <v>2015</v>
      </c>
      <c r="J40" s="162">
        <f>IF('Indicator Date'!J40="","x",'Indicator Date'!J40)</f>
        <v>2016</v>
      </c>
      <c r="K40" s="162">
        <f>IF('Indicator Date'!K40="","x",'Indicator Date'!K40)</f>
        <v>2016</v>
      </c>
      <c r="L40" s="162">
        <f>IF('Indicator Date'!L40="","x",'Indicator Date'!L40)</f>
        <v>2016</v>
      </c>
      <c r="M40" s="162">
        <f>IF('Indicator Date'!M40="","x",'Indicator Date'!M40)</f>
        <v>2018</v>
      </c>
      <c r="N40" s="162">
        <f>IF('Indicator Date'!N40="","x",'Indicator Date'!N40)</f>
        <v>2018</v>
      </c>
      <c r="O40" s="162">
        <f>IF('Indicator Date'!O40="","x",'Indicator Date'!O40)</f>
        <v>2017</v>
      </c>
      <c r="P40" s="162">
        <f>IF('Indicator Date'!P40="","x",'Indicator Date'!P40)</f>
        <v>2017</v>
      </c>
      <c r="Q40" s="162">
        <f>IF('Indicator Date'!Q40="","x",'Indicator Date'!Q40)</f>
        <v>2015</v>
      </c>
      <c r="R40" s="162" t="str">
        <f>IF('Indicator Date'!R40="","x",LEFT(RIGHT('Indicator Date'!R40,6),4))</f>
        <v>2012</v>
      </c>
      <c r="S40" s="162">
        <f>IF('Indicator Date'!S40="","x",'Indicator Date'!S40)</f>
        <v>2018</v>
      </c>
      <c r="T40" s="162">
        <f>IF('Indicator Date'!T40="","x",'Indicator Date'!T40)</f>
        <v>2015</v>
      </c>
      <c r="U40" s="162">
        <f>IF('Indicator Date'!U40="","x",'Indicator Date'!U40)</f>
        <v>2016</v>
      </c>
      <c r="V40" s="162">
        <f>IF('Indicator Date'!V40="","x",'Indicator Date'!V40)</f>
        <v>2016</v>
      </c>
      <c r="W40" s="162">
        <f>IF('Indicator Date'!W40="","x",'Indicator Date'!W40)</f>
        <v>2016</v>
      </c>
      <c r="X40" s="162">
        <f>IF('Indicator Date'!X40="","x",'Indicator Date'!X40)</f>
        <v>2012</v>
      </c>
      <c r="Y40" s="162" t="str">
        <f>IF('Indicator Date'!Y40="","x",'Indicator Date'!Y40)</f>
        <v>x</v>
      </c>
      <c r="Z40" s="162">
        <f>IF('Indicator Date'!Z40="","x",'Indicator Date'!Z40)</f>
        <v>2016</v>
      </c>
      <c r="AA40" s="162">
        <f>IF('Indicator Date'!AA40="","x",'Indicator Date'!AA40)</f>
        <v>2016</v>
      </c>
      <c r="AB40" s="162">
        <f>IF('Indicator Date'!AB40="","x",'Indicator Date'!AB40)</f>
        <v>2016</v>
      </c>
      <c r="AC40" s="162">
        <f>IF('Indicator Date'!AC40="","x",'Indicator Date'!AC40)</f>
        <v>2015</v>
      </c>
      <c r="AD40" s="162">
        <f>IF('Indicator Date'!AD40="","x",'Indicator Date'!AD40)</f>
        <v>2015</v>
      </c>
      <c r="AE40" s="162">
        <f>IF('Indicator Date'!AE40="","x",'Indicator Date'!AE40)</f>
        <v>2012</v>
      </c>
      <c r="AF40" s="162" t="str">
        <f>IF('Indicator Date'!AF40="","x",'Indicator Date'!AF40)</f>
        <v>x</v>
      </c>
      <c r="AG40" s="162">
        <f>IF('Indicator Date'!AG40="","x",'Indicator Date'!AG40)</f>
        <v>2004</v>
      </c>
      <c r="AH40" s="162">
        <f>IF('Indicator Date'!AH40="","x",'Indicator Date'!AH40)</f>
        <v>2016</v>
      </c>
      <c r="AI40" s="162">
        <f>IF('Indicator Date'!AI40="","x",'Indicator Date'!AI40)</f>
        <v>2017</v>
      </c>
      <c r="AJ40" s="162">
        <f>IF('Indicator Date'!AJ40="","x",'Indicator Date'!AJ40)</f>
        <v>2018</v>
      </c>
      <c r="AK40" s="162" t="str">
        <f>IF('Indicator Date'!AK40="","x",YEAR('Indicator Date'!AK40))</f>
        <v>x</v>
      </c>
      <c r="AL40" s="162">
        <f>IF('Indicator Date'!AL40="","x",YEAR('Indicator Date'!AL40))</f>
        <v>2017</v>
      </c>
      <c r="AM40" s="162">
        <f>IF('Indicator Date'!AM40="","x",'Indicator Date'!AM40)</f>
        <v>2017</v>
      </c>
      <c r="AN40" s="162">
        <f>IF('Indicator Date'!AN40="","x",'Indicator Date'!AN40)</f>
        <v>2014</v>
      </c>
      <c r="AO40" s="162">
        <f>IF('Indicator Date'!AO40="","x",'Indicator Date'!AO40)</f>
        <v>2014</v>
      </c>
      <c r="AP40" s="162" t="str">
        <f>IF('Indicator Date'!AP40="","x",'Indicator Date'!AP40)</f>
        <v>x</v>
      </c>
      <c r="AQ40" s="162" t="str">
        <f>IF('Indicator Date'!AQ40="","x",'Indicator Date'!AQ40)</f>
        <v>x</v>
      </c>
      <c r="AR40" s="162">
        <f>IF('Indicator Date'!AR40="","x",'Indicator Date'!AR40)</f>
        <v>2009</v>
      </c>
      <c r="AS40" s="162">
        <f>IF('Indicator Date'!AS40="","x",'Indicator Date'!AS40)</f>
        <v>2016</v>
      </c>
      <c r="AT40" s="162">
        <f>IF('Indicator Date'!AT40="","x",'Indicator Date'!AT40)</f>
        <v>2017</v>
      </c>
      <c r="AU40" s="162">
        <f>IF('Indicator Date'!AU40="","x",'Indicator Date'!AU40)</f>
        <v>2016</v>
      </c>
      <c r="AV40" s="162">
        <f>IF('Indicator Date'!AV40="","x",'Indicator Date'!AV40)</f>
        <v>2015</v>
      </c>
      <c r="AW40" s="162">
        <f>IF('Indicator Date'!AW40="","x",'Indicator Date'!AW40)</f>
        <v>2015</v>
      </c>
      <c r="AX40" s="162">
        <f>IF('Indicator Date'!AX40="","x",'Indicator Date'!AX40)</f>
        <v>2016</v>
      </c>
      <c r="AY40" s="162">
        <f>IF('Indicator Date'!AY40="","x",'Indicator Date'!AY40)</f>
        <v>2014</v>
      </c>
      <c r="AZ40" s="162">
        <f>IF('Indicator Date'!AZ40="","x",'Indicator Date'!AZ40)</f>
        <v>2015</v>
      </c>
      <c r="BA40" s="162">
        <f>IF('Indicator Date'!BA40="","x",'Indicator Date'!BA40)</f>
        <v>2015</v>
      </c>
      <c r="BB40" s="162">
        <f>IF('Indicator Date'!BB40="","x",'Indicator Date'!BB40)</f>
        <v>2017</v>
      </c>
      <c r="BC40" s="162">
        <f>IF('Indicator Date'!BC40="","x",'Indicator Date'!BC40)</f>
        <v>2017</v>
      </c>
      <c r="BD40" s="162">
        <f>IF('Indicator Date'!BD40="","x",'Indicator Date'!BD40)</f>
        <v>2015</v>
      </c>
      <c r="BE40" s="162">
        <f>IF('Indicator Date'!BE40="","x",'Indicator Date'!BE40)</f>
        <v>2014</v>
      </c>
      <c r="BF40" s="108"/>
    </row>
    <row r="41" spans="1:58" x14ac:dyDescent="0.25">
      <c r="A41" s="133" t="s">
        <v>374</v>
      </c>
      <c r="B41" s="111" t="s">
        <v>71</v>
      </c>
      <c r="C41" s="162">
        <f>IF('Indicator Date'!C41="","x",'Indicator Date'!C41)</f>
        <v>2015</v>
      </c>
      <c r="D41" s="162">
        <f>IF('Indicator Date'!D41="","x",'Indicator Date'!D41)</f>
        <v>2015</v>
      </c>
      <c r="E41" s="162">
        <f>IF('Indicator Date'!E41="","x",'Indicator Date'!E41)</f>
        <v>2015</v>
      </c>
      <c r="F41" s="162">
        <f>IF('Indicator Date'!F41="","x",'Indicator Date'!F41)</f>
        <v>2015</v>
      </c>
      <c r="G41" s="162">
        <f>IF('Indicator Date'!G41="","x",'Indicator Date'!G41)</f>
        <v>2015</v>
      </c>
      <c r="H41" s="162">
        <f>IF('Indicator Date'!H41="","x",'Indicator Date'!H41)</f>
        <v>2015</v>
      </c>
      <c r="I41" s="162">
        <f>IF('Indicator Date'!I41="","x",'Indicator Date'!I41)</f>
        <v>2015</v>
      </c>
      <c r="J41" s="162">
        <f>IF('Indicator Date'!J41="","x",'Indicator Date'!J41)</f>
        <v>2016</v>
      </c>
      <c r="K41" s="162">
        <f>IF('Indicator Date'!K41="","x",'Indicator Date'!K41)</f>
        <v>2016</v>
      </c>
      <c r="L41" s="162">
        <f>IF('Indicator Date'!L41="","x",'Indicator Date'!L41)</f>
        <v>2016</v>
      </c>
      <c r="M41" s="162">
        <f>IF('Indicator Date'!M41="","x",'Indicator Date'!M41)</f>
        <v>2018</v>
      </c>
      <c r="N41" s="162">
        <f>IF('Indicator Date'!N41="","x",'Indicator Date'!N41)</f>
        <v>2018</v>
      </c>
      <c r="O41" s="162">
        <f>IF('Indicator Date'!O41="","x",'Indicator Date'!O41)</f>
        <v>2017</v>
      </c>
      <c r="P41" s="162">
        <f>IF('Indicator Date'!P41="","x",'Indicator Date'!P41)</f>
        <v>2017</v>
      </c>
      <c r="Q41" s="162">
        <f>IF('Indicator Date'!Q41="","x",'Indicator Date'!Q41)</f>
        <v>2015</v>
      </c>
      <c r="R41" s="162" t="str">
        <f>IF('Indicator Date'!R41="","x",LEFT(RIGHT('Indicator Date'!R41,6),4))</f>
        <v>2012</v>
      </c>
      <c r="S41" s="162">
        <f>IF('Indicator Date'!S41="","x",'Indicator Date'!S41)</f>
        <v>2018</v>
      </c>
      <c r="T41" s="162">
        <f>IF('Indicator Date'!T41="","x",'Indicator Date'!T41)</f>
        <v>2015</v>
      </c>
      <c r="U41" s="162">
        <f>IF('Indicator Date'!U41="","x",'Indicator Date'!U41)</f>
        <v>2016</v>
      </c>
      <c r="V41" s="162">
        <f>IF('Indicator Date'!V41="","x",'Indicator Date'!V41)</f>
        <v>2016</v>
      </c>
      <c r="W41" s="162">
        <f>IF('Indicator Date'!W41="","x",'Indicator Date'!W41)</f>
        <v>2016</v>
      </c>
      <c r="X41" s="162">
        <f>IF('Indicator Date'!X41="","x",'Indicator Date'!X41)</f>
        <v>2015</v>
      </c>
      <c r="Y41" s="162">
        <f>IF('Indicator Date'!Y41="","x",'Indicator Date'!Y41)</f>
        <v>2010</v>
      </c>
      <c r="Z41" s="162">
        <f>IF('Indicator Date'!Z41="","x",'Indicator Date'!Z41)</f>
        <v>2016</v>
      </c>
      <c r="AA41" s="162">
        <f>IF('Indicator Date'!AA41="","x",'Indicator Date'!AA41)</f>
        <v>2016</v>
      </c>
      <c r="AB41" s="162">
        <f>IF('Indicator Date'!AB41="","x",'Indicator Date'!AB41)</f>
        <v>2016</v>
      </c>
      <c r="AC41" s="162">
        <f>IF('Indicator Date'!AC41="","x",'Indicator Date'!AC41)</f>
        <v>2015</v>
      </c>
      <c r="AD41" s="162">
        <f>IF('Indicator Date'!AD41="","x",'Indicator Date'!AD41)</f>
        <v>2015</v>
      </c>
      <c r="AE41" s="162">
        <f>IF('Indicator Date'!AE41="","x",'Indicator Date'!AE41)</f>
        <v>2012</v>
      </c>
      <c r="AF41" s="162">
        <f>IF('Indicator Date'!AF41="","x",'Indicator Date'!AF41)</f>
        <v>2015</v>
      </c>
      <c r="AG41" s="162">
        <f>IF('Indicator Date'!AG41="","x",'Indicator Date'!AG41)</f>
        <v>2011</v>
      </c>
      <c r="AH41" s="162">
        <f>IF('Indicator Date'!AH41="","x",'Indicator Date'!AH41)</f>
        <v>2016</v>
      </c>
      <c r="AI41" s="162">
        <f>IF('Indicator Date'!AI41="","x",'Indicator Date'!AI41)</f>
        <v>2017</v>
      </c>
      <c r="AJ41" s="162">
        <f>IF('Indicator Date'!AJ41="","x",'Indicator Date'!AJ41)</f>
        <v>2018</v>
      </c>
      <c r="AK41" s="162">
        <f>IF('Indicator Date'!AK41="","x",YEAR('Indicator Date'!AK41))</f>
        <v>2017</v>
      </c>
      <c r="AL41" s="162">
        <f>IF('Indicator Date'!AL41="","x",YEAR('Indicator Date'!AL41))</f>
        <v>2018</v>
      </c>
      <c r="AM41" s="162">
        <f>IF('Indicator Date'!AM41="","x",'Indicator Date'!AM41)</f>
        <v>2017</v>
      </c>
      <c r="AN41" s="162">
        <f>IF('Indicator Date'!AN41="","x",'Indicator Date'!AN41)</f>
        <v>2014</v>
      </c>
      <c r="AO41" s="162">
        <f>IF('Indicator Date'!AO41="","x",'Indicator Date'!AO41)</f>
        <v>2014</v>
      </c>
      <c r="AP41" s="162">
        <f>IF('Indicator Date'!AP41="","x",'Indicator Date'!AP41)</f>
        <v>2014</v>
      </c>
      <c r="AQ41" s="162">
        <f>IF('Indicator Date'!AQ41="","x",'Indicator Date'!AQ41)</f>
        <v>2014</v>
      </c>
      <c r="AR41" s="162" t="str">
        <f>IF('Indicator Date'!AR41="","x",'Indicator Date'!AR41)</f>
        <v>x</v>
      </c>
      <c r="AS41" s="162">
        <f>IF('Indicator Date'!AS41="","x",'Indicator Date'!AS41)</f>
        <v>2016</v>
      </c>
      <c r="AT41" s="162">
        <f>IF('Indicator Date'!AT41="","x",'Indicator Date'!AT41)</f>
        <v>2017</v>
      </c>
      <c r="AU41" s="162">
        <f>IF('Indicator Date'!AU41="","x",'Indicator Date'!AU41)</f>
        <v>2016</v>
      </c>
      <c r="AV41" s="162">
        <f>IF('Indicator Date'!AV41="","x",'Indicator Date'!AV41)</f>
        <v>2015</v>
      </c>
      <c r="AW41" s="162">
        <f>IF('Indicator Date'!AW41="","x",'Indicator Date'!AW41)</f>
        <v>2015</v>
      </c>
      <c r="AX41" s="162">
        <f>IF('Indicator Date'!AX41="","x",'Indicator Date'!AX41)</f>
        <v>2016</v>
      </c>
      <c r="AY41" s="162">
        <f>IF('Indicator Date'!AY41="","x",'Indicator Date'!AY41)</f>
        <v>2014</v>
      </c>
      <c r="AZ41" s="162">
        <f>IF('Indicator Date'!AZ41="","x",'Indicator Date'!AZ41)</f>
        <v>2015</v>
      </c>
      <c r="BA41" s="162">
        <f>IF('Indicator Date'!BA41="","x",'Indicator Date'!BA41)</f>
        <v>2015</v>
      </c>
      <c r="BB41" s="162">
        <f>IF('Indicator Date'!BB41="","x",'Indicator Date'!BB41)</f>
        <v>2017</v>
      </c>
      <c r="BC41" s="162">
        <f>IF('Indicator Date'!BC41="","x",'Indicator Date'!BC41)</f>
        <v>2017</v>
      </c>
      <c r="BD41" s="162">
        <f>IF('Indicator Date'!BD41="","x",'Indicator Date'!BD41)</f>
        <v>2015</v>
      </c>
      <c r="BE41" s="162">
        <f>IF('Indicator Date'!BE41="","x",'Indicator Date'!BE41)</f>
        <v>2014</v>
      </c>
      <c r="BF41" s="108"/>
    </row>
    <row r="42" spans="1:58" x14ac:dyDescent="0.25">
      <c r="A42" s="133" t="s">
        <v>844</v>
      </c>
      <c r="B42" s="111" t="s">
        <v>70</v>
      </c>
      <c r="C42" s="162">
        <f>IF('Indicator Date'!C42="","x",'Indicator Date'!C42)</f>
        <v>2015</v>
      </c>
      <c r="D42" s="162">
        <f>IF('Indicator Date'!D42="","x",'Indicator Date'!D42)</f>
        <v>2015</v>
      </c>
      <c r="E42" s="162">
        <f>IF('Indicator Date'!E42="","x",'Indicator Date'!E42)</f>
        <v>2015</v>
      </c>
      <c r="F42" s="162">
        <f>IF('Indicator Date'!F42="","x",'Indicator Date'!F42)</f>
        <v>2015</v>
      </c>
      <c r="G42" s="162">
        <f>IF('Indicator Date'!G42="","x",'Indicator Date'!G42)</f>
        <v>2015</v>
      </c>
      <c r="H42" s="162">
        <f>IF('Indicator Date'!H42="","x",'Indicator Date'!H42)</f>
        <v>2015</v>
      </c>
      <c r="I42" s="162">
        <f>IF('Indicator Date'!I42="","x",'Indicator Date'!I42)</f>
        <v>2015</v>
      </c>
      <c r="J42" s="162">
        <f>IF('Indicator Date'!J42="","x",'Indicator Date'!J42)</f>
        <v>2016</v>
      </c>
      <c r="K42" s="162">
        <f>IF('Indicator Date'!K42="","x",'Indicator Date'!K42)</f>
        <v>2016</v>
      </c>
      <c r="L42" s="162">
        <f>IF('Indicator Date'!L42="","x",'Indicator Date'!L42)</f>
        <v>2016</v>
      </c>
      <c r="M42" s="162">
        <f>IF('Indicator Date'!M42="","x",'Indicator Date'!M42)</f>
        <v>2018</v>
      </c>
      <c r="N42" s="162">
        <f>IF('Indicator Date'!N42="","x",'Indicator Date'!N42)</f>
        <v>2018</v>
      </c>
      <c r="O42" s="162">
        <f>IF('Indicator Date'!O42="","x",'Indicator Date'!O42)</f>
        <v>2017</v>
      </c>
      <c r="P42" s="162">
        <f>IF('Indicator Date'!P42="","x",'Indicator Date'!P42)</f>
        <v>2017</v>
      </c>
      <c r="Q42" s="162">
        <f>IF('Indicator Date'!Q42="","x",'Indicator Date'!Q42)</f>
        <v>2015</v>
      </c>
      <c r="R42" s="162" t="str">
        <f>IF('Indicator Date'!R42="","x",LEFT(RIGHT('Indicator Date'!R42,6),4))</f>
        <v>2014</v>
      </c>
      <c r="S42" s="162">
        <f>IF('Indicator Date'!S42="","x",'Indicator Date'!S42)</f>
        <v>2018</v>
      </c>
      <c r="T42" s="162">
        <f>IF('Indicator Date'!T42="","x",'Indicator Date'!T42)</f>
        <v>2015</v>
      </c>
      <c r="U42" s="162">
        <f>IF('Indicator Date'!U42="","x",'Indicator Date'!U42)</f>
        <v>2016</v>
      </c>
      <c r="V42" s="162">
        <f>IF('Indicator Date'!V42="","x",'Indicator Date'!V42)</f>
        <v>2016</v>
      </c>
      <c r="W42" s="162">
        <f>IF('Indicator Date'!W42="","x",'Indicator Date'!W42)</f>
        <v>2016</v>
      </c>
      <c r="X42" s="162">
        <f>IF('Indicator Date'!X42="","x",'Indicator Date'!X42)</f>
        <v>2013</v>
      </c>
      <c r="Y42" s="162" t="str">
        <f>IF('Indicator Date'!Y42="","x",'Indicator Date'!Y42)</f>
        <v>x</v>
      </c>
      <c r="Z42" s="162">
        <f>IF('Indicator Date'!Z42="","x",'Indicator Date'!Z42)</f>
        <v>2016</v>
      </c>
      <c r="AA42" s="162">
        <f>IF('Indicator Date'!AA42="","x",'Indicator Date'!AA42)</f>
        <v>2016</v>
      </c>
      <c r="AB42" s="162">
        <f>IF('Indicator Date'!AB42="","x",'Indicator Date'!AB42)</f>
        <v>2016</v>
      </c>
      <c r="AC42" s="162">
        <f>IF('Indicator Date'!AC42="","x",'Indicator Date'!AC42)</f>
        <v>2015</v>
      </c>
      <c r="AD42" s="162">
        <f>IF('Indicator Date'!AD42="","x",'Indicator Date'!AD42)</f>
        <v>2015</v>
      </c>
      <c r="AE42" s="162">
        <f>IF('Indicator Date'!AE42="","x",'Indicator Date'!AE42)</f>
        <v>2012</v>
      </c>
      <c r="AF42" s="162">
        <f>IF('Indicator Date'!AF42="","x",'Indicator Date'!AF42)</f>
        <v>2015</v>
      </c>
      <c r="AG42" s="162">
        <f>IF('Indicator Date'!AG42="","x",'Indicator Date'!AG42)</f>
        <v>2012</v>
      </c>
      <c r="AH42" s="162">
        <f>IF('Indicator Date'!AH42="","x",'Indicator Date'!AH42)</f>
        <v>2016</v>
      </c>
      <c r="AI42" s="162">
        <f>IF('Indicator Date'!AI42="","x",'Indicator Date'!AI42)</f>
        <v>2017</v>
      </c>
      <c r="AJ42" s="162">
        <f>IF('Indicator Date'!AJ42="","x",'Indicator Date'!AJ42)</f>
        <v>2018</v>
      </c>
      <c r="AK42" s="162">
        <f>IF('Indicator Date'!AK42="","x",YEAR('Indicator Date'!AK42))</f>
        <v>2017</v>
      </c>
      <c r="AL42" s="162">
        <f>IF('Indicator Date'!AL42="","x",YEAR('Indicator Date'!AL42))</f>
        <v>2018</v>
      </c>
      <c r="AM42" s="162">
        <f>IF('Indicator Date'!AM42="","x",'Indicator Date'!AM42)</f>
        <v>2017</v>
      </c>
      <c r="AN42" s="162">
        <f>IF('Indicator Date'!AN42="","x",'Indicator Date'!AN42)</f>
        <v>2014</v>
      </c>
      <c r="AO42" s="162">
        <f>IF('Indicator Date'!AO42="","x",'Indicator Date'!AO42)</f>
        <v>2014</v>
      </c>
      <c r="AP42" s="162" t="str">
        <f>IF('Indicator Date'!AP42="","x",'Indicator Date'!AP42)</f>
        <v>x</v>
      </c>
      <c r="AQ42" s="162" t="str">
        <f>IF('Indicator Date'!AQ42="","x",'Indicator Date'!AQ42)</f>
        <v>x</v>
      </c>
      <c r="AR42" s="162">
        <f>IF('Indicator Date'!AR42="","x",'Indicator Date'!AR42)</f>
        <v>2015</v>
      </c>
      <c r="AS42" s="162">
        <f>IF('Indicator Date'!AS42="","x",'Indicator Date'!AS42)</f>
        <v>2016</v>
      </c>
      <c r="AT42" s="162">
        <f>IF('Indicator Date'!AT42="","x",'Indicator Date'!AT42)</f>
        <v>2017</v>
      </c>
      <c r="AU42" s="162">
        <f>IF('Indicator Date'!AU42="","x",'Indicator Date'!AU42)</f>
        <v>2016</v>
      </c>
      <c r="AV42" s="162">
        <f>IF('Indicator Date'!AV42="","x",'Indicator Date'!AV42)</f>
        <v>2016</v>
      </c>
      <c r="AW42" s="162">
        <f>IF('Indicator Date'!AW42="","x",'Indicator Date'!AW42)</f>
        <v>2015</v>
      </c>
      <c r="AX42" s="162">
        <f>IF('Indicator Date'!AX42="","x",'Indicator Date'!AX42)</f>
        <v>2016</v>
      </c>
      <c r="AY42" s="162">
        <f>IF('Indicator Date'!AY42="","x",'Indicator Date'!AY42)</f>
        <v>2014</v>
      </c>
      <c r="AZ42" s="162">
        <f>IF('Indicator Date'!AZ42="","x",'Indicator Date'!AZ42)</f>
        <v>2015</v>
      </c>
      <c r="BA42" s="162">
        <f>IF('Indicator Date'!BA42="","x",'Indicator Date'!BA42)</f>
        <v>2015</v>
      </c>
      <c r="BB42" s="162">
        <f>IF('Indicator Date'!BB42="","x",'Indicator Date'!BB42)</f>
        <v>2017</v>
      </c>
      <c r="BC42" s="162">
        <f>IF('Indicator Date'!BC42="","x",'Indicator Date'!BC42)</f>
        <v>2017</v>
      </c>
      <c r="BD42" s="162">
        <f>IF('Indicator Date'!BD42="","x",'Indicator Date'!BD42)</f>
        <v>2015</v>
      </c>
      <c r="BE42" s="162">
        <f>IF('Indicator Date'!BE42="","x",'Indicator Date'!BE42)</f>
        <v>2014</v>
      </c>
      <c r="BF42" s="108"/>
    </row>
    <row r="43" spans="1:58" x14ac:dyDescent="0.25">
      <c r="A43" s="133" t="s">
        <v>73</v>
      </c>
      <c r="B43" s="111" t="s">
        <v>72</v>
      </c>
      <c r="C43" s="162">
        <f>IF('Indicator Date'!C43="","x",'Indicator Date'!C43)</f>
        <v>2015</v>
      </c>
      <c r="D43" s="162">
        <f>IF('Indicator Date'!D43="","x",'Indicator Date'!D43)</f>
        <v>2015</v>
      </c>
      <c r="E43" s="162">
        <f>IF('Indicator Date'!E43="","x",'Indicator Date'!E43)</f>
        <v>2015</v>
      </c>
      <c r="F43" s="162">
        <f>IF('Indicator Date'!F43="","x",'Indicator Date'!F43)</f>
        <v>2015</v>
      </c>
      <c r="G43" s="162">
        <f>IF('Indicator Date'!G43="","x",'Indicator Date'!G43)</f>
        <v>2015</v>
      </c>
      <c r="H43" s="162">
        <f>IF('Indicator Date'!H43="","x",'Indicator Date'!H43)</f>
        <v>2015</v>
      </c>
      <c r="I43" s="162">
        <f>IF('Indicator Date'!I43="","x",'Indicator Date'!I43)</f>
        <v>2015</v>
      </c>
      <c r="J43" s="162">
        <f>IF('Indicator Date'!J43="","x",'Indicator Date'!J43)</f>
        <v>2016</v>
      </c>
      <c r="K43" s="162">
        <f>IF('Indicator Date'!K43="","x",'Indicator Date'!K43)</f>
        <v>2016</v>
      </c>
      <c r="L43" s="162">
        <f>IF('Indicator Date'!L43="","x",'Indicator Date'!L43)</f>
        <v>2016</v>
      </c>
      <c r="M43" s="162">
        <f>IF('Indicator Date'!M43="","x",'Indicator Date'!M43)</f>
        <v>2018</v>
      </c>
      <c r="N43" s="162">
        <f>IF('Indicator Date'!N43="","x",'Indicator Date'!N43)</f>
        <v>2018</v>
      </c>
      <c r="O43" s="162">
        <f>IF('Indicator Date'!O43="","x",'Indicator Date'!O43)</f>
        <v>2017</v>
      </c>
      <c r="P43" s="162">
        <f>IF('Indicator Date'!P43="","x",'Indicator Date'!P43)</f>
        <v>2017</v>
      </c>
      <c r="Q43" s="162">
        <f>IF('Indicator Date'!Q43="","x",'Indicator Date'!Q43)</f>
        <v>2015</v>
      </c>
      <c r="R43" s="162" t="str">
        <f>IF('Indicator Date'!R43="","x",LEFT(RIGHT('Indicator Date'!R43,6),4))</f>
        <v>x</v>
      </c>
      <c r="S43" s="162">
        <f>IF('Indicator Date'!S43="","x",'Indicator Date'!S43)</f>
        <v>2018</v>
      </c>
      <c r="T43" s="162">
        <f>IF('Indicator Date'!T43="","x",'Indicator Date'!T43)</f>
        <v>2015</v>
      </c>
      <c r="U43" s="162">
        <f>IF('Indicator Date'!U43="","x",'Indicator Date'!U43)</f>
        <v>2016</v>
      </c>
      <c r="V43" s="162">
        <f>IF('Indicator Date'!V43="","x",'Indicator Date'!V43)</f>
        <v>2016</v>
      </c>
      <c r="W43" s="162">
        <f>IF('Indicator Date'!W43="","x",'Indicator Date'!W43)</f>
        <v>2016</v>
      </c>
      <c r="X43" s="162">
        <f>IF('Indicator Date'!X43="","x",'Indicator Date'!X43)</f>
        <v>2008</v>
      </c>
      <c r="Y43" s="162">
        <f>IF('Indicator Date'!Y43="","x",'Indicator Date'!Y43)</f>
        <v>2013</v>
      </c>
      <c r="Z43" s="162">
        <f>IF('Indicator Date'!Z43="","x",'Indicator Date'!Z43)</f>
        <v>2016</v>
      </c>
      <c r="AA43" s="162">
        <f>IF('Indicator Date'!AA43="","x",'Indicator Date'!AA43)</f>
        <v>2016</v>
      </c>
      <c r="AB43" s="162">
        <f>IF('Indicator Date'!AB43="","x",'Indicator Date'!AB43)</f>
        <v>2016</v>
      </c>
      <c r="AC43" s="162">
        <f>IF('Indicator Date'!AC43="","x",'Indicator Date'!AC43)</f>
        <v>2015</v>
      </c>
      <c r="AD43" s="162">
        <f>IF('Indicator Date'!AD43="","x",'Indicator Date'!AD43)</f>
        <v>2015</v>
      </c>
      <c r="AE43" s="162">
        <f>IF('Indicator Date'!AE43="","x",'Indicator Date'!AE43)</f>
        <v>2012</v>
      </c>
      <c r="AF43" s="162">
        <f>IF('Indicator Date'!AF43="","x",'Indicator Date'!AF43)</f>
        <v>2015</v>
      </c>
      <c r="AG43" s="162">
        <f>IF('Indicator Date'!AG43="","x",'Indicator Date'!AG43)</f>
        <v>2016</v>
      </c>
      <c r="AH43" s="162">
        <f>IF('Indicator Date'!AH43="","x",'Indicator Date'!AH43)</f>
        <v>2016</v>
      </c>
      <c r="AI43" s="162">
        <f>IF('Indicator Date'!AI43="","x",'Indicator Date'!AI43)</f>
        <v>2017</v>
      </c>
      <c r="AJ43" s="162">
        <f>IF('Indicator Date'!AJ43="","x",'Indicator Date'!AJ43)</f>
        <v>2018</v>
      </c>
      <c r="AK43" s="162" t="str">
        <f>IF('Indicator Date'!AK43="","x",YEAR('Indicator Date'!AK43))</f>
        <v>x</v>
      </c>
      <c r="AL43" s="162">
        <f>IF('Indicator Date'!AL43="","x",YEAR('Indicator Date'!AL43))</f>
        <v>2017</v>
      </c>
      <c r="AM43" s="162">
        <f>IF('Indicator Date'!AM43="","x",'Indicator Date'!AM43)</f>
        <v>2017</v>
      </c>
      <c r="AN43" s="162">
        <f>IF('Indicator Date'!AN43="","x",'Indicator Date'!AN43)</f>
        <v>2014</v>
      </c>
      <c r="AO43" s="162">
        <f>IF('Indicator Date'!AO43="","x",'Indicator Date'!AO43)</f>
        <v>2014</v>
      </c>
      <c r="AP43" s="162">
        <f>IF('Indicator Date'!AP43="","x",'Indicator Date'!AP43)</f>
        <v>2014</v>
      </c>
      <c r="AQ43" s="162">
        <f>IF('Indicator Date'!AQ43="","x",'Indicator Date'!AQ43)</f>
        <v>2014</v>
      </c>
      <c r="AR43" s="162">
        <f>IF('Indicator Date'!AR43="","x",'Indicator Date'!AR43)</f>
        <v>2011</v>
      </c>
      <c r="AS43" s="162">
        <f>IF('Indicator Date'!AS43="","x",'Indicator Date'!AS43)</f>
        <v>2016</v>
      </c>
      <c r="AT43" s="162">
        <f>IF('Indicator Date'!AT43="","x",'Indicator Date'!AT43)</f>
        <v>2017</v>
      </c>
      <c r="AU43" s="162">
        <f>IF('Indicator Date'!AU43="","x",'Indicator Date'!AU43)</f>
        <v>2016</v>
      </c>
      <c r="AV43" s="162">
        <f>IF('Indicator Date'!AV43="","x",'Indicator Date'!AV43)</f>
        <v>2015</v>
      </c>
      <c r="AW43" s="162">
        <f>IF('Indicator Date'!AW43="","x",'Indicator Date'!AW43)</f>
        <v>2015</v>
      </c>
      <c r="AX43" s="162">
        <f>IF('Indicator Date'!AX43="","x",'Indicator Date'!AX43)</f>
        <v>2016</v>
      </c>
      <c r="AY43" s="162">
        <f>IF('Indicator Date'!AY43="","x",'Indicator Date'!AY43)</f>
        <v>2014</v>
      </c>
      <c r="AZ43" s="162">
        <f>IF('Indicator Date'!AZ43="","x",'Indicator Date'!AZ43)</f>
        <v>2015</v>
      </c>
      <c r="BA43" s="162">
        <f>IF('Indicator Date'!BA43="","x",'Indicator Date'!BA43)</f>
        <v>2015</v>
      </c>
      <c r="BB43" s="162">
        <f>IF('Indicator Date'!BB43="","x",'Indicator Date'!BB43)</f>
        <v>2017</v>
      </c>
      <c r="BC43" s="162">
        <f>IF('Indicator Date'!BC43="","x",'Indicator Date'!BC43)</f>
        <v>2017</v>
      </c>
      <c r="BD43" s="162">
        <f>IF('Indicator Date'!BD43="","x",'Indicator Date'!BD43)</f>
        <v>2015</v>
      </c>
      <c r="BE43" s="162">
        <f>IF('Indicator Date'!BE43="","x",'Indicator Date'!BE43)</f>
        <v>2014</v>
      </c>
      <c r="BF43" s="108"/>
    </row>
    <row r="44" spans="1:58" x14ac:dyDescent="0.25">
      <c r="A44" s="133" t="s">
        <v>371</v>
      </c>
      <c r="B44" s="111" t="s">
        <v>74</v>
      </c>
      <c r="C44" s="162">
        <f>IF('Indicator Date'!C44="","x",'Indicator Date'!C44)</f>
        <v>2015</v>
      </c>
      <c r="D44" s="162">
        <f>IF('Indicator Date'!D44="","x",'Indicator Date'!D44)</f>
        <v>2015</v>
      </c>
      <c r="E44" s="162">
        <f>IF('Indicator Date'!E44="","x",'Indicator Date'!E44)</f>
        <v>2015</v>
      </c>
      <c r="F44" s="162">
        <f>IF('Indicator Date'!F44="","x",'Indicator Date'!F44)</f>
        <v>2015</v>
      </c>
      <c r="G44" s="162">
        <f>IF('Indicator Date'!G44="","x",'Indicator Date'!G44)</f>
        <v>2015</v>
      </c>
      <c r="H44" s="162">
        <f>IF('Indicator Date'!H44="","x",'Indicator Date'!H44)</f>
        <v>2015</v>
      </c>
      <c r="I44" s="162">
        <f>IF('Indicator Date'!I44="","x",'Indicator Date'!I44)</f>
        <v>2015</v>
      </c>
      <c r="J44" s="162">
        <f>IF('Indicator Date'!J44="","x",'Indicator Date'!J44)</f>
        <v>2016</v>
      </c>
      <c r="K44" s="162">
        <f>IF('Indicator Date'!K44="","x",'Indicator Date'!K44)</f>
        <v>2016</v>
      </c>
      <c r="L44" s="162">
        <f>IF('Indicator Date'!L44="","x",'Indicator Date'!L44)</f>
        <v>2016</v>
      </c>
      <c r="M44" s="162">
        <f>IF('Indicator Date'!M44="","x",'Indicator Date'!M44)</f>
        <v>2018</v>
      </c>
      <c r="N44" s="162">
        <f>IF('Indicator Date'!N44="","x",'Indicator Date'!N44)</f>
        <v>2018</v>
      </c>
      <c r="O44" s="162">
        <f>IF('Indicator Date'!O44="","x",'Indicator Date'!O44)</f>
        <v>2017</v>
      </c>
      <c r="P44" s="162">
        <f>IF('Indicator Date'!P44="","x",'Indicator Date'!P44)</f>
        <v>2017</v>
      </c>
      <c r="Q44" s="162">
        <f>IF('Indicator Date'!Q44="","x",'Indicator Date'!Q44)</f>
        <v>2015</v>
      </c>
      <c r="R44" s="162" t="str">
        <f>IF('Indicator Date'!R44="","x",LEFT(RIGHT('Indicator Date'!R44,6),4))</f>
        <v>2012</v>
      </c>
      <c r="S44" s="162">
        <f>IF('Indicator Date'!S44="","x",'Indicator Date'!S44)</f>
        <v>2018</v>
      </c>
      <c r="T44" s="162">
        <f>IF('Indicator Date'!T44="","x",'Indicator Date'!T44)</f>
        <v>2015</v>
      </c>
      <c r="U44" s="162">
        <f>IF('Indicator Date'!U44="","x",'Indicator Date'!U44)</f>
        <v>2016</v>
      </c>
      <c r="V44" s="162">
        <f>IF('Indicator Date'!V44="","x",'Indicator Date'!V44)</f>
        <v>2016</v>
      </c>
      <c r="W44" s="162">
        <f>IF('Indicator Date'!W44="","x",'Indicator Date'!W44)</f>
        <v>2016</v>
      </c>
      <c r="X44" s="162">
        <f>IF('Indicator Date'!X44="","x",'Indicator Date'!X44)</f>
        <v>2016</v>
      </c>
      <c r="Y44" s="162">
        <f>IF('Indicator Date'!Y44="","x",'Indicator Date'!Y44)</f>
        <v>2010</v>
      </c>
      <c r="Z44" s="162">
        <f>IF('Indicator Date'!Z44="","x",'Indicator Date'!Z44)</f>
        <v>2016</v>
      </c>
      <c r="AA44" s="162">
        <f>IF('Indicator Date'!AA44="","x",'Indicator Date'!AA44)</f>
        <v>2016</v>
      </c>
      <c r="AB44" s="162">
        <f>IF('Indicator Date'!AB44="","x",'Indicator Date'!AB44)</f>
        <v>2016</v>
      </c>
      <c r="AC44" s="162">
        <f>IF('Indicator Date'!AC44="","x",'Indicator Date'!AC44)</f>
        <v>2015</v>
      </c>
      <c r="AD44" s="162">
        <f>IF('Indicator Date'!AD44="","x",'Indicator Date'!AD44)</f>
        <v>2015</v>
      </c>
      <c r="AE44" s="162">
        <f>IF('Indicator Date'!AE44="","x",'Indicator Date'!AE44)</f>
        <v>2012</v>
      </c>
      <c r="AF44" s="162">
        <f>IF('Indicator Date'!AF44="","x",'Indicator Date'!AF44)</f>
        <v>2015</v>
      </c>
      <c r="AG44" s="162">
        <f>IF('Indicator Date'!AG44="","x",'Indicator Date'!AG44)</f>
        <v>2008</v>
      </c>
      <c r="AH44" s="162">
        <f>IF('Indicator Date'!AH44="","x",'Indicator Date'!AH44)</f>
        <v>2016</v>
      </c>
      <c r="AI44" s="162">
        <f>IF('Indicator Date'!AI44="","x",'Indicator Date'!AI44)</f>
        <v>2017</v>
      </c>
      <c r="AJ44" s="162">
        <f>IF('Indicator Date'!AJ44="","x",'Indicator Date'!AJ44)</f>
        <v>2018</v>
      </c>
      <c r="AK44" s="162">
        <f>IF('Indicator Date'!AK44="","x",YEAR('Indicator Date'!AK44))</f>
        <v>2017</v>
      </c>
      <c r="AL44" s="162">
        <f>IF('Indicator Date'!AL44="","x",YEAR('Indicator Date'!AL44))</f>
        <v>2017</v>
      </c>
      <c r="AM44" s="162">
        <f>IF('Indicator Date'!AM44="","x",'Indicator Date'!AM44)</f>
        <v>2017</v>
      </c>
      <c r="AN44" s="162">
        <f>IF('Indicator Date'!AN44="","x",'Indicator Date'!AN44)</f>
        <v>2014</v>
      </c>
      <c r="AO44" s="162">
        <f>IF('Indicator Date'!AO44="","x",'Indicator Date'!AO44)</f>
        <v>2014</v>
      </c>
      <c r="AP44" s="162">
        <f>IF('Indicator Date'!AP44="","x",'Indicator Date'!AP44)</f>
        <v>2014</v>
      </c>
      <c r="AQ44" s="162">
        <f>IF('Indicator Date'!AQ44="","x",'Indicator Date'!AQ44)</f>
        <v>2014</v>
      </c>
      <c r="AR44" s="162">
        <f>IF('Indicator Date'!AR44="","x",'Indicator Date'!AR44)</f>
        <v>2015</v>
      </c>
      <c r="AS44" s="162">
        <f>IF('Indicator Date'!AS44="","x",'Indicator Date'!AS44)</f>
        <v>2016</v>
      </c>
      <c r="AT44" s="162">
        <f>IF('Indicator Date'!AT44="","x",'Indicator Date'!AT44)</f>
        <v>2017</v>
      </c>
      <c r="AU44" s="162">
        <f>IF('Indicator Date'!AU44="","x",'Indicator Date'!AU44)</f>
        <v>2016</v>
      </c>
      <c r="AV44" s="162">
        <f>IF('Indicator Date'!AV44="","x",'Indicator Date'!AV44)</f>
        <v>2015</v>
      </c>
      <c r="AW44" s="162">
        <f>IF('Indicator Date'!AW44="","x",'Indicator Date'!AW44)</f>
        <v>2015</v>
      </c>
      <c r="AX44" s="162">
        <f>IF('Indicator Date'!AX44="","x",'Indicator Date'!AX44)</f>
        <v>2016</v>
      </c>
      <c r="AY44" s="162">
        <f>IF('Indicator Date'!AY44="","x",'Indicator Date'!AY44)</f>
        <v>2014</v>
      </c>
      <c r="AZ44" s="162">
        <f>IF('Indicator Date'!AZ44="","x",'Indicator Date'!AZ44)</f>
        <v>2015</v>
      </c>
      <c r="BA44" s="162">
        <f>IF('Indicator Date'!BA44="","x",'Indicator Date'!BA44)</f>
        <v>2015</v>
      </c>
      <c r="BB44" s="162">
        <f>IF('Indicator Date'!BB44="","x",'Indicator Date'!BB44)</f>
        <v>2017</v>
      </c>
      <c r="BC44" s="162">
        <f>IF('Indicator Date'!BC44="","x",'Indicator Date'!BC44)</f>
        <v>2017</v>
      </c>
      <c r="BD44" s="162">
        <f>IF('Indicator Date'!BD44="","x",'Indicator Date'!BD44)</f>
        <v>2015</v>
      </c>
      <c r="BE44" s="162">
        <f>IF('Indicator Date'!BE44="","x",'Indicator Date'!BE44)</f>
        <v>2014</v>
      </c>
      <c r="BF44" s="108"/>
    </row>
    <row r="45" spans="1:58" x14ac:dyDescent="0.25">
      <c r="A45" s="133" t="s">
        <v>76</v>
      </c>
      <c r="B45" s="111" t="s">
        <v>75</v>
      </c>
      <c r="C45" s="162">
        <f>IF('Indicator Date'!C45="","x",'Indicator Date'!C45)</f>
        <v>2015</v>
      </c>
      <c r="D45" s="162">
        <f>IF('Indicator Date'!D45="","x",'Indicator Date'!D45)</f>
        <v>2015</v>
      </c>
      <c r="E45" s="162">
        <f>IF('Indicator Date'!E45="","x",'Indicator Date'!E45)</f>
        <v>2015</v>
      </c>
      <c r="F45" s="162">
        <f>IF('Indicator Date'!F45="","x",'Indicator Date'!F45)</f>
        <v>2015</v>
      </c>
      <c r="G45" s="162">
        <f>IF('Indicator Date'!G45="","x",'Indicator Date'!G45)</f>
        <v>2015</v>
      </c>
      <c r="H45" s="162">
        <f>IF('Indicator Date'!H45="","x",'Indicator Date'!H45)</f>
        <v>2015</v>
      </c>
      <c r="I45" s="162">
        <f>IF('Indicator Date'!I45="","x",'Indicator Date'!I45)</f>
        <v>2015</v>
      </c>
      <c r="J45" s="162">
        <f>IF('Indicator Date'!J45="","x",'Indicator Date'!J45)</f>
        <v>2016</v>
      </c>
      <c r="K45" s="162">
        <f>IF('Indicator Date'!K45="","x",'Indicator Date'!K45)</f>
        <v>2016</v>
      </c>
      <c r="L45" s="162">
        <f>IF('Indicator Date'!L45="","x",'Indicator Date'!L45)</f>
        <v>2016</v>
      </c>
      <c r="M45" s="162">
        <f>IF('Indicator Date'!M45="","x",'Indicator Date'!M45)</f>
        <v>2018</v>
      </c>
      <c r="N45" s="162">
        <f>IF('Indicator Date'!N45="","x",'Indicator Date'!N45)</f>
        <v>2018</v>
      </c>
      <c r="O45" s="162">
        <f>IF('Indicator Date'!O45="","x",'Indicator Date'!O45)</f>
        <v>2017</v>
      </c>
      <c r="P45" s="162">
        <f>IF('Indicator Date'!P45="","x",'Indicator Date'!P45)</f>
        <v>2017</v>
      </c>
      <c r="Q45" s="162">
        <f>IF('Indicator Date'!Q45="","x",'Indicator Date'!Q45)</f>
        <v>2015</v>
      </c>
      <c r="R45" s="162" t="str">
        <f>IF('Indicator Date'!R45="","x",LEFT(RIGHT('Indicator Date'!R45,6),4))</f>
        <v>x</v>
      </c>
      <c r="S45" s="162">
        <f>IF('Indicator Date'!S45="","x",'Indicator Date'!S45)</f>
        <v>2018</v>
      </c>
      <c r="T45" s="162">
        <f>IF('Indicator Date'!T45="","x",'Indicator Date'!T45)</f>
        <v>2015</v>
      </c>
      <c r="U45" s="162">
        <f>IF('Indicator Date'!U45="","x",'Indicator Date'!U45)</f>
        <v>2016</v>
      </c>
      <c r="V45" s="162" t="str">
        <f>IF('Indicator Date'!V45="","x",'Indicator Date'!V45)</f>
        <v>x</v>
      </c>
      <c r="W45" s="162">
        <f>IF('Indicator Date'!W45="","x",'Indicator Date'!W45)</f>
        <v>2016</v>
      </c>
      <c r="X45" s="162" t="str">
        <f>IF('Indicator Date'!X45="","x",'Indicator Date'!X45)</f>
        <v>x</v>
      </c>
      <c r="Y45" s="162">
        <f>IF('Indicator Date'!Y45="","x",'Indicator Date'!Y45)</f>
        <v>2012</v>
      </c>
      <c r="Z45" s="162">
        <f>IF('Indicator Date'!Z45="","x",'Indicator Date'!Z45)</f>
        <v>2016</v>
      </c>
      <c r="AA45" s="162">
        <f>IF('Indicator Date'!AA45="","x",'Indicator Date'!AA45)</f>
        <v>2016</v>
      </c>
      <c r="AB45" s="162">
        <f>IF('Indicator Date'!AB45="","x",'Indicator Date'!AB45)</f>
        <v>2016</v>
      </c>
      <c r="AC45" s="162">
        <f>IF('Indicator Date'!AC45="","x",'Indicator Date'!AC45)</f>
        <v>2015</v>
      </c>
      <c r="AD45" s="162">
        <f>IF('Indicator Date'!AD45="","x",'Indicator Date'!AD45)</f>
        <v>2015</v>
      </c>
      <c r="AE45" s="162" t="str">
        <f>IF('Indicator Date'!AE45="","x",'Indicator Date'!AE45)</f>
        <v>x</v>
      </c>
      <c r="AF45" s="162">
        <f>IF('Indicator Date'!AF45="","x",'Indicator Date'!AF45)</f>
        <v>2015</v>
      </c>
      <c r="AG45" s="162">
        <f>IF('Indicator Date'!AG45="","x",'Indicator Date'!AG45)</f>
        <v>2012</v>
      </c>
      <c r="AH45" s="162">
        <f>IF('Indicator Date'!AH45="","x",'Indicator Date'!AH45)</f>
        <v>2016</v>
      </c>
      <c r="AI45" s="162">
        <f>IF('Indicator Date'!AI45="","x",'Indicator Date'!AI45)</f>
        <v>2017</v>
      </c>
      <c r="AJ45" s="162">
        <f>IF('Indicator Date'!AJ45="","x",'Indicator Date'!AJ45)</f>
        <v>2018</v>
      </c>
      <c r="AK45" s="162" t="str">
        <f>IF('Indicator Date'!AK45="","x",YEAR('Indicator Date'!AK45))</f>
        <v>x</v>
      </c>
      <c r="AL45" s="162">
        <f>IF('Indicator Date'!AL45="","x",YEAR('Indicator Date'!AL45))</f>
        <v>2017</v>
      </c>
      <c r="AM45" s="162">
        <f>IF('Indicator Date'!AM45="","x",'Indicator Date'!AM45)</f>
        <v>2017</v>
      </c>
      <c r="AN45" s="162">
        <f>IF('Indicator Date'!AN45="","x",'Indicator Date'!AN45)</f>
        <v>2014</v>
      </c>
      <c r="AO45" s="162">
        <f>IF('Indicator Date'!AO45="","x",'Indicator Date'!AO45)</f>
        <v>2014</v>
      </c>
      <c r="AP45" s="162">
        <f>IF('Indicator Date'!AP45="","x",'Indicator Date'!AP45)</f>
        <v>2014</v>
      </c>
      <c r="AQ45" s="162">
        <f>IF('Indicator Date'!AQ45="","x",'Indicator Date'!AQ45)</f>
        <v>2014</v>
      </c>
      <c r="AR45" s="162">
        <f>IF('Indicator Date'!AR45="","x",'Indicator Date'!AR45)</f>
        <v>2015</v>
      </c>
      <c r="AS45" s="162">
        <f>IF('Indicator Date'!AS45="","x",'Indicator Date'!AS45)</f>
        <v>2016</v>
      </c>
      <c r="AT45" s="162">
        <f>IF('Indicator Date'!AT45="","x",'Indicator Date'!AT45)</f>
        <v>2017</v>
      </c>
      <c r="AU45" s="162">
        <f>IF('Indicator Date'!AU45="","x",'Indicator Date'!AU45)</f>
        <v>2016</v>
      </c>
      <c r="AV45" s="162">
        <f>IF('Indicator Date'!AV45="","x",'Indicator Date'!AV45)</f>
        <v>2015</v>
      </c>
      <c r="AW45" s="162">
        <f>IF('Indicator Date'!AW45="","x",'Indicator Date'!AW45)</f>
        <v>2015</v>
      </c>
      <c r="AX45" s="162">
        <f>IF('Indicator Date'!AX45="","x",'Indicator Date'!AX45)</f>
        <v>2016</v>
      </c>
      <c r="AY45" s="162">
        <f>IF('Indicator Date'!AY45="","x",'Indicator Date'!AY45)</f>
        <v>2014</v>
      </c>
      <c r="AZ45" s="162">
        <f>IF('Indicator Date'!AZ45="","x",'Indicator Date'!AZ45)</f>
        <v>2015</v>
      </c>
      <c r="BA45" s="162">
        <f>IF('Indicator Date'!BA45="","x",'Indicator Date'!BA45)</f>
        <v>2015</v>
      </c>
      <c r="BB45" s="162">
        <f>IF('Indicator Date'!BB45="","x",'Indicator Date'!BB45)</f>
        <v>2017</v>
      </c>
      <c r="BC45" s="162">
        <f>IF('Indicator Date'!BC45="","x",'Indicator Date'!BC45)</f>
        <v>2017</v>
      </c>
      <c r="BD45" s="162">
        <f>IF('Indicator Date'!BD45="","x",'Indicator Date'!BD45)</f>
        <v>2015</v>
      </c>
      <c r="BE45" s="162">
        <f>IF('Indicator Date'!BE45="","x",'Indicator Date'!BE45)</f>
        <v>2014</v>
      </c>
      <c r="BF45" s="108"/>
    </row>
    <row r="46" spans="1:58" x14ac:dyDescent="0.25">
      <c r="A46" s="133" t="s">
        <v>78</v>
      </c>
      <c r="B46" s="111" t="s">
        <v>77</v>
      </c>
      <c r="C46" s="162">
        <f>IF('Indicator Date'!C46="","x",'Indicator Date'!C46)</f>
        <v>2015</v>
      </c>
      <c r="D46" s="162">
        <f>IF('Indicator Date'!D46="","x",'Indicator Date'!D46)</f>
        <v>2015</v>
      </c>
      <c r="E46" s="162">
        <f>IF('Indicator Date'!E46="","x",'Indicator Date'!E46)</f>
        <v>2015</v>
      </c>
      <c r="F46" s="162">
        <f>IF('Indicator Date'!F46="","x",'Indicator Date'!F46)</f>
        <v>2015</v>
      </c>
      <c r="G46" s="162">
        <f>IF('Indicator Date'!G46="","x",'Indicator Date'!G46)</f>
        <v>2015</v>
      </c>
      <c r="H46" s="162">
        <f>IF('Indicator Date'!H46="","x",'Indicator Date'!H46)</f>
        <v>2015</v>
      </c>
      <c r="I46" s="162">
        <f>IF('Indicator Date'!I46="","x",'Indicator Date'!I46)</f>
        <v>2015</v>
      </c>
      <c r="J46" s="162">
        <f>IF('Indicator Date'!J46="","x",'Indicator Date'!J46)</f>
        <v>2016</v>
      </c>
      <c r="K46" s="162">
        <f>IF('Indicator Date'!K46="","x",'Indicator Date'!K46)</f>
        <v>2016</v>
      </c>
      <c r="L46" s="162">
        <f>IF('Indicator Date'!L46="","x",'Indicator Date'!L46)</f>
        <v>2016</v>
      </c>
      <c r="M46" s="162">
        <f>IF('Indicator Date'!M46="","x",'Indicator Date'!M46)</f>
        <v>2018</v>
      </c>
      <c r="N46" s="162">
        <f>IF('Indicator Date'!N46="","x",'Indicator Date'!N46)</f>
        <v>2018</v>
      </c>
      <c r="O46" s="162">
        <f>IF('Indicator Date'!O46="","x",'Indicator Date'!O46)</f>
        <v>2017</v>
      </c>
      <c r="P46" s="162">
        <f>IF('Indicator Date'!P46="","x",'Indicator Date'!P46)</f>
        <v>2017</v>
      </c>
      <c r="Q46" s="162">
        <f>IF('Indicator Date'!Q46="","x",'Indicator Date'!Q46)</f>
        <v>2015</v>
      </c>
      <c r="R46" s="162" t="str">
        <f>IF('Indicator Date'!R46="","x",LEFT(RIGHT('Indicator Date'!R46,6),4))</f>
        <v>x</v>
      </c>
      <c r="S46" s="162">
        <f>IF('Indicator Date'!S46="","x",'Indicator Date'!S46)</f>
        <v>2018</v>
      </c>
      <c r="T46" s="162">
        <f>IF('Indicator Date'!T46="","x",'Indicator Date'!T46)</f>
        <v>2015</v>
      </c>
      <c r="U46" s="162">
        <f>IF('Indicator Date'!U46="","x",'Indicator Date'!U46)</f>
        <v>2016</v>
      </c>
      <c r="V46" s="162" t="str">
        <f>IF('Indicator Date'!V46="","x",'Indicator Date'!V46)</f>
        <v>x</v>
      </c>
      <c r="W46" s="162">
        <f>IF('Indicator Date'!W46="","x",'Indicator Date'!W46)</f>
        <v>2016</v>
      </c>
      <c r="X46" s="162" t="str">
        <f>IF('Indicator Date'!X46="","x",'Indicator Date'!X46)</f>
        <v>x</v>
      </c>
      <c r="Y46" s="162">
        <f>IF('Indicator Date'!Y46="","x",'Indicator Date'!Y46)</f>
        <v>2010</v>
      </c>
      <c r="Z46" s="162">
        <f>IF('Indicator Date'!Z46="","x",'Indicator Date'!Z46)</f>
        <v>2016</v>
      </c>
      <c r="AA46" s="162">
        <f>IF('Indicator Date'!AA46="","x",'Indicator Date'!AA46)</f>
        <v>2016</v>
      </c>
      <c r="AB46" s="162">
        <f>IF('Indicator Date'!AB46="","x",'Indicator Date'!AB46)</f>
        <v>2016</v>
      </c>
      <c r="AC46" s="162" t="str">
        <f>IF('Indicator Date'!AC46="","x",'Indicator Date'!AC46)</f>
        <v>x</v>
      </c>
      <c r="AD46" s="162">
        <f>IF('Indicator Date'!AD46="","x",'Indicator Date'!AD46)</f>
        <v>2015</v>
      </c>
      <c r="AE46" s="162" t="str">
        <f>IF('Indicator Date'!AE46="","x",'Indicator Date'!AE46)</f>
        <v>x</v>
      </c>
      <c r="AF46" s="162">
        <f>IF('Indicator Date'!AF46="","x",'Indicator Date'!AF46)</f>
        <v>2015</v>
      </c>
      <c r="AG46" s="162" t="str">
        <f>IF('Indicator Date'!AG46="","x",'Indicator Date'!AG46)</f>
        <v>x</v>
      </c>
      <c r="AH46" s="162">
        <f>IF('Indicator Date'!AH46="","x",'Indicator Date'!AH46)</f>
        <v>2016</v>
      </c>
      <c r="AI46" s="162">
        <f>IF('Indicator Date'!AI46="","x",'Indicator Date'!AI46)</f>
        <v>2017</v>
      </c>
      <c r="AJ46" s="162">
        <f>IF('Indicator Date'!AJ46="","x",'Indicator Date'!AJ46)</f>
        <v>2018</v>
      </c>
      <c r="AK46" s="162" t="str">
        <f>IF('Indicator Date'!AK46="","x",YEAR('Indicator Date'!AK46))</f>
        <v>x</v>
      </c>
      <c r="AL46" s="162">
        <f>IF('Indicator Date'!AL46="","x",YEAR('Indicator Date'!AL46))</f>
        <v>2017</v>
      </c>
      <c r="AM46" s="162">
        <f>IF('Indicator Date'!AM46="","x",'Indicator Date'!AM46)</f>
        <v>2017</v>
      </c>
      <c r="AN46" s="162">
        <f>IF('Indicator Date'!AN46="","x",'Indicator Date'!AN46)</f>
        <v>2014</v>
      </c>
      <c r="AO46" s="162">
        <f>IF('Indicator Date'!AO46="","x",'Indicator Date'!AO46)</f>
        <v>2014</v>
      </c>
      <c r="AP46" s="162" t="str">
        <f>IF('Indicator Date'!AP46="","x",'Indicator Date'!AP46)</f>
        <v>x</v>
      </c>
      <c r="AQ46" s="162" t="str">
        <f>IF('Indicator Date'!AQ46="","x",'Indicator Date'!AQ46)</f>
        <v>x</v>
      </c>
      <c r="AR46" s="162">
        <f>IF('Indicator Date'!AR46="","x",'Indicator Date'!AR46)</f>
        <v>2011</v>
      </c>
      <c r="AS46" s="162">
        <f>IF('Indicator Date'!AS46="","x",'Indicator Date'!AS46)</f>
        <v>2016</v>
      </c>
      <c r="AT46" s="162">
        <f>IF('Indicator Date'!AT46="","x",'Indicator Date'!AT46)</f>
        <v>2017</v>
      </c>
      <c r="AU46" s="162">
        <f>IF('Indicator Date'!AU46="","x",'Indicator Date'!AU46)</f>
        <v>2016</v>
      </c>
      <c r="AV46" s="162">
        <f>IF('Indicator Date'!AV46="","x",'Indicator Date'!AV46)</f>
        <v>2015</v>
      </c>
      <c r="AW46" s="162">
        <f>IF('Indicator Date'!AW46="","x",'Indicator Date'!AW46)</f>
        <v>2015</v>
      </c>
      <c r="AX46" s="162">
        <f>IF('Indicator Date'!AX46="","x",'Indicator Date'!AX46)</f>
        <v>2016</v>
      </c>
      <c r="AY46" s="162">
        <f>IF('Indicator Date'!AY46="","x",'Indicator Date'!AY46)</f>
        <v>2014</v>
      </c>
      <c r="AZ46" s="162">
        <f>IF('Indicator Date'!AZ46="","x",'Indicator Date'!AZ46)</f>
        <v>2015</v>
      </c>
      <c r="BA46" s="162">
        <f>IF('Indicator Date'!BA46="","x",'Indicator Date'!BA46)</f>
        <v>2015</v>
      </c>
      <c r="BB46" s="162">
        <f>IF('Indicator Date'!BB46="","x",'Indicator Date'!BB46)</f>
        <v>2013</v>
      </c>
      <c r="BC46" s="162">
        <f>IF('Indicator Date'!BC46="","x",'Indicator Date'!BC46)</f>
        <v>2017</v>
      </c>
      <c r="BD46" s="162">
        <f>IF('Indicator Date'!BD46="","x",'Indicator Date'!BD46)</f>
        <v>2015</v>
      </c>
      <c r="BE46" s="162">
        <f>IF('Indicator Date'!BE46="","x",'Indicator Date'!BE46)</f>
        <v>2014</v>
      </c>
      <c r="BF46" s="108"/>
    </row>
    <row r="47" spans="1:58" x14ac:dyDescent="0.25">
      <c r="A47" s="133" t="s">
        <v>80</v>
      </c>
      <c r="B47" s="111" t="s">
        <v>79</v>
      </c>
      <c r="C47" s="162">
        <f>IF('Indicator Date'!C47="","x",'Indicator Date'!C47)</f>
        <v>2015</v>
      </c>
      <c r="D47" s="162">
        <f>IF('Indicator Date'!D47="","x",'Indicator Date'!D47)</f>
        <v>2015</v>
      </c>
      <c r="E47" s="162">
        <f>IF('Indicator Date'!E47="","x",'Indicator Date'!E47)</f>
        <v>2015</v>
      </c>
      <c r="F47" s="162">
        <f>IF('Indicator Date'!F47="","x",'Indicator Date'!F47)</f>
        <v>2015</v>
      </c>
      <c r="G47" s="162">
        <f>IF('Indicator Date'!G47="","x",'Indicator Date'!G47)</f>
        <v>2015</v>
      </c>
      <c r="H47" s="162">
        <f>IF('Indicator Date'!H47="","x",'Indicator Date'!H47)</f>
        <v>2015</v>
      </c>
      <c r="I47" s="162">
        <f>IF('Indicator Date'!I47="","x",'Indicator Date'!I47)</f>
        <v>2015</v>
      </c>
      <c r="J47" s="162">
        <f>IF('Indicator Date'!J47="","x",'Indicator Date'!J47)</f>
        <v>2016</v>
      </c>
      <c r="K47" s="162">
        <f>IF('Indicator Date'!K47="","x",'Indicator Date'!K47)</f>
        <v>2016</v>
      </c>
      <c r="L47" s="162">
        <f>IF('Indicator Date'!L47="","x",'Indicator Date'!L47)</f>
        <v>2016</v>
      </c>
      <c r="M47" s="162">
        <f>IF('Indicator Date'!M47="","x",'Indicator Date'!M47)</f>
        <v>2018</v>
      </c>
      <c r="N47" s="162">
        <f>IF('Indicator Date'!N47="","x",'Indicator Date'!N47)</f>
        <v>2018</v>
      </c>
      <c r="O47" s="162">
        <f>IF('Indicator Date'!O47="","x",'Indicator Date'!O47)</f>
        <v>2017</v>
      </c>
      <c r="P47" s="162">
        <f>IF('Indicator Date'!P47="","x",'Indicator Date'!P47)</f>
        <v>2017</v>
      </c>
      <c r="Q47" s="162">
        <f>IF('Indicator Date'!Q47="","x",'Indicator Date'!Q47)</f>
        <v>2015</v>
      </c>
      <c r="R47" s="162" t="str">
        <f>IF('Indicator Date'!R47="","x",LEFT(RIGHT('Indicator Date'!R47,6),4))</f>
        <v>x</v>
      </c>
      <c r="S47" s="162">
        <f>IF('Indicator Date'!S47="","x",'Indicator Date'!S47)</f>
        <v>2018</v>
      </c>
      <c r="T47" s="162">
        <f>IF('Indicator Date'!T47="","x",'Indicator Date'!T47)</f>
        <v>2015</v>
      </c>
      <c r="U47" s="162">
        <f>IF('Indicator Date'!U47="","x",'Indicator Date'!U47)</f>
        <v>2016</v>
      </c>
      <c r="V47" s="162" t="str">
        <f>IF('Indicator Date'!V47="","x",'Indicator Date'!V47)</f>
        <v>x</v>
      </c>
      <c r="W47" s="162">
        <f>IF('Indicator Date'!W47="","x",'Indicator Date'!W47)</f>
        <v>2016</v>
      </c>
      <c r="X47" s="162" t="str">
        <f>IF('Indicator Date'!X47="","x",'Indicator Date'!X47)</f>
        <v>x</v>
      </c>
      <c r="Y47" s="162">
        <f>IF('Indicator Date'!Y47="","x",'Indicator Date'!Y47)</f>
        <v>2012</v>
      </c>
      <c r="Z47" s="162">
        <f>IF('Indicator Date'!Z47="","x",'Indicator Date'!Z47)</f>
        <v>2016</v>
      </c>
      <c r="AA47" s="162">
        <f>IF('Indicator Date'!AA47="","x",'Indicator Date'!AA47)</f>
        <v>2016</v>
      </c>
      <c r="AB47" s="162">
        <f>IF('Indicator Date'!AB47="","x",'Indicator Date'!AB47)</f>
        <v>2013</v>
      </c>
      <c r="AC47" s="162">
        <f>IF('Indicator Date'!AC47="","x",'Indicator Date'!AC47)</f>
        <v>2015</v>
      </c>
      <c r="AD47" s="162">
        <f>IF('Indicator Date'!AD47="","x",'Indicator Date'!AD47)</f>
        <v>2015</v>
      </c>
      <c r="AE47" s="162" t="str">
        <f>IF('Indicator Date'!AE47="","x",'Indicator Date'!AE47)</f>
        <v>x</v>
      </c>
      <c r="AF47" s="162">
        <f>IF('Indicator Date'!AF47="","x",'Indicator Date'!AF47)</f>
        <v>2015</v>
      </c>
      <c r="AG47" s="162">
        <f>IF('Indicator Date'!AG47="","x",'Indicator Date'!AG47)</f>
        <v>2012</v>
      </c>
      <c r="AH47" s="162">
        <f>IF('Indicator Date'!AH47="","x",'Indicator Date'!AH47)</f>
        <v>2016</v>
      </c>
      <c r="AI47" s="162">
        <f>IF('Indicator Date'!AI47="","x",'Indicator Date'!AI47)</f>
        <v>2017</v>
      </c>
      <c r="AJ47" s="162">
        <f>IF('Indicator Date'!AJ47="","x",'Indicator Date'!AJ47)</f>
        <v>2018</v>
      </c>
      <c r="AK47" s="162">
        <f>IF('Indicator Date'!AK47="","x",YEAR('Indicator Date'!AK47))</f>
        <v>2018</v>
      </c>
      <c r="AL47" s="162">
        <f>IF('Indicator Date'!AL47="","x",YEAR('Indicator Date'!AL47))</f>
        <v>2017</v>
      </c>
      <c r="AM47" s="162">
        <f>IF('Indicator Date'!AM47="","x",'Indicator Date'!AM47)</f>
        <v>2017</v>
      </c>
      <c r="AN47" s="162">
        <f>IF('Indicator Date'!AN47="","x",'Indicator Date'!AN47)</f>
        <v>2014</v>
      </c>
      <c r="AO47" s="162">
        <f>IF('Indicator Date'!AO47="","x",'Indicator Date'!AO47)</f>
        <v>2014</v>
      </c>
      <c r="AP47" s="162">
        <f>IF('Indicator Date'!AP47="","x",'Indicator Date'!AP47)</f>
        <v>2014</v>
      </c>
      <c r="AQ47" s="162">
        <f>IF('Indicator Date'!AQ47="","x",'Indicator Date'!AQ47)</f>
        <v>2014</v>
      </c>
      <c r="AR47" s="162" t="str">
        <f>IF('Indicator Date'!AR47="","x",'Indicator Date'!AR47)</f>
        <v>x</v>
      </c>
      <c r="AS47" s="162">
        <f>IF('Indicator Date'!AS47="","x",'Indicator Date'!AS47)</f>
        <v>2016</v>
      </c>
      <c r="AT47" s="162">
        <f>IF('Indicator Date'!AT47="","x",'Indicator Date'!AT47)</f>
        <v>2017</v>
      </c>
      <c r="AU47" s="162">
        <f>IF('Indicator Date'!AU47="","x",'Indicator Date'!AU47)</f>
        <v>2016</v>
      </c>
      <c r="AV47" s="162">
        <f>IF('Indicator Date'!AV47="","x",'Indicator Date'!AV47)</f>
        <v>2015</v>
      </c>
      <c r="AW47" s="162">
        <f>IF('Indicator Date'!AW47="","x",'Indicator Date'!AW47)</f>
        <v>2015</v>
      </c>
      <c r="AX47" s="162">
        <f>IF('Indicator Date'!AX47="","x",'Indicator Date'!AX47)</f>
        <v>2016</v>
      </c>
      <c r="AY47" s="162">
        <f>IF('Indicator Date'!AY47="","x",'Indicator Date'!AY47)</f>
        <v>2014</v>
      </c>
      <c r="AZ47" s="162">
        <f>IF('Indicator Date'!AZ47="","x",'Indicator Date'!AZ47)</f>
        <v>2015</v>
      </c>
      <c r="BA47" s="162">
        <f>IF('Indicator Date'!BA47="","x",'Indicator Date'!BA47)</f>
        <v>2015</v>
      </c>
      <c r="BB47" s="162">
        <f>IF('Indicator Date'!BB47="","x",'Indicator Date'!BB47)</f>
        <v>2017</v>
      </c>
      <c r="BC47" s="162">
        <f>IF('Indicator Date'!BC47="","x",'Indicator Date'!BC47)</f>
        <v>2017</v>
      </c>
      <c r="BD47" s="162">
        <f>IF('Indicator Date'!BD47="","x",'Indicator Date'!BD47)</f>
        <v>2015</v>
      </c>
      <c r="BE47" s="162">
        <f>IF('Indicator Date'!BE47="","x",'Indicator Date'!BE47)</f>
        <v>2014</v>
      </c>
      <c r="BF47" s="108"/>
    </row>
    <row r="48" spans="1:58" x14ac:dyDescent="0.25">
      <c r="A48" s="133" t="s">
        <v>82</v>
      </c>
      <c r="B48" s="111" t="s">
        <v>81</v>
      </c>
      <c r="C48" s="162">
        <f>IF('Indicator Date'!C48="","x",'Indicator Date'!C48)</f>
        <v>2015</v>
      </c>
      <c r="D48" s="162">
        <f>IF('Indicator Date'!D48="","x",'Indicator Date'!D48)</f>
        <v>2015</v>
      </c>
      <c r="E48" s="162">
        <f>IF('Indicator Date'!E48="","x",'Indicator Date'!E48)</f>
        <v>2015</v>
      </c>
      <c r="F48" s="162">
        <f>IF('Indicator Date'!F48="","x",'Indicator Date'!F48)</f>
        <v>2015</v>
      </c>
      <c r="G48" s="162">
        <f>IF('Indicator Date'!G48="","x",'Indicator Date'!G48)</f>
        <v>2015</v>
      </c>
      <c r="H48" s="162">
        <f>IF('Indicator Date'!H48="","x",'Indicator Date'!H48)</f>
        <v>2015</v>
      </c>
      <c r="I48" s="162">
        <f>IF('Indicator Date'!I48="","x",'Indicator Date'!I48)</f>
        <v>2015</v>
      </c>
      <c r="J48" s="162">
        <f>IF('Indicator Date'!J48="","x",'Indicator Date'!J48)</f>
        <v>2016</v>
      </c>
      <c r="K48" s="162">
        <f>IF('Indicator Date'!K48="","x",'Indicator Date'!K48)</f>
        <v>2016</v>
      </c>
      <c r="L48" s="162">
        <f>IF('Indicator Date'!L48="","x",'Indicator Date'!L48)</f>
        <v>2016</v>
      </c>
      <c r="M48" s="162">
        <f>IF('Indicator Date'!M48="","x",'Indicator Date'!M48)</f>
        <v>2018</v>
      </c>
      <c r="N48" s="162">
        <f>IF('Indicator Date'!N48="","x",'Indicator Date'!N48)</f>
        <v>2018</v>
      </c>
      <c r="O48" s="162">
        <f>IF('Indicator Date'!O48="","x",'Indicator Date'!O48)</f>
        <v>2017</v>
      </c>
      <c r="P48" s="162">
        <f>IF('Indicator Date'!P48="","x",'Indicator Date'!P48)</f>
        <v>2017</v>
      </c>
      <c r="Q48" s="162">
        <f>IF('Indicator Date'!Q48="","x",'Indicator Date'!Q48)</f>
        <v>2015</v>
      </c>
      <c r="R48" s="162" t="str">
        <f>IF('Indicator Date'!R48="","x",LEFT(RIGHT('Indicator Date'!R48,6),4))</f>
        <v>x</v>
      </c>
      <c r="S48" s="162">
        <f>IF('Indicator Date'!S48="","x",'Indicator Date'!S48)</f>
        <v>2018</v>
      </c>
      <c r="T48" s="162">
        <f>IF('Indicator Date'!T48="","x",'Indicator Date'!T48)</f>
        <v>2015</v>
      </c>
      <c r="U48" s="162">
        <f>IF('Indicator Date'!U48="","x",'Indicator Date'!U48)</f>
        <v>2016</v>
      </c>
      <c r="V48" s="162" t="str">
        <f>IF('Indicator Date'!V48="","x",'Indicator Date'!V48)</f>
        <v>x</v>
      </c>
      <c r="W48" s="162">
        <f>IF('Indicator Date'!W48="","x",'Indicator Date'!W48)</f>
        <v>2016</v>
      </c>
      <c r="X48" s="162" t="str">
        <f>IF('Indicator Date'!X48="","x",'Indicator Date'!X48)</f>
        <v>x</v>
      </c>
      <c r="Y48" s="162">
        <f>IF('Indicator Date'!Y48="","x",'Indicator Date'!Y48)</f>
        <v>2011</v>
      </c>
      <c r="Z48" s="162">
        <f>IF('Indicator Date'!Z48="","x",'Indicator Date'!Z48)</f>
        <v>2016</v>
      </c>
      <c r="AA48" s="162">
        <f>IF('Indicator Date'!AA48="","x",'Indicator Date'!AA48)</f>
        <v>2016</v>
      </c>
      <c r="AB48" s="162">
        <f>IF('Indicator Date'!AB48="","x",'Indicator Date'!AB48)</f>
        <v>2016</v>
      </c>
      <c r="AC48" s="162">
        <f>IF('Indicator Date'!AC48="","x",'Indicator Date'!AC48)</f>
        <v>2015</v>
      </c>
      <c r="AD48" s="162">
        <f>IF('Indicator Date'!AD48="","x",'Indicator Date'!AD48)</f>
        <v>2015</v>
      </c>
      <c r="AE48" s="162" t="str">
        <f>IF('Indicator Date'!AE48="","x",'Indicator Date'!AE48)</f>
        <v>x</v>
      </c>
      <c r="AF48" s="162">
        <f>IF('Indicator Date'!AF48="","x",'Indicator Date'!AF48)</f>
        <v>2015</v>
      </c>
      <c r="AG48" s="162">
        <f>IF('Indicator Date'!AG48="","x",'Indicator Date'!AG48)</f>
        <v>2012</v>
      </c>
      <c r="AH48" s="162">
        <f>IF('Indicator Date'!AH48="","x",'Indicator Date'!AH48)</f>
        <v>2016</v>
      </c>
      <c r="AI48" s="162">
        <f>IF('Indicator Date'!AI48="","x",'Indicator Date'!AI48)</f>
        <v>2017</v>
      </c>
      <c r="AJ48" s="162">
        <f>IF('Indicator Date'!AJ48="","x",'Indicator Date'!AJ48)</f>
        <v>2018</v>
      </c>
      <c r="AK48" s="162" t="str">
        <f>IF('Indicator Date'!AK48="","x",YEAR('Indicator Date'!AK48))</f>
        <v>x</v>
      </c>
      <c r="AL48" s="162">
        <f>IF('Indicator Date'!AL48="","x",YEAR('Indicator Date'!AL48))</f>
        <v>2017</v>
      </c>
      <c r="AM48" s="162">
        <f>IF('Indicator Date'!AM48="","x",'Indicator Date'!AM48)</f>
        <v>2017</v>
      </c>
      <c r="AN48" s="162">
        <f>IF('Indicator Date'!AN48="","x",'Indicator Date'!AN48)</f>
        <v>2014</v>
      </c>
      <c r="AO48" s="162">
        <f>IF('Indicator Date'!AO48="","x",'Indicator Date'!AO48)</f>
        <v>2014</v>
      </c>
      <c r="AP48" s="162">
        <f>IF('Indicator Date'!AP48="","x",'Indicator Date'!AP48)</f>
        <v>2014</v>
      </c>
      <c r="AQ48" s="162">
        <f>IF('Indicator Date'!AQ48="","x",'Indicator Date'!AQ48)</f>
        <v>2014</v>
      </c>
      <c r="AR48" s="162">
        <f>IF('Indicator Date'!AR48="","x",'Indicator Date'!AR48)</f>
        <v>2015</v>
      </c>
      <c r="AS48" s="162">
        <f>IF('Indicator Date'!AS48="","x",'Indicator Date'!AS48)</f>
        <v>2016</v>
      </c>
      <c r="AT48" s="162">
        <f>IF('Indicator Date'!AT48="","x",'Indicator Date'!AT48)</f>
        <v>2017</v>
      </c>
      <c r="AU48" s="162">
        <f>IF('Indicator Date'!AU48="","x",'Indicator Date'!AU48)</f>
        <v>2016</v>
      </c>
      <c r="AV48" s="162" t="str">
        <f>IF('Indicator Date'!AV48="","x",'Indicator Date'!AV48)</f>
        <v>x</v>
      </c>
      <c r="AW48" s="162">
        <f>IF('Indicator Date'!AW48="","x",'Indicator Date'!AW48)</f>
        <v>2015</v>
      </c>
      <c r="AX48" s="162">
        <f>IF('Indicator Date'!AX48="","x",'Indicator Date'!AX48)</f>
        <v>2016</v>
      </c>
      <c r="AY48" s="162">
        <f>IF('Indicator Date'!AY48="","x",'Indicator Date'!AY48)</f>
        <v>2014</v>
      </c>
      <c r="AZ48" s="162">
        <f>IF('Indicator Date'!AZ48="","x",'Indicator Date'!AZ48)</f>
        <v>2015</v>
      </c>
      <c r="BA48" s="162">
        <f>IF('Indicator Date'!BA48="","x",'Indicator Date'!BA48)</f>
        <v>2015</v>
      </c>
      <c r="BB48" s="162">
        <f>IF('Indicator Date'!BB48="","x",'Indicator Date'!BB48)</f>
        <v>2017</v>
      </c>
      <c r="BC48" s="162">
        <f>IF('Indicator Date'!BC48="","x",'Indicator Date'!BC48)</f>
        <v>2017</v>
      </c>
      <c r="BD48" s="162">
        <f>IF('Indicator Date'!BD48="","x",'Indicator Date'!BD48)</f>
        <v>2015</v>
      </c>
      <c r="BE48" s="162">
        <f>IF('Indicator Date'!BE48="","x",'Indicator Date'!BE48)</f>
        <v>2014</v>
      </c>
      <c r="BF48" s="108"/>
    </row>
    <row r="49" spans="1:58" x14ac:dyDescent="0.25">
      <c r="A49" s="133" t="s">
        <v>84</v>
      </c>
      <c r="B49" s="111" t="s">
        <v>83</v>
      </c>
      <c r="C49" s="162">
        <f>IF('Indicator Date'!C49="","x",'Indicator Date'!C49)</f>
        <v>2015</v>
      </c>
      <c r="D49" s="162">
        <f>IF('Indicator Date'!D49="","x",'Indicator Date'!D49)</f>
        <v>2015</v>
      </c>
      <c r="E49" s="162">
        <f>IF('Indicator Date'!E49="","x",'Indicator Date'!E49)</f>
        <v>2015</v>
      </c>
      <c r="F49" s="162">
        <f>IF('Indicator Date'!F49="","x",'Indicator Date'!F49)</f>
        <v>2015</v>
      </c>
      <c r="G49" s="162">
        <f>IF('Indicator Date'!G49="","x",'Indicator Date'!G49)</f>
        <v>2015</v>
      </c>
      <c r="H49" s="162">
        <f>IF('Indicator Date'!H49="","x",'Indicator Date'!H49)</f>
        <v>2015</v>
      </c>
      <c r="I49" s="162">
        <f>IF('Indicator Date'!I49="","x",'Indicator Date'!I49)</f>
        <v>2015</v>
      </c>
      <c r="J49" s="162">
        <f>IF('Indicator Date'!J49="","x",'Indicator Date'!J49)</f>
        <v>2016</v>
      </c>
      <c r="K49" s="162">
        <f>IF('Indicator Date'!K49="","x",'Indicator Date'!K49)</f>
        <v>2016</v>
      </c>
      <c r="L49" s="162">
        <f>IF('Indicator Date'!L49="","x",'Indicator Date'!L49)</f>
        <v>2016</v>
      </c>
      <c r="M49" s="162">
        <f>IF('Indicator Date'!M49="","x",'Indicator Date'!M49)</f>
        <v>2018</v>
      </c>
      <c r="N49" s="162">
        <f>IF('Indicator Date'!N49="","x",'Indicator Date'!N49)</f>
        <v>2018</v>
      </c>
      <c r="O49" s="162">
        <f>IF('Indicator Date'!O49="","x",'Indicator Date'!O49)</f>
        <v>2017</v>
      </c>
      <c r="P49" s="162">
        <f>IF('Indicator Date'!P49="","x",'Indicator Date'!P49)</f>
        <v>2017</v>
      </c>
      <c r="Q49" s="162">
        <f>IF('Indicator Date'!Q49="","x",'Indicator Date'!Q49)</f>
        <v>2015</v>
      </c>
      <c r="R49" s="162" t="str">
        <f>IF('Indicator Date'!R49="","x",LEFT(RIGHT('Indicator Date'!R49,6),4))</f>
        <v>x</v>
      </c>
      <c r="S49" s="162">
        <f>IF('Indicator Date'!S49="","x",'Indicator Date'!S49)</f>
        <v>2018</v>
      </c>
      <c r="T49" s="162">
        <f>IF('Indicator Date'!T49="","x",'Indicator Date'!T49)</f>
        <v>2015</v>
      </c>
      <c r="U49" s="162">
        <f>IF('Indicator Date'!U49="","x",'Indicator Date'!U49)</f>
        <v>2016</v>
      </c>
      <c r="V49" s="162" t="str">
        <f>IF('Indicator Date'!V49="","x",'Indicator Date'!V49)</f>
        <v>x</v>
      </c>
      <c r="W49" s="162">
        <f>IF('Indicator Date'!W49="","x",'Indicator Date'!W49)</f>
        <v>2016</v>
      </c>
      <c r="X49" s="162" t="str">
        <f>IF('Indicator Date'!X49="","x",'Indicator Date'!X49)</f>
        <v>x</v>
      </c>
      <c r="Y49" s="162">
        <f>IF('Indicator Date'!Y49="","x",'Indicator Date'!Y49)</f>
        <v>2010</v>
      </c>
      <c r="Z49" s="162">
        <f>IF('Indicator Date'!Z49="","x",'Indicator Date'!Z49)</f>
        <v>2016</v>
      </c>
      <c r="AA49" s="162">
        <f>IF('Indicator Date'!AA49="","x",'Indicator Date'!AA49)</f>
        <v>2016</v>
      </c>
      <c r="AB49" s="162">
        <f>IF('Indicator Date'!AB49="","x",'Indicator Date'!AB49)</f>
        <v>2014</v>
      </c>
      <c r="AC49" s="162">
        <f>IF('Indicator Date'!AC49="","x",'Indicator Date'!AC49)</f>
        <v>2015</v>
      </c>
      <c r="AD49" s="162">
        <f>IF('Indicator Date'!AD49="","x",'Indicator Date'!AD49)</f>
        <v>2015</v>
      </c>
      <c r="AE49" s="162" t="str">
        <f>IF('Indicator Date'!AE49="","x",'Indicator Date'!AE49)</f>
        <v>x</v>
      </c>
      <c r="AF49" s="162">
        <f>IF('Indicator Date'!AF49="","x",'Indicator Date'!AF49)</f>
        <v>2015</v>
      </c>
      <c r="AG49" s="162">
        <f>IF('Indicator Date'!AG49="","x",'Indicator Date'!AG49)</f>
        <v>2012</v>
      </c>
      <c r="AH49" s="162">
        <f>IF('Indicator Date'!AH49="","x",'Indicator Date'!AH49)</f>
        <v>2016</v>
      </c>
      <c r="AI49" s="162">
        <f>IF('Indicator Date'!AI49="","x",'Indicator Date'!AI49)</f>
        <v>2017</v>
      </c>
      <c r="AJ49" s="162">
        <f>IF('Indicator Date'!AJ49="","x",'Indicator Date'!AJ49)</f>
        <v>2018</v>
      </c>
      <c r="AK49" s="162" t="str">
        <f>IF('Indicator Date'!AK49="","x",YEAR('Indicator Date'!AK49))</f>
        <v>x</v>
      </c>
      <c r="AL49" s="162">
        <f>IF('Indicator Date'!AL49="","x",YEAR('Indicator Date'!AL49))</f>
        <v>2017</v>
      </c>
      <c r="AM49" s="162">
        <f>IF('Indicator Date'!AM49="","x",'Indicator Date'!AM49)</f>
        <v>2017</v>
      </c>
      <c r="AN49" s="162">
        <f>IF('Indicator Date'!AN49="","x",'Indicator Date'!AN49)</f>
        <v>2014</v>
      </c>
      <c r="AO49" s="162">
        <f>IF('Indicator Date'!AO49="","x",'Indicator Date'!AO49)</f>
        <v>2014</v>
      </c>
      <c r="AP49" s="162">
        <f>IF('Indicator Date'!AP49="","x",'Indicator Date'!AP49)</f>
        <v>2014</v>
      </c>
      <c r="AQ49" s="162">
        <f>IF('Indicator Date'!AQ49="","x",'Indicator Date'!AQ49)</f>
        <v>2014</v>
      </c>
      <c r="AR49" s="162">
        <f>IF('Indicator Date'!AR49="","x",'Indicator Date'!AR49)</f>
        <v>2015</v>
      </c>
      <c r="AS49" s="162">
        <f>IF('Indicator Date'!AS49="","x",'Indicator Date'!AS49)</f>
        <v>2016</v>
      </c>
      <c r="AT49" s="162">
        <f>IF('Indicator Date'!AT49="","x",'Indicator Date'!AT49)</f>
        <v>2017</v>
      </c>
      <c r="AU49" s="162">
        <f>IF('Indicator Date'!AU49="","x",'Indicator Date'!AU49)</f>
        <v>2016</v>
      </c>
      <c r="AV49" s="162" t="str">
        <f>IF('Indicator Date'!AV49="","x",'Indicator Date'!AV49)</f>
        <v>x</v>
      </c>
      <c r="AW49" s="162">
        <f>IF('Indicator Date'!AW49="","x",'Indicator Date'!AW49)</f>
        <v>2015</v>
      </c>
      <c r="AX49" s="162">
        <f>IF('Indicator Date'!AX49="","x",'Indicator Date'!AX49)</f>
        <v>2016</v>
      </c>
      <c r="AY49" s="162">
        <f>IF('Indicator Date'!AY49="","x",'Indicator Date'!AY49)</f>
        <v>2014</v>
      </c>
      <c r="AZ49" s="162">
        <f>IF('Indicator Date'!AZ49="","x",'Indicator Date'!AZ49)</f>
        <v>2015</v>
      </c>
      <c r="BA49" s="162">
        <f>IF('Indicator Date'!BA49="","x",'Indicator Date'!BA49)</f>
        <v>2015</v>
      </c>
      <c r="BB49" s="162">
        <f>IF('Indicator Date'!BB49="","x",'Indicator Date'!BB49)</f>
        <v>2017</v>
      </c>
      <c r="BC49" s="162">
        <f>IF('Indicator Date'!BC49="","x",'Indicator Date'!BC49)</f>
        <v>2017</v>
      </c>
      <c r="BD49" s="162">
        <f>IF('Indicator Date'!BD49="","x",'Indicator Date'!BD49)</f>
        <v>2015</v>
      </c>
      <c r="BE49" s="162">
        <f>IF('Indicator Date'!BE49="","x",'Indicator Date'!BE49)</f>
        <v>2014</v>
      </c>
      <c r="BF49" s="108"/>
    </row>
    <row r="50" spans="1:58" x14ac:dyDescent="0.25">
      <c r="A50" s="133" t="s">
        <v>86</v>
      </c>
      <c r="B50" s="111" t="s">
        <v>85</v>
      </c>
      <c r="C50" s="162">
        <f>IF('Indicator Date'!C50="","x",'Indicator Date'!C50)</f>
        <v>2015</v>
      </c>
      <c r="D50" s="162">
        <f>IF('Indicator Date'!D50="","x",'Indicator Date'!D50)</f>
        <v>2015</v>
      </c>
      <c r="E50" s="162">
        <f>IF('Indicator Date'!E50="","x",'Indicator Date'!E50)</f>
        <v>2015</v>
      </c>
      <c r="F50" s="162">
        <f>IF('Indicator Date'!F50="","x",'Indicator Date'!F50)</f>
        <v>2015</v>
      </c>
      <c r="G50" s="162">
        <f>IF('Indicator Date'!G50="","x",'Indicator Date'!G50)</f>
        <v>2015</v>
      </c>
      <c r="H50" s="162">
        <f>IF('Indicator Date'!H50="","x",'Indicator Date'!H50)</f>
        <v>2015</v>
      </c>
      <c r="I50" s="162">
        <f>IF('Indicator Date'!I50="","x",'Indicator Date'!I50)</f>
        <v>2015</v>
      </c>
      <c r="J50" s="162">
        <f>IF('Indicator Date'!J50="","x",'Indicator Date'!J50)</f>
        <v>2016</v>
      </c>
      <c r="K50" s="162">
        <f>IF('Indicator Date'!K50="","x",'Indicator Date'!K50)</f>
        <v>2016</v>
      </c>
      <c r="L50" s="162">
        <f>IF('Indicator Date'!L50="","x",'Indicator Date'!L50)</f>
        <v>2016</v>
      </c>
      <c r="M50" s="162">
        <f>IF('Indicator Date'!M50="","x",'Indicator Date'!M50)</f>
        <v>2018</v>
      </c>
      <c r="N50" s="162">
        <f>IF('Indicator Date'!N50="","x",'Indicator Date'!N50)</f>
        <v>2018</v>
      </c>
      <c r="O50" s="162">
        <f>IF('Indicator Date'!O50="","x",'Indicator Date'!O50)</f>
        <v>2017</v>
      </c>
      <c r="P50" s="162">
        <f>IF('Indicator Date'!P50="","x",'Indicator Date'!P50)</f>
        <v>2017</v>
      </c>
      <c r="Q50" s="162">
        <f>IF('Indicator Date'!Q50="","x",'Indicator Date'!Q50)</f>
        <v>2015</v>
      </c>
      <c r="R50" s="162" t="str">
        <f>IF('Indicator Date'!R50="","x",LEFT(RIGHT('Indicator Date'!R50,6),4))</f>
        <v>2006</v>
      </c>
      <c r="S50" s="162">
        <f>IF('Indicator Date'!S50="","x",'Indicator Date'!S50)</f>
        <v>2018</v>
      </c>
      <c r="T50" s="162">
        <f>IF('Indicator Date'!T50="","x",'Indicator Date'!T50)</f>
        <v>2015</v>
      </c>
      <c r="U50" s="162">
        <f>IF('Indicator Date'!U50="","x",'Indicator Date'!U50)</f>
        <v>2016</v>
      </c>
      <c r="V50" s="162" t="str">
        <f>IF('Indicator Date'!V50="","x",'Indicator Date'!V50)</f>
        <v>x</v>
      </c>
      <c r="W50" s="162">
        <f>IF('Indicator Date'!W50="","x",'Indicator Date'!W50)</f>
        <v>2016</v>
      </c>
      <c r="X50" s="162">
        <f>IF('Indicator Date'!X50="","x",'Indicator Date'!X50)</f>
        <v>2012</v>
      </c>
      <c r="Y50" s="162">
        <f>IF('Indicator Date'!Y50="","x",'Indicator Date'!Y50)</f>
        <v>2010</v>
      </c>
      <c r="Z50" s="162">
        <f>IF('Indicator Date'!Z50="","x",'Indicator Date'!Z50)</f>
        <v>2016</v>
      </c>
      <c r="AA50" s="162">
        <f>IF('Indicator Date'!AA50="","x",'Indicator Date'!AA50)</f>
        <v>2016</v>
      </c>
      <c r="AB50" s="162">
        <f>IF('Indicator Date'!AB50="","x",'Indicator Date'!AB50)</f>
        <v>2016</v>
      </c>
      <c r="AC50" s="162">
        <f>IF('Indicator Date'!AC50="","x",'Indicator Date'!AC50)</f>
        <v>2015</v>
      </c>
      <c r="AD50" s="162">
        <f>IF('Indicator Date'!AD50="","x",'Indicator Date'!AD50)</f>
        <v>2015</v>
      </c>
      <c r="AE50" s="162">
        <f>IF('Indicator Date'!AE50="","x",'Indicator Date'!AE50)</f>
        <v>2012</v>
      </c>
      <c r="AF50" s="162" t="str">
        <f>IF('Indicator Date'!AF50="","x",'Indicator Date'!AF50)</f>
        <v>x</v>
      </c>
      <c r="AG50" s="162">
        <f>IF('Indicator Date'!AG50="","x",'Indicator Date'!AG50)</f>
        <v>2013</v>
      </c>
      <c r="AH50" s="162">
        <f>IF('Indicator Date'!AH50="","x",'Indicator Date'!AH50)</f>
        <v>2016</v>
      </c>
      <c r="AI50" s="162">
        <f>IF('Indicator Date'!AI50="","x",'Indicator Date'!AI50)</f>
        <v>2017</v>
      </c>
      <c r="AJ50" s="162">
        <f>IF('Indicator Date'!AJ50="","x",'Indicator Date'!AJ50)</f>
        <v>2018</v>
      </c>
      <c r="AK50" s="162" t="str">
        <f>IF('Indicator Date'!AK50="","x",YEAR('Indicator Date'!AK50))</f>
        <v>x</v>
      </c>
      <c r="AL50" s="162">
        <f>IF('Indicator Date'!AL50="","x",YEAR('Indicator Date'!AL50))</f>
        <v>2018</v>
      </c>
      <c r="AM50" s="162">
        <f>IF('Indicator Date'!AM50="","x",'Indicator Date'!AM50)</f>
        <v>2017</v>
      </c>
      <c r="AN50" s="162">
        <f>IF('Indicator Date'!AN50="","x",'Indicator Date'!AN50)</f>
        <v>2014</v>
      </c>
      <c r="AO50" s="162">
        <f>IF('Indicator Date'!AO50="","x",'Indicator Date'!AO50)</f>
        <v>2014</v>
      </c>
      <c r="AP50" s="162" t="str">
        <f>IF('Indicator Date'!AP50="","x",'Indicator Date'!AP50)</f>
        <v>x</v>
      </c>
      <c r="AQ50" s="162" t="str">
        <f>IF('Indicator Date'!AQ50="","x",'Indicator Date'!AQ50)</f>
        <v>x</v>
      </c>
      <c r="AR50" s="162">
        <f>IF('Indicator Date'!AR50="","x",'Indicator Date'!AR50)</f>
        <v>2011</v>
      </c>
      <c r="AS50" s="162">
        <f>IF('Indicator Date'!AS50="","x",'Indicator Date'!AS50)</f>
        <v>2016</v>
      </c>
      <c r="AT50" s="162">
        <f>IF('Indicator Date'!AT50="","x",'Indicator Date'!AT50)</f>
        <v>2017</v>
      </c>
      <c r="AU50" s="162">
        <f>IF('Indicator Date'!AU50="","x",'Indicator Date'!AU50)</f>
        <v>2016</v>
      </c>
      <c r="AV50" s="162" t="str">
        <f>IF('Indicator Date'!AV50="","x",'Indicator Date'!AV50)</f>
        <v>x</v>
      </c>
      <c r="AW50" s="162">
        <f>IF('Indicator Date'!AW50="","x",'Indicator Date'!AW50)</f>
        <v>2015</v>
      </c>
      <c r="AX50" s="162">
        <f>IF('Indicator Date'!AX50="","x",'Indicator Date'!AX50)</f>
        <v>2016</v>
      </c>
      <c r="AY50" s="162">
        <f>IF('Indicator Date'!AY50="","x",'Indicator Date'!AY50)</f>
        <v>2014</v>
      </c>
      <c r="AZ50" s="162">
        <f>IF('Indicator Date'!AZ50="","x",'Indicator Date'!AZ50)</f>
        <v>2015</v>
      </c>
      <c r="BA50" s="162">
        <f>IF('Indicator Date'!BA50="","x",'Indicator Date'!BA50)</f>
        <v>2015</v>
      </c>
      <c r="BB50" s="162">
        <f>IF('Indicator Date'!BB50="","x",'Indicator Date'!BB50)</f>
        <v>2015</v>
      </c>
      <c r="BC50" s="162">
        <f>IF('Indicator Date'!BC50="","x",'Indicator Date'!BC50)</f>
        <v>2017</v>
      </c>
      <c r="BD50" s="162">
        <f>IF('Indicator Date'!BD50="","x",'Indicator Date'!BD50)</f>
        <v>2015</v>
      </c>
      <c r="BE50" s="162">
        <f>IF('Indicator Date'!BE50="","x",'Indicator Date'!BE50)</f>
        <v>2014</v>
      </c>
      <c r="BF50" s="108"/>
    </row>
    <row r="51" spans="1:58" x14ac:dyDescent="0.25">
      <c r="A51" s="133" t="s">
        <v>88</v>
      </c>
      <c r="B51" s="111" t="s">
        <v>87</v>
      </c>
      <c r="C51" s="162">
        <f>IF('Indicator Date'!C51="","x",'Indicator Date'!C51)</f>
        <v>2015</v>
      </c>
      <c r="D51" s="162">
        <f>IF('Indicator Date'!D51="","x",'Indicator Date'!D51)</f>
        <v>2015</v>
      </c>
      <c r="E51" s="162">
        <f>IF('Indicator Date'!E51="","x",'Indicator Date'!E51)</f>
        <v>2015</v>
      </c>
      <c r="F51" s="162">
        <f>IF('Indicator Date'!F51="","x",'Indicator Date'!F51)</f>
        <v>2015</v>
      </c>
      <c r="G51" s="162">
        <f>IF('Indicator Date'!G51="","x",'Indicator Date'!G51)</f>
        <v>2015</v>
      </c>
      <c r="H51" s="162">
        <f>IF('Indicator Date'!H51="","x",'Indicator Date'!H51)</f>
        <v>2015</v>
      </c>
      <c r="I51" s="162">
        <f>IF('Indicator Date'!I51="","x",'Indicator Date'!I51)</f>
        <v>2015</v>
      </c>
      <c r="J51" s="162">
        <f>IF('Indicator Date'!J51="","x",'Indicator Date'!J51)</f>
        <v>2016</v>
      </c>
      <c r="K51" s="162">
        <f>IF('Indicator Date'!K51="","x",'Indicator Date'!K51)</f>
        <v>2016</v>
      </c>
      <c r="L51" s="162">
        <f>IF('Indicator Date'!L51="","x",'Indicator Date'!L51)</f>
        <v>2016</v>
      </c>
      <c r="M51" s="162">
        <f>IF('Indicator Date'!M51="","x",'Indicator Date'!M51)</f>
        <v>2018</v>
      </c>
      <c r="N51" s="162">
        <f>IF('Indicator Date'!N51="","x",'Indicator Date'!N51)</f>
        <v>2018</v>
      </c>
      <c r="O51" s="162">
        <f>IF('Indicator Date'!O51="","x",'Indicator Date'!O51)</f>
        <v>2017</v>
      </c>
      <c r="P51" s="162">
        <f>IF('Indicator Date'!P51="","x",'Indicator Date'!P51)</f>
        <v>2017</v>
      </c>
      <c r="Q51" s="162">
        <f>IF('Indicator Date'!Q51="","x",'Indicator Date'!Q51)</f>
        <v>2015</v>
      </c>
      <c r="R51" s="162" t="str">
        <f>IF('Indicator Date'!R51="","x",LEFT(RIGHT('Indicator Date'!R51,6),4))</f>
        <v>x</v>
      </c>
      <c r="S51" s="162">
        <f>IF('Indicator Date'!S51="","x",'Indicator Date'!S51)</f>
        <v>2018</v>
      </c>
      <c r="T51" s="162">
        <f>IF('Indicator Date'!T51="","x",'Indicator Date'!T51)</f>
        <v>2015</v>
      </c>
      <c r="U51" s="162">
        <f>IF('Indicator Date'!U51="","x",'Indicator Date'!U51)</f>
        <v>2016</v>
      </c>
      <c r="V51" s="162">
        <f>IF('Indicator Date'!V51="","x",'Indicator Date'!V51)</f>
        <v>2016</v>
      </c>
      <c r="W51" s="162">
        <f>IF('Indicator Date'!W51="","x",'Indicator Date'!W51)</f>
        <v>2016</v>
      </c>
      <c r="X51" s="162" t="str">
        <f>IF('Indicator Date'!X51="","x",'Indicator Date'!X51)</f>
        <v>x</v>
      </c>
      <c r="Y51" s="162">
        <f>IF('Indicator Date'!Y51="","x",'Indicator Date'!Y51)</f>
        <v>2011</v>
      </c>
      <c r="Z51" s="162">
        <f>IF('Indicator Date'!Z51="","x",'Indicator Date'!Z51)</f>
        <v>2016</v>
      </c>
      <c r="AA51" s="162">
        <f>IF('Indicator Date'!AA51="","x",'Indicator Date'!AA51)</f>
        <v>2016</v>
      </c>
      <c r="AB51" s="162" t="str">
        <f>IF('Indicator Date'!AB51="","x",'Indicator Date'!AB51)</f>
        <v>x</v>
      </c>
      <c r="AC51" s="162">
        <f>IF('Indicator Date'!AC51="","x",'Indicator Date'!AC51)</f>
        <v>2015</v>
      </c>
      <c r="AD51" s="162">
        <f>IF('Indicator Date'!AD51="","x",'Indicator Date'!AD51)</f>
        <v>2015</v>
      </c>
      <c r="AE51" s="162" t="str">
        <f>IF('Indicator Date'!AE51="","x",'Indicator Date'!AE51)</f>
        <v>x</v>
      </c>
      <c r="AF51" s="162" t="str">
        <f>IF('Indicator Date'!AF51="","x",'Indicator Date'!AF51)</f>
        <v>x</v>
      </c>
      <c r="AG51" s="162">
        <f>IF('Indicator Date'!AG51="","x",'Indicator Date'!AG51)</f>
        <v>2009</v>
      </c>
      <c r="AH51" s="162">
        <f>IF('Indicator Date'!AH51="","x",'Indicator Date'!AH51)</f>
        <v>2016</v>
      </c>
      <c r="AI51" s="162">
        <f>IF('Indicator Date'!AI51="","x",'Indicator Date'!AI51)</f>
        <v>2017</v>
      </c>
      <c r="AJ51" s="162">
        <f>IF('Indicator Date'!AJ51="","x",'Indicator Date'!AJ51)</f>
        <v>2018</v>
      </c>
      <c r="AK51" s="162" t="str">
        <f>IF('Indicator Date'!AK51="","x",YEAR('Indicator Date'!AK51))</f>
        <v>x</v>
      </c>
      <c r="AL51" s="162">
        <f>IF('Indicator Date'!AL51="","x",YEAR('Indicator Date'!AL51))</f>
        <v>2017</v>
      </c>
      <c r="AM51" s="162">
        <f>IF('Indicator Date'!AM51="","x",'Indicator Date'!AM51)</f>
        <v>2017</v>
      </c>
      <c r="AN51" s="162">
        <f>IF('Indicator Date'!AN51="","x",'Indicator Date'!AN51)</f>
        <v>2014</v>
      </c>
      <c r="AO51" s="162">
        <f>IF('Indicator Date'!AO51="","x",'Indicator Date'!AO51)</f>
        <v>2014</v>
      </c>
      <c r="AP51" s="162" t="str">
        <f>IF('Indicator Date'!AP51="","x",'Indicator Date'!AP51)</f>
        <v>x</v>
      </c>
      <c r="AQ51" s="162" t="str">
        <f>IF('Indicator Date'!AQ51="","x",'Indicator Date'!AQ51)</f>
        <v>x</v>
      </c>
      <c r="AR51" s="162" t="str">
        <f>IF('Indicator Date'!AR51="","x",'Indicator Date'!AR51)</f>
        <v>x</v>
      </c>
      <c r="AS51" s="162">
        <f>IF('Indicator Date'!AS51="","x",'Indicator Date'!AS51)</f>
        <v>2016</v>
      </c>
      <c r="AT51" s="162">
        <f>IF('Indicator Date'!AT51="","x",'Indicator Date'!AT51)</f>
        <v>2017</v>
      </c>
      <c r="AU51" s="162">
        <f>IF('Indicator Date'!AU51="","x",'Indicator Date'!AU51)</f>
        <v>2016</v>
      </c>
      <c r="AV51" s="162" t="str">
        <f>IF('Indicator Date'!AV51="","x",'Indicator Date'!AV51)</f>
        <v>x</v>
      </c>
      <c r="AW51" s="162">
        <f>IF('Indicator Date'!AW51="","x",'Indicator Date'!AW51)</f>
        <v>2015</v>
      </c>
      <c r="AX51" s="162">
        <f>IF('Indicator Date'!AX51="","x",'Indicator Date'!AX51)</f>
        <v>2016</v>
      </c>
      <c r="AY51" s="162">
        <f>IF('Indicator Date'!AY51="","x",'Indicator Date'!AY51)</f>
        <v>2014</v>
      </c>
      <c r="AZ51" s="162">
        <f>IF('Indicator Date'!AZ51="","x",'Indicator Date'!AZ51)</f>
        <v>2007</v>
      </c>
      <c r="BA51" s="162">
        <f>IF('Indicator Date'!BA51="","x",'Indicator Date'!BA51)</f>
        <v>2007</v>
      </c>
      <c r="BB51" s="162">
        <f>IF('Indicator Date'!BB51="","x",'Indicator Date'!BB51)</f>
        <v>2017</v>
      </c>
      <c r="BC51" s="162">
        <f>IF('Indicator Date'!BC51="","x",'Indicator Date'!BC51)</f>
        <v>2017</v>
      </c>
      <c r="BD51" s="162">
        <f>IF('Indicator Date'!BD51="","x",'Indicator Date'!BD51)</f>
        <v>2015</v>
      </c>
      <c r="BE51" s="162">
        <f>IF('Indicator Date'!BE51="","x",'Indicator Date'!BE51)</f>
        <v>2014</v>
      </c>
      <c r="BF51" s="108"/>
    </row>
    <row r="52" spans="1:58" x14ac:dyDescent="0.25">
      <c r="A52" s="133" t="s">
        <v>90</v>
      </c>
      <c r="B52" s="111" t="s">
        <v>89</v>
      </c>
      <c r="C52" s="162">
        <f>IF('Indicator Date'!C52="","x",'Indicator Date'!C52)</f>
        <v>2015</v>
      </c>
      <c r="D52" s="162">
        <f>IF('Indicator Date'!D52="","x",'Indicator Date'!D52)</f>
        <v>2015</v>
      </c>
      <c r="E52" s="162">
        <f>IF('Indicator Date'!E52="","x",'Indicator Date'!E52)</f>
        <v>2015</v>
      </c>
      <c r="F52" s="162">
        <f>IF('Indicator Date'!F52="","x",'Indicator Date'!F52)</f>
        <v>2015</v>
      </c>
      <c r="G52" s="162">
        <f>IF('Indicator Date'!G52="","x",'Indicator Date'!G52)</f>
        <v>2015</v>
      </c>
      <c r="H52" s="162">
        <f>IF('Indicator Date'!H52="","x",'Indicator Date'!H52)</f>
        <v>2015</v>
      </c>
      <c r="I52" s="162">
        <f>IF('Indicator Date'!I52="","x",'Indicator Date'!I52)</f>
        <v>2015</v>
      </c>
      <c r="J52" s="162">
        <f>IF('Indicator Date'!J52="","x",'Indicator Date'!J52)</f>
        <v>2016</v>
      </c>
      <c r="K52" s="162">
        <f>IF('Indicator Date'!K52="","x",'Indicator Date'!K52)</f>
        <v>2016</v>
      </c>
      <c r="L52" s="162">
        <f>IF('Indicator Date'!L52="","x",'Indicator Date'!L52)</f>
        <v>2016</v>
      </c>
      <c r="M52" s="162">
        <f>IF('Indicator Date'!M52="","x",'Indicator Date'!M52)</f>
        <v>2018</v>
      </c>
      <c r="N52" s="162">
        <f>IF('Indicator Date'!N52="","x",'Indicator Date'!N52)</f>
        <v>2018</v>
      </c>
      <c r="O52" s="162">
        <f>IF('Indicator Date'!O52="","x",'Indicator Date'!O52)</f>
        <v>2017</v>
      </c>
      <c r="P52" s="162">
        <f>IF('Indicator Date'!P52="","x",'Indicator Date'!P52)</f>
        <v>2017</v>
      </c>
      <c r="Q52" s="162">
        <f>IF('Indicator Date'!Q52="","x",'Indicator Date'!Q52)</f>
        <v>2015</v>
      </c>
      <c r="R52" s="162" t="str">
        <f>IF('Indicator Date'!R52="","x",LEFT(RIGHT('Indicator Date'!R52,6),4))</f>
        <v>2013</v>
      </c>
      <c r="S52" s="162">
        <f>IF('Indicator Date'!S52="","x",'Indicator Date'!S52)</f>
        <v>2018</v>
      </c>
      <c r="T52" s="162">
        <f>IF('Indicator Date'!T52="","x",'Indicator Date'!T52)</f>
        <v>2015</v>
      </c>
      <c r="U52" s="162">
        <f>IF('Indicator Date'!U52="","x",'Indicator Date'!U52)</f>
        <v>2016</v>
      </c>
      <c r="V52" s="162">
        <f>IF('Indicator Date'!V52="","x",'Indicator Date'!V52)</f>
        <v>2016</v>
      </c>
      <c r="W52" s="162">
        <f>IF('Indicator Date'!W52="","x",'Indicator Date'!W52)</f>
        <v>2016</v>
      </c>
      <c r="X52" s="162">
        <f>IF('Indicator Date'!X52="","x",'Indicator Date'!X52)</f>
        <v>2013</v>
      </c>
      <c r="Y52" s="162">
        <f>IF('Indicator Date'!Y52="","x",'Indicator Date'!Y52)</f>
        <v>2012</v>
      </c>
      <c r="Z52" s="162">
        <f>IF('Indicator Date'!Z52="","x",'Indicator Date'!Z52)</f>
        <v>2016</v>
      </c>
      <c r="AA52" s="162">
        <f>IF('Indicator Date'!AA52="","x",'Indicator Date'!AA52)</f>
        <v>2016</v>
      </c>
      <c r="AB52" s="162">
        <f>IF('Indicator Date'!AB52="","x",'Indicator Date'!AB52)</f>
        <v>2016</v>
      </c>
      <c r="AC52" s="162">
        <f>IF('Indicator Date'!AC52="","x",'Indicator Date'!AC52)</f>
        <v>2015</v>
      </c>
      <c r="AD52" s="162">
        <f>IF('Indicator Date'!AD52="","x",'Indicator Date'!AD52)</f>
        <v>2015</v>
      </c>
      <c r="AE52" s="162">
        <f>IF('Indicator Date'!AE52="","x",'Indicator Date'!AE52)</f>
        <v>2012</v>
      </c>
      <c r="AF52" s="162">
        <f>IF('Indicator Date'!AF52="","x",'Indicator Date'!AF52)</f>
        <v>2015</v>
      </c>
      <c r="AG52" s="162">
        <f>IF('Indicator Date'!AG52="","x",'Indicator Date'!AG52)</f>
        <v>2016</v>
      </c>
      <c r="AH52" s="162">
        <f>IF('Indicator Date'!AH52="","x",'Indicator Date'!AH52)</f>
        <v>2016</v>
      </c>
      <c r="AI52" s="162">
        <f>IF('Indicator Date'!AI52="","x",'Indicator Date'!AI52)</f>
        <v>2017</v>
      </c>
      <c r="AJ52" s="162">
        <f>IF('Indicator Date'!AJ52="","x",'Indicator Date'!AJ52)</f>
        <v>2018</v>
      </c>
      <c r="AK52" s="162" t="str">
        <f>IF('Indicator Date'!AK52="","x",YEAR('Indicator Date'!AK52))</f>
        <v>x</v>
      </c>
      <c r="AL52" s="162">
        <f>IF('Indicator Date'!AL52="","x",YEAR('Indicator Date'!AL52))</f>
        <v>2017</v>
      </c>
      <c r="AM52" s="162">
        <f>IF('Indicator Date'!AM52="","x",'Indicator Date'!AM52)</f>
        <v>2017</v>
      </c>
      <c r="AN52" s="162">
        <f>IF('Indicator Date'!AN52="","x",'Indicator Date'!AN52)</f>
        <v>2014</v>
      </c>
      <c r="AO52" s="162">
        <f>IF('Indicator Date'!AO52="","x",'Indicator Date'!AO52)</f>
        <v>2014</v>
      </c>
      <c r="AP52" s="162">
        <f>IF('Indicator Date'!AP52="","x",'Indicator Date'!AP52)</f>
        <v>2014</v>
      </c>
      <c r="AQ52" s="162">
        <f>IF('Indicator Date'!AQ52="","x",'Indicator Date'!AQ52)</f>
        <v>2014</v>
      </c>
      <c r="AR52" s="162">
        <f>IF('Indicator Date'!AR52="","x",'Indicator Date'!AR52)</f>
        <v>2015</v>
      </c>
      <c r="AS52" s="162">
        <f>IF('Indicator Date'!AS52="","x",'Indicator Date'!AS52)</f>
        <v>2016</v>
      </c>
      <c r="AT52" s="162">
        <f>IF('Indicator Date'!AT52="","x",'Indicator Date'!AT52)</f>
        <v>2017</v>
      </c>
      <c r="AU52" s="162">
        <f>IF('Indicator Date'!AU52="","x",'Indicator Date'!AU52)</f>
        <v>2016</v>
      </c>
      <c r="AV52" s="162">
        <f>IF('Indicator Date'!AV52="","x",'Indicator Date'!AV52)</f>
        <v>2015</v>
      </c>
      <c r="AW52" s="162">
        <f>IF('Indicator Date'!AW52="","x",'Indicator Date'!AW52)</f>
        <v>2015</v>
      </c>
      <c r="AX52" s="162">
        <f>IF('Indicator Date'!AX52="","x",'Indicator Date'!AX52)</f>
        <v>2016</v>
      </c>
      <c r="AY52" s="162">
        <f>IF('Indicator Date'!AY52="","x",'Indicator Date'!AY52)</f>
        <v>2014</v>
      </c>
      <c r="AZ52" s="162">
        <f>IF('Indicator Date'!AZ52="","x",'Indicator Date'!AZ52)</f>
        <v>2015</v>
      </c>
      <c r="BA52" s="162">
        <f>IF('Indicator Date'!BA52="","x",'Indicator Date'!BA52)</f>
        <v>2015</v>
      </c>
      <c r="BB52" s="162">
        <f>IF('Indicator Date'!BB52="","x",'Indicator Date'!BB52)</f>
        <v>2017</v>
      </c>
      <c r="BC52" s="162">
        <f>IF('Indicator Date'!BC52="","x",'Indicator Date'!BC52)</f>
        <v>2017</v>
      </c>
      <c r="BD52" s="162">
        <f>IF('Indicator Date'!BD52="","x",'Indicator Date'!BD52)</f>
        <v>2015</v>
      </c>
      <c r="BE52" s="162">
        <f>IF('Indicator Date'!BE52="","x",'Indicator Date'!BE52)</f>
        <v>2014</v>
      </c>
      <c r="BF52" s="108"/>
    </row>
    <row r="53" spans="1:58" x14ac:dyDescent="0.25">
      <c r="A53" s="133" t="s">
        <v>93</v>
      </c>
      <c r="B53" s="111" t="s">
        <v>92</v>
      </c>
      <c r="C53" s="162">
        <f>IF('Indicator Date'!C53="","x",'Indicator Date'!C53)</f>
        <v>2015</v>
      </c>
      <c r="D53" s="162">
        <f>IF('Indicator Date'!D53="","x",'Indicator Date'!D53)</f>
        <v>2015</v>
      </c>
      <c r="E53" s="162">
        <f>IF('Indicator Date'!E53="","x",'Indicator Date'!E53)</f>
        <v>2015</v>
      </c>
      <c r="F53" s="162">
        <f>IF('Indicator Date'!F53="","x",'Indicator Date'!F53)</f>
        <v>2015</v>
      </c>
      <c r="G53" s="162">
        <f>IF('Indicator Date'!G53="","x",'Indicator Date'!G53)</f>
        <v>2015</v>
      </c>
      <c r="H53" s="162">
        <f>IF('Indicator Date'!H53="","x",'Indicator Date'!H53)</f>
        <v>2015</v>
      </c>
      <c r="I53" s="162">
        <f>IF('Indicator Date'!I53="","x",'Indicator Date'!I53)</f>
        <v>2015</v>
      </c>
      <c r="J53" s="162">
        <f>IF('Indicator Date'!J53="","x",'Indicator Date'!J53)</f>
        <v>2016</v>
      </c>
      <c r="K53" s="162">
        <f>IF('Indicator Date'!K53="","x",'Indicator Date'!K53)</f>
        <v>2016</v>
      </c>
      <c r="L53" s="162">
        <f>IF('Indicator Date'!L53="","x",'Indicator Date'!L53)</f>
        <v>2016</v>
      </c>
      <c r="M53" s="162">
        <f>IF('Indicator Date'!M53="","x",'Indicator Date'!M53)</f>
        <v>2018</v>
      </c>
      <c r="N53" s="162">
        <f>IF('Indicator Date'!N53="","x",'Indicator Date'!N53)</f>
        <v>2018</v>
      </c>
      <c r="O53" s="162">
        <f>IF('Indicator Date'!O53="","x",'Indicator Date'!O53)</f>
        <v>2017</v>
      </c>
      <c r="P53" s="162">
        <f>IF('Indicator Date'!P53="","x",'Indicator Date'!P53)</f>
        <v>2017</v>
      </c>
      <c r="Q53" s="162">
        <f>IF('Indicator Date'!Q53="","x",'Indicator Date'!Q53)</f>
        <v>2015</v>
      </c>
      <c r="R53" s="162" t="str">
        <f>IF('Indicator Date'!R53="","x",LEFT(RIGHT('Indicator Date'!R53,6),4))</f>
        <v>2014</v>
      </c>
      <c r="S53" s="162">
        <f>IF('Indicator Date'!S53="","x",'Indicator Date'!S53)</f>
        <v>2018</v>
      </c>
      <c r="T53" s="162">
        <f>IF('Indicator Date'!T53="","x",'Indicator Date'!T53)</f>
        <v>2015</v>
      </c>
      <c r="U53" s="162">
        <f>IF('Indicator Date'!U53="","x",'Indicator Date'!U53)</f>
        <v>2016</v>
      </c>
      <c r="V53" s="162">
        <f>IF('Indicator Date'!V53="","x",'Indicator Date'!V53)</f>
        <v>2016</v>
      </c>
      <c r="W53" s="162">
        <f>IF('Indicator Date'!W53="","x",'Indicator Date'!W53)</f>
        <v>2016</v>
      </c>
      <c r="X53" s="162">
        <f>IF('Indicator Date'!X53="","x",'Indicator Date'!X53)</f>
        <v>2012</v>
      </c>
      <c r="Y53" s="162">
        <f>IF('Indicator Date'!Y53="","x",'Indicator Date'!Y53)</f>
        <v>2011</v>
      </c>
      <c r="Z53" s="162">
        <f>IF('Indicator Date'!Z53="","x",'Indicator Date'!Z53)</f>
        <v>2016</v>
      </c>
      <c r="AA53" s="162">
        <f>IF('Indicator Date'!AA53="","x",'Indicator Date'!AA53)</f>
        <v>2016</v>
      </c>
      <c r="AB53" s="162">
        <f>IF('Indicator Date'!AB53="","x",'Indicator Date'!AB53)</f>
        <v>2016</v>
      </c>
      <c r="AC53" s="162">
        <f>IF('Indicator Date'!AC53="","x",'Indicator Date'!AC53)</f>
        <v>2015</v>
      </c>
      <c r="AD53" s="162">
        <f>IF('Indicator Date'!AD53="","x",'Indicator Date'!AD53)</f>
        <v>2015</v>
      </c>
      <c r="AE53" s="162">
        <f>IF('Indicator Date'!AE53="","x",'Indicator Date'!AE53)</f>
        <v>2012</v>
      </c>
      <c r="AF53" s="162">
        <f>IF('Indicator Date'!AF53="","x",'Indicator Date'!AF53)</f>
        <v>2015</v>
      </c>
      <c r="AG53" s="162">
        <f>IF('Indicator Date'!AG53="","x",'Indicator Date'!AG53)</f>
        <v>2016</v>
      </c>
      <c r="AH53" s="162">
        <f>IF('Indicator Date'!AH53="","x",'Indicator Date'!AH53)</f>
        <v>2016</v>
      </c>
      <c r="AI53" s="162">
        <f>IF('Indicator Date'!AI53="","x",'Indicator Date'!AI53)</f>
        <v>2017</v>
      </c>
      <c r="AJ53" s="162">
        <f>IF('Indicator Date'!AJ53="","x",'Indicator Date'!AJ53)</f>
        <v>2018</v>
      </c>
      <c r="AK53" s="162" t="str">
        <f>IF('Indicator Date'!AK53="","x",YEAR('Indicator Date'!AK53))</f>
        <v>x</v>
      </c>
      <c r="AL53" s="162">
        <f>IF('Indicator Date'!AL53="","x",YEAR('Indicator Date'!AL53))</f>
        <v>2017</v>
      </c>
      <c r="AM53" s="162">
        <f>IF('Indicator Date'!AM53="","x",'Indicator Date'!AM53)</f>
        <v>2017</v>
      </c>
      <c r="AN53" s="162">
        <f>IF('Indicator Date'!AN53="","x",'Indicator Date'!AN53)</f>
        <v>2014</v>
      </c>
      <c r="AO53" s="162">
        <f>IF('Indicator Date'!AO53="","x",'Indicator Date'!AO53)</f>
        <v>2014</v>
      </c>
      <c r="AP53" s="162">
        <f>IF('Indicator Date'!AP53="","x",'Indicator Date'!AP53)</f>
        <v>2014</v>
      </c>
      <c r="AQ53" s="162">
        <f>IF('Indicator Date'!AQ53="","x",'Indicator Date'!AQ53)</f>
        <v>2014</v>
      </c>
      <c r="AR53" s="162">
        <f>IF('Indicator Date'!AR53="","x",'Indicator Date'!AR53)</f>
        <v>2015</v>
      </c>
      <c r="AS53" s="162">
        <f>IF('Indicator Date'!AS53="","x",'Indicator Date'!AS53)</f>
        <v>2016</v>
      </c>
      <c r="AT53" s="162">
        <f>IF('Indicator Date'!AT53="","x",'Indicator Date'!AT53)</f>
        <v>2017</v>
      </c>
      <c r="AU53" s="162">
        <f>IF('Indicator Date'!AU53="","x",'Indicator Date'!AU53)</f>
        <v>2016</v>
      </c>
      <c r="AV53" s="162">
        <f>IF('Indicator Date'!AV53="","x",'Indicator Date'!AV53)</f>
        <v>2016</v>
      </c>
      <c r="AW53" s="162">
        <f>IF('Indicator Date'!AW53="","x",'Indicator Date'!AW53)</f>
        <v>2015</v>
      </c>
      <c r="AX53" s="162">
        <f>IF('Indicator Date'!AX53="","x",'Indicator Date'!AX53)</f>
        <v>2016</v>
      </c>
      <c r="AY53" s="162">
        <f>IF('Indicator Date'!AY53="","x",'Indicator Date'!AY53)</f>
        <v>2014</v>
      </c>
      <c r="AZ53" s="162">
        <f>IF('Indicator Date'!AZ53="","x",'Indicator Date'!AZ53)</f>
        <v>2015</v>
      </c>
      <c r="BA53" s="162">
        <f>IF('Indicator Date'!BA53="","x",'Indicator Date'!BA53)</f>
        <v>2015</v>
      </c>
      <c r="BB53" s="162">
        <f>IF('Indicator Date'!BB53="","x",'Indicator Date'!BB53)</f>
        <v>2017</v>
      </c>
      <c r="BC53" s="162">
        <f>IF('Indicator Date'!BC53="","x",'Indicator Date'!BC53)</f>
        <v>2017</v>
      </c>
      <c r="BD53" s="162">
        <f>IF('Indicator Date'!BD53="","x",'Indicator Date'!BD53)</f>
        <v>2015</v>
      </c>
      <c r="BE53" s="162">
        <f>IF('Indicator Date'!BE53="","x",'Indicator Date'!BE53)</f>
        <v>2014</v>
      </c>
      <c r="BF53" s="108"/>
    </row>
    <row r="54" spans="1:58" x14ac:dyDescent="0.25">
      <c r="A54" s="133" t="s">
        <v>95</v>
      </c>
      <c r="B54" s="111" t="s">
        <v>94</v>
      </c>
      <c r="C54" s="162">
        <f>IF('Indicator Date'!C54="","x",'Indicator Date'!C54)</f>
        <v>2015</v>
      </c>
      <c r="D54" s="162">
        <f>IF('Indicator Date'!D54="","x",'Indicator Date'!D54)</f>
        <v>2015</v>
      </c>
      <c r="E54" s="162">
        <f>IF('Indicator Date'!E54="","x",'Indicator Date'!E54)</f>
        <v>2015</v>
      </c>
      <c r="F54" s="162">
        <f>IF('Indicator Date'!F54="","x",'Indicator Date'!F54)</f>
        <v>2015</v>
      </c>
      <c r="G54" s="162">
        <f>IF('Indicator Date'!G54="","x",'Indicator Date'!G54)</f>
        <v>2015</v>
      </c>
      <c r="H54" s="162">
        <f>IF('Indicator Date'!H54="","x",'Indicator Date'!H54)</f>
        <v>2015</v>
      </c>
      <c r="I54" s="162">
        <f>IF('Indicator Date'!I54="","x",'Indicator Date'!I54)</f>
        <v>2015</v>
      </c>
      <c r="J54" s="162">
        <f>IF('Indicator Date'!J54="","x",'Indicator Date'!J54)</f>
        <v>2016</v>
      </c>
      <c r="K54" s="162">
        <f>IF('Indicator Date'!K54="","x",'Indicator Date'!K54)</f>
        <v>2016</v>
      </c>
      <c r="L54" s="162">
        <f>IF('Indicator Date'!L54="","x",'Indicator Date'!L54)</f>
        <v>2016</v>
      </c>
      <c r="M54" s="162">
        <f>IF('Indicator Date'!M54="","x",'Indicator Date'!M54)</f>
        <v>2018</v>
      </c>
      <c r="N54" s="162">
        <f>IF('Indicator Date'!N54="","x",'Indicator Date'!N54)</f>
        <v>2018</v>
      </c>
      <c r="O54" s="162">
        <f>IF('Indicator Date'!O54="","x",'Indicator Date'!O54)</f>
        <v>2017</v>
      </c>
      <c r="P54" s="162">
        <f>IF('Indicator Date'!P54="","x",'Indicator Date'!P54)</f>
        <v>2017</v>
      </c>
      <c r="Q54" s="162">
        <f>IF('Indicator Date'!Q54="","x",'Indicator Date'!Q54)</f>
        <v>2015</v>
      </c>
      <c r="R54" s="162" t="str">
        <f>IF('Indicator Date'!R54="","x",LEFT(RIGHT('Indicator Date'!R54,6),4))</f>
        <v>2014</v>
      </c>
      <c r="S54" s="162">
        <f>IF('Indicator Date'!S54="","x",'Indicator Date'!S54)</f>
        <v>2018</v>
      </c>
      <c r="T54" s="162">
        <f>IF('Indicator Date'!T54="","x",'Indicator Date'!T54)</f>
        <v>2015</v>
      </c>
      <c r="U54" s="162">
        <f>IF('Indicator Date'!U54="","x",'Indicator Date'!U54)</f>
        <v>2016</v>
      </c>
      <c r="V54" s="162">
        <f>IF('Indicator Date'!V54="","x",'Indicator Date'!V54)</f>
        <v>2016</v>
      </c>
      <c r="W54" s="162">
        <f>IF('Indicator Date'!W54="","x",'Indicator Date'!W54)</f>
        <v>2016</v>
      </c>
      <c r="X54" s="162">
        <f>IF('Indicator Date'!X54="","x",'Indicator Date'!X54)</f>
        <v>2014</v>
      </c>
      <c r="Y54" s="162">
        <f>IF('Indicator Date'!Y54="","x",'Indicator Date'!Y54)</f>
        <v>2010</v>
      </c>
      <c r="Z54" s="162">
        <f>IF('Indicator Date'!Z54="","x",'Indicator Date'!Z54)</f>
        <v>2016</v>
      </c>
      <c r="AA54" s="162">
        <f>IF('Indicator Date'!AA54="","x",'Indicator Date'!AA54)</f>
        <v>2016</v>
      </c>
      <c r="AB54" s="162">
        <f>IF('Indicator Date'!AB54="","x",'Indicator Date'!AB54)</f>
        <v>2016</v>
      </c>
      <c r="AC54" s="162">
        <f>IF('Indicator Date'!AC54="","x",'Indicator Date'!AC54)</f>
        <v>2015</v>
      </c>
      <c r="AD54" s="162">
        <f>IF('Indicator Date'!AD54="","x",'Indicator Date'!AD54)</f>
        <v>2015</v>
      </c>
      <c r="AE54" s="162" t="str">
        <f>IF('Indicator Date'!AE54="","x",'Indicator Date'!AE54)</f>
        <v>x</v>
      </c>
      <c r="AF54" s="162">
        <f>IF('Indicator Date'!AF54="","x",'Indicator Date'!AF54)</f>
        <v>2015</v>
      </c>
      <c r="AG54" s="162">
        <f>IF('Indicator Date'!AG54="","x",'Indicator Date'!AG54)</f>
        <v>2008</v>
      </c>
      <c r="AH54" s="162">
        <f>IF('Indicator Date'!AH54="","x",'Indicator Date'!AH54)</f>
        <v>2016</v>
      </c>
      <c r="AI54" s="162">
        <f>IF('Indicator Date'!AI54="","x",'Indicator Date'!AI54)</f>
        <v>2017</v>
      </c>
      <c r="AJ54" s="162">
        <f>IF('Indicator Date'!AJ54="","x",'Indicator Date'!AJ54)</f>
        <v>2018</v>
      </c>
      <c r="AK54" s="162">
        <f>IF('Indicator Date'!AK54="","x",YEAR('Indicator Date'!AK54))</f>
        <v>2017</v>
      </c>
      <c r="AL54" s="162">
        <f>IF('Indicator Date'!AL54="","x",YEAR('Indicator Date'!AL54))</f>
        <v>2018</v>
      </c>
      <c r="AM54" s="162">
        <f>IF('Indicator Date'!AM54="","x",'Indicator Date'!AM54)</f>
        <v>2017</v>
      </c>
      <c r="AN54" s="162">
        <f>IF('Indicator Date'!AN54="","x",'Indicator Date'!AN54)</f>
        <v>2014</v>
      </c>
      <c r="AO54" s="162">
        <f>IF('Indicator Date'!AO54="","x",'Indicator Date'!AO54)</f>
        <v>2014</v>
      </c>
      <c r="AP54" s="162">
        <f>IF('Indicator Date'!AP54="","x",'Indicator Date'!AP54)</f>
        <v>2014</v>
      </c>
      <c r="AQ54" s="162">
        <f>IF('Indicator Date'!AQ54="","x",'Indicator Date'!AQ54)</f>
        <v>2014</v>
      </c>
      <c r="AR54" s="162">
        <f>IF('Indicator Date'!AR54="","x",'Indicator Date'!AR54)</f>
        <v>2015</v>
      </c>
      <c r="AS54" s="162">
        <f>IF('Indicator Date'!AS54="","x",'Indicator Date'!AS54)</f>
        <v>2016</v>
      </c>
      <c r="AT54" s="162">
        <f>IF('Indicator Date'!AT54="","x",'Indicator Date'!AT54)</f>
        <v>2017</v>
      </c>
      <c r="AU54" s="162">
        <f>IF('Indicator Date'!AU54="","x",'Indicator Date'!AU54)</f>
        <v>2016</v>
      </c>
      <c r="AV54" s="162">
        <f>IF('Indicator Date'!AV54="","x",'Indicator Date'!AV54)</f>
        <v>2015</v>
      </c>
      <c r="AW54" s="162">
        <f>IF('Indicator Date'!AW54="","x",'Indicator Date'!AW54)</f>
        <v>2015</v>
      </c>
      <c r="AX54" s="162">
        <f>IF('Indicator Date'!AX54="","x",'Indicator Date'!AX54)</f>
        <v>2016</v>
      </c>
      <c r="AY54" s="162">
        <f>IF('Indicator Date'!AY54="","x",'Indicator Date'!AY54)</f>
        <v>2014</v>
      </c>
      <c r="AZ54" s="162">
        <f>IF('Indicator Date'!AZ54="","x",'Indicator Date'!AZ54)</f>
        <v>2015</v>
      </c>
      <c r="BA54" s="162">
        <f>IF('Indicator Date'!BA54="","x",'Indicator Date'!BA54)</f>
        <v>2015</v>
      </c>
      <c r="BB54" s="162">
        <f>IF('Indicator Date'!BB54="","x",'Indicator Date'!BB54)</f>
        <v>2017</v>
      </c>
      <c r="BC54" s="162">
        <f>IF('Indicator Date'!BC54="","x",'Indicator Date'!BC54)</f>
        <v>2017</v>
      </c>
      <c r="BD54" s="162">
        <f>IF('Indicator Date'!BD54="","x",'Indicator Date'!BD54)</f>
        <v>2015</v>
      </c>
      <c r="BE54" s="162">
        <f>IF('Indicator Date'!BE54="","x",'Indicator Date'!BE54)</f>
        <v>2014</v>
      </c>
      <c r="BF54" s="108"/>
    </row>
    <row r="55" spans="1:58" x14ac:dyDescent="0.25">
      <c r="A55" s="133" t="s">
        <v>97</v>
      </c>
      <c r="B55" s="111" t="s">
        <v>96</v>
      </c>
      <c r="C55" s="162">
        <f>IF('Indicator Date'!C55="","x",'Indicator Date'!C55)</f>
        <v>2015</v>
      </c>
      <c r="D55" s="162">
        <f>IF('Indicator Date'!D55="","x",'Indicator Date'!D55)</f>
        <v>2015</v>
      </c>
      <c r="E55" s="162">
        <f>IF('Indicator Date'!E55="","x",'Indicator Date'!E55)</f>
        <v>2015</v>
      </c>
      <c r="F55" s="162">
        <f>IF('Indicator Date'!F55="","x",'Indicator Date'!F55)</f>
        <v>2015</v>
      </c>
      <c r="G55" s="162">
        <f>IF('Indicator Date'!G55="","x",'Indicator Date'!G55)</f>
        <v>2015</v>
      </c>
      <c r="H55" s="162">
        <f>IF('Indicator Date'!H55="","x",'Indicator Date'!H55)</f>
        <v>2015</v>
      </c>
      <c r="I55" s="162">
        <f>IF('Indicator Date'!I55="","x",'Indicator Date'!I55)</f>
        <v>2015</v>
      </c>
      <c r="J55" s="162">
        <f>IF('Indicator Date'!J55="","x",'Indicator Date'!J55)</f>
        <v>2016</v>
      </c>
      <c r="K55" s="162">
        <f>IF('Indicator Date'!K55="","x",'Indicator Date'!K55)</f>
        <v>2016</v>
      </c>
      <c r="L55" s="162">
        <f>IF('Indicator Date'!L55="","x",'Indicator Date'!L55)</f>
        <v>2016</v>
      </c>
      <c r="M55" s="162">
        <f>IF('Indicator Date'!M55="","x",'Indicator Date'!M55)</f>
        <v>2018</v>
      </c>
      <c r="N55" s="162">
        <f>IF('Indicator Date'!N55="","x",'Indicator Date'!N55)</f>
        <v>2018</v>
      </c>
      <c r="O55" s="162">
        <f>IF('Indicator Date'!O55="","x",'Indicator Date'!O55)</f>
        <v>2017</v>
      </c>
      <c r="P55" s="162">
        <f>IF('Indicator Date'!P55="","x",'Indicator Date'!P55)</f>
        <v>2017</v>
      </c>
      <c r="Q55" s="162">
        <f>IF('Indicator Date'!Q55="","x",'Indicator Date'!Q55)</f>
        <v>2015</v>
      </c>
      <c r="R55" s="162" t="str">
        <f>IF('Indicator Date'!R55="","x",LEFT(RIGHT('Indicator Date'!R55,6),4))</f>
        <v>x</v>
      </c>
      <c r="S55" s="162">
        <f>IF('Indicator Date'!S55="","x",'Indicator Date'!S55)</f>
        <v>2018</v>
      </c>
      <c r="T55" s="162">
        <f>IF('Indicator Date'!T55="","x",'Indicator Date'!T55)</f>
        <v>2015</v>
      </c>
      <c r="U55" s="162">
        <f>IF('Indicator Date'!U55="","x",'Indicator Date'!U55)</f>
        <v>2016</v>
      </c>
      <c r="V55" s="162">
        <f>IF('Indicator Date'!V55="","x",'Indicator Date'!V55)</f>
        <v>2016</v>
      </c>
      <c r="W55" s="162">
        <f>IF('Indicator Date'!W55="","x",'Indicator Date'!W55)</f>
        <v>2016</v>
      </c>
      <c r="X55" s="162">
        <f>IF('Indicator Date'!X55="","x",'Indicator Date'!X55)</f>
        <v>2008</v>
      </c>
      <c r="Y55" s="162">
        <f>IF('Indicator Date'!Y55="","x",'Indicator Date'!Y55)</f>
        <v>2010</v>
      </c>
      <c r="Z55" s="162">
        <f>IF('Indicator Date'!Z55="","x",'Indicator Date'!Z55)</f>
        <v>2016</v>
      </c>
      <c r="AA55" s="162">
        <f>IF('Indicator Date'!AA55="","x",'Indicator Date'!AA55)</f>
        <v>2016</v>
      </c>
      <c r="AB55" s="162">
        <f>IF('Indicator Date'!AB55="","x",'Indicator Date'!AB55)</f>
        <v>2016</v>
      </c>
      <c r="AC55" s="162">
        <f>IF('Indicator Date'!AC55="","x",'Indicator Date'!AC55)</f>
        <v>2015</v>
      </c>
      <c r="AD55" s="162">
        <f>IF('Indicator Date'!AD55="","x",'Indicator Date'!AD55)</f>
        <v>2015</v>
      </c>
      <c r="AE55" s="162">
        <f>IF('Indicator Date'!AE55="","x",'Indicator Date'!AE55)</f>
        <v>2012</v>
      </c>
      <c r="AF55" s="162">
        <f>IF('Indicator Date'!AF55="","x",'Indicator Date'!AF55)</f>
        <v>2015</v>
      </c>
      <c r="AG55" s="162">
        <f>IF('Indicator Date'!AG55="","x",'Indicator Date'!AG55)</f>
        <v>2016</v>
      </c>
      <c r="AH55" s="162">
        <f>IF('Indicator Date'!AH55="","x",'Indicator Date'!AH55)</f>
        <v>2016</v>
      </c>
      <c r="AI55" s="162">
        <f>IF('Indicator Date'!AI55="","x",'Indicator Date'!AI55)</f>
        <v>2017</v>
      </c>
      <c r="AJ55" s="162">
        <f>IF('Indicator Date'!AJ55="","x",'Indicator Date'!AJ55)</f>
        <v>2018</v>
      </c>
      <c r="AK55" s="162">
        <f>IF('Indicator Date'!AK55="","x",YEAR('Indicator Date'!AK55))</f>
        <v>2017</v>
      </c>
      <c r="AL55" s="162">
        <f>IF('Indicator Date'!AL55="","x",YEAR('Indicator Date'!AL55))</f>
        <v>2017</v>
      </c>
      <c r="AM55" s="162">
        <f>IF('Indicator Date'!AM55="","x",'Indicator Date'!AM55)</f>
        <v>2017</v>
      </c>
      <c r="AN55" s="162">
        <f>IF('Indicator Date'!AN55="","x",'Indicator Date'!AN55)</f>
        <v>2014</v>
      </c>
      <c r="AO55" s="162">
        <f>IF('Indicator Date'!AO55="","x",'Indicator Date'!AO55)</f>
        <v>2014</v>
      </c>
      <c r="AP55" s="162">
        <f>IF('Indicator Date'!AP55="","x",'Indicator Date'!AP55)</f>
        <v>2014</v>
      </c>
      <c r="AQ55" s="162">
        <f>IF('Indicator Date'!AQ55="","x",'Indicator Date'!AQ55)</f>
        <v>2014</v>
      </c>
      <c r="AR55" s="162">
        <f>IF('Indicator Date'!AR55="","x",'Indicator Date'!AR55)</f>
        <v>2009</v>
      </c>
      <c r="AS55" s="162">
        <f>IF('Indicator Date'!AS55="","x",'Indicator Date'!AS55)</f>
        <v>2016</v>
      </c>
      <c r="AT55" s="162">
        <f>IF('Indicator Date'!AT55="","x",'Indicator Date'!AT55)</f>
        <v>2017</v>
      </c>
      <c r="AU55" s="162">
        <f>IF('Indicator Date'!AU55="","x",'Indicator Date'!AU55)</f>
        <v>2016</v>
      </c>
      <c r="AV55" s="162">
        <f>IF('Indicator Date'!AV55="","x",'Indicator Date'!AV55)</f>
        <v>2015</v>
      </c>
      <c r="AW55" s="162">
        <f>IF('Indicator Date'!AW55="","x",'Indicator Date'!AW55)</f>
        <v>2015</v>
      </c>
      <c r="AX55" s="162">
        <f>IF('Indicator Date'!AX55="","x",'Indicator Date'!AX55)</f>
        <v>2016</v>
      </c>
      <c r="AY55" s="162">
        <f>IF('Indicator Date'!AY55="","x",'Indicator Date'!AY55)</f>
        <v>2014</v>
      </c>
      <c r="AZ55" s="162">
        <f>IF('Indicator Date'!AZ55="","x",'Indicator Date'!AZ55)</f>
        <v>2015</v>
      </c>
      <c r="BA55" s="162">
        <f>IF('Indicator Date'!BA55="","x",'Indicator Date'!BA55)</f>
        <v>2015</v>
      </c>
      <c r="BB55" s="162">
        <f>IF('Indicator Date'!BB55="","x",'Indicator Date'!BB55)</f>
        <v>2017</v>
      </c>
      <c r="BC55" s="162">
        <f>IF('Indicator Date'!BC55="","x",'Indicator Date'!BC55)</f>
        <v>2017</v>
      </c>
      <c r="BD55" s="162">
        <f>IF('Indicator Date'!BD55="","x",'Indicator Date'!BD55)</f>
        <v>2015</v>
      </c>
      <c r="BE55" s="162">
        <f>IF('Indicator Date'!BE55="","x",'Indicator Date'!BE55)</f>
        <v>2014</v>
      </c>
      <c r="BF55" s="108"/>
    </row>
    <row r="56" spans="1:58" x14ac:dyDescent="0.25">
      <c r="A56" s="133" t="s">
        <v>99</v>
      </c>
      <c r="B56" s="111" t="s">
        <v>98</v>
      </c>
      <c r="C56" s="162">
        <f>IF('Indicator Date'!C56="","x",'Indicator Date'!C56)</f>
        <v>2015</v>
      </c>
      <c r="D56" s="162">
        <f>IF('Indicator Date'!D56="","x",'Indicator Date'!D56)</f>
        <v>2015</v>
      </c>
      <c r="E56" s="162">
        <f>IF('Indicator Date'!E56="","x",'Indicator Date'!E56)</f>
        <v>2015</v>
      </c>
      <c r="F56" s="162">
        <f>IF('Indicator Date'!F56="","x",'Indicator Date'!F56)</f>
        <v>2015</v>
      </c>
      <c r="G56" s="162">
        <f>IF('Indicator Date'!G56="","x",'Indicator Date'!G56)</f>
        <v>2015</v>
      </c>
      <c r="H56" s="162">
        <f>IF('Indicator Date'!H56="","x",'Indicator Date'!H56)</f>
        <v>2015</v>
      </c>
      <c r="I56" s="162">
        <f>IF('Indicator Date'!I56="","x",'Indicator Date'!I56)</f>
        <v>2015</v>
      </c>
      <c r="J56" s="162">
        <f>IF('Indicator Date'!J56="","x",'Indicator Date'!J56)</f>
        <v>2016</v>
      </c>
      <c r="K56" s="162">
        <f>IF('Indicator Date'!K56="","x",'Indicator Date'!K56)</f>
        <v>2016</v>
      </c>
      <c r="L56" s="162">
        <f>IF('Indicator Date'!L56="","x",'Indicator Date'!L56)</f>
        <v>2016</v>
      </c>
      <c r="M56" s="162">
        <f>IF('Indicator Date'!M56="","x",'Indicator Date'!M56)</f>
        <v>2018</v>
      </c>
      <c r="N56" s="162">
        <f>IF('Indicator Date'!N56="","x",'Indicator Date'!N56)</f>
        <v>2018</v>
      </c>
      <c r="O56" s="162">
        <f>IF('Indicator Date'!O56="","x",'Indicator Date'!O56)</f>
        <v>2017</v>
      </c>
      <c r="P56" s="162">
        <f>IF('Indicator Date'!P56="","x",'Indicator Date'!P56)</f>
        <v>2017</v>
      </c>
      <c r="Q56" s="162">
        <f>IF('Indicator Date'!Q56="","x",'Indicator Date'!Q56)</f>
        <v>2015</v>
      </c>
      <c r="R56" s="162" t="str">
        <f>IF('Indicator Date'!R56="","x",LEFT(RIGHT('Indicator Date'!R56,6),4))</f>
        <v>x</v>
      </c>
      <c r="S56" s="162">
        <f>IF('Indicator Date'!S56="","x",'Indicator Date'!S56)</f>
        <v>2018</v>
      </c>
      <c r="T56" s="162">
        <f>IF('Indicator Date'!T56="","x",'Indicator Date'!T56)</f>
        <v>2015</v>
      </c>
      <c r="U56" s="162">
        <f>IF('Indicator Date'!U56="","x",'Indicator Date'!U56)</f>
        <v>2016</v>
      </c>
      <c r="V56" s="162">
        <f>IF('Indicator Date'!V56="","x",'Indicator Date'!V56)</f>
        <v>2016</v>
      </c>
      <c r="W56" s="162">
        <f>IF('Indicator Date'!W56="","x",'Indicator Date'!W56)</f>
        <v>2016</v>
      </c>
      <c r="X56" s="162">
        <f>IF('Indicator Date'!X56="","x",'Indicator Date'!X56)</f>
        <v>2010</v>
      </c>
      <c r="Y56" s="162" t="str">
        <f>IF('Indicator Date'!Y56="","x",'Indicator Date'!Y56)</f>
        <v>x</v>
      </c>
      <c r="Z56" s="162">
        <f>IF('Indicator Date'!Z56="","x",'Indicator Date'!Z56)</f>
        <v>2016</v>
      </c>
      <c r="AA56" s="162">
        <f>IF('Indicator Date'!AA56="","x",'Indicator Date'!AA56)</f>
        <v>2016</v>
      </c>
      <c r="AB56" s="162">
        <f>IF('Indicator Date'!AB56="","x",'Indicator Date'!AB56)</f>
        <v>2016</v>
      </c>
      <c r="AC56" s="162">
        <f>IF('Indicator Date'!AC56="","x",'Indicator Date'!AC56)</f>
        <v>2015</v>
      </c>
      <c r="AD56" s="162">
        <f>IF('Indicator Date'!AD56="","x",'Indicator Date'!AD56)</f>
        <v>2015</v>
      </c>
      <c r="AE56" s="162">
        <f>IF('Indicator Date'!AE56="","x",'Indicator Date'!AE56)</f>
        <v>2012</v>
      </c>
      <c r="AF56" s="162" t="str">
        <f>IF('Indicator Date'!AF56="","x",'Indicator Date'!AF56)</f>
        <v>x</v>
      </c>
      <c r="AG56" s="162" t="str">
        <f>IF('Indicator Date'!AG56="","x",'Indicator Date'!AG56)</f>
        <v>x</v>
      </c>
      <c r="AH56" s="162">
        <f>IF('Indicator Date'!AH56="","x",'Indicator Date'!AH56)</f>
        <v>2016</v>
      </c>
      <c r="AI56" s="162">
        <f>IF('Indicator Date'!AI56="","x",'Indicator Date'!AI56)</f>
        <v>2017</v>
      </c>
      <c r="AJ56" s="162">
        <f>IF('Indicator Date'!AJ56="","x",'Indicator Date'!AJ56)</f>
        <v>2018</v>
      </c>
      <c r="AK56" s="162" t="str">
        <f>IF('Indicator Date'!AK56="","x",YEAR('Indicator Date'!AK56))</f>
        <v>x</v>
      </c>
      <c r="AL56" s="162">
        <f>IF('Indicator Date'!AL56="","x",YEAR('Indicator Date'!AL56))</f>
        <v>2017</v>
      </c>
      <c r="AM56" s="162">
        <f>IF('Indicator Date'!AM56="","x",'Indicator Date'!AM56)</f>
        <v>2017</v>
      </c>
      <c r="AN56" s="162">
        <f>IF('Indicator Date'!AN56="","x",'Indicator Date'!AN56)</f>
        <v>2014</v>
      </c>
      <c r="AO56" s="162">
        <f>IF('Indicator Date'!AO56="","x",'Indicator Date'!AO56)</f>
        <v>2014</v>
      </c>
      <c r="AP56" s="162" t="str">
        <f>IF('Indicator Date'!AP56="","x",'Indicator Date'!AP56)</f>
        <v>x</v>
      </c>
      <c r="AQ56" s="162" t="str">
        <f>IF('Indicator Date'!AQ56="","x",'Indicator Date'!AQ56)</f>
        <v>x</v>
      </c>
      <c r="AR56" s="162" t="str">
        <f>IF('Indicator Date'!AR56="","x",'Indicator Date'!AR56)</f>
        <v>x</v>
      </c>
      <c r="AS56" s="162">
        <f>IF('Indicator Date'!AS56="","x",'Indicator Date'!AS56)</f>
        <v>2016</v>
      </c>
      <c r="AT56" s="162">
        <f>IF('Indicator Date'!AT56="","x",'Indicator Date'!AT56)</f>
        <v>2017</v>
      </c>
      <c r="AU56" s="162">
        <f>IF('Indicator Date'!AU56="","x",'Indicator Date'!AU56)</f>
        <v>2016</v>
      </c>
      <c r="AV56" s="162">
        <f>IF('Indicator Date'!AV56="","x",'Indicator Date'!AV56)</f>
        <v>2015</v>
      </c>
      <c r="AW56" s="162">
        <f>IF('Indicator Date'!AW56="","x",'Indicator Date'!AW56)</f>
        <v>2015</v>
      </c>
      <c r="AX56" s="162">
        <f>IF('Indicator Date'!AX56="","x",'Indicator Date'!AX56)</f>
        <v>2016</v>
      </c>
      <c r="AY56" s="162">
        <f>IF('Indicator Date'!AY56="","x",'Indicator Date'!AY56)</f>
        <v>2014</v>
      </c>
      <c r="AZ56" s="162">
        <f>IF('Indicator Date'!AZ56="","x",'Indicator Date'!AZ56)</f>
        <v>2015</v>
      </c>
      <c r="BA56" s="162">
        <f>IF('Indicator Date'!BA56="","x",'Indicator Date'!BA56)</f>
        <v>2015</v>
      </c>
      <c r="BB56" s="162">
        <f>IF('Indicator Date'!BB56="","x",'Indicator Date'!BB56)</f>
        <v>2017</v>
      </c>
      <c r="BC56" s="162">
        <f>IF('Indicator Date'!BC56="","x",'Indicator Date'!BC56)</f>
        <v>2017</v>
      </c>
      <c r="BD56" s="162">
        <f>IF('Indicator Date'!BD56="","x",'Indicator Date'!BD56)</f>
        <v>2015</v>
      </c>
      <c r="BE56" s="162">
        <f>IF('Indicator Date'!BE56="","x",'Indicator Date'!BE56)</f>
        <v>2014</v>
      </c>
      <c r="BF56" s="108"/>
    </row>
    <row r="57" spans="1:58" x14ac:dyDescent="0.25">
      <c r="A57" s="133" t="s">
        <v>101</v>
      </c>
      <c r="B57" s="111" t="s">
        <v>100</v>
      </c>
      <c r="C57" s="162">
        <f>IF('Indicator Date'!C57="","x",'Indicator Date'!C57)</f>
        <v>2015</v>
      </c>
      <c r="D57" s="162">
        <f>IF('Indicator Date'!D57="","x",'Indicator Date'!D57)</f>
        <v>2015</v>
      </c>
      <c r="E57" s="162">
        <f>IF('Indicator Date'!E57="","x",'Indicator Date'!E57)</f>
        <v>2015</v>
      </c>
      <c r="F57" s="162">
        <f>IF('Indicator Date'!F57="","x",'Indicator Date'!F57)</f>
        <v>2015</v>
      </c>
      <c r="G57" s="162">
        <f>IF('Indicator Date'!G57="","x",'Indicator Date'!G57)</f>
        <v>2015</v>
      </c>
      <c r="H57" s="162">
        <f>IF('Indicator Date'!H57="","x",'Indicator Date'!H57)</f>
        <v>2015</v>
      </c>
      <c r="I57" s="162">
        <f>IF('Indicator Date'!I57="","x",'Indicator Date'!I57)</f>
        <v>2015</v>
      </c>
      <c r="J57" s="162">
        <f>IF('Indicator Date'!J57="","x",'Indicator Date'!J57)</f>
        <v>2016</v>
      </c>
      <c r="K57" s="162">
        <f>IF('Indicator Date'!K57="","x",'Indicator Date'!K57)</f>
        <v>2016</v>
      </c>
      <c r="L57" s="162">
        <f>IF('Indicator Date'!L57="","x",'Indicator Date'!L57)</f>
        <v>2016</v>
      </c>
      <c r="M57" s="162">
        <f>IF('Indicator Date'!M57="","x",'Indicator Date'!M57)</f>
        <v>2018</v>
      </c>
      <c r="N57" s="162">
        <f>IF('Indicator Date'!N57="","x",'Indicator Date'!N57)</f>
        <v>2018</v>
      </c>
      <c r="O57" s="162">
        <f>IF('Indicator Date'!O57="","x",'Indicator Date'!O57)</f>
        <v>2017</v>
      </c>
      <c r="P57" s="162">
        <f>IF('Indicator Date'!P57="","x",'Indicator Date'!P57)</f>
        <v>2017</v>
      </c>
      <c r="Q57" s="162">
        <f>IF('Indicator Date'!Q57="","x",'Indicator Date'!Q57)</f>
        <v>2015</v>
      </c>
      <c r="R57" s="162" t="str">
        <f>IF('Indicator Date'!R57="","x",LEFT(RIGHT('Indicator Date'!R57,6),4))</f>
        <v>x</v>
      </c>
      <c r="S57" s="162">
        <f>IF('Indicator Date'!S57="","x",'Indicator Date'!S57)</f>
        <v>2018</v>
      </c>
      <c r="T57" s="162">
        <f>IF('Indicator Date'!T57="","x",'Indicator Date'!T57)</f>
        <v>2015</v>
      </c>
      <c r="U57" s="162">
        <f>IF('Indicator Date'!U57="","x",'Indicator Date'!U57)</f>
        <v>2016</v>
      </c>
      <c r="V57" s="162" t="str">
        <f>IF('Indicator Date'!V57="","x",'Indicator Date'!V57)</f>
        <v>x</v>
      </c>
      <c r="W57" s="162">
        <f>IF('Indicator Date'!W57="","x",'Indicator Date'!W57)</f>
        <v>2016</v>
      </c>
      <c r="X57" s="162">
        <f>IF('Indicator Date'!X57="","x",'Indicator Date'!X57)</f>
        <v>2010</v>
      </c>
      <c r="Y57" s="162" t="str">
        <f>IF('Indicator Date'!Y57="","x",'Indicator Date'!Y57)</f>
        <v>x</v>
      </c>
      <c r="Z57" s="162">
        <f>IF('Indicator Date'!Z57="","x",'Indicator Date'!Z57)</f>
        <v>2016</v>
      </c>
      <c r="AA57" s="162">
        <f>IF('Indicator Date'!AA57="","x",'Indicator Date'!AA57)</f>
        <v>2016</v>
      </c>
      <c r="AB57" s="162">
        <f>IF('Indicator Date'!AB57="","x",'Indicator Date'!AB57)</f>
        <v>2016</v>
      </c>
      <c r="AC57" s="162">
        <f>IF('Indicator Date'!AC57="","x",'Indicator Date'!AC57)</f>
        <v>2015</v>
      </c>
      <c r="AD57" s="162">
        <f>IF('Indicator Date'!AD57="","x",'Indicator Date'!AD57)</f>
        <v>2015</v>
      </c>
      <c r="AE57" s="162">
        <f>IF('Indicator Date'!AE57="","x",'Indicator Date'!AE57)</f>
        <v>2012</v>
      </c>
      <c r="AF57" s="162" t="str">
        <f>IF('Indicator Date'!AF57="","x",'Indicator Date'!AF57)</f>
        <v>x</v>
      </c>
      <c r="AG57" s="162" t="str">
        <f>IF('Indicator Date'!AG57="","x",'Indicator Date'!AG57)</f>
        <v>x</v>
      </c>
      <c r="AH57" s="162">
        <f>IF('Indicator Date'!AH57="","x",'Indicator Date'!AH57)</f>
        <v>2016</v>
      </c>
      <c r="AI57" s="162">
        <f>IF('Indicator Date'!AI57="","x",'Indicator Date'!AI57)</f>
        <v>2017</v>
      </c>
      <c r="AJ57" s="162">
        <f>IF('Indicator Date'!AJ57="","x",'Indicator Date'!AJ57)</f>
        <v>2018</v>
      </c>
      <c r="AK57" s="162" t="str">
        <f>IF('Indicator Date'!AK57="","x",YEAR('Indicator Date'!AK57))</f>
        <v>x</v>
      </c>
      <c r="AL57" s="162">
        <f>IF('Indicator Date'!AL57="","x",YEAR('Indicator Date'!AL57))</f>
        <v>2017</v>
      </c>
      <c r="AM57" s="162">
        <f>IF('Indicator Date'!AM57="","x",'Indicator Date'!AM57)</f>
        <v>2017</v>
      </c>
      <c r="AN57" s="162">
        <f>IF('Indicator Date'!AN57="","x",'Indicator Date'!AN57)</f>
        <v>2014</v>
      </c>
      <c r="AO57" s="162">
        <f>IF('Indicator Date'!AO57="","x",'Indicator Date'!AO57)</f>
        <v>2014</v>
      </c>
      <c r="AP57" s="162" t="str">
        <f>IF('Indicator Date'!AP57="","x",'Indicator Date'!AP57)</f>
        <v>x</v>
      </c>
      <c r="AQ57" s="162" t="str">
        <f>IF('Indicator Date'!AQ57="","x",'Indicator Date'!AQ57)</f>
        <v>x</v>
      </c>
      <c r="AR57" s="162" t="str">
        <f>IF('Indicator Date'!AR57="","x",'Indicator Date'!AR57)</f>
        <v>x</v>
      </c>
      <c r="AS57" s="162">
        <f>IF('Indicator Date'!AS57="","x",'Indicator Date'!AS57)</f>
        <v>2016</v>
      </c>
      <c r="AT57" s="162">
        <f>IF('Indicator Date'!AT57="","x",'Indicator Date'!AT57)</f>
        <v>2017</v>
      </c>
      <c r="AU57" s="162">
        <f>IF('Indicator Date'!AU57="","x",'Indicator Date'!AU57)</f>
        <v>2016</v>
      </c>
      <c r="AV57" s="162">
        <f>IF('Indicator Date'!AV57="","x",'Indicator Date'!AV57)</f>
        <v>2015</v>
      </c>
      <c r="AW57" s="162">
        <f>IF('Indicator Date'!AW57="","x",'Indicator Date'!AW57)</f>
        <v>2015</v>
      </c>
      <c r="AX57" s="162">
        <f>IF('Indicator Date'!AX57="","x",'Indicator Date'!AX57)</f>
        <v>2016</v>
      </c>
      <c r="AY57" s="162">
        <f>IF('Indicator Date'!AY57="","x",'Indicator Date'!AY57)</f>
        <v>2014</v>
      </c>
      <c r="AZ57" s="162">
        <f>IF('Indicator Date'!AZ57="","x",'Indicator Date'!AZ57)</f>
        <v>2015</v>
      </c>
      <c r="BA57" s="162">
        <f>IF('Indicator Date'!BA57="","x",'Indicator Date'!BA57)</f>
        <v>2015</v>
      </c>
      <c r="BB57" s="162">
        <f>IF('Indicator Date'!BB57="","x",'Indicator Date'!BB57)</f>
        <v>2011</v>
      </c>
      <c r="BC57" s="162">
        <f>IF('Indicator Date'!BC57="","x",'Indicator Date'!BC57)</f>
        <v>2014</v>
      </c>
      <c r="BD57" s="162">
        <f>IF('Indicator Date'!BD57="","x",'Indicator Date'!BD57)</f>
        <v>2015</v>
      </c>
      <c r="BE57" s="162">
        <f>IF('Indicator Date'!BE57="","x",'Indicator Date'!BE57)</f>
        <v>2014</v>
      </c>
      <c r="BF57" s="108"/>
    </row>
    <row r="58" spans="1:58" x14ac:dyDescent="0.25">
      <c r="A58" s="133" t="s">
        <v>103</v>
      </c>
      <c r="B58" s="111" t="s">
        <v>102</v>
      </c>
      <c r="C58" s="162">
        <f>IF('Indicator Date'!C58="","x",'Indicator Date'!C58)</f>
        <v>2015</v>
      </c>
      <c r="D58" s="162">
        <f>IF('Indicator Date'!D58="","x",'Indicator Date'!D58)</f>
        <v>2015</v>
      </c>
      <c r="E58" s="162">
        <f>IF('Indicator Date'!E58="","x",'Indicator Date'!E58)</f>
        <v>2015</v>
      </c>
      <c r="F58" s="162">
        <f>IF('Indicator Date'!F58="","x",'Indicator Date'!F58)</f>
        <v>2015</v>
      </c>
      <c r="G58" s="162">
        <f>IF('Indicator Date'!G58="","x",'Indicator Date'!G58)</f>
        <v>2015</v>
      </c>
      <c r="H58" s="162">
        <f>IF('Indicator Date'!H58="","x",'Indicator Date'!H58)</f>
        <v>2015</v>
      </c>
      <c r="I58" s="162">
        <f>IF('Indicator Date'!I58="","x",'Indicator Date'!I58)</f>
        <v>2015</v>
      </c>
      <c r="J58" s="162">
        <f>IF('Indicator Date'!J58="","x",'Indicator Date'!J58)</f>
        <v>2016</v>
      </c>
      <c r="K58" s="162">
        <f>IF('Indicator Date'!K58="","x",'Indicator Date'!K58)</f>
        <v>2016</v>
      </c>
      <c r="L58" s="162">
        <f>IF('Indicator Date'!L58="","x",'Indicator Date'!L58)</f>
        <v>2016</v>
      </c>
      <c r="M58" s="162">
        <f>IF('Indicator Date'!M58="","x",'Indicator Date'!M58)</f>
        <v>2018</v>
      </c>
      <c r="N58" s="162">
        <f>IF('Indicator Date'!N58="","x",'Indicator Date'!N58)</f>
        <v>2018</v>
      </c>
      <c r="O58" s="162">
        <f>IF('Indicator Date'!O58="","x",'Indicator Date'!O58)</f>
        <v>2017</v>
      </c>
      <c r="P58" s="162">
        <f>IF('Indicator Date'!P58="","x",'Indicator Date'!P58)</f>
        <v>2017</v>
      </c>
      <c r="Q58" s="162">
        <f>IF('Indicator Date'!Q58="","x",'Indicator Date'!Q58)</f>
        <v>2015</v>
      </c>
      <c r="R58" s="162" t="str">
        <f>IF('Indicator Date'!R58="","x",LEFT(RIGHT('Indicator Date'!R58,6),4))</f>
        <v>x</v>
      </c>
      <c r="S58" s="162">
        <f>IF('Indicator Date'!S58="","x",'Indicator Date'!S58)</f>
        <v>2018</v>
      </c>
      <c r="T58" s="162">
        <f>IF('Indicator Date'!T58="","x",'Indicator Date'!T58)</f>
        <v>2015</v>
      </c>
      <c r="U58" s="162">
        <f>IF('Indicator Date'!U58="","x",'Indicator Date'!U58)</f>
        <v>2016</v>
      </c>
      <c r="V58" s="162" t="str">
        <f>IF('Indicator Date'!V58="","x",'Indicator Date'!V58)</f>
        <v>x</v>
      </c>
      <c r="W58" s="162">
        <f>IF('Indicator Date'!W58="","x",'Indicator Date'!W58)</f>
        <v>2016</v>
      </c>
      <c r="X58" s="162" t="str">
        <f>IF('Indicator Date'!X58="","x",'Indicator Date'!X58)</f>
        <v>x</v>
      </c>
      <c r="Y58" s="162">
        <f>IF('Indicator Date'!Y58="","x",'Indicator Date'!Y58)</f>
        <v>2012</v>
      </c>
      <c r="Z58" s="162">
        <f>IF('Indicator Date'!Z58="","x",'Indicator Date'!Z58)</f>
        <v>2016</v>
      </c>
      <c r="AA58" s="162">
        <f>IF('Indicator Date'!AA58="","x",'Indicator Date'!AA58)</f>
        <v>2016</v>
      </c>
      <c r="AB58" s="162">
        <f>IF('Indicator Date'!AB58="","x",'Indicator Date'!AB58)</f>
        <v>2013</v>
      </c>
      <c r="AC58" s="162">
        <f>IF('Indicator Date'!AC58="","x",'Indicator Date'!AC58)</f>
        <v>2015</v>
      </c>
      <c r="AD58" s="162">
        <f>IF('Indicator Date'!AD58="","x",'Indicator Date'!AD58)</f>
        <v>2015</v>
      </c>
      <c r="AE58" s="162" t="str">
        <f>IF('Indicator Date'!AE58="","x",'Indicator Date'!AE58)</f>
        <v>x</v>
      </c>
      <c r="AF58" s="162">
        <f>IF('Indicator Date'!AF58="","x",'Indicator Date'!AF58)</f>
        <v>2015</v>
      </c>
      <c r="AG58" s="162">
        <f>IF('Indicator Date'!AG58="","x",'Indicator Date'!AG58)</f>
        <v>2012</v>
      </c>
      <c r="AH58" s="162">
        <f>IF('Indicator Date'!AH58="","x",'Indicator Date'!AH58)</f>
        <v>2016</v>
      </c>
      <c r="AI58" s="162">
        <f>IF('Indicator Date'!AI58="","x",'Indicator Date'!AI58)</f>
        <v>2017</v>
      </c>
      <c r="AJ58" s="162">
        <f>IF('Indicator Date'!AJ58="","x",'Indicator Date'!AJ58)</f>
        <v>2018</v>
      </c>
      <c r="AK58" s="162" t="str">
        <f>IF('Indicator Date'!AK58="","x",YEAR('Indicator Date'!AK58))</f>
        <v>x</v>
      </c>
      <c r="AL58" s="162">
        <f>IF('Indicator Date'!AL58="","x",YEAR('Indicator Date'!AL58))</f>
        <v>2017</v>
      </c>
      <c r="AM58" s="162">
        <f>IF('Indicator Date'!AM58="","x",'Indicator Date'!AM58)</f>
        <v>2017</v>
      </c>
      <c r="AN58" s="162">
        <f>IF('Indicator Date'!AN58="","x",'Indicator Date'!AN58)</f>
        <v>2014</v>
      </c>
      <c r="AO58" s="162">
        <f>IF('Indicator Date'!AO58="","x",'Indicator Date'!AO58)</f>
        <v>2014</v>
      </c>
      <c r="AP58" s="162">
        <f>IF('Indicator Date'!AP58="","x",'Indicator Date'!AP58)</f>
        <v>2014</v>
      </c>
      <c r="AQ58" s="162">
        <f>IF('Indicator Date'!AQ58="","x",'Indicator Date'!AQ58)</f>
        <v>2014</v>
      </c>
      <c r="AR58" s="162" t="str">
        <f>IF('Indicator Date'!AR58="","x",'Indicator Date'!AR58)</f>
        <v>x</v>
      </c>
      <c r="AS58" s="162">
        <f>IF('Indicator Date'!AS58="","x",'Indicator Date'!AS58)</f>
        <v>2016</v>
      </c>
      <c r="AT58" s="162">
        <f>IF('Indicator Date'!AT58="","x",'Indicator Date'!AT58)</f>
        <v>2017</v>
      </c>
      <c r="AU58" s="162">
        <f>IF('Indicator Date'!AU58="","x",'Indicator Date'!AU58)</f>
        <v>2016</v>
      </c>
      <c r="AV58" s="162">
        <f>IF('Indicator Date'!AV58="","x",'Indicator Date'!AV58)</f>
        <v>2015</v>
      </c>
      <c r="AW58" s="162">
        <f>IF('Indicator Date'!AW58="","x",'Indicator Date'!AW58)</f>
        <v>2015</v>
      </c>
      <c r="AX58" s="162">
        <f>IF('Indicator Date'!AX58="","x",'Indicator Date'!AX58)</f>
        <v>2016</v>
      </c>
      <c r="AY58" s="162">
        <f>IF('Indicator Date'!AY58="","x",'Indicator Date'!AY58)</f>
        <v>2014</v>
      </c>
      <c r="AZ58" s="162">
        <f>IF('Indicator Date'!AZ58="","x",'Indicator Date'!AZ58)</f>
        <v>2015</v>
      </c>
      <c r="BA58" s="162">
        <f>IF('Indicator Date'!BA58="","x",'Indicator Date'!BA58)</f>
        <v>2015</v>
      </c>
      <c r="BB58" s="162">
        <f>IF('Indicator Date'!BB58="","x",'Indicator Date'!BB58)</f>
        <v>2017</v>
      </c>
      <c r="BC58" s="162">
        <f>IF('Indicator Date'!BC58="","x",'Indicator Date'!BC58)</f>
        <v>2017</v>
      </c>
      <c r="BD58" s="162">
        <f>IF('Indicator Date'!BD58="","x",'Indicator Date'!BD58)</f>
        <v>2015</v>
      </c>
      <c r="BE58" s="162">
        <f>IF('Indicator Date'!BE58="","x",'Indicator Date'!BE58)</f>
        <v>2014</v>
      </c>
      <c r="BF58" s="108"/>
    </row>
    <row r="59" spans="1:58" x14ac:dyDescent="0.25">
      <c r="A59" s="133" t="s">
        <v>105</v>
      </c>
      <c r="B59" s="111" t="s">
        <v>104</v>
      </c>
      <c r="C59" s="162">
        <f>IF('Indicator Date'!C59="","x",'Indicator Date'!C59)</f>
        <v>2015</v>
      </c>
      <c r="D59" s="162">
        <f>IF('Indicator Date'!D59="","x",'Indicator Date'!D59)</f>
        <v>2015</v>
      </c>
      <c r="E59" s="162">
        <f>IF('Indicator Date'!E59="","x",'Indicator Date'!E59)</f>
        <v>2015</v>
      </c>
      <c r="F59" s="162">
        <f>IF('Indicator Date'!F59="","x",'Indicator Date'!F59)</f>
        <v>2015</v>
      </c>
      <c r="G59" s="162">
        <f>IF('Indicator Date'!G59="","x",'Indicator Date'!G59)</f>
        <v>2015</v>
      </c>
      <c r="H59" s="162">
        <f>IF('Indicator Date'!H59="","x",'Indicator Date'!H59)</f>
        <v>2015</v>
      </c>
      <c r="I59" s="162">
        <f>IF('Indicator Date'!I59="","x",'Indicator Date'!I59)</f>
        <v>2015</v>
      </c>
      <c r="J59" s="162">
        <f>IF('Indicator Date'!J59="","x",'Indicator Date'!J59)</f>
        <v>2016</v>
      </c>
      <c r="K59" s="162">
        <f>IF('Indicator Date'!K59="","x",'Indicator Date'!K59)</f>
        <v>2016</v>
      </c>
      <c r="L59" s="162">
        <f>IF('Indicator Date'!L59="","x",'Indicator Date'!L59)</f>
        <v>2016</v>
      </c>
      <c r="M59" s="162">
        <f>IF('Indicator Date'!M59="","x",'Indicator Date'!M59)</f>
        <v>2018</v>
      </c>
      <c r="N59" s="162">
        <f>IF('Indicator Date'!N59="","x",'Indicator Date'!N59)</f>
        <v>2018</v>
      </c>
      <c r="O59" s="162">
        <f>IF('Indicator Date'!O59="","x",'Indicator Date'!O59)</f>
        <v>2017</v>
      </c>
      <c r="P59" s="162">
        <f>IF('Indicator Date'!P59="","x",'Indicator Date'!P59)</f>
        <v>2017</v>
      </c>
      <c r="Q59" s="162">
        <f>IF('Indicator Date'!Q59="","x",'Indicator Date'!Q59)</f>
        <v>2015</v>
      </c>
      <c r="R59" s="162" t="str">
        <f>IF('Indicator Date'!R59="","x",LEFT(RIGHT('Indicator Date'!R59,6),4))</f>
        <v>2011</v>
      </c>
      <c r="S59" s="162">
        <f>IF('Indicator Date'!S59="","x",'Indicator Date'!S59)</f>
        <v>2018</v>
      </c>
      <c r="T59" s="162">
        <f>IF('Indicator Date'!T59="","x",'Indicator Date'!T59)</f>
        <v>2015</v>
      </c>
      <c r="U59" s="162">
        <f>IF('Indicator Date'!U59="","x",'Indicator Date'!U59)</f>
        <v>2016</v>
      </c>
      <c r="V59" s="162">
        <f>IF('Indicator Date'!V59="","x",'Indicator Date'!V59)</f>
        <v>2016</v>
      </c>
      <c r="W59" s="162">
        <f>IF('Indicator Date'!W59="","x",'Indicator Date'!W59)</f>
        <v>2016</v>
      </c>
      <c r="X59" s="162">
        <f>IF('Indicator Date'!X59="","x",'Indicator Date'!X59)</f>
        <v>2016</v>
      </c>
      <c r="Y59" s="162">
        <f>IF('Indicator Date'!Y59="","x",'Indicator Date'!Y59)</f>
        <v>2010</v>
      </c>
      <c r="Z59" s="162">
        <f>IF('Indicator Date'!Z59="","x",'Indicator Date'!Z59)</f>
        <v>2016</v>
      </c>
      <c r="AA59" s="162">
        <f>IF('Indicator Date'!AA59="","x",'Indicator Date'!AA59)</f>
        <v>2016</v>
      </c>
      <c r="AB59" s="162">
        <f>IF('Indicator Date'!AB59="","x",'Indicator Date'!AB59)</f>
        <v>2016</v>
      </c>
      <c r="AC59" s="162">
        <f>IF('Indicator Date'!AC59="","x",'Indicator Date'!AC59)</f>
        <v>2015</v>
      </c>
      <c r="AD59" s="162">
        <f>IF('Indicator Date'!AD59="","x",'Indicator Date'!AD59)</f>
        <v>2015</v>
      </c>
      <c r="AE59" s="162">
        <f>IF('Indicator Date'!AE59="","x",'Indicator Date'!AE59)</f>
        <v>2012</v>
      </c>
      <c r="AF59" s="162">
        <f>IF('Indicator Date'!AF59="","x",'Indicator Date'!AF59)</f>
        <v>2015</v>
      </c>
      <c r="AG59" s="162">
        <f>IF('Indicator Date'!AG59="","x",'Indicator Date'!AG59)</f>
        <v>2010</v>
      </c>
      <c r="AH59" s="162">
        <f>IF('Indicator Date'!AH59="","x",'Indicator Date'!AH59)</f>
        <v>2016</v>
      </c>
      <c r="AI59" s="162">
        <f>IF('Indicator Date'!AI59="","x",'Indicator Date'!AI59)</f>
        <v>2017</v>
      </c>
      <c r="AJ59" s="162">
        <f>IF('Indicator Date'!AJ59="","x",'Indicator Date'!AJ59)</f>
        <v>2018</v>
      </c>
      <c r="AK59" s="162">
        <f>IF('Indicator Date'!AK59="","x",YEAR('Indicator Date'!AK59))</f>
        <v>2018</v>
      </c>
      <c r="AL59" s="162">
        <f>IF('Indicator Date'!AL59="","x",YEAR('Indicator Date'!AL59))</f>
        <v>2018</v>
      </c>
      <c r="AM59" s="162">
        <f>IF('Indicator Date'!AM59="","x",'Indicator Date'!AM59)</f>
        <v>2017</v>
      </c>
      <c r="AN59" s="162">
        <f>IF('Indicator Date'!AN59="","x",'Indicator Date'!AN59)</f>
        <v>2014</v>
      </c>
      <c r="AO59" s="162">
        <f>IF('Indicator Date'!AO59="","x",'Indicator Date'!AO59)</f>
        <v>2014</v>
      </c>
      <c r="AP59" s="162">
        <f>IF('Indicator Date'!AP59="","x",'Indicator Date'!AP59)</f>
        <v>2014</v>
      </c>
      <c r="AQ59" s="162">
        <f>IF('Indicator Date'!AQ59="","x",'Indicator Date'!AQ59)</f>
        <v>2014</v>
      </c>
      <c r="AR59" s="162">
        <f>IF('Indicator Date'!AR59="","x",'Indicator Date'!AR59)</f>
        <v>2015</v>
      </c>
      <c r="AS59" s="162">
        <f>IF('Indicator Date'!AS59="","x",'Indicator Date'!AS59)</f>
        <v>2016</v>
      </c>
      <c r="AT59" s="162">
        <f>IF('Indicator Date'!AT59="","x",'Indicator Date'!AT59)</f>
        <v>2017</v>
      </c>
      <c r="AU59" s="162">
        <f>IF('Indicator Date'!AU59="","x",'Indicator Date'!AU59)</f>
        <v>2016</v>
      </c>
      <c r="AV59" s="162">
        <f>IF('Indicator Date'!AV59="","x",'Indicator Date'!AV59)</f>
        <v>2015</v>
      </c>
      <c r="AW59" s="162">
        <f>IF('Indicator Date'!AW59="","x",'Indicator Date'!AW59)</f>
        <v>2015</v>
      </c>
      <c r="AX59" s="162">
        <f>IF('Indicator Date'!AX59="","x",'Indicator Date'!AX59)</f>
        <v>2016</v>
      </c>
      <c r="AY59" s="162">
        <f>IF('Indicator Date'!AY59="","x",'Indicator Date'!AY59)</f>
        <v>2014</v>
      </c>
      <c r="AZ59" s="162">
        <f>IF('Indicator Date'!AZ59="","x",'Indicator Date'!AZ59)</f>
        <v>2015</v>
      </c>
      <c r="BA59" s="162">
        <f>IF('Indicator Date'!BA59="","x",'Indicator Date'!BA59)</f>
        <v>2015</v>
      </c>
      <c r="BB59" s="162">
        <f>IF('Indicator Date'!BB59="","x",'Indicator Date'!BB59)</f>
        <v>2017</v>
      </c>
      <c r="BC59" s="162">
        <f>IF('Indicator Date'!BC59="","x",'Indicator Date'!BC59)</f>
        <v>2017</v>
      </c>
      <c r="BD59" s="162">
        <f>IF('Indicator Date'!BD59="","x",'Indicator Date'!BD59)</f>
        <v>2015</v>
      </c>
      <c r="BE59" s="162">
        <f>IF('Indicator Date'!BE59="","x",'Indicator Date'!BE59)</f>
        <v>2014</v>
      </c>
      <c r="BF59" s="108"/>
    </row>
    <row r="60" spans="1:58" x14ac:dyDescent="0.25">
      <c r="A60" s="133" t="s">
        <v>107</v>
      </c>
      <c r="B60" s="111" t="s">
        <v>106</v>
      </c>
      <c r="C60" s="162">
        <f>IF('Indicator Date'!C60="","x",'Indicator Date'!C60)</f>
        <v>2015</v>
      </c>
      <c r="D60" s="162">
        <f>IF('Indicator Date'!D60="","x",'Indicator Date'!D60)</f>
        <v>2015</v>
      </c>
      <c r="E60" s="162">
        <f>IF('Indicator Date'!E60="","x",'Indicator Date'!E60)</f>
        <v>2015</v>
      </c>
      <c r="F60" s="162">
        <f>IF('Indicator Date'!F60="","x",'Indicator Date'!F60)</f>
        <v>2015</v>
      </c>
      <c r="G60" s="162">
        <f>IF('Indicator Date'!G60="","x",'Indicator Date'!G60)</f>
        <v>2015</v>
      </c>
      <c r="H60" s="162">
        <f>IF('Indicator Date'!H60="","x",'Indicator Date'!H60)</f>
        <v>2015</v>
      </c>
      <c r="I60" s="162">
        <f>IF('Indicator Date'!I60="","x",'Indicator Date'!I60)</f>
        <v>2015</v>
      </c>
      <c r="J60" s="162">
        <f>IF('Indicator Date'!J60="","x",'Indicator Date'!J60)</f>
        <v>2016</v>
      </c>
      <c r="K60" s="162">
        <f>IF('Indicator Date'!K60="","x",'Indicator Date'!K60)</f>
        <v>2016</v>
      </c>
      <c r="L60" s="162">
        <f>IF('Indicator Date'!L60="","x",'Indicator Date'!L60)</f>
        <v>2016</v>
      </c>
      <c r="M60" s="162">
        <f>IF('Indicator Date'!M60="","x",'Indicator Date'!M60)</f>
        <v>2018</v>
      </c>
      <c r="N60" s="162">
        <f>IF('Indicator Date'!N60="","x",'Indicator Date'!N60)</f>
        <v>2018</v>
      </c>
      <c r="O60" s="162">
        <f>IF('Indicator Date'!O60="","x",'Indicator Date'!O60)</f>
        <v>2017</v>
      </c>
      <c r="P60" s="162">
        <f>IF('Indicator Date'!P60="","x",'Indicator Date'!P60)</f>
        <v>2017</v>
      </c>
      <c r="Q60" s="162">
        <f>IF('Indicator Date'!Q60="","x",'Indicator Date'!Q60)</f>
        <v>2015</v>
      </c>
      <c r="R60" s="162" t="str">
        <f>IF('Indicator Date'!R60="","x",LEFT(RIGHT('Indicator Date'!R60,6),4))</f>
        <v>x</v>
      </c>
      <c r="S60" s="162">
        <f>IF('Indicator Date'!S60="","x",'Indicator Date'!S60)</f>
        <v>2018</v>
      </c>
      <c r="T60" s="162">
        <f>IF('Indicator Date'!T60="","x",'Indicator Date'!T60)</f>
        <v>2015</v>
      </c>
      <c r="U60" s="162">
        <f>IF('Indicator Date'!U60="","x",'Indicator Date'!U60)</f>
        <v>2016</v>
      </c>
      <c r="V60" s="162">
        <f>IF('Indicator Date'!V60="","x",'Indicator Date'!V60)</f>
        <v>2016</v>
      </c>
      <c r="W60" s="162">
        <f>IF('Indicator Date'!W60="","x",'Indicator Date'!W60)</f>
        <v>2016</v>
      </c>
      <c r="X60" s="162" t="str">
        <f>IF('Indicator Date'!X60="","x",'Indicator Date'!X60)</f>
        <v>x</v>
      </c>
      <c r="Y60" s="162">
        <f>IF('Indicator Date'!Y60="","x",'Indicator Date'!Y60)</f>
        <v>2010</v>
      </c>
      <c r="Z60" s="162">
        <f>IF('Indicator Date'!Z60="","x",'Indicator Date'!Z60)</f>
        <v>2016</v>
      </c>
      <c r="AA60" s="162">
        <f>IF('Indicator Date'!AA60="","x",'Indicator Date'!AA60)</f>
        <v>2016</v>
      </c>
      <c r="AB60" s="162">
        <f>IF('Indicator Date'!AB60="","x",'Indicator Date'!AB60)</f>
        <v>2016</v>
      </c>
      <c r="AC60" s="162">
        <f>IF('Indicator Date'!AC60="","x",'Indicator Date'!AC60)</f>
        <v>2015</v>
      </c>
      <c r="AD60" s="162">
        <f>IF('Indicator Date'!AD60="","x",'Indicator Date'!AD60)</f>
        <v>2015</v>
      </c>
      <c r="AE60" s="162" t="str">
        <f>IF('Indicator Date'!AE60="","x",'Indicator Date'!AE60)</f>
        <v>x</v>
      </c>
      <c r="AF60" s="162">
        <f>IF('Indicator Date'!AF60="","x",'Indicator Date'!AF60)</f>
        <v>2015</v>
      </c>
      <c r="AG60" s="162">
        <f>IF('Indicator Date'!AG60="","x",'Indicator Date'!AG60)</f>
        <v>2008</v>
      </c>
      <c r="AH60" s="162">
        <f>IF('Indicator Date'!AH60="","x",'Indicator Date'!AH60)</f>
        <v>2016</v>
      </c>
      <c r="AI60" s="162">
        <f>IF('Indicator Date'!AI60="","x",'Indicator Date'!AI60)</f>
        <v>2017</v>
      </c>
      <c r="AJ60" s="162">
        <f>IF('Indicator Date'!AJ60="","x",'Indicator Date'!AJ60)</f>
        <v>2018</v>
      </c>
      <c r="AK60" s="162" t="str">
        <f>IF('Indicator Date'!AK60="","x",YEAR('Indicator Date'!AK60))</f>
        <v>x</v>
      </c>
      <c r="AL60" s="162">
        <f>IF('Indicator Date'!AL60="","x",YEAR('Indicator Date'!AL60))</f>
        <v>2017</v>
      </c>
      <c r="AM60" s="162">
        <f>IF('Indicator Date'!AM60="","x",'Indicator Date'!AM60)</f>
        <v>2017</v>
      </c>
      <c r="AN60" s="162">
        <f>IF('Indicator Date'!AN60="","x",'Indicator Date'!AN60)</f>
        <v>2014</v>
      </c>
      <c r="AO60" s="162">
        <f>IF('Indicator Date'!AO60="","x",'Indicator Date'!AO60)</f>
        <v>2014</v>
      </c>
      <c r="AP60" s="162">
        <f>IF('Indicator Date'!AP60="","x",'Indicator Date'!AP60)</f>
        <v>2014</v>
      </c>
      <c r="AQ60" s="162">
        <f>IF('Indicator Date'!AQ60="","x",'Indicator Date'!AQ60)</f>
        <v>2014</v>
      </c>
      <c r="AR60" s="162">
        <f>IF('Indicator Date'!AR60="","x",'Indicator Date'!AR60)</f>
        <v>2015</v>
      </c>
      <c r="AS60" s="162">
        <f>IF('Indicator Date'!AS60="","x",'Indicator Date'!AS60)</f>
        <v>2016</v>
      </c>
      <c r="AT60" s="162" t="str">
        <f>IF('Indicator Date'!AT60="","x",'Indicator Date'!AT60)</f>
        <v>x</v>
      </c>
      <c r="AU60" s="162">
        <f>IF('Indicator Date'!AU60="","x",'Indicator Date'!AU60)</f>
        <v>2016</v>
      </c>
      <c r="AV60" s="162" t="str">
        <f>IF('Indicator Date'!AV60="","x",'Indicator Date'!AV60)</f>
        <v>x</v>
      </c>
      <c r="AW60" s="162">
        <f>IF('Indicator Date'!AW60="","x",'Indicator Date'!AW60)</f>
        <v>2015</v>
      </c>
      <c r="AX60" s="162">
        <f>IF('Indicator Date'!AX60="","x",'Indicator Date'!AX60)</f>
        <v>2016</v>
      </c>
      <c r="AY60" s="162">
        <f>IF('Indicator Date'!AY60="","x",'Indicator Date'!AY60)</f>
        <v>2014</v>
      </c>
      <c r="AZ60" s="162">
        <f>IF('Indicator Date'!AZ60="","x",'Indicator Date'!AZ60)</f>
        <v>2015</v>
      </c>
      <c r="BA60" s="162">
        <f>IF('Indicator Date'!BA60="","x",'Indicator Date'!BA60)</f>
        <v>2015</v>
      </c>
      <c r="BB60" s="162">
        <f>IF('Indicator Date'!BB60="","x",'Indicator Date'!BB60)</f>
        <v>2017</v>
      </c>
      <c r="BC60" s="162">
        <f>IF('Indicator Date'!BC60="","x",'Indicator Date'!BC60)</f>
        <v>2017</v>
      </c>
      <c r="BD60" s="162">
        <f>IF('Indicator Date'!BD60="","x",'Indicator Date'!BD60)</f>
        <v>2015</v>
      </c>
      <c r="BE60" s="162">
        <f>IF('Indicator Date'!BE60="","x",'Indicator Date'!BE60)</f>
        <v>2014</v>
      </c>
      <c r="BF60" s="108"/>
    </row>
    <row r="61" spans="1:58" x14ac:dyDescent="0.25">
      <c r="A61" s="133" t="s">
        <v>109</v>
      </c>
      <c r="B61" s="111" t="s">
        <v>108</v>
      </c>
      <c r="C61" s="162">
        <f>IF('Indicator Date'!C61="","x",'Indicator Date'!C61)</f>
        <v>2015</v>
      </c>
      <c r="D61" s="162">
        <f>IF('Indicator Date'!D61="","x",'Indicator Date'!D61)</f>
        <v>2015</v>
      </c>
      <c r="E61" s="162">
        <f>IF('Indicator Date'!E61="","x",'Indicator Date'!E61)</f>
        <v>2015</v>
      </c>
      <c r="F61" s="162">
        <f>IF('Indicator Date'!F61="","x",'Indicator Date'!F61)</f>
        <v>2015</v>
      </c>
      <c r="G61" s="162">
        <f>IF('Indicator Date'!G61="","x",'Indicator Date'!G61)</f>
        <v>2015</v>
      </c>
      <c r="H61" s="162">
        <f>IF('Indicator Date'!H61="","x",'Indicator Date'!H61)</f>
        <v>2015</v>
      </c>
      <c r="I61" s="162">
        <f>IF('Indicator Date'!I61="","x",'Indicator Date'!I61)</f>
        <v>2015</v>
      </c>
      <c r="J61" s="162">
        <f>IF('Indicator Date'!J61="","x",'Indicator Date'!J61)</f>
        <v>2016</v>
      </c>
      <c r="K61" s="162">
        <f>IF('Indicator Date'!K61="","x",'Indicator Date'!K61)</f>
        <v>2016</v>
      </c>
      <c r="L61" s="162">
        <f>IF('Indicator Date'!L61="","x",'Indicator Date'!L61)</f>
        <v>2016</v>
      </c>
      <c r="M61" s="162">
        <f>IF('Indicator Date'!M61="","x",'Indicator Date'!M61)</f>
        <v>2018</v>
      </c>
      <c r="N61" s="162">
        <f>IF('Indicator Date'!N61="","x",'Indicator Date'!N61)</f>
        <v>2018</v>
      </c>
      <c r="O61" s="162">
        <f>IF('Indicator Date'!O61="","x",'Indicator Date'!O61)</f>
        <v>2017</v>
      </c>
      <c r="P61" s="162">
        <f>IF('Indicator Date'!P61="","x",'Indicator Date'!P61)</f>
        <v>2017</v>
      </c>
      <c r="Q61" s="162">
        <f>IF('Indicator Date'!Q61="","x",'Indicator Date'!Q61)</f>
        <v>2015</v>
      </c>
      <c r="R61" s="162" t="str">
        <f>IF('Indicator Date'!R61="","x",LEFT(RIGHT('Indicator Date'!R61,6),4))</f>
        <v>x</v>
      </c>
      <c r="S61" s="162">
        <f>IF('Indicator Date'!S61="","x",'Indicator Date'!S61)</f>
        <v>2018</v>
      </c>
      <c r="T61" s="162">
        <f>IF('Indicator Date'!T61="","x",'Indicator Date'!T61)</f>
        <v>2015</v>
      </c>
      <c r="U61" s="162">
        <f>IF('Indicator Date'!U61="","x",'Indicator Date'!U61)</f>
        <v>2016</v>
      </c>
      <c r="V61" s="162" t="str">
        <f>IF('Indicator Date'!V61="","x",'Indicator Date'!V61)</f>
        <v>x</v>
      </c>
      <c r="W61" s="162">
        <f>IF('Indicator Date'!W61="","x",'Indicator Date'!W61)</f>
        <v>2016</v>
      </c>
      <c r="X61" s="162" t="str">
        <f>IF('Indicator Date'!X61="","x",'Indicator Date'!X61)</f>
        <v>x</v>
      </c>
      <c r="Y61" s="162">
        <f>IF('Indicator Date'!Y61="","x",'Indicator Date'!Y61)</f>
        <v>2010</v>
      </c>
      <c r="Z61" s="162">
        <f>IF('Indicator Date'!Z61="","x",'Indicator Date'!Z61)</f>
        <v>2016</v>
      </c>
      <c r="AA61" s="162">
        <f>IF('Indicator Date'!AA61="","x",'Indicator Date'!AA61)</f>
        <v>2016</v>
      </c>
      <c r="AB61" s="162" t="str">
        <f>IF('Indicator Date'!AB61="","x",'Indicator Date'!AB61)</f>
        <v>x</v>
      </c>
      <c r="AC61" s="162">
        <f>IF('Indicator Date'!AC61="","x",'Indicator Date'!AC61)</f>
        <v>2015</v>
      </c>
      <c r="AD61" s="162">
        <f>IF('Indicator Date'!AD61="","x",'Indicator Date'!AD61)</f>
        <v>2015</v>
      </c>
      <c r="AE61" s="162" t="str">
        <f>IF('Indicator Date'!AE61="","x",'Indicator Date'!AE61)</f>
        <v>x</v>
      </c>
      <c r="AF61" s="162">
        <f>IF('Indicator Date'!AF61="","x",'Indicator Date'!AF61)</f>
        <v>2015</v>
      </c>
      <c r="AG61" s="162">
        <f>IF('Indicator Date'!AG61="","x",'Indicator Date'!AG61)</f>
        <v>2012</v>
      </c>
      <c r="AH61" s="162">
        <f>IF('Indicator Date'!AH61="","x",'Indicator Date'!AH61)</f>
        <v>2016</v>
      </c>
      <c r="AI61" s="162">
        <f>IF('Indicator Date'!AI61="","x",'Indicator Date'!AI61)</f>
        <v>2017</v>
      </c>
      <c r="AJ61" s="162">
        <f>IF('Indicator Date'!AJ61="","x",'Indicator Date'!AJ61)</f>
        <v>2018</v>
      </c>
      <c r="AK61" s="162" t="str">
        <f>IF('Indicator Date'!AK61="","x",YEAR('Indicator Date'!AK61))</f>
        <v>x</v>
      </c>
      <c r="AL61" s="162">
        <f>IF('Indicator Date'!AL61="","x",YEAR('Indicator Date'!AL61))</f>
        <v>2017</v>
      </c>
      <c r="AM61" s="162">
        <f>IF('Indicator Date'!AM61="","x",'Indicator Date'!AM61)</f>
        <v>2017</v>
      </c>
      <c r="AN61" s="162">
        <f>IF('Indicator Date'!AN61="","x",'Indicator Date'!AN61)</f>
        <v>2014</v>
      </c>
      <c r="AO61" s="162">
        <f>IF('Indicator Date'!AO61="","x",'Indicator Date'!AO61)</f>
        <v>2014</v>
      </c>
      <c r="AP61" s="162">
        <f>IF('Indicator Date'!AP61="","x",'Indicator Date'!AP61)</f>
        <v>2014</v>
      </c>
      <c r="AQ61" s="162">
        <f>IF('Indicator Date'!AQ61="","x",'Indicator Date'!AQ61)</f>
        <v>2014</v>
      </c>
      <c r="AR61" s="162">
        <f>IF('Indicator Date'!AR61="","x",'Indicator Date'!AR61)</f>
        <v>2015</v>
      </c>
      <c r="AS61" s="162">
        <f>IF('Indicator Date'!AS61="","x",'Indicator Date'!AS61)</f>
        <v>2016</v>
      </c>
      <c r="AT61" s="162">
        <f>IF('Indicator Date'!AT61="","x",'Indicator Date'!AT61)</f>
        <v>2017</v>
      </c>
      <c r="AU61" s="162">
        <f>IF('Indicator Date'!AU61="","x",'Indicator Date'!AU61)</f>
        <v>2016</v>
      </c>
      <c r="AV61" s="162" t="str">
        <f>IF('Indicator Date'!AV61="","x",'Indicator Date'!AV61)</f>
        <v>x</v>
      </c>
      <c r="AW61" s="162">
        <f>IF('Indicator Date'!AW61="","x",'Indicator Date'!AW61)</f>
        <v>2015</v>
      </c>
      <c r="AX61" s="162">
        <f>IF('Indicator Date'!AX61="","x",'Indicator Date'!AX61)</f>
        <v>2016</v>
      </c>
      <c r="AY61" s="162">
        <f>IF('Indicator Date'!AY61="","x",'Indicator Date'!AY61)</f>
        <v>2014</v>
      </c>
      <c r="AZ61" s="162">
        <f>IF('Indicator Date'!AZ61="","x",'Indicator Date'!AZ61)</f>
        <v>2015</v>
      </c>
      <c r="BA61" s="162">
        <f>IF('Indicator Date'!BA61="","x",'Indicator Date'!BA61)</f>
        <v>2015</v>
      </c>
      <c r="BB61" s="162">
        <f>IF('Indicator Date'!BB61="","x",'Indicator Date'!BB61)</f>
        <v>2017</v>
      </c>
      <c r="BC61" s="162">
        <f>IF('Indicator Date'!BC61="","x",'Indicator Date'!BC61)</f>
        <v>2017</v>
      </c>
      <c r="BD61" s="162">
        <f>IF('Indicator Date'!BD61="","x",'Indicator Date'!BD61)</f>
        <v>2015</v>
      </c>
      <c r="BE61" s="162">
        <f>IF('Indicator Date'!BE61="","x",'Indicator Date'!BE61)</f>
        <v>2014</v>
      </c>
      <c r="BF61" s="108"/>
    </row>
    <row r="62" spans="1:58" x14ac:dyDescent="0.25">
      <c r="A62" s="133" t="s">
        <v>111</v>
      </c>
      <c r="B62" s="111" t="s">
        <v>110</v>
      </c>
      <c r="C62" s="162">
        <f>IF('Indicator Date'!C62="","x",'Indicator Date'!C62)</f>
        <v>2015</v>
      </c>
      <c r="D62" s="162">
        <f>IF('Indicator Date'!D62="","x",'Indicator Date'!D62)</f>
        <v>2015</v>
      </c>
      <c r="E62" s="162">
        <f>IF('Indicator Date'!E62="","x",'Indicator Date'!E62)</f>
        <v>2015</v>
      </c>
      <c r="F62" s="162">
        <f>IF('Indicator Date'!F62="","x",'Indicator Date'!F62)</f>
        <v>2015</v>
      </c>
      <c r="G62" s="162">
        <f>IF('Indicator Date'!G62="","x",'Indicator Date'!G62)</f>
        <v>2015</v>
      </c>
      <c r="H62" s="162">
        <f>IF('Indicator Date'!H62="","x",'Indicator Date'!H62)</f>
        <v>2015</v>
      </c>
      <c r="I62" s="162">
        <f>IF('Indicator Date'!I62="","x",'Indicator Date'!I62)</f>
        <v>2015</v>
      </c>
      <c r="J62" s="162">
        <f>IF('Indicator Date'!J62="","x",'Indicator Date'!J62)</f>
        <v>2016</v>
      </c>
      <c r="K62" s="162">
        <f>IF('Indicator Date'!K62="","x",'Indicator Date'!K62)</f>
        <v>2016</v>
      </c>
      <c r="L62" s="162">
        <f>IF('Indicator Date'!L62="","x",'Indicator Date'!L62)</f>
        <v>2016</v>
      </c>
      <c r="M62" s="162">
        <f>IF('Indicator Date'!M62="","x",'Indicator Date'!M62)</f>
        <v>2018</v>
      </c>
      <c r="N62" s="162">
        <f>IF('Indicator Date'!N62="","x",'Indicator Date'!N62)</f>
        <v>2018</v>
      </c>
      <c r="O62" s="162">
        <f>IF('Indicator Date'!O62="","x",'Indicator Date'!O62)</f>
        <v>2017</v>
      </c>
      <c r="P62" s="162">
        <f>IF('Indicator Date'!P62="","x",'Indicator Date'!P62)</f>
        <v>2017</v>
      </c>
      <c r="Q62" s="162">
        <f>IF('Indicator Date'!Q62="","x",'Indicator Date'!Q62)</f>
        <v>2015</v>
      </c>
      <c r="R62" s="162" t="str">
        <f>IF('Indicator Date'!R62="","x",LEFT(RIGHT('Indicator Date'!R62,6),4))</f>
        <v>x</v>
      </c>
      <c r="S62" s="162">
        <f>IF('Indicator Date'!S62="","x",'Indicator Date'!S62)</f>
        <v>2018</v>
      </c>
      <c r="T62" s="162">
        <f>IF('Indicator Date'!T62="","x",'Indicator Date'!T62)</f>
        <v>2015</v>
      </c>
      <c r="U62" s="162">
        <f>IF('Indicator Date'!U62="","x",'Indicator Date'!U62)</f>
        <v>2016</v>
      </c>
      <c r="V62" s="162" t="str">
        <f>IF('Indicator Date'!V62="","x",'Indicator Date'!V62)</f>
        <v>x</v>
      </c>
      <c r="W62" s="162">
        <f>IF('Indicator Date'!W62="","x",'Indicator Date'!W62)</f>
        <v>2016</v>
      </c>
      <c r="X62" s="162" t="str">
        <f>IF('Indicator Date'!X62="","x",'Indicator Date'!X62)</f>
        <v>x</v>
      </c>
      <c r="Y62" s="162">
        <f>IF('Indicator Date'!Y62="","x",'Indicator Date'!Y62)</f>
        <v>2016</v>
      </c>
      <c r="Z62" s="162">
        <f>IF('Indicator Date'!Z62="","x",'Indicator Date'!Z62)</f>
        <v>2016</v>
      </c>
      <c r="AA62" s="162">
        <f>IF('Indicator Date'!AA62="","x",'Indicator Date'!AA62)</f>
        <v>2016</v>
      </c>
      <c r="AB62" s="162">
        <f>IF('Indicator Date'!AB62="","x",'Indicator Date'!AB62)</f>
        <v>2016</v>
      </c>
      <c r="AC62" s="162">
        <f>IF('Indicator Date'!AC62="","x",'Indicator Date'!AC62)</f>
        <v>2015</v>
      </c>
      <c r="AD62" s="162">
        <f>IF('Indicator Date'!AD62="","x",'Indicator Date'!AD62)</f>
        <v>2015</v>
      </c>
      <c r="AE62" s="162" t="str">
        <f>IF('Indicator Date'!AE62="","x",'Indicator Date'!AE62)</f>
        <v>x</v>
      </c>
      <c r="AF62" s="162">
        <f>IF('Indicator Date'!AF62="","x",'Indicator Date'!AF62)</f>
        <v>2015</v>
      </c>
      <c r="AG62" s="162">
        <f>IF('Indicator Date'!AG62="","x",'Indicator Date'!AG62)</f>
        <v>2012</v>
      </c>
      <c r="AH62" s="162">
        <f>IF('Indicator Date'!AH62="","x",'Indicator Date'!AH62)</f>
        <v>2016</v>
      </c>
      <c r="AI62" s="162">
        <f>IF('Indicator Date'!AI62="","x",'Indicator Date'!AI62)</f>
        <v>2017</v>
      </c>
      <c r="AJ62" s="162">
        <f>IF('Indicator Date'!AJ62="","x",'Indicator Date'!AJ62)</f>
        <v>2018</v>
      </c>
      <c r="AK62" s="162" t="str">
        <f>IF('Indicator Date'!AK62="","x",YEAR('Indicator Date'!AK62))</f>
        <v>x</v>
      </c>
      <c r="AL62" s="162">
        <f>IF('Indicator Date'!AL62="","x",YEAR('Indicator Date'!AL62))</f>
        <v>2017</v>
      </c>
      <c r="AM62" s="162">
        <f>IF('Indicator Date'!AM62="","x",'Indicator Date'!AM62)</f>
        <v>2017</v>
      </c>
      <c r="AN62" s="162">
        <f>IF('Indicator Date'!AN62="","x",'Indicator Date'!AN62)</f>
        <v>2014</v>
      </c>
      <c r="AO62" s="162">
        <f>IF('Indicator Date'!AO62="","x",'Indicator Date'!AO62)</f>
        <v>2014</v>
      </c>
      <c r="AP62" s="162">
        <f>IF('Indicator Date'!AP62="","x",'Indicator Date'!AP62)</f>
        <v>2014</v>
      </c>
      <c r="AQ62" s="162">
        <f>IF('Indicator Date'!AQ62="","x",'Indicator Date'!AQ62)</f>
        <v>2014</v>
      </c>
      <c r="AR62" s="162">
        <f>IF('Indicator Date'!AR62="","x",'Indicator Date'!AR62)</f>
        <v>2015</v>
      </c>
      <c r="AS62" s="162">
        <f>IF('Indicator Date'!AS62="","x",'Indicator Date'!AS62)</f>
        <v>2016</v>
      </c>
      <c r="AT62" s="162">
        <f>IF('Indicator Date'!AT62="","x",'Indicator Date'!AT62)</f>
        <v>2017</v>
      </c>
      <c r="AU62" s="162">
        <f>IF('Indicator Date'!AU62="","x",'Indicator Date'!AU62)</f>
        <v>2016</v>
      </c>
      <c r="AV62" s="162" t="str">
        <f>IF('Indicator Date'!AV62="","x",'Indicator Date'!AV62)</f>
        <v>x</v>
      </c>
      <c r="AW62" s="162">
        <f>IF('Indicator Date'!AW62="","x",'Indicator Date'!AW62)</f>
        <v>2015</v>
      </c>
      <c r="AX62" s="162">
        <f>IF('Indicator Date'!AX62="","x",'Indicator Date'!AX62)</f>
        <v>2016</v>
      </c>
      <c r="AY62" s="162">
        <f>IF('Indicator Date'!AY62="","x",'Indicator Date'!AY62)</f>
        <v>2014</v>
      </c>
      <c r="AZ62" s="162">
        <f>IF('Indicator Date'!AZ62="","x",'Indicator Date'!AZ62)</f>
        <v>2015</v>
      </c>
      <c r="BA62" s="162">
        <f>IF('Indicator Date'!BA62="","x",'Indicator Date'!BA62)</f>
        <v>2015</v>
      </c>
      <c r="BB62" s="162">
        <f>IF('Indicator Date'!BB62="","x",'Indicator Date'!BB62)</f>
        <v>2017</v>
      </c>
      <c r="BC62" s="162">
        <f>IF('Indicator Date'!BC62="","x",'Indicator Date'!BC62)</f>
        <v>2017</v>
      </c>
      <c r="BD62" s="162">
        <f>IF('Indicator Date'!BD62="","x",'Indicator Date'!BD62)</f>
        <v>2015</v>
      </c>
      <c r="BE62" s="162">
        <f>IF('Indicator Date'!BE62="","x",'Indicator Date'!BE62)</f>
        <v>2014</v>
      </c>
      <c r="BF62" s="108"/>
    </row>
    <row r="63" spans="1:58" x14ac:dyDescent="0.25">
      <c r="A63" s="133" t="s">
        <v>113</v>
      </c>
      <c r="B63" s="111" t="s">
        <v>112</v>
      </c>
      <c r="C63" s="162">
        <f>IF('Indicator Date'!C63="","x",'Indicator Date'!C63)</f>
        <v>2015</v>
      </c>
      <c r="D63" s="162">
        <f>IF('Indicator Date'!D63="","x",'Indicator Date'!D63)</f>
        <v>2015</v>
      </c>
      <c r="E63" s="162">
        <f>IF('Indicator Date'!E63="","x",'Indicator Date'!E63)</f>
        <v>2015</v>
      </c>
      <c r="F63" s="162">
        <f>IF('Indicator Date'!F63="","x",'Indicator Date'!F63)</f>
        <v>2015</v>
      </c>
      <c r="G63" s="162">
        <f>IF('Indicator Date'!G63="","x",'Indicator Date'!G63)</f>
        <v>2015</v>
      </c>
      <c r="H63" s="162">
        <f>IF('Indicator Date'!H63="","x",'Indicator Date'!H63)</f>
        <v>2015</v>
      </c>
      <c r="I63" s="162">
        <f>IF('Indicator Date'!I63="","x",'Indicator Date'!I63)</f>
        <v>2015</v>
      </c>
      <c r="J63" s="162">
        <f>IF('Indicator Date'!J63="","x",'Indicator Date'!J63)</f>
        <v>2016</v>
      </c>
      <c r="K63" s="162">
        <f>IF('Indicator Date'!K63="","x",'Indicator Date'!K63)</f>
        <v>2016</v>
      </c>
      <c r="L63" s="162">
        <f>IF('Indicator Date'!L63="","x",'Indicator Date'!L63)</f>
        <v>2016</v>
      </c>
      <c r="M63" s="162">
        <f>IF('Indicator Date'!M63="","x",'Indicator Date'!M63)</f>
        <v>2018</v>
      </c>
      <c r="N63" s="162">
        <f>IF('Indicator Date'!N63="","x",'Indicator Date'!N63)</f>
        <v>2018</v>
      </c>
      <c r="O63" s="162">
        <f>IF('Indicator Date'!O63="","x",'Indicator Date'!O63)</f>
        <v>2017</v>
      </c>
      <c r="P63" s="162">
        <f>IF('Indicator Date'!P63="","x",'Indicator Date'!P63)</f>
        <v>2017</v>
      </c>
      <c r="Q63" s="162">
        <f>IF('Indicator Date'!Q63="","x",'Indicator Date'!Q63)</f>
        <v>2015</v>
      </c>
      <c r="R63" s="162" t="str">
        <f>IF('Indicator Date'!R63="","x",LEFT(RIGHT('Indicator Date'!R63,6),4))</f>
        <v>2012</v>
      </c>
      <c r="S63" s="162">
        <f>IF('Indicator Date'!S63="","x",'Indicator Date'!S63)</f>
        <v>2018</v>
      </c>
      <c r="T63" s="162">
        <f>IF('Indicator Date'!T63="","x",'Indicator Date'!T63)</f>
        <v>2015</v>
      </c>
      <c r="U63" s="162">
        <f>IF('Indicator Date'!U63="","x",'Indicator Date'!U63)</f>
        <v>2016</v>
      </c>
      <c r="V63" s="162">
        <f>IF('Indicator Date'!V63="","x",'Indicator Date'!V63)</f>
        <v>2016</v>
      </c>
      <c r="W63" s="162">
        <f>IF('Indicator Date'!W63="","x",'Indicator Date'!W63)</f>
        <v>2016</v>
      </c>
      <c r="X63" s="162">
        <f>IF('Indicator Date'!X63="","x",'Indicator Date'!X63)</f>
        <v>2012</v>
      </c>
      <c r="Y63" s="162">
        <f>IF('Indicator Date'!Y63="","x",'Indicator Date'!Y63)</f>
        <v>2016</v>
      </c>
      <c r="Z63" s="162">
        <f>IF('Indicator Date'!Z63="","x",'Indicator Date'!Z63)</f>
        <v>2016</v>
      </c>
      <c r="AA63" s="162">
        <f>IF('Indicator Date'!AA63="","x",'Indicator Date'!AA63)</f>
        <v>2016</v>
      </c>
      <c r="AB63" s="162">
        <f>IF('Indicator Date'!AB63="","x",'Indicator Date'!AB63)</f>
        <v>2016</v>
      </c>
      <c r="AC63" s="162">
        <f>IF('Indicator Date'!AC63="","x",'Indicator Date'!AC63)</f>
        <v>2015</v>
      </c>
      <c r="AD63" s="162">
        <f>IF('Indicator Date'!AD63="","x",'Indicator Date'!AD63)</f>
        <v>2015</v>
      </c>
      <c r="AE63" s="162">
        <f>IF('Indicator Date'!AE63="","x",'Indicator Date'!AE63)</f>
        <v>2012</v>
      </c>
      <c r="AF63" s="162">
        <f>IF('Indicator Date'!AF63="","x",'Indicator Date'!AF63)</f>
        <v>2015</v>
      </c>
      <c r="AG63" s="162">
        <f>IF('Indicator Date'!AG63="","x",'Indicator Date'!AG63)</f>
        <v>2005</v>
      </c>
      <c r="AH63" s="162">
        <f>IF('Indicator Date'!AH63="","x",'Indicator Date'!AH63)</f>
        <v>2016</v>
      </c>
      <c r="AI63" s="162">
        <f>IF('Indicator Date'!AI63="","x",'Indicator Date'!AI63)</f>
        <v>2017</v>
      </c>
      <c r="AJ63" s="162">
        <f>IF('Indicator Date'!AJ63="","x",'Indicator Date'!AJ63)</f>
        <v>2018</v>
      </c>
      <c r="AK63" s="162" t="str">
        <f>IF('Indicator Date'!AK63="","x",YEAR('Indicator Date'!AK63))</f>
        <v>x</v>
      </c>
      <c r="AL63" s="162">
        <f>IF('Indicator Date'!AL63="","x",YEAR('Indicator Date'!AL63))</f>
        <v>2017</v>
      </c>
      <c r="AM63" s="162">
        <f>IF('Indicator Date'!AM63="","x",'Indicator Date'!AM63)</f>
        <v>2017</v>
      </c>
      <c r="AN63" s="162">
        <f>IF('Indicator Date'!AN63="","x",'Indicator Date'!AN63)</f>
        <v>2014</v>
      </c>
      <c r="AO63" s="162">
        <f>IF('Indicator Date'!AO63="","x",'Indicator Date'!AO63)</f>
        <v>2014</v>
      </c>
      <c r="AP63" s="162">
        <f>IF('Indicator Date'!AP63="","x",'Indicator Date'!AP63)</f>
        <v>2014</v>
      </c>
      <c r="AQ63" s="162">
        <f>IF('Indicator Date'!AQ63="","x",'Indicator Date'!AQ63)</f>
        <v>2014</v>
      </c>
      <c r="AR63" s="162">
        <f>IF('Indicator Date'!AR63="","x",'Indicator Date'!AR63)</f>
        <v>2015</v>
      </c>
      <c r="AS63" s="162">
        <f>IF('Indicator Date'!AS63="","x",'Indicator Date'!AS63)</f>
        <v>2016</v>
      </c>
      <c r="AT63" s="162">
        <f>IF('Indicator Date'!AT63="","x",'Indicator Date'!AT63)</f>
        <v>2017</v>
      </c>
      <c r="AU63" s="162">
        <f>IF('Indicator Date'!AU63="","x",'Indicator Date'!AU63)</f>
        <v>2016</v>
      </c>
      <c r="AV63" s="162">
        <f>IF('Indicator Date'!AV63="","x",'Indicator Date'!AV63)</f>
        <v>2015</v>
      </c>
      <c r="AW63" s="162">
        <f>IF('Indicator Date'!AW63="","x",'Indicator Date'!AW63)</f>
        <v>2015</v>
      </c>
      <c r="AX63" s="162">
        <f>IF('Indicator Date'!AX63="","x",'Indicator Date'!AX63)</f>
        <v>2016</v>
      </c>
      <c r="AY63" s="162">
        <f>IF('Indicator Date'!AY63="","x",'Indicator Date'!AY63)</f>
        <v>2014</v>
      </c>
      <c r="AZ63" s="162">
        <f>IF('Indicator Date'!AZ63="","x",'Indicator Date'!AZ63)</f>
        <v>2015</v>
      </c>
      <c r="BA63" s="162">
        <f>IF('Indicator Date'!BA63="","x",'Indicator Date'!BA63)</f>
        <v>2015</v>
      </c>
      <c r="BB63" s="162">
        <f>IF('Indicator Date'!BB63="","x",'Indicator Date'!BB63)</f>
        <v>2017</v>
      </c>
      <c r="BC63" s="162">
        <f>IF('Indicator Date'!BC63="","x",'Indicator Date'!BC63)</f>
        <v>2017</v>
      </c>
      <c r="BD63" s="162">
        <f>IF('Indicator Date'!BD63="","x",'Indicator Date'!BD63)</f>
        <v>2015</v>
      </c>
      <c r="BE63" s="162">
        <f>IF('Indicator Date'!BE63="","x",'Indicator Date'!BE63)</f>
        <v>2014</v>
      </c>
      <c r="BF63" s="108"/>
    </row>
    <row r="64" spans="1:58" x14ac:dyDescent="0.25">
      <c r="A64" s="133" t="s">
        <v>115</v>
      </c>
      <c r="B64" s="111" t="s">
        <v>114</v>
      </c>
      <c r="C64" s="162">
        <f>IF('Indicator Date'!C64="","x",'Indicator Date'!C64)</f>
        <v>2015</v>
      </c>
      <c r="D64" s="162">
        <f>IF('Indicator Date'!D64="","x",'Indicator Date'!D64)</f>
        <v>2015</v>
      </c>
      <c r="E64" s="162">
        <f>IF('Indicator Date'!E64="","x",'Indicator Date'!E64)</f>
        <v>2015</v>
      </c>
      <c r="F64" s="162">
        <f>IF('Indicator Date'!F64="","x",'Indicator Date'!F64)</f>
        <v>2015</v>
      </c>
      <c r="G64" s="162">
        <f>IF('Indicator Date'!G64="","x",'Indicator Date'!G64)</f>
        <v>2015</v>
      </c>
      <c r="H64" s="162">
        <f>IF('Indicator Date'!H64="","x",'Indicator Date'!H64)</f>
        <v>2015</v>
      </c>
      <c r="I64" s="162">
        <f>IF('Indicator Date'!I64="","x",'Indicator Date'!I64)</f>
        <v>2015</v>
      </c>
      <c r="J64" s="162">
        <f>IF('Indicator Date'!J64="","x",'Indicator Date'!J64)</f>
        <v>2016</v>
      </c>
      <c r="K64" s="162">
        <f>IF('Indicator Date'!K64="","x",'Indicator Date'!K64)</f>
        <v>2016</v>
      </c>
      <c r="L64" s="162">
        <f>IF('Indicator Date'!L64="","x",'Indicator Date'!L64)</f>
        <v>2016</v>
      </c>
      <c r="M64" s="162">
        <f>IF('Indicator Date'!M64="","x",'Indicator Date'!M64)</f>
        <v>2018</v>
      </c>
      <c r="N64" s="162">
        <f>IF('Indicator Date'!N64="","x",'Indicator Date'!N64)</f>
        <v>2018</v>
      </c>
      <c r="O64" s="162">
        <f>IF('Indicator Date'!O64="","x",'Indicator Date'!O64)</f>
        <v>2017</v>
      </c>
      <c r="P64" s="162">
        <f>IF('Indicator Date'!P64="","x",'Indicator Date'!P64)</f>
        <v>2017</v>
      </c>
      <c r="Q64" s="162">
        <f>IF('Indicator Date'!Q64="","x",'Indicator Date'!Q64)</f>
        <v>2015</v>
      </c>
      <c r="R64" s="162" t="str">
        <f>IF('Indicator Date'!R64="","x",LEFT(RIGHT('Indicator Date'!R64,6),4))</f>
        <v>2013</v>
      </c>
      <c r="S64" s="162">
        <f>IF('Indicator Date'!S64="","x",'Indicator Date'!S64)</f>
        <v>2018</v>
      </c>
      <c r="T64" s="162">
        <f>IF('Indicator Date'!T64="","x",'Indicator Date'!T64)</f>
        <v>2015</v>
      </c>
      <c r="U64" s="162">
        <f>IF('Indicator Date'!U64="","x",'Indicator Date'!U64)</f>
        <v>2016</v>
      </c>
      <c r="V64" s="162">
        <f>IF('Indicator Date'!V64="","x",'Indicator Date'!V64)</f>
        <v>2016</v>
      </c>
      <c r="W64" s="162">
        <f>IF('Indicator Date'!W64="","x",'Indicator Date'!W64)</f>
        <v>2016</v>
      </c>
      <c r="X64" s="162">
        <f>IF('Indicator Date'!X64="","x",'Indicator Date'!X64)</f>
        <v>2013</v>
      </c>
      <c r="Y64" s="162">
        <f>IF('Indicator Date'!Y64="","x",'Indicator Date'!Y64)</f>
        <v>2010</v>
      </c>
      <c r="Z64" s="162">
        <f>IF('Indicator Date'!Z64="","x",'Indicator Date'!Z64)</f>
        <v>2016</v>
      </c>
      <c r="AA64" s="162">
        <f>IF('Indicator Date'!AA64="","x",'Indicator Date'!AA64)</f>
        <v>2016</v>
      </c>
      <c r="AB64" s="162">
        <f>IF('Indicator Date'!AB64="","x",'Indicator Date'!AB64)</f>
        <v>2016</v>
      </c>
      <c r="AC64" s="162">
        <f>IF('Indicator Date'!AC64="","x",'Indicator Date'!AC64)</f>
        <v>2015</v>
      </c>
      <c r="AD64" s="162">
        <f>IF('Indicator Date'!AD64="","x",'Indicator Date'!AD64)</f>
        <v>2015</v>
      </c>
      <c r="AE64" s="162">
        <f>IF('Indicator Date'!AE64="","x",'Indicator Date'!AE64)</f>
        <v>2012</v>
      </c>
      <c r="AF64" s="162">
        <f>IF('Indicator Date'!AF64="","x",'Indicator Date'!AF64)</f>
        <v>2015</v>
      </c>
      <c r="AG64" s="162" t="str">
        <f>IF('Indicator Date'!AG64="","x",'Indicator Date'!AG64)</f>
        <v>x</v>
      </c>
      <c r="AH64" s="162">
        <f>IF('Indicator Date'!AH64="","x",'Indicator Date'!AH64)</f>
        <v>2016</v>
      </c>
      <c r="AI64" s="162">
        <f>IF('Indicator Date'!AI64="","x",'Indicator Date'!AI64)</f>
        <v>2017</v>
      </c>
      <c r="AJ64" s="162">
        <f>IF('Indicator Date'!AJ64="","x",'Indicator Date'!AJ64)</f>
        <v>2018</v>
      </c>
      <c r="AK64" s="162" t="str">
        <f>IF('Indicator Date'!AK64="","x",YEAR('Indicator Date'!AK64))</f>
        <v>x</v>
      </c>
      <c r="AL64" s="162">
        <f>IF('Indicator Date'!AL64="","x",YEAR('Indicator Date'!AL64))</f>
        <v>2017</v>
      </c>
      <c r="AM64" s="162">
        <f>IF('Indicator Date'!AM64="","x",'Indicator Date'!AM64)</f>
        <v>2017</v>
      </c>
      <c r="AN64" s="162">
        <f>IF('Indicator Date'!AN64="","x",'Indicator Date'!AN64)</f>
        <v>2014</v>
      </c>
      <c r="AO64" s="162">
        <f>IF('Indicator Date'!AO64="","x",'Indicator Date'!AO64)</f>
        <v>2014</v>
      </c>
      <c r="AP64" s="162">
        <f>IF('Indicator Date'!AP64="","x",'Indicator Date'!AP64)</f>
        <v>2014</v>
      </c>
      <c r="AQ64" s="162">
        <f>IF('Indicator Date'!AQ64="","x",'Indicator Date'!AQ64)</f>
        <v>2014</v>
      </c>
      <c r="AR64" s="162">
        <f>IF('Indicator Date'!AR64="","x",'Indicator Date'!AR64)</f>
        <v>2015</v>
      </c>
      <c r="AS64" s="162">
        <f>IF('Indicator Date'!AS64="","x",'Indicator Date'!AS64)</f>
        <v>2016</v>
      </c>
      <c r="AT64" s="162">
        <f>IF('Indicator Date'!AT64="","x",'Indicator Date'!AT64)</f>
        <v>2017</v>
      </c>
      <c r="AU64" s="162">
        <f>IF('Indicator Date'!AU64="","x",'Indicator Date'!AU64)</f>
        <v>2016</v>
      </c>
      <c r="AV64" s="162">
        <f>IF('Indicator Date'!AV64="","x",'Indicator Date'!AV64)</f>
        <v>2015</v>
      </c>
      <c r="AW64" s="162">
        <f>IF('Indicator Date'!AW64="","x",'Indicator Date'!AW64)</f>
        <v>2015</v>
      </c>
      <c r="AX64" s="162">
        <f>IF('Indicator Date'!AX64="","x",'Indicator Date'!AX64)</f>
        <v>2016</v>
      </c>
      <c r="AY64" s="162">
        <f>IF('Indicator Date'!AY64="","x",'Indicator Date'!AY64)</f>
        <v>2014</v>
      </c>
      <c r="AZ64" s="162">
        <f>IF('Indicator Date'!AZ64="","x",'Indicator Date'!AZ64)</f>
        <v>2015</v>
      </c>
      <c r="BA64" s="162">
        <f>IF('Indicator Date'!BA64="","x",'Indicator Date'!BA64)</f>
        <v>2015</v>
      </c>
      <c r="BB64" s="162">
        <f>IF('Indicator Date'!BB64="","x",'Indicator Date'!BB64)</f>
        <v>2017</v>
      </c>
      <c r="BC64" s="162">
        <f>IF('Indicator Date'!BC64="","x",'Indicator Date'!BC64)</f>
        <v>2017</v>
      </c>
      <c r="BD64" s="162">
        <f>IF('Indicator Date'!BD64="","x",'Indicator Date'!BD64)</f>
        <v>2015</v>
      </c>
      <c r="BE64" s="162">
        <f>IF('Indicator Date'!BE64="","x",'Indicator Date'!BE64)</f>
        <v>2014</v>
      </c>
      <c r="BF64" s="108"/>
    </row>
    <row r="65" spans="1:58" x14ac:dyDescent="0.25">
      <c r="A65" s="133" t="s">
        <v>117</v>
      </c>
      <c r="B65" s="111" t="s">
        <v>116</v>
      </c>
      <c r="C65" s="162">
        <f>IF('Indicator Date'!C65="","x",'Indicator Date'!C65)</f>
        <v>2015</v>
      </c>
      <c r="D65" s="162">
        <f>IF('Indicator Date'!D65="","x",'Indicator Date'!D65)</f>
        <v>2015</v>
      </c>
      <c r="E65" s="162">
        <f>IF('Indicator Date'!E65="","x",'Indicator Date'!E65)</f>
        <v>2015</v>
      </c>
      <c r="F65" s="162">
        <f>IF('Indicator Date'!F65="","x",'Indicator Date'!F65)</f>
        <v>2015</v>
      </c>
      <c r="G65" s="162">
        <f>IF('Indicator Date'!G65="","x",'Indicator Date'!G65)</f>
        <v>2015</v>
      </c>
      <c r="H65" s="162">
        <f>IF('Indicator Date'!H65="","x",'Indicator Date'!H65)</f>
        <v>2015</v>
      </c>
      <c r="I65" s="162">
        <f>IF('Indicator Date'!I65="","x",'Indicator Date'!I65)</f>
        <v>2015</v>
      </c>
      <c r="J65" s="162">
        <f>IF('Indicator Date'!J65="","x",'Indicator Date'!J65)</f>
        <v>2016</v>
      </c>
      <c r="K65" s="162">
        <f>IF('Indicator Date'!K65="","x",'Indicator Date'!K65)</f>
        <v>2016</v>
      </c>
      <c r="L65" s="162">
        <f>IF('Indicator Date'!L65="","x",'Indicator Date'!L65)</f>
        <v>2016</v>
      </c>
      <c r="M65" s="162">
        <f>IF('Indicator Date'!M65="","x",'Indicator Date'!M65)</f>
        <v>2018</v>
      </c>
      <c r="N65" s="162">
        <f>IF('Indicator Date'!N65="","x",'Indicator Date'!N65)</f>
        <v>2018</v>
      </c>
      <c r="O65" s="162">
        <f>IF('Indicator Date'!O65="","x",'Indicator Date'!O65)</f>
        <v>2017</v>
      </c>
      <c r="P65" s="162">
        <f>IF('Indicator Date'!P65="","x",'Indicator Date'!P65)</f>
        <v>2017</v>
      </c>
      <c r="Q65" s="162">
        <f>IF('Indicator Date'!Q65="","x",'Indicator Date'!Q65)</f>
        <v>2015</v>
      </c>
      <c r="R65" s="162" t="str">
        <f>IF('Indicator Date'!R65="","x",LEFT(RIGHT('Indicator Date'!R65,6),4))</f>
        <v>2005</v>
      </c>
      <c r="S65" s="162">
        <f>IF('Indicator Date'!S65="","x",'Indicator Date'!S65)</f>
        <v>2018</v>
      </c>
      <c r="T65" s="162">
        <f>IF('Indicator Date'!T65="","x",'Indicator Date'!T65)</f>
        <v>2015</v>
      </c>
      <c r="U65" s="162">
        <f>IF('Indicator Date'!U65="","x",'Indicator Date'!U65)</f>
        <v>2016</v>
      </c>
      <c r="V65" s="162">
        <f>IF('Indicator Date'!V65="","x",'Indicator Date'!V65)</f>
        <v>2016</v>
      </c>
      <c r="W65" s="162">
        <f>IF('Indicator Date'!W65="","x",'Indicator Date'!W65)</f>
        <v>2016</v>
      </c>
      <c r="X65" s="162">
        <f>IF('Indicator Date'!X65="","x",'Indicator Date'!X65)</f>
        <v>2009</v>
      </c>
      <c r="Y65" s="162">
        <f>IF('Indicator Date'!Y65="","x",'Indicator Date'!Y65)</f>
        <v>2013</v>
      </c>
      <c r="Z65" s="162">
        <f>IF('Indicator Date'!Z65="","x",'Indicator Date'!Z65)</f>
        <v>2016</v>
      </c>
      <c r="AA65" s="162">
        <f>IF('Indicator Date'!AA65="","x",'Indicator Date'!AA65)</f>
        <v>2016</v>
      </c>
      <c r="AB65" s="162">
        <f>IF('Indicator Date'!AB65="","x",'Indicator Date'!AB65)</f>
        <v>2016</v>
      </c>
      <c r="AC65" s="162">
        <f>IF('Indicator Date'!AC65="","x",'Indicator Date'!AC65)</f>
        <v>2015</v>
      </c>
      <c r="AD65" s="162">
        <f>IF('Indicator Date'!AD65="","x",'Indicator Date'!AD65)</f>
        <v>2015</v>
      </c>
      <c r="AE65" s="162">
        <f>IF('Indicator Date'!AE65="","x",'Indicator Date'!AE65)</f>
        <v>2012</v>
      </c>
      <c r="AF65" s="162">
        <f>IF('Indicator Date'!AF65="","x",'Indicator Date'!AF65)</f>
        <v>2015</v>
      </c>
      <c r="AG65" s="162">
        <f>IF('Indicator Date'!AG65="","x",'Indicator Date'!AG65)</f>
        <v>2016</v>
      </c>
      <c r="AH65" s="162">
        <f>IF('Indicator Date'!AH65="","x",'Indicator Date'!AH65)</f>
        <v>2016</v>
      </c>
      <c r="AI65" s="162">
        <f>IF('Indicator Date'!AI65="","x",'Indicator Date'!AI65)</f>
        <v>2017</v>
      </c>
      <c r="AJ65" s="162">
        <f>IF('Indicator Date'!AJ65="","x",'Indicator Date'!AJ65)</f>
        <v>2018</v>
      </c>
      <c r="AK65" s="162">
        <f>IF('Indicator Date'!AK65="","x",YEAR('Indicator Date'!AK65))</f>
        <v>2017</v>
      </c>
      <c r="AL65" s="162">
        <f>IF('Indicator Date'!AL65="","x",YEAR('Indicator Date'!AL65))</f>
        <v>2017</v>
      </c>
      <c r="AM65" s="162">
        <f>IF('Indicator Date'!AM65="","x",'Indicator Date'!AM65)</f>
        <v>2017</v>
      </c>
      <c r="AN65" s="162">
        <f>IF('Indicator Date'!AN65="","x",'Indicator Date'!AN65)</f>
        <v>2014</v>
      </c>
      <c r="AO65" s="162">
        <f>IF('Indicator Date'!AO65="","x",'Indicator Date'!AO65)</f>
        <v>2014</v>
      </c>
      <c r="AP65" s="162" t="str">
        <f>IF('Indicator Date'!AP65="","x",'Indicator Date'!AP65)</f>
        <v>x</v>
      </c>
      <c r="AQ65" s="162" t="str">
        <f>IF('Indicator Date'!AQ65="","x",'Indicator Date'!AQ65)</f>
        <v>x</v>
      </c>
      <c r="AR65" s="162">
        <f>IF('Indicator Date'!AR65="","x",'Indicator Date'!AR65)</f>
        <v>2015</v>
      </c>
      <c r="AS65" s="162">
        <f>IF('Indicator Date'!AS65="","x",'Indicator Date'!AS65)</f>
        <v>2016</v>
      </c>
      <c r="AT65" s="162">
        <f>IF('Indicator Date'!AT65="","x",'Indicator Date'!AT65)</f>
        <v>2017</v>
      </c>
      <c r="AU65" s="162">
        <f>IF('Indicator Date'!AU65="","x",'Indicator Date'!AU65)</f>
        <v>2016</v>
      </c>
      <c r="AV65" s="162">
        <f>IF('Indicator Date'!AV65="","x",'Indicator Date'!AV65)</f>
        <v>2015</v>
      </c>
      <c r="AW65" s="162">
        <f>IF('Indicator Date'!AW65="","x",'Indicator Date'!AW65)</f>
        <v>2015</v>
      </c>
      <c r="AX65" s="162">
        <f>IF('Indicator Date'!AX65="","x",'Indicator Date'!AX65)</f>
        <v>2016</v>
      </c>
      <c r="AY65" s="162">
        <f>IF('Indicator Date'!AY65="","x",'Indicator Date'!AY65)</f>
        <v>2014</v>
      </c>
      <c r="AZ65" s="162">
        <f>IF('Indicator Date'!AZ65="","x",'Indicator Date'!AZ65)</f>
        <v>2015</v>
      </c>
      <c r="BA65" s="162">
        <f>IF('Indicator Date'!BA65="","x",'Indicator Date'!BA65)</f>
        <v>2015</v>
      </c>
      <c r="BB65" s="162">
        <f>IF('Indicator Date'!BB65="","x",'Indicator Date'!BB65)</f>
        <v>2017</v>
      </c>
      <c r="BC65" s="162">
        <f>IF('Indicator Date'!BC65="","x",'Indicator Date'!BC65)</f>
        <v>2017</v>
      </c>
      <c r="BD65" s="162">
        <f>IF('Indicator Date'!BD65="","x",'Indicator Date'!BD65)</f>
        <v>2015</v>
      </c>
      <c r="BE65" s="162">
        <f>IF('Indicator Date'!BE65="","x",'Indicator Date'!BE65)</f>
        <v>2014</v>
      </c>
      <c r="BF65" s="108"/>
    </row>
    <row r="66" spans="1:58" x14ac:dyDescent="0.25">
      <c r="A66" s="133" t="s">
        <v>119</v>
      </c>
      <c r="B66" s="111" t="s">
        <v>118</v>
      </c>
      <c r="C66" s="162">
        <f>IF('Indicator Date'!C66="","x",'Indicator Date'!C66)</f>
        <v>2015</v>
      </c>
      <c r="D66" s="162">
        <f>IF('Indicator Date'!D66="","x",'Indicator Date'!D66)</f>
        <v>2015</v>
      </c>
      <c r="E66" s="162">
        <f>IF('Indicator Date'!E66="","x",'Indicator Date'!E66)</f>
        <v>2015</v>
      </c>
      <c r="F66" s="162">
        <f>IF('Indicator Date'!F66="","x",'Indicator Date'!F66)</f>
        <v>2015</v>
      </c>
      <c r="G66" s="162">
        <f>IF('Indicator Date'!G66="","x",'Indicator Date'!G66)</f>
        <v>2015</v>
      </c>
      <c r="H66" s="162">
        <f>IF('Indicator Date'!H66="","x",'Indicator Date'!H66)</f>
        <v>2015</v>
      </c>
      <c r="I66" s="162">
        <f>IF('Indicator Date'!I66="","x",'Indicator Date'!I66)</f>
        <v>2015</v>
      </c>
      <c r="J66" s="162">
        <f>IF('Indicator Date'!J66="","x",'Indicator Date'!J66)</f>
        <v>2016</v>
      </c>
      <c r="K66" s="162">
        <f>IF('Indicator Date'!K66="","x",'Indicator Date'!K66)</f>
        <v>2016</v>
      </c>
      <c r="L66" s="162">
        <f>IF('Indicator Date'!L66="","x",'Indicator Date'!L66)</f>
        <v>2016</v>
      </c>
      <c r="M66" s="162">
        <f>IF('Indicator Date'!M66="","x",'Indicator Date'!M66)</f>
        <v>2018</v>
      </c>
      <c r="N66" s="162">
        <f>IF('Indicator Date'!N66="","x",'Indicator Date'!N66)</f>
        <v>2018</v>
      </c>
      <c r="O66" s="162">
        <f>IF('Indicator Date'!O66="","x",'Indicator Date'!O66)</f>
        <v>2017</v>
      </c>
      <c r="P66" s="162">
        <f>IF('Indicator Date'!P66="","x",'Indicator Date'!P66)</f>
        <v>2017</v>
      </c>
      <c r="Q66" s="162">
        <f>IF('Indicator Date'!Q66="","x",'Indicator Date'!Q66)</f>
        <v>2015</v>
      </c>
      <c r="R66" s="162" t="str">
        <f>IF('Indicator Date'!R66="","x",LEFT(RIGHT('Indicator Date'!R66,6),4))</f>
        <v>x</v>
      </c>
      <c r="S66" s="162">
        <f>IF('Indicator Date'!S66="","x",'Indicator Date'!S66)</f>
        <v>2018</v>
      </c>
      <c r="T66" s="162">
        <f>IF('Indicator Date'!T66="","x",'Indicator Date'!T66)</f>
        <v>2015</v>
      </c>
      <c r="U66" s="162">
        <f>IF('Indicator Date'!U66="","x",'Indicator Date'!U66)</f>
        <v>2016</v>
      </c>
      <c r="V66" s="162" t="str">
        <f>IF('Indicator Date'!V66="","x",'Indicator Date'!V66)</f>
        <v>x</v>
      </c>
      <c r="W66" s="162">
        <f>IF('Indicator Date'!W66="","x",'Indicator Date'!W66)</f>
        <v>2016</v>
      </c>
      <c r="X66" s="162" t="str">
        <f>IF('Indicator Date'!X66="","x",'Indicator Date'!X66)</f>
        <v>x</v>
      </c>
      <c r="Y66" s="162">
        <f>IF('Indicator Date'!Y66="","x",'Indicator Date'!Y66)</f>
        <v>2012</v>
      </c>
      <c r="Z66" s="162">
        <f>IF('Indicator Date'!Z66="","x",'Indicator Date'!Z66)</f>
        <v>2016</v>
      </c>
      <c r="AA66" s="162">
        <f>IF('Indicator Date'!AA66="","x",'Indicator Date'!AA66)</f>
        <v>2016</v>
      </c>
      <c r="AB66" s="162" t="str">
        <f>IF('Indicator Date'!AB66="","x",'Indicator Date'!AB66)</f>
        <v>x</v>
      </c>
      <c r="AC66" s="162">
        <f>IF('Indicator Date'!AC66="","x",'Indicator Date'!AC66)</f>
        <v>2015</v>
      </c>
      <c r="AD66" s="162">
        <f>IF('Indicator Date'!AD66="","x",'Indicator Date'!AD66)</f>
        <v>2015</v>
      </c>
      <c r="AE66" s="162" t="str">
        <f>IF('Indicator Date'!AE66="","x",'Indicator Date'!AE66)</f>
        <v>x</v>
      </c>
      <c r="AF66" s="162">
        <f>IF('Indicator Date'!AF66="","x",'Indicator Date'!AF66)</f>
        <v>2015</v>
      </c>
      <c r="AG66" s="162">
        <f>IF('Indicator Date'!AG66="","x",'Indicator Date'!AG66)</f>
        <v>2011</v>
      </c>
      <c r="AH66" s="162">
        <f>IF('Indicator Date'!AH66="","x",'Indicator Date'!AH66)</f>
        <v>2016</v>
      </c>
      <c r="AI66" s="162">
        <f>IF('Indicator Date'!AI66="","x",'Indicator Date'!AI66)</f>
        <v>2017</v>
      </c>
      <c r="AJ66" s="162">
        <f>IF('Indicator Date'!AJ66="","x",'Indicator Date'!AJ66)</f>
        <v>2018</v>
      </c>
      <c r="AK66" s="162" t="str">
        <f>IF('Indicator Date'!AK66="","x",YEAR('Indicator Date'!AK66))</f>
        <v>x</v>
      </c>
      <c r="AL66" s="162">
        <f>IF('Indicator Date'!AL66="","x",YEAR('Indicator Date'!AL66))</f>
        <v>2017</v>
      </c>
      <c r="AM66" s="162">
        <f>IF('Indicator Date'!AM66="","x",'Indicator Date'!AM66)</f>
        <v>2017</v>
      </c>
      <c r="AN66" s="162">
        <f>IF('Indicator Date'!AN66="","x",'Indicator Date'!AN66)</f>
        <v>2014</v>
      </c>
      <c r="AO66" s="162">
        <f>IF('Indicator Date'!AO66="","x",'Indicator Date'!AO66)</f>
        <v>2014</v>
      </c>
      <c r="AP66" s="162">
        <f>IF('Indicator Date'!AP66="","x",'Indicator Date'!AP66)</f>
        <v>2014</v>
      </c>
      <c r="AQ66" s="162">
        <f>IF('Indicator Date'!AQ66="","x",'Indicator Date'!AQ66)</f>
        <v>2014</v>
      </c>
      <c r="AR66" s="162">
        <f>IF('Indicator Date'!AR66="","x",'Indicator Date'!AR66)</f>
        <v>2015</v>
      </c>
      <c r="AS66" s="162">
        <f>IF('Indicator Date'!AS66="","x",'Indicator Date'!AS66)</f>
        <v>2016</v>
      </c>
      <c r="AT66" s="162">
        <f>IF('Indicator Date'!AT66="","x",'Indicator Date'!AT66)</f>
        <v>2017</v>
      </c>
      <c r="AU66" s="162">
        <f>IF('Indicator Date'!AU66="","x",'Indicator Date'!AU66)</f>
        <v>2016</v>
      </c>
      <c r="AV66" s="162" t="str">
        <f>IF('Indicator Date'!AV66="","x",'Indicator Date'!AV66)</f>
        <v>x</v>
      </c>
      <c r="AW66" s="162">
        <f>IF('Indicator Date'!AW66="","x",'Indicator Date'!AW66)</f>
        <v>2015</v>
      </c>
      <c r="AX66" s="162">
        <f>IF('Indicator Date'!AX66="","x",'Indicator Date'!AX66)</f>
        <v>2016</v>
      </c>
      <c r="AY66" s="162">
        <f>IF('Indicator Date'!AY66="","x",'Indicator Date'!AY66)</f>
        <v>2014</v>
      </c>
      <c r="AZ66" s="162">
        <f>IF('Indicator Date'!AZ66="","x",'Indicator Date'!AZ66)</f>
        <v>2015</v>
      </c>
      <c r="BA66" s="162">
        <f>IF('Indicator Date'!BA66="","x",'Indicator Date'!BA66)</f>
        <v>2015</v>
      </c>
      <c r="BB66" s="162">
        <f>IF('Indicator Date'!BB66="","x",'Indicator Date'!BB66)</f>
        <v>2017</v>
      </c>
      <c r="BC66" s="162">
        <f>IF('Indicator Date'!BC66="","x",'Indicator Date'!BC66)</f>
        <v>2017</v>
      </c>
      <c r="BD66" s="162">
        <f>IF('Indicator Date'!BD66="","x",'Indicator Date'!BD66)</f>
        <v>2015</v>
      </c>
      <c r="BE66" s="162">
        <f>IF('Indicator Date'!BE66="","x",'Indicator Date'!BE66)</f>
        <v>2014</v>
      </c>
      <c r="BF66" s="108"/>
    </row>
    <row r="67" spans="1:58" x14ac:dyDescent="0.25">
      <c r="A67" s="133" t="s">
        <v>121</v>
      </c>
      <c r="B67" s="111" t="s">
        <v>120</v>
      </c>
      <c r="C67" s="162">
        <f>IF('Indicator Date'!C67="","x",'Indicator Date'!C67)</f>
        <v>2015</v>
      </c>
      <c r="D67" s="162">
        <f>IF('Indicator Date'!D67="","x",'Indicator Date'!D67)</f>
        <v>2015</v>
      </c>
      <c r="E67" s="162">
        <f>IF('Indicator Date'!E67="","x",'Indicator Date'!E67)</f>
        <v>2015</v>
      </c>
      <c r="F67" s="162">
        <f>IF('Indicator Date'!F67="","x",'Indicator Date'!F67)</f>
        <v>2015</v>
      </c>
      <c r="G67" s="162">
        <f>IF('Indicator Date'!G67="","x",'Indicator Date'!G67)</f>
        <v>2015</v>
      </c>
      <c r="H67" s="162">
        <f>IF('Indicator Date'!H67="","x",'Indicator Date'!H67)</f>
        <v>2015</v>
      </c>
      <c r="I67" s="162">
        <f>IF('Indicator Date'!I67="","x",'Indicator Date'!I67)</f>
        <v>2015</v>
      </c>
      <c r="J67" s="162">
        <f>IF('Indicator Date'!J67="","x",'Indicator Date'!J67)</f>
        <v>2016</v>
      </c>
      <c r="K67" s="162">
        <f>IF('Indicator Date'!K67="","x",'Indicator Date'!K67)</f>
        <v>2016</v>
      </c>
      <c r="L67" s="162">
        <f>IF('Indicator Date'!L67="","x",'Indicator Date'!L67)</f>
        <v>2016</v>
      </c>
      <c r="M67" s="162">
        <f>IF('Indicator Date'!M67="","x",'Indicator Date'!M67)</f>
        <v>2018</v>
      </c>
      <c r="N67" s="162">
        <f>IF('Indicator Date'!N67="","x",'Indicator Date'!N67)</f>
        <v>2018</v>
      </c>
      <c r="O67" s="162">
        <f>IF('Indicator Date'!O67="","x",'Indicator Date'!O67)</f>
        <v>2017</v>
      </c>
      <c r="P67" s="162">
        <f>IF('Indicator Date'!P67="","x",'Indicator Date'!P67)</f>
        <v>2017</v>
      </c>
      <c r="Q67" s="162">
        <f>IF('Indicator Date'!Q67="","x",'Indicator Date'!Q67)</f>
        <v>2015</v>
      </c>
      <c r="R67" s="162" t="str">
        <f>IF('Indicator Date'!R67="","x",LEFT(RIGHT('Indicator Date'!R67,6),4))</f>
        <v>2014</v>
      </c>
      <c r="S67" s="162">
        <f>IF('Indicator Date'!S67="","x",'Indicator Date'!S67)</f>
        <v>2018</v>
      </c>
      <c r="T67" s="162">
        <f>IF('Indicator Date'!T67="","x",'Indicator Date'!T67)</f>
        <v>2015</v>
      </c>
      <c r="U67" s="162">
        <f>IF('Indicator Date'!U67="","x",'Indicator Date'!U67)</f>
        <v>2016</v>
      </c>
      <c r="V67" s="162">
        <f>IF('Indicator Date'!V67="","x",'Indicator Date'!V67)</f>
        <v>2016</v>
      </c>
      <c r="W67" s="162">
        <f>IF('Indicator Date'!W67="","x",'Indicator Date'!W67)</f>
        <v>2016</v>
      </c>
      <c r="X67" s="162">
        <f>IF('Indicator Date'!X67="","x",'Indicator Date'!X67)</f>
        <v>2014</v>
      </c>
      <c r="Y67" s="162">
        <f>IF('Indicator Date'!Y67="","x",'Indicator Date'!Y67)</f>
        <v>2010</v>
      </c>
      <c r="Z67" s="162">
        <f>IF('Indicator Date'!Z67="","x",'Indicator Date'!Z67)</f>
        <v>2016</v>
      </c>
      <c r="AA67" s="162">
        <f>IF('Indicator Date'!AA67="","x",'Indicator Date'!AA67)</f>
        <v>2016</v>
      </c>
      <c r="AB67" s="162">
        <f>IF('Indicator Date'!AB67="","x",'Indicator Date'!AB67)</f>
        <v>2016</v>
      </c>
      <c r="AC67" s="162">
        <f>IF('Indicator Date'!AC67="","x",'Indicator Date'!AC67)</f>
        <v>2015</v>
      </c>
      <c r="AD67" s="162">
        <f>IF('Indicator Date'!AD67="","x",'Indicator Date'!AD67)</f>
        <v>2015</v>
      </c>
      <c r="AE67" s="162">
        <f>IF('Indicator Date'!AE67="","x",'Indicator Date'!AE67)</f>
        <v>2012</v>
      </c>
      <c r="AF67" s="162">
        <f>IF('Indicator Date'!AF67="","x",'Indicator Date'!AF67)</f>
        <v>2015</v>
      </c>
      <c r="AG67" s="162">
        <f>IF('Indicator Date'!AG67="","x",'Indicator Date'!AG67)</f>
        <v>2005</v>
      </c>
      <c r="AH67" s="162">
        <f>IF('Indicator Date'!AH67="","x",'Indicator Date'!AH67)</f>
        <v>2016</v>
      </c>
      <c r="AI67" s="162">
        <f>IF('Indicator Date'!AI67="","x",'Indicator Date'!AI67)</f>
        <v>2017</v>
      </c>
      <c r="AJ67" s="162">
        <f>IF('Indicator Date'!AJ67="","x",'Indicator Date'!AJ67)</f>
        <v>2018</v>
      </c>
      <c r="AK67" s="162" t="str">
        <f>IF('Indicator Date'!AK67="","x",YEAR('Indicator Date'!AK67))</f>
        <v>x</v>
      </c>
      <c r="AL67" s="162">
        <f>IF('Indicator Date'!AL67="","x",YEAR('Indicator Date'!AL67))</f>
        <v>2018</v>
      </c>
      <c r="AM67" s="162">
        <f>IF('Indicator Date'!AM67="","x",'Indicator Date'!AM67)</f>
        <v>2017</v>
      </c>
      <c r="AN67" s="162">
        <f>IF('Indicator Date'!AN67="","x",'Indicator Date'!AN67)</f>
        <v>2014</v>
      </c>
      <c r="AO67" s="162">
        <f>IF('Indicator Date'!AO67="","x",'Indicator Date'!AO67)</f>
        <v>2014</v>
      </c>
      <c r="AP67" s="162">
        <f>IF('Indicator Date'!AP67="","x",'Indicator Date'!AP67)</f>
        <v>2014</v>
      </c>
      <c r="AQ67" s="162">
        <f>IF('Indicator Date'!AQ67="","x",'Indicator Date'!AQ67)</f>
        <v>2014</v>
      </c>
      <c r="AR67" s="162">
        <f>IF('Indicator Date'!AR67="","x",'Indicator Date'!AR67)</f>
        <v>2015</v>
      </c>
      <c r="AS67" s="162">
        <f>IF('Indicator Date'!AS67="","x",'Indicator Date'!AS67)</f>
        <v>2016</v>
      </c>
      <c r="AT67" s="162">
        <f>IF('Indicator Date'!AT67="","x",'Indicator Date'!AT67)</f>
        <v>2017</v>
      </c>
      <c r="AU67" s="162">
        <f>IF('Indicator Date'!AU67="","x",'Indicator Date'!AU67)</f>
        <v>2016</v>
      </c>
      <c r="AV67" s="162">
        <f>IF('Indicator Date'!AV67="","x",'Indicator Date'!AV67)</f>
        <v>2015</v>
      </c>
      <c r="AW67" s="162">
        <f>IF('Indicator Date'!AW67="","x",'Indicator Date'!AW67)</f>
        <v>2015</v>
      </c>
      <c r="AX67" s="162">
        <f>IF('Indicator Date'!AX67="","x",'Indicator Date'!AX67)</f>
        <v>2016</v>
      </c>
      <c r="AY67" s="162">
        <f>IF('Indicator Date'!AY67="","x",'Indicator Date'!AY67)</f>
        <v>2014</v>
      </c>
      <c r="AZ67" s="162">
        <f>IF('Indicator Date'!AZ67="","x",'Indicator Date'!AZ67)</f>
        <v>2015</v>
      </c>
      <c r="BA67" s="162">
        <f>IF('Indicator Date'!BA67="","x",'Indicator Date'!BA67)</f>
        <v>2015</v>
      </c>
      <c r="BB67" s="162">
        <f>IF('Indicator Date'!BB67="","x",'Indicator Date'!BB67)</f>
        <v>2017</v>
      </c>
      <c r="BC67" s="162">
        <f>IF('Indicator Date'!BC67="","x",'Indicator Date'!BC67)</f>
        <v>2017</v>
      </c>
      <c r="BD67" s="162">
        <f>IF('Indicator Date'!BD67="","x",'Indicator Date'!BD67)</f>
        <v>2015</v>
      </c>
      <c r="BE67" s="162">
        <f>IF('Indicator Date'!BE67="","x",'Indicator Date'!BE67)</f>
        <v>2014</v>
      </c>
      <c r="BF67" s="108"/>
    </row>
    <row r="68" spans="1:58" x14ac:dyDescent="0.25">
      <c r="A68" s="133" t="s">
        <v>123</v>
      </c>
      <c r="B68" s="111" t="s">
        <v>122</v>
      </c>
      <c r="C68" s="162">
        <f>IF('Indicator Date'!C68="","x",'Indicator Date'!C68)</f>
        <v>2015</v>
      </c>
      <c r="D68" s="162">
        <f>IF('Indicator Date'!D68="","x",'Indicator Date'!D68)</f>
        <v>2015</v>
      </c>
      <c r="E68" s="162">
        <f>IF('Indicator Date'!E68="","x",'Indicator Date'!E68)</f>
        <v>2015</v>
      </c>
      <c r="F68" s="162">
        <f>IF('Indicator Date'!F68="","x",'Indicator Date'!F68)</f>
        <v>2015</v>
      </c>
      <c r="G68" s="162">
        <f>IF('Indicator Date'!G68="","x",'Indicator Date'!G68)</f>
        <v>2015</v>
      </c>
      <c r="H68" s="162">
        <f>IF('Indicator Date'!H68="","x",'Indicator Date'!H68)</f>
        <v>2015</v>
      </c>
      <c r="I68" s="162">
        <f>IF('Indicator Date'!I68="","x",'Indicator Date'!I68)</f>
        <v>2015</v>
      </c>
      <c r="J68" s="162">
        <f>IF('Indicator Date'!J68="","x",'Indicator Date'!J68)</f>
        <v>2016</v>
      </c>
      <c r="K68" s="162">
        <f>IF('Indicator Date'!K68="","x",'Indicator Date'!K68)</f>
        <v>2016</v>
      </c>
      <c r="L68" s="162">
        <f>IF('Indicator Date'!L68="","x",'Indicator Date'!L68)</f>
        <v>2016</v>
      </c>
      <c r="M68" s="162">
        <f>IF('Indicator Date'!M68="","x",'Indicator Date'!M68)</f>
        <v>2018</v>
      </c>
      <c r="N68" s="162">
        <f>IF('Indicator Date'!N68="","x",'Indicator Date'!N68)</f>
        <v>2018</v>
      </c>
      <c r="O68" s="162">
        <f>IF('Indicator Date'!O68="","x",'Indicator Date'!O68)</f>
        <v>2017</v>
      </c>
      <c r="P68" s="162">
        <f>IF('Indicator Date'!P68="","x",'Indicator Date'!P68)</f>
        <v>2017</v>
      </c>
      <c r="Q68" s="162">
        <f>IF('Indicator Date'!Q68="","x",'Indicator Date'!Q68)</f>
        <v>2015</v>
      </c>
      <c r="R68" s="162" t="str">
        <f>IF('Indicator Date'!R68="","x",LEFT(RIGHT('Indicator Date'!R68,6),4))</f>
        <v>x</v>
      </c>
      <c r="S68" s="162">
        <f>IF('Indicator Date'!S68="","x",'Indicator Date'!S68)</f>
        <v>2018</v>
      </c>
      <c r="T68" s="162">
        <f>IF('Indicator Date'!T68="","x",'Indicator Date'!T68)</f>
        <v>2015</v>
      </c>
      <c r="U68" s="162">
        <f>IF('Indicator Date'!U68="","x",'Indicator Date'!U68)</f>
        <v>2016</v>
      </c>
      <c r="V68" s="162" t="str">
        <f>IF('Indicator Date'!V68="","x",'Indicator Date'!V68)</f>
        <v>x</v>
      </c>
      <c r="W68" s="162">
        <f>IF('Indicator Date'!W68="","x",'Indicator Date'!W68)</f>
        <v>2016</v>
      </c>
      <c r="X68" s="162" t="str">
        <f>IF('Indicator Date'!X68="","x",'Indicator Date'!X68)</f>
        <v>x</v>
      </c>
      <c r="Y68" s="162">
        <f>IF('Indicator Date'!Y68="","x",'Indicator Date'!Y68)</f>
        <v>2010</v>
      </c>
      <c r="Z68" s="162">
        <f>IF('Indicator Date'!Z68="","x",'Indicator Date'!Z68)</f>
        <v>2016</v>
      </c>
      <c r="AA68" s="162">
        <f>IF('Indicator Date'!AA68="","x",'Indicator Date'!AA68)</f>
        <v>2016</v>
      </c>
      <c r="AB68" s="162">
        <f>IF('Indicator Date'!AB68="","x",'Indicator Date'!AB68)</f>
        <v>2015</v>
      </c>
      <c r="AC68" s="162">
        <f>IF('Indicator Date'!AC68="","x",'Indicator Date'!AC68)</f>
        <v>2015</v>
      </c>
      <c r="AD68" s="162">
        <f>IF('Indicator Date'!AD68="","x",'Indicator Date'!AD68)</f>
        <v>2015</v>
      </c>
      <c r="AE68" s="162" t="str">
        <f>IF('Indicator Date'!AE68="","x",'Indicator Date'!AE68)</f>
        <v>x</v>
      </c>
      <c r="AF68" s="162">
        <f>IF('Indicator Date'!AF68="","x",'Indicator Date'!AF68)</f>
        <v>2015</v>
      </c>
      <c r="AG68" s="162">
        <f>IF('Indicator Date'!AG68="","x",'Indicator Date'!AG68)</f>
        <v>2012</v>
      </c>
      <c r="AH68" s="162">
        <f>IF('Indicator Date'!AH68="","x",'Indicator Date'!AH68)</f>
        <v>2016</v>
      </c>
      <c r="AI68" s="162">
        <f>IF('Indicator Date'!AI68="","x",'Indicator Date'!AI68)</f>
        <v>2017</v>
      </c>
      <c r="AJ68" s="162">
        <f>IF('Indicator Date'!AJ68="","x",'Indicator Date'!AJ68)</f>
        <v>2018</v>
      </c>
      <c r="AK68" s="162" t="str">
        <f>IF('Indicator Date'!AK68="","x",YEAR('Indicator Date'!AK68))</f>
        <v>x</v>
      </c>
      <c r="AL68" s="162">
        <f>IF('Indicator Date'!AL68="","x",YEAR('Indicator Date'!AL68))</f>
        <v>2017</v>
      </c>
      <c r="AM68" s="162">
        <f>IF('Indicator Date'!AM68="","x",'Indicator Date'!AM68)</f>
        <v>2017</v>
      </c>
      <c r="AN68" s="162">
        <f>IF('Indicator Date'!AN68="","x",'Indicator Date'!AN68)</f>
        <v>2014</v>
      </c>
      <c r="AO68" s="162">
        <f>IF('Indicator Date'!AO68="","x",'Indicator Date'!AO68)</f>
        <v>2014</v>
      </c>
      <c r="AP68" s="162">
        <f>IF('Indicator Date'!AP68="","x",'Indicator Date'!AP68)</f>
        <v>2014</v>
      </c>
      <c r="AQ68" s="162">
        <f>IF('Indicator Date'!AQ68="","x",'Indicator Date'!AQ68)</f>
        <v>2014</v>
      </c>
      <c r="AR68" s="162">
        <f>IF('Indicator Date'!AR68="","x",'Indicator Date'!AR68)</f>
        <v>2015</v>
      </c>
      <c r="AS68" s="162">
        <f>IF('Indicator Date'!AS68="","x",'Indicator Date'!AS68)</f>
        <v>2016</v>
      </c>
      <c r="AT68" s="162">
        <f>IF('Indicator Date'!AT68="","x",'Indicator Date'!AT68)</f>
        <v>2017</v>
      </c>
      <c r="AU68" s="162">
        <f>IF('Indicator Date'!AU68="","x",'Indicator Date'!AU68)</f>
        <v>2016</v>
      </c>
      <c r="AV68" s="162">
        <f>IF('Indicator Date'!AV68="","x",'Indicator Date'!AV68)</f>
        <v>2015</v>
      </c>
      <c r="AW68" s="162">
        <f>IF('Indicator Date'!AW68="","x",'Indicator Date'!AW68)</f>
        <v>2015</v>
      </c>
      <c r="AX68" s="162">
        <f>IF('Indicator Date'!AX68="","x",'Indicator Date'!AX68)</f>
        <v>2016</v>
      </c>
      <c r="AY68" s="162">
        <f>IF('Indicator Date'!AY68="","x",'Indicator Date'!AY68)</f>
        <v>2014</v>
      </c>
      <c r="AZ68" s="162">
        <f>IF('Indicator Date'!AZ68="","x",'Indicator Date'!AZ68)</f>
        <v>2015</v>
      </c>
      <c r="BA68" s="162">
        <f>IF('Indicator Date'!BA68="","x",'Indicator Date'!BA68)</f>
        <v>2015</v>
      </c>
      <c r="BB68" s="162">
        <f>IF('Indicator Date'!BB68="","x",'Indicator Date'!BB68)</f>
        <v>2017</v>
      </c>
      <c r="BC68" s="162">
        <f>IF('Indicator Date'!BC68="","x",'Indicator Date'!BC68)</f>
        <v>2017</v>
      </c>
      <c r="BD68" s="162">
        <f>IF('Indicator Date'!BD68="","x",'Indicator Date'!BD68)</f>
        <v>2015</v>
      </c>
      <c r="BE68" s="162">
        <f>IF('Indicator Date'!BE68="","x",'Indicator Date'!BE68)</f>
        <v>2014</v>
      </c>
      <c r="BF68" s="108"/>
    </row>
    <row r="69" spans="1:58" x14ac:dyDescent="0.25">
      <c r="A69" s="133" t="s">
        <v>125</v>
      </c>
      <c r="B69" s="111" t="s">
        <v>124</v>
      </c>
      <c r="C69" s="162">
        <f>IF('Indicator Date'!C69="","x",'Indicator Date'!C69)</f>
        <v>2015</v>
      </c>
      <c r="D69" s="162">
        <f>IF('Indicator Date'!D69="","x",'Indicator Date'!D69)</f>
        <v>2015</v>
      </c>
      <c r="E69" s="162">
        <f>IF('Indicator Date'!E69="","x",'Indicator Date'!E69)</f>
        <v>2015</v>
      </c>
      <c r="F69" s="162">
        <f>IF('Indicator Date'!F69="","x",'Indicator Date'!F69)</f>
        <v>2015</v>
      </c>
      <c r="G69" s="162">
        <f>IF('Indicator Date'!G69="","x",'Indicator Date'!G69)</f>
        <v>2015</v>
      </c>
      <c r="H69" s="162">
        <f>IF('Indicator Date'!H69="","x",'Indicator Date'!H69)</f>
        <v>2015</v>
      </c>
      <c r="I69" s="162">
        <f>IF('Indicator Date'!I69="","x",'Indicator Date'!I69)</f>
        <v>2015</v>
      </c>
      <c r="J69" s="162">
        <f>IF('Indicator Date'!J69="","x",'Indicator Date'!J69)</f>
        <v>2016</v>
      </c>
      <c r="K69" s="162">
        <f>IF('Indicator Date'!K69="","x",'Indicator Date'!K69)</f>
        <v>2016</v>
      </c>
      <c r="L69" s="162">
        <f>IF('Indicator Date'!L69="","x",'Indicator Date'!L69)</f>
        <v>2016</v>
      </c>
      <c r="M69" s="162">
        <f>IF('Indicator Date'!M69="","x",'Indicator Date'!M69)</f>
        <v>2018</v>
      </c>
      <c r="N69" s="162">
        <f>IF('Indicator Date'!N69="","x",'Indicator Date'!N69)</f>
        <v>2018</v>
      </c>
      <c r="O69" s="162">
        <f>IF('Indicator Date'!O69="","x",'Indicator Date'!O69)</f>
        <v>2017</v>
      </c>
      <c r="P69" s="162">
        <f>IF('Indicator Date'!P69="","x",'Indicator Date'!P69)</f>
        <v>2017</v>
      </c>
      <c r="Q69" s="162">
        <f>IF('Indicator Date'!Q69="","x",'Indicator Date'!Q69)</f>
        <v>2015</v>
      </c>
      <c r="R69" s="162" t="str">
        <f>IF('Indicator Date'!R69="","x",LEFT(RIGHT('Indicator Date'!R69,6),4))</f>
        <v>x</v>
      </c>
      <c r="S69" s="162">
        <f>IF('Indicator Date'!S69="","x",'Indicator Date'!S69)</f>
        <v>2018</v>
      </c>
      <c r="T69" s="162">
        <f>IF('Indicator Date'!T69="","x",'Indicator Date'!T69)</f>
        <v>2015</v>
      </c>
      <c r="U69" s="162">
        <f>IF('Indicator Date'!U69="","x",'Indicator Date'!U69)</f>
        <v>2016</v>
      </c>
      <c r="V69" s="162">
        <f>IF('Indicator Date'!V69="","x",'Indicator Date'!V69)</f>
        <v>2016</v>
      </c>
      <c r="W69" s="162">
        <f>IF('Indicator Date'!W69="","x",'Indicator Date'!W69)</f>
        <v>2016</v>
      </c>
      <c r="X69" s="162" t="str">
        <f>IF('Indicator Date'!X69="","x",'Indicator Date'!X69)</f>
        <v>x</v>
      </c>
      <c r="Y69" s="162" t="str">
        <f>IF('Indicator Date'!Y69="","x",'Indicator Date'!Y69)</f>
        <v>x</v>
      </c>
      <c r="Z69" s="162">
        <f>IF('Indicator Date'!Z69="","x",'Indicator Date'!Z69)</f>
        <v>2016</v>
      </c>
      <c r="AA69" s="162">
        <f>IF('Indicator Date'!AA69="","x",'Indicator Date'!AA69)</f>
        <v>2016</v>
      </c>
      <c r="AB69" s="162" t="str">
        <f>IF('Indicator Date'!AB69="","x",'Indicator Date'!AB69)</f>
        <v>x</v>
      </c>
      <c r="AC69" s="162">
        <f>IF('Indicator Date'!AC69="","x",'Indicator Date'!AC69)</f>
        <v>2015</v>
      </c>
      <c r="AD69" s="162">
        <f>IF('Indicator Date'!AD69="","x",'Indicator Date'!AD69)</f>
        <v>2015</v>
      </c>
      <c r="AE69" s="162" t="str">
        <f>IF('Indicator Date'!AE69="","x",'Indicator Date'!AE69)</f>
        <v>x</v>
      </c>
      <c r="AF69" s="162" t="str">
        <f>IF('Indicator Date'!AF69="","x",'Indicator Date'!AF69)</f>
        <v>x</v>
      </c>
      <c r="AG69" s="162">
        <f>IF('Indicator Date'!AG69="","x",'Indicator Date'!AG69)</f>
        <v>2008</v>
      </c>
      <c r="AH69" s="162">
        <f>IF('Indicator Date'!AH69="","x",'Indicator Date'!AH69)</f>
        <v>2016</v>
      </c>
      <c r="AI69" s="162">
        <f>IF('Indicator Date'!AI69="","x",'Indicator Date'!AI69)</f>
        <v>2017</v>
      </c>
      <c r="AJ69" s="162">
        <f>IF('Indicator Date'!AJ69="","x",'Indicator Date'!AJ69)</f>
        <v>2018</v>
      </c>
      <c r="AK69" s="162" t="str">
        <f>IF('Indicator Date'!AK69="","x",YEAR('Indicator Date'!AK69))</f>
        <v>x</v>
      </c>
      <c r="AL69" s="162">
        <f>IF('Indicator Date'!AL69="","x",YEAR('Indicator Date'!AL69))</f>
        <v>2017</v>
      </c>
      <c r="AM69" s="162">
        <f>IF('Indicator Date'!AM69="","x",'Indicator Date'!AM69)</f>
        <v>2017</v>
      </c>
      <c r="AN69" s="162">
        <f>IF('Indicator Date'!AN69="","x",'Indicator Date'!AN69)</f>
        <v>2014</v>
      </c>
      <c r="AO69" s="162">
        <f>IF('Indicator Date'!AO69="","x",'Indicator Date'!AO69)</f>
        <v>2014</v>
      </c>
      <c r="AP69" s="162">
        <f>IF('Indicator Date'!AP69="","x",'Indicator Date'!AP69)</f>
        <v>2014</v>
      </c>
      <c r="AQ69" s="162" t="str">
        <f>IF('Indicator Date'!AQ69="","x",'Indicator Date'!AQ69)</f>
        <v>x</v>
      </c>
      <c r="AR69" s="162">
        <f>IF('Indicator Date'!AR69="","x",'Indicator Date'!AR69)</f>
        <v>2011</v>
      </c>
      <c r="AS69" s="162">
        <f>IF('Indicator Date'!AS69="","x",'Indicator Date'!AS69)</f>
        <v>2016</v>
      </c>
      <c r="AT69" s="162">
        <f>IF('Indicator Date'!AT69="","x",'Indicator Date'!AT69)</f>
        <v>2017</v>
      </c>
      <c r="AU69" s="162">
        <f>IF('Indicator Date'!AU69="","x",'Indicator Date'!AU69)</f>
        <v>2016</v>
      </c>
      <c r="AV69" s="162" t="str">
        <f>IF('Indicator Date'!AV69="","x",'Indicator Date'!AV69)</f>
        <v>x</v>
      </c>
      <c r="AW69" s="162">
        <f>IF('Indicator Date'!AW69="","x",'Indicator Date'!AW69)</f>
        <v>2015</v>
      </c>
      <c r="AX69" s="162">
        <f>IF('Indicator Date'!AX69="","x",'Indicator Date'!AX69)</f>
        <v>2016</v>
      </c>
      <c r="AY69" s="162">
        <f>IF('Indicator Date'!AY69="","x",'Indicator Date'!AY69)</f>
        <v>2014</v>
      </c>
      <c r="AZ69" s="162">
        <f>IF('Indicator Date'!AZ69="","x",'Indicator Date'!AZ69)</f>
        <v>2015</v>
      </c>
      <c r="BA69" s="162">
        <f>IF('Indicator Date'!BA69="","x",'Indicator Date'!BA69)</f>
        <v>2015</v>
      </c>
      <c r="BB69" s="162">
        <f>IF('Indicator Date'!BB69="","x",'Indicator Date'!BB69)</f>
        <v>2017</v>
      </c>
      <c r="BC69" s="162">
        <f>IF('Indicator Date'!BC69="","x",'Indicator Date'!BC69)</f>
        <v>2017</v>
      </c>
      <c r="BD69" s="162">
        <f>IF('Indicator Date'!BD69="","x",'Indicator Date'!BD69)</f>
        <v>2015</v>
      </c>
      <c r="BE69" s="162">
        <f>IF('Indicator Date'!BE69="","x",'Indicator Date'!BE69)</f>
        <v>2014</v>
      </c>
      <c r="BF69" s="108"/>
    </row>
    <row r="70" spans="1:58" x14ac:dyDescent="0.25">
      <c r="A70" s="133" t="s">
        <v>127</v>
      </c>
      <c r="B70" s="111" t="s">
        <v>126</v>
      </c>
      <c r="C70" s="162">
        <f>IF('Indicator Date'!C70="","x",'Indicator Date'!C70)</f>
        <v>2015</v>
      </c>
      <c r="D70" s="162">
        <f>IF('Indicator Date'!D70="","x",'Indicator Date'!D70)</f>
        <v>2015</v>
      </c>
      <c r="E70" s="162">
        <f>IF('Indicator Date'!E70="","x",'Indicator Date'!E70)</f>
        <v>2015</v>
      </c>
      <c r="F70" s="162">
        <f>IF('Indicator Date'!F70="","x",'Indicator Date'!F70)</f>
        <v>2015</v>
      </c>
      <c r="G70" s="162">
        <f>IF('Indicator Date'!G70="","x",'Indicator Date'!G70)</f>
        <v>2015</v>
      </c>
      <c r="H70" s="162">
        <f>IF('Indicator Date'!H70="","x",'Indicator Date'!H70)</f>
        <v>2015</v>
      </c>
      <c r="I70" s="162">
        <f>IF('Indicator Date'!I70="","x",'Indicator Date'!I70)</f>
        <v>2015</v>
      </c>
      <c r="J70" s="162">
        <f>IF('Indicator Date'!J70="","x",'Indicator Date'!J70)</f>
        <v>2016</v>
      </c>
      <c r="K70" s="162">
        <f>IF('Indicator Date'!K70="","x",'Indicator Date'!K70)</f>
        <v>2016</v>
      </c>
      <c r="L70" s="162">
        <f>IF('Indicator Date'!L70="","x",'Indicator Date'!L70)</f>
        <v>2016</v>
      </c>
      <c r="M70" s="162">
        <f>IF('Indicator Date'!M70="","x",'Indicator Date'!M70)</f>
        <v>2018</v>
      </c>
      <c r="N70" s="162">
        <f>IF('Indicator Date'!N70="","x",'Indicator Date'!N70)</f>
        <v>2018</v>
      </c>
      <c r="O70" s="162">
        <f>IF('Indicator Date'!O70="","x",'Indicator Date'!O70)</f>
        <v>2017</v>
      </c>
      <c r="P70" s="162">
        <f>IF('Indicator Date'!P70="","x",'Indicator Date'!P70)</f>
        <v>2017</v>
      </c>
      <c r="Q70" s="162">
        <f>IF('Indicator Date'!Q70="","x",'Indicator Date'!Q70)</f>
        <v>2015</v>
      </c>
      <c r="R70" s="162" t="str">
        <f>IF('Indicator Date'!R70="","x",LEFT(RIGHT('Indicator Date'!R70,6),4))</f>
        <v>x</v>
      </c>
      <c r="S70" s="162">
        <f>IF('Indicator Date'!S70="","x",'Indicator Date'!S70)</f>
        <v>2018</v>
      </c>
      <c r="T70" s="162">
        <f>IF('Indicator Date'!T70="","x",'Indicator Date'!T70)</f>
        <v>2015</v>
      </c>
      <c r="U70" s="162">
        <f>IF('Indicator Date'!U70="","x",'Indicator Date'!U70)</f>
        <v>2016</v>
      </c>
      <c r="V70" s="162">
        <f>IF('Indicator Date'!V70="","x",'Indicator Date'!V70)</f>
        <v>2016</v>
      </c>
      <c r="W70" s="162">
        <f>IF('Indicator Date'!W70="","x",'Indicator Date'!W70)</f>
        <v>2016</v>
      </c>
      <c r="X70" s="162">
        <f>IF('Indicator Date'!X70="","x",'Indicator Date'!X70)</f>
        <v>2015</v>
      </c>
      <c r="Y70" s="162">
        <f>IF('Indicator Date'!Y70="","x",'Indicator Date'!Y70)</f>
        <v>2009</v>
      </c>
      <c r="Z70" s="162">
        <f>IF('Indicator Date'!Z70="","x",'Indicator Date'!Z70)</f>
        <v>2016</v>
      </c>
      <c r="AA70" s="162">
        <f>IF('Indicator Date'!AA70="","x",'Indicator Date'!AA70)</f>
        <v>2016</v>
      </c>
      <c r="AB70" s="162">
        <f>IF('Indicator Date'!AB70="","x",'Indicator Date'!AB70)</f>
        <v>2016</v>
      </c>
      <c r="AC70" s="162">
        <f>IF('Indicator Date'!AC70="","x",'Indicator Date'!AC70)</f>
        <v>2015</v>
      </c>
      <c r="AD70" s="162">
        <f>IF('Indicator Date'!AD70="","x",'Indicator Date'!AD70)</f>
        <v>2015</v>
      </c>
      <c r="AE70" s="162">
        <f>IF('Indicator Date'!AE70="","x",'Indicator Date'!AE70)</f>
        <v>2012</v>
      </c>
      <c r="AF70" s="162">
        <f>IF('Indicator Date'!AF70="","x",'Indicator Date'!AF70)</f>
        <v>2015</v>
      </c>
      <c r="AG70" s="162">
        <f>IF('Indicator Date'!AG70="","x",'Indicator Date'!AG70)</f>
        <v>2014</v>
      </c>
      <c r="AH70" s="162">
        <f>IF('Indicator Date'!AH70="","x",'Indicator Date'!AH70)</f>
        <v>2016</v>
      </c>
      <c r="AI70" s="162">
        <f>IF('Indicator Date'!AI70="","x",'Indicator Date'!AI70)</f>
        <v>2017</v>
      </c>
      <c r="AJ70" s="162">
        <f>IF('Indicator Date'!AJ70="","x",'Indicator Date'!AJ70)</f>
        <v>2018</v>
      </c>
      <c r="AK70" s="162">
        <f>IF('Indicator Date'!AK70="","x",YEAR('Indicator Date'!AK70))</f>
        <v>2017</v>
      </c>
      <c r="AL70" s="162">
        <f>IF('Indicator Date'!AL70="","x",YEAR('Indicator Date'!AL70))</f>
        <v>2017</v>
      </c>
      <c r="AM70" s="162">
        <f>IF('Indicator Date'!AM70="","x",'Indicator Date'!AM70)</f>
        <v>2017</v>
      </c>
      <c r="AN70" s="162">
        <f>IF('Indicator Date'!AN70="","x",'Indicator Date'!AN70)</f>
        <v>2014</v>
      </c>
      <c r="AO70" s="162">
        <f>IF('Indicator Date'!AO70="","x",'Indicator Date'!AO70)</f>
        <v>2014</v>
      </c>
      <c r="AP70" s="162">
        <f>IF('Indicator Date'!AP70="","x",'Indicator Date'!AP70)</f>
        <v>2014</v>
      </c>
      <c r="AQ70" s="162">
        <f>IF('Indicator Date'!AQ70="","x",'Indicator Date'!AQ70)</f>
        <v>2014</v>
      </c>
      <c r="AR70" s="162">
        <f>IF('Indicator Date'!AR70="","x",'Indicator Date'!AR70)</f>
        <v>2015</v>
      </c>
      <c r="AS70" s="162">
        <f>IF('Indicator Date'!AS70="","x",'Indicator Date'!AS70)</f>
        <v>2016</v>
      </c>
      <c r="AT70" s="162">
        <f>IF('Indicator Date'!AT70="","x",'Indicator Date'!AT70)</f>
        <v>2017</v>
      </c>
      <c r="AU70" s="162">
        <f>IF('Indicator Date'!AU70="","x",'Indicator Date'!AU70)</f>
        <v>2016</v>
      </c>
      <c r="AV70" s="162">
        <f>IF('Indicator Date'!AV70="","x",'Indicator Date'!AV70)</f>
        <v>2015</v>
      </c>
      <c r="AW70" s="162">
        <f>IF('Indicator Date'!AW70="","x",'Indicator Date'!AW70)</f>
        <v>2015</v>
      </c>
      <c r="AX70" s="162">
        <f>IF('Indicator Date'!AX70="","x",'Indicator Date'!AX70)</f>
        <v>2016</v>
      </c>
      <c r="AY70" s="162">
        <f>IF('Indicator Date'!AY70="","x",'Indicator Date'!AY70)</f>
        <v>2014</v>
      </c>
      <c r="AZ70" s="162">
        <f>IF('Indicator Date'!AZ70="","x",'Indicator Date'!AZ70)</f>
        <v>2015</v>
      </c>
      <c r="BA70" s="162">
        <f>IF('Indicator Date'!BA70="","x",'Indicator Date'!BA70)</f>
        <v>2015</v>
      </c>
      <c r="BB70" s="162">
        <f>IF('Indicator Date'!BB70="","x",'Indicator Date'!BB70)</f>
        <v>2017</v>
      </c>
      <c r="BC70" s="162">
        <f>IF('Indicator Date'!BC70="","x",'Indicator Date'!BC70)</f>
        <v>2017</v>
      </c>
      <c r="BD70" s="162">
        <f>IF('Indicator Date'!BD70="","x",'Indicator Date'!BD70)</f>
        <v>2015</v>
      </c>
      <c r="BE70" s="162">
        <f>IF('Indicator Date'!BE70="","x",'Indicator Date'!BE70)</f>
        <v>2014</v>
      </c>
      <c r="BF70" s="108"/>
    </row>
    <row r="71" spans="1:58" x14ac:dyDescent="0.25">
      <c r="A71" s="133" t="s">
        <v>129</v>
      </c>
      <c r="B71" s="111" t="s">
        <v>128</v>
      </c>
      <c r="C71" s="162">
        <f>IF('Indicator Date'!C71="","x",'Indicator Date'!C71)</f>
        <v>2015</v>
      </c>
      <c r="D71" s="162">
        <f>IF('Indicator Date'!D71="","x",'Indicator Date'!D71)</f>
        <v>2015</v>
      </c>
      <c r="E71" s="162">
        <f>IF('Indicator Date'!E71="","x",'Indicator Date'!E71)</f>
        <v>2015</v>
      </c>
      <c r="F71" s="162">
        <f>IF('Indicator Date'!F71="","x",'Indicator Date'!F71)</f>
        <v>2015</v>
      </c>
      <c r="G71" s="162">
        <f>IF('Indicator Date'!G71="","x",'Indicator Date'!G71)</f>
        <v>2015</v>
      </c>
      <c r="H71" s="162">
        <f>IF('Indicator Date'!H71="","x",'Indicator Date'!H71)</f>
        <v>2015</v>
      </c>
      <c r="I71" s="162">
        <f>IF('Indicator Date'!I71="","x",'Indicator Date'!I71)</f>
        <v>2015</v>
      </c>
      <c r="J71" s="162">
        <f>IF('Indicator Date'!J71="","x",'Indicator Date'!J71)</f>
        <v>2016</v>
      </c>
      <c r="K71" s="162">
        <f>IF('Indicator Date'!K71="","x",'Indicator Date'!K71)</f>
        <v>2016</v>
      </c>
      <c r="L71" s="162">
        <f>IF('Indicator Date'!L71="","x",'Indicator Date'!L71)</f>
        <v>2016</v>
      </c>
      <c r="M71" s="162">
        <f>IF('Indicator Date'!M71="","x",'Indicator Date'!M71)</f>
        <v>2018</v>
      </c>
      <c r="N71" s="162">
        <f>IF('Indicator Date'!N71="","x",'Indicator Date'!N71)</f>
        <v>2018</v>
      </c>
      <c r="O71" s="162">
        <f>IF('Indicator Date'!O71="","x",'Indicator Date'!O71)</f>
        <v>2017</v>
      </c>
      <c r="P71" s="162">
        <f>IF('Indicator Date'!P71="","x",'Indicator Date'!P71)</f>
        <v>2017</v>
      </c>
      <c r="Q71" s="162">
        <f>IF('Indicator Date'!Q71="","x",'Indicator Date'!Q71)</f>
        <v>2015</v>
      </c>
      <c r="R71" s="162" t="str">
        <f>IF('Indicator Date'!R71="","x",LEFT(RIGHT('Indicator Date'!R71,6),4))</f>
        <v>2012</v>
      </c>
      <c r="S71" s="162">
        <f>IF('Indicator Date'!S71="","x",'Indicator Date'!S71)</f>
        <v>2018</v>
      </c>
      <c r="T71" s="162">
        <f>IF('Indicator Date'!T71="","x",'Indicator Date'!T71)</f>
        <v>2015</v>
      </c>
      <c r="U71" s="162">
        <f>IF('Indicator Date'!U71="","x",'Indicator Date'!U71)</f>
        <v>2016</v>
      </c>
      <c r="V71" s="162">
        <f>IF('Indicator Date'!V71="","x",'Indicator Date'!V71)</f>
        <v>2016</v>
      </c>
      <c r="W71" s="162">
        <f>IF('Indicator Date'!W71="","x",'Indicator Date'!W71)</f>
        <v>2016</v>
      </c>
      <c r="X71" s="162">
        <f>IF('Indicator Date'!X71="","x",'Indicator Date'!X71)</f>
        <v>2016</v>
      </c>
      <c r="Y71" s="162">
        <f>IF('Indicator Date'!Y71="","x",'Indicator Date'!Y71)</f>
        <v>2016</v>
      </c>
      <c r="Z71" s="162">
        <f>IF('Indicator Date'!Z71="","x",'Indicator Date'!Z71)</f>
        <v>2016</v>
      </c>
      <c r="AA71" s="162">
        <f>IF('Indicator Date'!AA71="","x",'Indicator Date'!AA71)</f>
        <v>2016</v>
      </c>
      <c r="AB71" s="162">
        <f>IF('Indicator Date'!AB71="","x",'Indicator Date'!AB71)</f>
        <v>2016</v>
      </c>
      <c r="AC71" s="162">
        <f>IF('Indicator Date'!AC71="","x",'Indicator Date'!AC71)</f>
        <v>2015</v>
      </c>
      <c r="AD71" s="162">
        <f>IF('Indicator Date'!AD71="","x",'Indicator Date'!AD71)</f>
        <v>2015</v>
      </c>
      <c r="AE71" s="162">
        <f>IF('Indicator Date'!AE71="","x",'Indicator Date'!AE71)</f>
        <v>2012</v>
      </c>
      <c r="AF71" s="162" t="str">
        <f>IF('Indicator Date'!AF71="","x",'Indicator Date'!AF71)</f>
        <v>x</v>
      </c>
      <c r="AG71" s="162">
        <f>IF('Indicator Date'!AG71="","x",'Indicator Date'!AG71)</f>
        <v>2012</v>
      </c>
      <c r="AH71" s="162">
        <f>IF('Indicator Date'!AH71="","x",'Indicator Date'!AH71)</f>
        <v>2016</v>
      </c>
      <c r="AI71" s="162">
        <f>IF('Indicator Date'!AI71="","x",'Indicator Date'!AI71)</f>
        <v>2017</v>
      </c>
      <c r="AJ71" s="162">
        <f>IF('Indicator Date'!AJ71="","x",'Indicator Date'!AJ71)</f>
        <v>2018</v>
      </c>
      <c r="AK71" s="162" t="str">
        <f>IF('Indicator Date'!AK71="","x",YEAR('Indicator Date'!AK71))</f>
        <v>x</v>
      </c>
      <c r="AL71" s="162">
        <f>IF('Indicator Date'!AL71="","x",YEAR('Indicator Date'!AL71))</f>
        <v>2018</v>
      </c>
      <c r="AM71" s="162">
        <f>IF('Indicator Date'!AM71="","x",'Indicator Date'!AM71)</f>
        <v>2017</v>
      </c>
      <c r="AN71" s="162">
        <f>IF('Indicator Date'!AN71="","x",'Indicator Date'!AN71)</f>
        <v>2014</v>
      </c>
      <c r="AO71" s="162">
        <f>IF('Indicator Date'!AO71="","x",'Indicator Date'!AO71)</f>
        <v>2014</v>
      </c>
      <c r="AP71" s="162">
        <f>IF('Indicator Date'!AP71="","x",'Indicator Date'!AP71)</f>
        <v>2013</v>
      </c>
      <c r="AQ71" s="162">
        <f>IF('Indicator Date'!AQ71="","x",'Indicator Date'!AQ71)</f>
        <v>2013</v>
      </c>
      <c r="AR71" s="162">
        <f>IF('Indicator Date'!AR71="","x",'Indicator Date'!AR71)</f>
        <v>2015</v>
      </c>
      <c r="AS71" s="162">
        <f>IF('Indicator Date'!AS71="","x",'Indicator Date'!AS71)</f>
        <v>2016</v>
      </c>
      <c r="AT71" s="162">
        <f>IF('Indicator Date'!AT71="","x",'Indicator Date'!AT71)</f>
        <v>2017</v>
      </c>
      <c r="AU71" s="162">
        <f>IF('Indicator Date'!AU71="","x",'Indicator Date'!AU71)</f>
        <v>2016</v>
      </c>
      <c r="AV71" s="162">
        <f>IF('Indicator Date'!AV71="","x",'Indicator Date'!AV71)</f>
        <v>2015</v>
      </c>
      <c r="AW71" s="162">
        <f>IF('Indicator Date'!AW71="","x",'Indicator Date'!AW71)</f>
        <v>2015</v>
      </c>
      <c r="AX71" s="162">
        <f>IF('Indicator Date'!AX71="","x",'Indicator Date'!AX71)</f>
        <v>2016</v>
      </c>
      <c r="AY71" s="162">
        <f>IF('Indicator Date'!AY71="","x",'Indicator Date'!AY71)</f>
        <v>2014</v>
      </c>
      <c r="AZ71" s="162">
        <f>IF('Indicator Date'!AZ71="","x",'Indicator Date'!AZ71)</f>
        <v>2015</v>
      </c>
      <c r="BA71" s="162">
        <f>IF('Indicator Date'!BA71="","x",'Indicator Date'!BA71)</f>
        <v>2015</v>
      </c>
      <c r="BB71" s="162">
        <f>IF('Indicator Date'!BB71="","x",'Indicator Date'!BB71)</f>
        <v>2017</v>
      </c>
      <c r="BC71" s="162">
        <f>IF('Indicator Date'!BC71="","x",'Indicator Date'!BC71)</f>
        <v>2017</v>
      </c>
      <c r="BD71" s="162">
        <f>IF('Indicator Date'!BD71="","x",'Indicator Date'!BD71)</f>
        <v>2015</v>
      </c>
      <c r="BE71" s="162">
        <f>IF('Indicator Date'!BE71="","x",'Indicator Date'!BE71)</f>
        <v>2014</v>
      </c>
      <c r="BF71" s="108"/>
    </row>
    <row r="72" spans="1:58" x14ac:dyDescent="0.25">
      <c r="A72" s="133" t="s">
        <v>372</v>
      </c>
      <c r="B72" s="111" t="s">
        <v>130</v>
      </c>
      <c r="C72" s="162">
        <f>IF('Indicator Date'!C72="","x",'Indicator Date'!C72)</f>
        <v>2015</v>
      </c>
      <c r="D72" s="162">
        <f>IF('Indicator Date'!D72="","x",'Indicator Date'!D72)</f>
        <v>2015</v>
      </c>
      <c r="E72" s="162">
        <f>IF('Indicator Date'!E72="","x",'Indicator Date'!E72)</f>
        <v>2015</v>
      </c>
      <c r="F72" s="162">
        <f>IF('Indicator Date'!F72="","x",'Indicator Date'!F72)</f>
        <v>2015</v>
      </c>
      <c r="G72" s="162">
        <f>IF('Indicator Date'!G72="","x",'Indicator Date'!G72)</f>
        <v>2015</v>
      </c>
      <c r="H72" s="162">
        <f>IF('Indicator Date'!H72="","x",'Indicator Date'!H72)</f>
        <v>2015</v>
      </c>
      <c r="I72" s="162">
        <f>IF('Indicator Date'!I72="","x",'Indicator Date'!I72)</f>
        <v>2015</v>
      </c>
      <c r="J72" s="162">
        <f>IF('Indicator Date'!J72="","x",'Indicator Date'!J72)</f>
        <v>2016</v>
      </c>
      <c r="K72" s="162">
        <f>IF('Indicator Date'!K72="","x",'Indicator Date'!K72)</f>
        <v>2016</v>
      </c>
      <c r="L72" s="162">
        <f>IF('Indicator Date'!L72="","x",'Indicator Date'!L72)</f>
        <v>2016</v>
      </c>
      <c r="M72" s="162">
        <f>IF('Indicator Date'!M72="","x",'Indicator Date'!M72)</f>
        <v>2018</v>
      </c>
      <c r="N72" s="162">
        <f>IF('Indicator Date'!N72="","x",'Indicator Date'!N72)</f>
        <v>2018</v>
      </c>
      <c r="O72" s="162">
        <f>IF('Indicator Date'!O72="","x",'Indicator Date'!O72)</f>
        <v>2017</v>
      </c>
      <c r="P72" s="162">
        <f>IF('Indicator Date'!P72="","x",'Indicator Date'!P72)</f>
        <v>2017</v>
      </c>
      <c r="Q72" s="162">
        <f>IF('Indicator Date'!Q72="","x",'Indicator Date'!Q72)</f>
        <v>2015</v>
      </c>
      <c r="R72" s="162" t="str">
        <f>IF('Indicator Date'!R72="","x",LEFT(RIGHT('Indicator Date'!R72,6),4))</f>
        <v>2006</v>
      </c>
      <c r="S72" s="162">
        <f>IF('Indicator Date'!S72="","x",'Indicator Date'!S72)</f>
        <v>2018</v>
      </c>
      <c r="T72" s="162">
        <f>IF('Indicator Date'!T72="","x",'Indicator Date'!T72)</f>
        <v>2015</v>
      </c>
      <c r="U72" s="162">
        <f>IF('Indicator Date'!U72="","x",'Indicator Date'!U72)</f>
        <v>2016</v>
      </c>
      <c r="V72" s="162">
        <f>IF('Indicator Date'!V72="","x",'Indicator Date'!V72)</f>
        <v>2016</v>
      </c>
      <c r="W72" s="162">
        <f>IF('Indicator Date'!W72="","x",'Indicator Date'!W72)</f>
        <v>2016</v>
      </c>
      <c r="X72" s="162">
        <f>IF('Indicator Date'!X72="","x",'Indicator Date'!X72)</f>
        <v>2014</v>
      </c>
      <c r="Y72" s="162">
        <f>IF('Indicator Date'!Y72="","x",'Indicator Date'!Y72)</f>
        <v>2010</v>
      </c>
      <c r="Z72" s="162">
        <f>IF('Indicator Date'!Z72="","x",'Indicator Date'!Z72)</f>
        <v>2016</v>
      </c>
      <c r="AA72" s="162">
        <f>IF('Indicator Date'!AA72="","x",'Indicator Date'!AA72)</f>
        <v>2016</v>
      </c>
      <c r="AB72" s="162">
        <f>IF('Indicator Date'!AB72="","x",'Indicator Date'!AB72)</f>
        <v>2016</v>
      </c>
      <c r="AC72" s="162">
        <f>IF('Indicator Date'!AC72="","x",'Indicator Date'!AC72)</f>
        <v>2015</v>
      </c>
      <c r="AD72" s="162">
        <f>IF('Indicator Date'!AD72="","x",'Indicator Date'!AD72)</f>
        <v>2015</v>
      </c>
      <c r="AE72" s="162">
        <f>IF('Indicator Date'!AE72="","x",'Indicator Date'!AE72)</f>
        <v>2012</v>
      </c>
      <c r="AF72" s="162" t="str">
        <f>IF('Indicator Date'!AF72="","x",'Indicator Date'!AF72)</f>
        <v>x</v>
      </c>
      <c r="AG72" s="162">
        <f>IF('Indicator Date'!AG72="","x",'Indicator Date'!AG72)</f>
        <v>2010</v>
      </c>
      <c r="AH72" s="162">
        <f>IF('Indicator Date'!AH72="","x",'Indicator Date'!AH72)</f>
        <v>2016</v>
      </c>
      <c r="AI72" s="162">
        <f>IF('Indicator Date'!AI72="","x",'Indicator Date'!AI72)</f>
        <v>2017</v>
      </c>
      <c r="AJ72" s="162">
        <f>IF('Indicator Date'!AJ72="","x",'Indicator Date'!AJ72)</f>
        <v>2018</v>
      </c>
      <c r="AK72" s="162" t="str">
        <f>IF('Indicator Date'!AK72="","x",YEAR('Indicator Date'!AK72))</f>
        <v>x</v>
      </c>
      <c r="AL72" s="162">
        <f>IF('Indicator Date'!AL72="","x",YEAR('Indicator Date'!AL72))</f>
        <v>2017</v>
      </c>
      <c r="AM72" s="162">
        <f>IF('Indicator Date'!AM72="","x",'Indicator Date'!AM72)</f>
        <v>2017</v>
      </c>
      <c r="AN72" s="162">
        <f>IF('Indicator Date'!AN72="","x",'Indicator Date'!AN72)</f>
        <v>2014</v>
      </c>
      <c r="AO72" s="162">
        <f>IF('Indicator Date'!AO72="","x",'Indicator Date'!AO72)</f>
        <v>2014</v>
      </c>
      <c r="AP72" s="162" t="str">
        <f>IF('Indicator Date'!AP72="","x",'Indicator Date'!AP72)</f>
        <v>x</v>
      </c>
      <c r="AQ72" s="162" t="str">
        <f>IF('Indicator Date'!AQ72="","x",'Indicator Date'!AQ72)</f>
        <v>x</v>
      </c>
      <c r="AR72" s="162">
        <f>IF('Indicator Date'!AR72="","x",'Indicator Date'!AR72)</f>
        <v>2015</v>
      </c>
      <c r="AS72" s="162">
        <f>IF('Indicator Date'!AS72="","x",'Indicator Date'!AS72)</f>
        <v>2016</v>
      </c>
      <c r="AT72" s="162">
        <f>IF('Indicator Date'!AT72="","x",'Indicator Date'!AT72)</f>
        <v>2017</v>
      </c>
      <c r="AU72" s="162">
        <f>IF('Indicator Date'!AU72="","x",'Indicator Date'!AU72)</f>
        <v>2016</v>
      </c>
      <c r="AV72" s="162">
        <f>IF('Indicator Date'!AV72="","x",'Indicator Date'!AV72)</f>
        <v>2015</v>
      </c>
      <c r="AW72" s="162">
        <f>IF('Indicator Date'!AW72="","x",'Indicator Date'!AW72)</f>
        <v>2015</v>
      </c>
      <c r="AX72" s="162">
        <f>IF('Indicator Date'!AX72="","x",'Indicator Date'!AX72)</f>
        <v>2016</v>
      </c>
      <c r="AY72" s="162">
        <f>IF('Indicator Date'!AY72="","x",'Indicator Date'!AY72)</f>
        <v>2014</v>
      </c>
      <c r="AZ72" s="162">
        <f>IF('Indicator Date'!AZ72="","x",'Indicator Date'!AZ72)</f>
        <v>2015</v>
      </c>
      <c r="BA72" s="162">
        <f>IF('Indicator Date'!BA72="","x",'Indicator Date'!BA72)</f>
        <v>2015</v>
      </c>
      <c r="BB72" s="162">
        <f>IF('Indicator Date'!BB72="","x",'Indicator Date'!BB72)</f>
        <v>2017</v>
      </c>
      <c r="BC72" s="162">
        <f>IF('Indicator Date'!BC72="","x",'Indicator Date'!BC72)</f>
        <v>2017</v>
      </c>
      <c r="BD72" s="162">
        <f>IF('Indicator Date'!BD72="","x",'Indicator Date'!BD72)</f>
        <v>2015</v>
      </c>
      <c r="BE72" s="162">
        <f>IF('Indicator Date'!BE72="","x",'Indicator Date'!BE72)</f>
        <v>2014</v>
      </c>
      <c r="BF72" s="108"/>
    </row>
    <row r="73" spans="1:58" x14ac:dyDescent="0.25">
      <c r="A73" s="133" t="s">
        <v>132</v>
      </c>
      <c r="B73" s="111" t="s">
        <v>131</v>
      </c>
      <c r="C73" s="162">
        <f>IF('Indicator Date'!C73="","x",'Indicator Date'!C73)</f>
        <v>2015</v>
      </c>
      <c r="D73" s="162">
        <f>IF('Indicator Date'!D73="","x",'Indicator Date'!D73)</f>
        <v>2015</v>
      </c>
      <c r="E73" s="162">
        <f>IF('Indicator Date'!E73="","x",'Indicator Date'!E73)</f>
        <v>2015</v>
      </c>
      <c r="F73" s="162">
        <f>IF('Indicator Date'!F73="","x",'Indicator Date'!F73)</f>
        <v>2015</v>
      </c>
      <c r="G73" s="162">
        <f>IF('Indicator Date'!G73="","x",'Indicator Date'!G73)</f>
        <v>2015</v>
      </c>
      <c r="H73" s="162">
        <f>IF('Indicator Date'!H73="","x",'Indicator Date'!H73)</f>
        <v>2015</v>
      </c>
      <c r="I73" s="162">
        <f>IF('Indicator Date'!I73="","x",'Indicator Date'!I73)</f>
        <v>2015</v>
      </c>
      <c r="J73" s="162">
        <f>IF('Indicator Date'!J73="","x",'Indicator Date'!J73)</f>
        <v>2016</v>
      </c>
      <c r="K73" s="162">
        <f>IF('Indicator Date'!K73="","x",'Indicator Date'!K73)</f>
        <v>2016</v>
      </c>
      <c r="L73" s="162">
        <f>IF('Indicator Date'!L73="","x",'Indicator Date'!L73)</f>
        <v>2016</v>
      </c>
      <c r="M73" s="162">
        <f>IF('Indicator Date'!M73="","x",'Indicator Date'!M73)</f>
        <v>2018</v>
      </c>
      <c r="N73" s="162">
        <f>IF('Indicator Date'!N73="","x",'Indicator Date'!N73)</f>
        <v>2018</v>
      </c>
      <c r="O73" s="162">
        <f>IF('Indicator Date'!O73="","x",'Indicator Date'!O73)</f>
        <v>2017</v>
      </c>
      <c r="P73" s="162">
        <f>IF('Indicator Date'!P73="","x",'Indicator Date'!P73)</f>
        <v>2017</v>
      </c>
      <c r="Q73" s="162">
        <f>IF('Indicator Date'!Q73="","x",'Indicator Date'!Q73)</f>
        <v>2015</v>
      </c>
      <c r="R73" s="162" t="str">
        <f>IF('Indicator Date'!R73="","x",LEFT(RIGHT('Indicator Date'!R73,6),4))</f>
        <v>2009</v>
      </c>
      <c r="S73" s="162">
        <f>IF('Indicator Date'!S73="","x",'Indicator Date'!S73)</f>
        <v>2018</v>
      </c>
      <c r="T73" s="162">
        <f>IF('Indicator Date'!T73="","x",'Indicator Date'!T73)</f>
        <v>2015</v>
      </c>
      <c r="U73" s="162">
        <f>IF('Indicator Date'!U73="","x",'Indicator Date'!U73)</f>
        <v>2016</v>
      </c>
      <c r="V73" s="162">
        <f>IF('Indicator Date'!V73="","x",'Indicator Date'!V73)</f>
        <v>2016</v>
      </c>
      <c r="W73" s="162">
        <f>IF('Indicator Date'!W73="","x",'Indicator Date'!W73)</f>
        <v>2016</v>
      </c>
      <c r="X73" s="162">
        <f>IF('Indicator Date'!X73="","x",'Indicator Date'!X73)</f>
        <v>2014</v>
      </c>
      <c r="Y73" s="162">
        <f>IF('Indicator Date'!Y73="","x",'Indicator Date'!Y73)</f>
        <v>2010</v>
      </c>
      <c r="Z73" s="162">
        <f>IF('Indicator Date'!Z73="","x",'Indicator Date'!Z73)</f>
        <v>2016</v>
      </c>
      <c r="AA73" s="162">
        <f>IF('Indicator Date'!AA73="","x",'Indicator Date'!AA73)</f>
        <v>2016</v>
      </c>
      <c r="AB73" s="162">
        <f>IF('Indicator Date'!AB73="","x",'Indicator Date'!AB73)</f>
        <v>2016</v>
      </c>
      <c r="AC73" s="162">
        <f>IF('Indicator Date'!AC73="","x",'Indicator Date'!AC73)</f>
        <v>2015</v>
      </c>
      <c r="AD73" s="162">
        <f>IF('Indicator Date'!AD73="","x",'Indicator Date'!AD73)</f>
        <v>2015</v>
      </c>
      <c r="AE73" s="162">
        <f>IF('Indicator Date'!AE73="","x",'Indicator Date'!AE73)</f>
        <v>2012</v>
      </c>
      <c r="AF73" s="162">
        <f>IF('Indicator Date'!AF73="","x",'Indicator Date'!AF73)</f>
        <v>2015</v>
      </c>
      <c r="AG73" s="162">
        <f>IF('Indicator Date'!AG73="","x",'Indicator Date'!AG73)</f>
        <v>2006</v>
      </c>
      <c r="AH73" s="162">
        <f>IF('Indicator Date'!AH73="","x",'Indicator Date'!AH73)</f>
        <v>2016</v>
      </c>
      <c r="AI73" s="162">
        <f>IF('Indicator Date'!AI73="","x",'Indicator Date'!AI73)</f>
        <v>2017</v>
      </c>
      <c r="AJ73" s="162">
        <f>IF('Indicator Date'!AJ73="","x",'Indicator Date'!AJ73)</f>
        <v>2018</v>
      </c>
      <c r="AK73" s="162" t="str">
        <f>IF('Indicator Date'!AK73="","x",YEAR('Indicator Date'!AK73))</f>
        <v>x</v>
      </c>
      <c r="AL73" s="162">
        <f>IF('Indicator Date'!AL73="","x",YEAR('Indicator Date'!AL73))</f>
        <v>2017</v>
      </c>
      <c r="AM73" s="162">
        <f>IF('Indicator Date'!AM73="","x",'Indicator Date'!AM73)</f>
        <v>2017</v>
      </c>
      <c r="AN73" s="162">
        <f>IF('Indicator Date'!AN73="","x",'Indicator Date'!AN73)</f>
        <v>2014</v>
      </c>
      <c r="AO73" s="162">
        <f>IF('Indicator Date'!AO73="","x",'Indicator Date'!AO73)</f>
        <v>2014</v>
      </c>
      <c r="AP73" s="162" t="str">
        <f>IF('Indicator Date'!AP73="","x",'Indicator Date'!AP73)</f>
        <v>x</v>
      </c>
      <c r="AQ73" s="162" t="str">
        <f>IF('Indicator Date'!AQ73="","x",'Indicator Date'!AQ73)</f>
        <v>x</v>
      </c>
      <c r="AR73" s="162" t="str">
        <f>IF('Indicator Date'!AR73="","x",'Indicator Date'!AR73)</f>
        <v>x</v>
      </c>
      <c r="AS73" s="162">
        <f>IF('Indicator Date'!AS73="","x",'Indicator Date'!AS73)</f>
        <v>2016</v>
      </c>
      <c r="AT73" s="162">
        <f>IF('Indicator Date'!AT73="","x",'Indicator Date'!AT73)</f>
        <v>2017</v>
      </c>
      <c r="AU73" s="162">
        <f>IF('Indicator Date'!AU73="","x",'Indicator Date'!AU73)</f>
        <v>2016</v>
      </c>
      <c r="AV73" s="162">
        <f>IF('Indicator Date'!AV73="","x",'Indicator Date'!AV73)</f>
        <v>2015</v>
      </c>
      <c r="AW73" s="162">
        <f>IF('Indicator Date'!AW73="","x",'Indicator Date'!AW73)</f>
        <v>2015</v>
      </c>
      <c r="AX73" s="162">
        <f>IF('Indicator Date'!AX73="","x",'Indicator Date'!AX73)</f>
        <v>2016</v>
      </c>
      <c r="AY73" s="162">
        <f>IF('Indicator Date'!AY73="","x",'Indicator Date'!AY73)</f>
        <v>2014</v>
      </c>
      <c r="AZ73" s="162">
        <f>IF('Indicator Date'!AZ73="","x",'Indicator Date'!AZ73)</f>
        <v>2015</v>
      </c>
      <c r="BA73" s="162">
        <f>IF('Indicator Date'!BA73="","x",'Indicator Date'!BA73)</f>
        <v>2015</v>
      </c>
      <c r="BB73" s="162">
        <f>IF('Indicator Date'!BB73="","x",'Indicator Date'!BB73)</f>
        <v>2017</v>
      </c>
      <c r="BC73" s="162">
        <f>IF('Indicator Date'!BC73="","x",'Indicator Date'!BC73)</f>
        <v>2017</v>
      </c>
      <c r="BD73" s="162">
        <f>IF('Indicator Date'!BD73="","x",'Indicator Date'!BD73)</f>
        <v>2015</v>
      </c>
      <c r="BE73" s="162">
        <f>IF('Indicator Date'!BE73="","x",'Indicator Date'!BE73)</f>
        <v>2014</v>
      </c>
      <c r="BF73" s="108"/>
    </row>
    <row r="74" spans="1:58" x14ac:dyDescent="0.25">
      <c r="A74" s="133" t="s">
        <v>134</v>
      </c>
      <c r="B74" s="111" t="s">
        <v>133</v>
      </c>
      <c r="C74" s="162">
        <f>IF('Indicator Date'!C74="","x",'Indicator Date'!C74)</f>
        <v>2015</v>
      </c>
      <c r="D74" s="162">
        <f>IF('Indicator Date'!D74="","x",'Indicator Date'!D74)</f>
        <v>2015</v>
      </c>
      <c r="E74" s="162">
        <f>IF('Indicator Date'!E74="","x",'Indicator Date'!E74)</f>
        <v>2015</v>
      </c>
      <c r="F74" s="162">
        <f>IF('Indicator Date'!F74="","x",'Indicator Date'!F74)</f>
        <v>2015</v>
      </c>
      <c r="G74" s="162">
        <f>IF('Indicator Date'!G74="","x",'Indicator Date'!G74)</f>
        <v>2015</v>
      </c>
      <c r="H74" s="162">
        <f>IF('Indicator Date'!H74="","x",'Indicator Date'!H74)</f>
        <v>2015</v>
      </c>
      <c r="I74" s="162">
        <f>IF('Indicator Date'!I74="","x",'Indicator Date'!I74)</f>
        <v>2015</v>
      </c>
      <c r="J74" s="162">
        <f>IF('Indicator Date'!J74="","x",'Indicator Date'!J74)</f>
        <v>2016</v>
      </c>
      <c r="K74" s="162">
        <f>IF('Indicator Date'!K74="","x",'Indicator Date'!K74)</f>
        <v>2016</v>
      </c>
      <c r="L74" s="162">
        <f>IF('Indicator Date'!L74="","x",'Indicator Date'!L74)</f>
        <v>2016</v>
      </c>
      <c r="M74" s="162">
        <f>IF('Indicator Date'!M74="","x",'Indicator Date'!M74)</f>
        <v>2018</v>
      </c>
      <c r="N74" s="162">
        <f>IF('Indicator Date'!N74="","x",'Indicator Date'!N74)</f>
        <v>2018</v>
      </c>
      <c r="O74" s="162">
        <f>IF('Indicator Date'!O74="","x",'Indicator Date'!O74)</f>
        <v>2017</v>
      </c>
      <c r="P74" s="162">
        <f>IF('Indicator Date'!P74="","x",'Indicator Date'!P74)</f>
        <v>2017</v>
      </c>
      <c r="Q74" s="162">
        <f>IF('Indicator Date'!Q74="","x",'Indicator Date'!Q74)</f>
        <v>2015</v>
      </c>
      <c r="R74" s="162" t="str">
        <f>IF('Indicator Date'!R74="","x",LEFT(RIGHT('Indicator Date'!R74,6),4))</f>
        <v>2012</v>
      </c>
      <c r="S74" s="162">
        <f>IF('Indicator Date'!S74="","x",'Indicator Date'!S74)</f>
        <v>2018</v>
      </c>
      <c r="T74" s="162">
        <f>IF('Indicator Date'!T74="","x",'Indicator Date'!T74)</f>
        <v>2015</v>
      </c>
      <c r="U74" s="162">
        <f>IF('Indicator Date'!U74="","x",'Indicator Date'!U74)</f>
        <v>2016</v>
      </c>
      <c r="V74" s="162">
        <f>IF('Indicator Date'!V74="","x",'Indicator Date'!V74)</f>
        <v>2016</v>
      </c>
      <c r="W74" s="162">
        <f>IF('Indicator Date'!W74="","x",'Indicator Date'!W74)</f>
        <v>2016</v>
      </c>
      <c r="X74" s="162">
        <f>IF('Indicator Date'!X74="","x",'Indicator Date'!X74)</f>
        <v>2012</v>
      </c>
      <c r="Y74" s="162">
        <f>IF('Indicator Date'!Y74="","x",'Indicator Date'!Y74)</f>
        <v>2014</v>
      </c>
      <c r="Z74" s="162">
        <f>IF('Indicator Date'!Z74="","x",'Indicator Date'!Z74)</f>
        <v>2016</v>
      </c>
      <c r="AA74" s="162">
        <f>IF('Indicator Date'!AA74="","x",'Indicator Date'!AA74)</f>
        <v>2016</v>
      </c>
      <c r="AB74" s="162">
        <f>IF('Indicator Date'!AB74="","x",'Indicator Date'!AB74)</f>
        <v>2016</v>
      </c>
      <c r="AC74" s="162">
        <f>IF('Indicator Date'!AC74="","x",'Indicator Date'!AC74)</f>
        <v>2015</v>
      </c>
      <c r="AD74" s="162">
        <f>IF('Indicator Date'!AD74="","x",'Indicator Date'!AD74)</f>
        <v>2015</v>
      </c>
      <c r="AE74" s="162">
        <f>IF('Indicator Date'!AE74="","x",'Indicator Date'!AE74)</f>
        <v>2012</v>
      </c>
      <c r="AF74" s="162">
        <f>IF('Indicator Date'!AF74="","x",'Indicator Date'!AF74)</f>
        <v>2015</v>
      </c>
      <c r="AG74" s="162">
        <f>IF('Indicator Date'!AG74="","x",'Indicator Date'!AG74)</f>
        <v>2012</v>
      </c>
      <c r="AH74" s="162">
        <f>IF('Indicator Date'!AH74="","x",'Indicator Date'!AH74)</f>
        <v>2016</v>
      </c>
      <c r="AI74" s="162">
        <f>IF('Indicator Date'!AI74="","x",'Indicator Date'!AI74)</f>
        <v>2017</v>
      </c>
      <c r="AJ74" s="162">
        <f>IF('Indicator Date'!AJ74="","x",'Indicator Date'!AJ74)</f>
        <v>2018</v>
      </c>
      <c r="AK74" s="162">
        <f>IF('Indicator Date'!AK74="","x",YEAR('Indicator Date'!AK74))</f>
        <v>2017</v>
      </c>
      <c r="AL74" s="162">
        <f>IF('Indicator Date'!AL74="","x",YEAR('Indicator Date'!AL74))</f>
        <v>2017</v>
      </c>
      <c r="AM74" s="162">
        <f>IF('Indicator Date'!AM74="","x",'Indicator Date'!AM74)</f>
        <v>2017</v>
      </c>
      <c r="AN74" s="162">
        <f>IF('Indicator Date'!AN74="","x",'Indicator Date'!AN74)</f>
        <v>2014</v>
      </c>
      <c r="AO74" s="162">
        <f>IF('Indicator Date'!AO74="","x",'Indicator Date'!AO74)</f>
        <v>2014</v>
      </c>
      <c r="AP74" s="162">
        <f>IF('Indicator Date'!AP74="","x",'Indicator Date'!AP74)</f>
        <v>2014</v>
      </c>
      <c r="AQ74" s="162">
        <f>IF('Indicator Date'!AQ74="","x",'Indicator Date'!AQ74)</f>
        <v>2014</v>
      </c>
      <c r="AR74" s="162">
        <f>IF('Indicator Date'!AR74="","x",'Indicator Date'!AR74)</f>
        <v>2011</v>
      </c>
      <c r="AS74" s="162">
        <f>IF('Indicator Date'!AS74="","x",'Indicator Date'!AS74)</f>
        <v>2016</v>
      </c>
      <c r="AT74" s="162">
        <f>IF('Indicator Date'!AT74="","x",'Indicator Date'!AT74)</f>
        <v>2017</v>
      </c>
      <c r="AU74" s="162">
        <f>IF('Indicator Date'!AU74="","x",'Indicator Date'!AU74)</f>
        <v>2016</v>
      </c>
      <c r="AV74" s="162">
        <f>IF('Indicator Date'!AV74="","x",'Indicator Date'!AV74)</f>
        <v>2015</v>
      </c>
      <c r="AW74" s="162">
        <f>IF('Indicator Date'!AW74="","x",'Indicator Date'!AW74)</f>
        <v>2015</v>
      </c>
      <c r="AX74" s="162">
        <f>IF('Indicator Date'!AX74="","x",'Indicator Date'!AX74)</f>
        <v>2016</v>
      </c>
      <c r="AY74" s="162">
        <f>IF('Indicator Date'!AY74="","x",'Indicator Date'!AY74)</f>
        <v>2014</v>
      </c>
      <c r="AZ74" s="162">
        <f>IF('Indicator Date'!AZ74="","x",'Indicator Date'!AZ74)</f>
        <v>2015</v>
      </c>
      <c r="BA74" s="162">
        <f>IF('Indicator Date'!BA74="","x",'Indicator Date'!BA74)</f>
        <v>2015</v>
      </c>
      <c r="BB74" s="162">
        <f>IF('Indicator Date'!BB74="","x",'Indicator Date'!BB74)</f>
        <v>2017</v>
      </c>
      <c r="BC74" s="162">
        <f>IF('Indicator Date'!BC74="","x",'Indicator Date'!BC74)</f>
        <v>2017</v>
      </c>
      <c r="BD74" s="162">
        <f>IF('Indicator Date'!BD74="","x",'Indicator Date'!BD74)</f>
        <v>2015</v>
      </c>
      <c r="BE74" s="162">
        <f>IF('Indicator Date'!BE74="","x",'Indicator Date'!BE74)</f>
        <v>2014</v>
      </c>
      <c r="BF74" s="108"/>
    </row>
    <row r="75" spans="1:58" x14ac:dyDescent="0.25">
      <c r="A75" s="133" t="s">
        <v>136</v>
      </c>
      <c r="B75" s="111" t="s">
        <v>135</v>
      </c>
      <c r="C75" s="162">
        <f>IF('Indicator Date'!C75="","x",'Indicator Date'!C75)</f>
        <v>2015</v>
      </c>
      <c r="D75" s="162">
        <f>IF('Indicator Date'!D75="","x",'Indicator Date'!D75)</f>
        <v>2015</v>
      </c>
      <c r="E75" s="162">
        <f>IF('Indicator Date'!E75="","x",'Indicator Date'!E75)</f>
        <v>2015</v>
      </c>
      <c r="F75" s="162">
        <f>IF('Indicator Date'!F75="","x",'Indicator Date'!F75)</f>
        <v>2015</v>
      </c>
      <c r="G75" s="162">
        <f>IF('Indicator Date'!G75="","x",'Indicator Date'!G75)</f>
        <v>2015</v>
      </c>
      <c r="H75" s="162">
        <f>IF('Indicator Date'!H75="","x",'Indicator Date'!H75)</f>
        <v>2015</v>
      </c>
      <c r="I75" s="162">
        <f>IF('Indicator Date'!I75="","x",'Indicator Date'!I75)</f>
        <v>2015</v>
      </c>
      <c r="J75" s="162">
        <f>IF('Indicator Date'!J75="","x",'Indicator Date'!J75)</f>
        <v>2016</v>
      </c>
      <c r="K75" s="162">
        <f>IF('Indicator Date'!K75="","x",'Indicator Date'!K75)</f>
        <v>2016</v>
      </c>
      <c r="L75" s="162">
        <f>IF('Indicator Date'!L75="","x",'Indicator Date'!L75)</f>
        <v>2016</v>
      </c>
      <c r="M75" s="162">
        <f>IF('Indicator Date'!M75="","x",'Indicator Date'!M75)</f>
        <v>2018</v>
      </c>
      <c r="N75" s="162">
        <f>IF('Indicator Date'!N75="","x",'Indicator Date'!N75)</f>
        <v>2018</v>
      </c>
      <c r="O75" s="162">
        <f>IF('Indicator Date'!O75="","x",'Indicator Date'!O75)</f>
        <v>2017</v>
      </c>
      <c r="P75" s="162">
        <f>IF('Indicator Date'!P75="","x",'Indicator Date'!P75)</f>
        <v>2017</v>
      </c>
      <c r="Q75" s="162">
        <f>IF('Indicator Date'!Q75="","x",'Indicator Date'!Q75)</f>
        <v>2015</v>
      </c>
      <c r="R75" s="162" t="str">
        <f>IF('Indicator Date'!R75="","x",LEFT(RIGHT('Indicator Date'!R75,6),4))</f>
        <v>2012</v>
      </c>
      <c r="S75" s="162">
        <f>IF('Indicator Date'!S75="","x",'Indicator Date'!S75)</f>
        <v>2018</v>
      </c>
      <c r="T75" s="162">
        <f>IF('Indicator Date'!T75="","x",'Indicator Date'!T75)</f>
        <v>2015</v>
      </c>
      <c r="U75" s="162">
        <f>IF('Indicator Date'!U75="","x",'Indicator Date'!U75)</f>
        <v>2016</v>
      </c>
      <c r="V75" s="162">
        <f>IF('Indicator Date'!V75="","x",'Indicator Date'!V75)</f>
        <v>2016</v>
      </c>
      <c r="W75" s="162">
        <f>IF('Indicator Date'!W75="","x",'Indicator Date'!W75)</f>
        <v>2016</v>
      </c>
      <c r="X75" s="162">
        <f>IF('Indicator Date'!X75="","x",'Indicator Date'!X75)</f>
        <v>2012</v>
      </c>
      <c r="Y75" s="162" t="str">
        <f>IF('Indicator Date'!Y75="","x",'Indicator Date'!Y75)</f>
        <v>x</v>
      </c>
      <c r="Z75" s="162">
        <f>IF('Indicator Date'!Z75="","x",'Indicator Date'!Z75)</f>
        <v>2016</v>
      </c>
      <c r="AA75" s="162">
        <f>IF('Indicator Date'!AA75="","x",'Indicator Date'!AA75)</f>
        <v>2016</v>
      </c>
      <c r="AB75" s="162">
        <f>IF('Indicator Date'!AB75="","x",'Indicator Date'!AB75)</f>
        <v>2016</v>
      </c>
      <c r="AC75" s="162">
        <f>IF('Indicator Date'!AC75="","x",'Indicator Date'!AC75)</f>
        <v>2015</v>
      </c>
      <c r="AD75" s="162">
        <f>IF('Indicator Date'!AD75="","x",'Indicator Date'!AD75)</f>
        <v>2015</v>
      </c>
      <c r="AE75" s="162">
        <f>IF('Indicator Date'!AE75="","x",'Indicator Date'!AE75)</f>
        <v>2012</v>
      </c>
      <c r="AF75" s="162">
        <f>IF('Indicator Date'!AF75="","x",'Indicator Date'!AF75)</f>
        <v>2015</v>
      </c>
      <c r="AG75" s="162">
        <f>IF('Indicator Date'!AG75="","x",'Indicator Date'!AG75)</f>
        <v>2016</v>
      </c>
      <c r="AH75" s="162">
        <f>IF('Indicator Date'!AH75="","x",'Indicator Date'!AH75)</f>
        <v>2016</v>
      </c>
      <c r="AI75" s="162">
        <f>IF('Indicator Date'!AI75="","x",'Indicator Date'!AI75)</f>
        <v>2017</v>
      </c>
      <c r="AJ75" s="162">
        <f>IF('Indicator Date'!AJ75="","x",'Indicator Date'!AJ75)</f>
        <v>2018</v>
      </c>
      <c r="AK75" s="162">
        <f>IF('Indicator Date'!AK75="","x",YEAR('Indicator Date'!AK75))</f>
        <v>2017</v>
      </c>
      <c r="AL75" s="162">
        <f>IF('Indicator Date'!AL75="","x",YEAR('Indicator Date'!AL75))</f>
        <v>2017</v>
      </c>
      <c r="AM75" s="162">
        <f>IF('Indicator Date'!AM75="","x",'Indicator Date'!AM75)</f>
        <v>2017</v>
      </c>
      <c r="AN75" s="162">
        <f>IF('Indicator Date'!AN75="","x",'Indicator Date'!AN75)</f>
        <v>2014</v>
      </c>
      <c r="AO75" s="162">
        <f>IF('Indicator Date'!AO75="","x",'Indicator Date'!AO75)</f>
        <v>2014</v>
      </c>
      <c r="AP75" s="162">
        <f>IF('Indicator Date'!AP75="","x",'Indicator Date'!AP75)</f>
        <v>2014</v>
      </c>
      <c r="AQ75" s="162">
        <f>IF('Indicator Date'!AQ75="","x",'Indicator Date'!AQ75)</f>
        <v>2014</v>
      </c>
      <c r="AR75" s="162">
        <f>IF('Indicator Date'!AR75="","x",'Indicator Date'!AR75)</f>
        <v>2011</v>
      </c>
      <c r="AS75" s="162">
        <f>IF('Indicator Date'!AS75="","x",'Indicator Date'!AS75)</f>
        <v>2016</v>
      </c>
      <c r="AT75" s="162">
        <f>IF('Indicator Date'!AT75="","x",'Indicator Date'!AT75)</f>
        <v>2017</v>
      </c>
      <c r="AU75" s="162">
        <f>IF('Indicator Date'!AU75="","x",'Indicator Date'!AU75)</f>
        <v>2016</v>
      </c>
      <c r="AV75" s="162">
        <f>IF('Indicator Date'!AV75="","x",'Indicator Date'!AV75)</f>
        <v>2016</v>
      </c>
      <c r="AW75" s="162">
        <f>IF('Indicator Date'!AW75="","x",'Indicator Date'!AW75)</f>
        <v>2015</v>
      </c>
      <c r="AX75" s="162">
        <f>IF('Indicator Date'!AX75="","x",'Indicator Date'!AX75)</f>
        <v>2016</v>
      </c>
      <c r="AY75" s="162">
        <f>IF('Indicator Date'!AY75="","x",'Indicator Date'!AY75)</f>
        <v>2014</v>
      </c>
      <c r="AZ75" s="162">
        <f>IF('Indicator Date'!AZ75="","x",'Indicator Date'!AZ75)</f>
        <v>2015</v>
      </c>
      <c r="BA75" s="162">
        <f>IF('Indicator Date'!BA75="","x",'Indicator Date'!BA75)</f>
        <v>2015</v>
      </c>
      <c r="BB75" s="162">
        <f>IF('Indicator Date'!BB75="","x",'Indicator Date'!BB75)</f>
        <v>2017</v>
      </c>
      <c r="BC75" s="162">
        <f>IF('Indicator Date'!BC75="","x",'Indicator Date'!BC75)</f>
        <v>2017</v>
      </c>
      <c r="BD75" s="162">
        <f>IF('Indicator Date'!BD75="","x",'Indicator Date'!BD75)</f>
        <v>2015</v>
      </c>
      <c r="BE75" s="162">
        <f>IF('Indicator Date'!BE75="","x",'Indicator Date'!BE75)</f>
        <v>2014</v>
      </c>
      <c r="BF75" s="108"/>
    </row>
    <row r="76" spans="1:58" x14ac:dyDescent="0.25">
      <c r="A76" s="133" t="s">
        <v>138</v>
      </c>
      <c r="B76" s="111" t="s">
        <v>137</v>
      </c>
      <c r="C76" s="162">
        <f>IF('Indicator Date'!C76="","x",'Indicator Date'!C76)</f>
        <v>2015</v>
      </c>
      <c r="D76" s="162">
        <f>IF('Indicator Date'!D76="","x",'Indicator Date'!D76)</f>
        <v>2015</v>
      </c>
      <c r="E76" s="162">
        <f>IF('Indicator Date'!E76="","x",'Indicator Date'!E76)</f>
        <v>2015</v>
      </c>
      <c r="F76" s="162">
        <f>IF('Indicator Date'!F76="","x",'Indicator Date'!F76)</f>
        <v>2015</v>
      </c>
      <c r="G76" s="162">
        <f>IF('Indicator Date'!G76="","x",'Indicator Date'!G76)</f>
        <v>2015</v>
      </c>
      <c r="H76" s="162">
        <f>IF('Indicator Date'!H76="","x",'Indicator Date'!H76)</f>
        <v>2015</v>
      </c>
      <c r="I76" s="162">
        <f>IF('Indicator Date'!I76="","x",'Indicator Date'!I76)</f>
        <v>2015</v>
      </c>
      <c r="J76" s="162">
        <f>IF('Indicator Date'!J76="","x",'Indicator Date'!J76)</f>
        <v>2016</v>
      </c>
      <c r="K76" s="162">
        <f>IF('Indicator Date'!K76="","x",'Indicator Date'!K76)</f>
        <v>2016</v>
      </c>
      <c r="L76" s="162">
        <f>IF('Indicator Date'!L76="","x",'Indicator Date'!L76)</f>
        <v>2016</v>
      </c>
      <c r="M76" s="162">
        <f>IF('Indicator Date'!M76="","x",'Indicator Date'!M76)</f>
        <v>2018</v>
      </c>
      <c r="N76" s="162">
        <f>IF('Indicator Date'!N76="","x",'Indicator Date'!N76)</f>
        <v>2018</v>
      </c>
      <c r="O76" s="162">
        <f>IF('Indicator Date'!O76="","x",'Indicator Date'!O76)</f>
        <v>2017</v>
      </c>
      <c r="P76" s="162">
        <f>IF('Indicator Date'!P76="","x",'Indicator Date'!P76)</f>
        <v>2017</v>
      </c>
      <c r="Q76" s="162">
        <f>IF('Indicator Date'!Q76="","x",'Indicator Date'!Q76)</f>
        <v>2015</v>
      </c>
      <c r="R76" s="162" t="str">
        <f>IF('Indicator Date'!R76="","x",LEFT(RIGHT('Indicator Date'!R76,6),4))</f>
        <v>x</v>
      </c>
      <c r="S76" s="162">
        <f>IF('Indicator Date'!S76="","x",'Indicator Date'!S76)</f>
        <v>2018</v>
      </c>
      <c r="T76" s="162">
        <f>IF('Indicator Date'!T76="","x",'Indicator Date'!T76)</f>
        <v>2015</v>
      </c>
      <c r="U76" s="162">
        <f>IF('Indicator Date'!U76="","x",'Indicator Date'!U76)</f>
        <v>2016</v>
      </c>
      <c r="V76" s="162" t="str">
        <f>IF('Indicator Date'!V76="","x",'Indicator Date'!V76)</f>
        <v>x</v>
      </c>
      <c r="W76" s="162">
        <f>IF('Indicator Date'!W76="","x",'Indicator Date'!W76)</f>
        <v>2016</v>
      </c>
      <c r="X76" s="162" t="str">
        <f>IF('Indicator Date'!X76="","x",'Indicator Date'!X76)</f>
        <v>x</v>
      </c>
      <c r="Y76" s="162">
        <f>IF('Indicator Date'!Y76="","x",'Indicator Date'!Y76)</f>
        <v>2012</v>
      </c>
      <c r="Z76" s="162">
        <f>IF('Indicator Date'!Z76="","x",'Indicator Date'!Z76)</f>
        <v>2016</v>
      </c>
      <c r="AA76" s="162">
        <f>IF('Indicator Date'!AA76="","x",'Indicator Date'!AA76)</f>
        <v>2016</v>
      </c>
      <c r="AB76" s="162" t="str">
        <f>IF('Indicator Date'!AB76="","x",'Indicator Date'!AB76)</f>
        <v>x</v>
      </c>
      <c r="AC76" s="162">
        <f>IF('Indicator Date'!AC76="","x",'Indicator Date'!AC76)</f>
        <v>2015</v>
      </c>
      <c r="AD76" s="162">
        <f>IF('Indicator Date'!AD76="","x",'Indicator Date'!AD76)</f>
        <v>2015</v>
      </c>
      <c r="AE76" s="162" t="str">
        <f>IF('Indicator Date'!AE76="","x",'Indicator Date'!AE76)</f>
        <v>x</v>
      </c>
      <c r="AF76" s="162">
        <f>IF('Indicator Date'!AF76="","x",'Indicator Date'!AF76)</f>
        <v>2015</v>
      </c>
      <c r="AG76" s="162">
        <f>IF('Indicator Date'!AG76="","x",'Indicator Date'!AG76)</f>
        <v>2012</v>
      </c>
      <c r="AH76" s="162">
        <f>IF('Indicator Date'!AH76="","x",'Indicator Date'!AH76)</f>
        <v>2016</v>
      </c>
      <c r="AI76" s="162">
        <f>IF('Indicator Date'!AI76="","x",'Indicator Date'!AI76)</f>
        <v>2017</v>
      </c>
      <c r="AJ76" s="162">
        <f>IF('Indicator Date'!AJ76="","x",'Indicator Date'!AJ76)</f>
        <v>2018</v>
      </c>
      <c r="AK76" s="162" t="str">
        <f>IF('Indicator Date'!AK76="","x",YEAR('Indicator Date'!AK76))</f>
        <v>x</v>
      </c>
      <c r="AL76" s="162">
        <f>IF('Indicator Date'!AL76="","x",YEAR('Indicator Date'!AL76))</f>
        <v>2017</v>
      </c>
      <c r="AM76" s="162">
        <f>IF('Indicator Date'!AM76="","x",'Indicator Date'!AM76)</f>
        <v>2017</v>
      </c>
      <c r="AN76" s="162">
        <f>IF('Indicator Date'!AN76="","x",'Indicator Date'!AN76)</f>
        <v>2014</v>
      </c>
      <c r="AO76" s="162">
        <f>IF('Indicator Date'!AO76="","x",'Indicator Date'!AO76)</f>
        <v>2014</v>
      </c>
      <c r="AP76" s="162">
        <f>IF('Indicator Date'!AP76="","x",'Indicator Date'!AP76)</f>
        <v>2014</v>
      </c>
      <c r="AQ76" s="162">
        <f>IF('Indicator Date'!AQ76="","x",'Indicator Date'!AQ76)</f>
        <v>2014</v>
      </c>
      <c r="AR76" s="162">
        <f>IF('Indicator Date'!AR76="","x",'Indicator Date'!AR76)</f>
        <v>2015</v>
      </c>
      <c r="AS76" s="162">
        <f>IF('Indicator Date'!AS76="","x",'Indicator Date'!AS76)</f>
        <v>2016</v>
      </c>
      <c r="AT76" s="162">
        <f>IF('Indicator Date'!AT76="","x",'Indicator Date'!AT76)</f>
        <v>2017</v>
      </c>
      <c r="AU76" s="162">
        <f>IF('Indicator Date'!AU76="","x",'Indicator Date'!AU76)</f>
        <v>2016</v>
      </c>
      <c r="AV76" s="162">
        <f>IF('Indicator Date'!AV76="","x",'Indicator Date'!AV76)</f>
        <v>2015</v>
      </c>
      <c r="AW76" s="162">
        <f>IF('Indicator Date'!AW76="","x",'Indicator Date'!AW76)</f>
        <v>2015</v>
      </c>
      <c r="AX76" s="162">
        <f>IF('Indicator Date'!AX76="","x",'Indicator Date'!AX76)</f>
        <v>2016</v>
      </c>
      <c r="AY76" s="162">
        <f>IF('Indicator Date'!AY76="","x",'Indicator Date'!AY76)</f>
        <v>2014</v>
      </c>
      <c r="AZ76" s="162">
        <f>IF('Indicator Date'!AZ76="","x",'Indicator Date'!AZ76)</f>
        <v>2015</v>
      </c>
      <c r="BA76" s="162">
        <f>IF('Indicator Date'!BA76="","x",'Indicator Date'!BA76)</f>
        <v>2015</v>
      </c>
      <c r="BB76" s="162">
        <f>IF('Indicator Date'!BB76="","x",'Indicator Date'!BB76)</f>
        <v>2017</v>
      </c>
      <c r="BC76" s="162">
        <f>IF('Indicator Date'!BC76="","x",'Indicator Date'!BC76)</f>
        <v>2017</v>
      </c>
      <c r="BD76" s="162">
        <f>IF('Indicator Date'!BD76="","x",'Indicator Date'!BD76)</f>
        <v>2015</v>
      </c>
      <c r="BE76" s="162">
        <f>IF('Indicator Date'!BE76="","x",'Indicator Date'!BE76)</f>
        <v>2014</v>
      </c>
      <c r="BF76" s="108"/>
    </row>
    <row r="77" spans="1:58" x14ac:dyDescent="0.25">
      <c r="A77" s="133" t="s">
        <v>140</v>
      </c>
      <c r="B77" s="111" t="s">
        <v>139</v>
      </c>
      <c r="C77" s="162">
        <f>IF('Indicator Date'!C77="","x",'Indicator Date'!C77)</f>
        <v>2015</v>
      </c>
      <c r="D77" s="162">
        <f>IF('Indicator Date'!D77="","x",'Indicator Date'!D77)</f>
        <v>2015</v>
      </c>
      <c r="E77" s="162">
        <f>IF('Indicator Date'!E77="","x",'Indicator Date'!E77)</f>
        <v>2015</v>
      </c>
      <c r="F77" s="162">
        <f>IF('Indicator Date'!F77="","x",'Indicator Date'!F77)</f>
        <v>2015</v>
      </c>
      <c r="G77" s="162">
        <f>IF('Indicator Date'!G77="","x",'Indicator Date'!G77)</f>
        <v>2015</v>
      </c>
      <c r="H77" s="162">
        <f>IF('Indicator Date'!H77="","x",'Indicator Date'!H77)</f>
        <v>2015</v>
      </c>
      <c r="I77" s="162">
        <f>IF('Indicator Date'!I77="","x",'Indicator Date'!I77)</f>
        <v>2015</v>
      </c>
      <c r="J77" s="162">
        <f>IF('Indicator Date'!J77="","x",'Indicator Date'!J77)</f>
        <v>2016</v>
      </c>
      <c r="K77" s="162">
        <f>IF('Indicator Date'!K77="","x",'Indicator Date'!K77)</f>
        <v>2016</v>
      </c>
      <c r="L77" s="162">
        <f>IF('Indicator Date'!L77="","x",'Indicator Date'!L77)</f>
        <v>2016</v>
      </c>
      <c r="M77" s="162">
        <f>IF('Indicator Date'!M77="","x",'Indicator Date'!M77)</f>
        <v>2018</v>
      </c>
      <c r="N77" s="162">
        <f>IF('Indicator Date'!N77="","x",'Indicator Date'!N77)</f>
        <v>2018</v>
      </c>
      <c r="O77" s="162">
        <f>IF('Indicator Date'!O77="","x",'Indicator Date'!O77)</f>
        <v>2017</v>
      </c>
      <c r="P77" s="162">
        <f>IF('Indicator Date'!P77="","x",'Indicator Date'!P77)</f>
        <v>2017</v>
      </c>
      <c r="Q77" s="162">
        <f>IF('Indicator Date'!Q77="","x",'Indicator Date'!Q77)</f>
        <v>2015</v>
      </c>
      <c r="R77" s="162" t="str">
        <f>IF('Indicator Date'!R77="","x",LEFT(RIGHT('Indicator Date'!R77,6),4))</f>
        <v>x</v>
      </c>
      <c r="S77" s="162">
        <f>IF('Indicator Date'!S77="","x",'Indicator Date'!S77)</f>
        <v>2018</v>
      </c>
      <c r="T77" s="162">
        <f>IF('Indicator Date'!T77="","x",'Indicator Date'!T77)</f>
        <v>2015</v>
      </c>
      <c r="U77" s="162">
        <f>IF('Indicator Date'!U77="","x",'Indicator Date'!U77)</f>
        <v>2016</v>
      </c>
      <c r="V77" s="162" t="str">
        <f>IF('Indicator Date'!V77="","x",'Indicator Date'!V77)</f>
        <v>x</v>
      </c>
      <c r="W77" s="162">
        <f>IF('Indicator Date'!W77="","x",'Indicator Date'!W77)</f>
        <v>2016</v>
      </c>
      <c r="X77" s="162" t="str">
        <f>IF('Indicator Date'!X77="","x",'Indicator Date'!X77)</f>
        <v>x</v>
      </c>
      <c r="Y77" s="162">
        <f>IF('Indicator Date'!Y77="","x",'Indicator Date'!Y77)</f>
        <v>2015</v>
      </c>
      <c r="Z77" s="162">
        <f>IF('Indicator Date'!Z77="","x",'Indicator Date'!Z77)</f>
        <v>2016</v>
      </c>
      <c r="AA77" s="162">
        <f>IF('Indicator Date'!AA77="","x",'Indicator Date'!AA77)</f>
        <v>2016</v>
      </c>
      <c r="AB77" s="162" t="str">
        <f>IF('Indicator Date'!AB77="","x",'Indicator Date'!AB77)</f>
        <v>x</v>
      </c>
      <c r="AC77" s="162">
        <f>IF('Indicator Date'!AC77="","x",'Indicator Date'!AC77)</f>
        <v>2015</v>
      </c>
      <c r="AD77" s="162">
        <f>IF('Indicator Date'!AD77="","x",'Indicator Date'!AD77)</f>
        <v>2015</v>
      </c>
      <c r="AE77" s="162" t="str">
        <f>IF('Indicator Date'!AE77="","x",'Indicator Date'!AE77)</f>
        <v>x</v>
      </c>
      <c r="AF77" s="162">
        <f>IF('Indicator Date'!AF77="","x",'Indicator Date'!AF77)</f>
        <v>2015</v>
      </c>
      <c r="AG77" s="162">
        <f>IF('Indicator Date'!AG77="","x",'Indicator Date'!AG77)</f>
        <v>2012</v>
      </c>
      <c r="AH77" s="162">
        <f>IF('Indicator Date'!AH77="","x",'Indicator Date'!AH77)</f>
        <v>2016</v>
      </c>
      <c r="AI77" s="162">
        <f>IF('Indicator Date'!AI77="","x",'Indicator Date'!AI77)</f>
        <v>2017</v>
      </c>
      <c r="AJ77" s="162">
        <f>IF('Indicator Date'!AJ77="","x",'Indicator Date'!AJ77)</f>
        <v>2018</v>
      </c>
      <c r="AK77" s="162" t="str">
        <f>IF('Indicator Date'!AK77="","x",YEAR('Indicator Date'!AK77))</f>
        <v>x</v>
      </c>
      <c r="AL77" s="162">
        <f>IF('Indicator Date'!AL77="","x",YEAR('Indicator Date'!AL77))</f>
        <v>2017</v>
      </c>
      <c r="AM77" s="162">
        <f>IF('Indicator Date'!AM77="","x",'Indicator Date'!AM77)</f>
        <v>2017</v>
      </c>
      <c r="AN77" s="162">
        <f>IF('Indicator Date'!AN77="","x",'Indicator Date'!AN77)</f>
        <v>2014</v>
      </c>
      <c r="AO77" s="162">
        <f>IF('Indicator Date'!AO77="","x",'Indicator Date'!AO77)</f>
        <v>2014</v>
      </c>
      <c r="AP77" s="162">
        <f>IF('Indicator Date'!AP77="","x",'Indicator Date'!AP77)</f>
        <v>2014</v>
      </c>
      <c r="AQ77" s="162">
        <f>IF('Indicator Date'!AQ77="","x",'Indicator Date'!AQ77)</f>
        <v>2014</v>
      </c>
      <c r="AR77" s="162" t="str">
        <f>IF('Indicator Date'!AR77="","x",'Indicator Date'!AR77)</f>
        <v>x</v>
      </c>
      <c r="AS77" s="162">
        <f>IF('Indicator Date'!AS77="","x",'Indicator Date'!AS77)</f>
        <v>2016</v>
      </c>
      <c r="AT77" s="162">
        <f>IF('Indicator Date'!AT77="","x",'Indicator Date'!AT77)</f>
        <v>2017</v>
      </c>
      <c r="AU77" s="162">
        <f>IF('Indicator Date'!AU77="","x",'Indicator Date'!AU77)</f>
        <v>2016</v>
      </c>
      <c r="AV77" s="162" t="str">
        <f>IF('Indicator Date'!AV77="","x",'Indicator Date'!AV77)</f>
        <v>x</v>
      </c>
      <c r="AW77" s="162">
        <f>IF('Indicator Date'!AW77="","x",'Indicator Date'!AW77)</f>
        <v>2015</v>
      </c>
      <c r="AX77" s="162">
        <f>IF('Indicator Date'!AX77="","x",'Indicator Date'!AX77)</f>
        <v>2016</v>
      </c>
      <c r="AY77" s="162">
        <f>IF('Indicator Date'!AY77="","x",'Indicator Date'!AY77)</f>
        <v>2014</v>
      </c>
      <c r="AZ77" s="162">
        <f>IF('Indicator Date'!AZ77="","x",'Indicator Date'!AZ77)</f>
        <v>2015</v>
      </c>
      <c r="BA77" s="162">
        <f>IF('Indicator Date'!BA77="","x",'Indicator Date'!BA77)</f>
        <v>2015</v>
      </c>
      <c r="BB77" s="162">
        <f>IF('Indicator Date'!BB77="","x",'Indicator Date'!BB77)</f>
        <v>2017</v>
      </c>
      <c r="BC77" s="162">
        <f>IF('Indicator Date'!BC77="","x",'Indicator Date'!BC77)</f>
        <v>2017</v>
      </c>
      <c r="BD77" s="162">
        <f>IF('Indicator Date'!BD77="","x",'Indicator Date'!BD77)</f>
        <v>2015</v>
      </c>
      <c r="BE77" s="162">
        <f>IF('Indicator Date'!BE77="","x",'Indicator Date'!BE77)</f>
        <v>2014</v>
      </c>
      <c r="BF77" s="108"/>
    </row>
    <row r="78" spans="1:58" x14ac:dyDescent="0.25">
      <c r="A78" s="133" t="s">
        <v>142</v>
      </c>
      <c r="B78" s="111" t="s">
        <v>141</v>
      </c>
      <c r="C78" s="162">
        <f>IF('Indicator Date'!C78="","x",'Indicator Date'!C78)</f>
        <v>2015</v>
      </c>
      <c r="D78" s="162">
        <f>IF('Indicator Date'!D78="","x",'Indicator Date'!D78)</f>
        <v>2015</v>
      </c>
      <c r="E78" s="162">
        <f>IF('Indicator Date'!E78="","x",'Indicator Date'!E78)</f>
        <v>2015</v>
      </c>
      <c r="F78" s="162">
        <f>IF('Indicator Date'!F78="","x",'Indicator Date'!F78)</f>
        <v>2015</v>
      </c>
      <c r="G78" s="162">
        <f>IF('Indicator Date'!G78="","x",'Indicator Date'!G78)</f>
        <v>2015</v>
      </c>
      <c r="H78" s="162">
        <f>IF('Indicator Date'!H78="","x",'Indicator Date'!H78)</f>
        <v>2015</v>
      </c>
      <c r="I78" s="162">
        <f>IF('Indicator Date'!I78="","x",'Indicator Date'!I78)</f>
        <v>2015</v>
      </c>
      <c r="J78" s="162">
        <f>IF('Indicator Date'!J78="","x",'Indicator Date'!J78)</f>
        <v>2016</v>
      </c>
      <c r="K78" s="162">
        <f>IF('Indicator Date'!K78="","x",'Indicator Date'!K78)</f>
        <v>2016</v>
      </c>
      <c r="L78" s="162">
        <f>IF('Indicator Date'!L78="","x",'Indicator Date'!L78)</f>
        <v>2016</v>
      </c>
      <c r="M78" s="162">
        <f>IF('Indicator Date'!M78="","x",'Indicator Date'!M78)</f>
        <v>2018</v>
      </c>
      <c r="N78" s="162">
        <f>IF('Indicator Date'!N78="","x",'Indicator Date'!N78)</f>
        <v>2018</v>
      </c>
      <c r="O78" s="162">
        <f>IF('Indicator Date'!O78="","x",'Indicator Date'!O78)</f>
        <v>2017</v>
      </c>
      <c r="P78" s="162">
        <f>IF('Indicator Date'!P78="","x",'Indicator Date'!P78)</f>
        <v>2017</v>
      </c>
      <c r="Q78" s="162">
        <f>IF('Indicator Date'!Q78="","x",'Indicator Date'!Q78)</f>
        <v>2015</v>
      </c>
      <c r="R78" s="162" t="str">
        <f>IF('Indicator Date'!R78="","x",LEFT(RIGHT('Indicator Date'!R78,6),4))</f>
        <v>2006</v>
      </c>
      <c r="S78" s="162">
        <f>IF('Indicator Date'!S78="","x",'Indicator Date'!S78)</f>
        <v>2018</v>
      </c>
      <c r="T78" s="162">
        <f>IF('Indicator Date'!T78="","x",'Indicator Date'!T78)</f>
        <v>2015</v>
      </c>
      <c r="U78" s="162">
        <f>IF('Indicator Date'!U78="","x",'Indicator Date'!U78)</f>
        <v>2016</v>
      </c>
      <c r="V78" s="162">
        <f>IF('Indicator Date'!V78="","x",'Indicator Date'!V78)</f>
        <v>2016</v>
      </c>
      <c r="W78" s="162">
        <f>IF('Indicator Date'!W78="","x",'Indicator Date'!W78)</f>
        <v>2016</v>
      </c>
      <c r="X78" s="162">
        <f>IF('Indicator Date'!X78="","x",'Indicator Date'!X78)</f>
        <v>2006</v>
      </c>
      <c r="Y78" s="162">
        <f>IF('Indicator Date'!Y78="","x",'Indicator Date'!Y78)</f>
        <v>2016</v>
      </c>
      <c r="Z78" s="162">
        <f>IF('Indicator Date'!Z78="","x",'Indicator Date'!Z78)</f>
        <v>2016</v>
      </c>
      <c r="AA78" s="162">
        <f>IF('Indicator Date'!AA78="","x",'Indicator Date'!AA78)</f>
        <v>2016</v>
      </c>
      <c r="AB78" s="162">
        <f>IF('Indicator Date'!AB78="","x",'Indicator Date'!AB78)</f>
        <v>2016</v>
      </c>
      <c r="AC78" s="162">
        <f>IF('Indicator Date'!AC78="","x",'Indicator Date'!AC78)</f>
        <v>2015</v>
      </c>
      <c r="AD78" s="162">
        <f>IF('Indicator Date'!AD78="","x",'Indicator Date'!AD78)</f>
        <v>2015</v>
      </c>
      <c r="AE78" s="162">
        <f>IF('Indicator Date'!AE78="","x",'Indicator Date'!AE78)</f>
        <v>2012</v>
      </c>
      <c r="AF78" s="162">
        <f>IF('Indicator Date'!AF78="","x",'Indicator Date'!AF78)</f>
        <v>2015</v>
      </c>
      <c r="AG78" s="162">
        <f>IF('Indicator Date'!AG78="","x",'Indicator Date'!AG78)</f>
        <v>2009</v>
      </c>
      <c r="AH78" s="162">
        <f>IF('Indicator Date'!AH78="","x",'Indicator Date'!AH78)</f>
        <v>2016</v>
      </c>
      <c r="AI78" s="162">
        <f>IF('Indicator Date'!AI78="","x",'Indicator Date'!AI78)</f>
        <v>2017</v>
      </c>
      <c r="AJ78" s="162">
        <f>IF('Indicator Date'!AJ78="","x",'Indicator Date'!AJ78)</f>
        <v>2018</v>
      </c>
      <c r="AK78" s="162">
        <f>IF('Indicator Date'!AK78="","x",YEAR('Indicator Date'!AK78))</f>
        <v>2017</v>
      </c>
      <c r="AL78" s="162">
        <f>IF('Indicator Date'!AL78="","x",YEAR('Indicator Date'!AL78))</f>
        <v>2017</v>
      </c>
      <c r="AM78" s="162">
        <f>IF('Indicator Date'!AM78="","x",'Indicator Date'!AM78)</f>
        <v>2017</v>
      </c>
      <c r="AN78" s="162">
        <f>IF('Indicator Date'!AN78="","x",'Indicator Date'!AN78)</f>
        <v>2014</v>
      </c>
      <c r="AO78" s="162">
        <f>IF('Indicator Date'!AO78="","x",'Indicator Date'!AO78)</f>
        <v>2014</v>
      </c>
      <c r="AP78" s="162">
        <f>IF('Indicator Date'!AP78="","x",'Indicator Date'!AP78)</f>
        <v>2014</v>
      </c>
      <c r="AQ78" s="162">
        <f>IF('Indicator Date'!AQ78="","x",'Indicator Date'!AQ78)</f>
        <v>2014</v>
      </c>
      <c r="AR78" s="162">
        <f>IF('Indicator Date'!AR78="","x",'Indicator Date'!AR78)</f>
        <v>2015</v>
      </c>
      <c r="AS78" s="162">
        <f>IF('Indicator Date'!AS78="","x",'Indicator Date'!AS78)</f>
        <v>2016</v>
      </c>
      <c r="AT78" s="162">
        <f>IF('Indicator Date'!AT78="","x",'Indicator Date'!AT78)</f>
        <v>2017</v>
      </c>
      <c r="AU78" s="162">
        <f>IF('Indicator Date'!AU78="","x",'Indicator Date'!AU78)</f>
        <v>2016</v>
      </c>
      <c r="AV78" s="162">
        <f>IF('Indicator Date'!AV78="","x",'Indicator Date'!AV78)</f>
        <v>2015</v>
      </c>
      <c r="AW78" s="162">
        <f>IF('Indicator Date'!AW78="","x",'Indicator Date'!AW78)</f>
        <v>2015</v>
      </c>
      <c r="AX78" s="162">
        <f>IF('Indicator Date'!AX78="","x",'Indicator Date'!AX78)</f>
        <v>2016</v>
      </c>
      <c r="AY78" s="162">
        <f>IF('Indicator Date'!AY78="","x",'Indicator Date'!AY78)</f>
        <v>2014</v>
      </c>
      <c r="AZ78" s="162">
        <f>IF('Indicator Date'!AZ78="","x",'Indicator Date'!AZ78)</f>
        <v>2015</v>
      </c>
      <c r="BA78" s="162">
        <f>IF('Indicator Date'!BA78="","x",'Indicator Date'!BA78)</f>
        <v>2015</v>
      </c>
      <c r="BB78" s="162">
        <f>IF('Indicator Date'!BB78="","x",'Indicator Date'!BB78)</f>
        <v>2017</v>
      </c>
      <c r="BC78" s="162">
        <f>IF('Indicator Date'!BC78="","x",'Indicator Date'!BC78)</f>
        <v>2017</v>
      </c>
      <c r="BD78" s="162">
        <f>IF('Indicator Date'!BD78="","x",'Indicator Date'!BD78)</f>
        <v>2015</v>
      </c>
      <c r="BE78" s="162">
        <f>IF('Indicator Date'!BE78="","x",'Indicator Date'!BE78)</f>
        <v>2014</v>
      </c>
      <c r="BF78" s="108"/>
    </row>
    <row r="79" spans="1:58" x14ac:dyDescent="0.25">
      <c r="A79" s="133" t="s">
        <v>144</v>
      </c>
      <c r="B79" s="111" t="s">
        <v>143</v>
      </c>
      <c r="C79" s="162">
        <f>IF('Indicator Date'!C79="","x",'Indicator Date'!C79)</f>
        <v>2015</v>
      </c>
      <c r="D79" s="162">
        <f>IF('Indicator Date'!D79="","x",'Indicator Date'!D79)</f>
        <v>2015</v>
      </c>
      <c r="E79" s="162">
        <f>IF('Indicator Date'!E79="","x",'Indicator Date'!E79)</f>
        <v>2015</v>
      </c>
      <c r="F79" s="162">
        <f>IF('Indicator Date'!F79="","x",'Indicator Date'!F79)</f>
        <v>2015</v>
      </c>
      <c r="G79" s="162">
        <f>IF('Indicator Date'!G79="","x",'Indicator Date'!G79)</f>
        <v>2015</v>
      </c>
      <c r="H79" s="162">
        <f>IF('Indicator Date'!H79="","x",'Indicator Date'!H79)</f>
        <v>2015</v>
      </c>
      <c r="I79" s="162">
        <f>IF('Indicator Date'!I79="","x",'Indicator Date'!I79)</f>
        <v>2015</v>
      </c>
      <c r="J79" s="162">
        <f>IF('Indicator Date'!J79="","x",'Indicator Date'!J79)</f>
        <v>2016</v>
      </c>
      <c r="K79" s="162">
        <f>IF('Indicator Date'!K79="","x",'Indicator Date'!K79)</f>
        <v>2016</v>
      </c>
      <c r="L79" s="162">
        <f>IF('Indicator Date'!L79="","x",'Indicator Date'!L79)</f>
        <v>2016</v>
      </c>
      <c r="M79" s="162">
        <f>IF('Indicator Date'!M79="","x",'Indicator Date'!M79)</f>
        <v>2018</v>
      </c>
      <c r="N79" s="162">
        <f>IF('Indicator Date'!N79="","x",'Indicator Date'!N79)</f>
        <v>2018</v>
      </c>
      <c r="O79" s="162">
        <f>IF('Indicator Date'!O79="","x",'Indicator Date'!O79)</f>
        <v>2017</v>
      </c>
      <c r="P79" s="162">
        <f>IF('Indicator Date'!P79="","x",'Indicator Date'!P79)</f>
        <v>2017</v>
      </c>
      <c r="Q79" s="162">
        <f>IF('Indicator Date'!Q79="","x",'Indicator Date'!Q79)</f>
        <v>2015</v>
      </c>
      <c r="R79" s="162" t="str">
        <f>IF('Indicator Date'!R79="","x",LEFT(RIGHT('Indicator Date'!R79,6),4))</f>
        <v>2012</v>
      </c>
      <c r="S79" s="162">
        <f>IF('Indicator Date'!S79="","x",'Indicator Date'!S79)</f>
        <v>2018</v>
      </c>
      <c r="T79" s="162">
        <f>IF('Indicator Date'!T79="","x",'Indicator Date'!T79)</f>
        <v>2015</v>
      </c>
      <c r="U79" s="162">
        <f>IF('Indicator Date'!U79="","x",'Indicator Date'!U79)</f>
        <v>2016</v>
      </c>
      <c r="V79" s="162">
        <f>IF('Indicator Date'!V79="","x",'Indicator Date'!V79)</f>
        <v>2016</v>
      </c>
      <c r="W79" s="162">
        <f>IF('Indicator Date'!W79="","x",'Indicator Date'!W79)</f>
        <v>2016</v>
      </c>
      <c r="X79" s="162">
        <f>IF('Indicator Date'!X79="","x",'Indicator Date'!X79)</f>
        <v>2013</v>
      </c>
      <c r="Y79" s="162">
        <f>IF('Indicator Date'!Y79="","x",'Indicator Date'!Y79)</f>
        <v>2012</v>
      </c>
      <c r="Z79" s="162">
        <f>IF('Indicator Date'!Z79="","x",'Indicator Date'!Z79)</f>
        <v>2016</v>
      </c>
      <c r="AA79" s="162">
        <f>IF('Indicator Date'!AA79="","x",'Indicator Date'!AA79)</f>
        <v>2016</v>
      </c>
      <c r="AB79" s="162">
        <f>IF('Indicator Date'!AB79="","x",'Indicator Date'!AB79)</f>
        <v>2016</v>
      </c>
      <c r="AC79" s="162">
        <f>IF('Indicator Date'!AC79="","x",'Indicator Date'!AC79)</f>
        <v>2015</v>
      </c>
      <c r="AD79" s="162">
        <f>IF('Indicator Date'!AD79="","x",'Indicator Date'!AD79)</f>
        <v>2015</v>
      </c>
      <c r="AE79" s="162">
        <f>IF('Indicator Date'!AE79="","x",'Indicator Date'!AE79)</f>
        <v>2012</v>
      </c>
      <c r="AF79" s="162">
        <f>IF('Indicator Date'!AF79="","x",'Indicator Date'!AF79)</f>
        <v>2015</v>
      </c>
      <c r="AG79" s="162">
        <f>IF('Indicator Date'!AG79="","x",'Indicator Date'!AG79)</f>
        <v>2010</v>
      </c>
      <c r="AH79" s="162">
        <f>IF('Indicator Date'!AH79="","x",'Indicator Date'!AH79)</f>
        <v>2016</v>
      </c>
      <c r="AI79" s="162">
        <f>IF('Indicator Date'!AI79="","x",'Indicator Date'!AI79)</f>
        <v>2017</v>
      </c>
      <c r="AJ79" s="162">
        <f>IF('Indicator Date'!AJ79="","x",'Indicator Date'!AJ79)</f>
        <v>2018</v>
      </c>
      <c r="AK79" s="162">
        <f>IF('Indicator Date'!AK79="","x",YEAR('Indicator Date'!AK79))</f>
        <v>2018</v>
      </c>
      <c r="AL79" s="162">
        <f>IF('Indicator Date'!AL79="","x",YEAR('Indicator Date'!AL79))</f>
        <v>2017</v>
      </c>
      <c r="AM79" s="162">
        <f>IF('Indicator Date'!AM79="","x",'Indicator Date'!AM79)</f>
        <v>2017</v>
      </c>
      <c r="AN79" s="162">
        <f>IF('Indicator Date'!AN79="","x",'Indicator Date'!AN79)</f>
        <v>2014</v>
      </c>
      <c r="AO79" s="162">
        <f>IF('Indicator Date'!AO79="","x",'Indicator Date'!AO79)</f>
        <v>2014</v>
      </c>
      <c r="AP79" s="162">
        <f>IF('Indicator Date'!AP79="","x",'Indicator Date'!AP79)</f>
        <v>2014</v>
      </c>
      <c r="AQ79" s="162">
        <f>IF('Indicator Date'!AQ79="","x",'Indicator Date'!AQ79)</f>
        <v>2014</v>
      </c>
      <c r="AR79" s="162">
        <f>IF('Indicator Date'!AR79="","x",'Indicator Date'!AR79)</f>
        <v>2015</v>
      </c>
      <c r="AS79" s="162">
        <f>IF('Indicator Date'!AS79="","x",'Indicator Date'!AS79)</f>
        <v>2016</v>
      </c>
      <c r="AT79" s="162">
        <f>IF('Indicator Date'!AT79="","x",'Indicator Date'!AT79)</f>
        <v>2017</v>
      </c>
      <c r="AU79" s="162">
        <f>IF('Indicator Date'!AU79="","x",'Indicator Date'!AU79)</f>
        <v>2016</v>
      </c>
      <c r="AV79" s="162">
        <f>IF('Indicator Date'!AV79="","x",'Indicator Date'!AV79)</f>
        <v>2016</v>
      </c>
      <c r="AW79" s="162">
        <f>IF('Indicator Date'!AW79="","x",'Indicator Date'!AW79)</f>
        <v>2015</v>
      </c>
      <c r="AX79" s="162">
        <f>IF('Indicator Date'!AX79="","x",'Indicator Date'!AX79)</f>
        <v>2016</v>
      </c>
      <c r="AY79" s="162">
        <f>IF('Indicator Date'!AY79="","x",'Indicator Date'!AY79)</f>
        <v>2014</v>
      </c>
      <c r="AZ79" s="162">
        <f>IF('Indicator Date'!AZ79="","x",'Indicator Date'!AZ79)</f>
        <v>2015</v>
      </c>
      <c r="BA79" s="162">
        <f>IF('Indicator Date'!BA79="","x",'Indicator Date'!BA79)</f>
        <v>2015</v>
      </c>
      <c r="BB79" s="162">
        <f>IF('Indicator Date'!BB79="","x",'Indicator Date'!BB79)</f>
        <v>2017</v>
      </c>
      <c r="BC79" s="162">
        <f>IF('Indicator Date'!BC79="","x",'Indicator Date'!BC79)</f>
        <v>2017</v>
      </c>
      <c r="BD79" s="162">
        <f>IF('Indicator Date'!BD79="","x",'Indicator Date'!BD79)</f>
        <v>2015</v>
      </c>
      <c r="BE79" s="162">
        <f>IF('Indicator Date'!BE79="","x",'Indicator Date'!BE79)</f>
        <v>2014</v>
      </c>
      <c r="BF79" s="108"/>
    </row>
    <row r="80" spans="1:58" x14ac:dyDescent="0.25">
      <c r="A80" s="133" t="s">
        <v>845</v>
      </c>
      <c r="B80" s="111" t="s">
        <v>145</v>
      </c>
      <c r="C80" s="162">
        <f>IF('Indicator Date'!C80="","x",'Indicator Date'!C80)</f>
        <v>2015</v>
      </c>
      <c r="D80" s="162">
        <f>IF('Indicator Date'!D80="","x",'Indicator Date'!D80)</f>
        <v>2015</v>
      </c>
      <c r="E80" s="162">
        <f>IF('Indicator Date'!E80="","x",'Indicator Date'!E80)</f>
        <v>2015</v>
      </c>
      <c r="F80" s="162">
        <f>IF('Indicator Date'!F80="","x",'Indicator Date'!F80)</f>
        <v>2015</v>
      </c>
      <c r="G80" s="162">
        <f>IF('Indicator Date'!G80="","x",'Indicator Date'!G80)</f>
        <v>2015</v>
      </c>
      <c r="H80" s="162">
        <f>IF('Indicator Date'!H80="","x",'Indicator Date'!H80)</f>
        <v>2015</v>
      </c>
      <c r="I80" s="162">
        <f>IF('Indicator Date'!I80="","x",'Indicator Date'!I80)</f>
        <v>2015</v>
      </c>
      <c r="J80" s="162">
        <f>IF('Indicator Date'!J80="","x",'Indicator Date'!J80)</f>
        <v>2016</v>
      </c>
      <c r="K80" s="162">
        <f>IF('Indicator Date'!K80="","x",'Indicator Date'!K80)</f>
        <v>2016</v>
      </c>
      <c r="L80" s="162">
        <f>IF('Indicator Date'!L80="","x",'Indicator Date'!L80)</f>
        <v>2016</v>
      </c>
      <c r="M80" s="162">
        <f>IF('Indicator Date'!M80="","x",'Indicator Date'!M80)</f>
        <v>2018</v>
      </c>
      <c r="N80" s="162">
        <f>IF('Indicator Date'!N80="","x",'Indicator Date'!N80)</f>
        <v>2018</v>
      </c>
      <c r="O80" s="162">
        <f>IF('Indicator Date'!O80="","x",'Indicator Date'!O80)</f>
        <v>2017</v>
      </c>
      <c r="P80" s="162">
        <f>IF('Indicator Date'!P80="","x",'Indicator Date'!P80)</f>
        <v>2017</v>
      </c>
      <c r="Q80" s="162">
        <f>IF('Indicator Date'!Q80="","x",'Indicator Date'!Q80)</f>
        <v>2015</v>
      </c>
      <c r="R80" s="162" t="str">
        <f>IF('Indicator Date'!R80="","x",LEFT(RIGHT('Indicator Date'!R80,6),4))</f>
        <v>x</v>
      </c>
      <c r="S80" s="162">
        <f>IF('Indicator Date'!S80="","x",'Indicator Date'!S80)</f>
        <v>2018</v>
      </c>
      <c r="T80" s="162">
        <f>IF('Indicator Date'!T80="","x",'Indicator Date'!T80)</f>
        <v>2015</v>
      </c>
      <c r="U80" s="162">
        <f>IF('Indicator Date'!U80="","x",'Indicator Date'!U80)</f>
        <v>2016</v>
      </c>
      <c r="V80" s="162" t="str">
        <f>IF('Indicator Date'!V80="","x",'Indicator Date'!V80)</f>
        <v>x</v>
      </c>
      <c r="W80" s="162">
        <f>IF('Indicator Date'!W80="","x",'Indicator Date'!W80)</f>
        <v>2016</v>
      </c>
      <c r="X80" s="162" t="str">
        <f>IF('Indicator Date'!X80="","x",'Indicator Date'!X80)</f>
        <v>x</v>
      </c>
      <c r="Y80" s="162">
        <f>IF('Indicator Date'!Y80="","x",'Indicator Date'!Y80)</f>
        <v>2010</v>
      </c>
      <c r="Z80" s="162">
        <f>IF('Indicator Date'!Z80="","x",'Indicator Date'!Z80)</f>
        <v>2016</v>
      </c>
      <c r="AA80" s="162">
        <f>IF('Indicator Date'!AA80="","x",'Indicator Date'!AA80)</f>
        <v>2016</v>
      </c>
      <c r="AB80" s="162">
        <f>IF('Indicator Date'!AB80="","x",'Indicator Date'!AB80)</f>
        <v>2016</v>
      </c>
      <c r="AC80" s="162">
        <f>IF('Indicator Date'!AC80="","x",'Indicator Date'!AC80)</f>
        <v>2015</v>
      </c>
      <c r="AD80" s="162">
        <f>IF('Indicator Date'!AD80="","x",'Indicator Date'!AD80)</f>
        <v>2015</v>
      </c>
      <c r="AE80" s="162">
        <f>IF('Indicator Date'!AE80="","x",'Indicator Date'!AE80)</f>
        <v>2012</v>
      </c>
      <c r="AF80" s="162">
        <f>IF('Indicator Date'!AF80="","x",'Indicator Date'!AF80)</f>
        <v>2015</v>
      </c>
      <c r="AG80" s="162">
        <f>IF('Indicator Date'!AG80="","x",'Indicator Date'!AG80)</f>
        <v>2013</v>
      </c>
      <c r="AH80" s="162">
        <f>IF('Indicator Date'!AH80="","x",'Indicator Date'!AH80)</f>
        <v>2016</v>
      </c>
      <c r="AI80" s="162">
        <f>IF('Indicator Date'!AI80="","x",'Indicator Date'!AI80)</f>
        <v>2017</v>
      </c>
      <c r="AJ80" s="162">
        <f>IF('Indicator Date'!AJ80="","x",'Indicator Date'!AJ80)</f>
        <v>2018</v>
      </c>
      <c r="AK80" s="162" t="str">
        <f>IF('Indicator Date'!AK80="","x",YEAR('Indicator Date'!AK80))</f>
        <v>x</v>
      </c>
      <c r="AL80" s="162">
        <f>IF('Indicator Date'!AL80="","x",YEAR('Indicator Date'!AL80))</f>
        <v>2017</v>
      </c>
      <c r="AM80" s="162">
        <f>IF('Indicator Date'!AM80="","x",'Indicator Date'!AM80)</f>
        <v>2017</v>
      </c>
      <c r="AN80" s="162">
        <f>IF('Indicator Date'!AN80="","x",'Indicator Date'!AN80)</f>
        <v>2014</v>
      </c>
      <c r="AO80" s="162">
        <f>IF('Indicator Date'!AO80="","x",'Indicator Date'!AO80)</f>
        <v>2014</v>
      </c>
      <c r="AP80" s="162">
        <f>IF('Indicator Date'!AP80="","x",'Indicator Date'!AP80)</f>
        <v>2014</v>
      </c>
      <c r="AQ80" s="162">
        <f>IF('Indicator Date'!AQ80="","x",'Indicator Date'!AQ80)</f>
        <v>2014</v>
      </c>
      <c r="AR80" s="162">
        <f>IF('Indicator Date'!AR80="","x",'Indicator Date'!AR80)</f>
        <v>2011</v>
      </c>
      <c r="AS80" s="162">
        <f>IF('Indicator Date'!AS80="","x",'Indicator Date'!AS80)</f>
        <v>2016</v>
      </c>
      <c r="AT80" s="162">
        <f>IF('Indicator Date'!AT80="","x",'Indicator Date'!AT80)</f>
        <v>2017</v>
      </c>
      <c r="AU80" s="162">
        <f>IF('Indicator Date'!AU80="","x",'Indicator Date'!AU80)</f>
        <v>2016</v>
      </c>
      <c r="AV80" s="162">
        <f>IF('Indicator Date'!AV80="","x",'Indicator Date'!AV80)</f>
        <v>2015</v>
      </c>
      <c r="AW80" s="162">
        <f>IF('Indicator Date'!AW80="","x",'Indicator Date'!AW80)</f>
        <v>2015</v>
      </c>
      <c r="AX80" s="162">
        <f>IF('Indicator Date'!AX80="","x",'Indicator Date'!AX80)</f>
        <v>2016</v>
      </c>
      <c r="AY80" s="162">
        <f>IF('Indicator Date'!AY80="","x",'Indicator Date'!AY80)</f>
        <v>2014</v>
      </c>
      <c r="AZ80" s="162">
        <f>IF('Indicator Date'!AZ80="","x",'Indicator Date'!AZ80)</f>
        <v>2015</v>
      </c>
      <c r="BA80" s="162">
        <f>IF('Indicator Date'!BA80="","x",'Indicator Date'!BA80)</f>
        <v>2015</v>
      </c>
      <c r="BB80" s="162">
        <f>IF('Indicator Date'!BB80="","x",'Indicator Date'!BB80)</f>
        <v>2017</v>
      </c>
      <c r="BC80" s="162">
        <f>IF('Indicator Date'!BC80="","x",'Indicator Date'!BC80)</f>
        <v>2017</v>
      </c>
      <c r="BD80" s="162">
        <f>IF('Indicator Date'!BD80="","x",'Indicator Date'!BD80)</f>
        <v>2015</v>
      </c>
      <c r="BE80" s="162">
        <f>IF('Indicator Date'!BE80="","x",'Indicator Date'!BE80)</f>
        <v>2014</v>
      </c>
      <c r="BF80" s="108"/>
    </row>
    <row r="81" spans="1:58" x14ac:dyDescent="0.25">
      <c r="A81" s="133" t="s">
        <v>147</v>
      </c>
      <c r="B81" s="111" t="s">
        <v>146</v>
      </c>
      <c r="C81" s="162">
        <f>IF('Indicator Date'!C81="","x",'Indicator Date'!C81)</f>
        <v>2015</v>
      </c>
      <c r="D81" s="162">
        <f>IF('Indicator Date'!D81="","x",'Indicator Date'!D81)</f>
        <v>2015</v>
      </c>
      <c r="E81" s="162">
        <f>IF('Indicator Date'!E81="","x",'Indicator Date'!E81)</f>
        <v>2015</v>
      </c>
      <c r="F81" s="162">
        <f>IF('Indicator Date'!F81="","x",'Indicator Date'!F81)</f>
        <v>2015</v>
      </c>
      <c r="G81" s="162">
        <f>IF('Indicator Date'!G81="","x",'Indicator Date'!G81)</f>
        <v>2015</v>
      </c>
      <c r="H81" s="162">
        <f>IF('Indicator Date'!H81="","x",'Indicator Date'!H81)</f>
        <v>2015</v>
      </c>
      <c r="I81" s="162">
        <f>IF('Indicator Date'!I81="","x",'Indicator Date'!I81)</f>
        <v>2015</v>
      </c>
      <c r="J81" s="162">
        <f>IF('Indicator Date'!J81="","x",'Indicator Date'!J81)</f>
        <v>2016</v>
      </c>
      <c r="K81" s="162">
        <f>IF('Indicator Date'!K81="","x",'Indicator Date'!K81)</f>
        <v>2016</v>
      </c>
      <c r="L81" s="162">
        <f>IF('Indicator Date'!L81="","x",'Indicator Date'!L81)</f>
        <v>2016</v>
      </c>
      <c r="M81" s="162">
        <f>IF('Indicator Date'!M81="","x",'Indicator Date'!M81)</f>
        <v>2018</v>
      </c>
      <c r="N81" s="162">
        <f>IF('Indicator Date'!N81="","x",'Indicator Date'!N81)</f>
        <v>2018</v>
      </c>
      <c r="O81" s="162">
        <f>IF('Indicator Date'!O81="","x",'Indicator Date'!O81)</f>
        <v>2017</v>
      </c>
      <c r="P81" s="162">
        <f>IF('Indicator Date'!P81="","x",'Indicator Date'!P81)</f>
        <v>2017</v>
      </c>
      <c r="Q81" s="162">
        <f>IF('Indicator Date'!Q81="","x",'Indicator Date'!Q81)</f>
        <v>2015</v>
      </c>
      <c r="R81" s="162" t="str">
        <f>IF('Indicator Date'!R81="","x",LEFT(RIGHT('Indicator Date'!R81,6),4))</f>
        <v>2011</v>
      </c>
      <c r="S81" s="162">
        <f>IF('Indicator Date'!S81="","x",'Indicator Date'!S81)</f>
        <v>2018</v>
      </c>
      <c r="T81" s="162">
        <f>IF('Indicator Date'!T81="","x",'Indicator Date'!T81)</f>
        <v>2015</v>
      </c>
      <c r="U81" s="162">
        <f>IF('Indicator Date'!U81="","x",'Indicator Date'!U81)</f>
        <v>2016</v>
      </c>
      <c r="V81" s="162">
        <f>IF('Indicator Date'!V81="","x",'Indicator Date'!V81)</f>
        <v>2016</v>
      </c>
      <c r="W81" s="162">
        <f>IF('Indicator Date'!W81="","x",'Indicator Date'!W81)</f>
        <v>2016</v>
      </c>
      <c r="X81" s="162">
        <f>IF('Indicator Date'!X81="","x",'Indicator Date'!X81)</f>
        <v>2011</v>
      </c>
      <c r="Y81" s="162">
        <f>IF('Indicator Date'!Y81="","x",'Indicator Date'!Y81)</f>
        <v>2010</v>
      </c>
      <c r="Z81" s="162">
        <f>IF('Indicator Date'!Z81="","x",'Indicator Date'!Z81)</f>
        <v>2016</v>
      </c>
      <c r="AA81" s="162">
        <f>IF('Indicator Date'!AA81="","x",'Indicator Date'!AA81)</f>
        <v>2016</v>
      </c>
      <c r="AB81" s="162" t="str">
        <f>IF('Indicator Date'!AB81="","x",'Indicator Date'!AB81)</f>
        <v>x</v>
      </c>
      <c r="AC81" s="162">
        <f>IF('Indicator Date'!AC81="","x",'Indicator Date'!AC81)</f>
        <v>2015</v>
      </c>
      <c r="AD81" s="162">
        <f>IF('Indicator Date'!AD81="","x",'Indicator Date'!AD81)</f>
        <v>2015</v>
      </c>
      <c r="AE81" s="162" t="str">
        <f>IF('Indicator Date'!AE81="","x",'Indicator Date'!AE81)</f>
        <v>x</v>
      </c>
      <c r="AF81" s="162">
        <f>IF('Indicator Date'!AF81="","x",'Indicator Date'!AF81)</f>
        <v>2015</v>
      </c>
      <c r="AG81" s="162">
        <f>IF('Indicator Date'!AG81="","x",'Indicator Date'!AG81)</f>
        <v>2012</v>
      </c>
      <c r="AH81" s="162">
        <f>IF('Indicator Date'!AH81="","x",'Indicator Date'!AH81)</f>
        <v>2016</v>
      </c>
      <c r="AI81" s="162">
        <f>IF('Indicator Date'!AI81="","x",'Indicator Date'!AI81)</f>
        <v>2017</v>
      </c>
      <c r="AJ81" s="162">
        <f>IF('Indicator Date'!AJ81="","x",'Indicator Date'!AJ81)</f>
        <v>2018</v>
      </c>
      <c r="AK81" s="162">
        <f>IF('Indicator Date'!AK81="","x",YEAR('Indicator Date'!AK81))</f>
        <v>2018</v>
      </c>
      <c r="AL81" s="162">
        <f>IF('Indicator Date'!AL81="","x",YEAR('Indicator Date'!AL81))</f>
        <v>2018</v>
      </c>
      <c r="AM81" s="162">
        <f>IF('Indicator Date'!AM81="","x",'Indicator Date'!AM81)</f>
        <v>2017</v>
      </c>
      <c r="AN81" s="162">
        <f>IF('Indicator Date'!AN81="","x",'Indicator Date'!AN81)</f>
        <v>2014</v>
      </c>
      <c r="AO81" s="162">
        <f>IF('Indicator Date'!AO81="","x",'Indicator Date'!AO81)</f>
        <v>2014</v>
      </c>
      <c r="AP81" s="162">
        <f>IF('Indicator Date'!AP81="","x",'Indicator Date'!AP81)</f>
        <v>2014</v>
      </c>
      <c r="AQ81" s="162">
        <f>IF('Indicator Date'!AQ81="","x",'Indicator Date'!AQ81)</f>
        <v>2014</v>
      </c>
      <c r="AR81" s="162">
        <f>IF('Indicator Date'!AR81="","x",'Indicator Date'!AR81)</f>
        <v>2015</v>
      </c>
      <c r="AS81" s="162">
        <f>IF('Indicator Date'!AS81="","x",'Indicator Date'!AS81)</f>
        <v>2016</v>
      </c>
      <c r="AT81" s="162">
        <f>IF('Indicator Date'!AT81="","x",'Indicator Date'!AT81)</f>
        <v>2017</v>
      </c>
      <c r="AU81" s="162">
        <f>IF('Indicator Date'!AU81="","x",'Indicator Date'!AU81)</f>
        <v>2016</v>
      </c>
      <c r="AV81" s="162">
        <f>IF('Indicator Date'!AV81="","x",'Indicator Date'!AV81)</f>
        <v>2015</v>
      </c>
      <c r="AW81" s="162">
        <f>IF('Indicator Date'!AW81="","x",'Indicator Date'!AW81)</f>
        <v>2015</v>
      </c>
      <c r="AX81" s="162">
        <f>IF('Indicator Date'!AX81="","x",'Indicator Date'!AX81)</f>
        <v>2016</v>
      </c>
      <c r="AY81" s="162">
        <f>IF('Indicator Date'!AY81="","x",'Indicator Date'!AY81)</f>
        <v>2014</v>
      </c>
      <c r="AZ81" s="162">
        <f>IF('Indicator Date'!AZ81="","x",'Indicator Date'!AZ81)</f>
        <v>2015</v>
      </c>
      <c r="BA81" s="162">
        <f>IF('Indicator Date'!BA81="","x",'Indicator Date'!BA81)</f>
        <v>2015</v>
      </c>
      <c r="BB81" s="162">
        <f>IF('Indicator Date'!BB81="","x",'Indicator Date'!BB81)</f>
        <v>2017</v>
      </c>
      <c r="BC81" s="162">
        <f>IF('Indicator Date'!BC81="","x",'Indicator Date'!BC81)</f>
        <v>2017</v>
      </c>
      <c r="BD81" s="162">
        <f>IF('Indicator Date'!BD81="","x",'Indicator Date'!BD81)</f>
        <v>2015</v>
      </c>
      <c r="BE81" s="162">
        <f>IF('Indicator Date'!BE81="","x",'Indicator Date'!BE81)</f>
        <v>2014</v>
      </c>
      <c r="BF81" s="108"/>
    </row>
    <row r="82" spans="1:58" x14ac:dyDescent="0.25">
      <c r="A82" s="133" t="s">
        <v>149</v>
      </c>
      <c r="B82" s="111" t="s">
        <v>148</v>
      </c>
      <c r="C82" s="162">
        <f>IF('Indicator Date'!C82="","x",'Indicator Date'!C82)</f>
        <v>2015</v>
      </c>
      <c r="D82" s="162">
        <f>IF('Indicator Date'!D82="","x",'Indicator Date'!D82)</f>
        <v>2015</v>
      </c>
      <c r="E82" s="162">
        <f>IF('Indicator Date'!E82="","x",'Indicator Date'!E82)</f>
        <v>2015</v>
      </c>
      <c r="F82" s="162">
        <f>IF('Indicator Date'!F82="","x",'Indicator Date'!F82)</f>
        <v>2015</v>
      </c>
      <c r="G82" s="162">
        <f>IF('Indicator Date'!G82="","x",'Indicator Date'!G82)</f>
        <v>2015</v>
      </c>
      <c r="H82" s="162">
        <f>IF('Indicator Date'!H82="","x",'Indicator Date'!H82)</f>
        <v>2015</v>
      </c>
      <c r="I82" s="162">
        <f>IF('Indicator Date'!I82="","x",'Indicator Date'!I82)</f>
        <v>2015</v>
      </c>
      <c r="J82" s="162">
        <f>IF('Indicator Date'!J82="","x",'Indicator Date'!J82)</f>
        <v>2016</v>
      </c>
      <c r="K82" s="162">
        <f>IF('Indicator Date'!K82="","x",'Indicator Date'!K82)</f>
        <v>2016</v>
      </c>
      <c r="L82" s="162">
        <f>IF('Indicator Date'!L82="","x",'Indicator Date'!L82)</f>
        <v>2016</v>
      </c>
      <c r="M82" s="162">
        <f>IF('Indicator Date'!M82="","x",'Indicator Date'!M82)</f>
        <v>2018</v>
      </c>
      <c r="N82" s="162">
        <f>IF('Indicator Date'!N82="","x",'Indicator Date'!N82)</f>
        <v>2018</v>
      </c>
      <c r="O82" s="162">
        <f>IF('Indicator Date'!O82="","x",'Indicator Date'!O82)</f>
        <v>2017</v>
      </c>
      <c r="P82" s="162">
        <f>IF('Indicator Date'!P82="","x",'Indicator Date'!P82)</f>
        <v>2017</v>
      </c>
      <c r="Q82" s="162">
        <f>IF('Indicator Date'!Q82="","x",'Indicator Date'!Q82)</f>
        <v>2015</v>
      </c>
      <c r="R82" s="162" t="str">
        <f>IF('Indicator Date'!R82="","x",LEFT(RIGHT('Indicator Date'!R82,6),4))</f>
        <v>x</v>
      </c>
      <c r="S82" s="162">
        <f>IF('Indicator Date'!S82="","x",'Indicator Date'!S82)</f>
        <v>2018</v>
      </c>
      <c r="T82" s="162">
        <f>IF('Indicator Date'!T82="","x",'Indicator Date'!T82)</f>
        <v>2015</v>
      </c>
      <c r="U82" s="162">
        <f>IF('Indicator Date'!U82="","x",'Indicator Date'!U82)</f>
        <v>2016</v>
      </c>
      <c r="V82" s="162" t="str">
        <f>IF('Indicator Date'!V82="","x",'Indicator Date'!V82)</f>
        <v>x</v>
      </c>
      <c r="W82" s="162">
        <f>IF('Indicator Date'!W82="","x",'Indicator Date'!W82)</f>
        <v>2016</v>
      </c>
      <c r="X82" s="162" t="str">
        <f>IF('Indicator Date'!X82="","x",'Indicator Date'!X82)</f>
        <v>x</v>
      </c>
      <c r="Y82" s="162">
        <f>IF('Indicator Date'!Y82="","x",'Indicator Date'!Y82)</f>
        <v>2016</v>
      </c>
      <c r="Z82" s="162">
        <f>IF('Indicator Date'!Z82="","x",'Indicator Date'!Z82)</f>
        <v>2016</v>
      </c>
      <c r="AA82" s="162">
        <f>IF('Indicator Date'!AA82="","x",'Indicator Date'!AA82)</f>
        <v>2016</v>
      </c>
      <c r="AB82" s="162">
        <f>IF('Indicator Date'!AB82="","x",'Indicator Date'!AB82)</f>
        <v>2016</v>
      </c>
      <c r="AC82" s="162">
        <f>IF('Indicator Date'!AC82="","x",'Indicator Date'!AC82)</f>
        <v>2015</v>
      </c>
      <c r="AD82" s="162">
        <f>IF('Indicator Date'!AD82="","x",'Indicator Date'!AD82)</f>
        <v>2015</v>
      </c>
      <c r="AE82" s="162" t="str">
        <f>IF('Indicator Date'!AE82="","x",'Indicator Date'!AE82)</f>
        <v>x</v>
      </c>
      <c r="AF82" s="162">
        <f>IF('Indicator Date'!AF82="","x",'Indicator Date'!AF82)</f>
        <v>2015</v>
      </c>
      <c r="AG82" s="162">
        <f>IF('Indicator Date'!AG82="","x",'Indicator Date'!AG82)</f>
        <v>2012</v>
      </c>
      <c r="AH82" s="162">
        <f>IF('Indicator Date'!AH82="","x",'Indicator Date'!AH82)</f>
        <v>2016</v>
      </c>
      <c r="AI82" s="162">
        <f>IF('Indicator Date'!AI82="","x",'Indicator Date'!AI82)</f>
        <v>2017</v>
      </c>
      <c r="AJ82" s="162">
        <f>IF('Indicator Date'!AJ82="","x",'Indicator Date'!AJ82)</f>
        <v>2018</v>
      </c>
      <c r="AK82" s="162" t="str">
        <f>IF('Indicator Date'!AK82="","x",YEAR('Indicator Date'!AK82))</f>
        <v>x</v>
      </c>
      <c r="AL82" s="162">
        <f>IF('Indicator Date'!AL82="","x",YEAR('Indicator Date'!AL82))</f>
        <v>2017</v>
      </c>
      <c r="AM82" s="162">
        <f>IF('Indicator Date'!AM82="","x",'Indicator Date'!AM82)</f>
        <v>2017</v>
      </c>
      <c r="AN82" s="162">
        <f>IF('Indicator Date'!AN82="","x",'Indicator Date'!AN82)</f>
        <v>2014</v>
      </c>
      <c r="AO82" s="162">
        <f>IF('Indicator Date'!AO82="","x",'Indicator Date'!AO82)</f>
        <v>2014</v>
      </c>
      <c r="AP82" s="162">
        <f>IF('Indicator Date'!AP82="","x",'Indicator Date'!AP82)</f>
        <v>2014</v>
      </c>
      <c r="AQ82" s="162">
        <f>IF('Indicator Date'!AQ82="","x",'Indicator Date'!AQ82)</f>
        <v>2014</v>
      </c>
      <c r="AR82" s="162" t="str">
        <f>IF('Indicator Date'!AR82="","x",'Indicator Date'!AR82)</f>
        <v>x</v>
      </c>
      <c r="AS82" s="162">
        <f>IF('Indicator Date'!AS82="","x",'Indicator Date'!AS82)</f>
        <v>2016</v>
      </c>
      <c r="AT82" s="162">
        <f>IF('Indicator Date'!AT82="","x",'Indicator Date'!AT82)</f>
        <v>2017</v>
      </c>
      <c r="AU82" s="162">
        <f>IF('Indicator Date'!AU82="","x",'Indicator Date'!AU82)</f>
        <v>2016</v>
      </c>
      <c r="AV82" s="162" t="str">
        <f>IF('Indicator Date'!AV82="","x",'Indicator Date'!AV82)</f>
        <v>x</v>
      </c>
      <c r="AW82" s="162">
        <f>IF('Indicator Date'!AW82="","x",'Indicator Date'!AW82)</f>
        <v>2015</v>
      </c>
      <c r="AX82" s="162">
        <f>IF('Indicator Date'!AX82="","x",'Indicator Date'!AX82)</f>
        <v>2016</v>
      </c>
      <c r="AY82" s="162">
        <f>IF('Indicator Date'!AY82="","x",'Indicator Date'!AY82)</f>
        <v>2014</v>
      </c>
      <c r="AZ82" s="162">
        <f>IF('Indicator Date'!AZ82="","x",'Indicator Date'!AZ82)</f>
        <v>2015</v>
      </c>
      <c r="BA82" s="162">
        <f>IF('Indicator Date'!BA82="","x",'Indicator Date'!BA82)</f>
        <v>2015</v>
      </c>
      <c r="BB82" s="162">
        <f>IF('Indicator Date'!BB82="","x",'Indicator Date'!BB82)</f>
        <v>2017</v>
      </c>
      <c r="BC82" s="162">
        <f>IF('Indicator Date'!BC82="","x",'Indicator Date'!BC82)</f>
        <v>2017</v>
      </c>
      <c r="BD82" s="162">
        <f>IF('Indicator Date'!BD82="","x",'Indicator Date'!BD82)</f>
        <v>2015</v>
      </c>
      <c r="BE82" s="162">
        <f>IF('Indicator Date'!BE82="","x",'Indicator Date'!BE82)</f>
        <v>2014</v>
      </c>
      <c r="BF82" s="108"/>
    </row>
    <row r="83" spans="1:58" x14ac:dyDescent="0.25">
      <c r="A83" s="133" t="s">
        <v>151</v>
      </c>
      <c r="B83" s="111" t="s">
        <v>150</v>
      </c>
      <c r="C83" s="162">
        <f>IF('Indicator Date'!C83="","x",'Indicator Date'!C83)</f>
        <v>2015</v>
      </c>
      <c r="D83" s="162">
        <f>IF('Indicator Date'!D83="","x",'Indicator Date'!D83)</f>
        <v>2015</v>
      </c>
      <c r="E83" s="162">
        <f>IF('Indicator Date'!E83="","x",'Indicator Date'!E83)</f>
        <v>2015</v>
      </c>
      <c r="F83" s="162">
        <f>IF('Indicator Date'!F83="","x",'Indicator Date'!F83)</f>
        <v>2015</v>
      </c>
      <c r="G83" s="162">
        <f>IF('Indicator Date'!G83="","x",'Indicator Date'!G83)</f>
        <v>2015</v>
      </c>
      <c r="H83" s="162">
        <f>IF('Indicator Date'!H83="","x",'Indicator Date'!H83)</f>
        <v>2015</v>
      </c>
      <c r="I83" s="162">
        <f>IF('Indicator Date'!I83="","x",'Indicator Date'!I83)</f>
        <v>2015</v>
      </c>
      <c r="J83" s="162">
        <f>IF('Indicator Date'!J83="","x",'Indicator Date'!J83)</f>
        <v>2016</v>
      </c>
      <c r="K83" s="162">
        <f>IF('Indicator Date'!K83="","x",'Indicator Date'!K83)</f>
        <v>2016</v>
      </c>
      <c r="L83" s="162">
        <f>IF('Indicator Date'!L83="","x",'Indicator Date'!L83)</f>
        <v>2016</v>
      </c>
      <c r="M83" s="162">
        <f>IF('Indicator Date'!M83="","x",'Indicator Date'!M83)</f>
        <v>2018</v>
      </c>
      <c r="N83" s="162">
        <f>IF('Indicator Date'!N83="","x",'Indicator Date'!N83)</f>
        <v>2018</v>
      </c>
      <c r="O83" s="162">
        <f>IF('Indicator Date'!O83="","x",'Indicator Date'!O83)</f>
        <v>2017</v>
      </c>
      <c r="P83" s="162">
        <f>IF('Indicator Date'!P83="","x",'Indicator Date'!P83)</f>
        <v>2017</v>
      </c>
      <c r="Q83" s="162">
        <f>IF('Indicator Date'!Q83="","x",'Indicator Date'!Q83)</f>
        <v>2015</v>
      </c>
      <c r="R83" s="162" t="str">
        <f>IF('Indicator Date'!R83="","x",LEFT(RIGHT('Indicator Date'!R83,6),4))</f>
        <v>x</v>
      </c>
      <c r="S83" s="162">
        <f>IF('Indicator Date'!S83="","x",'Indicator Date'!S83)</f>
        <v>2018</v>
      </c>
      <c r="T83" s="162">
        <f>IF('Indicator Date'!T83="","x",'Indicator Date'!T83)</f>
        <v>2015</v>
      </c>
      <c r="U83" s="162">
        <f>IF('Indicator Date'!U83="","x",'Indicator Date'!U83)</f>
        <v>2016</v>
      </c>
      <c r="V83" s="162" t="str">
        <f>IF('Indicator Date'!V83="","x",'Indicator Date'!V83)</f>
        <v>x</v>
      </c>
      <c r="W83" s="162">
        <f>IF('Indicator Date'!W83="","x",'Indicator Date'!W83)</f>
        <v>2016</v>
      </c>
      <c r="X83" s="162" t="str">
        <f>IF('Indicator Date'!X83="","x",'Indicator Date'!X83)</f>
        <v>x</v>
      </c>
      <c r="Y83" s="162">
        <f>IF('Indicator Date'!Y83="","x",'Indicator Date'!Y83)</f>
        <v>2012</v>
      </c>
      <c r="Z83" s="162">
        <f>IF('Indicator Date'!Z83="","x",'Indicator Date'!Z83)</f>
        <v>2016</v>
      </c>
      <c r="AA83" s="162">
        <f>IF('Indicator Date'!AA83="","x",'Indicator Date'!AA83)</f>
        <v>2016</v>
      </c>
      <c r="AB83" s="162" t="str">
        <f>IF('Indicator Date'!AB83="","x",'Indicator Date'!AB83)</f>
        <v>x</v>
      </c>
      <c r="AC83" s="162">
        <f>IF('Indicator Date'!AC83="","x",'Indicator Date'!AC83)</f>
        <v>2015</v>
      </c>
      <c r="AD83" s="162">
        <f>IF('Indicator Date'!AD83="","x",'Indicator Date'!AD83)</f>
        <v>2015</v>
      </c>
      <c r="AE83" s="162" t="str">
        <f>IF('Indicator Date'!AE83="","x",'Indicator Date'!AE83)</f>
        <v>x</v>
      </c>
      <c r="AF83" s="162">
        <f>IF('Indicator Date'!AF83="","x",'Indicator Date'!AF83)</f>
        <v>2015</v>
      </c>
      <c r="AG83" s="162">
        <f>IF('Indicator Date'!AG83="","x",'Indicator Date'!AG83)</f>
        <v>2010</v>
      </c>
      <c r="AH83" s="162">
        <f>IF('Indicator Date'!AH83="","x",'Indicator Date'!AH83)</f>
        <v>2016</v>
      </c>
      <c r="AI83" s="162">
        <f>IF('Indicator Date'!AI83="","x",'Indicator Date'!AI83)</f>
        <v>2017</v>
      </c>
      <c r="AJ83" s="162">
        <f>IF('Indicator Date'!AJ83="","x",'Indicator Date'!AJ83)</f>
        <v>2018</v>
      </c>
      <c r="AK83" s="162" t="str">
        <f>IF('Indicator Date'!AK83="","x",YEAR('Indicator Date'!AK83))</f>
        <v>x</v>
      </c>
      <c r="AL83" s="162">
        <f>IF('Indicator Date'!AL83="","x",YEAR('Indicator Date'!AL83))</f>
        <v>2017</v>
      </c>
      <c r="AM83" s="162">
        <f>IF('Indicator Date'!AM83="","x",'Indicator Date'!AM83)</f>
        <v>2017</v>
      </c>
      <c r="AN83" s="162">
        <f>IF('Indicator Date'!AN83="","x",'Indicator Date'!AN83)</f>
        <v>2014</v>
      </c>
      <c r="AO83" s="162">
        <f>IF('Indicator Date'!AO83="","x",'Indicator Date'!AO83)</f>
        <v>2014</v>
      </c>
      <c r="AP83" s="162">
        <f>IF('Indicator Date'!AP83="","x",'Indicator Date'!AP83)</f>
        <v>2014</v>
      </c>
      <c r="AQ83" s="162">
        <f>IF('Indicator Date'!AQ83="","x",'Indicator Date'!AQ83)</f>
        <v>2014</v>
      </c>
      <c r="AR83" s="162" t="str">
        <f>IF('Indicator Date'!AR83="","x",'Indicator Date'!AR83)</f>
        <v>x</v>
      </c>
      <c r="AS83" s="162">
        <f>IF('Indicator Date'!AS83="","x",'Indicator Date'!AS83)</f>
        <v>2016</v>
      </c>
      <c r="AT83" s="162">
        <f>IF('Indicator Date'!AT83="","x",'Indicator Date'!AT83)</f>
        <v>2017</v>
      </c>
      <c r="AU83" s="162">
        <f>IF('Indicator Date'!AU83="","x",'Indicator Date'!AU83)</f>
        <v>2016</v>
      </c>
      <c r="AV83" s="162" t="str">
        <f>IF('Indicator Date'!AV83="","x",'Indicator Date'!AV83)</f>
        <v>x</v>
      </c>
      <c r="AW83" s="162">
        <f>IF('Indicator Date'!AW83="","x",'Indicator Date'!AW83)</f>
        <v>2015</v>
      </c>
      <c r="AX83" s="162">
        <f>IF('Indicator Date'!AX83="","x",'Indicator Date'!AX83)</f>
        <v>2016</v>
      </c>
      <c r="AY83" s="162">
        <f>IF('Indicator Date'!AY83="","x",'Indicator Date'!AY83)</f>
        <v>2014</v>
      </c>
      <c r="AZ83" s="162">
        <f>IF('Indicator Date'!AZ83="","x",'Indicator Date'!AZ83)</f>
        <v>2015</v>
      </c>
      <c r="BA83" s="162">
        <f>IF('Indicator Date'!BA83="","x",'Indicator Date'!BA83)</f>
        <v>2015</v>
      </c>
      <c r="BB83" s="162">
        <f>IF('Indicator Date'!BB83="","x",'Indicator Date'!BB83)</f>
        <v>2017</v>
      </c>
      <c r="BC83" s="162">
        <f>IF('Indicator Date'!BC83="","x",'Indicator Date'!BC83)</f>
        <v>2017</v>
      </c>
      <c r="BD83" s="162">
        <f>IF('Indicator Date'!BD83="","x",'Indicator Date'!BD83)</f>
        <v>2015</v>
      </c>
      <c r="BE83" s="162">
        <f>IF('Indicator Date'!BE83="","x",'Indicator Date'!BE83)</f>
        <v>2014</v>
      </c>
      <c r="BF83" s="108"/>
    </row>
    <row r="84" spans="1:58" x14ac:dyDescent="0.25">
      <c r="A84" s="133" t="s">
        <v>153</v>
      </c>
      <c r="B84" s="111" t="s">
        <v>152</v>
      </c>
      <c r="C84" s="162">
        <f>IF('Indicator Date'!C84="","x",'Indicator Date'!C84)</f>
        <v>2015</v>
      </c>
      <c r="D84" s="162">
        <f>IF('Indicator Date'!D84="","x",'Indicator Date'!D84)</f>
        <v>2015</v>
      </c>
      <c r="E84" s="162">
        <f>IF('Indicator Date'!E84="","x",'Indicator Date'!E84)</f>
        <v>2015</v>
      </c>
      <c r="F84" s="162">
        <f>IF('Indicator Date'!F84="","x",'Indicator Date'!F84)</f>
        <v>2015</v>
      </c>
      <c r="G84" s="162">
        <f>IF('Indicator Date'!G84="","x",'Indicator Date'!G84)</f>
        <v>2015</v>
      </c>
      <c r="H84" s="162">
        <f>IF('Indicator Date'!H84="","x",'Indicator Date'!H84)</f>
        <v>2015</v>
      </c>
      <c r="I84" s="162">
        <f>IF('Indicator Date'!I84="","x",'Indicator Date'!I84)</f>
        <v>2015</v>
      </c>
      <c r="J84" s="162">
        <f>IF('Indicator Date'!J84="","x",'Indicator Date'!J84)</f>
        <v>2016</v>
      </c>
      <c r="K84" s="162">
        <f>IF('Indicator Date'!K84="","x",'Indicator Date'!K84)</f>
        <v>2016</v>
      </c>
      <c r="L84" s="162">
        <f>IF('Indicator Date'!L84="","x",'Indicator Date'!L84)</f>
        <v>2016</v>
      </c>
      <c r="M84" s="162">
        <f>IF('Indicator Date'!M84="","x",'Indicator Date'!M84)</f>
        <v>2018</v>
      </c>
      <c r="N84" s="162">
        <f>IF('Indicator Date'!N84="","x",'Indicator Date'!N84)</f>
        <v>2018</v>
      </c>
      <c r="O84" s="162">
        <f>IF('Indicator Date'!O84="","x",'Indicator Date'!O84)</f>
        <v>2017</v>
      </c>
      <c r="P84" s="162">
        <f>IF('Indicator Date'!P84="","x",'Indicator Date'!P84)</f>
        <v>2017</v>
      </c>
      <c r="Q84" s="162">
        <f>IF('Indicator Date'!Q84="","x",'Indicator Date'!Q84)</f>
        <v>2015</v>
      </c>
      <c r="R84" s="162" t="str">
        <f>IF('Indicator Date'!R84="","x",LEFT(RIGHT('Indicator Date'!R84,6),4))</f>
        <v>x</v>
      </c>
      <c r="S84" s="162">
        <f>IF('Indicator Date'!S84="","x",'Indicator Date'!S84)</f>
        <v>2018</v>
      </c>
      <c r="T84" s="162">
        <f>IF('Indicator Date'!T84="","x",'Indicator Date'!T84)</f>
        <v>2015</v>
      </c>
      <c r="U84" s="162">
        <f>IF('Indicator Date'!U84="","x",'Indicator Date'!U84)</f>
        <v>2016</v>
      </c>
      <c r="V84" s="162" t="str">
        <f>IF('Indicator Date'!V84="","x",'Indicator Date'!V84)</f>
        <v>x</v>
      </c>
      <c r="W84" s="162">
        <f>IF('Indicator Date'!W84="","x",'Indicator Date'!W84)</f>
        <v>2016</v>
      </c>
      <c r="X84" s="162" t="str">
        <f>IF('Indicator Date'!X84="","x",'Indicator Date'!X84)</f>
        <v>x</v>
      </c>
      <c r="Y84" s="162">
        <f>IF('Indicator Date'!Y84="","x",'Indicator Date'!Y84)</f>
        <v>2016</v>
      </c>
      <c r="Z84" s="162">
        <f>IF('Indicator Date'!Z84="","x",'Indicator Date'!Z84)</f>
        <v>2016</v>
      </c>
      <c r="AA84" s="162">
        <f>IF('Indicator Date'!AA84="","x",'Indicator Date'!AA84)</f>
        <v>2016</v>
      </c>
      <c r="AB84" s="162">
        <f>IF('Indicator Date'!AB84="","x",'Indicator Date'!AB84)</f>
        <v>2016</v>
      </c>
      <c r="AC84" s="162">
        <f>IF('Indicator Date'!AC84="","x",'Indicator Date'!AC84)</f>
        <v>2015</v>
      </c>
      <c r="AD84" s="162">
        <f>IF('Indicator Date'!AD84="","x",'Indicator Date'!AD84)</f>
        <v>2015</v>
      </c>
      <c r="AE84" s="162" t="str">
        <f>IF('Indicator Date'!AE84="","x",'Indicator Date'!AE84)</f>
        <v>x</v>
      </c>
      <c r="AF84" s="162">
        <f>IF('Indicator Date'!AF84="","x",'Indicator Date'!AF84)</f>
        <v>2015</v>
      </c>
      <c r="AG84" s="162">
        <f>IF('Indicator Date'!AG84="","x",'Indicator Date'!AG84)</f>
        <v>2012</v>
      </c>
      <c r="AH84" s="162">
        <f>IF('Indicator Date'!AH84="","x",'Indicator Date'!AH84)</f>
        <v>2016</v>
      </c>
      <c r="AI84" s="162">
        <f>IF('Indicator Date'!AI84="","x",'Indicator Date'!AI84)</f>
        <v>2017</v>
      </c>
      <c r="AJ84" s="162">
        <f>IF('Indicator Date'!AJ84="","x",'Indicator Date'!AJ84)</f>
        <v>2018</v>
      </c>
      <c r="AK84" s="162" t="str">
        <f>IF('Indicator Date'!AK84="","x",YEAR('Indicator Date'!AK84))</f>
        <v>x</v>
      </c>
      <c r="AL84" s="162">
        <f>IF('Indicator Date'!AL84="","x",YEAR('Indicator Date'!AL84))</f>
        <v>2017</v>
      </c>
      <c r="AM84" s="162">
        <f>IF('Indicator Date'!AM84="","x",'Indicator Date'!AM84)</f>
        <v>2017</v>
      </c>
      <c r="AN84" s="162">
        <f>IF('Indicator Date'!AN84="","x",'Indicator Date'!AN84)</f>
        <v>2014</v>
      </c>
      <c r="AO84" s="162">
        <f>IF('Indicator Date'!AO84="","x",'Indicator Date'!AO84)</f>
        <v>2014</v>
      </c>
      <c r="AP84" s="162">
        <f>IF('Indicator Date'!AP84="","x",'Indicator Date'!AP84)</f>
        <v>2014</v>
      </c>
      <c r="AQ84" s="162">
        <f>IF('Indicator Date'!AQ84="","x",'Indicator Date'!AQ84)</f>
        <v>2014</v>
      </c>
      <c r="AR84" s="162">
        <f>IF('Indicator Date'!AR84="","x",'Indicator Date'!AR84)</f>
        <v>2015</v>
      </c>
      <c r="AS84" s="162">
        <f>IF('Indicator Date'!AS84="","x",'Indicator Date'!AS84)</f>
        <v>2016</v>
      </c>
      <c r="AT84" s="162">
        <f>IF('Indicator Date'!AT84="","x",'Indicator Date'!AT84)</f>
        <v>2017</v>
      </c>
      <c r="AU84" s="162">
        <f>IF('Indicator Date'!AU84="","x",'Indicator Date'!AU84)</f>
        <v>2016</v>
      </c>
      <c r="AV84" s="162">
        <f>IF('Indicator Date'!AV84="","x",'Indicator Date'!AV84)</f>
        <v>2015</v>
      </c>
      <c r="AW84" s="162">
        <f>IF('Indicator Date'!AW84="","x",'Indicator Date'!AW84)</f>
        <v>2015</v>
      </c>
      <c r="AX84" s="162">
        <f>IF('Indicator Date'!AX84="","x",'Indicator Date'!AX84)</f>
        <v>2016</v>
      </c>
      <c r="AY84" s="162">
        <f>IF('Indicator Date'!AY84="","x",'Indicator Date'!AY84)</f>
        <v>2014</v>
      </c>
      <c r="AZ84" s="162">
        <f>IF('Indicator Date'!AZ84="","x",'Indicator Date'!AZ84)</f>
        <v>2015</v>
      </c>
      <c r="BA84" s="162">
        <f>IF('Indicator Date'!BA84="","x",'Indicator Date'!BA84)</f>
        <v>2015</v>
      </c>
      <c r="BB84" s="162">
        <f>IF('Indicator Date'!BB84="","x",'Indicator Date'!BB84)</f>
        <v>2017</v>
      </c>
      <c r="BC84" s="162">
        <f>IF('Indicator Date'!BC84="","x",'Indicator Date'!BC84)</f>
        <v>2017</v>
      </c>
      <c r="BD84" s="162">
        <f>IF('Indicator Date'!BD84="","x",'Indicator Date'!BD84)</f>
        <v>2015</v>
      </c>
      <c r="BE84" s="162">
        <f>IF('Indicator Date'!BE84="","x",'Indicator Date'!BE84)</f>
        <v>2014</v>
      </c>
      <c r="BF84" s="108"/>
    </row>
    <row r="85" spans="1:58" x14ac:dyDescent="0.25">
      <c r="A85" s="133" t="s">
        <v>155</v>
      </c>
      <c r="B85" s="111" t="s">
        <v>154</v>
      </c>
      <c r="C85" s="162">
        <f>IF('Indicator Date'!C85="","x",'Indicator Date'!C85)</f>
        <v>2015</v>
      </c>
      <c r="D85" s="162">
        <f>IF('Indicator Date'!D85="","x",'Indicator Date'!D85)</f>
        <v>2015</v>
      </c>
      <c r="E85" s="162">
        <f>IF('Indicator Date'!E85="","x",'Indicator Date'!E85)</f>
        <v>2015</v>
      </c>
      <c r="F85" s="162">
        <f>IF('Indicator Date'!F85="","x",'Indicator Date'!F85)</f>
        <v>2015</v>
      </c>
      <c r="G85" s="162">
        <f>IF('Indicator Date'!G85="","x",'Indicator Date'!G85)</f>
        <v>2015</v>
      </c>
      <c r="H85" s="162">
        <f>IF('Indicator Date'!H85="","x",'Indicator Date'!H85)</f>
        <v>2015</v>
      </c>
      <c r="I85" s="162">
        <f>IF('Indicator Date'!I85="","x",'Indicator Date'!I85)</f>
        <v>2015</v>
      </c>
      <c r="J85" s="162">
        <f>IF('Indicator Date'!J85="","x",'Indicator Date'!J85)</f>
        <v>2016</v>
      </c>
      <c r="K85" s="162">
        <f>IF('Indicator Date'!K85="","x",'Indicator Date'!K85)</f>
        <v>2016</v>
      </c>
      <c r="L85" s="162">
        <f>IF('Indicator Date'!L85="","x",'Indicator Date'!L85)</f>
        <v>2016</v>
      </c>
      <c r="M85" s="162">
        <f>IF('Indicator Date'!M85="","x",'Indicator Date'!M85)</f>
        <v>2018</v>
      </c>
      <c r="N85" s="162">
        <f>IF('Indicator Date'!N85="","x",'Indicator Date'!N85)</f>
        <v>2018</v>
      </c>
      <c r="O85" s="162">
        <f>IF('Indicator Date'!O85="","x",'Indicator Date'!O85)</f>
        <v>2017</v>
      </c>
      <c r="P85" s="162">
        <f>IF('Indicator Date'!P85="","x",'Indicator Date'!P85)</f>
        <v>2017</v>
      </c>
      <c r="Q85" s="162">
        <f>IF('Indicator Date'!Q85="","x",'Indicator Date'!Q85)</f>
        <v>2015</v>
      </c>
      <c r="R85" s="162" t="str">
        <f>IF('Indicator Date'!R85="","x",LEFT(RIGHT('Indicator Date'!R85,6),4))</f>
        <v>2010</v>
      </c>
      <c r="S85" s="162">
        <f>IF('Indicator Date'!S85="","x",'Indicator Date'!S85)</f>
        <v>2018</v>
      </c>
      <c r="T85" s="162">
        <f>IF('Indicator Date'!T85="","x",'Indicator Date'!T85)</f>
        <v>2015</v>
      </c>
      <c r="U85" s="162">
        <f>IF('Indicator Date'!U85="","x",'Indicator Date'!U85)</f>
        <v>2016</v>
      </c>
      <c r="V85" s="162">
        <f>IF('Indicator Date'!V85="","x",'Indicator Date'!V85)</f>
        <v>2016</v>
      </c>
      <c r="W85" s="162">
        <f>IF('Indicator Date'!W85="","x",'Indicator Date'!W85)</f>
        <v>2016</v>
      </c>
      <c r="X85" s="162">
        <f>IF('Indicator Date'!X85="","x",'Indicator Date'!X85)</f>
        <v>2012</v>
      </c>
      <c r="Y85" s="162">
        <f>IF('Indicator Date'!Y85="","x",'Indicator Date'!Y85)</f>
        <v>2016</v>
      </c>
      <c r="Z85" s="162">
        <f>IF('Indicator Date'!Z85="","x",'Indicator Date'!Z85)</f>
        <v>2016</v>
      </c>
      <c r="AA85" s="162">
        <f>IF('Indicator Date'!AA85="","x",'Indicator Date'!AA85)</f>
        <v>2016</v>
      </c>
      <c r="AB85" s="162">
        <f>IF('Indicator Date'!AB85="","x",'Indicator Date'!AB85)</f>
        <v>2016</v>
      </c>
      <c r="AC85" s="162">
        <f>IF('Indicator Date'!AC85="","x",'Indicator Date'!AC85)</f>
        <v>2015</v>
      </c>
      <c r="AD85" s="162">
        <f>IF('Indicator Date'!AD85="","x",'Indicator Date'!AD85)</f>
        <v>2015</v>
      </c>
      <c r="AE85" s="162" t="str">
        <f>IF('Indicator Date'!AE85="","x",'Indicator Date'!AE85)</f>
        <v>x</v>
      </c>
      <c r="AF85" s="162">
        <f>IF('Indicator Date'!AF85="","x",'Indicator Date'!AF85)</f>
        <v>2015</v>
      </c>
      <c r="AG85" s="162">
        <f>IF('Indicator Date'!AG85="","x",'Indicator Date'!AG85)</f>
        <v>2004</v>
      </c>
      <c r="AH85" s="162">
        <f>IF('Indicator Date'!AH85="","x",'Indicator Date'!AH85)</f>
        <v>2016</v>
      </c>
      <c r="AI85" s="162">
        <f>IF('Indicator Date'!AI85="","x",'Indicator Date'!AI85)</f>
        <v>2017</v>
      </c>
      <c r="AJ85" s="162">
        <f>IF('Indicator Date'!AJ85="","x",'Indicator Date'!AJ85)</f>
        <v>2018</v>
      </c>
      <c r="AK85" s="162" t="str">
        <f>IF('Indicator Date'!AK85="","x",YEAR('Indicator Date'!AK85))</f>
        <v>x</v>
      </c>
      <c r="AL85" s="162">
        <f>IF('Indicator Date'!AL85="","x",YEAR('Indicator Date'!AL85))</f>
        <v>2017</v>
      </c>
      <c r="AM85" s="162">
        <f>IF('Indicator Date'!AM85="","x",'Indicator Date'!AM85)</f>
        <v>2017</v>
      </c>
      <c r="AN85" s="162">
        <f>IF('Indicator Date'!AN85="","x",'Indicator Date'!AN85)</f>
        <v>2014</v>
      </c>
      <c r="AO85" s="162">
        <f>IF('Indicator Date'!AO85="","x",'Indicator Date'!AO85)</f>
        <v>2014</v>
      </c>
      <c r="AP85" s="162">
        <f>IF('Indicator Date'!AP85="","x",'Indicator Date'!AP85)</f>
        <v>2014</v>
      </c>
      <c r="AQ85" s="162">
        <f>IF('Indicator Date'!AQ85="","x",'Indicator Date'!AQ85)</f>
        <v>2014</v>
      </c>
      <c r="AR85" s="162">
        <f>IF('Indicator Date'!AR85="","x",'Indicator Date'!AR85)</f>
        <v>2011</v>
      </c>
      <c r="AS85" s="162">
        <f>IF('Indicator Date'!AS85="","x",'Indicator Date'!AS85)</f>
        <v>2016</v>
      </c>
      <c r="AT85" s="162">
        <f>IF('Indicator Date'!AT85="","x",'Indicator Date'!AT85)</f>
        <v>2017</v>
      </c>
      <c r="AU85" s="162">
        <f>IF('Indicator Date'!AU85="","x",'Indicator Date'!AU85)</f>
        <v>2016</v>
      </c>
      <c r="AV85" s="162">
        <f>IF('Indicator Date'!AV85="","x",'Indicator Date'!AV85)</f>
        <v>2015</v>
      </c>
      <c r="AW85" s="162">
        <f>IF('Indicator Date'!AW85="","x",'Indicator Date'!AW85)</f>
        <v>2015</v>
      </c>
      <c r="AX85" s="162">
        <f>IF('Indicator Date'!AX85="","x",'Indicator Date'!AX85)</f>
        <v>2016</v>
      </c>
      <c r="AY85" s="162">
        <f>IF('Indicator Date'!AY85="","x",'Indicator Date'!AY85)</f>
        <v>2014</v>
      </c>
      <c r="AZ85" s="162">
        <f>IF('Indicator Date'!AZ85="","x",'Indicator Date'!AZ85)</f>
        <v>2015</v>
      </c>
      <c r="BA85" s="162">
        <f>IF('Indicator Date'!BA85="","x",'Indicator Date'!BA85)</f>
        <v>2015</v>
      </c>
      <c r="BB85" s="162">
        <f>IF('Indicator Date'!BB85="","x",'Indicator Date'!BB85)</f>
        <v>2017</v>
      </c>
      <c r="BC85" s="162">
        <f>IF('Indicator Date'!BC85="","x",'Indicator Date'!BC85)</f>
        <v>2017</v>
      </c>
      <c r="BD85" s="162">
        <f>IF('Indicator Date'!BD85="","x",'Indicator Date'!BD85)</f>
        <v>2015</v>
      </c>
      <c r="BE85" s="162">
        <f>IF('Indicator Date'!BE85="","x",'Indicator Date'!BE85)</f>
        <v>2014</v>
      </c>
      <c r="BF85" s="108"/>
    </row>
    <row r="86" spans="1:58" x14ac:dyDescent="0.25">
      <c r="A86" s="133" t="s">
        <v>157</v>
      </c>
      <c r="B86" s="111" t="s">
        <v>156</v>
      </c>
      <c r="C86" s="162">
        <f>IF('Indicator Date'!C86="","x",'Indicator Date'!C86)</f>
        <v>2015</v>
      </c>
      <c r="D86" s="162">
        <f>IF('Indicator Date'!D86="","x",'Indicator Date'!D86)</f>
        <v>2015</v>
      </c>
      <c r="E86" s="162">
        <f>IF('Indicator Date'!E86="","x",'Indicator Date'!E86)</f>
        <v>2015</v>
      </c>
      <c r="F86" s="162">
        <f>IF('Indicator Date'!F86="","x",'Indicator Date'!F86)</f>
        <v>2015</v>
      </c>
      <c r="G86" s="162">
        <f>IF('Indicator Date'!G86="","x",'Indicator Date'!G86)</f>
        <v>2015</v>
      </c>
      <c r="H86" s="162">
        <f>IF('Indicator Date'!H86="","x",'Indicator Date'!H86)</f>
        <v>2015</v>
      </c>
      <c r="I86" s="162">
        <f>IF('Indicator Date'!I86="","x",'Indicator Date'!I86)</f>
        <v>2015</v>
      </c>
      <c r="J86" s="162">
        <f>IF('Indicator Date'!J86="","x",'Indicator Date'!J86)</f>
        <v>2016</v>
      </c>
      <c r="K86" s="162">
        <f>IF('Indicator Date'!K86="","x",'Indicator Date'!K86)</f>
        <v>2016</v>
      </c>
      <c r="L86" s="162">
        <f>IF('Indicator Date'!L86="","x",'Indicator Date'!L86)</f>
        <v>2016</v>
      </c>
      <c r="M86" s="162">
        <f>IF('Indicator Date'!M86="","x",'Indicator Date'!M86)</f>
        <v>2018</v>
      </c>
      <c r="N86" s="162">
        <f>IF('Indicator Date'!N86="","x",'Indicator Date'!N86)</f>
        <v>2018</v>
      </c>
      <c r="O86" s="162">
        <f>IF('Indicator Date'!O86="","x",'Indicator Date'!O86)</f>
        <v>2017</v>
      </c>
      <c r="P86" s="162">
        <f>IF('Indicator Date'!P86="","x",'Indicator Date'!P86)</f>
        <v>2017</v>
      </c>
      <c r="Q86" s="162">
        <f>IF('Indicator Date'!Q86="","x",'Indicator Date'!Q86)</f>
        <v>2015</v>
      </c>
      <c r="R86" s="162" t="str">
        <f>IF('Indicator Date'!R86="","x",LEFT(RIGHT('Indicator Date'!R86,6),4))</f>
        <v>x</v>
      </c>
      <c r="S86" s="162">
        <f>IF('Indicator Date'!S86="","x",'Indicator Date'!S86)</f>
        <v>2018</v>
      </c>
      <c r="T86" s="162">
        <f>IF('Indicator Date'!T86="","x",'Indicator Date'!T86)</f>
        <v>2015</v>
      </c>
      <c r="U86" s="162">
        <f>IF('Indicator Date'!U86="","x",'Indicator Date'!U86)</f>
        <v>2016</v>
      </c>
      <c r="V86" s="162" t="str">
        <f>IF('Indicator Date'!V86="","x",'Indicator Date'!V86)</f>
        <v>x</v>
      </c>
      <c r="W86" s="162">
        <f>IF('Indicator Date'!W86="","x",'Indicator Date'!W86)</f>
        <v>2016</v>
      </c>
      <c r="X86" s="162">
        <f>IF('Indicator Date'!X86="","x",'Indicator Date'!X86)</f>
        <v>2010</v>
      </c>
      <c r="Y86" s="162">
        <f>IF('Indicator Date'!Y86="","x",'Indicator Date'!Y86)</f>
        <v>2010</v>
      </c>
      <c r="Z86" s="162">
        <f>IF('Indicator Date'!Z86="","x",'Indicator Date'!Z86)</f>
        <v>2016</v>
      </c>
      <c r="AA86" s="162">
        <f>IF('Indicator Date'!AA86="","x",'Indicator Date'!AA86)</f>
        <v>2016</v>
      </c>
      <c r="AB86" s="162">
        <f>IF('Indicator Date'!AB86="","x",'Indicator Date'!AB86)</f>
        <v>2011</v>
      </c>
      <c r="AC86" s="162">
        <f>IF('Indicator Date'!AC86="","x",'Indicator Date'!AC86)</f>
        <v>2015</v>
      </c>
      <c r="AD86" s="162">
        <f>IF('Indicator Date'!AD86="","x",'Indicator Date'!AD86)</f>
        <v>2015</v>
      </c>
      <c r="AE86" s="162" t="str">
        <f>IF('Indicator Date'!AE86="","x",'Indicator Date'!AE86)</f>
        <v>x</v>
      </c>
      <c r="AF86" s="162">
        <f>IF('Indicator Date'!AF86="","x",'Indicator Date'!AF86)</f>
        <v>2015</v>
      </c>
      <c r="AG86" s="162">
        <f>IF('Indicator Date'!AG86="","x",'Indicator Date'!AG86)</f>
        <v>2008</v>
      </c>
      <c r="AH86" s="162">
        <f>IF('Indicator Date'!AH86="","x",'Indicator Date'!AH86)</f>
        <v>2016</v>
      </c>
      <c r="AI86" s="162">
        <f>IF('Indicator Date'!AI86="","x",'Indicator Date'!AI86)</f>
        <v>2017</v>
      </c>
      <c r="AJ86" s="162">
        <f>IF('Indicator Date'!AJ86="","x",'Indicator Date'!AJ86)</f>
        <v>2018</v>
      </c>
      <c r="AK86" s="162" t="str">
        <f>IF('Indicator Date'!AK86="","x",YEAR('Indicator Date'!AK86))</f>
        <v>x</v>
      </c>
      <c r="AL86" s="162">
        <f>IF('Indicator Date'!AL86="","x",YEAR('Indicator Date'!AL86))</f>
        <v>2017</v>
      </c>
      <c r="AM86" s="162">
        <f>IF('Indicator Date'!AM86="","x",'Indicator Date'!AM86)</f>
        <v>2017</v>
      </c>
      <c r="AN86" s="162">
        <f>IF('Indicator Date'!AN86="","x",'Indicator Date'!AN86)</f>
        <v>2014</v>
      </c>
      <c r="AO86" s="162">
        <f>IF('Indicator Date'!AO86="","x",'Indicator Date'!AO86)</f>
        <v>2014</v>
      </c>
      <c r="AP86" s="162">
        <f>IF('Indicator Date'!AP86="","x",'Indicator Date'!AP86)</f>
        <v>2014</v>
      </c>
      <c r="AQ86" s="162">
        <f>IF('Indicator Date'!AQ86="","x",'Indicator Date'!AQ86)</f>
        <v>2014</v>
      </c>
      <c r="AR86" s="162">
        <f>IF('Indicator Date'!AR86="","x",'Indicator Date'!AR86)</f>
        <v>2011</v>
      </c>
      <c r="AS86" s="162">
        <f>IF('Indicator Date'!AS86="","x",'Indicator Date'!AS86)</f>
        <v>2016</v>
      </c>
      <c r="AT86" s="162">
        <f>IF('Indicator Date'!AT86="","x",'Indicator Date'!AT86)</f>
        <v>2017</v>
      </c>
      <c r="AU86" s="162">
        <f>IF('Indicator Date'!AU86="","x",'Indicator Date'!AU86)</f>
        <v>2016</v>
      </c>
      <c r="AV86" s="162" t="str">
        <f>IF('Indicator Date'!AV86="","x",'Indicator Date'!AV86)</f>
        <v>x</v>
      </c>
      <c r="AW86" s="162">
        <f>IF('Indicator Date'!AW86="","x",'Indicator Date'!AW86)</f>
        <v>2015</v>
      </c>
      <c r="AX86" s="162">
        <f>IF('Indicator Date'!AX86="","x",'Indicator Date'!AX86)</f>
        <v>2016</v>
      </c>
      <c r="AY86" s="162">
        <f>IF('Indicator Date'!AY86="","x",'Indicator Date'!AY86)</f>
        <v>2014</v>
      </c>
      <c r="AZ86" s="162">
        <f>IF('Indicator Date'!AZ86="","x",'Indicator Date'!AZ86)</f>
        <v>2015</v>
      </c>
      <c r="BA86" s="162">
        <f>IF('Indicator Date'!BA86="","x",'Indicator Date'!BA86)</f>
        <v>2015</v>
      </c>
      <c r="BB86" s="162">
        <f>IF('Indicator Date'!BB86="","x",'Indicator Date'!BB86)</f>
        <v>2017</v>
      </c>
      <c r="BC86" s="162">
        <f>IF('Indicator Date'!BC86="","x",'Indicator Date'!BC86)</f>
        <v>2017</v>
      </c>
      <c r="BD86" s="162">
        <f>IF('Indicator Date'!BD86="","x",'Indicator Date'!BD86)</f>
        <v>2015</v>
      </c>
      <c r="BE86" s="162">
        <f>IF('Indicator Date'!BE86="","x",'Indicator Date'!BE86)</f>
        <v>2014</v>
      </c>
      <c r="BF86" s="108"/>
    </row>
    <row r="87" spans="1:58" x14ac:dyDescent="0.25">
      <c r="A87" s="133" t="s">
        <v>159</v>
      </c>
      <c r="B87" s="111" t="s">
        <v>158</v>
      </c>
      <c r="C87" s="162">
        <f>IF('Indicator Date'!C87="","x",'Indicator Date'!C87)</f>
        <v>2015</v>
      </c>
      <c r="D87" s="162">
        <f>IF('Indicator Date'!D87="","x",'Indicator Date'!D87)</f>
        <v>2015</v>
      </c>
      <c r="E87" s="162">
        <f>IF('Indicator Date'!E87="","x",'Indicator Date'!E87)</f>
        <v>2015</v>
      </c>
      <c r="F87" s="162">
        <f>IF('Indicator Date'!F87="","x",'Indicator Date'!F87)</f>
        <v>2015</v>
      </c>
      <c r="G87" s="162">
        <f>IF('Indicator Date'!G87="","x",'Indicator Date'!G87)</f>
        <v>2015</v>
      </c>
      <c r="H87" s="162">
        <f>IF('Indicator Date'!H87="","x",'Indicator Date'!H87)</f>
        <v>2015</v>
      </c>
      <c r="I87" s="162">
        <f>IF('Indicator Date'!I87="","x",'Indicator Date'!I87)</f>
        <v>2015</v>
      </c>
      <c r="J87" s="162">
        <f>IF('Indicator Date'!J87="","x",'Indicator Date'!J87)</f>
        <v>2016</v>
      </c>
      <c r="K87" s="162">
        <f>IF('Indicator Date'!K87="","x",'Indicator Date'!K87)</f>
        <v>2016</v>
      </c>
      <c r="L87" s="162">
        <f>IF('Indicator Date'!L87="","x",'Indicator Date'!L87)</f>
        <v>2016</v>
      </c>
      <c r="M87" s="162">
        <f>IF('Indicator Date'!M87="","x",'Indicator Date'!M87)</f>
        <v>2018</v>
      </c>
      <c r="N87" s="162">
        <f>IF('Indicator Date'!N87="","x",'Indicator Date'!N87)</f>
        <v>2018</v>
      </c>
      <c r="O87" s="162">
        <f>IF('Indicator Date'!O87="","x",'Indicator Date'!O87)</f>
        <v>2017</v>
      </c>
      <c r="P87" s="162">
        <f>IF('Indicator Date'!P87="","x",'Indicator Date'!P87)</f>
        <v>2017</v>
      </c>
      <c r="Q87" s="162">
        <f>IF('Indicator Date'!Q87="","x",'Indicator Date'!Q87)</f>
        <v>2015</v>
      </c>
      <c r="R87" s="162" t="str">
        <f>IF('Indicator Date'!R87="","x",LEFT(RIGHT('Indicator Date'!R87,6),4))</f>
        <v>2012</v>
      </c>
      <c r="S87" s="162">
        <f>IF('Indicator Date'!S87="","x",'Indicator Date'!S87)</f>
        <v>2018</v>
      </c>
      <c r="T87" s="162">
        <f>IF('Indicator Date'!T87="","x",'Indicator Date'!T87)</f>
        <v>2015</v>
      </c>
      <c r="U87" s="162">
        <f>IF('Indicator Date'!U87="","x",'Indicator Date'!U87)</f>
        <v>2016</v>
      </c>
      <c r="V87" s="162">
        <f>IF('Indicator Date'!V87="","x",'Indicator Date'!V87)</f>
        <v>2016</v>
      </c>
      <c r="W87" s="162">
        <f>IF('Indicator Date'!W87="","x",'Indicator Date'!W87)</f>
        <v>2016</v>
      </c>
      <c r="X87" s="162">
        <f>IF('Indicator Date'!X87="","x",'Indicator Date'!X87)</f>
        <v>2012</v>
      </c>
      <c r="Y87" s="162">
        <f>IF('Indicator Date'!Y87="","x",'Indicator Date'!Y87)</f>
        <v>2010</v>
      </c>
      <c r="Z87" s="162">
        <f>IF('Indicator Date'!Z87="","x",'Indicator Date'!Z87)</f>
        <v>2016</v>
      </c>
      <c r="AA87" s="162">
        <f>IF('Indicator Date'!AA87="","x",'Indicator Date'!AA87)</f>
        <v>2016</v>
      </c>
      <c r="AB87" s="162">
        <f>IF('Indicator Date'!AB87="","x",'Indicator Date'!AB87)</f>
        <v>2016</v>
      </c>
      <c r="AC87" s="162">
        <f>IF('Indicator Date'!AC87="","x",'Indicator Date'!AC87)</f>
        <v>2015</v>
      </c>
      <c r="AD87" s="162">
        <f>IF('Indicator Date'!AD87="","x",'Indicator Date'!AD87)</f>
        <v>2015</v>
      </c>
      <c r="AE87" s="162" t="str">
        <f>IF('Indicator Date'!AE87="","x",'Indicator Date'!AE87)</f>
        <v>x</v>
      </c>
      <c r="AF87" s="162">
        <f>IF('Indicator Date'!AF87="","x",'Indicator Date'!AF87)</f>
        <v>2015</v>
      </c>
      <c r="AG87" s="162">
        <f>IF('Indicator Date'!AG87="","x",'Indicator Date'!AG87)</f>
        <v>2010</v>
      </c>
      <c r="AH87" s="162">
        <f>IF('Indicator Date'!AH87="","x",'Indicator Date'!AH87)</f>
        <v>2016</v>
      </c>
      <c r="AI87" s="162">
        <f>IF('Indicator Date'!AI87="","x",'Indicator Date'!AI87)</f>
        <v>2017</v>
      </c>
      <c r="AJ87" s="162">
        <f>IF('Indicator Date'!AJ87="","x",'Indicator Date'!AJ87)</f>
        <v>2018</v>
      </c>
      <c r="AK87" s="162" t="str">
        <f>IF('Indicator Date'!AK87="","x",YEAR('Indicator Date'!AK87))</f>
        <v>x</v>
      </c>
      <c r="AL87" s="162">
        <f>IF('Indicator Date'!AL87="","x",YEAR('Indicator Date'!AL87))</f>
        <v>2018</v>
      </c>
      <c r="AM87" s="162">
        <f>IF('Indicator Date'!AM87="","x",'Indicator Date'!AM87)</f>
        <v>2017</v>
      </c>
      <c r="AN87" s="162">
        <f>IF('Indicator Date'!AN87="","x",'Indicator Date'!AN87)</f>
        <v>2014</v>
      </c>
      <c r="AO87" s="162">
        <f>IF('Indicator Date'!AO87="","x",'Indicator Date'!AO87)</f>
        <v>2014</v>
      </c>
      <c r="AP87" s="162">
        <f>IF('Indicator Date'!AP87="","x",'Indicator Date'!AP87)</f>
        <v>2014</v>
      </c>
      <c r="AQ87" s="162">
        <f>IF('Indicator Date'!AQ87="","x",'Indicator Date'!AQ87)</f>
        <v>2014</v>
      </c>
      <c r="AR87" s="162">
        <f>IF('Indicator Date'!AR87="","x",'Indicator Date'!AR87)</f>
        <v>2011</v>
      </c>
      <c r="AS87" s="162">
        <f>IF('Indicator Date'!AS87="","x",'Indicator Date'!AS87)</f>
        <v>2016</v>
      </c>
      <c r="AT87" s="162">
        <f>IF('Indicator Date'!AT87="","x",'Indicator Date'!AT87)</f>
        <v>2017</v>
      </c>
      <c r="AU87" s="162">
        <f>IF('Indicator Date'!AU87="","x",'Indicator Date'!AU87)</f>
        <v>2016</v>
      </c>
      <c r="AV87" s="162">
        <f>IF('Indicator Date'!AV87="","x",'Indicator Date'!AV87)</f>
        <v>2015</v>
      </c>
      <c r="AW87" s="162">
        <f>IF('Indicator Date'!AW87="","x",'Indicator Date'!AW87)</f>
        <v>2015</v>
      </c>
      <c r="AX87" s="162">
        <f>IF('Indicator Date'!AX87="","x",'Indicator Date'!AX87)</f>
        <v>2016</v>
      </c>
      <c r="AY87" s="162">
        <f>IF('Indicator Date'!AY87="","x",'Indicator Date'!AY87)</f>
        <v>2014</v>
      </c>
      <c r="AZ87" s="162">
        <f>IF('Indicator Date'!AZ87="","x",'Indicator Date'!AZ87)</f>
        <v>2015</v>
      </c>
      <c r="BA87" s="162">
        <f>IF('Indicator Date'!BA87="","x",'Indicator Date'!BA87)</f>
        <v>2015</v>
      </c>
      <c r="BB87" s="162">
        <f>IF('Indicator Date'!BB87="","x",'Indicator Date'!BB87)</f>
        <v>2017</v>
      </c>
      <c r="BC87" s="162">
        <f>IF('Indicator Date'!BC87="","x",'Indicator Date'!BC87)</f>
        <v>2017</v>
      </c>
      <c r="BD87" s="162">
        <f>IF('Indicator Date'!BD87="","x",'Indicator Date'!BD87)</f>
        <v>2015</v>
      </c>
      <c r="BE87" s="162">
        <f>IF('Indicator Date'!BE87="","x",'Indicator Date'!BE87)</f>
        <v>2014</v>
      </c>
      <c r="BF87" s="108"/>
    </row>
    <row r="88" spans="1:58" x14ac:dyDescent="0.25">
      <c r="A88" s="133" t="s">
        <v>161</v>
      </c>
      <c r="B88" s="111" t="s">
        <v>160</v>
      </c>
      <c r="C88" s="162">
        <f>IF('Indicator Date'!C88="","x",'Indicator Date'!C88)</f>
        <v>2015</v>
      </c>
      <c r="D88" s="162">
        <f>IF('Indicator Date'!D88="","x",'Indicator Date'!D88)</f>
        <v>2015</v>
      </c>
      <c r="E88" s="162">
        <f>IF('Indicator Date'!E88="","x",'Indicator Date'!E88)</f>
        <v>2015</v>
      </c>
      <c r="F88" s="162">
        <f>IF('Indicator Date'!F88="","x",'Indicator Date'!F88)</f>
        <v>2015</v>
      </c>
      <c r="G88" s="162">
        <f>IF('Indicator Date'!G88="","x",'Indicator Date'!G88)</f>
        <v>2015</v>
      </c>
      <c r="H88" s="162">
        <f>IF('Indicator Date'!H88="","x",'Indicator Date'!H88)</f>
        <v>2015</v>
      </c>
      <c r="I88" s="162">
        <f>IF('Indicator Date'!I88="","x",'Indicator Date'!I88)</f>
        <v>2015</v>
      </c>
      <c r="J88" s="162">
        <f>IF('Indicator Date'!J88="","x",'Indicator Date'!J88)</f>
        <v>2016</v>
      </c>
      <c r="K88" s="162">
        <f>IF('Indicator Date'!K88="","x",'Indicator Date'!K88)</f>
        <v>2016</v>
      </c>
      <c r="L88" s="162">
        <f>IF('Indicator Date'!L88="","x",'Indicator Date'!L88)</f>
        <v>2016</v>
      </c>
      <c r="M88" s="162">
        <f>IF('Indicator Date'!M88="","x",'Indicator Date'!M88)</f>
        <v>2018</v>
      </c>
      <c r="N88" s="162">
        <f>IF('Indicator Date'!N88="","x",'Indicator Date'!N88)</f>
        <v>2018</v>
      </c>
      <c r="O88" s="162">
        <f>IF('Indicator Date'!O88="","x",'Indicator Date'!O88)</f>
        <v>2017</v>
      </c>
      <c r="P88" s="162">
        <f>IF('Indicator Date'!P88="","x",'Indicator Date'!P88)</f>
        <v>2017</v>
      </c>
      <c r="Q88" s="162">
        <f>IF('Indicator Date'!Q88="","x",'Indicator Date'!Q88)</f>
        <v>2015</v>
      </c>
      <c r="R88" s="162" t="str">
        <f>IF('Indicator Date'!R88="","x",LEFT(RIGHT('Indicator Date'!R88,6),4))</f>
        <v>2011</v>
      </c>
      <c r="S88" s="162">
        <f>IF('Indicator Date'!S88="","x",'Indicator Date'!S88)</f>
        <v>2018</v>
      </c>
      <c r="T88" s="162">
        <f>IF('Indicator Date'!T88="","x",'Indicator Date'!T88)</f>
        <v>2015</v>
      </c>
      <c r="U88" s="162">
        <f>IF('Indicator Date'!U88="","x",'Indicator Date'!U88)</f>
        <v>2016</v>
      </c>
      <c r="V88" s="162">
        <f>IF('Indicator Date'!V88="","x",'Indicator Date'!V88)</f>
        <v>2016</v>
      </c>
      <c r="W88" s="162">
        <f>IF('Indicator Date'!W88="","x",'Indicator Date'!W88)</f>
        <v>2016</v>
      </c>
      <c r="X88" s="162">
        <f>IF('Indicator Date'!X88="","x",'Indicator Date'!X88)</f>
        <v>2010</v>
      </c>
      <c r="Y88" s="162">
        <f>IF('Indicator Date'!Y88="","x",'Indicator Date'!Y88)</f>
        <v>2013</v>
      </c>
      <c r="Z88" s="162">
        <f>IF('Indicator Date'!Z88="","x",'Indicator Date'!Z88)</f>
        <v>2016</v>
      </c>
      <c r="AA88" s="162">
        <f>IF('Indicator Date'!AA88="","x",'Indicator Date'!AA88)</f>
        <v>2016</v>
      </c>
      <c r="AB88" s="162">
        <f>IF('Indicator Date'!AB88="","x",'Indicator Date'!AB88)</f>
        <v>2016</v>
      </c>
      <c r="AC88" s="162">
        <f>IF('Indicator Date'!AC88="","x",'Indicator Date'!AC88)</f>
        <v>2015</v>
      </c>
      <c r="AD88" s="162">
        <f>IF('Indicator Date'!AD88="","x",'Indicator Date'!AD88)</f>
        <v>2015</v>
      </c>
      <c r="AE88" s="162" t="str">
        <f>IF('Indicator Date'!AE88="","x",'Indicator Date'!AE88)</f>
        <v>x</v>
      </c>
      <c r="AF88" s="162">
        <f>IF('Indicator Date'!AF88="","x",'Indicator Date'!AF88)</f>
        <v>2015</v>
      </c>
      <c r="AG88" s="162">
        <f>IF('Indicator Date'!AG88="","x",'Indicator Date'!AG88)</f>
        <v>2013</v>
      </c>
      <c r="AH88" s="162">
        <f>IF('Indicator Date'!AH88="","x",'Indicator Date'!AH88)</f>
        <v>2016</v>
      </c>
      <c r="AI88" s="162">
        <f>IF('Indicator Date'!AI88="","x",'Indicator Date'!AI88)</f>
        <v>2017</v>
      </c>
      <c r="AJ88" s="162">
        <f>IF('Indicator Date'!AJ88="","x",'Indicator Date'!AJ88)</f>
        <v>2018</v>
      </c>
      <c r="AK88" s="162" t="str">
        <f>IF('Indicator Date'!AK88="","x",YEAR('Indicator Date'!AK88))</f>
        <v>x</v>
      </c>
      <c r="AL88" s="162">
        <f>IF('Indicator Date'!AL88="","x",YEAR('Indicator Date'!AL88))</f>
        <v>2017</v>
      </c>
      <c r="AM88" s="162">
        <f>IF('Indicator Date'!AM88="","x",'Indicator Date'!AM88)</f>
        <v>2017</v>
      </c>
      <c r="AN88" s="162">
        <f>IF('Indicator Date'!AN88="","x",'Indicator Date'!AN88)</f>
        <v>2014</v>
      </c>
      <c r="AO88" s="162">
        <f>IF('Indicator Date'!AO88="","x",'Indicator Date'!AO88)</f>
        <v>2014</v>
      </c>
      <c r="AP88" s="162" t="str">
        <f>IF('Indicator Date'!AP88="","x",'Indicator Date'!AP88)</f>
        <v>x</v>
      </c>
      <c r="AQ88" s="162" t="str">
        <f>IF('Indicator Date'!AQ88="","x",'Indicator Date'!AQ88)</f>
        <v>x</v>
      </c>
      <c r="AR88" s="162">
        <f>IF('Indicator Date'!AR88="","x",'Indicator Date'!AR88)</f>
        <v>2011</v>
      </c>
      <c r="AS88" s="162">
        <f>IF('Indicator Date'!AS88="","x",'Indicator Date'!AS88)</f>
        <v>2016</v>
      </c>
      <c r="AT88" s="162">
        <f>IF('Indicator Date'!AT88="","x",'Indicator Date'!AT88)</f>
        <v>2017</v>
      </c>
      <c r="AU88" s="162">
        <f>IF('Indicator Date'!AU88="","x",'Indicator Date'!AU88)</f>
        <v>2016</v>
      </c>
      <c r="AV88" s="162">
        <f>IF('Indicator Date'!AV88="","x",'Indicator Date'!AV88)</f>
        <v>2015</v>
      </c>
      <c r="AW88" s="162">
        <f>IF('Indicator Date'!AW88="","x",'Indicator Date'!AW88)</f>
        <v>2015</v>
      </c>
      <c r="AX88" s="162">
        <f>IF('Indicator Date'!AX88="","x",'Indicator Date'!AX88)</f>
        <v>2016</v>
      </c>
      <c r="AY88" s="162">
        <f>IF('Indicator Date'!AY88="","x",'Indicator Date'!AY88)</f>
        <v>2014</v>
      </c>
      <c r="AZ88" s="162">
        <f>IF('Indicator Date'!AZ88="","x",'Indicator Date'!AZ88)</f>
        <v>2015</v>
      </c>
      <c r="BA88" s="162">
        <f>IF('Indicator Date'!BA88="","x",'Indicator Date'!BA88)</f>
        <v>2015</v>
      </c>
      <c r="BB88" s="162">
        <f>IF('Indicator Date'!BB88="","x",'Indicator Date'!BB88)</f>
        <v>2017</v>
      </c>
      <c r="BC88" s="162">
        <f>IF('Indicator Date'!BC88="","x",'Indicator Date'!BC88)</f>
        <v>2017</v>
      </c>
      <c r="BD88" s="162">
        <f>IF('Indicator Date'!BD88="","x",'Indicator Date'!BD88)</f>
        <v>2015</v>
      </c>
      <c r="BE88" s="162">
        <f>IF('Indicator Date'!BE88="","x",'Indicator Date'!BE88)</f>
        <v>2014</v>
      </c>
      <c r="BF88" s="108"/>
    </row>
    <row r="89" spans="1:58" x14ac:dyDescent="0.25">
      <c r="A89" s="133" t="s">
        <v>163</v>
      </c>
      <c r="B89" s="111" t="s">
        <v>162</v>
      </c>
      <c r="C89" s="162">
        <f>IF('Indicator Date'!C89="","x",'Indicator Date'!C89)</f>
        <v>2015</v>
      </c>
      <c r="D89" s="162">
        <f>IF('Indicator Date'!D89="","x",'Indicator Date'!D89)</f>
        <v>2015</v>
      </c>
      <c r="E89" s="162">
        <f>IF('Indicator Date'!E89="","x",'Indicator Date'!E89)</f>
        <v>2015</v>
      </c>
      <c r="F89" s="162">
        <f>IF('Indicator Date'!F89="","x",'Indicator Date'!F89)</f>
        <v>2015</v>
      </c>
      <c r="G89" s="162">
        <f>IF('Indicator Date'!G89="","x",'Indicator Date'!G89)</f>
        <v>2015</v>
      </c>
      <c r="H89" s="162">
        <f>IF('Indicator Date'!H89="","x",'Indicator Date'!H89)</f>
        <v>2015</v>
      </c>
      <c r="I89" s="162">
        <f>IF('Indicator Date'!I89="","x",'Indicator Date'!I89)</f>
        <v>2015</v>
      </c>
      <c r="J89" s="162">
        <f>IF('Indicator Date'!J89="","x",'Indicator Date'!J89)</f>
        <v>2016</v>
      </c>
      <c r="K89" s="162">
        <f>IF('Indicator Date'!K89="","x",'Indicator Date'!K89)</f>
        <v>2016</v>
      </c>
      <c r="L89" s="162">
        <f>IF('Indicator Date'!L89="","x",'Indicator Date'!L89)</f>
        <v>2016</v>
      </c>
      <c r="M89" s="162">
        <f>IF('Indicator Date'!M89="","x",'Indicator Date'!M89)</f>
        <v>2018</v>
      </c>
      <c r="N89" s="162">
        <f>IF('Indicator Date'!N89="","x",'Indicator Date'!N89)</f>
        <v>2018</v>
      </c>
      <c r="O89" s="162">
        <f>IF('Indicator Date'!O89="","x",'Indicator Date'!O89)</f>
        <v>2017</v>
      </c>
      <c r="P89" s="162">
        <f>IF('Indicator Date'!P89="","x",'Indicator Date'!P89)</f>
        <v>2017</v>
      </c>
      <c r="Q89" s="162">
        <f>IF('Indicator Date'!Q89="","x",'Indicator Date'!Q89)</f>
        <v>2015</v>
      </c>
      <c r="R89" s="162" t="str">
        <f>IF('Indicator Date'!R89="","x",LEFT(RIGHT('Indicator Date'!R89,6),4))</f>
        <v>2014</v>
      </c>
      <c r="S89" s="162">
        <f>IF('Indicator Date'!S89="","x",'Indicator Date'!S89)</f>
        <v>2018</v>
      </c>
      <c r="T89" s="162">
        <f>IF('Indicator Date'!T89="","x",'Indicator Date'!T89)</f>
        <v>2015</v>
      </c>
      <c r="U89" s="162">
        <f>IF('Indicator Date'!U89="","x",'Indicator Date'!U89)</f>
        <v>2016</v>
      </c>
      <c r="V89" s="162">
        <f>IF('Indicator Date'!V89="","x",'Indicator Date'!V89)</f>
        <v>2016</v>
      </c>
      <c r="W89" s="162">
        <f>IF('Indicator Date'!W89="","x",'Indicator Date'!W89)</f>
        <v>2016</v>
      </c>
      <c r="X89" s="162">
        <f>IF('Indicator Date'!X89="","x",'Indicator Date'!X89)</f>
        <v>2014</v>
      </c>
      <c r="Y89" s="162">
        <f>IF('Indicator Date'!Y89="","x",'Indicator Date'!Y89)</f>
        <v>2013</v>
      </c>
      <c r="Z89" s="162">
        <f>IF('Indicator Date'!Z89="","x",'Indicator Date'!Z89)</f>
        <v>2016</v>
      </c>
      <c r="AA89" s="162">
        <f>IF('Indicator Date'!AA89="","x",'Indicator Date'!AA89)</f>
        <v>2016</v>
      </c>
      <c r="AB89" s="162">
        <f>IF('Indicator Date'!AB89="","x",'Indicator Date'!AB89)</f>
        <v>2016</v>
      </c>
      <c r="AC89" s="162">
        <f>IF('Indicator Date'!AC89="","x",'Indicator Date'!AC89)</f>
        <v>2015</v>
      </c>
      <c r="AD89" s="162">
        <f>IF('Indicator Date'!AD89="","x",'Indicator Date'!AD89)</f>
        <v>2015</v>
      </c>
      <c r="AE89" s="162">
        <f>IF('Indicator Date'!AE89="","x",'Indicator Date'!AE89)</f>
        <v>2012</v>
      </c>
      <c r="AF89" s="162">
        <f>IF('Indicator Date'!AF89="","x",'Indicator Date'!AF89)</f>
        <v>2015</v>
      </c>
      <c r="AG89" s="162">
        <f>IF('Indicator Date'!AG89="","x",'Indicator Date'!AG89)</f>
        <v>2005</v>
      </c>
      <c r="AH89" s="162">
        <f>IF('Indicator Date'!AH89="","x",'Indicator Date'!AH89)</f>
        <v>2016</v>
      </c>
      <c r="AI89" s="162">
        <f>IF('Indicator Date'!AI89="","x",'Indicator Date'!AI89)</f>
        <v>2017</v>
      </c>
      <c r="AJ89" s="162">
        <f>IF('Indicator Date'!AJ89="","x",'Indicator Date'!AJ89)</f>
        <v>2018</v>
      </c>
      <c r="AK89" s="162">
        <f>IF('Indicator Date'!AK89="","x",YEAR('Indicator Date'!AK89))</f>
        <v>2017</v>
      </c>
      <c r="AL89" s="162">
        <f>IF('Indicator Date'!AL89="","x",YEAR('Indicator Date'!AL89))</f>
        <v>2018</v>
      </c>
      <c r="AM89" s="162">
        <f>IF('Indicator Date'!AM89="","x",'Indicator Date'!AM89)</f>
        <v>2017</v>
      </c>
      <c r="AN89" s="162">
        <f>IF('Indicator Date'!AN89="","x",'Indicator Date'!AN89)</f>
        <v>2014</v>
      </c>
      <c r="AO89" s="162">
        <f>IF('Indicator Date'!AO89="","x",'Indicator Date'!AO89)</f>
        <v>2014</v>
      </c>
      <c r="AP89" s="162">
        <f>IF('Indicator Date'!AP89="","x",'Indicator Date'!AP89)</f>
        <v>2013</v>
      </c>
      <c r="AQ89" s="162">
        <f>IF('Indicator Date'!AQ89="","x",'Indicator Date'!AQ89)</f>
        <v>2014</v>
      </c>
      <c r="AR89" s="162">
        <f>IF('Indicator Date'!AR89="","x",'Indicator Date'!AR89)</f>
        <v>2015</v>
      </c>
      <c r="AS89" s="162">
        <f>IF('Indicator Date'!AS89="","x",'Indicator Date'!AS89)</f>
        <v>2016</v>
      </c>
      <c r="AT89" s="162">
        <f>IF('Indicator Date'!AT89="","x",'Indicator Date'!AT89)</f>
        <v>2017</v>
      </c>
      <c r="AU89" s="162">
        <f>IF('Indicator Date'!AU89="","x",'Indicator Date'!AU89)</f>
        <v>2016</v>
      </c>
      <c r="AV89" s="162">
        <f>IF('Indicator Date'!AV89="","x",'Indicator Date'!AV89)</f>
        <v>2015</v>
      </c>
      <c r="AW89" s="162">
        <f>IF('Indicator Date'!AW89="","x",'Indicator Date'!AW89)</f>
        <v>2015</v>
      </c>
      <c r="AX89" s="162">
        <f>IF('Indicator Date'!AX89="","x",'Indicator Date'!AX89)</f>
        <v>2016</v>
      </c>
      <c r="AY89" s="162">
        <f>IF('Indicator Date'!AY89="","x",'Indicator Date'!AY89)</f>
        <v>2014</v>
      </c>
      <c r="AZ89" s="162">
        <f>IF('Indicator Date'!AZ89="","x",'Indicator Date'!AZ89)</f>
        <v>2015</v>
      </c>
      <c r="BA89" s="162">
        <f>IF('Indicator Date'!BA89="","x",'Indicator Date'!BA89)</f>
        <v>2015</v>
      </c>
      <c r="BB89" s="162">
        <f>IF('Indicator Date'!BB89="","x",'Indicator Date'!BB89)</f>
        <v>2017</v>
      </c>
      <c r="BC89" s="162">
        <f>IF('Indicator Date'!BC89="","x",'Indicator Date'!BC89)</f>
        <v>2017</v>
      </c>
      <c r="BD89" s="162">
        <f>IF('Indicator Date'!BD89="","x",'Indicator Date'!BD89)</f>
        <v>2015</v>
      </c>
      <c r="BE89" s="162">
        <f>IF('Indicator Date'!BE89="","x",'Indicator Date'!BE89)</f>
        <v>2014</v>
      </c>
      <c r="BF89" s="108"/>
    </row>
    <row r="90" spans="1:58" x14ac:dyDescent="0.25">
      <c r="A90" s="133" t="s">
        <v>165</v>
      </c>
      <c r="B90" s="111" t="s">
        <v>164</v>
      </c>
      <c r="C90" s="162">
        <f>IF('Indicator Date'!C90="","x",'Indicator Date'!C90)</f>
        <v>2015</v>
      </c>
      <c r="D90" s="162">
        <f>IF('Indicator Date'!D90="","x",'Indicator Date'!D90)</f>
        <v>2015</v>
      </c>
      <c r="E90" s="162">
        <f>IF('Indicator Date'!E90="","x",'Indicator Date'!E90)</f>
        <v>2015</v>
      </c>
      <c r="F90" s="162">
        <f>IF('Indicator Date'!F90="","x",'Indicator Date'!F90)</f>
        <v>2015</v>
      </c>
      <c r="G90" s="162">
        <f>IF('Indicator Date'!G90="","x",'Indicator Date'!G90)</f>
        <v>2015</v>
      </c>
      <c r="H90" s="162">
        <f>IF('Indicator Date'!H90="","x",'Indicator Date'!H90)</f>
        <v>2015</v>
      </c>
      <c r="I90" s="162">
        <f>IF('Indicator Date'!I90="","x",'Indicator Date'!I90)</f>
        <v>2015</v>
      </c>
      <c r="J90" s="162">
        <f>IF('Indicator Date'!J90="","x",'Indicator Date'!J90)</f>
        <v>2016</v>
      </c>
      <c r="K90" s="162">
        <f>IF('Indicator Date'!K90="","x",'Indicator Date'!K90)</f>
        <v>2016</v>
      </c>
      <c r="L90" s="162">
        <f>IF('Indicator Date'!L90="","x",'Indicator Date'!L90)</f>
        <v>2016</v>
      </c>
      <c r="M90" s="162">
        <f>IF('Indicator Date'!M90="","x",'Indicator Date'!M90)</f>
        <v>2018</v>
      </c>
      <c r="N90" s="162">
        <f>IF('Indicator Date'!N90="","x",'Indicator Date'!N90)</f>
        <v>2018</v>
      </c>
      <c r="O90" s="162">
        <f>IF('Indicator Date'!O90="","x",'Indicator Date'!O90)</f>
        <v>2017</v>
      </c>
      <c r="P90" s="162">
        <f>IF('Indicator Date'!P90="","x",'Indicator Date'!P90)</f>
        <v>2017</v>
      </c>
      <c r="Q90" s="162">
        <f>IF('Indicator Date'!Q90="","x",'Indicator Date'!Q90)</f>
        <v>2015</v>
      </c>
      <c r="R90" s="162" t="str">
        <f>IF('Indicator Date'!R90="","x",LEFT(RIGHT('Indicator Date'!R90,6),4))</f>
        <v>x</v>
      </c>
      <c r="S90" s="162">
        <f>IF('Indicator Date'!S90="","x",'Indicator Date'!S90)</f>
        <v>2018</v>
      </c>
      <c r="T90" s="162">
        <f>IF('Indicator Date'!T90="","x",'Indicator Date'!T90)</f>
        <v>2015</v>
      </c>
      <c r="U90" s="162">
        <f>IF('Indicator Date'!U90="","x",'Indicator Date'!U90)</f>
        <v>2016</v>
      </c>
      <c r="V90" s="162">
        <f>IF('Indicator Date'!V90="","x",'Indicator Date'!V90)</f>
        <v>2016</v>
      </c>
      <c r="W90" s="162">
        <f>IF('Indicator Date'!W90="","x",'Indicator Date'!W90)</f>
        <v>2016</v>
      </c>
      <c r="X90" s="162">
        <f>IF('Indicator Date'!X90="","x",'Indicator Date'!X90)</f>
        <v>2009</v>
      </c>
      <c r="Y90" s="162">
        <f>IF('Indicator Date'!Y90="","x",'Indicator Date'!Y90)</f>
        <v>2010</v>
      </c>
      <c r="Z90" s="162">
        <f>IF('Indicator Date'!Z90="","x",'Indicator Date'!Z90)</f>
        <v>2016</v>
      </c>
      <c r="AA90" s="162">
        <f>IF('Indicator Date'!AA90="","x",'Indicator Date'!AA90)</f>
        <v>2016</v>
      </c>
      <c r="AB90" s="162" t="str">
        <f>IF('Indicator Date'!AB90="","x",'Indicator Date'!AB90)</f>
        <v>x</v>
      </c>
      <c r="AC90" s="162">
        <f>IF('Indicator Date'!AC90="","x",'Indicator Date'!AC90)</f>
        <v>2015</v>
      </c>
      <c r="AD90" s="162">
        <f>IF('Indicator Date'!AD90="","x",'Indicator Date'!AD90)</f>
        <v>2015</v>
      </c>
      <c r="AE90" s="162" t="str">
        <f>IF('Indicator Date'!AE90="","x",'Indicator Date'!AE90)</f>
        <v>x</v>
      </c>
      <c r="AF90" s="162" t="str">
        <f>IF('Indicator Date'!AF90="","x",'Indicator Date'!AF90)</f>
        <v>x</v>
      </c>
      <c r="AG90" s="162">
        <f>IF('Indicator Date'!AG90="","x",'Indicator Date'!AG90)</f>
        <v>2006</v>
      </c>
      <c r="AH90" s="162">
        <f>IF('Indicator Date'!AH90="","x",'Indicator Date'!AH90)</f>
        <v>2016</v>
      </c>
      <c r="AI90" s="162">
        <f>IF('Indicator Date'!AI90="","x",'Indicator Date'!AI90)</f>
        <v>2017</v>
      </c>
      <c r="AJ90" s="162">
        <f>IF('Indicator Date'!AJ90="","x",'Indicator Date'!AJ90)</f>
        <v>2018</v>
      </c>
      <c r="AK90" s="162" t="str">
        <f>IF('Indicator Date'!AK90="","x",YEAR('Indicator Date'!AK90))</f>
        <v>x</v>
      </c>
      <c r="AL90" s="162" t="str">
        <f>IF('Indicator Date'!AL90="","x",YEAR('Indicator Date'!AL90))</f>
        <v>x</v>
      </c>
      <c r="AM90" s="162" t="str">
        <f>IF('Indicator Date'!AM90="","x",'Indicator Date'!AM90)</f>
        <v>x</v>
      </c>
      <c r="AN90" s="162">
        <f>IF('Indicator Date'!AN90="","x",'Indicator Date'!AN90)</f>
        <v>2014</v>
      </c>
      <c r="AO90" s="162">
        <f>IF('Indicator Date'!AO90="","x",'Indicator Date'!AO90)</f>
        <v>2014</v>
      </c>
      <c r="AP90" s="162" t="str">
        <f>IF('Indicator Date'!AP90="","x",'Indicator Date'!AP90)</f>
        <v>x</v>
      </c>
      <c r="AQ90" s="162" t="str">
        <f>IF('Indicator Date'!AQ90="","x",'Indicator Date'!AQ90)</f>
        <v>x</v>
      </c>
      <c r="AR90" s="162" t="str">
        <f>IF('Indicator Date'!AR90="","x",'Indicator Date'!AR90)</f>
        <v>x</v>
      </c>
      <c r="AS90" s="162">
        <f>IF('Indicator Date'!AS90="","x",'Indicator Date'!AS90)</f>
        <v>2016</v>
      </c>
      <c r="AT90" s="162" t="str">
        <f>IF('Indicator Date'!AT90="","x",'Indicator Date'!AT90)</f>
        <v>x</v>
      </c>
      <c r="AU90" s="162">
        <f>IF('Indicator Date'!AU90="","x",'Indicator Date'!AU90)</f>
        <v>2016</v>
      </c>
      <c r="AV90" s="162" t="str">
        <f>IF('Indicator Date'!AV90="","x",'Indicator Date'!AV90)</f>
        <v>x</v>
      </c>
      <c r="AW90" s="162">
        <f>IF('Indicator Date'!AW90="","x",'Indicator Date'!AW90)</f>
        <v>2015</v>
      </c>
      <c r="AX90" s="162">
        <f>IF('Indicator Date'!AX90="","x",'Indicator Date'!AX90)</f>
        <v>2016</v>
      </c>
      <c r="AY90" s="162">
        <f>IF('Indicator Date'!AY90="","x",'Indicator Date'!AY90)</f>
        <v>2014</v>
      </c>
      <c r="AZ90" s="162">
        <f>IF('Indicator Date'!AZ90="","x",'Indicator Date'!AZ90)</f>
        <v>2015</v>
      </c>
      <c r="BA90" s="162">
        <f>IF('Indicator Date'!BA90="","x",'Indicator Date'!BA90)</f>
        <v>2015</v>
      </c>
      <c r="BB90" s="162">
        <f>IF('Indicator Date'!BB90="","x",'Indicator Date'!BB90)</f>
        <v>2017</v>
      </c>
      <c r="BC90" s="162">
        <f>IF('Indicator Date'!BC90="","x",'Indicator Date'!BC90)</f>
        <v>2017</v>
      </c>
      <c r="BD90" s="162">
        <f>IF('Indicator Date'!BD90="","x",'Indicator Date'!BD90)</f>
        <v>2015</v>
      </c>
      <c r="BE90" s="162">
        <f>IF('Indicator Date'!BE90="","x",'Indicator Date'!BE90)</f>
        <v>2014</v>
      </c>
      <c r="BF90" s="108"/>
    </row>
    <row r="91" spans="1:58" x14ac:dyDescent="0.25">
      <c r="A91" s="133" t="s">
        <v>843</v>
      </c>
      <c r="B91" s="111" t="s">
        <v>166</v>
      </c>
      <c r="C91" s="162">
        <f>IF('Indicator Date'!C91="","x",'Indicator Date'!C91)</f>
        <v>2015</v>
      </c>
      <c r="D91" s="162">
        <f>IF('Indicator Date'!D91="","x",'Indicator Date'!D91)</f>
        <v>2015</v>
      </c>
      <c r="E91" s="162">
        <f>IF('Indicator Date'!E91="","x",'Indicator Date'!E91)</f>
        <v>2015</v>
      </c>
      <c r="F91" s="162">
        <f>IF('Indicator Date'!F91="","x",'Indicator Date'!F91)</f>
        <v>2015</v>
      </c>
      <c r="G91" s="162">
        <f>IF('Indicator Date'!G91="","x",'Indicator Date'!G91)</f>
        <v>2015</v>
      </c>
      <c r="H91" s="162">
        <f>IF('Indicator Date'!H91="","x",'Indicator Date'!H91)</f>
        <v>2015</v>
      </c>
      <c r="I91" s="162">
        <f>IF('Indicator Date'!I91="","x",'Indicator Date'!I91)</f>
        <v>2015</v>
      </c>
      <c r="J91" s="162">
        <f>IF('Indicator Date'!J91="","x",'Indicator Date'!J91)</f>
        <v>2016</v>
      </c>
      <c r="K91" s="162">
        <f>IF('Indicator Date'!K91="","x",'Indicator Date'!K91)</f>
        <v>2016</v>
      </c>
      <c r="L91" s="162">
        <f>IF('Indicator Date'!L91="","x",'Indicator Date'!L91)</f>
        <v>2016</v>
      </c>
      <c r="M91" s="162">
        <f>IF('Indicator Date'!M91="","x",'Indicator Date'!M91)</f>
        <v>2018</v>
      </c>
      <c r="N91" s="162">
        <f>IF('Indicator Date'!N91="","x",'Indicator Date'!N91)</f>
        <v>2018</v>
      </c>
      <c r="O91" s="162">
        <f>IF('Indicator Date'!O91="","x",'Indicator Date'!O91)</f>
        <v>2017</v>
      </c>
      <c r="P91" s="162">
        <f>IF('Indicator Date'!P91="","x",'Indicator Date'!P91)</f>
        <v>2017</v>
      </c>
      <c r="Q91" s="162" t="str">
        <f>IF('Indicator Date'!Q91="","x",'Indicator Date'!Q91)</f>
        <v>x</v>
      </c>
      <c r="R91" s="162" t="str">
        <f>IF('Indicator Date'!R91="","x",LEFT(RIGHT('Indicator Date'!R91,6),4))</f>
        <v>x</v>
      </c>
      <c r="S91" s="162">
        <f>IF('Indicator Date'!S91="","x",'Indicator Date'!S91)</f>
        <v>2018</v>
      </c>
      <c r="T91" s="162">
        <f>IF('Indicator Date'!T91="","x",'Indicator Date'!T91)</f>
        <v>2015</v>
      </c>
      <c r="U91" s="162">
        <f>IF('Indicator Date'!U91="","x",'Indicator Date'!U91)</f>
        <v>2016</v>
      </c>
      <c r="V91" s="162" t="str">
        <f>IF('Indicator Date'!V91="","x",'Indicator Date'!V91)</f>
        <v>x</v>
      </c>
      <c r="W91" s="162">
        <f>IF('Indicator Date'!W91="","x",'Indicator Date'!W91)</f>
        <v>2016</v>
      </c>
      <c r="X91" s="162">
        <f>IF('Indicator Date'!X91="","x",'Indicator Date'!X91)</f>
        <v>2012</v>
      </c>
      <c r="Y91" s="162" t="str">
        <f>IF('Indicator Date'!Y91="","x",'Indicator Date'!Y91)</f>
        <v>x</v>
      </c>
      <c r="Z91" s="162">
        <f>IF('Indicator Date'!Z91="","x",'Indicator Date'!Z91)</f>
        <v>2016</v>
      </c>
      <c r="AA91" s="162">
        <f>IF('Indicator Date'!AA91="","x",'Indicator Date'!AA91)</f>
        <v>2016</v>
      </c>
      <c r="AB91" s="162" t="str">
        <f>IF('Indicator Date'!AB91="","x",'Indicator Date'!AB91)</f>
        <v>x</v>
      </c>
      <c r="AC91" s="162" t="str">
        <f>IF('Indicator Date'!AC91="","x",'Indicator Date'!AC91)</f>
        <v>x</v>
      </c>
      <c r="AD91" s="162">
        <f>IF('Indicator Date'!AD91="","x",'Indicator Date'!AD91)</f>
        <v>2015</v>
      </c>
      <c r="AE91" s="162">
        <f>IF('Indicator Date'!AE91="","x",'Indicator Date'!AE91)</f>
        <v>2012</v>
      </c>
      <c r="AF91" s="162" t="str">
        <f>IF('Indicator Date'!AF91="","x",'Indicator Date'!AF91)</f>
        <v>x</v>
      </c>
      <c r="AG91" s="162" t="str">
        <f>IF('Indicator Date'!AG91="","x",'Indicator Date'!AG91)</f>
        <v>x</v>
      </c>
      <c r="AH91" s="162">
        <f>IF('Indicator Date'!AH91="","x",'Indicator Date'!AH91)</f>
        <v>2016</v>
      </c>
      <c r="AI91" s="162">
        <f>IF('Indicator Date'!AI91="","x",'Indicator Date'!AI91)</f>
        <v>2017</v>
      </c>
      <c r="AJ91" s="162">
        <f>IF('Indicator Date'!AJ91="","x",'Indicator Date'!AJ91)</f>
        <v>2018</v>
      </c>
      <c r="AK91" s="162" t="str">
        <f>IF('Indicator Date'!AK91="","x",YEAR('Indicator Date'!AK91))</f>
        <v>x</v>
      </c>
      <c r="AL91" s="162" t="str">
        <f>IF('Indicator Date'!AL91="","x",YEAR('Indicator Date'!AL91))</f>
        <v>x</v>
      </c>
      <c r="AM91" s="162" t="str">
        <f>IF('Indicator Date'!AM91="","x",'Indicator Date'!AM91)</f>
        <v>x</v>
      </c>
      <c r="AN91" s="162">
        <f>IF('Indicator Date'!AN91="","x",'Indicator Date'!AN91)</f>
        <v>2014</v>
      </c>
      <c r="AO91" s="162">
        <f>IF('Indicator Date'!AO91="","x",'Indicator Date'!AO91)</f>
        <v>2014</v>
      </c>
      <c r="AP91" s="162" t="str">
        <f>IF('Indicator Date'!AP91="","x",'Indicator Date'!AP91)</f>
        <v>x</v>
      </c>
      <c r="AQ91" s="162" t="str">
        <f>IF('Indicator Date'!AQ91="","x",'Indicator Date'!AQ91)</f>
        <v>x</v>
      </c>
      <c r="AR91" s="162" t="str">
        <f>IF('Indicator Date'!AR91="","x",'Indicator Date'!AR91)</f>
        <v>x</v>
      </c>
      <c r="AS91" s="162">
        <f>IF('Indicator Date'!AS91="","x",'Indicator Date'!AS91)</f>
        <v>2016</v>
      </c>
      <c r="AT91" s="162">
        <f>IF('Indicator Date'!AT91="","x",'Indicator Date'!AT91)</f>
        <v>2017</v>
      </c>
      <c r="AU91" s="162">
        <f>IF('Indicator Date'!AU91="","x",'Indicator Date'!AU91)</f>
        <v>2016</v>
      </c>
      <c r="AV91" s="162">
        <f>IF('Indicator Date'!AV91="","x",'Indicator Date'!AV91)</f>
        <v>2015</v>
      </c>
      <c r="AW91" s="162">
        <f>IF('Indicator Date'!AW91="","x",'Indicator Date'!AW91)</f>
        <v>2014</v>
      </c>
      <c r="AX91" s="162">
        <f>IF('Indicator Date'!AX91="","x",'Indicator Date'!AX91)</f>
        <v>2016</v>
      </c>
      <c r="AY91" s="162">
        <f>IF('Indicator Date'!AY91="","x",'Indicator Date'!AY91)</f>
        <v>2014</v>
      </c>
      <c r="AZ91" s="162">
        <f>IF('Indicator Date'!AZ91="","x",'Indicator Date'!AZ91)</f>
        <v>2015</v>
      </c>
      <c r="BA91" s="162">
        <f>IF('Indicator Date'!BA91="","x",'Indicator Date'!BA91)</f>
        <v>2015</v>
      </c>
      <c r="BB91" s="162">
        <f>IF('Indicator Date'!BB91="","x",'Indicator Date'!BB91)</f>
        <v>2015</v>
      </c>
      <c r="BC91" s="162">
        <f>IF('Indicator Date'!BC91="","x",'Indicator Date'!BC91)</f>
        <v>2017</v>
      </c>
      <c r="BD91" s="162">
        <f>IF('Indicator Date'!BD91="","x",'Indicator Date'!BD91)</f>
        <v>2015</v>
      </c>
      <c r="BE91" s="162">
        <f>IF('Indicator Date'!BE91="","x",'Indicator Date'!BE91)</f>
        <v>2014</v>
      </c>
      <c r="BF91" s="108"/>
    </row>
    <row r="92" spans="1:58" x14ac:dyDescent="0.25">
      <c r="A92" s="133" t="s">
        <v>847</v>
      </c>
      <c r="B92" s="111" t="s">
        <v>297</v>
      </c>
      <c r="C92" s="162">
        <f>IF('Indicator Date'!C92="","x",'Indicator Date'!C92)</f>
        <v>2015</v>
      </c>
      <c r="D92" s="162">
        <f>IF('Indicator Date'!D92="","x",'Indicator Date'!D92)</f>
        <v>2015</v>
      </c>
      <c r="E92" s="162">
        <f>IF('Indicator Date'!E92="","x",'Indicator Date'!E92)</f>
        <v>2015</v>
      </c>
      <c r="F92" s="162">
        <f>IF('Indicator Date'!F92="","x",'Indicator Date'!F92)</f>
        <v>2015</v>
      </c>
      <c r="G92" s="162">
        <f>IF('Indicator Date'!G92="","x",'Indicator Date'!G92)</f>
        <v>2015</v>
      </c>
      <c r="H92" s="162">
        <f>IF('Indicator Date'!H92="","x",'Indicator Date'!H92)</f>
        <v>2015</v>
      </c>
      <c r="I92" s="162">
        <f>IF('Indicator Date'!I92="","x",'Indicator Date'!I92)</f>
        <v>2015</v>
      </c>
      <c r="J92" s="162">
        <f>IF('Indicator Date'!J92="","x",'Indicator Date'!J92)</f>
        <v>2016</v>
      </c>
      <c r="K92" s="162">
        <f>IF('Indicator Date'!K92="","x",'Indicator Date'!K92)</f>
        <v>2016</v>
      </c>
      <c r="L92" s="162">
        <f>IF('Indicator Date'!L92="","x",'Indicator Date'!L92)</f>
        <v>2016</v>
      </c>
      <c r="M92" s="162">
        <f>IF('Indicator Date'!M92="","x",'Indicator Date'!M92)</f>
        <v>2018</v>
      </c>
      <c r="N92" s="162">
        <f>IF('Indicator Date'!N92="","x",'Indicator Date'!N92)</f>
        <v>2018</v>
      </c>
      <c r="O92" s="162">
        <f>IF('Indicator Date'!O92="","x",'Indicator Date'!O92)</f>
        <v>2017</v>
      </c>
      <c r="P92" s="162">
        <f>IF('Indicator Date'!P92="","x",'Indicator Date'!P92)</f>
        <v>2017</v>
      </c>
      <c r="Q92" s="162">
        <f>IF('Indicator Date'!Q92="","x",'Indicator Date'!Q92)</f>
        <v>2015</v>
      </c>
      <c r="R92" s="162" t="str">
        <f>IF('Indicator Date'!R92="","x",LEFT(RIGHT('Indicator Date'!R92,6),4))</f>
        <v>x</v>
      </c>
      <c r="S92" s="162">
        <f>IF('Indicator Date'!S92="","x",'Indicator Date'!S92)</f>
        <v>2018</v>
      </c>
      <c r="T92" s="162">
        <f>IF('Indicator Date'!T92="","x",'Indicator Date'!T92)</f>
        <v>2015</v>
      </c>
      <c r="U92" s="162">
        <f>IF('Indicator Date'!U92="","x",'Indicator Date'!U92)</f>
        <v>2016</v>
      </c>
      <c r="V92" s="162" t="str">
        <f>IF('Indicator Date'!V92="","x",'Indicator Date'!V92)</f>
        <v>x</v>
      </c>
      <c r="W92" s="162">
        <f>IF('Indicator Date'!W92="","x",'Indicator Date'!W92)</f>
        <v>2016</v>
      </c>
      <c r="X92" s="162">
        <f>IF('Indicator Date'!X92="","x",'Indicator Date'!X92)</f>
        <v>2010</v>
      </c>
      <c r="Y92" s="162">
        <f>IF('Indicator Date'!Y92="","x",'Indicator Date'!Y92)</f>
        <v>2016</v>
      </c>
      <c r="Z92" s="162">
        <f>IF('Indicator Date'!Z92="","x",'Indicator Date'!Z92)</f>
        <v>2016</v>
      </c>
      <c r="AA92" s="162">
        <f>IF('Indicator Date'!AA92="","x",'Indicator Date'!AA92)</f>
        <v>2016</v>
      </c>
      <c r="AB92" s="162" t="str">
        <f>IF('Indicator Date'!AB92="","x",'Indicator Date'!AB92)</f>
        <v>x</v>
      </c>
      <c r="AC92" s="162">
        <f>IF('Indicator Date'!AC92="","x",'Indicator Date'!AC92)</f>
        <v>2015</v>
      </c>
      <c r="AD92" s="162">
        <f>IF('Indicator Date'!AD92="","x",'Indicator Date'!AD92)</f>
        <v>2015</v>
      </c>
      <c r="AE92" s="162">
        <f>IF('Indicator Date'!AE92="","x",'Indicator Date'!AE92)</f>
        <v>2012</v>
      </c>
      <c r="AF92" s="162">
        <f>IF('Indicator Date'!AF92="","x",'Indicator Date'!AF92)</f>
        <v>2015</v>
      </c>
      <c r="AG92" s="162" t="str">
        <f>IF('Indicator Date'!AG92="","x",'Indicator Date'!AG92)</f>
        <v>x</v>
      </c>
      <c r="AH92" s="162">
        <f>IF('Indicator Date'!AH92="","x",'Indicator Date'!AH92)</f>
        <v>2016</v>
      </c>
      <c r="AI92" s="162">
        <f>IF('Indicator Date'!AI92="","x",'Indicator Date'!AI92)</f>
        <v>2017</v>
      </c>
      <c r="AJ92" s="162">
        <f>IF('Indicator Date'!AJ92="","x",'Indicator Date'!AJ92)</f>
        <v>2018</v>
      </c>
      <c r="AK92" s="162" t="str">
        <f>IF('Indicator Date'!AK92="","x",YEAR('Indicator Date'!AK92))</f>
        <v>x</v>
      </c>
      <c r="AL92" s="162">
        <f>IF('Indicator Date'!AL92="","x",YEAR('Indicator Date'!AL92))</f>
        <v>2017</v>
      </c>
      <c r="AM92" s="162">
        <f>IF('Indicator Date'!AM92="","x",'Indicator Date'!AM92)</f>
        <v>2017</v>
      </c>
      <c r="AN92" s="162">
        <f>IF('Indicator Date'!AN92="","x",'Indicator Date'!AN92)</f>
        <v>2014</v>
      </c>
      <c r="AO92" s="162">
        <f>IF('Indicator Date'!AO92="","x",'Indicator Date'!AO92)</f>
        <v>2014</v>
      </c>
      <c r="AP92" s="162">
        <f>IF('Indicator Date'!AP92="","x",'Indicator Date'!AP92)</f>
        <v>2014</v>
      </c>
      <c r="AQ92" s="162">
        <f>IF('Indicator Date'!AQ92="","x",'Indicator Date'!AQ92)</f>
        <v>2014</v>
      </c>
      <c r="AR92" s="162">
        <f>IF('Indicator Date'!AR92="","x",'Indicator Date'!AR92)</f>
        <v>2011</v>
      </c>
      <c r="AS92" s="162">
        <f>IF('Indicator Date'!AS92="","x",'Indicator Date'!AS92)</f>
        <v>2016</v>
      </c>
      <c r="AT92" s="162">
        <f>IF('Indicator Date'!AT92="","x",'Indicator Date'!AT92)</f>
        <v>2017</v>
      </c>
      <c r="AU92" s="162">
        <f>IF('Indicator Date'!AU92="","x",'Indicator Date'!AU92)</f>
        <v>2016</v>
      </c>
      <c r="AV92" s="162">
        <f>IF('Indicator Date'!AV92="","x",'Indicator Date'!AV92)</f>
        <v>2008</v>
      </c>
      <c r="AW92" s="162">
        <f>IF('Indicator Date'!AW92="","x",'Indicator Date'!AW92)</f>
        <v>2015</v>
      </c>
      <c r="AX92" s="162">
        <f>IF('Indicator Date'!AX92="","x",'Indicator Date'!AX92)</f>
        <v>2016</v>
      </c>
      <c r="AY92" s="162">
        <f>IF('Indicator Date'!AY92="","x",'Indicator Date'!AY92)</f>
        <v>2014</v>
      </c>
      <c r="AZ92" s="162">
        <f>IF('Indicator Date'!AZ92="","x",'Indicator Date'!AZ92)</f>
        <v>2015</v>
      </c>
      <c r="BA92" s="162">
        <f>IF('Indicator Date'!BA92="","x",'Indicator Date'!BA92)</f>
        <v>2012</v>
      </c>
      <c r="BB92" s="162">
        <f>IF('Indicator Date'!BB92="","x",'Indicator Date'!BB92)</f>
        <v>2017</v>
      </c>
      <c r="BC92" s="162">
        <f>IF('Indicator Date'!BC92="","x",'Indicator Date'!BC92)</f>
        <v>2017</v>
      </c>
      <c r="BD92" s="162">
        <f>IF('Indicator Date'!BD92="","x",'Indicator Date'!BD92)</f>
        <v>2015</v>
      </c>
      <c r="BE92" s="162">
        <f>IF('Indicator Date'!BE92="","x",'Indicator Date'!BE92)</f>
        <v>2014</v>
      </c>
      <c r="BF92" s="108"/>
    </row>
    <row r="93" spans="1:58" x14ac:dyDescent="0.25">
      <c r="A93" s="133" t="s">
        <v>168</v>
      </c>
      <c r="B93" s="111" t="s">
        <v>167</v>
      </c>
      <c r="C93" s="162">
        <f>IF('Indicator Date'!C93="","x",'Indicator Date'!C93)</f>
        <v>2015</v>
      </c>
      <c r="D93" s="162">
        <f>IF('Indicator Date'!D93="","x",'Indicator Date'!D93)</f>
        <v>2015</v>
      </c>
      <c r="E93" s="162">
        <f>IF('Indicator Date'!E93="","x",'Indicator Date'!E93)</f>
        <v>2015</v>
      </c>
      <c r="F93" s="162">
        <f>IF('Indicator Date'!F93="","x",'Indicator Date'!F93)</f>
        <v>2015</v>
      </c>
      <c r="G93" s="162">
        <f>IF('Indicator Date'!G93="","x",'Indicator Date'!G93)</f>
        <v>2015</v>
      </c>
      <c r="H93" s="162">
        <f>IF('Indicator Date'!H93="","x",'Indicator Date'!H93)</f>
        <v>2015</v>
      </c>
      <c r="I93" s="162">
        <f>IF('Indicator Date'!I93="","x",'Indicator Date'!I93)</f>
        <v>2015</v>
      </c>
      <c r="J93" s="162">
        <f>IF('Indicator Date'!J93="","x",'Indicator Date'!J93)</f>
        <v>2016</v>
      </c>
      <c r="K93" s="162">
        <f>IF('Indicator Date'!K93="","x",'Indicator Date'!K93)</f>
        <v>2016</v>
      </c>
      <c r="L93" s="162">
        <f>IF('Indicator Date'!L93="","x",'Indicator Date'!L93)</f>
        <v>2016</v>
      </c>
      <c r="M93" s="162">
        <f>IF('Indicator Date'!M93="","x",'Indicator Date'!M93)</f>
        <v>2018</v>
      </c>
      <c r="N93" s="162">
        <f>IF('Indicator Date'!N93="","x",'Indicator Date'!N93)</f>
        <v>2018</v>
      </c>
      <c r="O93" s="162">
        <f>IF('Indicator Date'!O93="","x",'Indicator Date'!O93)</f>
        <v>2017</v>
      </c>
      <c r="P93" s="162">
        <f>IF('Indicator Date'!P93="","x",'Indicator Date'!P93)</f>
        <v>2017</v>
      </c>
      <c r="Q93" s="162">
        <f>IF('Indicator Date'!Q93="","x",'Indicator Date'!Q93)</f>
        <v>2015</v>
      </c>
      <c r="R93" s="162" t="str">
        <f>IF('Indicator Date'!R93="","x",LEFT(RIGHT('Indicator Date'!R93,6),4))</f>
        <v>x</v>
      </c>
      <c r="S93" s="162">
        <f>IF('Indicator Date'!S93="","x",'Indicator Date'!S93)</f>
        <v>2018</v>
      </c>
      <c r="T93" s="162">
        <f>IF('Indicator Date'!T93="","x",'Indicator Date'!T93)</f>
        <v>2015</v>
      </c>
      <c r="U93" s="162">
        <f>IF('Indicator Date'!U93="","x",'Indicator Date'!U93)</f>
        <v>2016</v>
      </c>
      <c r="V93" s="162" t="str">
        <f>IF('Indicator Date'!V93="","x",'Indicator Date'!V93)</f>
        <v>x</v>
      </c>
      <c r="W93" s="162">
        <f>IF('Indicator Date'!W93="","x",'Indicator Date'!W93)</f>
        <v>2016</v>
      </c>
      <c r="X93" s="162">
        <f>IF('Indicator Date'!X93="","x",'Indicator Date'!X93)</f>
        <v>2014</v>
      </c>
      <c r="Y93" s="162">
        <f>IF('Indicator Date'!Y93="","x",'Indicator Date'!Y93)</f>
        <v>2012</v>
      </c>
      <c r="Z93" s="162">
        <f>IF('Indicator Date'!Z93="","x",'Indicator Date'!Z93)</f>
        <v>2016</v>
      </c>
      <c r="AA93" s="162">
        <f>IF('Indicator Date'!AA93="","x",'Indicator Date'!AA93)</f>
        <v>2016</v>
      </c>
      <c r="AB93" s="162">
        <f>IF('Indicator Date'!AB93="","x",'Indicator Date'!AB93)</f>
        <v>2016</v>
      </c>
      <c r="AC93" s="162">
        <f>IF('Indicator Date'!AC93="","x",'Indicator Date'!AC93)</f>
        <v>2015</v>
      </c>
      <c r="AD93" s="162">
        <f>IF('Indicator Date'!AD93="","x",'Indicator Date'!AD93)</f>
        <v>2015</v>
      </c>
      <c r="AE93" s="162" t="str">
        <f>IF('Indicator Date'!AE93="","x",'Indicator Date'!AE93)</f>
        <v>x</v>
      </c>
      <c r="AF93" s="162">
        <f>IF('Indicator Date'!AF93="","x",'Indicator Date'!AF93)</f>
        <v>2015</v>
      </c>
      <c r="AG93" s="162" t="str">
        <f>IF('Indicator Date'!AG93="","x",'Indicator Date'!AG93)</f>
        <v>x</v>
      </c>
      <c r="AH93" s="162">
        <f>IF('Indicator Date'!AH93="","x",'Indicator Date'!AH93)</f>
        <v>2016</v>
      </c>
      <c r="AI93" s="162">
        <f>IF('Indicator Date'!AI93="","x",'Indicator Date'!AI93)</f>
        <v>2017</v>
      </c>
      <c r="AJ93" s="162">
        <f>IF('Indicator Date'!AJ93="","x",'Indicator Date'!AJ93)</f>
        <v>2018</v>
      </c>
      <c r="AK93" s="162" t="str">
        <f>IF('Indicator Date'!AK93="","x",YEAR('Indicator Date'!AK93))</f>
        <v>x</v>
      </c>
      <c r="AL93" s="162">
        <f>IF('Indicator Date'!AL93="","x",YEAR('Indicator Date'!AL93))</f>
        <v>2017</v>
      </c>
      <c r="AM93" s="162">
        <f>IF('Indicator Date'!AM93="","x",'Indicator Date'!AM93)</f>
        <v>2017</v>
      </c>
      <c r="AN93" s="162">
        <f>IF('Indicator Date'!AN93="","x",'Indicator Date'!AN93)</f>
        <v>2014</v>
      </c>
      <c r="AO93" s="162">
        <f>IF('Indicator Date'!AO93="","x",'Indicator Date'!AO93)</f>
        <v>2014</v>
      </c>
      <c r="AP93" s="162">
        <f>IF('Indicator Date'!AP93="","x",'Indicator Date'!AP93)</f>
        <v>2014</v>
      </c>
      <c r="AQ93" s="162">
        <f>IF('Indicator Date'!AQ93="","x",'Indicator Date'!AQ93)</f>
        <v>2014</v>
      </c>
      <c r="AR93" s="162" t="str">
        <f>IF('Indicator Date'!AR93="","x",'Indicator Date'!AR93)</f>
        <v>x</v>
      </c>
      <c r="AS93" s="162">
        <f>IF('Indicator Date'!AS93="","x",'Indicator Date'!AS93)</f>
        <v>2016</v>
      </c>
      <c r="AT93" s="162">
        <f>IF('Indicator Date'!AT93="","x",'Indicator Date'!AT93)</f>
        <v>2017</v>
      </c>
      <c r="AU93" s="162">
        <f>IF('Indicator Date'!AU93="","x",'Indicator Date'!AU93)</f>
        <v>2016</v>
      </c>
      <c r="AV93" s="162">
        <f>IF('Indicator Date'!AV93="","x",'Indicator Date'!AV93)</f>
        <v>2015</v>
      </c>
      <c r="AW93" s="162">
        <f>IF('Indicator Date'!AW93="","x",'Indicator Date'!AW93)</f>
        <v>2015</v>
      </c>
      <c r="AX93" s="162">
        <f>IF('Indicator Date'!AX93="","x",'Indicator Date'!AX93)</f>
        <v>2016</v>
      </c>
      <c r="AY93" s="162">
        <f>IF('Indicator Date'!AY93="","x",'Indicator Date'!AY93)</f>
        <v>2014</v>
      </c>
      <c r="AZ93" s="162">
        <f>IF('Indicator Date'!AZ93="","x",'Indicator Date'!AZ93)</f>
        <v>2015</v>
      </c>
      <c r="BA93" s="162">
        <f>IF('Indicator Date'!BA93="","x",'Indicator Date'!BA93)</f>
        <v>2015</v>
      </c>
      <c r="BB93" s="162">
        <f>IF('Indicator Date'!BB93="","x",'Indicator Date'!BB93)</f>
        <v>2017</v>
      </c>
      <c r="BC93" s="162">
        <f>IF('Indicator Date'!BC93="","x",'Indicator Date'!BC93)</f>
        <v>2017</v>
      </c>
      <c r="BD93" s="162">
        <f>IF('Indicator Date'!BD93="","x",'Indicator Date'!BD93)</f>
        <v>2015</v>
      </c>
      <c r="BE93" s="162">
        <f>IF('Indicator Date'!BE93="","x",'Indicator Date'!BE93)</f>
        <v>2014</v>
      </c>
      <c r="BF93" s="108"/>
    </row>
    <row r="94" spans="1:58" x14ac:dyDescent="0.25">
      <c r="A94" s="133" t="s">
        <v>170</v>
      </c>
      <c r="B94" s="111" t="s">
        <v>169</v>
      </c>
      <c r="C94" s="162">
        <f>IF('Indicator Date'!C94="","x",'Indicator Date'!C94)</f>
        <v>2015</v>
      </c>
      <c r="D94" s="162">
        <f>IF('Indicator Date'!D94="","x",'Indicator Date'!D94)</f>
        <v>2015</v>
      </c>
      <c r="E94" s="162">
        <f>IF('Indicator Date'!E94="","x",'Indicator Date'!E94)</f>
        <v>2015</v>
      </c>
      <c r="F94" s="162">
        <f>IF('Indicator Date'!F94="","x",'Indicator Date'!F94)</f>
        <v>2015</v>
      </c>
      <c r="G94" s="162">
        <f>IF('Indicator Date'!G94="","x",'Indicator Date'!G94)</f>
        <v>2015</v>
      </c>
      <c r="H94" s="162">
        <f>IF('Indicator Date'!H94="","x",'Indicator Date'!H94)</f>
        <v>2015</v>
      </c>
      <c r="I94" s="162">
        <f>IF('Indicator Date'!I94="","x",'Indicator Date'!I94)</f>
        <v>2015</v>
      </c>
      <c r="J94" s="162">
        <f>IF('Indicator Date'!J94="","x",'Indicator Date'!J94)</f>
        <v>2016</v>
      </c>
      <c r="K94" s="162">
        <f>IF('Indicator Date'!K94="","x",'Indicator Date'!K94)</f>
        <v>2016</v>
      </c>
      <c r="L94" s="162">
        <f>IF('Indicator Date'!L94="","x",'Indicator Date'!L94)</f>
        <v>2016</v>
      </c>
      <c r="M94" s="162">
        <f>IF('Indicator Date'!M94="","x",'Indicator Date'!M94)</f>
        <v>2018</v>
      </c>
      <c r="N94" s="162">
        <f>IF('Indicator Date'!N94="","x",'Indicator Date'!N94)</f>
        <v>2018</v>
      </c>
      <c r="O94" s="162">
        <f>IF('Indicator Date'!O94="","x",'Indicator Date'!O94)</f>
        <v>2017</v>
      </c>
      <c r="P94" s="162">
        <f>IF('Indicator Date'!P94="","x",'Indicator Date'!P94)</f>
        <v>2017</v>
      </c>
      <c r="Q94" s="162">
        <f>IF('Indicator Date'!Q94="","x",'Indicator Date'!Q94)</f>
        <v>2015</v>
      </c>
      <c r="R94" s="162" t="str">
        <f>IF('Indicator Date'!R94="","x",LEFT(RIGHT('Indicator Date'!R94,6),4))</f>
        <v>2014</v>
      </c>
      <c r="S94" s="162">
        <f>IF('Indicator Date'!S94="","x",'Indicator Date'!S94)</f>
        <v>2018</v>
      </c>
      <c r="T94" s="162">
        <f>IF('Indicator Date'!T94="","x",'Indicator Date'!T94)</f>
        <v>2015</v>
      </c>
      <c r="U94" s="162">
        <f>IF('Indicator Date'!U94="","x",'Indicator Date'!U94)</f>
        <v>2016</v>
      </c>
      <c r="V94" s="162">
        <f>IF('Indicator Date'!V94="","x",'Indicator Date'!V94)</f>
        <v>2016</v>
      </c>
      <c r="W94" s="162">
        <f>IF('Indicator Date'!W94="","x",'Indicator Date'!W94)</f>
        <v>2016</v>
      </c>
      <c r="X94" s="162">
        <f>IF('Indicator Date'!X94="","x",'Indicator Date'!X94)</f>
        <v>2014</v>
      </c>
      <c r="Y94" s="162">
        <f>IF('Indicator Date'!Y94="","x",'Indicator Date'!Y94)</f>
        <v>2013</v>
      </c>
      <c r="Z94" s="162">
        <f>IF('Indicator Date'!Z94="","x",'Indicator Date'!Z94)</f>
        <v>2016</v>
      </c>
      <c r="AA94" s="162">
        <f>IF('Indicator Date'!AA94="","x",'Indicator Date'!AA94)</f>
        <v>2016</v>
      </c>
      <c r="AB94" s="162">
        <f>IF('Indicator Date'!AB94="","x",'Indicator Date'!AB94)</f>
        <v>2016</v>
      </c>
      <c r="AC94" s="162">
        <f>IF('Indicator Date'!AC94="","x",'Indicator Date'!AC94)</f>
        <v>2015</v>
      </c>
      <c r="AD94" s="162">
        <f>IF('Indicator Date'!AD94="","x",'Indicator Date'!AD94)</f>
        <v>2015</v>
      </c>
      <c r="AE94" s="162">
        <f>IF('Indicator Date'!AE94="","x",'Indicator Date'!AE94)</f>
        <v>2012</v>
      </c>
      <c r="AF94" s="162">
        <f>IF('Indicator Date'!AF94="","x",'Indicator Date'!AF94)</f>
        <v>2015</v>
      </c>
      <c r="AG94" s="162">
        <f>IF('Indicator Date'!AG94="","x",'Indicator Date'!AG94)</f>
        <v>2016</v>
      </c>
      <c r="AH94" s="162">
        <f>IF('Indicator Date'!AH94="","x",'Indicator Date'!AH94)</f>
        <v>2016</v>
      </c>
      <c r="AI94" s="162">
        <f>IF('Indicator Date'!AI94="","x",'Indicator Date'!AI94)</f>
        <v>2017</v>
      </c>
      <c r="AJ94" s="162">
        <f>IF('Indicator Date'!AJ94="","x",'Indicator Date'!AJ94)</f>
        <v>2018</v>
      </c>
      <c r="AK94" s="162" t="str">
        <f>IF('Indicator Date'!AK94="","x",YEAR('Indicator Date'!AK94))</f>
        <v>x</v>
      </c>
      <c r="AL94" s="162">
        <f>IF('Indicator Date'!AL94="","x",YEAR('Indicator Date'!AL94))</f>
        <v>2017</v>
      </c>
      <c r="AM94" s="162">
        <f>IF('Indicator Date'!AM94="","x",'Indicator Date'!AM94)</f>
        <v>2017</v>
      </c>
      <c r="AN94" s="162">
        <f>IF('Indicator Date'!AN94="","x",'Indicator Date'!AN94)</f>
        <v>2014</v>
      </c>
      <c r="AO94" s="162">
        <f>IF('Indicator Date'!AO94="","x",'Indicator Date'!AO94)</f>
        <v>2014</v>
      </c>
      <c r="AP94" s="162" t="str">
        <f>IF('Indicator Date'!AP94="","x",'Indicator Date'!AP94)</f>
        <v>x</v>
      </c>
      <c r="AQ94" s="162" t="str">
        <f>IF('Indicator Date'!AQ94="","x",'Indicator Date'!AQ94)</f>
        <v>x</v>
      </c>
      <c r="AR94" s="162">
        <f>IF('Indicator Date'!AR94="","x",'Indicator Date'!AR94)</f>
        <v>2015</v>
      </c>
      <c r="AS94" s="162">
        <f>IF('Indicator Date'!AS94="","x",'Indicator Date'!AS94)</f>
        <v>2016</v>
      </c>
      <c r="AT94" s="162">
        <f>IF('Indicator Date'!AT94="","x",'Indicator Date'!AT94)</f>
        <v>2017</v>
      </c>
      <c r="AU94" s="162">
        <f>IF('Indicator Date'!AU94="","x",'Indicator Date'!AU94)</f>
        <v>2016</v>
      </c>
      <c r="AV94" s="162">
        <f>IF('Indicator Date'!AV94="","x",'Indicator Date'!AV94)</f>
        <v>2015</v>
      </c>
      <c r="AW94" s="162">
        <f>IF('Indicator Date'!AW94="","x",'Indicator Date'!AW94)</f>
        <v>2015</v>
      </c>
      <c r="AX94" s="162">
        <f>IF('Indicator Date'!AX94="","x",'Indicator Date'!AX94)</f>
        <v>2016</v>
      </c>
      <c r="AY94" s="162">
        <f>IF('Indicator Date'!AY94="","x",'Indicator Date'!AY94)</f>
        <v>2014</v>
      </c>
      <c r="AZ94" s="162">
        <f>IF('Indicator Date'!AZ94="","x",'Indicator Date'!AZ94)</f>
        <v>2015</v>
      </c>
      <c r="BA94" s="162">
        <f>IF('Indicator Date'!BA94="","x",'Indicator Date'!BA94)</f>
        <v>2015</v>
      </c>
      <c r="BB94" s="162">
        <f>IF('Indicator Date'!BB94="","x",'Indicator Date'!BB94)</f>
        <v>2017</v>
      </c>
      <c r="BC94" s="162">
        <f>IF('Indicator Date'!BC94="","x",'Indicator Date'!BC94)</f>
        <v>2017</v>
      </c>
      <c r="BD94" s="162">
        <f>IF('Indicator Date'!BD94="","x",'Indicator Date'!BD94)</f>
        <v>2015</v>
      </c>
      <c r="BE94" s="162">
        <f>IF('Indicator Date'!BE94="","x",'Indicator Date'!BE94)</f>
        <v>2014</v>
      </c>
      <c r="BF94" s="108"/>
    </row>
    <row r="95" spans="1:58" x14ac:dyDescent="0.25">
      <c r="A95" s="133" t="s">
        <v>846</v>
      </c>
      <c r="B95" s="111" t="s">
        <v>171</v>
      </c>
      <c r="C95" s="162">
        <f>IF('Indicator Date'!C95="","x",'Indicator Date'!C95)</f>
        <v>2015</v>
      </c>
      <c r="D95" s="162">
        <f>IF('Indicator Date'!D95="","x",'Indicator Date'!D95)</f>
        <v>2015</v>
      </c>
      <c r="E95" s="162">
        <f>IF('Indicator Date'!E95="","x",'Indicator Date'!E95)</f>
        <v>2015</v>
      </c>
      <c r="F95" s="162">
        <f>IF('Indicator Date'!F95="","x",'Indicator Date'!F95)</f>
        <v>2015</v>
      </c>
      <c r="G95" s="162">
        <f>IF('Indicator Date'!G95="","x",'Indicator Date'!G95)</f>
        <v>2015</v>
      </c>
      <c r="H95" s="162">
        <f>IF('Indicator Date'!H95="","x",'Indicator Date'!H95)</f>
        <v>2015</v>
      </c>
      <c r="I95" s="162">
        <f>IF('Indicator Date'!I95="","x",'Indicator Date'!I95)</f>
        <v>2015</v>
      </c>
      <c r="J95" s="162">
        <f>IF('Indicator Date'!J95="","x",'Indicator Date'!J95)</f>
        <v>2016</v>
      </c>
      <c r="K95" s="162">
        <f>IF('Indicator Date'!K95="","x",'Indicator Date'!K95)</f>
        <v>2016</v>
      </c>
      <c r="L95" s="162">
        <f>IF('Indicator Date'!L95="","x",'Indicator Date'!L95)</f>
        <v>2016</v>
      </c>
      <c r="M95" s="162">
        <f>IF('Indicator Date'!M95="","x",'Indicator Date'!M95)</f>
        <v>2018</v>
      </c>
      <c r="N95" s="162">
        <f>IF('Indicator Date'!N95="","x",'Indicator Date'!N95)</f>
        <v>2018</v>
      </c>
      <c r="O95" s="162">
        <f>IF('Indicator Date'!O95="","x",'Indicator Date'!O95)</f>
        <v>2017</v>
      </c>
      <c r="P95" s="162">
        <f>IF('Indicator Date'!P95="","x",'Indicator Date'!P95)</f>
        <v>2017</v>
      </c>
      <c r="Q95" s="162">
        <f>IF('Indicator Date'!Q95="","x",'Indicator Date'!Q95)</f>
        <v>2015</v>
      </c>
      <c r="R95" s="162" t="str">
        <f>IF('Indicator Date'!R95="","x",LEFT(RIGHT('Indicator Date'!R95,6),4))</f>
        <v>2012</v>
      </c>
      <c r="S95" s="162">
        <f>IF('Indicator Date'!S95="","x",'Indicator Date'!S95)</f>
        <v>2018</v>
      </c>
      <c r="T95" s="162">
        <f>IF('Indicator Date'!T95="","x",'Indicator Date'!T95)</f>
        <v>2015</v>
      </c>
      <c r="U95" s="162">
        <f>IF('Indicator Date'!U95="","x",'Indicator Date'!U95)</f>
        <v>2016</v>
      </c>
      <c r="V95" s="162">
        <f>IF('Indicator Date'!V95="","x",'Indicator Date'!V95)</f>
        <v>2016</v>
      </c>
      <c r="W95" s="162">
        <f>IF('Indicator Date'!W95="","x",'Indicator Date'!W95)</f>
        <v>2016</v>
      </c>
      <c r="X95" s="162">
        <f>IF('Indicator Date'!X95="","x",'Indicator Date'!X95)</f>
        <v>2011</v>
      </c>
      <c r="Y95" s="162">
        <f>IF('Indicator Date'!Y95="","x",'Indicator Date'!Y95)</f>
        <v>2012</v>
      </c>
      <c r="Z95" s="162">
        <f>IF('Indicator Date'!Z95="","x",'Indicator Date'!Z95)</f>
        <v>2016</v>
      </c>
      <c r="AA95" s="162">
        <f>IF('Indicator Date'!AA95="","x",'Indicator Date'!AA95)</f>
        <v>2016</v>
      </c>
      <c r="AB95" s="162">
        <f>IF('Indicator Date'!AB95="","x",'Indicator Date'!AB95)</f>
        <v>2016</v>
      </c>
      <c r="AC95" s="162">
        <f>IF('Indicator Date'!AC95="","x",'Indicator Date'!AC95)</f>
        <v>2015</v>
      </c>
      <c r="AD95" s="162">
        <f>IF('Indicator Date'!AD95="","x",'Indicator Date'!AD95)</f>
        <v>2015</v>
      </c>
      <c r="AE95" s="162">
        <f>IF('Indicator Date'!AE95="","x",'Indicator Date'!AE95)</f>
        <v>2012</v>
      </c>
      <c r="AF95" s="162">
        <f>IF('Indicator Date'!AF95="","x",'Indicator Date'!AF95)</f>
        <v>2015</v>
      </c>
      <c r="AG95" s="162">
        <f>IF('Indicator Date'!AG95="","x",'Indicator Date'!AG95)</f>
        <v>2012</v>
      </c>
      <c r="AH95" s="162">
        <f>IF('Indicator Date'!AH95="","x",'Indicator Date'!AH95)</f>
        <v>2016</v>
      </c>
      <c r="AI95" s="162">
        <f>IF('Indicator Date'!AI95="","x",'Indicator Date'!AI95)</f>
        <v>2017</v>
      </c>
      <c r="AJ95" s="162">
        <f>IF('Indicator Date'!AJ95="","x",'Indicator Date'!AJ95)</f>
        <v>2018</v>
      </c>
      <c r="AK95" s="162" t="str">
        <f>IF('Indicator Date'!AK95="","x",YEAR('Indicator Date'!AK95))</f>
        <v>x</v>
      </c>
      <c r="AL95" s="162">
        <f>IF('Indicator Date'!AL95="","x",YEAR('Indicator Date'!AL95))</f>
        <v>2017</v>
      </c>
      <c r="AM95" s="162">
        <f>IF('Indicator Date'!AM95="","x",'Indicator Date'!AM95)</f>
        <v>2017</v>
      </c>
      <c r="AN95" s="162">
        <f>IF('Indicator Date'!AN95="","x",'Indicator Date'!AN95)</f>
        <v>2014</v>
      </c>
      <c r="AO95" s="162">
        <f>IF('Indicator Date'!AO95="","x",'Indicator Date'!AO95)</f>
        <v>2014</v>
      </c>
      <c r="AP95" s="162">
        <f>IF('Indicator Date'!AP95="","x",'Indicator Date'!AP95)</f>
        <v>2012</v>
      </c>
      <c r="AQ95" s="162">
        <f>IF('Indicator Date'!AQ95="","x",'Indicator Date'!AQ95)</f>
        <v>2013</v>
      </c>
      <c r="AR95" s="162">
        <f>IF('Indicator Date'!AR95="","x",'Indicator Date'!AR95)</f>
        <v>2015</v>
      </c>
      <c r="AS95" s="162">
        <f>IF('Indicator Date'!AS95="","x",'Indicator Date'!AS95)</f>
        <v>2016</v>
      </c>
      <c r="AT95" s="162">
        <f>IF('Indicator Date'!AT95="","x",'Indicator Date'!AT95)</f>
        <v>2017</v>
      </c>
      <c r="AU95" s="162">
        <f>IF('Indicator Date'!AU95="","x",'Indicator Date'!AU95)</f>
        <v>2016</v>
      </c>
      <c r="AV95" s="162">
        <f>IF('Indicator Date'!AV95="","x",'Indicator Date'!AV95)</f>
        <v>2015</v>
      </c>
      <c r="AW95" s="162">
        <f>IF('Indicator Date'!AW95="","x",'Indicator Date'!AW95)</f>
        <v>2015</v>
      </c>
      <c r="AX95" s="162">
        <f>IF('Indicator Date'!AX95="","x",'Indicator Date'!AX95)</f>
        <v>2016</v>
      </c>
      <c r="AY95" s="162">
        <f>IF('Indicator Date'!AY95="","x",'Indicator Date'!AY95)</f>
        <v>2014</v>
      </c>
      <c r="AZ95" s="162">
        <f>IF('Indicator Date'!AZ95="","x",'Indicator Date'!AZ95)</f>
        <v>2015</v>
      </c>
      <c r="BA95" s="162">
        <f>IF('Indicator Date'!BA95="","x",'Indicator Date'!BA95)</f>
        <v>2015</v>
      </c>
      <c r="BB95" s="162">
        <f>IF('Indicator Date'!BB95="","x",'Indicator Date'!BB95)</f>
        <v>2017</v>
      </c>
      <c r="BC95" s="162">
        <f>IF('Indicator Date'!BC95="","x",'Indicator Date'!BC95)</f>
        <v>2017</v>
      </c>
      <c r="BD95" s="162">
        <f>IF('Indicator Date'!BD95="","x",'Indicator Date'!BD95)</f>
        <v>2015</v>
      </c>
      <c r="BE95" s="162">
        <f>IF('Indicator Date'!BE95="","x",'Indicator Date'!BE95)</f>
        <v>2014</v>
      </c>
      <c r="BF95" s="108"/>
    </row>
    <row r="96" spans="1:58" x14ac:dyDescent="0.25">
      <c r="A96" s="133" t="s">
        <v>378</v>
      </c>
      <c r="B96" s="111" t="s">
        <v>172</v>
      </c>
      <c r="C96" s="162">
        <f>IF('Indicator Date'!C96="","x",'Indicator Date'!C96)</f>
        <v>2015</v>
      </c>
      <c r="D96" s="162">
        <f>IF('Indicator Date'!D96="","x",'Indicator Date'!D96)</f>
        <v>2015</v>
      </c>
      <c r="E96" s="162">
        <f>IF('Indicator Date'!E96="","x",'Indicator Date'!E96)</f>
        <v>2015</v>
      </c>
      <c r="F96" s="162">
        <f>IF('Indicator Date'!F96="","x",'Indicator Date'!F96)</f>
        <v>2015</v>
      </c>
      <c r="G96" s="162">
        <f>IF('Indicator Date'!G96="","x",'Indicator Date'!G96)</f>
        <v>2015</v>
      </c>
      <c r="H96" s="162">
        <f>IF('Indicator Date'!H96="","x",'Indicator Date'!H96)</f>
        <v>2015</v>
      </c>
      <c r="I96" s="162">
        <f>IF('Indicator Date'!I96="","x",'Indicator Date'!I96)</f>
        <v>2015</v>
      </c>
      <c r="J96" s="162">
        <f>IF('Indicator Date'!J96="","x",'Indicator Date'!J96)</f>
        <v>2016</v>
      </c>
      <c r="K96" s="162">
        <f>IF('Indicator Date'!K96="","x",'Indicator Date'!K96)</f>
        <v>2016</v>
      </c>
      <c r="L96" s="162">
        <f>IF('Indicator Date'!L96="","x",'Indicator Date'!L96)</f>
        <v>2016</v>
      </c>
      <c r="M96" s="162">
        <f>IF('Indicator Date'!M96="","x",'Indicator Date'!M96)</f>
        <v>2018</v>
      </c>
      <c r="N96" s="162">
        <f>IF('Indicator Date'!N96="","x",'Indicator Date'!N96)</f>
        <v>2018</v>
      </c>
      <c r="O96" s="162">
        <f>IF('Indicator Date'!O96="","x",'Indicator Date'!O96)</f>
        <v>2017</v>
      </c>
      <c r="P96" s="162">
        <f>IF('Indicator Date'!P96="","x",'Indicator Date'!P96)</f>
        <v>2017</v>
      </c>
      <c r="Q96" s="162">
        <f>IF('Indicator Date'!Q96="","x",'Indicator Date'!Q96)</f>
        <v>2015</v>
      </c>
      <c r="R96" s="162" t="str">
        <f>IF('Indicator Date'!R96="","x",LEFT(RIGHT('Indicator Date'!R96,6),4))</f>
        <v>x</v>
      </c>
      <c r="S96" s="162">
        <f>IF('Indicator Date'!S96="","x",'Indicator Date'!S96)</f>
        <v>2018</v>
      </c>
      <c r="T96" s="162">
        <f>IF('Indicator Date'!T96="","x",'Indicator Date'!T96)</f>
        <v>2015</v>
      </c>
      <c r="U96" s="162">
        <f>IF('Indicator Date'!U96="","x",'Indicator Date'!U96)</f>
        <v>2016</v>
      </c>
      <c r="V96" s="162" t="str">
        <f>IF('Indicator Date'!V96="","x",'Indicator Date'!V96)</f>
        <v>x</v>
      </c>
      <c r="W96" s="162">
        <f>IF('Indicator Date'!W96="","x",'Indicator Date'!W96)</f>
        <v>2016</v>
      </c>
      <c r="X96" s="162" t="str">
        <f>IF('Indicator Date'!X96="","x",'Indicator Date'!X96)</f>
        <v>x</v>
      </c>
      <c r="Y96" s="162">
        <f>IF('Indicator Date'!Y96="","x",'Indicator Date'!Y96)</f>
        <v>2012</v>
      </c>
      <c r="Z96" s="162">
        <f>IF('Indicator Date'!Z96="","x",'Indicator Date'!Z96)</f>
        <v>2016</v>
      </c>
      <c r="AA96" s="162">
        <f>IF('Indicator Date'!AA96="","x",'Indicator Date'!AA96)</f>
        <v>2016</v>
      </c>
      <c r="AB96" s="162">
        <f>IF('Indicator Date'!AB96="","x",'Indicator Date'!AB96)</f>
        <v>2016</v>
      </c>
      <c r="AC96" s="162">
        <f>IF('Indicator Date'!AC96="","x",'Indicator Date'!AC96)</f>
        <v>2015</v>
      </c>
      <c r="AD96" s="162">
        <f>IF('Indicator Date'!AD96="","x",'Indicator Date'!AD96)</f>
        <v>2015</v>
      </c>
      <c r="AE96" s="162" t="str">
        <f>IF('Indicator Date'!AE96="","x",'Indicator Date'!AE96)</f>
        <v>x</v>
      </c>
      <c r="AF96" s="162">
        <f>IF('Indicator Date'!AF96="","x",'Indicator Date'!AF96)</f>
        <v>2015</v>
      </c>
      <c r="AG96" s="162">
        <f>IF('Indicator Date'!AG96="","x",'Indicator Date'!AG96)</f>
        <v>2012</v>
      </c>
      <c r="AH96" s="162">
        <f>IF('Indicator Date'!AH96="","x",'Indicator Date'!AH96)</f>
        <v>2016</v>
      </c>
      <c r="AI96" s="162">
        <f>IF('Indicator Date'!AI96="","x",'Indicator Date'!AI96)</f>
        <v>2017</v>
      </c>
      <c r="AJ96" s="162">
        <f>IF('Indicator Date'!AJ96="","x",'Indicator Date'!AJ96)</f>
        <v>2018</v>
      </c>
      <c r="AK96" s="162" t="str">
        <f>IF('Indicator Date'!AK96="","x",YEAR('Indicator Date'!AK96))</f>
        <v>x</v>
      </c>
      <c r="AL96" s="162">
        <f>IF('Indicator Date'!AL96="","x",YEAR('Indicator Date'!AL96))</f>
        <v>2017</v>
      </c>
      <c r="AM96" s="162">
        <f>IF('Indicator Date'!AM96="","x",'Indicator Date'!AM96)</f>
        <v>2017</v>
      </c>
      <c r="AN96" s="162">
        <f>IF('Indicator Date'!AN96="","x",'Indicator Date'!AN96)</f>
        <v>2014</v>
      </c>
      <c r="AO96" s="162">
        <f>IF('Indicator Date'!AO96="","x",'Indicator Date'!AO96)</f>
        <v>2014</v>
      </c>
      <c r="AP96" s="162">
        <f>IF('Indicator Date'!AP96="","x",'Indicator Date'!AP96)</f>
        <v>2014</v>
      </c>
      <c r="AQ96" s="162">
        <f>IF('Indicator Date'!AQ96="","x",'Indicator Date'!AQ96)</f>
        <v>2014</v>
      </c>
      <c r="AR96" s="162" t="str">
        <f>IF('Indicator Date'!AR96="","x",'Indicator Date'!AR96)</f>
        <v>x</v>
      </c>
      <c r="AS96" s="162">
        <f>IF('Indicator Date'!AS96="","x",'Indicator Date'!AS96)</f>
        <v>2016</v>
      </c>
      <c r="AT96" s="162">
        <f>IF('Indicator Date'!AT96="","x",'Indicator Date'!AT96)</f>
        <v>2017</v>
      </c>
      <c r="AU96" s="162">
        <f>IF('Indicator Date'!AU96="","x",'Indicator Date'!AU96)</f>
        <v>2016</v>
      </c>
      <c r="AV96" s="162">
        <f>IF('Indicator Date'!AV96="","x",'Indicator Date'!AV96)</f>
        <v>2015</v>
      </c>
      <c r="AW96" s="162">
        <f>IF('Indicator Date'!AW96="","x",'Indicator Date'!AW96)</f>
        <v>2015</v>
      </c>
      <c r="AX96" s="162">
        <f>IF('Indicator Date'!AX96="","x",'Indicator Date'!AX96)</f>
        <v>2016</v>
      </c>
      <c r="AY96" s="162">
        <f>IF('Indicator Date'!AY96="","x",'Indicator Date'!AY96)</f>
        <v>2014</v>
      </c>
      <c r="AZ96" s="162">
        <f>IF('Indicator Date'!AZ96="","x",'Indicator Date'!AZ96)</f>
        <v>2015</v>
      </c>
      <c r="BA96" s="162">
        <f>IF('Indicator Date'!BA96="","x",'Indicator Date'!BA96)</f>
        <v>2015</v>
      </c>
      <c r="BB96" s="162">
        <f>IF('Indicator Date'!BB96="","x",'Indicator Date'!BB96)</f>
        <v>2017</v>
      </c>
      <c r="BC96" s="162">
        <f>IF('Indicator Date'!BC96="","x",'Indicator Date'!BC96)</f>
        <v>2017</v>
      </c>
      <c r="BD96" s="162">
        <f>IF('Indicator Date'!BD96="","x",'Indicator Date'!BD96)</f>
        <v>2015</v>
      </c>
      <c r="BE96" s="162">
        <f>IF('Indicator Date'!BE96="","x",'Indicator Date'!BE96)</f>
        <v>2014</v>
      </c>
      <c r="BF96" s="108"/>
    </row>
    <row r="97" spans="1:58" x14ac:dyDescent="0.25">
      <c r="A97" s="133" t="s">
        <v>174</v>
      </c>
      <c r="B97" s="111" t="s">
        <v>173</v>
      </c>
      <c r="C97" s="162">
        <f>IF('Indicator Date'!C97="","x",'Indicator Date'!C97)</f>
        <v>2015</v>
      </c>
      <c r="D97" s="162">
        <f>IF('Indicator Date'!D97="","x",'Indicator Date'!D97)</f>
        <v>2015</v>
      </c>
      <c r="E97" s="162">
        <f>IF('Indicator Date'!E97="","x",'Indicator Date'!E97)</f>
        <v>2015</v>
      </c>
      <c r="F97" s="162">
        <f>IF('Indicator Date'!F97="","x",'Indicator Date'!F97)</f>
        <v>2015</v>
      </c>
      <c r="G97" s="162">
        <f>IF('Indicator Date'!G97="","x",'Indicator Date'!G97)</f>
        <v>2015</v>
      </c>
      <c r="H97" s="162">
        <f>IF('Indicator Date'!H97="","x",'Indicator Date'!H97)</f>
        <v>2015</v>
      </c>
      <c r="I97" s="162">
        <f>IF('Indicator Date'!I97="","x",'Indicator Date'!I97)</f>
        <v>2015</v>
      </c>
      <c r="J97" s="162">
        <f>IF('Indicator Date'!J97="","x",'Indicator Date'!J97)</f>
        <v>2016</v>
      </c>
      <c r="K97" s="162">
        <f>IF('Indicator Date'!K97="","x",'Indicator Date'!K97)</f>
        <v>2016</v>
      </c>
      <c r="L97" s="162">
        <f>IF('Indicator Date'!L97="","x",'Indicator Date'!L97)</f>
        <v>2016</v>
      </c>
      <c r="M97" s="162">
        <f>IF('Indicator Date'!M97="","x",'Indicator Date'!M97)</f>
        <v>2018</v>
      </c>
      <c r="N97" s="162">
        <f>IF('Indicator Date'!N97="","x",'Indicator Date'!N97)</f>
        <v>2018</v>
      </c>
      <c r="O97" s="162">
        <f>IF('Indicator Date'!O97="","x",'Indicator Date'!O97)</f>
        <v>2017</v>
      </c>
      <c r="P97" s="162">
        <f>IF('Indicator Date'!P97="","x",'Indicator Date'!P97)</f>
        <v>2017</v>
      </c>
      <c r="Q97" s="162">
        <f>IF('Indicator Date'!Q97="","x",'Indicator Date'!Q97)</f>
        <v>2015</v>
      </c>
      <c r="R97" s="162" t="str">
        <f>IF('Indicator Date'!R97="","x",LEFT(RIGHT('Indicator Date'!R97,6),4))</f>
        <v>x</v>
      </c>
      <c r="S97" s="162">
        <f>IF('Indicator Date'!S97="","x",'Indicator Date'!S97)</f>
        <v>2018</v>
      </c>
      <c r="T97" s="162">
        <f>IF('Indicator Date'!T97="","x",'Indicator Date'!T97)</f>
        <v>2015</v>
      </c>
      <c r="U97" s="162">
        <f>IF('Indicator Date'!U97="","x",'Indicator Date'!U97)</f>
        <v>2016</v>
      </c>
      <c r="V97" s="162">
        <f>IF('Indicator Date'!V97="","x",'Indicator Date'!V97)</f>
        <v>2016</v>
      </c>
      <c r="W97" s="162">
        <f>IF('Indicator Date'!W97="","x",'Indicator Date'!W97)</f>
        <v>2016</v>
      </c>
      <c r="X97" s="162" t="str">
        <f>IF('Indicator Date'!X97="","x",'Indicator Date'!X97)</f>
        <v>x</v>
      </c>
      <c r="Y97" s="162">
        <f>IF('Indicator Date'!Y97="","x",'Indicator Date'!Y97)</f>
        <v>2011</v>
      </c>
      <c r="Z97" s="162">
        <f>IF('Indicator Date'!Z97="","x",'Indicator Date'!Z97)</f>
        <v>2016</v>
      </c>
      <c r="AA97" s="162">
        <f>IF('Indicator Date'!AA97="","x",'Indicator Date'!AA97)</f>
        <v>2016</v>
      </c>
      <c r="AB97" s="162">
        <f>IF('Indicator Date'!AB97="","x",'Indicator Date'!AB97)</f>
        <v>2016</v>
      </c>
      <c r="AC97" s="162">
        <f>IF('Indicator Date'!AC97="","x",'Indicator Date'!AC97)</f>
        <v>2015</v>
      </c>
      <c r="AD97" s="162">
        <f>IF('Indicator Date'!AD97="","x",'Indicator Date'!AD97)</f>
        <v>2015</v>
      </c>
      <c r="AE97" s="162" t="str">
        <f>IF('Indicator Date'!AE97="","x",'Indicator Date'!AE97)</f>
        <v>x</v>
      </c>
      <c r="AF97" s="162">
        <f>IF('Indicator Date'!AF97="","x",'Indicator Date'!AF97)</f>
        <v>2015</v>
      </c>
      <c r="AG97" s="162" t="str">
        <f>IF('Indicator Date'!AG97="","x",'Indicator Date'!AG97)</f>
        <v>x</v>
      </c>
      <c r="AH97" s="162">
        <f>IF('Indicator Date'!AH97="","x",'Indicator Date'!AH97)</f>
        <v>2016</v>
      </c>
      <c r="AI97" s="162">
        <f>IF('Indicator Date'!AI97="","x",'Indicator Date'!AI97)</f>
        <v>2017</v>
      </c>
      <c r="AJ97" s="162">
        <f>IF('Indicator Date'!AJ97="","x",'Indicator Date'!AJ97)</f>
        <v>2018</v>
      </c>
      <c r="AK97" s="162">
        <f>IF('Indicator Date'!AK97="","x",YEAR('Indicator Date'!AK97))</f>
        <v>2017</v>
      </c>
      <c r="AL97" s="162">
        <f>IF('Indicator Date'!AL97="","x",YEAR('Indicator Date'!AL97))</f>
        <v>2018</v>
      </c>
      <c r="AM97" s="162">
        <f>IF('Indicator Date'!AM97="","x",'Indicator Date'!AM97)</f>
        <v>2017</v>
      </c>
      <c r="AN97" s="162">
        <f>IF('Indicator Date'!AN97="","x",'Indicator Date'!AN97)</f>
        <v>2014</v>
      </c>
      <c r="AO97" s="162">
        <f>IF('Indicator Date'!AO97="","x",'Indicator Date'!AO97)</f>
        <v>2014</v>
      </c>
      <c r="AP97" s="162" t="str">
        <f>IF('Indicator Date'!AP97="","x",'Indicator Date'!AP97)</f>
        <v>x</v>
      </c>
      <c r="AQ97" s="162" t="str">
        <f>IF('Indicator Date'!AQ97="","x",'Indicator Date'!AQ97)</f>
        <v>x</v>
      </c>
      <c r="AR97" s="162">
        <f>IF('Indicator Date'!AR97="","x",'Indicator Date'!AR97)</f>
        <v>2015</v>
      </c>
      <c r="AS97" s="162">
        <f>IF('Indicator Date'!AS97="","x",'Indicator Date'!AS97)</f>
        <v>2016</v>
      </c>
      <c r="AT97" s="162">
        <f>IF('Indicator Date'!AT97="","x",'Indicator Date'!AT97)</f>
        <v>2017</v>
      </c>
      <c r="AU97" s="162">
        <f>IF('Indicator Date'!AU97="","x",'Indicator Date'!AU97)</f>
        <v>2016</v>
      </c>
      <c r="AV97" s="162">
        <f>IF('Indicator Date'!AV97="","x",'Indicator Date'!AV97)</f>
        <v>2015</v>
      </c>
      <c r="AW97" s="162">
        <f>IF('Indicator Date'!AW97="","x",'Indicator Date'!AW97)</f>
        <v>2015</v>
      </c>
      <c r="AX97" s="162">
        <f>IF('Indicator Date'!AX97="","x",'Indicator Date'!AX97)</f>
        <v>2016</v>
      </c>
      <c r="AY97" s="162">
        <f>IF('Indicator Date'!AY97="","x",'Indicator Date'!AY97)</f>
        <v>2014</v>
      </c>
      <c r="AZ97" s="162">
        <f>IF('Indicator Date'!AZ97="","x",'Indicator Date'!AZ97)</f>
        <v>2015</v>
      </c>
      <c r="BA97" s="162">
        <f>IF('Indicator Date'!BA97="","x",'Indicator Date'!BA97)</f>
        <v>2015</v>
      </c>
      <c r="BB97" s="162">
        <f>IF('Indicator Date'!BB97="","x",'Indicator Date'!BB97)</f>
        <v>2017</v>
      </c>
      <c r="BC97" s="162">
        <f>IF('Indicator Date'!BC97="","x",'Indicator Date'!BC97)</f>
        <v>2017</v>
      </c>
      <c r="BD97" s="162">
        <f>IF('Indicator Date'!BD97="","x",'Indicator Date'!BD97)</f>
        <v>2015</v>
      </c>
      <c r="BE97" s="162">
        <f>IF('Indicator Date'!BE97="","x",'Indicator Date'!BE97)</f>
        <v>2014</v>
      </c>
      <c r="BF97" s="108"/>
    </row>
    <row r="98" spans="1:58" x14ac:dyDescent="0.25">
      <c r="A98" s="133" t="s">
        <v>176</v>
      </c>
      <c r="B98" s="111" t="s">
        <v>175</v>
      </c>
      <c r="C98" s="162">
        <f>IF('Indicator Date'!C98="","x",'Indicator Date'!C98)</f>
        <v>2015</v>
      </c>
      <c r="D98" s="162">
        <f>IF('Indicator Date'!D98="","x",'Indicator Date'!D98)</f>
        <v>2015</v>
      </c>
      <c r="E98" s="162">
        <f>IF('Indicator Date'!E98="","x",'Indicator Date'!E98)</f>
        <v>2015</v>
      </c>
      <c r="F98" s="162">
        <f>IF('Indicator Date'!F98="","x",'Indicator Date'!F98)</f>
        <v>2015</v>
      </c>
      <c r="G98" s="162">
        <f>IF('Indicator Date'!G98="","x",'Indicator Date'!G98)</f>
        <v>2015</v>
      </c>
      <c r="H98" s="162">
        <f>IF('Indicator Date'!H98="","x",'Indicator Date'!H98)</f>
        <v>2015</v>
      </c>
      <c r="I98" s="162">
        <f>IF('Indicator Date'!I98="","x",'Indicator Date'!I98)</f>
        <v>2015</v>
      </c>
      <c r="J98" s="162">
        <f>IF('Indicator Date'!J98="","x",'Indicator Date'!J98)</f>
        <v>2016</v>
      </c>
      <c r="K98" s="162">
        <f>IF('Indicator Date'!K98="","x",'Indicator Date'!K98)</f>
        <v>2016</v>
      </c>
      <c r="L98" s="162">
        <f>IF('Indicator Date'!L98="","x",'Indicator Date'!L98)</f>
        <v>2016</v>
      </c>
      <c r="M98" s="162">
        <f>IF('Indicator Date'!M98="","x",'Indicator Date'!M98)</f>
        <v>2018</v>
      </c>
      <c r="N98" s="162">
        <f>IF('Indicator Date'!N98="","x",'Indicator Date'!N98)</f>
        <v>2018</v>
      </c>
      <c r="O98" s="162">
        <f>IF('Indicator Date'!O98="","x",'Indicator Date'!O98)</f>
        <v>2017</v>
      </c>
      <c r="P98" s="162">
        <f>IF('Indicator Date'!P98="","x",'Indicator Date'!P98)</f>
        <v>2017</v>
      </c>
      <c r="Q98" s="162">
        <f>IF('Indicator Date'!Q98="","x",'Indicator Date'!Q98)</f>
        <v>2015</v>
      </c>
      <c r="R98" s="162" t="str">
        <f>IF('Indicator Date'!R98="","x",LEFT(RIGHT('Indicator Date'!R98,6),4))</f>
        <v>2009</v>
      </c>
      <c r="S98" s="162">
        <f>IF('Indicator Date'!S98="","x",'Indicator Date'!S98)</f>
        <v>2018</v>
      </c>
      <c r="T98" s="162">
        <f>IF('Indicator Date'!T98="","x",'Indicator Date'!T98)</f>
        <v>2015</v>
      </c>
      <c r="U98" s="162">
        <f>IF('Indicator Date'!U98="","x",'Indicator Date'!U98)</f>
        <v>2016</v>
      </c>
      <c r="V98" s="162">
        <f>IF('Indicator Date'!V98="","x",'Indicator Date'!V98)</f>
        <v>2016</v>
      </c>
      <c r="W98" s="162">
        <f>IF('Indicator Date'!W98="","x",'Indicator Date'!W98)</f>
        <v>2016</v>
      </c>
      <c r="X98" s="162">
        <f>IF('Indicator Date'!X98="","x",'Indicator Date'!X98)</f>
        <v>2014</v>
      </c>
      <c r="Y98" s="162" t="str">
        <f>IF('Indicator Date'!Y98="","x",'Indicator Date'!Y98)</f>
        <v>x</v>
      </c>
      <c r="Z98" s="162">
        <f>IF('Indicator Date'!Z98="","x",'Indicator Date'!Z98)</f>
        <v>2016</v>
      </c>
      <c r="AA98" s="162">
        <f>IF('Indicator Date'!AA98="","x",'Indicator Date'!AA98)</f>
        <v>2016</v>
      </c>
      <c r="AB98" s="162">
        <f>IF('Indicator Date'!AB98="","x",'Indicator Date'!AB98)</f>
        <v>2016</v>
      </c>
      <c r="AC98" s="162">
        <f>IF('Indicator Date'!AC98="","x",'Indicator Date'!AC98)</f>
        <v>2015</v>
      </c>
      <c r="AD98" s="162">
        <f>IF('Indicator Date'!AD98="","x",'Indicator Date'!AD98)</f>
        <v>2015</v>
      </c>
      <c r="AE98" s="162" t="str">
        <f>IF('Indicator Date'!AE98="","x",'Indicator Date'!AE98)</f>
        <v>x</v>
      </c>
      <c r="AF98" s="162">
        <f>IF('Indicator Date'!AF98="","x",'Indicator Date'!AF98)</f>
        <v>2015</v>
      </c>
      <c r="AG98" s="162">
        <f>IF('Indicator Date'!AG98="","x",'Indicator Date'!AG98)</f>
        <v>2010</v>
      </c>
      <c r="AH98" s="162">
        <f>IF('Indicator Date'!AH98="","x",'Indicator Date'!AH98)</f>
        <v>2016</v>
      </c>
      <c r="AI98" s="162">
        <f>IF('Indicator Date'!AI98="","x",'Indicator Date'!AI98)</f>
        <v>2017</v>
      </c>
      <c r="AJ98" s="162">
        <f>IF('Indicator Date'!AJ98="","x",'Indicator Date'!AJ98)</f>
        <v>2018</v>
      </c>
      <c r="AK98" s="162" t="str">
        <f>IF('Indicator Date'!AK98="","x",YEAR('Indicator Date'!AK98))</f>
        <v>x</v>
      </c>
      <c r="AL98" s="162">
        <f>IF('Indicator Date'!AL98="","x",YEAR('Indicator Date'!AL98))</f>
        <v>2017</v>
      </c>
      <c r="AM98" s="162">
        <f>IF('Indicator Date'!AM98="","x",'Indicator Date'!AM98)</f>
        <v>2017</v>
      </c>
      <c r="AN98" s="162">
        <f>IF('Indicator Date'!AN98="","x",'Indicator Date'!AN98)</f>
        <v>2014</v>
      </c>
      <c r="AO98" s="162">
        <f>IF('Indicator Date'!AO98="","x",'Indicator Date'!AO98)</f>
        <v>2014</v>
      </c>
      <c r="AP98" s="162">
        <f>IF('Indicator Date'!AP98="","x",'Indicator Date'!AP98)</f>
        <v>2014</v>
      </c>
      <c r="AQ98" s="162">
        <f>IF('Indicator Date'!AQ98="","x",'Indicator Date'!AQ98)</f>
        <v>2014</v>
      </c>
      <c r="AR98" s="162">
        <f>IF('Indicator Date'!AR98="","x",'Indicator Date'!AR98)</f>
        <v>2015</v>
      </c>
      <c r="AS98" s="162">
        <f>IF('Indicator Date'!AS98="","x",'Indicator Date'!AS98)</f>
        <v>2016</v>
      </c>
      <c r="AT98" s="162">
        <f>IF('Indicator Date'!AT98="","x",'Indicator Date'!AT98)</f>
        <v>2017</v>
      </c>
      <c r="AU98" s="162">
        <f>IF('Indicator Date'!AU98="","x",'Indicator Date'!AU98)</f>
        <v>2016</v>
      </c>
      <c r="AV98" s="162">
        <f>IF('Indicator Date'!AV98="","x",'Indicator Date'!AV98)</f>
        <v>2015</v>
      </c>
      <c r="AW98" s="162">
        <f>IF('Indicator Date'!AW98="","x",'Indicator Date'!AW98)</f>
        <v>2015</v>
      </c>
      <c r="AX98" s="162">
        <f>IF('Indicator Date'!AX98="","x",'Indicator Date'!AX98)</f>
        <v>2016</v>
      </c>
      <c r="AY98" s="162">
        <f>IF('Indicator Date'!AY98="","x",'Indicator Date'!AY98)</f>
        <v>2014</v>
      </c>
      <c r="AZ98" s="162">
        <f>IF('Indicator Date'!AZ98="","x",'Indicator Date'!AZ98)</f>
        <v>2015</v>
      </c>
      <c r="BA98" s="162">
        <f>IF('Indicator Date'!BA98="","x",'Indicator Date'!BA98)</f>
        <v>2015</v>
      </c>
      <c r="BB98" s="162">
        <f>IF('Indicator Date'!BB98="","x",'Indicator Date'!BB98)</f>
        <v>2017</v>
      </c>
      <c r="BC98" s="162">
        <f>IF('Indicator Date'!BC98="","x",'Indicator Date'!BC98)</f>
        <v>2017</v>
      </c>
      <c r="BD98" s="162">
        <f>IF('Indicator Date'!BD98="","x",'Indicator Date'!BD98)</f>
        <v>2015</v>
      </c>
      <c r="BE98" s="162">
        <f>IF('Indicator Date'!BE98="","x",'Indicator Date'!BE98)</f>
        <v>2014</v>
      </c>
      <c r="BF98" s="108"/>
    </row>
    <row r="99" spans="1:58" x14ac:dyDescent="0.25">
      <c r="A99" s="133" t="s">
        <v>178</v>
      </c>
      <c r="B99" s="111" t="s">
        <v>177</v>
      </c>
      <c r="C99" s="162">
        <f>IF('Indicator Date'!C99="","x",'Indicator Date'!C99)</f>
        <v>2015</v>
      </c>
      <c r="D99" s="162">
        <f>IF('Indicator Date'!D99="","x",'Indicator Date'!D99)</f>
        <v>2015</v>
      </c>
      <c r="E99" s="162">
        <f>IF('Indicator Date'!E99="","x",'Indicator Date'!E99)</f>
        <v>2015</v>
      </c>
      <c r="F99" s="162">
        <f>IF('Indicator Date'!F99="","x",'Indicator Date'!F99)</f>
        <v>2015</v>
      </c>
      <c r="G99" s="162">
        <f>IF('Indicator Date'!G99="","x",'Indicator Date'!G99)</f>
        <v>2015</v>
      </c>
      <c r="H99" s="162">
        <f>IF('Indicator Date'!H99="","x",'Indicator Date'!H99)</f>
        <v>2015</v>
      </c>
      <c r="I99" s="162">
        <f>IF('Indicator Date'!I99="","x",'Indicator Date'!I99)</f>
        <v>2015</v>
      </c>
      <c r="J99" s="162">
        <f>IF('Indicator Date'!J99="","x",'Indicator Date'!J99)</f>
        <v>2016</v>
      </c>
      <c r="K99" s="162">
        <f>IF('Indicator Date'!K99="","x",'Indicator Date'!K99)</f>
        <v>2016</v>
      </c>
      <c r="L99" s="162">
        <f>IF('Indicator Date'!L99="","x",'Indicator Date'!L99)</f>
        <v>2016</v>
      </c>
      <c r="M99" s="162">
        <f>IF('Indicator Date'!M99="","x",'Indicator Date'!M99)</f>
        <v>2018</v>
      </c>
      <c r="N99" s="162">
        <f>IF('Indicator Date'!N99="","x",'Indicator Date'!N99)</f>
        <v>2018</v>
      </c>
      <c r="O99" s="162">
        <f>IF('Indicator Date'!O99="","x",'Indicator Date'!O99)</f>
        <v>2017</v>
      </c>
      <c r="P99" s="162">
        <f>IF('Indicator Date'!P99="","x",'Indicator Date'!P99)</f>
        <v>2017</v>
      </c>
      <c r="Q99" s="162">
        <f>IF('Indicator Date'!Q99="","x",'Indicator Date'!Q99)</f>
        <v>2015</v>
      </c>
      <c r="R99" s="162" t="str">
        <f>IF('Indicator Date'!R99="","x",LEFT(RIGHT('Indicator Date'!R99,6),4))</f>
        <v>2013</v>
      </c>
      <c r="S99" s="162">
        <f>IF('Indicator Date'!S99="","x",'Indicator Date'!S99)</f>
        <v>2018</v>
      </c>
      <c r="T99" s="162">
        <f>IF('Indicator Date'!T99="","x",'Indicator Date'!T99)</f>
        <v>2015</v>
      </c>
      <c r="U99" s="162">
        <f>IF('Indicator Date'!U99="","x",'Indicator Date'!U99)</f>
        <v>2016</v>
      </c>
      <c r="V99" s="162">
        <f>IF('Indicator Date'!V99="","x",'Indicator Date'!V99)</f>
        <v>2016</v>
      </c>
      <c r="W99" s="162">
        <f>IF('Indicator Date'!W99="","x",'Indicator Date'!W99)</f>
        <v>2016</v>
      </c>
      <c r="X99" s="162">
        <f>IF('Indicator Date'!X99="","x",'Indicator Date'!X99)</f>
        <v>2013</v>
      </c>
      <c r="Y99" s="162">
        <f>IF('Indicator Date'!Y99="","x",'Indicator Date'!Y99)</f>
        <v>2010</v>
      </c>
      <c r="Z99" s="162">
        <f>IF('Indicator Date'!Z99="","x",'Indicator Date'!Z99)</f>
        <v>2016</v>
      </c>
      <c r="AA99" s="162">
        <f>IF('Indicator Date'!AA99="","x",'Indicator Date'!AA99)</f>
        <v>2016</v>
      </c>
      <c r="AB99" s="162">
        <f>IF('Indicator Date'!AB99="","x",'Indicator Date'!AB99)</f>
        <v>2016</v>
      </c>
      <c r="AC99" s="162">
        <f>IF('Indicator Date'!AC99="","x",'Indicator Date'!AC99)</f>
        <v>2015</v>
      </c>
      <c r="AD99" s="162">
        <f>IF('Indicator Date'!AD99="","x",'Indicator Date'!AD99)</f>
        <v>2015</v>
      </c>
      <c r="AE99" s="162">
        <f>IF('Indicator Date'!AE99="","x",'Indicator Date'!AE99)</f>
        <v>2012</v>
      </c>
      <c r="AF99" s="162">
        <f>IF('Indicator Date'!AF99="","x",'Indicator Date'!AF99)</f>
        <v>2015</v>
      </c>
      <c r="AG99" s="162">
        <f>IF('Indicator Date'!AG99="","x",'Indicator Date'!AG99)</f>
        <v>2007</v>
      </c>
      <c r="AH99" s="162">
        <f>IF('Indicator Date'!AH99="","x",'Indicator Date'!AH99)</f>
        <v>2016</v>
      </c>
      <c r="AI99" s="162">
        <f>IF('Indicator Date'!AI99="","x",'Indicator Date'!AI99)</f>
        <v>2017</v>
      </c>
      <c r="AJ99" s="162">
        <f>IF('Indicator Date'!AJ99="","x",'Indicator Date'!AJ99)</f>
        <v>2018</v>
      </c>
      <c r="AK99" s="162" t="str">
        <f>IF('Indicator Date'!AK99="","x",YEAR('Indicator Date'!AK99))</f>
        <v>x</v>
      </c>
      <c r="AL99" s="162">
        <f>IF('Indicator Date'!AL99="","x",YEAR('Indicator Date'!AL99))</f>
        <v>2018</v>
      </c>
      <c r="AM99" s="162">
        <f>IF('Indicator Date'!AM99="","x",'Indicator Date'!AM99)</f>
        <v>2017</v>
      </c>
      <c r="AN99" s="162">
        <f>IF('Indicator Date'!AN99="","x",'Indicator Date'!AN99)</f>
        <v>2014</v>
      </c>
      <c r="AO99" s="162">
        <f>IF('Indicator Date'!AO99="","x",'Indicator Date'!AO99)</f>
        <v>2014</v>
      </c>
      <c r="AP99" s="162" t="str">
        <f>IF('Indicator Date'!AP99="","x",'Indicator Date'!AP99)</f>
        <v>x</v>
      </c>
      <c r="AQ99" s="162" t="str">
        <f>IF('Indicator Date'!AQ99="","x",'Indicator Date'!AQ99)</f>
        <v>x</v>
      </c>
      <c r="AR99" s="162" t="str">
        <f>IF('Indicator Date'!AR99="","x",'Indicator Date'!AR99)</f>
        <v>x</v>
      </c>
      <c r="AS99" s="162">
        <f>IF('Indicator Date'!AS99="","x",'Indicator Date'!AS99)</f>
        <v>2016</v>
      </c>
      <c r="AT99" s="162">
        <f>IF('Indicator Date'!AT99="","x",'Indicator Date'!AT99)</f>
        <v>2017</v>
      </c>
      <c r="AU99" s="162">
        <f>IF('Indicator Date'!AU99="","x",'Indicator Date'!AU99)</f>
        <v>2016</v>
      </c>
      <c r="AV99" s="162">
        <f>IF('Indicator Date'!AV99="","x",'Indicator Date'!AV99)</f>
        <v>2015</v>
      </c>
      <c r="AW99" s="162">
        <f>IF('Indicator Date'!AW99="","x",'Indicator Date'!AW99)</f>
        <v>2015</v>
      </c>
      <c r="AX99" s="162">
        <f>IF('Indicator Date'!AX99="","x",'Indicator Date'!AX99)</f>
        <v>2016</v>
      </c>
      <c r="AY99" s="162">
        <f>IF('Indicator Date'!AY99="","x",'Indicator Date'!AY99)</f>
        <v>2014</v>
      </c>
      <c r="AZ99" s="162">
        <f>IF('Indicator Date'!AZ99="","x",'Indicator Date'!AZ99)</f>
        <v>2015</v>
      </c>
      <c r="BA99" s="162">
        <f>IF('Indicator Date'!BA99="","x",'Indicator Date'!BA99)</f>
        <v>2015</v>
      </c>
      <c r="BB99" s="162">
        <f>IF('Indicator Date'!BB99="","x",'Indicator Date'!BB99)</f>
        <v>2017</v>
      </c>
      <c r="BC99" s="162">
        <f>IF('Indicator Date'!BC99="","x",'Indicator Date'!BC99)</f>
        <v>2017</v>
      </c>
      <c r="BD99" s="162">
        <f>IF('Indicator Date'!BD99="","x",'Indicator Date'!BD99)</f>
        <v>2015</v>
      </c>
      <c r="BE99" s="162">
        <f>IF('Indicator Date'!BE99="","x",'Indicator Date'!BE99)</f>
        <v>2014</v>
      </c>
      <c r="BF99" s="108"/>
    </row>
    <row r="100" spans="1:58" x14ac:dyDescent="0.25">
      <c r="A100" s="133" t="s">
        <v>180</v>
      </c>
      <c r="B100" s="111" t="s">
        <v>179</v>
      </c>
      <c r="C100" s="162">
        <f>IF('Indicator Date'!C100="","x",'Indicator Date'!C100)</f>
        <v>2015</v>
      </c>
      <c r="D100" s="162">
        <f>IF('Indicator Date'!D100="","x",'Indicator Date'!D100)</f>
        <v>2015</v>
      </c>
      <c r="E100" s="162">
        <f>IF('Indicator Date'!E100="","x",'Indicator Date'!E100)</f>
        <v>2015</v>
      </c>
      <c r="F100" s="162">
        <f>IF('Indicator Date'!F100="","x",'Indicator Date'!F100)</f>
        <v>2015</v>
      </c>
      <c r="G100" s="162">
        <f>IF('Indicator Date'!G100="","x",'Indicator Date'!G100)</f>
        <v>2015</v>
      </c>
      <c r="H100" s="162">
        <f>IF('Indicator Date'!H100="","x",'Indicator Date'!H100)</f>
        <v>2015</v>
      </c>
      <c r="I100" s="162">
        <f>IF('Indicator Date'!I100="","x",'Indicator Date'!I100)</f>
        <v>2015</v>
      </c>
      <c r="J100" s="162">
        <f>IF('Indicator Date'!J100="","x",'Indicator Date'!J100)</f>
        <v>2016</v>
      </c>
      <c r="K100" s="162">
        <f>IF('Indicator Date'!K100="","x",'Indicator Date'!K100)</f>
        <v>2016</v>
      </c>
      <c r="L100" s="162">
        <f>IF('Indicator Date'!L100="","x",'Indicator Date'!L100)</f>
        <v>2016</v>
      </c>
      <c r="M100" s="162">
        <f>IF('Indicator Date'!M100="","x",'Indicator Date'!M100)</f>
        <v>2018</v>
      </c>
      <c r="N100" s="162">
        <f>IF('Indicator Date'!N100="","x",'Indicator Date'!N100)</f>
        <v>2018</v>
      </c>
      <c r="O100" s="162">
        <f>IF('Indicator Date'!O100="","x",'Indicator Date'!O100)</f>
        <v>2017</v>
      </c>
      <c r="P100" s="162">
        <f>IF('Indicator Date'!P100="","x",'Indicator Date'!P100)</f>
        <v>2017</v>
      </c>
      <c r="Q100" s="162">
        <f>IF('Indicator Date'!Q100="","x",'Indicator Date'!Q100)</f>
        <v>2015</v>
      </c>
      <c r="R100" s="162" t="str">
        <f>IF('Indicator Date'!R100="","x",LEFT(RIGHT('Indicator Date'!R100,6),4))</f>
        <v>2007</v>
      </c>
      <c r="S100" s="162">
        <f>IF('Indicator Date'!S100="","x",'Indicator Date'!S100)</f>
        <v>2018</v>
      </c>
      <c r="T100" s="162">
        <f>IF('Indicator Date'!T100="","x",'Indicator Date'!T100)</f>
        <v>2015</v>
      </c>
      <c r="U100" s="162">
        <f>IF('Indicator Date'!U100="","x",'Indicator Date'!U100)</f>
        <v>2016</v>
      </c>
      <c r="V100" s="162" t="str">
        <f>IF('Indicator Date'!V100="","x",'Indicator Date'!V100)</f>
        <v>x</v>
      </c>
      <c r="W100" s="162">
        <f>IF('Indicator Date'!W100="","x",'Indicator Date'!W100)</f>
        <v>2016</v>
      </c>
      <c r="X100" s="162">
        <f>IF('Indicator Date'!X100="","x",'Indicator Date'!X100)</f>
        <v>2007</v>
      </c>
      <c r="Y100" s="162">
        <f>IF('Indicator Date'!Y100="","x",'Indicator Date'!Y100)</f>
        <v>2010</v>
      </c>
      <c r="Z100" s="162">
        <f>IF('Indicator Date'!Z100="","x",'Indicator Date'!Z100)</f>
        <v>2016</v>
      </c>
      <c r="AA100" s="162">
        <f>IF('Indicator Date'!AA100="","x",'Indicator Date'!AA100)</f>
        <v>2016</v>
      </c>
      <c r="AB100" s="162" t="str">
        <f>IF('Indicator Date'!AB100="","x",'Indicator Date'!AB100)</f>
        <v>x</v>
      </c>
      <c r="AC100" s="162">
        <f>IF('Indicator Date'!AC100="","x",'Indicator Date'!AC100)</f>
        <v>2011</v>
      </c>
      <c r="AD100" s="162">
        <f>IF('Indicator Date'!AD100="","x",'Indicator Date'!AD100)</f>
        <v>2015</v>
      </c>
      <c r="AE100" s="162" t="str">
        <f>IF('Indicator Date'!AE100="","x",'Indicator Date'!AE100)</f>
        <v>x</v>
      </c>
      <c r="AF100" s="162">
        <f>IF('Indicator Date'!AF100="","x",'Indicator Date'!AF100)</f>
        <v>2015</v>
      </c>
      <c r="AG100" s="162" t="str">
        <f>IF('Indicator Date'!AG100="","x",'Indicator Date'!AG100)</f>
        <v>x</v>
      </c>
      <c r="AH100" s="162">
        <f>IF('Indicator Date'!AH100="","x",'Indicator Date'!AH100)</f>
        <v>2016</v>
      </c>
      <c r="AI100" s="162">
        <f>IF('Indicator Date'!AI100="","x",'Indicator Date'!AI100)</f>
        <v>2017</v>
      </c>
      <c r="AJ100" s="162">
        <f>IF('Indicator Date'!AJ100="","x",'Indicator Date'!AJ100)</f>
        <v>2018</v>
      </c>
      <c r="AK100" s="162">
        <f>IF('Indicator Date'!AK100="","x",YEAR('Indicator Date'!AK100))</f>
        <v>2018</v>
      </c>
      <c r="AL100" s="162">
        <f>IF('Indicator Date'!AL100="","x",YEAR('Indicator Date'!AL100))</f>
        <v>2017</v>
      </c>
      <c r="AM100" s="162">
        <f>IF('Indicator Date'!AM100="","x",'Indicator Date'!AM100)</f>
        <v>2017</v>
      </c>
      <c r="AN100" s="162">
        <f>IF('Indicator Date'!AN100="","x",'Indicator Date'!AN100)</f>
        <v>2014</v>
      </c>
      <c r="AO100" s="162">
        <f>IF('Indicator Date'!AO100="","x",'Indicator Date'!AO100)</f>
        <v>2014</v>
      </c>
      <c r="AP100" s="162" t="str">
        <f>IF('Indicator Date'!AP100="","x",'Indicator Date'!AP100)</f>
        <v>x</v>
      </c>
      <c r="AQ100" s="162" t="str">
        <f>IF('Indicator Date'!AQ100="","x",'Indicator Date'!AQ100)</f>
        <v>x</v>
      </c>
      <c r="AR100" s="162" t="str">
        <f>IF('Indicator Date'!AR100="","x",'Indicator Date'!AR100)</f>
        <v>x</v>
      </c>
      <c r="AS100" s="162">
        <f>IF('Indicator Date'!AS100="","x",'Indicator Date'!AS100)</f>
        <v>2016</v>
      </c>
      <c r="AT100" s="162">
        <f>IF('Indicator Date'!AT100="","x",'Indicator Date'!AT100)</f>
        <v>2017</v>
      </c>
      <c r="AU100" s="162">
        <f>IF('Indicator Date'!AU100="","x",'Indicator Date'!AU100)</f>
        <v>2016</v>
      </c>
      <c r="AV100" s="162">
        <f>IF('Indicator Date'!AV100="","x",'Indicator Date'!AV100)</f>
        <v>2015</v>
      </c>
      <c r="AW100" s="162">
        <f>IF('Indicator Date'!AW100="","x",'Indicator Date'!AW100)</f>
        <v>2015</v>
      </c>
      <c r="AX100" s="162">
        <f>IF('Indicator Date'!AX100="","x",'Indicator Date'!AX100)</f>
        <v>2016</v>
      </c>
      <c r="AY100" s="162">
        <f>IF('Indicator Date'!AY100="","x",'Indicator Date'!AY100)</f>
        <v>2014</v>
      </c>
      <c r="AZ100" s="162">
        <f>IF('Indicator Date'!AZ100="","x",'Indicator Date'!AZ100)</f>
        <v>2015</v>
      </c>
      <c r="BA100" s="162" t="str">
        <f>IF('Indicator Date'!BA100="","x",'Indicator Date'!BA100)</f>
        <v>x</v>
      </c>
      <c r="BB100" s="162">
        <f>IF('Indicator Date'!BB100="","x",'Indicator Date'!BB100)</f>
        <v>2017</v>
      </c>
      <c r="BC100" s="162">
        <f>IF('Indicator Date'!BC100="","x",'Indicator Date'!BC100)</f>
        <v>2017</v>
      </c>
      <c r="BD100" s="162">
        <f>IF('Indicator Date'!BD100="","x",'Indicator Date'!BD100)</f>
        <v>2015</v>
      </c>
      <c r="BE100" s="162">
        <f>IF('Indicator Date'!BE100="","x",'Indicator Date'!BE100)</f>
        <v>2014</v>
      </c>
      <c r="BF100" s="108"/>
    </row>
    <row r="101" spans="1:58" x14ac:dyDescent="0.25">
      <c r="A101" s="133" t="s">
        <v>182</v>
      </c>
      <c r="B101" s="111" t="s">
        <v>181</v>
      </c>
      <c r="C101" s="162">
        <f>IF('Indicator Date'!C101="","x",'Indicator Date'!C101)</f>
        <v>2015</v>
      </c>
      <c r="D101" s="162">
        <f>IF('Indicator Date'!D101="","x",'Indicator Date'!D101)</f>
        <v>2015</v>
      </c>
      <c r="E101" s="162">
        <f>IF('Indicator Date'!E101="","x",'Indicator Date'!E101)</f>
        <v>2015</v>
      </c>
      <c r="F101" s="162">
        <f>IF('Indicator Date'!F101="","x",'Indicator Date'!F101)</f>
        <v>2015</v>
      </c>
      <c r="G101" s="162">
        <f>IF('Indicator Date'!G101="","x",'Indicator Date'!G101)</f>
        <v>2015</v>
      </c>
      <c r="H101" s="162">
        <f>IF('Indicator Date'!H101="","x",'Indicator Date'!H101)</f>
        <v>2015</v>
      </c>
      <c r="I101" s="162">
        <f>IF('Indicator Date'!I101="","x",'Indicator Date'!I101)</f>
        <v>2015</v>
      </c>
      <c r="J101" s="162">
        <f>IF('Indicator Date'!J101="","x",'Indicator Date'!J101)</f>
        <v>2016</v>
      </c>
      <c r="K101" s="162">
        <f>IF('Indicator Date'!K101="","x",'Indicator Date'!K101)</f>
        <v>2016</v>
      </c>
      <c r="L101" s="162">
        <f>IF('Indicator Date'!L101="","x",'Indicator Date'!L101)</f>
        <v>2016</v>
      </c>
      <c r="M101" s="162">
        <f>IF('Indicator Date'!M101="","x",'Indicator Date'!M101)</f>
        <v>2018</v>
      </c>
      <c r="N101" s="162">
        <f>IF('Indicator Date'!N101="","x",'Indicator Date'!N101)</f>
        <v>2018</v>
      </c>
      <c r="O101" s="162">
        <f>IF('Indicator Date'!O101="","x",'Indicator Date'!O101)</f>
        <v>2017</v>
      </c>
      <c r="P101" s="162">
        <f>IF('Indicator Date'!P101="","x",'Indicator Date'!P101)</f>
        <v>2017</v>
      </c>
      <c r="Q101" s="162">
        <f>IF('Indicator Date'!Q101="","x",'Indicator Date'!Q101)</f>
        <v>2015</v>
      </c>
      <c r="R101" s="162" t="str">
        <f>IF('Indicator Date'!R101="","x",LEFT(RIGHT('Indicator Date'!R101,6),4))</f>
        <v>x</v>
      </c>
      <c r="S101" s="162">
        <f>IF('Indicator Date'!S101="","x",'Indicator Date'!S101)</f>
        <v>2018</v>
      </c>
      <c r="T101" s="162">
        <f>IF('Indicator Date'!T101="","x",'Indicator Date'!T101)</f>
        <v>2015</v>
      </c>
      <c r="U101" s="162">
        <f>IF('Indicator Date'!U101="","x",'Indicator Date'!U101)</f>
        <v>2016</v>
      </c>
      <c r="V101" s="162" t="str">
        <f>IF('Indicator Date'!V101="","x",'Indicator Date'!V101)</f>
        <v>x</v>
      </c>
      <c r="W101" s="162" t="str">
        <f>IF('Indicator Date'!W101="","x",'Indicator Date'!W101)</f>
        <v>x</v>
      </c>
      <c r="X101" s="162" t="str">
        <f>IF('Indicator Date'!X101="","x",'Indicator Date'!X101)</f>
        <v>x</v>
      </c>
      <c r="Y101" s="162" t="str">
        <f>IF('Indicator Date'!Y101="","x",'Indicator Date'!Y101)</f>
        <v>x</v>
      </c>
      <c r="Z101" s="162" t="str">
        <f>IF('Indicator Date'!Z101="","x",'Indicator Date'!Z101)</f>
        <v>x</v>
      </c>
      <c r="AA101" s="162">
        <f>IF('Indicator Date'!AA101="","x",'Indicator Date'!AA101)</f>
        <v>2016</v>
      </c>
      <c r="AB101" s="162" t="str">
        <f>IF('Indicator Date'!AB101="","x",'Indicator Date'!AB101)</f>
        <v>x</v>
      </c>
      <c r="AC101" s="162" t="str">
        <f>IF('Indicator Date'!AC101="","x",'Indicator Date'!AC101)</f>
        <v>x</v>
      </c>
      <c r="AD101" s="162">
        <f>IF('Indicator Date'!AD101="","x",'Indicator Date'!AD101)</f>
        <v>2015</v>
      </c>
      <c r="AE101" s="162" t="str">
        <f>IF('Indicator Date'!AE101="","x",'Indicator Date'!AE101)</f>
        <v>x</v>
      </c>
      <c r="AF101" s="162" t="str">
        <f>IF('Indicator Date'!AF101="","x",'Indicator Date'!AF101)</f>
        <v>x</v>
      </c>
      <c r="AG101" s="162" t="str">
        <f>IF('Indicator Date'!AG101="","x",'Indicator Date'!AG101)</f>
        <v>x</v>
      </c>
      <c r="AH101" s="162">
        <f>IF('Indicator Date'!AH101="","x",'Indicator Date'!AH101)</f>
        <v>2016</v>
      </c>
      <c r="AI101" s="162">
        <f>IF('Indicator Date'!AI101="","x",'Indicator Date'!AI101)</f>
        <v>2017</v>
      </c>
      <c r="AJ101" s="162">
        <f>IF('Indicator Date'!AJ101="","x",'Indicator Date'!AJ101)</f>
        <v>2018</v>
      </c>
      <c r="AK101" s="162" t="str">
        <f>IF('Indicator Date'!AK101="","x",YEAR('Indicator Date'!AK101))</f>
        <v>x</v>
      </c>
      <c r="AL101" s="162">
        <f>IF('Indicator Date'!AL101="","x",YEAR('Indicator Date'!AL101))</f>
        <v>2017</v>
      </c>
      <c r="AM101" s="162">
        <f>IF('Indicator Date'!AM101="","x",'Indicator Date'!AM101)</f>
        <v>2017</v>
      </c>
      <c r="AN101" s="162">
        <f>IF('Indicator Date'!AN101="","x",'Indicator Date'!AN101)</f>
        <v>2014</v>
      </c>
      <c r="AO101" s="162">
        <f>IF('Indicator Date'!AO101="","x",'Indicator Date'!AO101)</f>
        <v>2014</v>
      </c>
      <c r="AP101" s="162" t="str">
        <f>IF('Indicator Date'!AP101="","x",'Indicator Date'!AP101)</f>
        <v>x</v>
      </c>
      <c r="AQ101" s="162" t="str">
        <f>IF('Indicator Date'!AQ101="","x",'Indicator Date'!AQ101)</f>
        <v>x</v>
      </c>
      <c r="AR101" s="162" t="str">
        <f>IF('Indicator Date'!AR101="","x",'Indicator Date'!AR101)</f>
        <v>x</v>
      </c>
      <c r="AS101" s="162">
        <f>IF('Indicator Date'!AS101="","x",'Indicator Date'!AS101)</f>
        <v>2016</v>
      </c>
      <c r="AT101" s="162" t="str">
        <f>IF('Indicator Date'!AT101="","x",'Indicator Date'!AT101)</f>
        <v>x</v>
      </c>
      <c r="AU101" s="162">
        <f>IF('Indicator Date'!AU101="","x",'Indicator Date'!AU101)</f>
        <v>2016</v>
      </c>
      <c r="AV101" s="162" t="str">
        <f>IF('Indicator Date'!AV101="","x",'Indicator Date'!AV101)</f>
        <v>x</v>
      </c>
      <c r="AW101" s="162">
        <f>IF('Indicator Date'!AW101="","x",'Indicator Date'!AW101)</f>
        <v>2015</v>
      </c>
      <c r="AX101" s="162">
        <f>IF('Indicator Date'!AX101="","x",'Indicator Date'!AX101)</f>
        <v>2016</v>
      </c>
      <c r="AY101" s="162">
        <f>IF('Indicator Date'!AY101="","x",'Indicator Date'!AY101)</f>
        <v>2014</v>
      </c>
      <c r="AZ101" s="162" t="str">
        <f>IF('Indicator Date'!AZ101="","x",'Indicator Date'!AZ101)</f>
        <v>x</v>
      </c>
      <c r="BA101" s="162" t="str">
        <f>IF('Indicator Date'!BA101="","x",'Indicator Date'!BA101)</f>
        <v>x</v>
      </c>
      <c r="BB101" s="162" t="str">
        <f>IF('Indicator Date'!BB101="","x",'Indicator Date'!BB101)</f>
        <v>x</v>
      </c>
      <c r="BC101" s="162">
        <f>IF('Indicator Date'!BC101="","x",'Indicator Date'!BC101)</f>
        <v>2017</v>
      </c>
      <c r="BD101" s="162">
        <f>IF('Indicator Date'!BD101="","x",'Indicator Date'!BD101)</f>
        <v>2015</v>
      </c>
      <c r="BE101" s="162">
        <f>IF('Indicator Date'!BE101="","x",'Indicator Date'!BE101)</f>
        <v>2014</v>
      </c>
      <c r="BF101" s="108"/>
    </row>
    <row r="102" spans="1:58" x14ac:dyDescent="0.25">
      <c r="A102" s="133" t="s">
        <v>184</v>
      </c>
      <c r="B102" s="111" t="s">
        <v>183</v>
      </c>
      <c r="C102" s="162">
        <f>IF('Indicator Date'!C102="","x",'Indicator Date'!C102)</f>
        <v>2015</v>
      </c>
      <c r="D102" s="162">
        <f>IF('Indicator Date'!D102="","x",'Indicator Date'!D102)</f>
        <v>2015</v>
      </c>
      <c r="E102" s="162">
        <f>IF('Indicator Date'!E102="","x",'Indicator Date'!E102)</f>
        <v>2015</v>
      </c>
      <c r="F102" s="162">
        <f>IF('Indicator Date'!F102="","x",'Indicator Date'!F102)</f>
        <v>2015</v>
      </c>
      <c r="G102" s="162">
        <f>IF('Indicator Date'!G102="","x",'Indicator Date'!G102)</f>
        <v>2015</v>
      </c>
      <c r="H102" s="162">
        <f>IF('Indicator Date'!H102="","x",'Indicator Date'!H102)</f>
        <v>2015</v>
      </c>
      <c r="I102" s="162">
        <f>IF('Indicator Date'!I102="","x",'Indicator Date'!I102)</f>
        <v>2015</v>
      </c>
      <c r="J102" s="162">
        <f>IF('Indicator Date'!J102="","x",'Indicator Date'!J102)</f>
        <v>2016</v>
      </c>
      <c r="K102" s="162">
        <f>IF('Indicator Date'!K102="","x",'Indicator Date'!K102)</f>
        <v>2016</v>
      </c>
      <c r="L102" s="162">
        <f>IF('Indicator Date'!L102="","x",'Indicator Date'!L102)</f>
        <v>2016</v>
      </c>
      <c r="M102" s="162">
        <f>IF('Indicator Date'!M102="","x",'Indicator Date'!M102)</f>
        <v>2018</v>
      </c>
      <c r="N102" s="162">
        <f>IF('Indicator Date'!N102="","x",'Indicator Date'!N102)</f>
        <v>2018</v>
      </c>
      <c r="O102" s="162">
        <f>IF('Indicator Date'!O102="","x",'Indicator Date'!O102)</f>
        <v>2017</v>
      </c>
      <c r="P102" s="162">
        <f>IF('Indicator Date'!P102="","x",'Indicator Date'!P102)</f>
        <v>2017</v>
      </c>
      <c r="Q102" s="162">
        <f>IF('Indicator Date'!Q102="","x",'Indicator Date'!Q102)</f>
        <v>2015</v>
      </c>
      <c r="R102" s="162" t="str">
        <f>IF('Indicator Date'!R102="","x",LEFT(RIGHT('Indicator Date'!R102,6),4))</f>
        <v>x</v>
      </c>
      <c r="S102" s="162">
        <f>IF('Indicator Date'!S102="","x",'Indicator Date'!S102)</f>
        <v>2018</v>
      </c>
      <c r="T102" s="162">
        <f>IF('Indicator Date'!T102="","x",'Indicator Date'!T102)</f>
        <v>2015</v>
      </c>
      <c r="U102" s="162">
        <f>IF('Indicator Date'!U102="","x",'Indicator Date'!U102)</f>
        <v>2016</v>
      </c>
      <c r="V102" s="162" t="str">
        <f>IF('Indicator Date'!V102="","x",'Indicator Date'!V102)</f>
        <v>x</v>
      </c>
      <c r="W102" s="162">
        <f>IF('Indicator Date'!W102="","x",'Indicator Date'!W102)</f>
        <v>2015</v>
      </c>
      <c r="X102" s="162" t="str">
        <f>IF('Indicator Date'!X102="","x",'Indicator Date'!X102)</f>
        <v>x</v>
      </c>
      <c r="Y102" s="162">
        <f>IF('Indicator Date'!Y102="","x",'Indicator Date'!Y102)</f>
        <v>2012</v>
      </c>
      <c r="Z102" s="162">
        <f>IF('Indicator Date'!Z102="","x",'Indicator Date'!Z102)</f>
        <v>2016</v>
      </c>
      <c r="AA102" s="162">
        <f>IF('Indicator Date'!AA102="","x",'Indicator Date'!AA102)</f>
        <v>2016</v>
      </c>
      <c r="AB102" s="162">
        <f>IF('Indicator Date'!AB102="","x",'Indicator Date'!AB102)</f>
        <v>2016</v>
      </c>
      <c r="AC102" s="162">
        <f>IF('Indicator Date'!AC102="","x",'Indicator Date'!AC102)</f>
        <v>2015</v>
      </c>
      <c r="AD102" s="162">
        <f>IF('Indicator Date'!AD102="","x",'Indicator Date'!AD102)</f>
        <v>2015</v>
      </c>
      <c r="AE102" s="162" t="str">
        <f>IF('Indicator Date'!AE102="","x",'Indicator Date'!AE102)</f>
        <v>x</v>
      </c>
      <c r="AF102" s="162">
        <f>IF('Indicator Date'!AF102="","x",'Indicator Date'!AF102)</f>
        <v>2015</v>
      </c>
      <c r="AG102" s="162">
        <f>IF('Indicator Date'!AG102="","x",'Indicator Date'!AG102)</f>
        <v>2012</v>
      </c>
      <c r="AH102" s="162">
        <f>IF('Indicator Date'!AH102="","x",'Indicator Date'!AH102)</f>
        <v>2016</v>
      </c>
      <c r="AI102" s="162">
        <f>IF('Indicator Date'!AI102="","x",'Indicator Date'!AI102)</f>
        <v>2017</v>
      </c>
      <c r="AJ102" s="162">
        <f>IF('Indicator Date'!AJ102="","x",'Indicator Date'!AJ102)</f>
        <v>2018</v>
      </c>
      <c r="AK102" s="162" t="str">
        <f>IF('Indicator Date'!AK102="","x",YEAR('Indicator Date'!AK102))</f>
        <v>x</v>
      </c>
      <c r="AL102" s="162">
        <f>IF('Indicator Date'!AL102="","x",YEAR('Indicator Date'!AL102))</f>
        <v>2017</v>
      </c>
      <c r="AM102" s="162">
        <f>IF('Indicator Date'!AM102="","x",'Indicator Date'!AM102)</f>
        <v>2017</v>
      </c>
      <c r="AN102" s="162">
        <f>IF('Indicator Date'!AN102="","x",'Indicator Date'!AN102)</f>
        <v>2014</v>
      </c>
      <c r="AO102" s="162">
        <f>IF('Indicator Date'!AO102="","x",'Indicator Date'!AO102)</f>
        <v>2014</v>
      </c>
      <c r="AP102" s="162">
        <f>IF('Indicator Date'!AP102="","x",'Indicator Date'!AP102)</f>
        <v>2014</v>
      </c>
      <c r="AQ102" s="162">
        <f>IF('Indicator Date'!AQ102="","x",'Indicator Date'!AQ102)</f>
        <v>2014</v>
      </c>
      <c r="AR102" s="162" t="str">
        <f>IF('Indicator Date'!AR102="","x",'Indicator Date'!AR102)</f>
        <v>x</v>
      </c>
      <c r="AS102" s="162">
        <f>IF('Indicator Date'!AS102="","x",'Indicator Date'!AS102)</f>
        <v>2016</v>
      </c>
      <c r="AT102" s="162">
        <f>IF('Indicator Date'!AT102="","x",'Indicator Date'!AT102)</f>
        <v>2017</v>
      </c>
      <c r="AU102" s="162">
        <f>IF('Indicator Date'!AU102="","x",'Indicator Date'!AU102)</f>
        <v>2016</v>
      </c>
      <c r="AV102" s="162">
        <f>IF('Indicator Date'!AV102="","x",'Indicator Date'!AV102)</f>
        <v>2015</v>
      </c>
      <c r="AW102" s="162">
        <f>IF('Indicator Date'!AW102="","x",'Indicator Date'!AW102)</f>
        <v>2015</v>
      </c>
      <c r="AX102" s="162">
        <f>IF('Indicator Date'!AX102="","x",'Indicator Date'!AX102)</f>
        <v>2016</v>
      </c>
      <c r="AY102" s="162">
        <f>IF('Indicator Date'!AY102="","x",'Indicator Date'!AY102)</f>
        <v>2014</v>
      </c>
      <c r="AZ102" s="162">
        <f>IF('Indicator Date'!AZ102="","x",'Indicator Date'!AZ102)</f>
        <v>2015</v>
      </c>
      <c r="BA102" s="162">
        <f>IF('Indicator Date'!BA102="","x",'Indicator Date'!BA102)</f>
        <v>2015</v>
      </c>
      <c r="BB102" s="162">
        <f>IF('Indicator Date'!BB102="","x",'Indicator Date'!BB102)</f>
        <v>2017</v>
      </c>
      <c r="BC102" s="162">
        <f>IF('Indicator Date'!BC102="","x",'Indicator Date'!BC102)</f>
        <v>2017</v>
      </c>
      <c r="BD102" s="162">
        <f>IF('Indicator Date'!BD102="","x",'Indicator Date'!BD102)</f>
        <v>2015</v>
      </c>
      <c r="BE102" s="162">
        <f>IF('Indicator Date'!BE102="","x",'Indicator Date'!BE102)</f>
        <v>2014</v>
      </c>
      <c r="BF102" s="108"/>
    </row>
    <row r="103" spans="1:58" x14ac:dyDescent="0.25">
      <c r="A103" s="133" t="s">
        <v>186</v>
      </c>
      <c r="B103" s="111" t="s">
        <v>185</v>
      </c>
      <c r="C103" s="162">
        <f>IF('Indicator Date'!C103="","x",'Indicator Date'!C103)</f>
        <v>2015</v>
      </c>
      <c r="D103" s="162">
        <f>IF('Indicator Date'!D103="","x",'Indicator Date'!D103)</f>
        <v>2015</v>
      </c>
      <c r="E103" s="162">
        <f>IF('Indicator Date'!E103="","x",'Indicator Date'!E103)</f>
        <v>2015</v>
      </c>
      <c r="F103" s="162">
        <f>IF('Indicator Date'!F103="","x",'Indicator Date'!F103)</f>
        <v>2015</v>
      </c>
      <c r="G103" s="162">
        <f>IF('Indicator Date'!G103="","x",'Indicator Date'!G103)</f>
        <v>2015</v>
      </c>
      <c r="H103" s="162">
        <f>IF('Indicator Date'!H103="","x",'Indicator Date'!H103)</f>
        <v>2015</v>
      </c>
      <c r="I103" s="162">
        <f>IF('Indicator Date'!I103="","x",'Indicator Date'!I103)</f>
        <v>2015</v>
      </c>
      <c r="J103" s="162">
        <f>IF('Indicator Date'!J103="","x",'Indicator Date'!J103)</f>
        <v>2016</v>
      </c>
      <c r="K103" s="162">
        <f>IF('Indicator Date'!K103="","x",'Indicator Date'!K103)</f>
        <v>2016</v>
      </c>
      <c r="L103" s="162">
        <f>IF('Indicator Date'!L103="","x",'Indicator Date'!L103)</f>
        <v>2016</v>
      </c>
      <c r="M103" s="162">
        <f>IF('Indicator Date'!M103="","x",'Indicator Date'!M103)</f>
        <v>2018</v>
      </c>
      <c r="N103" s="162">
        <f>IF('Indicator Date'!N103="","x",'Indicator Date'!N103)</f>
        <v>2018</v>
      </c>
      <c r="O103" s="162">
        <f>IF('Indicator Date'!O103="","x",'Indicator Date'!O103)</f>
        <v>2017</v>
      </c>
      <c r="P103" s="162">
        <f>IF('Indicator Date'!P103="","x",'Indicator Date'!P103)</f>
        <v>2017</v>
      </c>
      <c r="Q103" s="162">
        <f>IF('Indicator Date'!Q103="","x",'Indicator Date'!Q103)</f>
        <v>2015</v>
      </c>
      <c r="R103" s="162" t="str">
        <f>IF('Indicator Date'!R103="","x",LEFT(RIGHT('Indicator Date'!R103,6),4))</f>
        <v>x</v>
      </c>
      <c r="S103" s="162">
        <f>IF('Indicator Date'!S103="","x",'Indicator Date'!S103)</f>
        <v>2018</v>
      </c>
      <c r="T103" s="162">
        <f>IF('Indicator Date'!T103="","x",'Indicator Date'!T103)</f>
        <v>2015</v>
      </c>
      <c r="U103" s="162">
        <f>IF('Indicator Date'!U103="","x",'Indicator Date'!U103)</f>
        <v>2016</v>
      </c>
      <c r="V103" s="162" t="str">
        <f>IF('Indicator Date'!V103="","x",'Indicator Date'!V103)</f>
        <v>x</v>
      </c>
      <c r="W103" s="162">
        <f>IF('Indicator Date'!W103="","x",'Indicator Date'!W103)</f>
        <v>2015</v>
      </c>
      <c r="X103" s="162" t="str">
        <f>IF('Indicator Date'!X103="","x",'Indicator Date'!X103)</f>
        <v>x</v>
      </c>
      <c r="Y103" s="162">
        <f>IF('Indicator Date'!Y103="","x",'Indicator Date'!Y103)</f>
        <v>2016</v>
      </c>
      <c r="Z103" s="162">
        <f>IF('Indicator Date'!Z103="","x",'Indicator Date'!Z103)</f>
        <v>2016</v>
      </c>
      <c r="AA103" s="162">
        <f>IF('Indicator Date'!AA103="","x",'Indicator Date'!AA103)</f>
        <v>2016</v>
      </c>
      <c r="AB103" s="162" t="str">
        <f>IF('Indicator Date'!AB103="","x",'Indicator Date'!AB103)</f>
        <v>x</v>
      </c>
      <c r="AC103" s="162">
        <f>IF('Indicator Date'!AC103="","x",'Indicator Date'!AC103)</f>
        <v>2015</v>
      </c>
      <c r="AD103" s="162">
        <f>IF('Indicator Date'!AD103="","x",'Indicator Date'!AD103)</f>
        <v>2015</v>
      </c>
      <c r="AE103" s="162" t="str">
        <f>IF('Indicator Date'!AE103="","x",'Indicator Date'!AE103)</f>
        <v>x</v>
      </c>
      <c r="AF103" s="162">
        <f>IF('Indicator Date'!AF103="","x",'Indicator Date'!AF103)</f>
        <v>2015</v>
      </c>
      <c r="AG103" s="162">
        <f>IF('Indicator Date'!AG103="","x",'Indicator Date'!AG103)</f>
        <v>2012</v>
      </c>
      <c r="AH103" s="162">
        <f>IF('Indicator Date'!AH103="","x",'Indicator Date'!AH103)</f>
        <v>2016</v>
      </c>
      <c r="AI103" s="162">
        <f>IF('Indicator Date'!AI103="","x",'Indicator Date'!AI103)</f>
        <v>2017</v>
      </c>
      <c r="AJ103" s="162">
        <f>IF('Indicator Date'!AJ103="","x",'Indicator Date'!AJ103)</f>
        <v>2018</v>
      </c>
      <c r="AK103" s="162" t="str">
        <f>IF('Indicator Date'!AK103="","x",YEAR('Indicator Date'!AK103))</f>
        <v>x</v>
      </c>
      <c r="AL103" s="162">
        <f>IF('Indicator Date'!AL103="","x",YEAR('Indicator Date'!AL103))</f>
        <v>2017</v>
      </c>
      <c r="AM103" s="162">
        <f>IF('Indicator Date'!AM103="","x",'Indicator Date'!AM103)</f>
        <v>2017</v>
      </c>
      <c r="AN103" s="162">
        <f>IF('Indicator Date'!AN103="","x",'Indicator Date'!AN103)</f>
        <v>2014</v>
      </c>
      <c r="AO103" s="162">
        <f>IF('Indicator Date'!AO103="","x",'Indicator Date'!AO103)</f>
        <v>2014</v>
      </c>
      <c r="AP103" s="162">
        <f>IF('Indicator Date'!AP103="","x",'Indicator Date'!AP103)</f>
        <v>2014</v>
      </c>
      <c r="AQ103" s="162">
        <f>IF('Indicator Date'!AQ103="","x",'Indicator Date'!AQ103)</f>
        <v>2014</v>
      </c>
      <c r="AR103" s="162" t="str">
        <f>IF('Indicator Date'!AR103="","x",'Indicator Date'!AR103)</f>
        <v>x</v>
      </c>
      <c r="AS103" s="162">
        <f>IF('Indicator Date'!AS103="","x",'Indicator Date'!AS103)</f>
        <v>2016</v>
      </c>
      <c r="AT103" s="162">
        <f>IF('Indicator Date'!AT103="","x",'Indicator Date'!AT103)</f>
        <v>2017</v>
      </c>
      <c r="AU103" s="162">
        <f>IF('Indicator Date'!AU103="","x",'Indicator Date'!AU103)</f>
        <v>2016</v>
      </c>
      <c r="AV103" s="162" t="str">
        <f>IF('Indicator Date'!AV103="","x",'Indicator Date'!AV103)</f>
        <v>x</v>
      </c>
      <c r="AW103" s="162">
        <f>IF('Indicator Date'!AW103="","x",'Indicator Date'!AW103)</f>
        <v>2015</v>
      </c>
      <c r="AX103" s="162">
        <f>IF('Indicator Date'!AX103="","x",'Indicator Date'!AX103)</f>
        <v>2016</v>
      </c>
      <c r="AY103" s="162">
        <f>IF('Indicator Date'!AY103="","x",'Indicator Date'!AY103)</f>
        <v>2014</v>
      </c>
      <c r="AZ103" s="162">
        <f>IF('Indicator Date'!AZ103="","x",'Indicator Date'!AZ103)</f>
        <v>2015</v>
      </c>
      <c r="BA103" s="162">
        <f>IF('Indicator Date'!BA103="","x",'Indicator Date'!BA103)</f>
        <v>2015</v>
      </c>
      <c r="BB103" s="162">
        <f>IF('Indicator Date'!BB103="","x",'Indicator Date'!BB103)</f>
        <v>2017</v>
      </c>
      <c r="BC103" s="162">
        <f>IF('Indicator Date'!BC103="","x",'Indicator Date'!BC103)</f>
        <v>2017</v>
      </c>
      <c r="BD103" s="162">
        <f>IF('Indicator Date'!BD103="","x",'Indicator Date'!BD103)</f>
        <v>2015</v>
      </c>
      <c r="BE103" s="162">
        <f>IF('Indicator Date'!BE103="","x",'Indicator Date'!BE103)</f>
        <v>2014</v>
      </c>
      <c r="BF103" s="108"/>
    </row>
    <row r="104" spans="1:58" x14ac:dyDescent="0.25">
      <c r="A104" s="133" t="s">
        <v>189</v>
      </c>
      <c r="B104" s="111" t="s">
        <v>188</v>
      </c>
      <c r="C104" s="162">
        <f>IF('Indicator Date'!C104="","x",'Indicator Date'!C104)</f>
        <v>2015</v>
      </c>
      <c r="D104" s="162">
        <f>IF('Indicator Date'!D104="","x",'Indicator Date'!D104)</f>
        <v>2015</v>
      </c>
      <c r="E104" s="162">
        <f>IF('Indicator Date'!E104="","x",'Indicator Date'!E104)</f>
        <v>2015</v>
      </c>
      <c r="F104" s="162">
        <f>IF('Indicator Date'!F104="","x",'Indicator Date'!F104)</f>
        <v>2015</v>
      </c>
      <c r="G104" s="162">
        <f>IF('Indicator Date'!G104="","x",'Indicator Date'!G104)</f>
        <v>2015</v>
      </c>
      <c r="H104" s="162">
        <f>IF('Indicator Date'!H104="","x",'Indicator Date'!H104)</f>
        <v>2015</v>
      </c>
      <c r="I104" s="162">
        <f>IF('Indicator Date'!I104="","x",'Indicator Date'!I104)</f>
        <v>2015</v>
      </c>
      <c r="J104" s="162">
        <f>IF('Indicator Date'!J104="","x",'Indicator Date'!J104)</f>
        <v>2016</v>
      </c>
      <c r="K104" s="162">
        <f>IF('Indicator Date'!K104="","x",'Indicator Date'!K104)</f>
        <v>2016</v>
      </c>
      <c r="L104" s="162">
        <f>IF('Indicator Date'!L104="","x",'Indicator Date'!L104)</f>
        <v>2016</v>
      </c>
      <c r="M104" s="162">
        <f>IF('Indicator Date'!M104="","x",'Indicator Date'!M104)</f>
        <v>2018</v>
      </c>
      <c r="N104" s="162">
        <f>IF('Indicator Date'!N104="","x",'Indicator Date'!N104)</f>
        <v>2018</v>
      </c>
      <c r="O104" s="162">
        <f>IF('Indicator Date'!O104="","x",'Indicator Date'!O104)</f>
        <v>2017</v>
      </c>
      <c r="P104" s="162">
        <f>IF('Indicator Date'!P104="","x",'Indicator Date'!P104)</f>
        <v>2017</v>
      </c>
      <c r="Q104" s="162">
        <f>IF('Indicator Date'!Q104="","x",'Indicator Date'!Q104)</f>
        <v>2015</v>
      </c>
      <c r="R104" s="162" t="str">
        <f>IF('Indicator Date'!R104="","x",LEFT(RIGHT('Indicator Date'!R104,6),4))</f>
        <v>2009</v>
      </c>
      <c r="S104" s="162">
        <f>IF('Indicator Date'!S104="","x",'Indicator Date'!S104)</f>
        <v>2018</v>
      </c>
      <c r="T104" s="162">
        <f>IF('Indicator Date'!T104="","x",'Indicator Date'!T104)</f>
        <v>2015</v>
      </c>
      <c r="U104" s="162">
        <f>IF('Indicator Date'!U104="","x",'Indicator Date'!U104)</f>
        <v>2016</v>
      </c>
      <c r="V104" s="162">
        <f>IF('Indicator Date'!V104="","x",'Indicator Date'!V104)</f>
        <v>2016</v>
      </c>
      <c r="W104" s="162">
        <f>IF('Indicator Date'!W104="","x",'Indicator Date'!W104)</f>
        <v>2015</v>
      </c>
      <c r="X104" s="162" t="str">
        <f>IF('Indicator Date'!X104="","x",'Indicator Date'!X104)</f>
        <v>x</v>
      </c>
      <c r="Y104" s="162">
        <f>IF('Indicator Date'!Y104="","x",'Indicator Date'!Y104)</f>
        <v>2010</v>
      </c>
      <c r="Z104" s="162">
        <f>IF('Indicator Date'!Z104="","x",'Indicator Date'!Z104)</f>
        <v>2016</v>
      </c>
      <c r="AA104" s="162">
        <f>IF('Indicator Date'!AA104="","x",'Indicator Date'!AA104)</f>
        <v>2016</v>
      </c>
      <c r="AB104" s="162">
        <f>IF('Indicator Date'!AB104="","x",'Indicator Date'!AB104)</f>
        <v>2016</v>
      </c>
      <c r="AC104" s="162">
        <f>IF('Indicator Date'!AC104="","x",'Indicator Date'!AC104)</f>
        <v>2015</v>
      </c>
      <c r="AD104" s="162">
        <f>IF('Indicator Date'!AD104="","x",'Indicator Date'!AD104)</f>
        <v>2015</v>
      </c>
      <c r="AE104" s="162">
        <f>IF('Indicator Date'!AE104="","x",'Indicator Date'!AE104)</f>
        <v>2012</v>
      </c>
      <c r="AF104" s="162" t="str">
        <f>IF('Indicator Date'!AF104="","x",'Indicator Date'!AF104)</f>
        <v>x</v>
      </c>
      <c r="AG104" s="162">
        <f>IF('Indicator Date'!AG104="","x",'Indicator Date'!AG104)</f>
        <v>2010</v>
      </c>
      <c r="AH104" s="162">
        <f>IF('Indicator Date'!AH104="","x",'Indicator Date'!AH104)</f>
        <v>2016</v>
      </c>
      <c r="AI104" s="162">
        <f>IF('Indicator Date'!AI104="","x",'Indicator Date'!AI104)</f>
        <v>2017</v>
      </c>
      <c r="AJ104" s="162">
        <f>IF('Indicator Date'!AJ104="","x",'Indicator Date'!AJ104)</f>
        <v>2018</v>
      </c>
      <c r="AK104" s="162" t="str">
        <f>IF('Indicator Date'!AK104="","x",YEAR('Indicator Date'!AK104))</f>
        <v>x</v>
      </c>
      <c r="AL104" s="162">
        <f>IF('Indicator Date'!AL104="","x",YEAR('Indicator Date'!AL104))</f>
        <v>2017</v>
      </c>
      <c r="AM104" s="162">
        <f>IF('Indicator Date'!AM104="","x",'Indicator Date'!AM104)</f>
        <v>2017</v>
      </c>
      <c r="AN104" s="162">
        <f>IF('Indicator Date'!AN104="","x",'Indicator Date'!AN104)</f>
        <v>2014</v>
      </c>
      <c r="AO104" s="162">
        <f>IF('Indicator Date'!AO104="","x",'Indicator Date'!AO104)</f>
        <v>2014</v>
      </c>
      <c r="AP104" s="162">
        <f>IF('Indicator Date'!AP104="","x",'Indicator Date'!AP104)</f>
        <v>2014</v>
      </c>
      <c r="AQ104" s="162">
        <f>IF('Indicator Date'!AQ104="","x",'Indicator Date'!AQ104)</f>
        <v>2014</v>
      </c>
      <c r="AR104" s="162">
        <f>IF('Indicator Date'!AR104="","x",'Indicator Date'!AR104)</f>
        <v>2015</v>
      </c>
      <c r="AS104" s="162">
        <f>IF('Indicator Date'!AS104="","x",'Indicator Date'!AS104)</f>
        <v>2016</v>
      </c>
      <c r="AT104" s="162">
        <f>IF('Indicator Date'!AT104="","x",'Indicator Date'!AT104)</f>
        <v>2017</v>
      </c>
      <c r="AU104" s="162">
        <f>IF('Indicator Date'!AU104="","x",'Indicator Date'!AU104)</f>
        <v>2016</v>
      </c>
      <c r="AV104" s="162">
        <f>IF('Indicator Date'!AV104="","x",'Indicator Date'!AV104)</f>
        <v>2015</v>
      </c>
      <c r="AW104" s="162">
        <f>IF('Indicator Date'!AW104="","x",'Indicator Date'!AW104)</f>
        <v>2015</v>
      </c>
      <c r="AX104" s="162">
        <f>IF('Indicator Date'!AX104="","x",'Indicator Date'!AX104)</f>
        <v>2016</v>
      </c>
      <c r="AY104" s="162">
        <f>IF('Indicator Date'!AY104="","x",'Indicator Date'!AY104)</f>
        <v>2014</v>
      </c>
      <c r="AZ104" s="162">
        <f>IF('Indicator Date'!AZ104="","x",'Indicator Date'!AZ104)</f>
        <v>2015</v>
      </c>
      <c r="BA104" s="162">
        <f>IF('Indicator Date'!BA104="","x",'Indicator Date'!BA104)</f>
        <v>2015</v>
      </c>
      <c r="BB104" s="162">
        <f>IF('Indicator Date'!BB104="","x",'Indicator Date'!BB104)</f>
        <v>2017</v>
      </c>
      <c r="BC104" s="162">
        <f>IF('Indicator Date'!BC104="","x",'Indicator Date'!BC104)</f>
        <v>2017</v>
      </c>
      <c r="BD104" s="162">
        <f>IF('Indicator Date'!BD104="","x",'Indicator Date'!BD104)</f>
        <v>2015</v>
      </c>
      <c r="BE104" s="162">
        <f>IF('Indicator Date'!BE104="","x",'Indicator Date'!BE104)</f>
        <v>2014</v>
      </c>
      <c r="BF104" s="108"/>
    </row>
    <row r="105" spans="1:58" x14ac:dyDescent="0.25">
      <c r="A105" s="133" t="s">
        <v>191</v>
      </c>
      <c r="B105" s="111" t="s">
        <v>190</v>
      </c>
      <c r="C105" s="162">
        <f>IF('Indicator Date'!C105="","x",'Indicator Date'!C105)</f>
        <v>2015</v>
      </c>
      <c r="D105" s="162">
        <f>IF('Indicator Date'!D105="","x",'Indicator Date'!D105)</f>
        <v>2015</v>
      </c>
      <c r="E105" s="162">
        <f>IF('Indicator Date'!E105="","x",'Indicator Date'!E105)</f>
        <v>2015</v>
      </c>
      <c r="F105" s="162">
        <f>IF('Indicator Date'!F105="","x",'Indicator Date'!F105)</f>
        <v>2015</v>
      </c>
      <c r="G105" s="162">
        <f>IF('Indicator Date'!G105="","x",'Indicator Date'!G105)</f>
        <v>2015</v>
      </c>
      <c r="H105" s="162">
        <f>IF('Indicator Date'!H105="","x",'Indicator Date'!H105)</f>
        <v>2015</v>
      </c>
      <c r="I105" s="162">
        <f>IF('Indicator Date'!I105="","x",'Indicator Date'!I105)</f>
        <v>2015</v>
      </c>
      <c r="J105" s="162">
        <f>IF('Indicator Date'!J105="","x",'Indicator Date'!J105)</f>
        <v>2016</v>
      </c>
      <c r="K105" s="162">
        <f>IF('Indicator Date'!K105="","x",'Indicator Date'!K105)</f>
        <v>2016</v>
      </c>
      <c r="L105" s="162">
        <f>IF('Indicator Date'!L105="","x",'Indicator Date'!L105)</f>
        <v>2016</v>
      </c>
      <c r="M105" s="162">
        <f>IF('Indicator Date'!M105="","x",'Indicator Date'!M105)</f>
        <v>2018</v>
      </c>
      <c r="N105" s="162">
        <f>IF('Indicator Date'!N105="","x",'Indicator Date'!N105)</f>
        <v>2018</v>
      </c>
      <c r="O105" s="162">
        <f>IF('Indicator Date'!O105="","x",'Indicator Date'!O105)</f>
        <v>2017</v>
      </c>
      <c r="P105" s="162">
        <f>IF('Indicator Date'!P105="","x",'Indicator Date'!P105)</f>
        <v>2017</v>
      </c>
      <c r="Q105" s="162">
        <f>IF('Indicator Date'!Q105="","x",'Indicator Date'!Q105)</f>
        <v>2015</v>
      </c>
      <c r="R105" s="162" t="str">
        <f>IF('Indicator Date'!R105="","x",LEFT(RIGHT('Indicator Date'!R105,6),4))</f>
        <v>2010</v>
      </c>
      <c r="S105" s="162">
        <f>IF('Indicator Date'!S105="","x",'Indicator Date'!S105)</f>
        <v>2018</v>
      </c>
      <c r="T105" s="162">
        <f>IF('Indicator Date'!T105="","x",'Indicator Date'!T105)</f>
        <v>2015</v>
      </c>
      <c r="U105" s="162">
        <f>IF('Indicator Date'!U105="","x",'Indicator Date'!U105)</f>
        <v>2016</v>
      </c>
      <c r="V105" s="162">
        <f>IF('Indicator Date'!V105="","x",'Indicator Date'!V105)</f>
        <v>2016</v>
      </c>
      <c r="W105" s="162">
        <f>IF('Indicator Date'!W105="","x",'Indicator Date'!W105)</f>
        <v>2015</v>
      </c>
      <c r="X105" s="162">
        <f>IF('Indicator Date'!X105="","x",'Indicator Date'!X105)</f>
        <v>2014</v>
      </c>
      <c r="Y105" s="162">
        <f>IF('Indicator Date'!Y105="","x",'Indicator Date'!Y105)</f>
        <v>2010</v>
      </c>
      <c r="Z105" s="162">
        <f>IF('Indicator Date'!Z105="","x",'Indicator Date'!Z105)</f>
        <v>2016</v>
      </c>
      <c r="AA105" s="162">
        <f>IF('Indicator Date'!AA105="","x",'Indicator Date'!AA105)</f>
        <v>2016</v>
      </c>
      <c r="AB105" s="162">
        <f>IF('Indicator Date'!AB105="","x",'Indicator Date'!AB105)</f>
        <v>2016</v>
      </c>
      <c r="AC105" s="162">
        <f>IF('Indicator Date'!AC105="","x",'Indicator Date'!AC105)</f>
        <v>2015</v>
      </c>
      <c r="AD105" s="162">
        <f>IF('Indicator Date'!AD105="","x",'Indicator Date'!AD105)</f>
        <v>2015</v>
      </c>
      <c r="AE105" s="162">
        <f>IF('Indicator Date'!AE105="","x",'Indicator Date'!AE105)</f>
        <v>2012</v>
      </c>
      <c r="AF105" s="162">
        <f>IF('Indicator Date'!AF105="","x",'Indicator Date'!AF105)</f>
        <v>2015</v>
      </c>
      <c r="AG105" s="162">
        <f>IF('Indicator Date'!AG105="","x",'Indicator Date'!AG105)</f>
        <v>2010</v>
      </c>
      <c r="AH105" s="162">
        <f>IF('Indicator Date'!AH105="","x",'Indicator Date'!AH105)</f>
        <v>2016</v>
      </c>
      <c r="AI105" s="162">
        <f>IF('Indicator Date'!AI105="","x",'Indicator Date'!AI105)</f>
        <v>2017</v>
      </c>
      <c r="AJ105" s="162">
        <f>IF('Indicator Date'!AJ105="","x",'Indicator Date'!AJ105)</f>
        <v>2018</v>
      </c>
      <c r="AK105" s="162" t="str">
        <f>IF('Indicator Date'!AK105="","x",YEAR('Indicator Date'!AK105))</f>
        <v>x</v>
      </c>
      <c r="AL105" s="162">
        <f>IF('Indicator Date'!AL105="","x",YEAR('Indicator Date'!AL105))</f>
        <v>2018</v>
      </c>
      <c r="AM105" s="162">
        <f>IF('Indicator Date'!AM105="","x",'Indicator Date'!AM105)</f>
        <v>2017</v>
      </c>
      <c r="AN105" s="162">
        <f>IF('Indicator Date'!AN105="","x",'Indicator Date'!AN105)</f>
        <v>2014</v>
      </c>
      <c r="AO105" s="162">
        <f>IF('Indicator Date'!AO105="","x",'Indicator Date'!AO105)</f>
        <v>2014</v>
      </c>
      <c r="AP105" s="162">
        <f>IF('Indicator Date'!AP105="","x",'Indicator Date'!AP105)</f>
        <v>2013</v>
      </c>
      <c r="AQ105" s="162">
        <f>IF('Indicator Date'!AQ105="","x",'Indicator Date'!AQ105)</f>
        <v>2013</v>
      </c>
      <c r="AR105" s="162">
        <f>IF('Indicator Date'!AR105="","x",'Indicator Date'!AR105)</f>
        <v>2015</v>
      </c>
      <c r="AS105" s="162">
        <f>IF('Indicator Date'!AS105="","x",'Indicator Date'!AS105)</f>
        <v>2016</v>
      </c>
      <c r="AT105" s="162">
        <f>IF('Indicator Date'!AT105="","x",'Indicator Date'!AT105)</f>
        <v>2017</v>
      </c>
      <c r="AU105" s="162">
        <f>IF('Indicator Date'!AU105="","x",'Indicator Date'!AU105)</f>
        <v>2016</v>
      </c>
      <c r="AV105" s="162">
        <f>IF('Indicator Date'!AV105="","x",'Indicator Date'!AV105)</f>
        <v>2015</v>
      </c>
      <c r="AW105" s="162">
        <f>IF('Indicator Date'!AW105="","x",'Indicator Date'!AW105)</f>
        <v>2015</v>
      </c>
      <c r="AX105" s="162">
        <f>IF('Indicator Date'!AX105="","x",'Indicator Date'!AX105)</f>
        <v>2016</v>
      </c>
      <c r="AY105" s="162">
        <f>IF('Indicator Date'!AY105="","x",'Indicator Date'!AY105)</f>
        <v>2014</v>
      </c>
      <c r="AZ105" s="162">
        <f>IF('Indicator Date'!AZ105="","x",'Indicator Date'!AZ105)</f>
        <v>2015</v>
      </c>
      <c r="BA105" s="162">
        <f>IF('Indicator Date'!BA105="","x",'Indicator Date'!BA105)</f>
        <v>2015</v>
      </c>
      <c r="BB105" s="162">
        <f>IF('Indicator Date'!BB105="","x",'Indicator Date'!BB105)</f>
        <v>2017</v>
      </c>
      <c r="BC105" s="162">
        <f>IF('Indicator Date'!BC105="","x",'Indicator Date'!BC105)</f>
        <v>2017</v>
      </c>
      <c r="BD105" s="162">
        <f>IF('Indicator Date'!BD105="","x",'Indicator Date'!BD105)</f>
        <v>2015</v>
      </c>
      <c r="BE105" s="162">
        <f>IF('Indicator Date'!BE105="","x",'Indicator Date'!BE105)</f>
        <v>2014</v>
      </c>
      <c r="BF105" s="108"/>
    </row>
    <row r="106" spans="1:58" x14ac:dyDescent="0.25">
      <c r="A106" s="133" t="s">
        <v>193</v>
      </c>
      <c r="B106" s="111" t="s">
        <v>192</v>
      </c>
      <c r="C106" s="162">
        <f>IF('Indicator Date'!C106="","x",'Indicator Date'!C106)</f>
        <v>2015</v>
      </c>
      <c r="D106" s="162">
        <f>IF('Indicator Date'!D106="","x",'Indicator Date'!D106)</f>
        <v>2015</v>
      </c>
      <c r="E106" s="162">
        <f>IF('Indicator Date'!E106="","x",'Indicator Date'!E106)</f>
        <v>2015</v>
      </c>
      <c r="F106" s="162">
        <f>IF('Indicator Date'!F106="","x",'Indicator Date'!F106)</f>
        <v>2015</v>
      </c>
      <c r="G106" s="162">
        <f>IF('Indicator Date'!G106="","x",'Indicator Date'!G106)</f>
        <v>2015</v>
      </c>
      <c r="H106" s="162">
        <f>IF('Indicator Date'!H106="","x",'Indicator Date'!H106)</f>
        <v>2015</v>
      </c>
      <c r="I106" s="162">
        <f>IF('Indicator Date'!I106="","x",'Indicator Date'!I106)</f>
        <v>2015</v>
      </c>
      <c r="J106" s="162">
        <f>IF('Indicator Date'!J106="","x",'Indicator Date'!J106)</f>
        <v>2016</v>
      </c>
      <c r="K106" s="162">
        <f>IF('Indicator Date'!K106="","x",'Indicator Date'!K106)</f>
        <v>2016</v>
      </c>
      <c r="L106" s="162">
        <f>IF('Indicator Date'!L106="","x",'Indicator Date'!L106)</f>
        <v>2016</v>
      </c>
      <c r="M106" s="162">
        <f>IF('Indicator Date'!M106="","x",'Indicator Date'!M106)</f>
        <v>2018</v>
      </c>
      <c r="N106" s="162">
        <f>IF('Indicator Date'!N106="","x",'Indicator Date'!N106)</f>
        <v>2018</v>
      </c>
      <c r="O106" s="162">
        <f>IF('Indicator Date'!O106="","x",'Indicator Date'!O106)</f>
        <v>2017</v>
      </c>
      <c r="P106" s="162">
        <f>IF('Indicator Date'!P106="","x",'Indicator Date'!P106)</f>
        <v>2017</v>
      </c>
      <c r="Q106" s="162">
        <f>IF('Indicator Date'!Q106="","x",'Indicator Date'!Q106)</f>
        <v>2015</v>
      </c>
      <c r="R106" s="162" t="str">
        <f>IF('Indicator Date'!R106="","x",LEFT(RIGHT('Indicator Date'!R106,6),4))</f>
        <v>x</v>
      </c>
      <c r="S106" s="162">
        <f>IF('Indicator Date'!S106="","x",'Indicator Date'!S106)</f>
        <v>2018</v>
      </c>
      <c r="T106" s="162">
        <f>IF('Indicator Date'!T106="","x",'Indicator Date'!T106)</f>
        <v>2015</v>
      </c>
      <c r="U106" s="162">
        <f>IF('Indicator Date'!U106="","x",'Indicator Date'!U106)</f>
        <v>2016</v>
      </c>
      <c r="V106" s="162">
        <f>IF('Indicator Date'!V106="","x",'Indicator Date'!V106)</f>
        <v>2016</v>
      </c>
      <c r="W106" s="162">
        <f>IF('Indicator Date'!W106="","x",'Indicator Date'!W106)</f>
        <v>2015</v>
      </c>
      <c r="X106" s="162">
        <f>IF('Indicator Date'!X106="","x",'Indicator Date'!X106)</f>
        <v>2016</v>
      </c>
      <c r="Y106" s="162">
        <f>IF('Indicator Date'!Y106="","x",'Indicator Date'!Y106)</f>
        <v>2010</v>
      </c>
      <c r="Z106" s="162">
        <f>IF('Indicator Date'!Z106="","x",'Indicator Date'!Z106)</f>
        <v>2016</v>
      </c>
      <c r="AA106" s="162">
        <f>IF('Indicator Date'!AA106="","x",'Indicator Date'!AA106)</f>
        <v>2016</v>
      </c>
      <c r="AB106" s="162">
        <f>IF('Indicator Date'!AB106="","x",'Indicator Date'!AB106)</f>
        <v>2016</v>
      </c>
      <c r="AC106" s="162">
        <f>IF('Indicator Date'!AC106="","x",'Indicator Date'!AC106)</f>
        <v>2015</v>
      </c>
      <c r="AD106" s="162">
        <f>IF('Indicator Date'!AD106="","x",'Indicator Date'!AD106)</f>
        <v>2015</v>
      </c>
      <c r="AE106" s="162">
        <f>IF('Indicator Date'!AE106="","x",'Indicator Date'!AE106)</f>
        <v>2012</v>
      </c>
      <c r="AF106" s="162">
        <f>IF('Indicator Date'!AF106="","x",'Indicator Date'!AF106)</f>
        <v>2015</v>
      </c>
      <c r="AG106" s="162">
        <f>IF('Indicator Date'!AG106="","x",'Indicator Date'!AG106)</f>
        <v>2009</v>
      </c>
      <c r="AH106" s="162">
        <f>IF('Indicator Date'!AH106="","x",'Indicator Date'!AH106)</f>
        <v>2016</v>
      </c>
      <c r="AI106" s="162">
        <f>IF('Indicator Date'!AI106="","x",'Indicator Date'!AI106)</f>
        <v>2017</v>
      </c>
      <c r="AJ106" s="162">
        <f>IF('Indicator Date'!AJ106="","x",'Indicator Date'!AJ106)</f>
        <v>2018</v>
      </c>
      <c r="AK106" s="162" t="str">
        <f>IF('Indicator Date'!AK106="","x",YEAR('Indicator Date'!AK106))</f>
        <v>x</v>
      </c>
      <c r="AL106" s="162">
        <f>IF('Indicator Date'!AL106="","x",YEAR('Indicator Date'!AL106))</f>
        <v>2017</v>
      </c>
      <c r="AM106" s="162">
        <f>IF('Indicator Date'!AM106="","x",'Indicator Date'!AM106)</f>
        <v>2017</v>
      </c>
      <c r="AN106" s="162">
        <f>IF('Indicator Date'!AN106="","x",'Indicator Date'!AN106)</f>
        <v>2014</v>
      </c>
      <c r="AO106" s="162">
        <f>IF('Indicator Date'!AO106="","x",'Indicator Date'!AO106)</f>
        <v>2014</v>
      </c>
      <c r="AP106" s="162">
        <f>IF('Indicator Date'!AP106="","x",'Indicator Date'!AP106)</f>
        <v>2014</v>
      </c>
      <c r="AQ106" s="162">
        <f>IF('Indicator Date'!AQ106="","x",'Indicator Date'!AQ106)</f>
        <v>2014</v>
      </c>
      <c r="AR106" s="162">
        <f>IF('Indicator Date'!AR106="","x",'Indicator Date'!AR106)</f>
        <v>2011</v>
      </c>
      <c r="AS106" s="162">
        <f>IF('Indicator Date'!AS106="","x",'Indicator Date'!AS106)</f>
        <v>2016</v>
      </c>
      <c r="AT106" s="162">
        <f>IF('Indicator Date'!AT106="","x",'Indicator Date'!AT106)</f>
        <v>2017</v>
      </c>
      <c r="AU106" s="162">
        <f>IF('Indicator Date'!AU106="","x",'Indicator Date'!AU106)</f>
        <v>2016</v>
      </c>
      <c r="AV106" s="162">
        <f>IF('Indicator Date'!AV106="","x",'Indicator Date'!AV106)</f>
        <v>2015</v>
      </c>
      <c r="AW106" s="162">
        <f>IF('Indicator Date'!AW106="","x",'Indicator Date'!AW106)</f>
        <v>2015</v>
      </c>
      <c r="AX106" s="162">
        <f>IF('Indicator Date'!AX106="","x",'Indicator Date'!AX106)</f>
        <v>2016</v>
      </c>
      <c r="AY106" s="162">
        <f>IF('Indicator Date'!AY106="","x",'Indicator Date'!AY106)</f>
        <v>2014</v>
      </c>
      <c r="AZ106" s="162">
        <f>IF('Indicator Date'!AZ106="","x",'Indicator Date'!AZ106)</f>
        <v>2015</v>
      </c>
      <c r="BA106" s="162">
        <f>IF('Indicator Date'!BA106="","x",'Indicator Date'!BA106)</f>
        <v>2015</v>
      </c>
      <c r="BB106" s="162">
        <f>IF('Indicator Date'!BB106="","x",'Indicator Date'!BB106)</f>
        <v>2017</v>
      </c>
      <c r="BC106" s="162">
        <f>IF('Indicator Date'!BC106="","x",'Indicator Date'!BC106)</f>
        <v>2017</v>
      </c>
      <c r="BD106" s="162">
        <f>IF('Indicator Date'!BD106="","x",'Indicator Date'!BD106)</f>
        <v>2015</v>
      </c>
      <c r="BE106" s="162">
        <f>IF('Indicator Date'!BE106="","x",'Indicator Date'!BE106)</f>
        <v>2014</v>
      </c>
      <c r="BF106" s="108"/>
    </row>
    <row r="107" spans="1:58" x14ac:dyDescent="0.25">
      <c r="A107" s="133" t="s">
        <v>195</v>
      </c>
      <c r="B107" s="111" t="s">
        <v>194</v>
      </c>
      <c r="C107" s="162">
        <f>IF('Indicator Date'!C107="","x",'Indicator Date'!C107)</f>
        <v>2015</v>
      </c>
      <c r="D107" s="162">
        <f>IF('Indicator Date'!D107="","x",'Indicator Date'!D107)</f>
        <v>2015</v>
      </c>
      <c r="E107" s="162">
        <f>IF('Indicator Date'!E107="","x",'Indicator Date'!E107)</f>
        <v>2015</v>
      </c>
      <c r="F107" s="162">
        <f>IF('Indicator Date'!F107="","x",'Indicator Date'!F107)</f>
        <v>2015</v>
      </c>
      <c r="G107" s="162">
        <f>IF('Indicator Date'!G107="","x",'Indicator Date'!G107)</f>
        <v>2015</v>
      </c>
      <c r="H107" s="162">
        <f>IF('Indicator Date'!H107="","x",'Indicator Date'!H107)</f>
        <v>2015</v>
      </c>
      <c r="I107" s="162">
        <f>IF('Indicator Date'!I107="","x",'Indicator Date'!I107)</f>
        <v>2015</v>
      </c>
      <c r="J107" s="162">
        <f>IF('Indicator Date'!J107="","x",'Indicator Date'!J107)</f>
        <v>2016</v>
      </c>
      <c r="K107" s="162">
        <f>IF('Indicator Date'!K107="","x",'Indicator Date'!K107)</f>
        <v>2016</v>
      </c>
      <c r="L107" s="162">
        <f>IF('Indicator Date'!L107="","x",'Indicator Date'!L107)</f>
        <v>2016</v>
      </c>
      <c r="M107" s="162">
        <f>IF('Indicator Date'!M107="","x",'Indicator Date'!M107)</f>
        <v>2018</v>
      </c>
      <c r="N107" s="162">
        <f>IF('Indicator Date'!N107="","x",'Indicator Date'!N107)</f>
        <v>2018</v>
      </c>
      <c r="O107" s="162">
        <f>IF('Indicator Date'!O107="","x",'Indicator Date'!O107)</f>
        <v>2017</v>
      </c>
      <c r="P107" s="162">
        <f>IF('Indicator Date'!P107="","x",'Indicator Date'!P107)</f>
        <v>2017</v>
      </c>
      <c r="Q107" s="162">
        <f>IF('Indicator Date'!Q107="","x",'Indicator Date'!Q107)</f>
        <v>2015</v>
      </c>
      <c r="R107" s="162" t="str">
        <f>IF('Indicator Date'!R107="","x",LEFT(RIGHT('Indicator Date'!R107,6),4))</f>
        <v>2009</v>
      </c>
      <c r="S107" s="162">
        <f>IF('Indicator Date'!S107="","x",'Indicator Date'!S107)</f>
        <v>2018</v>
      </c>
      <c r="T107" s="162">
        <f>IF('Indicator Date'!T107="","x",'Indicator Date'!T107)</f>
        <v>2015</v>
      </c>
      <c r="U107" s="162">
        <f>IF('Indicator Date'!U107="","x",'Indicator Date'!U107)</f>
        <v>2016</v>
      </c>
      <c r="V107" s="162">
        <f>IF('Indicator Date'!V107="","x",'Indicator Date'!V107)</f>
        <v>2016</v>
      </c>
      <c r="W107" s="162">
        <f>IF('Indicator Date'!W107="","x",'Indicator Date'!W107)</f>
        <v>2015</v>
      </c>
      <c r="X107" s="162">
        <f>IF('Indicator Date'!X107="","x",'Indicator Date'!X107)</f>
        <v>2009</v>
      </c>
      <c r="Y107" s="162">
        <f>IF('Indicator Date'!Y107="","x",'Indicator Date'!Y107)</f>
        <v>2010</v>
      </c>
      <c r="Z107" s="162">
        <f>IF('Indicator Date'!Z107="","x",'Indicator Date'!Z107)</f>
        <v>2016</v>
      </c>
      <c r="AA107" s="162">
        <f>IF('Indicator Date'!AA107="","x",'Indicator Date'!AA107)</f>
        <v>2016</v>
      </c>
      <c r="AB107" s="162">
        <f>IF('Indicator Date'!AB107="","x",'Indicator Date'!AB107)</f>
        <v>2013</v>
      </c>
      <c r="AC107" s="162">
        <f>IF('Indicator Date'!AC107="","x",'Indicator Date'!AC107)</f>
        <v>2015</v>
      </c>
      <c r="AD107" s="162">
        <f>IF('Indicator Date'!AD107="","x",'Indicator Date'!AD107)</f>
        <v>2015</v>
      </c>
      <c r="AE107" s="162" t="str">
        <f>IF('Indicator Date'!AE107="","x",'Indicator Date'!AE107)</f>
        <v>x</v>
      </c>
      <c r="AF107" s="162">
        <f>IF('Indicator Date'!AF107="","x",'Indicator Date'!AF107)</f>
        <v>2015</v>
      </c>
      <c r="AG107" s="162">
        <f>IF('Indicator Date'!AG107="","x",'Indicator Date'!AG107)</f>
        <v>2009</v>
      </c>
      <c r="AH107" s="162">
        <f>IF('Indicator Date'!AH107="","x",'Indicator Date'!AH107)</f>
        <v>2016</v>
      </c>
      <c r="AI107" s="162">
        <f>IF('Indicator Date'!AI107="","x",'Indicator Date'!AI107)</f>
        <v>2017</v>
      </c>
      <c r="AJ107" s="162">
        <f>IF('Indicator Date'!AJ107="","x",'Indicator Date'!AJ107)</f>
        <v>2018</v>
      </c>
      <c r="AK107" s="162" t="str">
        <f>IF('Indicator Date'!AK107="","x",YEAR('Indicator Date'!AK107))</f>
        <v>x</v>
      </c>
      <c r="AL107" s="162" t="str">
        <f>IF('Indicator Date'!AL107="","x",YEAR('Indicator Date'!AL107))</f>
        <v>x</v>
      </c>
      <c r="AM107" s="162">
        <f>IF('Indicator Date'!AM107="","x",'Indicator Date'!AM107)</f>
        <v>2017</v>
      </c>
      <c r="AN107" s="162">
        <f>IF('Indicator Date'!AN107="","x",'Indicator Date'!AN107)</f>
        <v>2014</v>
      </c>
      <c r="AO107" s="162">
        <f>IF('Indicator Date'!AO107="","x",'Indicator Date'!AO107)</f>
        <v>2014</v>
      </c>
      <c r="AP107" s="162">
        <f>IF('Indicator Date'!AP107="","x",'Indicator Date'!AP107)</f>
        <v>2013</v>
      </c>
      <c r="AQ107" s="162">
        <f>IF('Indicator Date'!AQ107="","x",'Indicator Date'!AQ107)</f>
        <v>2013</v>
      </c>
      <c r="AR107" s="162">
        <f>IF('Indicator Date'!AR107="","x",'Indicator Date'!AR107)</f>
        <v>2011</v>
      </c>
      <c r="AS107" s="162">
        <f>IF('Indicator Date'!AS107="","x",'Indicator Date'!AS107)</f>
        <v>2016</v>
      </c>
      <c r="AT107" s="162">
        <f>IF('Indicator Date'!AT107="","x",'Indicator Date'!AT107)</f>
        <v>2017</v>
      </c>
      <c r="AU107" s="162">
        <f>IF('Indicator Date'!AU107="","x",'Indicator Date'!AU107)</f>
        <v>2016</v>
      </c>
      <c r="AV107" s="162">
        <f>IF('Indicator Date'!AV107="","x",'Indicator Date'!AV107)</f>
        <v>2015</v>
      </c>
      <c r="AW107" s="162">
        <f>IF('Indicator Date'!AW107="","x",'Indicator Date'!AW107)</f>
        <v>2015</v>
      </c>
      <c r="AX107" s="162">
        <f>IF('Indicator Date'!AX107="","x",'Indicator Date'!AX107)</f>
        <v>2016</v>
      </c>
      <c r="AY107" s="162">
        <f>IF('Indicator Date'!AY107="","x",'Indicator Date'!AY107)</f>
        <v>2014</v>
      </c>
      <c r="AZ107" s="162">
        <f>IF('Indicator Date'!AZ107="","x",'Indicator Date'!AZ107)</f>
        <v>2015</v>
      </c>
      <c r="BA107" s="162">
        <f>IF('Indicator Date'!BA107="","x",'Indicator Date'!BA107)</f>
        <v>2015</v>
      </c>
      <c r="BB107" s="162">
        <f>IF('Indicator Date'!BB107="","x",'Indicator Date'!BB107)</f>
        <v>2017</v>
      </c>
      <c r="BC107" s="162">
        <f>IF('Indicator Date'!BC107="","x",'Indicator Date'!BC107)</f>
        <v>2017</v>
      </c>
      <c r="BD107" s="162">
        <f>IF('Indicator Date'!BD107="","x",'Indicator Date'!BD107)</f>
        <v>2015</v>
      </c>
      <c r="BE107" s="162">
        <f>IF('Indicator Date'!BE107="","x",'Indicator Date'!BE107)</f>
        <v>2014</v>
      </c>
      <c r="BF107" s="108"/>
    </row>
    <row r="108" spans="1:58" x14ac:dyDescent="0.25">
      <c r="A108" s="133" t="s">
        <v>197</v>
      </c>
      <c r="B108" s="111" t="s">
        <v>196</v>
      </c>
      <c r="C108" s="162">
        <f>IF('Indicator Date'!C108="","x",'Indicator Date'!C108)</f>
        <v>2015</v>
      </c>
      <c r="D108" s="162">
        <f>IF('Indicator Date'!D108="","x",'Indicator Date'!D108)</f>
        <v>2015</v>
      </c>
      <c r="E108" s="162">
        <f>IF('Indicator Date'!E108="","x",'Indicator Date'!E108)</f>
        <v>2015</v>
      </c>
      <c r="F108" s="162">
        <f>IF('Indicator Date'!F108="","x",'Indicator Date'!F108)</f>
        <v>2015</v>
      </c>
      <c r="G108" s="162">
        <f>IF('Indicator Date'!G108="","x",'Indicator Date'!G108)</f>
        <v>2015</v>
      </c>
      <c r="H108" s="162">
        <f>IF('Indicator Date'!H108="","x",'Indicator Date'!H108)</f>
        <v>2015</v>
      </c>
      <c r="I108" s="162">
        <f>IF('Indicator Date'!I108="","x",'Indicator Date'!I108)</f>
        <v>2015</v>
      </c>
      <c r="J108" s="162">
        <f>IF('Indicator Date'!J108="","x",'Indicator Date'!J108)</f>
        <v>2016</v>
      </c>
      <c r="K108" s="162">
        <f>IF('Indicator Date'!K108="","x",'Indicator Date'!K108)</f>
        <v>2016</v>
      </c>
      <c r="L108" s="162">
        <f>IF('Indicator Date'!L108="","x",'Indicator Date'!L108)</f>
        <v>2016</v>
      </c>
      <c r="M108" s="162">
        <f>IF('Indicator Date'!M108="","x",'Indicator Date'!M108)</f>
        <v>2018</v>
      </c>
      <c r="N108" s="162">
        <f>IF('Indicator Date'!N108="","x",'Indicator Date'!N108)</f>
        <v>2018</v>
      </c>
      <c r="O108" s="162">
        <f>IF('Indicator Date'!O108="","x",'Indicator Date'!O108)</f>
        <v>2017</v>
      </c>
      <c r="P108" s="162">
        <f>IF('Indicator Date'!P108="","x",'Indicator Date'!P108)</f>
        <v>2017</v>
      </c>
      <c r="Q108" s="162">
        <f>IF('Indicator Date'!Q108="","x",'Indicator Date'!Q108)</f>
        <v>2015</v>
      </c>
      <c r="R108" s="162" t="str">
        <f>IF('Indicator Date'!R108="","x",LEFT(RIGHT('Indicator Date'!R108,6),4))</f>
        <v>2013</v>
      </c>
      <c r="S108" s="162">
        <f>IF('Indicator Date'!S108="","x",'Indicator Date'!S108)</f>
        <v>2018</v>
      </c>
      <c r="T108" s="162">
        <f>IF('Indicator Date'!T108="","x",'Indicator Date'!T108)</f>
        <v>2015</v>
      </c>
      <c r="U108" s="162">
        <f>IF('Indicator Date'!U108="","x",'Indicator Date'!U108)</f>
        <v>2016</v>
      </c>
      <c r="V108" s="162">
        <f>IF('Indicator Date'!V108="","x",'Indicator Date'!V108)</f>
        <v>2016</v>
      </c>
      <c r="W108" s="162">
        <f>IF('Indicator Date'!W108="","x",'Indicator Date'!W108)</f>
        <v>2015</v>
      </c>
      <c r="X108" s="162">
        <f>IF('Indicator Date'!X108="","x",'Indicator Date'!X108)</f>
        <v>2006</v>
      </c>
      <c r="Y108" s="162">
        <f>IF('Indicator Date'!Y108="","x",'Indicator Date'!Y108)</f>
        <v>2010</v>
      </c>
      <c r="Z108" s="162">
        <f>IF('Indicator Date'!Z108="","x",'Indicator Date'!Z108)</f>
        <v>2016</v>
      </c>
      <c r="AA108" s="162">
        <f>IF('Indicator Date'!AA108="","x",'Indicator Date'!AA108)</f>
        <v>2016</v>
      </c>
      <c r="AB108" s="162">
        <f>IF('Indicator Date'!AB108="","x",'Indicator Date'!AB108)</f>
        <v>2016</v>
      </c>
      <c r="AC108" s="162">
        <f>IF('Indicator Date'!AC108="","x",'Indicator Date'!AC108)</f>
        <v>2015</v>
      </c>
      <c r="AD108" s="162">
        <f>IF('Indicator Date'!AD108="","x",'Indicator Date'!AD108)</f>
        <v>2015</v>
      </c>
      <c r="AE108" s="162">
        <f>IF('Indicator Date'!AE108="","x",'Indicator Date'!AE108)</f>
        <v>2012</v>
      </c>
      <c r="AF108" s="162">
        <f>IF('Indicator Date'!AF108="","x",'Indicator Date'!AF108)</f>
        <v>2015</v>
      </c>
      <c r="AG108" s="162">
        <f>IF('Indicator Date'!AG108="","x",'Indicator Date'!AG108)</f>
        <v>2009</v>
      </c>
      <c r="AH108" s="162">
        <f>IF('Indicator Date'!AH108="","x",'Indicator Date'!AH108)</f>
        <v>2016</v>
      </c>
      <c r="AI108" s="162">
        <f>IF('Indicator Date'!AI108="","x",'Indicator Date'!AI108)</f>
        <v>2017</v>
      </c>
      <c r="AJ108" s="162">
        <f>IF('Indicator Date'!AJ108="","x",'Indicator Date'!AJ108)</f>
        <v>2018</v>
      </c>
      <c r="AK108" s="162">
        <f>IF('Indicator Date'!AK108="","x",YEAR('Indicator Date'!AK108))</f>
        <v>2018</v>
      </c>
      <c r="AL108" s="162">
        <f>IF('Indicator Date'!AL108="","x",YEAR('Indicator Date'!AL108))</f>
        <v>2017</v>
      </c>
      <c r="AM108" s="162">
        <f>IF('Indicator Date'!AM108="","x",'Indicator Date'!AM108)</f>
        <v>2017</v>
      </c>
      <c r="AN108" s="162">
        <f>IF('Indicator Date'!AN108="","x",'Indicator Date'!AN108)</f>
        <v>2014</v>
      </c>
      <c r="AO108" s="162">
        <f>IF('Indicator Date'!AO108="","x",'Indicator Date'!AO108)</f>
        <v>2014</v>
      </c>
      <c r="AP108" s="162">
        <f>IF('Indicator Date'!AP108="","x",'Indicator Date'!AP108)</f>
        <v>2014</v>
      </c>
      <c r="AQ108" s="162">
        <f>IF('Indicator Date'!AQ108="","x",'Indicator Date'!AQ108)</f>
        <v>2014</v>
      </c>
      <c r="AR108" s="162">
        <f>IF('Indicator Date'!AR108="","x",'Indicator Date'!AR108)</f>
        <v>2015</v>
      </c>
      <c r="AS108" s="162">
        <f>IF('Indicator Date'!AS108="","x",'Indicator Date'!AS108)</f>
        <v>2016</v>
      </c>
      <c r="AT108" s="162">
        <f>IF('Indicator Date'!AT108="","x",'Indicator Date'!AT108)</f>
        <v>2017</v>
      </c>
      <c r="AU108" s="162">
        <f>IF('Indicator Date'!AU108="","x",'Indicator Date'!AU108)</f>
        <v>2016</v>
      </c>
      <c r="AV108" s="162">
        <f>IF('Indicator Date'!AV108="","x",'Indicator Date'!AV108)</f>
        <v>2015</v>
      </c>
      <c r="AW108" s="162">
        <f>IF('Indicator Date'!AW108="","x",'Indicator Date'!AW108)</f>
        <v>2015</v>
      </c>
      <c r="AX108" s="162">
        <f>IF('Indicator Date'!AX108="","x",'Indicator Date'!AX108)</f>
        <v>2016</v>
      </c>
      <c r="AY108" s="162">
        <f>IF('Indicator Date'!AY108="","x",'Indicator Date'!AY108)</f>
        <v>2014</v>
      </c>
      <c r="AZ108" s="162">
        <f>IF('Indicator Date'!AZ108="","x",'Indicator Date'!AZ108)</f>
        <v>2015</v>
      </c>
      <c r="BA108" s="162">
        <f>IF('Indicator Date'!BA108="","x",'Indicator Date'!BA108)</f>
        <v>2015</v>
      </c>
      <c r="BB108" s="162">
        <f>IF('Indicator Date'!BB108="","x",'Indicator Date'!BB108)</f>
        <v>2017</v>
      </c>
      <c r="BC108" s="162">
        <f>IF('Indicator Date'!BC108="","x",'Indicator Date'!BC108)</f>
        <v>2017</v>
      </c>
      <c r="BD108" s="162">
        <f>IF('Indicator Date'!BD108="","x",'Indicator Date'!BD108)</f>
        <v>2015</v>
      </c>
      <c r="BE108" s="162">
        <f>IF('Indicator Date'!BE108="","x",'Indicator Date'!BE108)</f>
        <v>2014</v>
      </c>
      <c r="BF108" s="108"/>
    </row>
    <row r="109" spans="1:58" x14ac:dyDescent="0.25">
      <c r="A109" s="133" t="s">
        <v>199</v>
      </c>
      <c r="B109" s="111" t="s">
        <v>198</v>
      </c>
      <c r="C109" s="162">
        <f>IF('Indicator Date'!C109="","x",'Indicator Date'!C109)</f>
        <v>2015</v>
      </c>
      <c r="D109" s="162">
        <f>IF('Indicator Date'!D109="","x",'Indicator Date'!D109)</f>
        <v>2015</v>
      </c>
      <c r="E109" s="162">
        <f>IF('Indicator Date'!E109="","x",'Indicator Date'!E109)</f>
        <v>2015</v>
      </c>
      <c r="F109" s="162">
        <f>IF('Indicator Date'!F109="","x",'Indicator Date'!F109)</f>
        <v>2015</v>
      </c>
      <c r="G109" s="162">
        <f>IF('Indicator Date'!G109="","x",'Indicator Date'!G109)</f>
        <v>2015</v>
      </c>
      <c r="H109" s="162">
        <f>IF('Indicator Date'!H109="","x",'Indicator Date'!H109)</f>
        <v>2015</v>
      </c>
      <c r="I109" s="162">
        <f>IF('Indicator Date'!I109="","x",'Indicator Date'!I109)</f>
        <v>2015</v>
      </c>
      <c r="J109" s="162">
        <f>IF('Indicator Date'!J109="","x",'Indicator Date'!J109)</f>
        <v>2016</v>
      </c>
      <c r="K109" s="162">
        <f>IF('Indicator Date'!K109="","x",'Indicator Date'!K109)</f>
        <v>2016</v>
      </c>
      <c r="L109" s="162">
        <f>IF('Indicator Date'!L109="","x",'Indicator Date'!L109)</f>
        <v>2016</v>
      </c>
      <c r="M109" s="162">
        <f>IF('Indicator Date'!M109="","x",'Indicator Date'!M109)</f>
        <v>2018</v>
      </c>
      <c r="N109" s="162">
        <f>IF('Indicator Date'!N109="","x",'Indicator Date'!N109)</f>
        <v>2018</v>
      </c>
      <c r="O109" s="162">
        <f>IF('Indicator Date'!O109="","x",'Indicator Date'!O109)</f>
        <v>2017</v>
      </c>
      <c r="P109" s="162">
        <f>IF('Indicator Date'!P109="","x",'Indicator Date'!P109)</f>
        <v>2017</v>
      </c>
      <c r="Q109" s="162">
        <f>IF('Indicator Date'!Q109="","x",'Indicator Date'!Q109)</f>
        <v>2015</v>
      </c>
      <c r="R109" s="162" t="str">
        <f>IF('Indicator Date'!R109="","x",LEFT(RIGHT('Indicator Date'!R109,6),4))</f>
        <v>x</v>
      </c>
      <c r="S109" s="162">
        <f>IF('Indicator Date'!S109="","x",'Indicator Date'!S109)</f>
        <v>2018</v>
      </c>
      <c r="T109" s="162">
        <f>IF('Indicator Date'!T109="","x",'Indicator Date'!T109)</f>
        <v>2015</v>
      </c>
      <c r="U109" s="162">
        <f>IF('Indicator Date'!U109="","x",'Indicator Date'!U109)</f>
        <v>2016</v>
      </c>
      <c r="V109" s="162" t="str">
        <f>IF('Indicator Date'!V109="","x",'Indicator Date'!V109)</f>
        <v>x</v>
      </c>
      <c r="W109" s="162">
        <f>IF('Indicator Date'!W109="","x",'Indicator Date'!W109)</f>
        <v>2015</v>
      </c>
      <c r="X109" s="162" t="str">
        <f>IF('Indicator Date'!X109="","x",'Indicator Date'!X109)</f>
        <v>x</v>
      </c>
      <c r="Y109" s="162">
        <f>IF('Indicator Date'!Y109="","x",'Indicator Date'!Y109)</f>
        <v>2015</v>
      </c>
      <c r="Z109" s="162">
        <f>IF('Indicator Date'!Z109="","x",'Indicator Date'!Z109)</f>
        <v>2016</v>
      </c>
      <c r="AA109" s="162">
        <f>IF('Indicator Date'!AA109="","x",'Indicator Date'!AA109)</f>
        <v>2016</v>
      </c>
      <c r="AB109" s="162">
        <f>IF('Indicator Date'!AB109="","x",'Indicator Date'!AB109)</f>
        <v>2016</v>
      </c>
      <c r="AC109" s="162">
        <f>IF('Indicator Date'!AC109="","x",'Indicator Date'!AC109)</f>
        <v>2015</v>
      </c>
      <c r="AD109" s="162">
        <f>IF('Indicator Date'!AD109="","x",'Indicator Date'!AD109)</f>
        <v>2015</v>
      </c>
      <c r="AE109" s="162" t="str">
        <f>IF('Indicator Date'!AE109="","x",'Indicator Date'!AE109)</f>
        <v>x</v>
      </c>
      <c r="AF109" s="162">
        <f>IF('Indicator Date'!AF109="","x",'Indicator Date'!AF109)</f>
        <v>2015</v>
      </c>
      <c r="AG109" s="162" t="str">
        <f>IF('Indicator Date'!AG109="","x",'Indicator Date'!AG109)</f>
        <v>x</v>
      </c>
      <c r="AH109" s="162">
        <f>IF('Indicator Date'!AH109="","x",'Indicator Date'!AH109)</f>
        <v>2016</v>
      </c>
      <c r="AI109" s="162">
        <f>IF('Indicator Date'!AI109="","x",'Indicator Date'!AI109)</f>
        <v>2017</v>
      </c>
      <c r="AJ109" s="162">
        <f>IF('Indicator Date'!AJ109="","x",'Indicator Date'!AJ109)</f>
        <v>2018</v>
      </c>
      <c r="AK109" s="162" t="str">
        <f>IF('Indicator Date'!AK109="","x",YEAR('Indicator Date'!AK109))</f>
        <v>x</v>
      </c>
      <c r="AL109" s="162">
        <f>IF('Indicator Date'!AL109="","x",YEAR('Indicator Date'!AL109))</f>
        <v>2017</v>
      </c>
      <c r="AM109" s="162">
        <f>IF('Indicator Date'!AM109="","x",'Indicator Date'!AM109)</f>
        <v>2017</v>
      </c>
      <c r="AN109" s="162">
        <f>IF('Indicator Date'!AN109="","x",'Indicator Date'!AN109)</f>
        <v>2014</v>
      </c>
      <c r="AO109" s="162">
        <f>IF('Indicator Date'!AO109="","x",'Indicator Date'!AO109)</f>
        <v>2014</v>
      </c>
      <c r="AP109" s="162">
        <f>IF('Indicator Date'!AP109="","x",'Indicator Date'!AP109)</f>
        <v>2014</v>
      </c>
      <c r="AQ109" s="162">
        <f>IF('Indicator Date'!AQ109="","x",'Indicator Date'!AQ109)</f>
        <v>2014</v>
      </c>
      <c r="AR109" s="162" t="str">
        <f>IF('Indicator Date'!AR109="","x",'Indicator Date'!AR109)</f>
        <v>x</v>
      </c>
      <c r="AS109" s="162">
        <f>IF('Indicator Date'!AS109="","x",'Indicator Date'!AS109)</f>
        <v>2016</v>
      </c>
      <c r="AT109" s="162">
        <f>IF('Indicator Date'!AT109="","x",'Indicator Date'!AT109)</f>
        <v>2017</v>
      </c>
      <c r="AU109" s="162">
        <f>IF('Indicator Date'!AU109="","x",'Indicator Date'!AU109)</f>
        <v>2016</v>
      </c>
      <c r="AV109" s="162">
        <f>IF('Indicator Date'!AV109="","x",'Indicator Date'!AV109)</f>
        <v>2015</v>
      </c>
      <c r="AW109" s="162">
        <f>IF('Indicator Date'!AW109="","x",'Indicator Date'!AW109)</f>
        <v>2015</v>
      </c>
      <c r="AX109" s="162">
        <f>IF('Indicator Date'!AX109="","x",'Indicator Date'!AX109)</f>
        <v>2016</v>
      </c>
      <c r="AY109" s="162">
        <f>IF('Indicator Date'!AY109="","x",'Indicator Date'!AY109)</f>
        <v>2014</v>
      </c>
      <c r="AZ109" s="162">
        <f>IF('Indicator Date'!AZ109="","x",'Indicator Date'!AZ109)</f>
        <v>2015</v>
      </c>
      <c r="BA109" s="162">
        <f>IF('Indicator Date'!BA109="","x",'Indicator Date'!BA109)</f>
        <v>2015</v>
      </c>
      <c r="BB109" s="162">
        <f>IF('Indicator Date'!BB109="","x",'Indicator Date'!BB109)</f>
        <v>2017</v>
      </c>
      <c r="BC109" s="162">
        <f>IF('Indicator Date'!BC109="","x",'Indicator Date'!BC109)</f>
        <v>2017</v>
      </c>
      <c r="BD109" s="162">
        <f>IF('Indicator Date'!BD109="","x",'Indicator Date'!BD109)</f>
        <v>2015</v>
      </c>
      <c r="BE109" s="162">
        <f>IF('Indicator Date'!BE109="","x",'Indicator Date'!BE109)</f>
        <v>2014</v>
      </c>
      <c r="BF109" s="108"/>
    </row>
    <row r="110" spans="1:58" x14ac:dyDescent="0.25">
      <c r="A110" s="133" t="s">
        <v>201</v>
      </c>
      <c r="B110" s="111" t="s">
        <v>200</v>
      </c>
      <c r="C110" s="162">
        <f>IF('Indicator Date'!C110="","x",'Indicator Date'!C110)</f>
        <v>2015</v>
      </c>
      <c r="D110" s="162">
        <f>IF('Indicator Date'!D110="","x",'Indicator Date'!D110)</f>
        <v>2015</v>
      </c>
      <c r="E110" s="162">
        <f>IF('Indicator Date'!E110="","x",'Indicator Date'!E110)</f>
        <v>2015</v>
      </c>
      <c r="F110" s="162">
        <f>IF('Indicator Date'!F110="","x",'Indicator Date'!F110)</f>
        <v>2015</v>
      </c>
      <c r="G110" s="162">
        <f>IF('Indicator Date'!G110="","x",'Indicator Date'!G110)</f>
        <v>2015</v>
      </c>
      <c r="H110" s="162">
        <f>IF('Indicator Date'!H110="","x",'Indicator Date'!H110)</f>
        <v>2015</v>
      </c>
      <c r="I110" s="162">
        <f>IF('Indicator Date'!I110="","x",'Indicator Date'!I110)</f>
        <v>2015</v>
      </c>
      <c r="J110" s="162">
        <f>IF('Indicator Date'!J110="","x",'Indicator Date'!J110)</f>
        <v>2016</v>
      </c>
      <c r="K110" s="162">
        <f>IF('Indicator Date'!K110="","x",'Indicator Date'!K110)</f>
        <v>2016</v>
      </c>
      <c r="L110" s="162">
        <f>IF('Indicator Date'!L110="","x",'Indicator Date'!L110)</f>
        <v>2016</v>
      </c>
      <c r="M110" s="162">
        <f>IF('Indicator Date'!M110="","x",'Indicator Date'!M110)</f>
        <v>2018</v>
      </c>
      <c r="N110" s="162">
        <f>IF('Indicator Date'!N110="","x",'Indicator Date'!N110)</f>
        <v>2018</v>
      </c>
      <c r="O110" s="162">
        <f>IF('Indicator Date'!O110="","x",'Indicator Date'!O110)</f>
        <v>2017</v>
      </c>
      <c r="P110" s="162">
        <f>IF('Indicator Date'!P110="","x",'Indicator Date'!P110)</f>
        <v>2017</v>
      </c>
      <c r="Q110" s="162" t="str">
        <f>IF('Indicator Date'!Q110="","x",'Indicator Date'!Q110)</f>
        <v>x</v>
      </c>
      <c r="R110" s="162" t="str">
        <f>IF('Indicator Date'!R110="","x",LEFT(RIGHT('Indicator Date'!R110,6),4))</f>
        <v>x</v>
      </c>
      <c r="S110" s="162">
        <f>IF('Indicator Date'!S110="","x",'Indicator Date'!S110)</f>
        <v>2018</v>
      </c>
      <c r="T110" s="162">
        <f>IF('Indicator Date'!T110="","x",'Indicator Date'!T110)</f>
        <v>2015</v>
      </c>
      <c r="U110" s="162">
        <f>IF('Indicator Date'!U110="","x",'Indicator Date'!U110)</f>
        <v>2016</v>
      </c>
      <c r="V110" s="162">
        <f>IF('Indicator Date'!V110="","x",'Indicator Date'!V110)</f>
        <v>2016</v>
      </c>
      <c r="W110" s="162">
        <f>IF('Indicator Date'!W110="","x",'Indicator Date'!W110)</f>
        <v>2015</v>
      </c>
      <c r="X110" s="162">
        <f>IF('Indicator Date'!X110="","x",'Indicator Date'!X110)</f>
        <v>2007</v>
      </c>
      <c r="Y110" s="162">
        <f>IF('Indicator Date'!Y110="","x",'Indicator Date'!Y110)</f>
        <v>2010</v>
      </c>
      <c r="Z110" s="162">
        <f>IF('Indicator Date'!Z110="","x",'Indicator Date'!Z110)</f>
        <v>2016</v>
      </c>
      <c r="AA110" s="162">
        <f>IF('Indicator Date'!AA110="","x",'Indicator Date'!AA110)</f>
        <v>2016</v>
      </c>
      <c r="AB110" s="162" t="str">
        <f>IF('Indicator Date'!AB110="","x",'Indicator Date'!AB110)</f>
        <v>x</v>
      </c>
      <c r="AC110" s="162">
        <f>IF('Indicator Date'!AC110="","x",'Indicator Date'!AC110)</f>
        <v>2015</v>
      </c>
      <c r="AD110" s="162">
        <f>IF('Indicator Date'!AD110="","x",'Indicator Date'!AD110)</f>
        <v>2015</v>
      </c>
      <c r="AE110" s="162" t="str">
        <f>IF('Indicator Date'!AE110="","x",'Indicator Date'!AE110)</f>
        <v>x</v>
      </c>
      <c r="AF110" s="162" t="str">
        <f>IF('Indicator Date'!AF110="","x",'Indicator Date'!AF110)</f>
        <v>x</v>
      </c>
      <c r="AG110" s="162" t="str">
        <f>IF('Indicator Date'!AG110="","x",'Indicator Date'!AG110)</f>
        <v>x</v>
      </c>
      <c r="AH110" s="162">
        <f>IF('Indicator Date'!AH110="","x",'Indicator Date'!AH110)</f>
        <v>2016</v>
      </c>
      <c r="AI110" s="162">
        <f>IF('Indicator Date'!AI110="","x",'Indicator Date'!AI110)</f>
        <v>2017</v>
      </c>
      <c r="AJ110" s="162">
        <f>IF('Indicator Date'!AJ110="","x",'Indicator Date'!AJ110)</f>
        <v>2018</v>
      </c>
      <c r="AK110" s="162" t="str">
        <f>IF('Indicator Date'!AK110="","x",YEAR('Indicator Date'!AK110))</f>
        <v>x</v>
      </c>
      <c r="AL110" s="162" t="str">
        <f>IF('Indicator Date'!AL110="","x",YEAR('Indicator Date'!AL110))</f>
        <v>x</v>
      </c>
      <c r="AM110" s="162">
        <f>IF('Indicator Date'!AM110="","x",'Indicator Date'!AM110)</f>
        <v>2017</v>
      </c>
      <c r="AN110" s="162">
        <f>IF('Indicator Date'!AN110="","x",'Indicator Date'!AN110)</f>
        <v>2014</v>
      </c>
      <c r="AO110" s="162">
        <f>IF('Indicator Date'!AO110="","x",'Indicator Date'!AO110)</f>
        <v>2014</v>
      </c>
      <c r="AP110" s="162" t="str">
        <f>IF('Indicator Date'!AP110="","x",'Indicator Date'!AP110)</f>
        <v>x</v>
      </c>
      <c r="AQ110" s="162" t="str">
        <f>IF('Indicator Date'!AQ110="","x",'Indicator Date'!AQ110)</f>
        <v>x</v>
      </c>
      <c r="AR110" s="162">
        <f>IF('Indicator Date'!AR110="","x",'Indicator Date'!AR110)</f>
        <v>2011</v>
      </c>
      <c r="AS110" s="162">
        <f>IF('Indicator Date'!AS110="","x",'Indicator Date'!AS110)</f>
        <v>2016</v>
      </c>
      <c r="AT110" s="162" t="str">
        <f>IF('Indicator Date'!AT110="","x",'Indicator Date'!AT110)</f>
        <v>x</v>
      </c>
      <c r="AU110" s="162">
        <f>IF('Indicator Date'!AU110="","x",'Indicator Date'!AU110)</f>
        <v>2016</v>
      </c>
      <c r="AV110" s="162">
        <f>IF('Indicator Date'!AV110="","x",'Indicator Date'!AV110)</f>
        <v>2015</v>
      </c>
      <c r="AW110" s="162">
        <f>IF('Indicator Date'!AW110="","x",'Indicator Date'!AW110)</f>
        <v>2015</v>
      </c>
      <c r="AX110" s="162">
        <f>IF('Indicator Date'!AX110="","x",'Indicator Date'!AX110)</f>
        <v>2015</v>
      </c>
      <c r="AY110" s="162">
        <f>IF('Indicator Date'!AY110="","x",'Indicator Date'!AY110)</f>
        <v>2014</v>
      </c>
      <c r="AZ110" s="162">
        <f>IF('Indicator Date'!AZ110="","x",'Indicator Date'!AZ110)</f>
        <v>2015</v>
      </c>
      <c r="BA110" s="162">
        <f>IF('Indicator Date'!BA110="","x",'Indicator Date'!BA110)</f>
        <v>2015</v>
      </c>
      <c r="BB110" s="162">
        <f>IF('Indicator Date'!BB110="","x",'Indicator Date'!BB110)</f>
        <v>2017</v>
      </c>
      <c r="BC110" s="162">
        <f>IF('Indicator Date'!BC110="","x",'Indicator Date'!BC110)</f>
        <v>2017</v>
      </c>
      <c r="BD110" s="162">
        <f>IF('Indicator Date'!BD110="","x",'Indicator Date'!BD110)</f>
        <v>2015</v>
      </c>
      <c r="BE110" s="162">
        <f>IF('Indicator Date'!BE110="","x",'Indicator Date'!BE110)</f>
        <v>2014</v>
      </c>
      <c r="BF110" s="108"/>
    </row>
    <row r="111" spans="1:58" x14ac:dyDescent="0.25">
      <c r="A111" s="133" t="s">
        <v>203</v>
      </c>
      <c r="B111" s="111" t="s">
        <v>202</v>
      </c>
      <c r="C111" s="162">
        <f>IF('Indicator Date'!C111="","x",'Indicator Date'!C111)</f>
        <v>2015</v>
      </c>
      <c r="D111" s="162">
        <f>IF('Indicator Date'!D111="","x",'Indicator Date'!D111)</f>
        <v>2015</v>
      </c>
      <c r="E111" s="162">
        <f>IF('Indicator Date'!E111="","x",'Indicator Date'!E111)</f>
        <v>2015</v>
      </c>
      <c r="F111" s="162">
        <f>IF('Indicator Date'!F111="","x",'Indicator Date'!F111)</f>
        <v>2015</v>
      </c>
      <c r="G111" s="162">
        <f>IF('Indicator Date'!G111="","x",'Indicator Date'!G111)</f>
        <v>2015</v>
      </c>
      <c r="H111" s="162">
        <f>IF('Indicator Date'!H111="","x",'Indicator Date'!H111)</f>
        <v>2015</v>
      </c>
      <c r="I111" s="162">
        <f>IF('Indicator Date'!I111="","x",'Indicator Date'!I111)</f>
        <v>2015</v>
      </c>
      <c r="J111" s="162">
        <f>IF('Indicator Date'!J111="","x",'Indicator Date'!J111)</f>
        <v>2016</v>
      </c>
      <c r="K111" s="162">
        <f>IF('Indicator Date'!K111="","x",'Indicator Date'!K111)</f>
        <v>2016</v>
      </c>
      <c r="L111" s="162">
        <f>IF('Indicator Date'!L111="","x",'Indicator Date'!L111)</f>
        <v>2016</v>
      </c>
      <c r="M111" s="162">
        <f>IF('Indicator Date'!M111="","x",'Indicator Date'!M111)</f>
        <v>2018</v>
      </c>
      <c r="N111" s="162">
        <f>IF('Indicator Date'!N111="","x",'Indicator Date'!N111)</f>
        <v>2018</v>
      </c>
      <c r="O111" s="162">
        <f>IF('Indicator Date'!O111="","x",'Indicator Date'!O111)</f>
        <v>2017</v>
      </c>
      <c r="P111" s="162">
        <f>IF('Indicator Date'!P111="","x",'Indicator Date'!P111)</f>
        <v>2017</v>
      </c>
      <c r="Q111" s="162">
        <f>IF('Indicator Date'!Q111="","x",'Indicator Date'!Q111)</f>
        <v>2015</v>
      </c>
      <c r="R111" s="162" t="str">
        <f>IF('Indicator Date'!R111="","x",LEFT(RIGHT('Indicator Date'!R111,6),4))</f>
        <v>2011</v>
      </c>
      <c r="S111" s="162">
        <f>IF('Indicator Date'!S111="","x",'Indicator Date'!S111)</f>
        <v>2018</v>
      </c>
      <c r="T111" s="162">
        <f>IF('Indicator Date'!T111="","x",'Indicator Date'!T111)</f>
        <v>2015</v>
      </c>
      <c r="U111" s="162">
        <f>IF('Indicator Date'!U111="","x",'Indicator Date'!U111)</f>
        <v>2016</v>
      </c>
      <c r="V111" s="162">
        <f>IF('Indicator Date'!V111="","x",'Indicator Date'!V111)</f>
        <v>2016</v>
      </c>
      <c r="W111" s="162">
        <f>IF('Indicator Date'!W111="","x",'Indicator Date'!W111)</f>
        <v>2015</v>
      </c>
      <c r="X111" s="162">
        <f>IF('Indicator Date'!X111="","x",'Indicator Date'!X111)</f>
        <v>2012</v>
      </c>
      <c r="Y111" s="162">
        <f>IF('Indicator Date'!Y111="","x",'Indicator Date'!Y111)</f>
        <v>2010</v>
      </c>
      <c r="Z111" s="162">
        <f>IF('Indicator Date'!Z111="","x",'Indicator Date'!Z111)</f>
        <v>2016</v>
      </c>
      <c r="AA111" s="162">
        <f>IF('Indicator Date'!AA111="","x",'Indicator Date'!AA111)</f>
        <v>2016</v>
      </c>
      <c r="AB111" s="162">
        <f>IF('Indicator Date'!AB111="","x",'Indicator Date'!AB111)</f>
        <v>2016</v>
      </c>
      <c r="AC111" s="162">
        <f>IF('Indicator Date'!AC111="","x",'Indicator Date'!AC111)</f>
        <v>2015</v>
      </c>
      <c r="AD111" s="162">
        <f>IF('Indicator Date'!AD111="","x",'Indicator Date'!AD111)</f>
        <v>2015</v>
      </c>
      <c r="AE111" s="162">
        <f>IF('Indicator Date'!AE111="","x",'Indicator Date'!AE111)</f>
        <v>2012</v>
      </c>
      <c r="AF111" s="162">
        <f>IF('Indicator Date'!AF111="","x",'Indicator Date'!AF111)</f>
        <v>2015</v>
      </c>
      <c r="AG111" s="162">
        <f>IF('Indicator Date'!AG111="","x",'Indicator Date'!AG111)</f>
        <v>2014</v>
      </c>
      <c r="AH111" s="162">
        <f>IF('Indicator Date'!AH111="","x",'Indicator Date'!AH111)</f>
        <v>2016</v>
      </c>
      <c r="AI111" s="162">
        <f>IF('Indicator Date'!AI111="","x",'Indicator Date'!AI111)</f>
        <v>2017</v>
      </c>
      <c r="AJ111" s="162">
        <f>IF('Indicator Date'!AJ111="","x",'Indicator Date'!AJ111)</f>
        <v>2018</v>
      </c>
      <c r="AK111" s="162" t="str">
        <f>IF('Indicator Date'!AK111="","x",YEAR('Indicator Date'!AK111))</f>
        <v>x</v>
      </c>
      <c r="AL111" s="162">
        <f>IF('Indicator Date'!AL111="","x",YEAR('Indicator Date'!AL111))</f>
        <v>2018</v>
      </c>
      <c r="AM111" s="162">
        <f>IF('Indicator Date'!AM111="","x",'Indicator Date'!AM111)</f>
        <v>2017</v>
      </c>
      <c r="AN111" s="162">
        <f>IF('Indicator Date'!AN111="","x",'Indicator Date'!AN111)</f>
        <v>2014</v>
      </c>
      <c r="AO111" s="162">
        <f>IF('Indicator Date'!AO111="","x",'Indicator Date'!AO111)</f>
        <v>2014</v>
      </c>
      <c r="AP111" s="162">
        <f>IF('Indicator Date'!AP111="","x",'Indicator Date'!AP111)</f>
        <v>2014</v>
      </c>
      <c r="AQ111" s="162">
        <f>IF('Indicator Date'!AQ111="","x",'Indicator Date'!AQ111)</f>
        <v>2014</v>
      </c>
      <c r="AR111" s="162">
        <f>IF('Indicator Date'!AR111="","x",'Indicator Date'!AR111)</f>
        <v>2011</v>
      </c>
      <c r="AS111" s="162">
        <f>IF('Indicator Date'!AS111="","x",'Indicator Date'!AS111)</f>
        <v>2016</v>
      </c>
      <c r="AT111" s="162">
        <f>IF('Indicator Date'!AT111="","x",'Indicator Date'!AT111)</f>
        <v>2017</v>
      </c>
      <c r="AU111" s="162">
        <f>IF('Indicator Date'!AU111="","x",'Indicator Date'!AU111)</f>
        <v>2016</v>
      </c>
      <c r="AV111" s="162">
        <f>IF('Indicator Date'!AV111="","x",'Indicator Date'!AV111)</f>
        <v>2015</v>
      </c>
      <c r="AW111" s="162">
        <f>IF('Indicator Date'!AW111="","x",'Indicator Date'!AW111)</f>
        <v>2015</v>
      </c>
      <c r="AX111" s="162">
        <f>IF('Indicator Date'!AX111="","x",'Indicator Date'!AX111)</f>
        <v>2016</v>
      </c>
      <c r="AY111" s="162">
        <f>IF('Indicator Date'!AY111="","x",'Indicator Date'!AY111)</f>
        <v>2014</v>
      </c>
      <c r="AZ111" s="162">
        <f>IF('Indicator Date'!AZ111="","x",'Indicator Date'!AZ111)</f>
        <v>2015</v>
      </c>
      <c r="BA111" s="162">
        <f>IF('Indicator Date'!BA111="","x",'Indicator Date'!BA111)</f>
        <v>2015</v>
      </c>
      <c r="BB111" s="162">
        <f>IF('Indicator Date'!BB111="","x",'Indicator Date'!BB111)</f>
        <v>2017</v>
      </c>
      <c r="BC111" s="162">
        <f>IF('Indicator Date'!BC111="","x",'Indicator Date'!BC111)</f>
        <v>2017</v>
      </c>
      <c r="BD111" s="162">
        <f>IF('Indicator Date'!BD111="","x",'Indicator Date'!BD111)</f>
        <v>2015</v>
      </c>
      <c r="BE111" s="162">
        <f>IF('Indicator Date'!BE111="","x",'Indicator Date'!BE111)</f>
        <v>2014</v>
      </c>
      <c r="BF111" s="108"/>
    </row>
    <row r="112" spans="1:58" x14ac:dyDescent="0.25">
      <c r="A112" s="133" t="s">
        <v>205</v>
      </c>
      <c r="B112" s="111" t="s">
        <v>204</v>
      </c>
      <c r="C112" s="162">
        <f>IF('Indicator Date'!C112="","x",'Indicator Date'!C112)</f>
        <v>2015</v>
      </c>
      <c r="D112" s="162">
        <f>IF('Indicator Date'!D112="","x",'Indicator Date'!D112)</f>
        <v>2015</v>
      </c>
      <c r="E112" s="162">
        <f>IF('Indicator Date'!E112="","x",'Indicator Date'!E112)</f>
        <v>2015</v>
      </c>
      <c r="F112" s="162">
        <f>IF('Indicator Date'!F112="","x",'Indicator Date'!F112)</f>
        <v>2015</v>
      </c>
      <c r="G112" s="162">
        <f>IF('Indicator Date'!G112="","x",'Indicator Date'!G112)</f>
        <v>2015</v>
      </c>
      <c r="H112" s="162">
        <f>IF('Indicator Date'!H112="","x",'Indicator Date'!H112)</f>
        <v>2015</v>
      </c>
      <c r="I112" s="162">
        <f>IF('Indicator Date'!I112="","x",'Indicator Date'!I112)</f>
        <v>2015</v>
      </c>
      <c r="J112" s="162">
        <f>IF('Indicator Date'!J112="","x",'Indicator Date'!J112)</f>
        <v>2016</v>
      </c>
      <c r="K112" s="162">
        <f>IF('Indicator Date'!K112="","x",'Indicator Date'!K112)</f>
        <v>2016</v>
      </c>
      <c r="L112" s="162">
        <f>IF('Indicator Date'!L112="","x",'Indicator Date'!L112)</f>
        <v>2016</v>
      </c>
      <c r="M112" s="162">
        <f>IF('Indicator Date'!M112="","x",'Indicator Date'!M112)</f>
        <v>2018</v>
      </c>
      <c r="N112" s="162">
        <f>IF('Indicator Date'!N112="","x",'Indicator Date'!N112)</f>
        <v>2018</v>
      </c>
      <c r="O112" s="162">
        <f>IF('Indicator Date'!O112="","x",'Indicator Date'!O112)</f>
        <v>2017</v>
      </c>
      <c r="P112" s="162">
        <f>IF('Indicator Date'!P112="","x",'Indicator Date'!P112)</f>
        <v>2017</v>
      </c>
      <c r="Q112" s="162">
        <f>IF('Indicator Date'!Q112="","x",'Indicator Date'!Q112)</f>
        <v>2015</v>
      </c>
      <c r="R112" s="162" t="str">
        <f>IF('Indicator Date'!R112="","x",LEFT(RIGHT('Indicator Date'!R112,6),4))</f>
        <v>x</v>
      </c>
      <c r="S112" s="162">
        <f>IF('Indicator Date'!S112="","x",'Indicator Date'!S112)</f>
        <v>2018</v>
      </c>
      <c r="T112" s="162">
        <f>IF('Indicator Date'!T112="","x",'Indicator Date'!T112)</f>
        <v>2015</v>
      </c>
      <c r="U112" s="162">
        <f>IF('Indicator Date'!U112="","x",'Indicator Date'!U112)</f>
        <v>2016</v>
      </c>
      <c r="V112" s="162">
        <f>IF('Indicator Date'!V112="","x",'Indicator Date'!V112)</f>
        <v>2016</v>
      </c>
      <c r="W112" s="162">
        <f>IF('Indicator Date'!W112="","x",'Indicator Date'!W112)</f>
        <v>2015</v>
      </c>
      <c r="X112" s="162" t="str">
        <f>IF('Indicator Date'!X112="","x",'Indicator Date'!X112)</f>
        <v>x</v>
      </c>
      <c r="Y112" s="162" t="str">
        <f>IF('Indicator Date'!Y112="","x",'Indicator Date'!Y112)</f>
        <v>x</v>
      </c>
      <c r="Z112" s="162">
        <f>IF('Indicator Date'!Z112="","x",'Indicator Date'!Z112)</f>
        <v>2016</v>
      </c>
      <c r="AA112" s="162">
        <f>IF('Indicator Date'!AA112="","x",'Indicator Date'!AA112)</f>
        <v>2016</v>
      </c>
      <c r="AB112" s="162">
        <f>IF('Indicator Date'!AB112="","x",'Indicator Date'!AB112)</f>
        <v>2015</v>
      </c>
      <c r="AC112" s="162">
        <f>IF('Indicator Date'!AC112="","x",'Indicator Date'!AC112)</f>
        <v>2015</v>
      </c>
      <c r="AD112" s="162">
        <f>IF('Indicator Date'!AD112="","x",'Indicator Date'!AD112)</f>
        <v>2015</v>
      </c>
      <c r="AE112" s="162" t="str">
        <f>IF('Indicator Date'!AE112="","x",'Indicator Date'!AE112)</f>
        <v>x</v>
      </c>
      <c r="AF112" s="162">
        <f>IF('Indicator Date'!AF112="","x",'Indicator Date'!AF112)</f>
        <v>2015</v>
      </c>
      <c r="AG112" s="162">
        <f>IF('Indicator Date'!AG112="","x",'Indicator Date'!AG112)</f>
        <v>2012</v>
      </c>
      <c r="AH112" s="162">
        <f>IF('Indicator Date'!AH112="","x",'Indicator Date'!AH112)</f>
        <v>2016</v>
      </c>
      <c r="AI112" s="162">
        <f>IF('Indicator Date'!AI112="","x",'Indicator Date'!AI112)</f>
        <v>2017</v>
      </c>
      <c r="AJ112" s="162">
        <f>IF('Indicator Date'!AJ112="","x",'Indicator Date'!AJ112)</f>
        <v>2018</v>
      </c>
      <c r="AK112" s="162" t="str">
        <f>IF('Indicator Date'!AK112="","x",YEAR('Indicator Date'!AK112))</f>
        <v>x</v>
      </c>
      <c r="AL112" s="162">
        <f>IF('Indicator Date'!AL112="","x",YEAR('Indicator Date'!AL112))</f>
        <v>2017</v>
      </c>
      <c r="AM112" s="162">
        <f>IF('Indicator Date'!AM112="","x",'Indicator Date'!AM112)</f>
        <v>2017</v>
      </c>
      <c r="AN112" s="162">
        <f>IF('Indicator Date'!AN112="","x",'Indicator Date'!AN112)</f>
        <v>2014</v>
      </c>
      <c r="AO112" s="162">
        <f>IF('Indicator Date'!AO112="","x",'Indicator Date'!AO112)</f>
        <v>2014</v>
      </c>
      <c r="AP112" s="162">
        <f>IF('Indicator Date'!AP112="","x",'Indicator Date'!AP112)</f>
        <v>2014</v>
      </c>
      <c r="AQ112" s="162">
        <f>IF('Indicator Date'!AQ112="","x",'Indicator Date'!AQ112)</f>
        <v>2014</v>
      </c>
      <c r="AR112" s="162">
        <f>IF('Indicator Date'!AR112="","x",'Indicator Date'!AR112)</f>
        <v>2015</v>
      </c>
      <c r="AS112" s="162">
        <f>IF('Indicator Date'!AS112="","x",'Indicator Date'!AS112)</f>
        <v>2016</v>
      </c>
      <c r="AT112" s="162">
        <f>IF('Indicator Date'!AT112="","x",'Indicator Date'!AT112)</f>
        <v>2017</v>
      </c>
      <c r="AU112" s="162">
        <f>IF('Indicator Date'!AU112="","x",'Indicator Date'!AU112)</f>
        <v>2016</v>
      </c>
      <c r="AV112" s="162">
        <f>IF('Indicator Date'!AV112="","x",'Indicator Date'!AV112)</f>
        <v>2015</v>
      </c>
      <c r="AW112" s="162">
        <f>IF('Indicator Date'!AW112="","x",'Indicator Date'!AW112)</f>
        <v>2015</v>
      </c>
      <c r="AX112" s="162">
        <f>IF('Indicator Date'!AX112="","x",'Indicator Date'!AX112)</f>
        <v>2016</v>
      </c>
      <c r="AY112" s="162">
        <f>IF('Indicator Date'!AY112="","x",'Indicator Date'!AY112)</f>
        <v>2014</v>
      </c>
      <c r="AZ112" s="162">
        <f>IF('Indicator Date'!AZ112="","x",'Indicator Date'!AZ112)</f>
        <v>2015</v>
      </c>
      <c r="BA112" s="162">
        <f>IF('Indicator Date'!BA112="","x",'Indicator Date'!BA112)</f>
        <v>2015</v>
      </c>
      <c r="BB112" s="162">
        <f>IF('Indicator Date'!BB112="","x",'Indicator Date'!BB112)</f>
        <v>2017</v>
      </c>
      <c r="BC112" s="162">
        <f>IF('Indicator Date'!BC112="","x",'Indicator Date'!BC112)</f>
        <v>2017</v>
      </c>
      <c r="BD112" s="162">
        <f>IF('Indicator Date'!BD112="","x",'Indicator Date'!BD112)</f>
        <v>2015</v>
      </c>
      <c r="BE112" s="162">
        <f>IF('Indicator Date'!BE112="","x",'Indicator Date'!BE112)</f>
        <v>2014</v>
      </c>
      <c r="BF112" s="108"/>
    </row>
    <row r="113" spans="1:58" x14ac:dyDescent="0.25">
      <c r="A113" s="133" t="s">
        <v>207</v>
      </c>
      <c r="B113" s="111" t="s">
        <v>206</v>
      </c>
      <c r="C113" s="162">
        <f>IF('Indicator Date'!C113="","x",'Indicator Date'!C113)</f>
        <v>2015</v>
      </c>
      <c r="D113" s="162">
        <f>IF('Indicator Date'!D113="","x",'Indicator Date'!D113)</f>
        <v>2015</v>
      </c>
      <c r="E113" s="162">
        <f>IF('Indicator Date'!E113="","x",'Indicator Date'!E113)</f>
        <v>2015</v>
      </c>
      <c r="F113" s="162">
        <f>IF('Indicator Date'!F113="","x",'Indicator Date'!F113)</f>
        <v>2015</v>
      </c>
      <c r="G113" s="162">
        <f>IF('Indicator Date'!G113="","x",'Indicator Date'!G113)</f>
        <v>2015</v>
      </c>
      <c r="H113" s="162">
        <f>IF('Indicator Date'!H113="","x",'Indicator Date'!H113)</f>
        <v>2015</v>
      </c>
      <c r="I113" s="162">
        <f>IF('Indicator Date'!I113="","x",'Indicator Date'!I113)</f>
        <v>2015</v>
      </c>
      <c r="J113" s="162">
        <f>IF('Indicator Date'!J113="","x",'Indicator Date'!J113)</f>
        <v>2016</v>
      </c>
      <c r="K113" s="162">
        <f>IF('Indicator Date'!K113="","x",'Indicator Date'!K113)</f>
        <v>2016</v>
      </c>
      <c r="L113" s="162">
        <f>IF('Indicator Date'!L113="","x",'Indicator Date'!L113)</f>
        <v>2016</v>
      </c>
      <c r="M113" s="162">
        <f>IF('Indicator Date'!M113="","x",'Indicator Date'!M113)</f>
        <v>2018</v>
      </c>
      <c r="N113" s="162">
        <f>IF('Indicator Date'!N113="","x",'Indicator Date'!N113)</f>
        <v>2018</v>
      </c>
      <c r="O113" s="162">
        <f>IF('Indicator Date'!O113="","x",'Indicator Date'!O113)</f>
        <v>2017</v>
      </c>
      <c r="P113" s="162">
        <f>IF('Indicator Date'!P113="","x",'Indicator Date'!P113)</f>
        <v>2017</v>
      </c>
      <c r="Q113" s="162">
        <f>IF('Indicator Date'!Q113="","x",'Indicator Date'!Q113)</f>
        <v>2015</v>
      </c>
      <c r="R113" s="162" t="str">
        <f>IF('Indicator Date'!R113="","x",LEFT(RIGHT('Indicator Date'!R113,6),4))</f>
        <v>2012</v>
      </c>
      <c r="S113" s="162">
        <f>IF('Indicator Date'!S113="","x",'Indicator Date'!S113)</f>
        <v>2018</v>
      </c>
      <c r="T113" s="162">
        <f>IF('Indicator Date'!T113="","x",'Indicator Date'!T113)</f>
        <v>2015</v>
      </c>
      <c r="U113" s="162">
        <f>IF('Indicator Date'!U113="","x",'Indicator Date'!U113)</f>
        <v>2016</v>
      </c>
      <c r="V113" s="162">
        <f>IF('Indicator Date'!V113="","x",'Indicator Date'!V113)</f>
        <v>2016</v>
      </c>
      <c r="W113" s="162">
        <f>IF('Indicator Date'!W113="","x",'Indicator Date'!W113)</f>
        <v>2015</v>
      </c>
      <c r="X113" s="162">
        <f>IF('Indicator Date'!X113="","x",'Indicator Date'!X113)</f>
        <v>2012</v>
      </c>
      <c r="Y113" s="162">
        <f>IF('Indicator Date'!Y113="","x",'Indicator Date'!Y113)</f>
        <v>2011</v>
      </c>
      <c r="Z113" s="162">
        <f>IF('Indicator Date'!Z113="","x",'Indicator Date'!Z113)</f>
        <v>2016</v>
      </c>
      <c r="AA113" s="162">
        <f>IF('Indicator Date'!AA113="","x",'Indicator Date'!AA113)</f>
        <v>2016</v>
      </c>
      <c r="AB113" s="162">
        <f>IF('Indicator Date'!AB113="","x",'Indicator Date'!AB113)</f>
        <v>2016</v>
      </c>
      <c r="AC113" s="162">
        <f>IF('Indicator Date'!AC113="","x",'Indicator Date'!AC113)</f>
        <v>2015</v>
      </c>
      <c r="AD113" s="162">
        <f>IF('Indicator Date'!AD113="","x",'Indicator Date'!AD113)</f>
        <v>2015</v>
      </c>
      <c r="AE113" s="162">
        <f>IF('Indicator Date'!AE113="","x",'Indicator Date'!AE113)</f>
        <v>2012</v>
      </c>
      <c r="AF113" s="162">
        <f>IF('Indicator Date'!AF113="","x",'Indicator Date'!AF113)</f>
        <v>2015</v>
      </c>
      <c r="AG113" s="162">
        <f>IF('Indicator Date'!AG113="","x",'Indicator Date'!AG113)</f>
        <v>2016</v>
      </c>
      <c r="AH113" s="162">
        <f>IF('Indicator Date'!AH113="","x",'Indicator Date'!AH113)</f>
        <v>2016</v>
      </c>
      <c r="AI113" s="162">
        <f>IF('Indicator Date'!AI113="","x",'Indicator Date'!AI113)</f>
        <v>2017</v>
      </c>
      <c r="AJ113" s="162">
        <f>IF('Indicator Date'!AJ113="","x",'Indicator Date'!AJ113)</f>
        <v>2018</v>
      </c>
      <c r="AK113" s="162">
        <f>IF('Indicator Date'!AK113="","x",YEAR('Indicator Date'!AK113))</f>
        <v>2017</v>
      </c>
      <c r="AL113" s="162">
        <f>IF('Indicator Date'!AL113="","x",YEAR('Indicator Date'!AL113))</f>
        <v>2017</v>
      </c>
      <c r="AM113" s="162">
        <f>IF('Indicator Date'!AM113="","x",'Indicator Date'!AM113)</f>
        <v>2017</v>
      </c>
      <c r="AN113" s="162">
        <f>IF('Indicator Date'!AN113="","x",'Indicator Date'!AN113)</f>
        <v>2014</v>
      </c>
      <c r="AO113" s="162">
        <f>IF('Indicator Date'!AO113="","x",'Indicator Date'!AO113)</f>
        <v>2014</v>
      </c>
      <c r="AP113" s="162">
        <f>IF('Indicator Date'!AP113="","x",'Indicator Date'!AP113)</f>
        <v>2014</v>
      </c>
      <c r="AQ113" s="162">
        <f>IF('Indicator Date'!AQ113="","x",'Indicator Date'!AQ113)</f>
        <v>2014</v>
      </c>
      <c r="AR113" s="162">
        <f>IF('Indicator Date'!AR113="","x",'Indicator Date'!AR113)</f>
        <v>2015</v>
      </c>
      <c r="AS113" s="162">
        <f>IF('Indicator Date'!AS113="","x",'Indicator Date'!AS113)</f>
        <v>2016</v>
      </c>
      <c r="AT113" s="162">
        <f>IF('Indicator Date'!AT113="","x",'Indicator Date'!AT113)</f>
        <v>2017</v>
      </c>
      <c r="AU113" s="162">
        <f>IF('Indicator Date'!AU113="","x",'Indicator Date'!AU113)</f>
        <v>2016</v>
      </c>
      <c r="AV113" s="162">
        <f>IF('Indicator Date'!AV113="","x",'Indicator Date'!AV113)</f>
        <v>2015</v>
      </c>
      <c r="AW113" s="162">
        <f>IF('Indicator Date'!AW113="","x",'Indicator Date'!AW113)</f>
        <v>2015</v>
      </c>
      <c r="AX113" s="162">
        <f>IF('Indicator Date'!AX113="","x",'Indicator Date'!AX113)</f>
        <v>2016</v>
      </c>
      <c r="AY113" s="162">
        <f>IF('Indicator Date'!AY113="","x",'Indicator Date'!AY113)</f>
        <v>2014</v>
      </c>
      <c r="AZ113" s="162">
        <f>IF('Indicator Date'!AZ113="","x",'Indicator Date'!AZ113)</f>
        <v>2015</v>
      </c>
      <c r="BA113" s="162">
        <f>IF('Indicator Date'!BA113="","x",'Indicator Date'!BA113)</f>
        <v>2015</v>
      </c>
      <c r="BB113" s="162">
        <f>IF('Indicator Date'!BB113="","x",'Indicator Date'!BB113)</f>
        <v>2017</v>
      </c>
      <c r="BC113" s="162">
        <f>IF('Indicator Date'!BC113="","x",'Indicator Date'!BC113)</f>
        <v>2017</v>
      </c>
      <c r="BD113" s="162">
        <f>IF('Indicator Date'!BD113="","x",'Indicator Date'!BD113)</f>
        <v>2015</v>
      </c>
      <c r="BE113" s="162">
        <f>IF('Indicator Date'!BE113="","x",'Indicator Date'!BE113)</f>
        <v>2014</v>
      </c>
      <c r="BF113" s="108"/>
    </row>
    <row r="114" spans="1:58" x14ac:dyDescent="0.25">
      <c r="A114" s="133" t="s">
        <v>753</v>
      </c>
      <c r="B114" s="111" t="s">
        <v>208</v>
      </c>
      <c r="C114" s="162">
        <f>IF('Indicator Date'!C114="","x",'Indicator Date'!C114)</f>
        <v>2015</v>
      </c>
      <c r="D114" s="162">
        <f>IF('Indicator Date'!D114="","x",'Indicator Date'!D114)</f>
        <v>2015</v>
      </c>
      <c r="E114" s="162">
        <f>IF('Indicator Date'!E114="","x",'Indicator Date'!E114)</f>
        <v>2015</v>
      </c>
      <c r="F114" s="162">
        <f>IF('Indicator Date'!F114="","x",'Indicator Date'!F114)</f>
        <v>2015</v>
      </c>
      <c r="G114" s="162">
        <f>IF('Indicator Date'!G114="","x",'Indicator Date'!G114)</f>
        <v>2015</v>
      </c>
      <c r="H114" s="162">
        <f>IF('Indicator Date'!H114="","x",'Indicator Date'!H114)</f>
        <v>2015</v>
      </c>
      <c r="I114" s="162">
        <f>IF('Indicator Date'!I114="","x",'Indicator Date'!I114)</f>
        <v>2015</v>
      </c>
      <c r="J114" s="162">
        <f>IF('Indicator Date'!J114="","x",'Indicator Date'!J114)</f>
        <v>2016</v>
      </c>
      <c r="K114" s="162">
        <f>IF('Indicator Date'!K114="","x",'Indicator Date'!K114)</f>
        <v>2016</v>
      </c>
      <c r="L114" s="162">
        <f>IF('Indicator Date'!L114="","x",'Indicator Date'!L114)</f>
        <v>2016</v>
      </c>
      <c r="M114" s="162">
        <f>IF('Indicator Date'!M114="","x",'Indicator Date'!M114)</f>
        <v>2018</v>
      </c>
      <c r="N114" s="162">
        <f>IF('Indicator Date'!N114="","x",'Indicator Date'!N114)</f>
        <v>2018</v>
      </c>
      <c r="O114" s="162">
        <f>IF('Indicator Date'!O114="","x",'Indicator Date'!O114)</f>
        <v>2017</v>
      </c>
      <c r="P114" s="162">
        <f>IF('Indicator Date'!P114="","x",'Indicator Date'!P114)</f>
        <v>2017</v>
      </c>
      <c r="Q114" s="162">
        <f>IF('Indicator Date'!Q114="","x",'Indicator Date'!Q114)</f>
        <v>2015</v>
      </c>
      <c r="R114" s="162" t="str">
        <f>IF('Indicator Date'!R114="","x",LEFT(RIGHT('Indicator Date'!R114,6),4))</f>
        <v>x</v>
      </c>
      <c r="S114" s="162">
        <f>IF('Indicator Date'!S114="","x",'Indicator Date'!S114)</f>
        <v>2018</v>
      </c>
      <c r="T114" s="162">
        <f>IF('Indicator Date'!T114="","x",'Indicator Date'!T114)</f>
        <v>2015</v>
      </c>
      <c r="U114" s="162">
        <f>IF('Indicator Date'!U114="","x",'Indicator Date'!U114)</f>
        <v>2016</v>
      </c>
      <c r="V114" s="162">
        <f>IF('Indicator Date'!V114="","x",'Indicator Date'!V114)</f>
        <v>2016</v>
      </c>
      <c r="W114" s="162">
        <f>IF('Indicator Date'!W114="","x",'Indicator Date'!W114)</f>
        <v>2015</v>
      </c>
      <c r="X114" s="162" t="str">
        <f>IF('Indicator Date'!X114="","x",'Indicator Date'!X114)</f>
        <v>x</v>
      </c>
      <c r="Y114" s="162">
        <f>IF('Indicator Date'!Y114="","x",'Indicator Date'!Y114)</f>
        <v>2010</v>
      </c>
      <c r="Z114" s="162">
        <f>IF('Indicator Date'!Z114="","x",'Indicator Date'!Z114)</f>
        <v>2016</v>
      </c>
      <c r="AA114" s="162">
        <f>IF('Indicator Date'!AA114="","x",'Indicator Date'!AA114)</f>
        <v>2016</v>
      </c>
      <c r="AB114" s="162" t="str">
        <f>IF('Indicator Date'!AB114="","x",'Indicator Date'!AB114)</f>
        <v>x</v>
      </c>
      <c r="AC114" s="162">
        <f>IF('Indicator Date'!AC114="","x",'Indicator Date'!AC114)</f>
        <v>2015</v>
      </c>
      <c r="AD114" s="162">
        <f>IF('Indicator Date'!AD114="","x",'Indicator Date'!AD114)</f>
        <v>2015</v>
      </c>
      <c r="AE114" s="162" t="str">
        <f>IF('Indicator Date'!AE114="","x",'Indicator Date'!AE114)</f>
        <v>x</v>
      </c>
      <c r="AF114" s="162" t="str">
        <f>IF('Indicator Date'!AF114="","x",'Indicator Date'!AF114)</f>
        <v>x</v>
      </c>
      <c r="AG114" s="162" t="str">
        <f>IF('Indicator Date'!AG114="","x",'Indicator Date'!AG114)</f>
        <v>x</v>
      </c>
      <c r="AH114" s="162">
        <f>IF('Indicator Date'!AH114="","x",'Indicator Date'!AH114)</f>
        <v>2016</v>
      </c>
      <c r="AI114" s="162">
        <f>IF('Indicator Date'!AI114="","x",'Indicator Date'!AI114)</f>
        <v>2017</v>
      </c>
      <c r="AJ114" s="162">
        <f>IF('Indicator Date'!AJ114="","x",'Indicator Date'!AJ114)</f>
        <v>2018</v>
      </c>
      <c r="AK114" s="162" t="str">
        <f>IF('Indicator Date'!AK114="","x",YEAR('Indicator Date'!AK114))</f>
        <v>x</v>
      </c>
      <c r="AL114" s="162">
        <f>IF('Indicator Date'!AL114="","x",YEAR('Indicator Date'!AL114))</f>
        <v>2017</v>
      </c>
      <c r="AM114" s="162">
        <f>IF('Indicator Date'!AM114="","x",'Indicator Date'!AM114)</f>
        <v>2017</v>
      </c>
      <c r="AN114" s="162">
        <f>IF('Indicator Date'!AN114="","x",'Indicator Date'!AN114)</f>
        <v>2014</v>
      </c>
      <c r="AO114" s="162">
        <f>IF('Indicator Date'!AO114="","x",'Indicator Date'!AO114)</f>
        <v>2014</v>
      </c>
      <c r="AP114" s="162" t="str">
        <f>IF('Indicator Date'!AP114="","x",'Indicator Date'!AP114)</f>
        <v>x</v>
      </c>
      <c r="AQ114" s="162" t="str">
        <f>IF('Indicator Date'!AQ114="","x",'Indicator Date'!AQ114)</f>
        <v>x</v>
      </c>
      <c r="AR114" s="162">
        <f>IF('Indicator Date'!AR114="","x",'Indicator Date'!AR114)</f>
        <v>2011</v>
      </c>
      <c r="AS114" s="162">
        <f>IF('Indicator Date'!AS114="","x",'Indicator Date'!AS114)</f>
        <v>2016</v>
      </c>
      <c r="AT114" s="162" t="str">
        <f>IF('Indicator Date'!AT114="","x",'Indicator Date'!AT114)</f>
        <v>x</v>
      </c>
      <c r="AU114" s="162">
        <f>IF('Indicator Date'!AU114="","x",'Indicator Date'!AU114)</f>
        <v>2016</v>
      </c>
      <c r="AV114" s="162" t="str">
        <f>IF('Indicator Date'!AV114="","x",'Indicator Date'!AV114)</f>
        <v>x</v>
      </c>
      <c r="AW114" s="162">
        <f>IF('Indicator Date'!AW114="","x",'Indicator Date'!AW114)</f>
        <v>2015</v>
      </c>
      <c r="AX114" s="162">
        <f>IF('Indicator Date'!AX114="","x",'Indicator Date'!AX114)</f>
        <v>2016</v>
      </c>
      <c r="AY114" s="162">
        <f>IF('Indicator Date'!AY114="","x",'Indicator Date'!AY114)</f>
        <v>2014</v>
      </c>
      <c r="AZ114" s="162">
        <f>IF('Indicator Date'!AZ114="","x",'Indicator Date'!AZ114)</f>
        <v>2015</v>
      </c>
      <c r="BA114" s="162">
        <f>IF('Indicator Date'!BA114="","x",'Indicator Date'!BA114)</f>
        <v>2015</v>
      </c>
      <c r="BB114" s="162">
        <f>IF('Indicator Date'!BB114="","x",'Indicator Date'!BB114)</f>
        <v>2017</v>
      </c>
      <c r="BC114" s="162">
        <f>IF('Indicator Date'!BC114="","x",'Indicator Date'!BC114)</f>
        <v>2017</v>
      </c>
      <c r="BD114" s="162">
        <f>IF('Indicator Date'!BD114="","x",'Indicator Date'!BD114)</f>
        <v>2015</v>
      </c>
      <c r="BE114" s="162">
        <f>IF('Indicator Date'!BE114="","x",'Indicator Date'!BE114)</f>
        <v>2014</v>
      </c>
      <c r="BF114" s="108"/>
    </row>
    <row r="115" spans="1:58" x14ac:dyDescent="0.25">
      <c r="A115" s="133" t="s">
        <v>848</v>
      </c>
      <c r="B115" s="111" t="s">
        <v>209</v>
      </c>
      <c r="C115" s="162">
        <f>IF('Indicator Date'!C115="","x",'Indicator Date'!C115)</f>
        <v>2015</v>
      </c>
      <c r="D115" s="162">
        <f>IF('Indicator Date'!D115="","x",'Indicator Date'!D115)</f>
        <v>2015</v>
      </c>
      <c r="E115" s="162">
        <f>IF('Indicator Date'!E115="","x",'Indicator Date'!E115)</f>
        <v>2015</v>
      </c>
      <c r="F115" s="162">
        <f>IF('Indicator Date'!F115="","x",'Indicator Date'!F115)</f>
        <v>2015</v>
      </c>
      <c r="G115" s="162">
        <f>IF('Indicator Date'!G115="","x",'Indicator Date'!G115)</f>
        <v>2015</v>
      </c>
      <c r="H115" s="162">
        <f>IF('Indicator Date'!H115="","x",'Indicator Date'!H115)</f>
        <v>2015</v>
      </c>
      <c r="I115" s="162">
        <f>IF('Indicator Date'!I115="","x",'Indicator Date'!I115)</f>
        <v>2015</v>
      </c>
      <c r="J115" s="162">
        <f>IF('Indicator Date'!J115="","x",'Indicator Date'!J115)</f>
        <v>2016</v>
      </c>
      <c r="K115" s="162">
        <f>IF('Indicator Date'!K115="","x",'Indicator Date'!K115)</f>
        <v>2016</v>
      </c>
      <c r="L115" s="162">
        <f>IF('Indicator Date'!L115="","x",'Indicator Date'!L115)</f>
        <v>2016</v>
      </c>
      <c r="M115" s="162">
        <f>IF('Indicator Date'!M115="","x",'Indicator Date'!M115)</f>
        <v>2018</v>
      </c>
      <c r="N115" s="162">
        <f>IF('Indicator Date'!N115="","x",'Indicator Date'!N115)</f>
        <v>2018</v>
      </c>
      <c r="O115" s="162">
        <f>IF('Indicator Date'!O115="","x",'Indicator Date'!O115)</f>
        <v>2017</v>
      </c>
      <c r="P115" s="162">
        <f>IF('Indicator Date'!P115="","x",'Indicator Date'!P115)</f>
        <v>2017</v>
      </c>
      <c r="Q115" s="162">
        <f>IF('Indicator Date'!Q115="","x",'Indicator Date'!Q115)</f>
        <v>2015</v>
      </c>
      <c r="R115" s="162" t="str">
        <f>IF('Indicator Date'!R115="","x",LEFT(RIGHT('Indicator Date'!R115,6),4))</f>
        <v>2012</v>
      </c>
      <c r="S115" s="162">
        <f>IF('Indicator Date'!S115="","x",'Indicator Date'!S115)</f>
        <v>2018</v>
      </c>
      <c r="T115" s="162">
        <f>IF('Indicator Date'!T115="","x",'Indicator Date'!T115)</f>
        <v>2015</v>
      </c>
      <c r="U115" s="162">
        <f>IF('Indicator Date'!U115="","x",'Indicator Date'!U115)</f>
        <v>2016</v>
      </c>
      <c r="V115" s="162">
        <f>IF('Indicator Date'!V115="","x",'Indicator Date'!V115)</f>
        <v>2016</v>
      </c>
      <c r="W115" s="162">
        <f>IF('Indicator Date'!W115="","x",'Indicator Date'!W115)</f>
        <v>2015</v>
      </c>
      <c r="X115" s="162">
        <f>IF('Indicator Date'!X115="","x",'Indicator Date'!X115)</f>
        <v>2012</v>
      </c>
      <c r="Y115" s="162">
        <f>IF('Indicator Date'!Y115="","x",'Indicator Date'!Y115)</f>
        <v>2013</v>
      </c>
      <c r="Z115" s="162">
        <f>IF('Indicator Date'!Z115="","x",'Indicator Date'!Z115)</f>
        <v>2016</v>
      </c>
      <c r="AA115" s="162">
        <f>IF('Indicator Date'!AA115="","x",'Indicator Date'!AA115)</f>
        <v>2016</v>
      </c>
      <c r="AB115" s="162">
        <f>IF('Indicator Date'!AB115="","x",'Indicator Date'!AB115)</f>
        <v>2016</v>
      </c>
      <c r="AC115" s="162">
        <f>IF('Indicator Date'!AC115="","x",'Indicator Date'!AC115)</f>
        <v>2015</v>
      </c>
      <c r="AD115" s="162">
        <f>IF('Indicator Date'!AD115="","x",'Indicator Date'!AD115)</f>
        <v>2015</v>
      </c>
      <c r="AE115" s="162" t="str">
        <f>IF('Indicator Date'!AE115="","x",'Indicator Date'!AE115)</f>
        <v>x</v>
      </c>
      <c r="AF115" s="162">
        <f>IF('Indicator Date'!AF115="","x",'Indicator Date'!AF115)</f>
        <v>2015</v>
      </c>
      <c r="AG115" s="162">
        <f>IF('Indicator Date'!AG115="","x",'Indicator Date'!AG115)</f>
        <v>2016</v>
      </c>
      <c r="AH115" s="162">
        <f>IF('Indicator Date'!AH115="","x",'Indicator Date'!AH115)</f>
        <v>2016</v>
      </c>
      <c r="AI115" s="162">
        <f>IF('Indicator Date'!AI115="","x",'Indicator Date'!AI115)</f>
        <v>2017</v>
      </c>
      <c r="AJ115" s="162">
        <f>IF('Indicator Date'!AJ115="","x",'Indicator Date'!AJ115)</f>
        <v>2018</v>
      </c>
      <c r="AK115" s="162" t="str">
        <f>IF('Indicator Date'!AK115="","x",YEAR('Indicator Date'!AK115))</f>
        <v>x</v>
      </c>
      <c r="AL115" s="162">
        <f>IF('Indicator Date'!AL115="","x",YEAR('Indicator Date'!AL115))</f>
        <v>2017</v>
      </c>
      <c r="AM115" s="162">
        <f>IF('Indicator Date'!AM115="","x",'Indicator Date'!AM115)</f>
        <v>2017</v>
      </c>
      <c r="AN115" s="162">
        <f>IF('Indicator Date'!AN115="","x",'Indicator Date'!AN115)</f>
        <v>2014</v>
      </c>
      <c r="AO115" s="162">
        <f>IF('Indicator Date'!AO115="","x",'Indicator Date'!AO115)</f>
        <v>2014</v>
      </c>
      <c r="AP115" s="162">
        <f>IF('Indicator Date'!AP115="","x",'Indicator Date'!AP115)</f>
        <v>2013</v>
      </c>
      <c r="AQ115" s="162">
        <f>IF('Indicator Date'!AQ115="","x",'Indicator Date'!AQ115)</f>
        <v>2013</v>
      </c>
      <c r="AR115" s="162">
        <f>IF('Indicator Date'!AR115="","x",'Indicator Date'!AR115)</f>
        <v>2009</v>
      </c>
      <c r="AS115" s="162">
        <f>IF('Indicator Date'!AS115="","x",'Indicator Date'!AS115)</f>
        <v>2016</v>
      </c>
      <c r="AT115" s="162">
        <f>IF('Indicator Date'!AT115="","x",'Indicator Date'!AT115)</f>
        <v>2017</v>
      </c>
      <c r="AU115" s="162">
        <f>IF('Indicator Date'!AU115="","x",'Indicator Date'!AU115)</f>
        <v>2016</v>
      </c>
      <c r="AV115" s="162">
        <f>IF('Indicator Date'!AV115="","x",'Indicator Date'!AV115)</f>
        <v>2015</v>
      </c>
      <c r="AW115" s="162">
        <f>IF('Indicator Date'!AW115="","x",'Indicator Date'!AW115)</f>
        <v>2015</v>
      </c>
      <c r="AX115" s="162">
        <f>IF('Indicator Date'!AX115="","x",'Indicator Date'!AX115)</f>
        <v>2016</v>
      </c>
      <c r="AY115" s="162">
        <f>IF('Indicator Date'!AY115="","x",'Indicator Date'!AY115)</f>
        <v>2014</v>
      </c>
      <c r="AZ115" s="162">
        <f>IF('Indicator Date'!AZ115="","x",'Indicator Date'!AZ115)</f>
        <v>2015</v>
      </c>
      <c r="BA115" s="162">
        <f>IF('Indicator Date'!BA115="","x",'Indicator Date'!BA115)</f>
        <v>2015</v>
      </c>
      <c r="BB115" s="162">
        <f>IF('Indicator Date'!BB115="","x",'Indicator Date'!BB115)</f>
        <v>2017</v>
      </c>
      <c r="BC115" s="162">
        <f>IF('Indicator Date'!BC115="","x",'Indicator Date'!BC115)</f>
        <v>2017</v>
      </c>
      <c r="BD115" s="162">
        <f>IF('Indicator Date'!BD115="","x",'Indicator Date'!BD115)</f>
        <v>2015</v>
      </c>
      <c r="BE115" s="162">
        <f>IF('Indicator Date'!BE115="","x",'Indicator Date'!BE115)</f>
        <v>2014</v>
      </c>
      <c r="BF115" s="108"/>
    </row>
    <row r="116" spans="1:58" x14ac:dyDescent="0.25">
      <c r="A116" s="133" t="s">
        <v>211</v>
      </c>
      <c r="B116" s="111" t="s">
        <v>210</v>
      </c>
      <c r="C116" s="162">
        <f>IF('Indicator Date'!C116="","x",'Indicator Date'!C116)</f>
        <v>2015</v>
      </c>
      <c r="D116" s="162">
        <f>IF('Indicator Date'!D116="","x",'Indicator Date'!D116)</f>
        <v>2015</v>
      </c>
      <c r="E116" s="162">
        <f>IF('Indicator Date'!E116="","x",'Indicator Date'!E116)</f>
        <v>2015</v>
      </c>
      <c r="F116" s="162">
        <f>IF('Indicator Date'!F116="","x",'Indicator Date'!F116)</f>
        <v>2015</v>
      </c>
      <c r="G116" s="162">
        <f>IF('Indicator Date'!G116="","x",'Indicator Date'!G116)</f>
        <v>2015</v>
      </c>
      <c r="H116" s="162">
        <f>IF('Indicator Date'!H116="","x",'Indicator Date'!H116)</f>
        <v>2015</v>
      </c>
      <c r="I116" s="162">
        <f>IF('Indicator Date'!I116="","x",'Indicator Date'!I116)</f>
        <v>2015</v>
      </c>
      <c r="J116" s="162">
        <f>IF('Indicator Date'!J116="","x",'Indicator Date'!J116)</f>
        <v>2016</v>
      </c>
      <c r="K116" s="162">
        <f>IF('Indicator Date'!K116="","x",'Indicator Date'!K116)</f>
        <v>2016</v>
      </c>
      <c r="L116" s="162">
        <f>IF('Indicator Date'!L116="","x",'Indicator Date'!L116)</f>
        <v>2016</v>
      </c>
      <c r="M116" s="162">
        <f>IF('Indicator Date'!M116="","x",'Indicator Date'!M116)</f>
        <v>2018</v>
      </c>
      <c r="N116" s="162">
        <f>IF('Indicator Date'!N116="","x",'Indicator Date'!N116)</f>
        <v>2018</v>
      </c>
      <c r="O116" s="162">
        <f>IF('Indicator Date'!O116="","x",'Indicator Date'!O116)</f>
        <v>2017</v>
      </c>
      <c r="P116" s="162">
        <f>IF('Indicator Date'!P116="","x",'Indicator Date'!P116)</f>
        <v>2017</v>
      </c>
      <c r="Q116" s="162">
        <f>IF('Indicator Date'!Q116="","x",'Indicator Date'!Q116)</f>
        <v>2015</v>
      </c>
      <c r="R116" s="162" t="str">
        <f>IF('Indicator Date'!R116="","x",LEFT(RIGHT('Indicator Date'!R116,6),4))</f>
        <v>2010</v>
      </c>
      <c r="S116" s="162">
        <f>IF('Indicator Date'!S116="","x",'Indicator Date'!S116)</f>
        <v>2018</v>
      </c>
      <c r="T116" s="162">
        <f>IF('Indicator Date'!T116="","x",'Indicator Date'!T116)</f>
        <v>2015</v>
      </c>
      <c r="U116" s="162">
        <f>IF('Indicator Date'!U116="","x",'Indicator Date'!U116)</f>
        <v>2016</v>
      </c>
      <c r="V116" s="162">
        <f>IF('Indicator Date'!V116="","x",'Indicator Date'!V116)</f>
        <v>2016</v>
      </c>
      <c r="W116" s="162">
        <f>IF('Indicator Date'!W116="","x",'Indicator Date'!W116)</f>
        <v>2015</v>
      </c>
      <c r="X116" s="162">
        <f>IF('Indicator Date'!X116="","x",'Indicator Date'!X116)</f>
        <v>2013</v>
      </c>
      <c r="Y116" s="162">
        <f>IF('Indicator Date'!Y116="","x",'Indicator Date'!Y116)</f>
        <v>2011</v>
      </c>
      <c r="Z116" s="162">
        <f>IF('Indicator Date'!Z116="","x",'Indicator Date'!Z116)</f>
        <v>2016</v>
      </c>
      <c r="AA116" s="162">
        <f>IF('Indicator Date'!AA116="","x",'Indicator Date'!AA116)</f>
        <v>2016</v>
      </c>
      <c r="AB116" s="162">
        <f>IF('Indicator Date'!AB116="","x",'Indicator Date'!AB116)</f>
        <v>2016</v>
      </c>
      <c r="AC116" s="162">
        <f>IF('Indicator Date'!AC116="","x",'Indicator Date'!AC116)</f>
        <v>2015</v>
      </c>
      <c r="AD116" s="162">
        <f>IF('Indicator Date'!AD116="","x",'Indicator Date'!AD116)</f>
        <v>2015</v>
      </c>
      <c r="AE116" s="162" t="str">
        <f>IF('Indicator Date'!AE116="","x",'Indicator Date'!AE116)</f>
        <v>x</v>
      </c>
      <c r="AF116" s="162">
        <f>IF('Indicator Date'!AF116="","x",'Indicator Date'!AF116)</f>
        <v>2015</v>
      </c>
      <c r="AG116" s="162">
        <f>IF('Indicator Date'!AG116="","x",'Indicator Date'!AG116)</f>
        <v>2016</v>
      </c>
      <c r="AH116" s="162">
        <f>IF('Indicator Date'!AH116="","x",'Indicator Date'!AH116)</f>
        <v>2016</v>
      </c>
      <c r="AI116" s="162">
        <f>IF('Indicator Date'!AI116="","x",'Indicator Date'!AI116)</f>
        <v>2017</v>
      </c>
      <c r="AJ116" s="162">
        <f>IF('Indicator Date'!AJ116="","x",'Indicator Date'!AJ116)</f>
        <v>2018</v>
      </c>
      <c r="AK116" s="162" t="str">
        <f>IF('Indicator Date'!AK116="","x",YEAR('Indicator Date'!AK116))</f>
        <v>x</v>
      </c>
      <c r="AL116" s="162">
        <f>IF('Indicator Date'!AL116="","x",YEAR('Indicator Date'!AL116))</f>
        <v>2017</v>
      </c>
      <c r="AM116" s="162">
        <f>IF('Indicator Date'!AM116="","x",'Indicator Date'!AM116)</f>
        <v>2017</v>
      </c>
      <c r="AN116" s="162">
        <f>IF('Indicator Date'!AN116="","x",'Indicator Date'!AN116)</f>
        <v>2014</v>
      </c>
      <c r="AO116" s="162">
        <f>IF('Indicator Date'!AO116="","x",'Indicator Date'!AO116)</f>
        <v>2014</v>
      </c>
      <c r="AP116" s="162">
        <f>IF('Indicator Date'!AP116="","x",'Indicator Date'!AP116)</f>
        <v>2011</v>
      </c>
      <c r="AQ116" s="162">
        <f>IF('Indicator Date'!AQ116="","x",'Indicator Date'!AQ116)</f>
        <v>2012</v>
      </c>
      <c r="AR116" s="162">
        <f>IF('Indicator Date'!AR116="","x",'Indicator Date'!AR116)</f>
        <v>2015</v>
      </c>
      <c r="AS116" s="162">
        <f>IF('Indicator Date'!AS116="","x",'Indicator Date'!AS116)</f>
        <v>2016</v>
      </c>
      <c r="AT116" s="162">
        <f>IF('Indicator Date'!AT116="","x",'Indicator Date'!AT116)</f>
        <v>2017</v>
      </c>
      <c r="AU116" s="162">
        <f>IF('Indicator Date'!AU116="","x",'Indicator Date'!AU116)</f>
        <v>2016</v>
      </c>
      <c r="AV116" s="162">
        <f>IF('Indicator Date'!AV116="","x",'Indicator Date'!AV116)</f>
        <v>2015</v>
      </c>
      <c r="AW116" s="162">
        <f>IF('Indicator Date'!AW116="","x",'Indicator Date'!AW116)</f>
        <v>2015</v>
      </c>
      <c r="AX116" s="162">
        <f>IF('Indicator Date'!AX116="","x",'Indicator Date'!AX116)</f>
        <v>2016</v>
      </c>
      <c r="AY116" s="162">
        <f>IF('Indicator Date'!AY116="","x",'Indicator Date'!AY116)</f>
        <v>2014</v>
      </c>
      <c r="AZ116" s="162">
        <f>IF('Indicator Date'!AZ116="","x",'Indicator Date'!AZ116)</f>
        <v>2015</v>
      </c>
      <c r="BA116" s="162">
        <f>IF('Indicator Date'!BA116="","x",'Indicator Date'!BA116)</f>
        <v>2015</v>
      </c>
      <c r="BB116" s="162">
        <f>IF('Indicator Date'!BB116="","x",'Indicator Date'!BB116)</f>
        <v>2017</v>
      </c>
      <c r="BC116" s="162">
        <f>IF('Indicator Date'!BC116="","x",'Indicator Date'!BC116)</f>
        <v>2017</v>
      </c>
      <c r="BD116" s="162">
        <f>IF('Indicator Date'!BD116="","x",'Indicator Date'!BD116)</f>
        <v>2015</v>
      </c>
      <c r="BE116" s="162">
        <f>IF('Indicator Date'!BE116="","x",'Indicator Date'!BE116)</f>
        <v>2014</v>
      </c>
      <c r="BF116" s="108"/>
    </row>
    <row r="117" spans="1:58" x14ac:dyDescent="0.25">
      <c r="A117" s="133" t="s">
        <v>213</v>
      </c>
      <c r="B117" s="111" t="s">
        <v>212</v>
      </c>
      <c r="C117" s="162">
        <f>IF('Indicator Date'!C117="","x",'Indicator Date'!C117)</f>
        <v>2015</v>
      </c>
      <c r="D117" s="162">
        <f>IF('Indicator Date'!D117="","x",'Indicator Date'!D117)</f>
        <v>2015</v>
      </c>
      <c r="E117" s="162">
        <f>IF('Indicator Date'!E117="","x",'Indicator Date'!E117)</f>
        <v>2015</v>
      </c>
      <c r="F117" s="162">
        <f>IF('Indicator Date'!F117="","x",'Indicator Date'!F117)</f>
        <v>2015</v>
      </c>
      <c r="G117" s="162">
        <f>IF('Indicator Date'!G117="","x",'Indicator Date'!G117)</f>
        <v>2015</v>
      </c>
      <c r="H117" s="162">
        <f>IF('Indicator Date'!H117="","x",'Indicator Date'!H117)</f>
        <v>2015</v>
      </c>
      <c r="I117" s="162">
        <f>IF('Indicator Date'!I117="","x",'Indicator Date'!I117)</f>
        <v>2015</v>
      </c>
      <c r="J117" s="162">
        <f>IF('Indicator Date'!J117="","x",'Indicator Date'!J117)</f>
        <v>2016</v>
      </c>
      <c r="K117" s="162">
        <f>IF('Indicator Date'!K117="","x",'Indicator Date'!K117)</f>
        <v>2016</v>
      </c>
      <c r="L117" s="162">
        <f>IF('Indicator Date'!L117="","x",'Indicator Date'!L117)</f>
        <v>2016</v>
      </c>
      <c r="M117" s="162">
        <f>IF('Indicator Date'!M117="","x",'Indicator Date'!M117)</f>
        <v>2018</v>
      </c>
      <c r="N117" s="162">
        <f>IF('Indicator Date'!N117="","x",'Indicator Date'!N117)</f>
        <v>2018</v>
      </c>
      <c r="O117" s="162">
        <f>IF('Indicator Date'!O117="","x",'Indicator Date'!O117)</f>
        <v>2017</v>
      </c>
      <c r="P117" s="162">
        <f>IF('Indicator Date'!P117="","x",'Indicator Date'!P117)</f>
        <v>2017</v>
      </c>
      <c r="Q117" s="162">
        <f>IF('Indicator Date'!Q117="","x",'Indicator Date'!Q117)</f>
        <v>2015</v>
      </c>
      <c r="R117" s="162" t="str">
        <f>IF('Indicator Date'!R117="","x",LEFT(RIGHT('Indicator Date'!R117,6),4))</f>
        <v>2013</v>
      </c>
      <c r="S117" s="162">
        <f>IF('Indicator Date'!S117="","x",'Indicator Date'!S117)</f>
        <v>2018</v>
      </c>
      <c r="T117" s="162">
        <f>IF('Indicator Date'!T117="","x",'Indicator Date'!T117)</f>
        <v>2015</v>
      </c>
      <c r="U117" s="162">
        <f>IF('Indicator Date'!U117="","x",'Indicator Date'!U117)</f>
        <v>2016</v>
      </c>
      <c r="V117" s="162">
        <f>IF('Indicator Date'!V117="","x",'Indicator Date'!V117)</f>
        <v>2016</v>
      </c>
      <c r="W117" s="162">
        <f>IF('Indicator Date'!W117="","x",'Indicator Date'!W117)</f>
        <v>2015</v>
      </c>
      <c r="X117" s="162">
        <f>IF('Indicator Date'!X117="","x",'Indicator Date'!X117)</f>
        <v>2013</v>
      </c>
      <c r="Y117" s="162">
        <f>IF('Indicator Date'!Y117="","x",'Indicator Date'!Y117)</f>
        <v>2015</v>
      </c>
      <c r="Z117" s="162">
        <f>IF('Indicator Date'!Z117="","x",'Indicator Date'!Z117)</f>
        <v>2016</v>
      </c>
      <c r="AA117" s="162">
        <f>IF('Indicator Date'!AA117="","x",'Indicator Date'!AA117)</f>
        <v>2016</v>
      </c>
      <c r="AB117" s="162">
        <f>IF('Indicator Date'!AB117="","x",'Indicator Date'!AB117)</f>
        <v>2016</v>
      </c>
      <c r="AC117" s="162">
        <f>IF('Indicator Date'!AC117="","x",'Indicator Date'!AC117)</f>
        <v>2015</v>
      </c>
      <c r="AD117" s="162">
        <f>IF('Indicator Date'!AD117="","x",'Indicator Date'!AD117)</f>
        <v>2015</v>
      </c>
      <c r="AE117" s="162" t="str">
        <f>IF('Indicator Date'!AE117="","x",'Indicator Date'!AE117)</f>
        <v>x</v>
      </c>
      <c r="AF117" s="162">
        <f>IF('Indicator Date'!AF117="","x",'Indicator Date'!AF117)</f>
        <v>2015</v>
      </c>
      <c r="AG117" s="162">
        <f>IF('Indicator Date'!AG117="","x",'Indicator Date'!AG117)</f>
        <v>2014</v>
      </c>
      <c r="AH117" s="162">
        <f>IF('Indicator Date'!AH117="","x",'Indicator Date'!AH117)</f>
        <v>2016</v>
      </c>
      <c r="AI117" s="162">
        <f>IF('Indicator Date'!AI117="","x",'Indicator Date'!AI117)</f>
        <v>2017</v>
      </c>
      <c r="AJ117" s="162">
        <f>IF('Indicator Date'!AJ117="","x",'Indicator Date'!AJ117)</f>
        <v>2018</v>
      </c>
      <c r="AK117" s="162" t="str">
        <f>IF('Indicator Date'!AK117="","x",YEAR('Indicator Date'!AK117))</f>
        <v>x</v>
      </c>
      <c r="AL117" s="162">
        <f>IF('Indicator Date'!AL117="","x",YEAR('Indicator Date'!AL117))</f>
        <v>2017</v>
      </c>
      <c r="AM117" s="162">
        <f>IF('Indicator Date'!AM117="","x",'Indicator Date'!AM117)</f>
        <v>2017</v>
      </c>
      <c r="AN117" s="162">
        <f>IF('Indicator Date'!AN117="","x",'Indicator Date'!AN117)</f>
        <v>2014</v>
      </c>
      <c r="AO117" s="162">
        <f>IF('Indicator Date'!AO117="","x",'Indicator Date'!AO117)</f>
        <v>2014</v>
      </c>
      <c r="AP117" s="162">
        <f>IF('Indicator Date'!AP117="","x",'Indicator Date'!AP117)</f>
        <v>2011</v>
      </c>
      <c r="AQ117" s="162" t="str">
        <f>IF('Indicator Date'!AQ117="","x",'Indicator Date'!AQ117)</f>
        <v>x</v>
      </c>
      <c r="AR117" s="162">
        <f>IF('Indicator Date'!AR117="","x",'Indicator Date'!AR117)</f>
        <v>2007</v>
      </c>
      <c r="AS117" s="162">
        <f>IF('Indicator Date'!AS117="","x",'Indicator Date'!AS117)</f>
        <v>2016</v>
      </c>
      <c r="AT117" s="162">
        <f>IF('Indicator Date'!AT117="","x",'Indicator Date'!AT117)</f>
        <v>2017</v>
      </c>
      <c r="AU117" s="162">
        <f>IF('Indicator Date'!AU117="","x",'Indicator Date'!AU117)</f>
        <v>2016</v>
      </c>
      <c r="AV117" s="162">
        <f>IF('Indicator Date'!AV117="","x",'Indicator Date'!AV117)</f>
        <v>2015</v>
      </c>
      <c r="AW117" s="162">
        <f>IF('Indicator Date'!AW117="","x",'Indicator Date'!AW117)</f>
        <v>2015</v>
      </c>
      <c r="AX117" s="162">
        <f>IF('Indicator Date'!AX117="","x",'Indicator Date'!AX117)</f>
        <v>2016</v>
      </c>
      <c r="AY117" s="162">
        <f>IF('Indicator Date'!AY117="","x",'Indicator Date'!AY117)</f>
        <v>2014</v>
      </c>
      <c r="AZ117" s="162">
        <f>IF('Indicator Date'!AZ117="","x",'Indicator Date'!AZ117)</f>
        <v>2015</v>
      </c>
      <c r="BA117" s="162">
        <f>IF('Indicator Date'!BA117="","x",'Indicator Date'!BA117)</f>
        <v>2015</v>
      </c>
      <c r="BB117" s="162">
        <f>IF('Indicator Date'!BB117="","x",'Indicator Date'!BB117)</f>
        <v>2017</v>
      </c>
      <c r="BC117" s="162">
        <f>IF('Indicator Date'!BC117="","x",'Indicator Date'!BC117)</f>
        <v>2017</v>
      </c>
      <c r="BD117" s="162">
        <f>IF('Indicator Date'!BD117="","x",'Indicator Date'!BD117)</f>
        <v>2015</v>
      </c>
      <c r="BE117" s="162">
        <f>IF('Indicator Date'!BE117="","x",'Indicator Date'!BE117)</f>
        <v>2014</v>
      </c>
      <c r="BF117" s="108"/>
    </row>
    <row r="118" spans="1:58" x14ac:dyDescent="0.25">
      <c r="A118" s="133" t="s">
        <v>215</v>
      </c>
      <c r="B118" s="111" t="s">
        <v>214</v>
      </c>
      <c r="C118" s="162">
        <f>IF('Indicator Date'!C118="","x",'Indicator Date'!C118)</f>
        <v>2015</v>
      </c>
      <c r="D118" s="162">
        <f>IF('Indicator Date'!D118="","x",'Indicator Date'!D118)</f>
        <v>2015</v>
      </c>
      <c r="E118" s="162">
        <f>IF('Indicator Date'!E118="","x",'Indicator Date'!E118)</f>
        <v>2015</v>
      </c>
      <c r="F118" s="162">
        <f>IF('Indicator Date'!F118="","x",'Indicator Date'!F118)</f>
        <v>2015</v>
      </c>
      <c r="G118" s="162">
        <f>IF('Indicator Date'!G118="","x",'Indicator Date'!G118)</f>
        <v>2015</v>
      </c>
      <c r="H118" s="162">
        <f>IF('Indicator Date'!H118="","x",'Indicator Date'!H118)</f>
        <v>2015</v>
      </c>
      <c r="I118" s="162">
        <f>IF('Indicator Date'!I118="","x",'Indicator Date'!I118)</f>
        <v>2015</v>
      </c>
      <c r="J118" s="162">
        <f>IF('Indicator Date'!J118="","x",'Indicator Date'!J118)</f>
        <v>2016</v>
      </c>
      <c r="K118" s="162">
        <f>IF('Indicator Date'!K118="","x",'Indicator Date'!K118)</f>
        <v>2016</v>
      </c>
      <c r="L118" s="162">
        <f>IF('Indicator Date'!L118="","x",'Indicator Date'!L118)</f>
        <v>2016</v>
      </c>
      <c r="M118" s="162">
        <f>IF('Indicator Date'!M118="","x",'Indicator Date'!M118)</f>
        <v>2018</v>
      </c>
      <c r="N118" s="162">
        <f>IF('Indicator Date'!N118="","x",'Indicator Date'!N118)</f>
        <v>2018</v>
      </c>
      <c r="O118" s="162">
        <f>IF('Indicator Date'!O118="","x",'Indicator Date'!O118)</f>
        <v>2017</v>
      </c>
      <c r="P118" s="162">
        <f>IF('Indicator Date'!P118="","x",'Indicator Date'!P118)</f>
        <v>2017</v>
      </c>
      <c r="Q118" s="162">
        <f>IF('Indicator Date'!Q118="","x",'Indicator Date'!Q118)</f>
        <v>2015</v>
      </c>
      <c r="R118" s="162" t="str">
        <f>IF('Indicator Date'!R118="","x",LEFT(RIGHT('Indicator Date'!R118,6),4))</f>
        <v>2011</v>
      </c>
      <c r="S118" s="162">
        <f>IF('Indicator Date'!S118="","x",'Indicator Date'!S118)</f>
        <v>2018</v>
      </c>
      <c r="T118" s="162">
        <f>IF('Indicator Date'!T118="","x",'Indicator Date'!T118)</f>
        <v>2015</v>
      </c>
      <c r="U118" s="162">
        <f>IF('Indicator Date'!U118="","x",'Indicator Date'!U118)</f>
        <v>2016</v>
      </c>
      <c r="V118" s="162">
        <f>IF('Indicator Date'!V118="","x",'Indicator Date'!V118)</f>
        <v>2016</v>
      </c>
      <c r="W118" s="162">
        <f>IF('Indicator Date'!W118="","x",'Indicator Date'!W118)</f>
        <v>2015</v>
      </c>
      <c r="X118" s="162">
        <f>IF('Indicator Date'!X118="","x",'Indicator Date'!X118)</f>
        <v>2011</v>
      </c>
      <c r="Y118" s="162">
        <f>IF('Indicator Date'!Y118="","x",'Indicator Date'!Y118)</f>
        <v>2010</v>
      </c>
      <c r="Z118" s="162">
        <f>IF('Indicator Date'!Z118="","x",'Indicator Date'!Z118)</f>
        <v>2016</v>
      </c>
      <c r="AA118" s="162">
        <f>IF('Indicator Date'!AA118="","x",'Indicator Date'!AA118)</f>
        <v>2016</v>
      </c>
      <c r="AB118" s="162">
        <f>IF('Indicator Date'!AB118="","x",'Indicator Date'!AB118)</f>
        <v>2016</v>
      </c>
      <c r="AC118" s="162">
        <f>IF('Indicator Date'!AC118="","x",'Indicator Date'!AC118)</f>
        <v>2015</v>
      </c>
      <c r="AD118" s="162">
        <f>IF('Indicator Date'!AD118="","x",'Indicator Date'!AD118)</f>
        <v>2015</v>
      </c>
      <c r="AE118" s="162" t="str">
        <f>IF('Indicator Date'!AE118="","x",'Indicator Date'!AE118)</f>
        <v>x</v>
      </c>
      <c r="AF118" s="162">
        <f>IF('Indicator Date'!AF118="","x",'Indicator Date'!AF118)</f>
        <v>2015</v>
      </c>
      <c r="AG118" s="162">
        <f>IF('Indicator Date'!AG118="","x",'Indicator Date'!AG118)</f>
        <v>2007</v>
      </c>
      <c r="AH118" s="162">
        <f>IF('Indicator Date'!AH118="","x",'Indicator Date'!AH118)</f>
        <v>2016</v>
      </c>
      <c r="AI118" s="162">
        <f>IF('Indicator Date'!AI118="","x",'Indicator Date'!AI118)</f>
        <v>2017</v>
      </c>
      <c r="AJ118" s="162">
        <f>IF('Indicator Date'!AJ118="","x",'Indicator Date'!AJ118)</f>
        <v>2018</v>
      </c>
      <c r="AK118" s="162" t="str">
        <f>IF('Indicator Date'!AK118="","x",YEAR('Indicator Date'!AK118))</f>
        <v>x</v>
      </c>
      <c r="AL118" s="162">
        <f>IF('Indicator Date'!AL118="","x",YEAR('Indicator Date'!AL118))</f>
        <v>2017</v>
      </c>
      <c r="AM118" s="162">
        <f>IF('Indicator Date'!AM118="","x",'Indicator Date'!AM118)</f>
        <v>2017</v>
      </c>
      <c r="AN118" s="162">
        <f>IF('Indicator Date'!AN118="","x",'Indicator Date'!AN118)</f>
        <v>2014</v>
      </c>
      <c r="AO118" s="162">
        <f>IF('Indicator Date'!AO118="","x",'Indicator Date'!AO118)</f>
        <v>2014</v>
      </c>
      <c r="AP118" s="162">
        <f>IF('Indicator Date'!AP118="","x",'Indicator Date'!AP118)</f>
        <v>2014</v>
      </c>
      <c r="AQ118" s="162">
        <f>IF('Indicator Date'!AQ118="","x",'Indicator Date'!AQ118)</f>
        <v>2014</v>
      </c>
      <c r="AR118" s="162">
        <f>IF('Indicator Date'!AR118="","x",'Indicator Date'!AR118)</f>
        <v>2011</v>
      </c>
      <c r="AS118" s="162">
        <f>IF('Indicator Date'!AS118="","x",'Indicator Date'!AS118)</f>
        <v>2016</v>
      </c>
      <c r="AT118" s="162">
        <f>IF('Indicator Date'!AT118="","x",'Indicator Date'!AT118)</f>
        <v>2017</v>
      </c>
      <c r="AU118" s="162">
        <f>IF('Indicator Date'!AU118="","x",'Indicator Date'!AU118)</f>
        <v>2016</v>
      </c>
      <c r="AV118" s="162">
        <f>IF('Indicator Date'!AV118="","x",'Indicator Date'!AV118)</f>
        <v>2015</v>
      </c>
      <c r="AW118" s="162">
        <f>IF('Indicator Date'!AW118="","x",'Indicator Date'!AW118)</f>
        <v>2015</v>
      </c>
      <c r="AX118" s="162">
        <f>IF('Indicator Date'!AX118="","x",'Indicator Date'!AX118)</f>
        <v>2016</v>
      </c>
      <c r="AY118" s="162">
        <f>IF('Indicator Date'!AY118="","x",'Indicator Date'!AY118)</f>
        <v>2014</v>
      </c>
      <c r="AZ118" s="162">
        <f>IF('Indicator Date'!AZ118="","x",'Indicator Date'!AZ118)</f>
        <v>2015</v>
      </c>
      <c r="BA118" s="162">
        <f>IF('Indicator Date'!BA118="","x",'Indicator Date'!BA118)</f>
        <v>2015</v>
      </c>
      <c r="BB118" s="162">
        <f>IF('Indicator Date'!BB118="","x",'Indicator Date'!BB118)</f>
        <v>2017</v>
      </c>
      <c r="BC118" s="162">
        <f>IF('Indicator Date'!BC118="","x",'Indicator Date'!BC118)</f>
        <v>2017</v>
      </c>
      <c r="BD118" s="162">
        <f>IF('Indicator Date'!BD118="","x",'Indicator Date'!BD118)</f>
        <v>2015</v>
      </c>
      <c r="BE118" s="162">
        <f>IF('Indicator Date'!BE118="","x",'Indicator Date'!BE118)</f>
        <v>2014</v>
      </c>
      <c r="BF118" s="108"/>
    </row>
    <row r="119" spans="1:58" x14ac:dyDescent="0.25">
      <c r="A119" s="133" t="s">
        <v>217</v>
      </c>
      <c r="B119" s="111" t="s">
        <v>216</v>
      </c>
      <c r="C119" s="162">
        <f>IF('Indicator Date'!C119="","x",'Indicator Date'!C119)</f>
        <v>2015</v>
      </c>
      <c r="D119" s="162">
        <f>IF('Indicator Date'!D119="","x",'Indicator Date'!D119)</f>
        <v>2015</v>
      </c>
      <c r="E119" s="162">
        <f>IF('Indicator Date'!E119="","x",'Indicator Date'!E119)</f>
        <v>2015</v>
      </c>
      <c r="F119" s="162">
        <f>IF('Indicator Date'!F119="","x",'Indicator Date'!F119)</f>
        <v>2015</v>
      </c>
      <c r="G119" s="162">
        <f>IF('Indicator Date'!G119="","x",'Indicator Date'!G119)</f>
        <v>2015</v>
      </c>
      <c r="H119" s="162">
        <f>IF('Indicator Date'!H119="","x",'Indicator Date'!H119)</f>
        <v>2015</v>
      </c>
      <c r="I119" s="162">
        <f>IF('Indicator Date'!I119="","x",'Indicator Date'!I119)</f>
        <v>2015</v>
      </c>
      <c r="J119" s="162">
        <f>IF('Indicator Date'!J119="","x",'Indicator Date'!J119)</f>
        <v>2016</v>
      </c>
      <c r="K119" s="162">
        <f>IF('Indicator Date'!K119="","x",'Indicator Date'!K119)</f>
        <v>2016</v>
      </c>
      <c r="L119" s="162">
        <f>IF('Indicator Date'!L119="","x",'Indicator Date'!L119)</f>
        <v>2016</v>
      </c>
      <c r="M119" s="162">
        <f>IF('Indicator Date'!M119="","x",'Indicator Date'!M119)</f>
        <v>2018</v>
      </c>
      <c r="N119" s="162">
        <f>IF('Indicator Date'!N119="","x",'Indicator Date'!N119)</f>
        <v>2018</v>
      </c>
      <c r="O119" s="162">
        <f>IF('Indicator Date'!O119="","x",'Indicator Date'!O119)</f>
        <v>2017</v>
      </c>
      <c r="P119" s="162">
        <f>IF('Indicator Date'!P119="","x",'Indicator Date'!P119)</f>
        <v>2017</v>
      </c>
      <c r="Q119" s="162">
        <f>IF('Indicator Date'!Q119="","x",'Indicator Date'!Q119)</f>
        <v>2015</v>
      </c>
      <c r="R119" s="162" t="str">
        <f>IF('Indicator Date'!R119="","x",LEFT(RIGHT('Indicator Date'!R119,6),4))</f>
        <v>2011</v>
      </c>
      <c r="S119" s="162">
        <f>IF('Indicator Date'!S119="","x",'Indicator Date'!S119)</f>
        <v>2018</v>
      </c>
      <c r="T119" s="162">
        <f>IF('Indicator Date'!T119="","x",'Indicator Date'!T119)</f>
        <v>2015</v>
      </c>
      <c r="U119" s="162">
        <f>IF('Indicator Date'!U119="","x",'Indicator Date'!U119)</f>
        <v>2016</v>
      </c>
      <c r="V119" s="162">
        <f>IF('Indicator Date'!V119="","x",'Indicator Date'!V119)</f>
        <v>2016</v>
      </c>
      <c r="W119" s="162">
        <f>IF('Indicator Date'!W119="","x",'Indicator Date'!W119)</f>
        <v>2015</v>
      </c>
      <c r="X119" s="162">
        <f>IF('Indicator Date'!X119="","x",'Indicator Date'!X119)</f>
        <v>2011</v>
      </c>
      <c r="Y119" s="162">
        <f>IF('Indicator Date'!Y119="","x",'Indicator Date'!Y119)</f>
        <v>2012</v>
      </c>
      <c r="Z119" s="162">
        <f>IF('Indicator Date'!Z119="","x",'Indicator Date'!Z119)</f>
        <v>2016</v>
      </c>
      <c r="AA119" s="162">
        <f>IF('Indicator Date'!AA119="","x",'Indicator Date'!AA119)</f>
        <v>2016</v>
      </c>
      <c r="AB119" s="162">
        <f>IF('Indicator Date'!AB119="","x",'Indicator Date'!AB119)</f>
        <v>2016</v>
      </c>
      <c r="AC119" s="162">
        <f>IF('Indicator Date'!AC119="","x",'Indicator Date'!AC119)</f>
        <v>2015</v>
      </c>
      <c r="AD119" s="162">
        <f>IF('Indicator Date'!AD119="","x",'Indicator Date'!AD119)</f>
        <v>2015</v>
      </c>
      <c r="AE119" s="162">
        <f>IF('Indicator Date'!AE119="","x",'Indicator Date'!AE119)</f>
        <v>2012</v>
      </c>
      <c r="AF119" s="162">
        <f>IF('Indicator Date'!AF119="","x",'Indicator Date'!AF119)</f>
        <v>2015</v>
      </c>
      <c r="AG119" s="162">
        <f>IF('Indicator Date'!AG119="","x",'Indicator Date'!AG119)</f>
        <v>2008</v>
      </c>
      <c r="AH119" s="162">
        <f>IF('Indicator Date'!AH119="","x",'Indicator Date'!AH119)</f>
        <v>2016</v>
      </c>
      <c r="AI119" s="162">
        <f>IF('Indicator Date'!AI119="","x",'Indicator Date'!AI119)</f>
        <v>2017</v>
      </c>
      <c r="AJ119" s="162">
        <f>IF('Indicator Date'!AJ119="","x",'Indicator Date'!AJ119)</f>
        <v>2018</v>
      </c>
      <c r="AK119" s="162">
        <f>IF('Indicator Date'!AK119="","x",YEAR('Indicator Date'!AK119))</f>
        <v>2017</v>
      </c>
      <c r="AL119" s="162">
        <f>IF('Indicator Date'!AL119="","x",YEAR('Indicator Date'!AL119))</f>
        <v>2017</v>
      </c>
      <c r="AM119" s="162">
        <f>IF('Indicator Date'!AM119="","x",'Indicator Date'!AM119)</f>
        <v>2017</v>
      </c>
      <c r="AN119" s="162">
        <f>IF('Indicator Date'!AN119="","x",'Indicator Date'!AN119)</f>
        <v>2014</v>
      </c>
      <c r="AO119" s="162">
        <f>IF('Indicator Date'!AO119="","x",'Indicator Date'!AO119)</f>
        <v>2014</v>
      </c>
      <c r="AP119" s="162">
        <f>IF('Indicator Date'!AP119="","x",'Indicator Date'!AP119)</f>
        <v>2012</v>
      </c>
      <c r="AQ119" s="162">
        <f>IF('Indicator Date'!AQ119="","x",'Indicator Date'!AQ119)</f>
        <v>2012</v>
      </c>
      <c r="AR119" s="162">
        <f>IF('Indicator Date'!AR119="","x",'Indicator Date'!AR119)</f>
        <v>2015</v>
      </c>
      <c r="AS119" s="162">
        <f>IF('Indicator Date'!AS119="","x",'Indicator Date'!AS119)</f>
        <v>2016</v>
      </c>
      <c r="AT119" s="162">
        <f>IF('Indicator Date'!AT119="","x",'Indicator Date'!AT119)</f>
        <v>2017</v>
      </c>
      <c r="AU119" s="162">
        <f>IF('Indicator Date'!AU119="","x",'Indicator Date'!AU119)</f>
        <v>2016</v>
      </c>
      <c r="AV119" s="162">
        <f>IF('Indicator Date'!AV119="","x",'Indicator Date'!AV119)</f>
        <v>2015</v>
      </c>
      <c r="AW119" s="162">
        <f>IF('Indicator Date'!AW119="","x",'Indicator Date'!AW119)</f>
        <v>2015</v>
      </c>
      <c r="AX119" s="162">
        <f>IF('Indicator Date'!AX119="","x",'Indicator Date'!AX119)</f>
        <v>2016</v>
      </c>
      <c r="AY119" s="162">
        <f>IF('Indicator Date'!AY119="","x",'Indicator Date'!AY119)</f>
        <v>2014</v>
      </c>
      <c r="AZ119" s="162">
        <f>IF('Indicator Date'!AZ119="","x",'Indicator Date'!AZ119)</f>
        <v>2015</v>
      </c>
      <c r="BA119" s="162">
        <f>IF('Indicator Date'!BA119="","x",'Indicator Date'!BA119)</f>
        <v>2015</v>
      </c>
      <c r="BB119" s="162">
        <f>IF('Indicator Date'!BB119="","x",'Indicator Date'!BB119)</f>
        <v>2017</v>
      </c>
      <c r="BC119" s="162">
        <f>IF('Indicator Date'!BC119="","x",'Indicator Date'!BC119)</f>
        <v>2017</v>
      </c>
      <c r="BD119" s="162">
        <f>IF('Indicator Date'!BD119="","x",'Indicator Date'!BD119)</f>
        <v>2015</v>
      </c>
      <c r="BE119" s="162">
        <f>IF('Indicator Date'!BE119="","x",'Indicator Date'!BE119)</f>
        <v>2014</v>
      </c>
      <c r="BF119" s="108"/>
    </row>
    <row r="120" spans="1:58" x14ac:dyDescent="0.25">
      <c r="A120" s="133" t="s">
        <v>370</v>
      </c>
      <c r="B120" s="111" t="s">
        <v>218</v>
      </c>
      <c r="C120" s="162">
        <f>IF('Indicator Date'!C120="","x",'Indicator Date'!C120)</f>
        <v>2015</v>
      </c>
      <c r="D120" s="162">
        <f>IF('Indicator Date'!D120="","x",'Indicator Date'!D120)</f>
        <v>2015</v>
      </c>
      <c r="E120" s="162">
        <f>IF('Indicator Date'!E120="","x",'Indicator Date'!E120)</f>
        <v>2015</v>
      </c>
      <c r="F120" s="162">
        <f>IF('Indicator Date'!F120="","x",'Indicator Date'!F120)</f>
        <v>2015</v>
      </c>
      <c r="G120" s="162">
        <f>IF('Indicator Date'!G120="","x",'Indicator Date'!G120)</f>
        <v>2015</v>
      </c>
      <c r="H120" s="162">
        <f>IF('Indicator Date'!H120="","x",'Indicator Date'!H120)</f>
        <v>2015</v>
      </c>
      <c r="I120" s="162">
        <f>IF('Indicator Date'!I120="","x",'Indicator Date'!I120)</f>
        <v>2015</v>
      </c>
      <c r="J120" s="162">
        <f>IF('Indicator Date'!J120="","x",'Indicator Date'!J120)</f>
        <v>2016</v>
      </c>
      <c r="K120" s="162">
        <f>IF('Indicator Date'!K120="","x",'Indicator Date'!K120)</f>
        <v>2016</v>
      </c>
      <c r="L120" s="162">
        <f>IF('Indicator Date'!L120="","x",'Indicator Date'!L120)</f>
        <v>2016</v>
      </c>
      <c r="M120" s="162">
        <f>IF('Indicator Date'!M120="","x",'Indicator Date'!M120)</f>
        <v>2018</v>
      </c>
      <c r="N120" s="162">
        <f>IF('Indicator Date'!N120="","x",'Indicator Date'!N120)</f>
        <v>2018</v>
      </c>
      <c r="O120" s="162">
        <f>IF('Indicator Date'!O120="","x",'Indicator Date'!O120)</f>
        <v>2017</v>
      </c>
      <c r="P120" s="162">
        <f>IF('Indicator Date'!P120="","x",'Indicator Date'!P120)</f>
        <v>2017</v>
      </c>
      <c r="Q120" s="162">
        <f>IF('Indicator Date'!Q120="","x",'Indicator Date'!Q120)</f>
        <v>2015</v>
      </c>
      <c r="R120" s="162" t="str">
        <f>IF('Indicator Date'!R120="","x",LEFT(RIGHT('Indicator Date'!R120,6),4))</f>
        <v>x</v>
      </c>
      <c r="S120" s="162">
        <f>IF('Indicator Date'!S120="","x",'Indicator Date'!S120)</f>
        <v>2018</v>
      </c>
      <c r="T120" s="162">
        <f>IF('Indicator Date'!T120="","x",'Indicator Date'!T120)</f>
        <v>2015</v>
      </c>
      <c r="U120" s="162">
        <f>IF('Indicator Date'!U120="","x",'Indicator Date'!U120)</f>
        <v>2016</v>
      </c>
      <c r="V120" s="162">
        <f>IF('Indicator Date'!V120="","x",'Indicator Date'!V120)</f>
        <v>2016</v>
      </c>
      <c r="W120" s="162">
        <f>IF('Indicator Date'!W120="","x",'Indicator Date'!W120)</f>
        <v>2015</v>
      </c>
      <c r="X120" s="162">
        <f>IF('Indicator Date'!X120="","x",'Indicator Date'!X120)</f>
        <v>2016</v>
      </c>
      <c r="Y120" s="162">
        <f>IF('Indicator Date'!Y120="","x",'Indicator Date'!Y120)</f>
        <v>2012</v>
      </c>
      <c r="Z120" s="162">
        <f>IF('Indicator Date'!Z120="","x",'Indicator Date'!Z120)</f>
        <v>2016</v>
      </c>
      <c r="AA120" s="162">
        <f>IF('Indicator Date'!AA120="","x",'Indicator Date'!AA120)</f>
        <v>2016</v>
      </c>
      <c r="AB120" s="162">
        <f>IF('Indicator Date'!AB120="","x",'Indicator Date'!AB120)</f>
        <v>2016</v>
      </c>
      <c r="AC120" s="162">
        <f>IF('Indicator Date'!AC120="","x",'Indicator Date'!AC120)</f>
        <v>2015</v>
      </c>
      <c r="AD120" s="162">
        <f>IF('Indicator Date'!AD120="","x",'Indicator Date'!AD120)</f>
        <v>2015</v>
      </c>
      <c r="AE120" s="162">
        <f>IF('Indicator Date'!AE120="","x",'Indicator Date'!AE120)</f>
        <v>2012</v>
      </c>
      <c r="AF120" s="162">
        <f>IF('Indicator Date'!AF120="","x",'Indicator Date'!AF120)</f>
        <v>2015</v>
      </c>
      <c r="AG120" s="162" t="str">
        <f>IF('Indicator Date'!AG120="","x",'Indicator Date'!AG120)</f>
        <v>x</v>
      </c>
      <c r="AH120" s="162">
        <f>IF('Indicator Date'!AH120="","x",'Indicator Date'!AH120)</f>
        <v>2016</v>
      </c>
      <c r="AI120" s="162">
        <f>IF('Indicator Date'!AI120="","x",'Indicator Date'!AI120)</f>
        <v>2017</v>
      </c>
      <c r="AJ120" s="162">
        <f>IF('Indicator Date'!AJ120="","x",'Indicator Date'!AJ120)</f>
        <v>2018</v>
      </c>
      <c r="AK120" s="162">
        <f>IF('Indicator Date'!AK120="","x",YEAR('Indicator Date'!AK120))</f>
        <v>2017</v>
      </c>
      <c r="AL120" s="162">
        <f>IF('Indicator Date'!AL120="","x",YEAR('Indicator Date'!AL120))</f>
        <v>2017</v>
      </c>
      <c r="AM120" s="162">
        <f>IF('Indicator Date'!AM120="","x",'Indicator Date'!AM120)</f>
        <v>2017</v>
      </c>
      <c r="AN120" s="162">
        <f>IF('Indicator Date'!AN120="","x",'Indicator Date'!AN120)</f>
        <v>2014</v>
      </c>
      <c r="AO120" s="162">
        <f>IF('Indicator Date'!AO120="","x",'Indicator Date'!AO120)</f>
        <v>2014</v>
      </c>
      <c r="AP120" s="162">
        <f>IF('Indicator Date'!AP120="","x",'Indicator Date'!AP120)</f>
        <v>2013</v>
      </c>
      <c r="AQ120" s="162">
        <f>IF('Indicator Date'!AQ120="","x",'Indicator Date'!AQ120)</f>
        <v>2013</v>
      </c>
      <c r="AR120" s="162">
        <f>IF('Indicator Date'!AR120="","x",'Indicator Date'!AR120)</f>
        <v>2009</v>
      </c>
      <c r="AS120" s="162">
        <f>IF('Indicator Date'!AS120="","x",'Indicator Date'!AS120)</f>
        <v>2016</v>
      </c>
      <c r="AT120" s="162">
        <f>IF('Indicator Date'!AT120="","x",'Indicator Date'!AT120)</f>
        <v>2017</v>
      </c>
      <c r="AU120" s="162">
        <f>IF('Indicator Date'!AU120="","x",'Indicator Date'!AU120)</f>
        <v>2016</v>
      </c>
      <c r="AV120" s="162">
        <f>IF('Indicator Date'!AV120="","x",'Indicator Date'!AV120)</f>
        <v>2016</v>
      </c>
      <c r="AW120" s="162">
        <f>IF('Indicator Date'!AW120="","x",'Indicator Date'!AW120)</f>
        <v>2015</v>
      </c>
      <c r="AX120" s="162">
        <f>IF('Indicator Date'!AX120="","x",'Indicator Date'!AX120)</f>
        <v>2016</v>
      </c>
      <c r="AY120" s="162">
        <f>IF('Indicator Date'!AY120="","x",'Indicator Date'!AY120)</f>
        <v>2014</v>
      </c>
      <c r="AZ120" s="162">
        <f>IF('Indicator Date'!AZ120="","x",'Indicator Date'!AZ120)</f>
        <v>2015</v>
      </c>
      <c r="BA120" s="162">
        <f>IF('Indicator Date'!BA120="","x",'Indicator Date'!BA120)</f>
        <v>2015</v>
      </c>
      <c r="BB120" s="162">
        <f>IF('Indicator Date'!BB120="","x",'Indicator Date'!BB120)</f>
        <v>2017</v>
      </c>
      <c r="BC120" s="162">
        <f>IF('Indicator Date'!BC120="","x",'Indicator Date'!BC120)</f>
        <v>2017</v>
      </c>
      <c r="BD120" s="162">
        <f>IF('Indicator Date'!BD120="","x",'Indicator Date'!BD120)</f>
        <v>2015</v>
      </c>
      <c r="BE120" s="162">
        <f>IF('Indicator Date'!BE120="","x",'Indicator Date'!BE120)</f>
        <v>2014</v>
      </c>
      <c r="BF120" s="108"/>
    </row>
    <row r="121" spans="1:58" x14ac:dyDescent="0.25">
      <c r="A121" s="133" t="s">
        <v>220</v>
      </c>
      <c r="B121" s="111" t="s">
        <v>219</v>
      </c>
      <c r="C121" s="162">
        <f>IF('Indicator Date'!C121="","x",'Indicator Date'!C121)</f>
        <v>2015</v>
      </c>
      <c r="D121" s="162">
        <f>IF('Indicator Date'!D121="","x",'Indicator Date'!D121)</f>
        <v>2015</v>
      </c>
      <c r="E121" s="162">
        <f>IF('Indicator Date'!E121="","x",'Indicator Date'!E121)</f>
        <v>2015</v>
      </c>
      <c r="F121" s="162">
        <f>IF('Indicator Date'!F121="","x",'Indicator Date'!F121)</f>
        <v>2015</v>
      </c>
      <c r="G121" s="162">
        <f>IF('Indicator Date'!G121="","x",'Indicator Date'!G121)</f>
        <v>2015</v>
      </c>
      <c r="H121" s="162">
        <f>IF('Indicator Date'!H121="","x",'Indicator Date'!H121)</f>
        <v>2015</v>
      </c>
      <c r="I121" s="162">
        <f>IF('Indicator Date'!I121="","x",'Indicator Date'!I121)</f>
        <v>2015</v>
      </c>
      <c r="J121" s="162">
        <f>IF('Indicator Date'!J121="","x",'Indicator Date'!J121)</f>
        <v>2016</v>
      </c>
      <c r="K121" s="162">
        <f>IF('Indicator Date'!K121="","x",'Indicator Date'!K121)</f>
        <v>2016</v>
      </c>
      <c r="L121" s="162">
        <f>IF('Indicator Date'!L121="","x",'Indicator Date'!L121)</f>
        <v>2016</v>
      </c>
      <c r="M121" s="162">
        <f>IF('Indicator Date'!M121="","x",'Indicator Date'!M121)</f>
        <v>2018</v>
      </c>
      <c r="N121" s="162">
        <f>IF('Indicator Date'!N121="","x",'Indicator Date'!N121)</f>
        <v>2018</v>
      </c>
      <c r="O121" s="162">
        <f>IF('Indicator Date'!O121="","x",'Indicator Date'!O121)</f>
        <v>2017</v>
      </c>
      <c r="P121" s="162">
        <f>IF('Indicator Date'!P121="","x",'Indicator Date'!P121)</f>
        <v>2017</v>
      </c>
      <c r="Q121" s="162">
        <f>IF('Indicator Date'!Q121="","x",'Indicator Date'!Q121)</f>
        <v>2015</v>
      </c>
      <c r="R121" s="162" t="str">
        <f>IF('Indicator Date'!R121="","x",LEFT(RIGHT('Indicator Date'!R121,6),4))</f>
        <v>2013</v>
      </c>
      <c r="S121" s="162">
        <f>IF('Indicator Date'!S121="","x",'Indicator Date'!S121)</f>
        <v>2018</v>
      </c>
      <c r="T121" s="162">
        <f>IF('Indicator Date'!T121="","x",'Indicator Date'!T121)</f>
        <v>2015</v>
      </c>
      <c r="U121" s="162">
        <f>IF('Indicator Date'!U121="","x",'Indicator Date'!U121)</f>
        <v>2016</v>
      </c>
      <c r="V121" s="162">
        <f>IF('Indicator Date'!V121="","x",'Indicator Date'!V121)</f>
        <v>2016</v>
      </c>
      <c r="W121" s="162">
        <f>IF('Indicator Date'!W121="","x",'Indicator Date'!W121)</f>
        <v>2015</v>
      </c>
      <c r="X121" s="162">
        <f>IF('Indicator Date'!X121="","x",'Indicator Date'!X121)</f>
        <v>2013</v>
      </c>
      <c r="Y121" s="162">
        <f>IF('Indicator Date'!Y121="","x",'Indicator Date'!Y121)</f>
        <v>2010</v>
      </c>
      <c r="Z121" s="162">
        <f>IF('Indicator Date'!Z121="","x",'Indicator Date'!Z121)</f>
        <v>2016</v>
      </c>
      <c r="AA121" s="162">
        <f>IF('Indicator Date'!AA121="","x",'Indicator Date'!AA121)</f>
        <v>2016</v>
      </c>
      <c r="AB121" s="162">
        <f>IF('Indicator Date'!AB121="","x",'Indicator Date'!AB121)</f>
        <v>2016</v>
      </c>
      <c r="AC121" s="162">
        <f>IF('Indicator Date'!AC121="","x",'Indicator Date'!AC121)</f>
        <v>2015</v>
      </c>
      <c r="AD121" s="162">
        <f>IF('Indicator Date'!AD121="","x",'Indicator Date'!AD121)</f>
        <v>2015</v>
      </c>
      <c r="AE121" s="162">
        <f>IF('Indicator Date'!AE121="","x",'Indicator Date'!AE121)</f>
        <v>2012</v>
      </c>
      <c r="AF121" s="162">
        <f>IF('Indicator Date'!AF121="","x",'Indicator Date'!AF121)</f>
        <v>2015</v>
      </c>
      <c r="AG121" s="162">
        <f>IF('Indicator Date'!AG121="","x",'Indicator Date'!AG121)</f>
        <v>2009</v>
      </c>
      <c r="AH121" s="162">
        <f>IF('Indicator Date'!AH121="","x",'Indicator Date'!AH121)</f>
        <v>2016</v>
      </c>
      <c r="AI121" s="162">
        <f>IF('Indicator Date'!AI121="","x",'Indicator Date'!AI121)</f>
        <v>2017</v>
      </c>
      <c r="AJ121" s="162">
        <f>IF('Indicator Date'!AJ121="","x",'Indicator Date'!AJ121)</f>
        <v>2018</v>
      </c>
      <c r="AK121" s="162" t="str">
        <f>IF('Indicator Date'!AK121="","x",YEAR('Indicator Date'!AK121))</f>
        <v>x</v>
      </c>
      <c r="AL121" s="162">
        <f>IF('Indicator Date'!AL121="","x",YEAR('Indicator Date'!AL121))</f>
        <v>2017</v>
      </c>
      <c r="AM121" s="162">
        <f>IF('Indicator Date'!AM121="","x",'Indicator Date'!AM121)</f>
        <v>2017</v>
      </c>
      <c r="AN121" s="162">
        <f>IF('Indicator Date'!AN121="","x",'Indicator Date'!AN121)</f>
        <v>2014</v>
      </c>
      <c r="AO121" s="162">
        <f>IF('Indicator Date'!AO121="","x",'Indicator Date'!AO121)</f>
        <v>2014</v>
      </c>
      <c r="AP121" s="162">
        <f>IF('Indicator Date'!AP121="","x",'Indicator Date'!AP121)</f>
        <v>2013</v>
      </c>
      <c r="AQ121" s="162">
        <f>IF('Indicator Date'!AQ121="","x",'Indicator Date'!AQ121)</f>
        <v>2013</v>
      </c>
      <c r="AR121" s="162">
        <f>IF('Indicator Date'!AR121="","x",'Indicator Date'!AR121)</f>
        <v>2009</v>
      </c>
      <c r="AS121" s="162">
        <f>IF('Indicator Date'!AS121="","x",'Indicator Date'!AS121)</f>
        <v>2016</v>
      </c>
      <c r="AT121" s="162">
        <f>IF('Indicator Date'!AT121="","x",'Indicator Date'!AT121)</f>
        <v>2017</v>
      </c>
      <c r="AU121" s="162">
        <f>IF('Indicator Date'!AU121="","x",'Indicator Date'!AU121)</f>
        <v>2016</v>
      </c>
      <c r="AV121" s="162">
        <f>IF('Indicator Date'!AV121="","x",'Indicator Date'!AV121)</f>
        <v>2015</v>
      </c>
      <c r="AW121" s="162">
        <f>IF('Indicator Date'!AW121="","x",'Indicator Date'!AW121)</f>
        <v>2015</v>
      </c>
      <c r="AX121" s="162">
        <f>IF('Indicator Date'!AX121="","x",'Indicator Date'!AX121)</f>
        <v>2016</v>
      </c>
      <c r="AY121" s="162">
        <f>IF('Indicator Date'!AY121="","x",'Indicator Date'!AY121)</f>
        <v>2014</v>
      </c>
      <c r="AZ121" s="162">
        <f>IF('Indicator Date'!AZ121="","x",'Indicator Date'!AZ121)</f>
        <v>2015</v>
      </c>
      <c r="BA121" s="162">
        <f>IF('Indicator Date'!BA121="","x",'Indicator Date'!BA121)</f>
        <v>2015</v>
      </c>
      <c r="BB121" s="162">
        <f>IF('Indicator Date'!BB121="","x",'Indicator Date'!BB121)</f>
        <v>2017</v>
      </c>
      <c r="BC121" s="162">
        <f>IF('Indicator Date'!BC121="","x",'Indicator Date'!BC121)</f>
        <v>2017</v>
      </c>
      <c r="BD121" s="162">
        <f>IF('Indicator Date'!BD121="","x",'Indicator Date'!BD121)</f>
        <v>2015</v>
      </c>
      <c r="BE121" s="162">
        <f>IF('Indicator Date'!BE121="","x",'Indicator Date'!BE121)</f>
        <v>2014</v>
      </c>
      <c r="BF121" s="108"/>
    </row>
    <row r="122" spans="1:58" x14ac:dyDescent="0.25">
      <c r="A122" s="133" t="s">
        <v>222</v>
      </c>
      <c r="B122" s="111" t="s">
        <v>221</v>
      </c>
      <c r="C122" s="162">
        <f>IF('Indicator Date'!C122="","x",'Indicator Date'!C122)</f>
        <v>2015</v>
      </c>
      <c r="D122" s="162">
        <f>IF('Indicator Date'!D122="","x",'Indicator Date'!D122)</f>
        <v>2015</v>
      </c>
      <c r="E122" s="162">
        <f>IF('Indicator Date'!E122="","x",'Indicator Date'!E122)</f>
        <v>2015</v>
      </c>
      <c r="F122" s="162">
        <f>IF('Indicator Date'!F122="","x",'Indicator Date'!F122)</f>
        <v>2015</v>
      </c>
      <c r="G122" s="162">
        <f>IF('Indicator Date'!G122="","x",'Indicator Date'!G122)</f>
        <v>2015</v>
      </c>
      <c r="H122" s="162">
        <f>IF('Indicator Date'!H122="","x",'Indicator Date'!H122)</f>
        <v>2015</v>
      </c>
      <c r="I122" s="162">
        <f>IF('Indicator Date'!I122="","x",'Indicator Date'!I122)</f>
        <v>2015</v>
      </c>
      <c r="J122" s="162">
        <f>IF('Indicator Date'!J122="","x",'Indicator Date'!J122)</f>
        <v>2016</v>
      </c>
      <c r="K122" s="162">
        <f>IF('Indicator Date'!K122="","x",'Indicator Date'!K122)</f>
        <v>2016</v>
      </c>
      <c r="L122" s="162">
        <f>IF('Indicator Date'!L122="","x",'Indicator Date'!L122)</f>
        <v>2016</v>
      </c>
      <c r="M122" s="162">
        <f>IF('Indicator Date'!M122="","x",'Indicator Date'!M122)</f>
        <v>2018</v>
      </c>
      <c r="N122" s="162">
        <f>IF('Indicator Date'!N122="","x",'Indicator Date'!N122)</f>
        <v>2018</v>
      </c>
      <c r="O122" s="162">
        <f>IF('Indicator Date'!O122="","x",'Indicator Date'!O122)</f>
        <v>2017</v>
      </c>
      <c r="P122" s="162">
        <f>IF('Indicator Date'!P122="","x",'Indicator Date'!P122)</f>
        <v>2017</v>
      </c>
      <c r="Q122" s="162" t="str">
        <f>IF('Indicator Date'!Q122="","x",'Indicator Date'!Q122)</f>
        <v>x</v>
      </c>
      <c r="R122" s="162" t="str">
        <f>IF('Indicator Date'!R122="","x",LEFT(RIGHT('Indicator Date'!R122,6),4))</f>
        <v>x</v>
      </c>
      <c r="S122" s="162">
        <f>IF('Indicator Date'!S122="","x",'Indicator Date'!S122)</f>
        <v>2018</v>
      </c>
      <c r="T122" s="162">
        <f>IF('Indicator Date'!T122="","x",'Indicator Date'!T122)</f>
        <v>2015</v>
      </c>
      <c r="U122" s="162">
        <f>IF('Indicator Date'!U122="","x",'Indicator Date'!U122)</f>
        <v>2016</v>
      </c>
      <c r="V122" s="162">
        <f>IF('Indicator Date'!V122="","x",'Indicator Date'!V122)</f>
        <v>2016</v>
      </c>
      <c r="W122" s="162">
        <f>IF('Indicator Date'!W122="","x",'Indicator Date'!W122)</f>
        <v>2015</v>
      </c>
      <c r="X122" s="162">
        <f>IF('Indicator Date'!X122="","x",'Indicator Date'!X122)</f>
        <v>2007</v>
      </c>
      <c r="Y122" s="162">
        <f>IF('Indicator Date'!Y122="","x",'Indicator Date'!Y122)</f>
        <v>2010</v>
      </c>
      <c r="Z122" s="162">
        <f>IF('Indicator Date'!Z122="","x",'Indicator Date'!Z122)</f>
        <v>2016</v>
      </c>
      <c r="AA122" s="162">
        <f>IF('Indicator Date'!AA122="","x",'Indicator Date'!AA122)</f>
        <v>2016</v>
      </c>
      <c r="AB122" s="162" t="str">
        <f>IF('Indicator Date'!AB122="","x",'Indicator Date'!AB122)</f>
        <v>x</v>
      </c>
      <c r="AC122" s="162">
        <f>IF('Indicator Date'!AC122="","x",'Indicator Date'!AC122)</f>
        <v>2015</v>
      </c>
      <c r="AD122" s="162">
        <f>IF('Indicator Date'!AD122="","x",'Indicator Date'!AD122)</f>
        <v>2015</v>
      </c>
      <c r="AE122" s="162" t="str">
        <f>IF('Indicator Date'!AE122="","x",'Indicator Date'!AE122)</f>
        <v>x</v>
      </c>
      <c r="AF122" s="162" t="str">
        <f>IF('Indicator Date'!AF122="","x",'Indicator Date'!AF122)</f>
        <v>x</v>
      </c>
      <c r="AG122" s="162" t="str">
        <f>IF('Indicator Date'!AG122="","x",'Indicator Date'!AG122)</f>
        <v>x</v>
      </c>
      <c r="AH122" s="162">
        <f>IF('Indicator Date'!AH122="","x",'Indicator Date'!AH122)</f>
        <v>2016</v>
      </c>
      <c r="AI122" s="162">
        <f>IF('Indicator Date'!AI122="","x",'Indicator Date'!AI122)</f>
        <v>2017</v>
      </c>
      <c r="AJ122" s="162">
        <f>IF('Indicator Date'!AJ122="","x",'Indicator Date'!AJ122)</f>
        <v>2018</v>
      </c>
      <c r="AK122" s="162" t="str">
        <f>IF('Indicator Date'!AK122="","x",YEAR('Indicator Date'!AK122))</f>
        <v>x</v>
      </c>
      <c r="AL122" s="162">
        <f>IF('Indicator Date'!AL122="","x",YEAR('Indicator Date'!AL122))</f>
        <v>2017</v>
      </c>
      <c r="AM122" s="162">
        <f>IF('Indicator Date'!AM122="","x",'Indicator Date'!AM122)</f>
        <v>2017</v>
      </c>
      <c r="AN122" s="162">
        <f>IF('Indicator Date'!AN122="","x",'Indicator Date'!AN122)</f>
        <v>2014</v>
      </c>
      <c r="AO122" s="162">
        <f>IF('Indicator Date'!AO122="","x",'Indicator Date'!AO122)</f>
        <v>2014</v>
      </c>
      <c r="AP122" s="162" t="str">
        <f>IF('Indicator Date'!AP122="","x",'Indicator Date'!AP122)</f>
        <v>x</v>
      </c>
      <c r="AQ122" s="162" t="str">
        <f>IF('Indicator Date'!AQ122="","x",'Indicator Date'!AQ122)</f>
        <v>x</v>
      </c>
      <c r="AR122" s="162">
        <f>IF('Indicator Date'!AR122="","x",'Indicator Date'!AR122)</f>
        <v>2011</v>
      </c>
      <c r="AS122" s="162">
        <f>IF('Indicator Date'!AS122="","x",'Indicator Date'!AS122)</f>
        <v>2016</v>
      </c>
      <c r="AT122" s="162" t="str">
        <f>IF('Indicator Date'!AT122="","x",'Indicator Date'!AT122)</f>
        <v>x</v>
      </c>
      <c r="AU122" s="162">
        <f>IF('Indicator Date'!AU122="","x",'Indicator Date'!AU122)</f>
        <v>2016</v>
      </c>
      <c r="AV122" s="162" t="str">
        <f>IF('Indicator Date'!AV122="","x",'Indicator Date'!AV122)</f>
        <v>x</v>
      </c>
      <c r="AW122" s="162">
        <f>IF('Indicator Date'!AW122="","x",'Indicator Date'!AW122)</f>
        <v>2011</v>
      </c>
      <c r="AX122" s="162">
        <f>IF('Indicator Date'!AX122="","x",'Indicator Date'!AX122)</f>
        <v>2016</v>
      </c>
      <c r="AY122" s="162">
        <f>IF('Indicator Date'!AY122="","x",'Indicator Date'!AY122)</f>
        <v>2014</v>
      </c>
      <c r="AZ122" s="162">
        <f>IF('Indicator Date'!AZ122="","x",'Indicator Date'!AZ122)</f>
        <v>2015</v>
      </c>
      <c r="BA122" s="162">
        <f>IF('Indicator Date'!BA122="","x",'Indicator Date'!BA122)</f>
        <v>2015</v>
      </c>
      <c r="BB122" s="162">
        <f>IF('Indicator Date'!BB122="","x",'Indicator Date'!BB122)</f>
        <v>2017</v>
      </c>
      <c r="BC122" s="162">
        <f>IF('Indicator Date'!BC122="","x",'Indicator Date'!BC122)</f>
        <v>2017</v>
      </c>
      <c r="BD122" s="162">
        <f>IF('Indicator Date'!BD122="","x",'Indicator Date'!BD122)</f>
        <v>2015</v>
      </c>
      <c r="BE122" s="162">
        <f>IF('Indicator Date'!BE122="","x",'Indicator Date'!BE122)</f>
        <v>2014</v>
      </c>
      <c r="BF122" s="108"/>
    </row>
    <row r="123" spans="1:58" x14ac:dyDescent="0.25">
      <c r="A123" s="133" t="s">
        <v>224</v>
      </c>
      <c r="B123" s="111" t="s">
        <v>223</v>
      </c>
      <c r="C123" s="162">
        <f>IF('Indicator Date'!C123="","x",'Indicator Date'!C123)</f>
        <v>2015</v>
      </c>
      <c r="D123" s="162">
        <f>IF('Indicator Date'!D123="","x",'Indicator Date'!D123)</f>
        <v>2015</v>
      </c>
      <c r="E123" s="162">
        <f>IF('Indicator Date'!E123="","x",'Indicator Date'!E123)</f>
        <v>2015</v>
      </c>
      <c r="F123" s="162">
        <f>IF('Indicator Date'!F123="","x",'Indicator Date'!F123)</f>
        <v>2015</v>
      </c>
      <c r="G123" s="162">
        <f>IF('Indicator Date'!G123="","x",'Indicator Date'!G123)</f>
        <v>2015</v>
      </c>
      <c r="H123" s="162">
        <f>IF('Indicator Date'!H123="","x",'Indicator Date'!H123)</f>
        <v>2015</v>
      </c>
      <c r="I123" s="162">
        <f>IF('Indicator Date'!I123="","x",'Indicator Date'!I123)</f>
        <v>2015</v>
      </c>
      <c r="J123" s="162">
        <f>IF('Indicator Date'!J123="","x",'Indicator Date'!J123)</f>
        <v>2016</v>
      </c>
      <c r="K123" s="162">
        <f>IF('Indicator Date'!K123="","x",'Indicator Date'!K123)</f>
        <v>2016</v>
      </c>
      <c r="L123" s="162">
        <f>IF('Indicator Date'!L123="","x",'Indicator Date'!L123)</f>
        <v>2016</v>
      </c>
      <c r="M123" s="162">
        <f>IF('Indicator Date'!M123="","x",'Indicator Date'!M123)</f>
        <v>2018</v>
      </c>
      <c r="N123" s="162">
        <f>IF('Indicator Date'!N123="","x",'Indicator Date'!N123)</f>
        <v>2018</v>
      </c>
      <c r="O123" s="162">
        <f>IF('Indicator Date'!O123="","x",'Indicator Date'!O123)</f>
        <v>2017</v>
      </c>
      <c r="P123" s="162">
        <f>IF('Indicator Date'!P123="","x",'Indicator Date'!P123)</f>
        <v>2017</v>
      </c>
      <c r="Q123" s="162">
        <f>IF('Indicator Date'!Q123="","x",'Indicator Date'!Q123)</f>
        <v>2015</v>
      </c>
      <c r="R123" s="162" t="str">
        <f>IF('Indicator Date'!R123="","x",LEFT(RIGHT('Indicator Date'!R123,6),4))</f>
        <v>2014</v>
      </c>
      <c r="S123" s="162">
        <f>IF('Indicator Date'!S123="","x",'Indicator Date'!S123)</f>
        <v>2018</v>
      </c>
      <c r="T123" s="162">
        <f>IF('Indicator Date'!T123="","x",'Indicator Date'!T123)</f>
        <v>2015</v>
      </c>
      <c r="U123" s="162">
        <f>IF('Indicator Date'!U123="","x",'Indicator Date'!U123)</f>
        <v>2016</v>
      </c>
      <c r="V123" s="162">
        <f>IF('Indicator Date'!V123="","x",'Indicator Date'!V123)</f>
        <v>2016</v>
      </c>
      <c r="W123" s="162">
        <f>IF('Indicator Date'!W123="","x",'Indicator Date'!W123)</f>
        <v>2015</v>
      </c>
      <c r="X123" s="162">
        <f>IF('Indicator Date'!X123="","x",'Indicator Date'!X123)</f>
        <v>2016</v>
      </c>
      <c r="Y123" s="162" t="str">
        <f>IF('Indicator Date'!Y123="","x",'Indicator Date'!Y123)</f>
        <v>x</v>
      </c>
      <c r="Z123" s="162">
        <f>IF('Indicator Date'!Z123="","x",'Indicator Date'!Z123)</f>
        <v>2016</v>
      </c>
      <c r="AA123" s="162">
        <f>IF('Indicator Date'!AA123="","x",'Indicator Date'!AA123)</f>
        <v>2016</v>
      </c>
      <c r="AB123" s="162">
        <f>IF('Indicator Date'!AB123="","x",'Indicator Date'!AB123)</f>
        <v>2016</v>
      </c>
      <c r="AC123" s="162">
        <f>IF('Indicator Date'!AC123="","x",'Indicator Date'!AC123)</f>
        <v>2015</v>
      </c>
      <c r="AD123" s="162">
        <f>IF('Indicator Date'!AD123="","x",'Indicator Date'!AD123)</f>
        <v>2015</v>
      </c>
      <c r="AE123" s="162">
        <f>IF('Indicator Date'!AE123="","x",'Indicator Date'!AE123)</f>
        <v>2012</v>
      </c>
      <c r="AF123" s="162">
        <f>IF('Indicator Date'!AF123="","x",'Indicator Date'!AF123)</f>
        <v>2015</v>
      </c>
      <c r="AG123" s="162">
        <f>IF('Indicator Date'!AG123="","x",'Indicator Date'!AG123)</f>
        <v>2010</v>
      </c>
      <c r="AH123" s="162">
        <f>IF('Indicator Date'!AH123="","x",'Indicator Date'!AH123)</f>
        <v>2016</v>
      </c>
      <c r="AI123" s="162">
        <f>IF('Indicator Date'!AI123="","x",'Indicator Date'!AI123)</f>
        <v>2017</v>
      </c>
      <c r="AJ123" s="162">
        <f>IF('Indicator Date'!AJ123="","x",'Indicator Date'!AJ123)</f>
        <v>2018</v>
      </c>
      <c r="AK123" s="162">
        <f>IF('Indicator Date'!AK123="","x",YEAR('Indicator Date'!AK123))</f>
        <v>2017</v>
      </c>
      <c r="AL123" s="162">
        <f>IF('Indicator Date'!AL123="","x",YEAR('Indicator Date'!AL123))</f>
        <v>2017</v>
      </c>
      <c r="AM123" s="162">
        <f>IF('Indicator Date'!AM123="","x",'Indicator Date'!AM123)</f>
        <v>2017</v>
      </c>
      <c r="AN123" s="162">
        <f>IF('Indicator Date'!AN123="","x",'Indicator Date'!AN123)</f>
        <v>2014</v>
      </c>
      <c r="AO123" s="162">
        <f>IF('Indicator Date'!AO123="","x",'Indicator Date'!AO123)</f>
        <v>2014</v>
      </c>
      <c r="AP123" s="162">
        <f>IF('Indicator Date'!AP123="","x",'Indicator Date'!AP123)</f>
        <v>2014</v>
      </c>
      <c r="AQ123" s="162">
        <f>IF('Indicator Date'!AQ123="","x",'Indicator Date'!AQ123)</f>
        <v>2014</v>
      </c>
      <c r="AR123" s="162">
        <f>IF('Indicator Date'!AR123="","x",'Indicator Date'!AR123)</f>
        <v>2015</v>
      </c>
      <c r="AS123" s="162">
        <f>IF('Indicator Date'!AS123="","x",'Indicator Date'!AS123)</f>
        <v>2016</v>
      </c>
      <c r="AT123" s="162">
        <f>IF('Indicator Date'!AT123="","x",'Indicator Date'!AT123)</f>
        <v>2017</v>
      </c>
      <c r="AU123" s="162">
        <f>IF('Indicator Date'!AU123="","x",'Indicator Date'!AU123)</f>
        <v>2016</v>
      </c>
      <c r="AV123" s="162">
        <f>IF('Indicator Date'!AV123="","x",'Indicator Date'!AV123)</f>
        <v>2015</v>
      </c>
      <c r="AW123" s="162">
        <f>IF('Indicator Date'!AW123="","x",'Indicator Date'!AW123)</f>
        <v>2015</v>
      </c>
      <c r="AX123" s="162">
        <f>IF('Indicator Date'!AX123="","x",'Indicator Date'!AX123)</f>
        <v>2016</v>
      </c>
      <c r="AY123" s="162">
        <f>IF('Indicator Date'!AY123="","x",'Indicator Date'!AY123)</f>
        <v>2014</v>
      </c>
      <c r="AZ123" s="162">
        <f>IF('Indicator Date'!AZ123="","x",'Indicator Date'!AZ123)</f>
        <v>2015</v>
      </c>
      <c r="BA123" s="162">
        <f>IF('Indicator Date'!BA123="","x",'Indicator Date'!BA123)</f>
        <v>2015</v>
      </c>
      <c r="BB123" s="162">
        <f>IF('Indicator Date'!BB123="","x",'Indicator Date'!BB123)</f>
        <v>2017</v>
      </c>
      <c r="BC123" s="162">
        <f>IF('Indicator Date'!BC123="","x",'Indicator Date'!BC123)</f>
        <v>2017</v>
      </c>
      <c r="BD123" s="162">
        <f>IF('Indicator Date'!BD123="","x",'Indicator Date'!BD123)</f>
        <v>2015</v>
      </c>
      <c r="BE123" s="162">
        <f>IF('Indicator Date'!BE123="","x",'Indicator Date'!BE123)</f>
        <v>2014</v>
      </c>
      <c r="BF123" s="108"/>
    </row>
    <row r="124" spans="1:58" x14ac:dyDescent="0.25">
      <c r="A124" s="133" t="s">
        <v>226</v>
      </c>
      <c r="B124" s="111" t="s">
        <v>225</v>
      </c>
      <c r="C124" s="162">
        <f>IF('Indicator Date'!C124="","x",'Indicator Date'!C124)</f>
        <v>2015</v>
      </c>
      <c r="D124" s="162">
        <f>IF('Indicator Date'!D124="","x",'Indicator Date'!D124)</f>
        <v>2015</v>
      </c>
      <c r="E124" s="162">
        <f>IF('Indicator Date'!E124="","x",'Indicator Date'!E124)</f>
        <v>2015</v>
      </c>
      <c r="F124" s="162">
        <f>IF('Indicator Date'!F124="","x",'Indicator Date'!F124)</f>
        <v>2015</v>
      </c>
      <c r="G124" s="162">
        <f>IF('Indicator Date'!G124="","x",'Indicator Date'!G124)</f>
        <v>2015</v>
      </c>
      <c r="H124" s="162">
        <f>IF('Indicator Date'!H124="","x",'Indicator Date'!H124)</f>
        <v>2015</v>
      </c>
      <c r="I124" s="162">
        <f>IF('Indicator Date'!I124="","x",'Indicator Date'!I124)</f>
        <v>2015</v>
      </c>
      <c r="J124" s="162">
        <f>IF('Indicator Date'!J124="","x",'Indicator Date'!J124)</f>
        <v>2016</v>
      </c>
      <c r="K124" s="162">
        <f>IF('Indicator Date'!K124="","x",'Indicator Date'!K124)</f>
        <v>2016</v>
      </c>
      <c r="L124" s="162">
        <f>IF('Indicator Date'!L124="","x",'Indicator Date'!L124)</f>
        <v>2016</v>
      </c>
      <c r="M124" s="162">
        <f>IF('Indicator Date'!M124="","x",'Indicator Date'!M124)</f>
        <v>2018</v>
      </c>
      <c r="N124" s="162">
        <f>IF('Indicator Date'!N124="","x",'Indicator Date'!N124)</f>
        <v>2018</v>
      </c>
      <c r="O124" s="162">
        <f>IF('Indicator Date'!O124="","x",'Indicator Date'!O124)</f>
        <v>2017</v>
      </c>
      <c r="P124" s="162">
        <f>IF('Indicator Date'!P124="","x",'Indicator Date'!P124)</f>
        <v>2017</v>
      </c>
      <c r="Q124" s="162">
        <f>IF('Indicator Date'!Q124="","x",'Indicator Date'!Q124)</f>
        <v>2015</v>
      </c>
      <c r="R124" s="162" t="str">
        <f>IF('Indicator Date'!R124="","x",LEFT(RIGHT('Indicator Date'!R124,6),4))</f>
        <v>x</v>
      </c>
      <c r="S124" s="162">
        <f>IF('Indicator Date'!S124="","x",'Indicator Date'!S124)</f>
        <v>2018</v>
      </c>
      <c r="T124" s="162">
        <f>IF('Indicator Date'!T124="","x",'Indicator Date'!T124)</f>
        <v>2015</v>
      </c>
      <c r="U124" s="162">
        <f>IF('Indicator Date'!U124="","x",'Indicator Date'!U124)</f>
        <v>2016</v>
      </c>
      <c r="V124" s="162" t="str">
        <f>IF('Indicator Date'!V124="","x",'Indicator Date'!V124)</f>
        <v>x</v>
      </c>
      <c r="W124" s="162">
        <f>IF('Indicator Date'!W124="","x",'Indicator Date'!W124)</f>
        <v>2015</v>
      </c>
      <c r="X124" s="162" t="str">
        <f>IF('Indicator Date'!X124="","x",'Indicator Date'!X124)</f>
        <v>x</v>
      </c>
      <c r="Y124" s="162">
        <f>IF('Indicator Date'!Y124="","x",'Indicator Date'!Y124)</f>
        <v>2010</v>
      </c>
      <c r="Z124" s="162">
        <f>IF('Indicator Date'!Z124="","x",'Indicator Date'!Z124)</f>
        <v>2016</v>
      </c>
      <c r="AA124" s="162">
        <f>IF('Indicator Date'!AA124="","x",'Indicator Date'!AA124)</f>
        <v>2016</v>
      </c>
      <c r="AB124" s="162">
        <f>IF('Indicator Date'!AB124="","x",'Indicator Date'!AB124)</f>
        <v>2016</v>
      </c>
      <c r="AC124" s="162">
        <f>IF('Indicator Date'!AC124="","x",'Indicator Date'!AC124)</f>
        <v>2015</v>
      </c>
      <c r="AD124" s="162">
        <f>IF('Indicator Date'!AD124="","x",'Indicator Date'!AD124)</f>
        <v>2015</v>
      </c>
      <c r="AE124" s="162" t="str">
        <f>IF('Indicator Date'!AE124="","x",'Indicator Date'!AE124)</f>
        <v>x</v>
      </c>
      <c r="AF124" s="162">
        <f>IF('Indicator Date'!AF124="","x",'Indicator Date'!AF124)</f>
        <v>2015</v>
      </c>
      <c r="AG124" s="162">
        <f>IF('Indicator Date'!AG124="","x",'Indicator Date'!AG124)</f>
        <v>2012</v>
      </c>
      <c r="AH124" s="162">
        <f>IF('Indicator Date'!AH124="","x",'Indicator Date'!AH124)</f>
        <v>2016</v>
      </c>
      <c r="AI124" s="162">
        <f>IF('Indicator Date'!AI124="","x",'Indicator Date'!AI124)</f>
        <v>2017</v>
      </c>
      <c r="AJ124" s="162">
        <f>IF('Indicator Date'!AJ124="","x",'Indicator Date'!AJ124)</f>
        <v>2018</v>
      </c>
      <c r="AK124" s="162" t="str">
        <f>IF('Indicator Date'!AK124="","x",YEAR('Indicator Date'!AK124))</f>
        <v>x</v>
      </c>
      <c r="AL124" s="162">
        <f>IF('Indicator Date'!AL124="","x",YEAR('Indicator Date'!AL124))</f>
        <v>2017</v>
      </c>
      <c r="AM124" s="162">
        <f>IF('Indicator Date'!AM124="","x",'Indicator Date'!AM124)</f>
        <v>2017</v>
      </c>
      <c r="AN124" s="162">
        <f>IF('Indicator Date'!AN124="","x",'Indicator Date'!AN124)</f>
        <v>2014</v>
      </c>
      <c r="AO124" s="162">
        <f>IF('Indicator Date'!AO124="","x",'Indicator Date'!AO124)</f>
        <v>2014</v>
      </c>
      <c r="AP124" s="162">
        <f>IF('Indicator Date'!AP124="","x",'Indicator Date'!AP124)</f>
        <v>2014</v>
      </c>
      <c r="AQ124" s="162">
        <f>IF('Indicator Date'!AQ124="","x",'Indicator Date'!AQ124)</f>
        <v>2014</v>
      </c>
      <c r="AR124" s="162">
        <f>IF('Indicator Date'!AR124="","x",'Indicator Date'!AR124)</f>
        <v>2015</v>
      </c>
      <c r="AS124" s="162">
        <f>IF('Indicator Date'!AS124="","x",'Indicator Date'!AS124)</f>
        <v>2016</v>
      </c>
      <c r="AT124" s="162">
        <f>IF('Indicator Date'!AT124="","x",'Indicator Date'!AT124)</f>
        <v>2017</v>
      </c>
      <c r="AU124" s="162">
        <f>IF('Indicator Date'!AU124="","x",'Indicator Date'!AU124)</f>
        <v>2016</v>
      </c>
      <c r="AV124" s="162" t="str">
        <f>IF('Indicator Date'!AV124="","x",'Indicator Date'!AV124)</f>
        <v>x</v>
      </c>
      <c r="AW124" s="162">
        <f>IF('Indicator Date'!AW124="","x",'Indicator Date'!AW124)</f>
        <v>2015</v>
      </c>
      <c r="AX124" s="162">
        <f>IF('Indicator Date'!AX124="","x",'Indicator Date'!AX124)</f>
        <v>2016</v>
      </c>
      <c r="AY124" s="162">
        <f>IF('Indicator Date'!AY124="","x",'Indicator Date'!AY124)</f>
        <v>2014</v>
      </c>
      <c r="AZ124" s="162">
        <f>IF('Indicator Date'!AZ124="","x",'Indicator Date'!AZ124)</f>
        <v>2015</v>
      </c>
      <c r="BA124" s="162">
        <f>IF('Indicator Date'!BA124="","x",'Indicator Date'!BA124)</f>
        <v>2015</v>
      </c>
      <c r="BB124" s="162">
        <f>IF('Indicator Date'!BB124="","x",'Indicator Date'!BB124)</f>
        <v>2017</v>
      </c>
      <c r="BC124" s="162">
        <f>IF('Indicator Date'!BC124="","x",'Indicator Date'!BC124)</f>
        <v>2017</v>
      </c>
      <c r="BD124" s="162">
        <f>IF('Indicator Date'!BD124="","x",'Indicator Date'!BD124)</f>
        <v>2015</v>
      </c>
      <c r="BE124" s="162">
        <f>IF('Indicator Date'!BE124="","x",'Indicator Date'!BE124)</f>
        <v>2014</v>
      </c>
      <c r="BF124" s="108"/>
    </row>
    <row r="125" spans="1:58" x14ac:dyDescent="0.25">
      <c r="A125" s="133" t="s">
        <v>228</v>
      </c>
      <c r="B125" s="111" t="s">
        <v>227</v>
      </c>
      <c r="C125" s="162">
        <f>IF('Indicator Date'!C125="","x",'Indicator Date'!C125)</f>
        <v>2015</v>
      </c>
      <c r="D125" s="162">
        <f>IF('Indicator Date'!D125="","x",'Indicator Date'!D125)</f>
        <v>2015</v>
      </c>
      <c r="E125" s="162">
        <f>IF('Indicator Date'!E125="","x",'Indicator Date'!E125)</f>
        <v>2015</v>
      </c>
      <c r="F125" s="162">
        <f>IF('Indicator Date'!F125="","x",'Indicator Date'!F125)</f>
        <v>2015</v>
      </c>
      <c r="G125" s="162">
        <f>IF('Indicator Date'!G125="","x",'Indicator Date'!G125)</f>
        <v>2015</v>
      </c>
      <c r="H125" s="162">
        <f>IF('Indicator Date'!H125="","x",'Indicator Date'!H125)</f>
        <v>2015</v>
      </c>
      <c r="I125" s="162">
        <f>IF('Indicator Date'!I125="","x",'Indicator Date'!I125)</f>
        <v>2015</v>
      </c>
      <c r="J125" s="162">
        <f>IF('Indicator Date'!J125="","x",'Indicator Date'!J125)</f>
        <v>2016</v>
      </c>
      <c r="K125" s="162">
        <f>IF('Indicator Date'!K125="","x",'Indicator Date'!K125)</f>
        <v>2016</v>
      </c>
      <c r="L125" s="162">
        <f>IF('Indicator Date'!L125="","x",'Indicator Date'!L125)</f>
        <v>2016</v>
      </c>
      <c r="M125" s="162">
        <f>IF('Indicator Date'!M125="","x",'Indicator Date'!M125)</f>
        <v>2018</v>
      </c>
      <c r="N125" s="162">
        <f>IF('Indicator Date'!N125="","x",'Indicator Date'!N125)</f>
        <v>2018</v>
      </c>
      <c r="O125" s="162">
        <f>IF('Indicator Date'!O125="","x",'Indicator Date'!O125)</f>
        <v>2017</v>
      </c>
      <c r="P125" s="162">
        <f>IF('Indicator Date'!P125="","x",'Indicator Date'!P125)</f>
        <v>2017</v>
      </c>
      <c r="Q125" s="162">
        <f>IF('Indicator Date'!Q125="","x",'Indicator Date'!Q125)</f>
        <v>2015</v>
      </c>
      <c r="R125" s="162" t="str">
        <f>IF('Indicator Date'!R125="","x",LEFT(RIGHT('Indicator Date'!R125,6),4))</f>
        <v>x</v>
      </c>
      <c r="S125" s="162">
        <f>IF('Indicator Date'!S125="","x",'Indicator Date'!S125)</f>
        <v>2018</v>
      </c>
      <c r="T125" s="162">
        <f>IF('Indicator Date'!T125="","x",'Indicator Date'!T125)</f>
        <v>2015</v>
      </c>
      <c r="U125" s="162">
        <f>IF('Indicator Date'!U125="","x",'Indicator Date'!U125)</f>
        <v>2016</v>
      </c>
      <c r="V125" s="162" t="str">
        <f>IF('Indicator Date'!V125="","x",'Indicator Date'!V125)</f>
        <v>x</v>
      </c>
      <c r="W125" s="162">
        <f>IF('Indicator Date'!W125="","x",'Indicator Date'!W125)</f>
        <v>2015</v>
      </c>
      <c r="X125" s="162" t="str">
        <f>IF('Indicator Date'!X125="","x",'Indicator Date'!X125)</f>
        <v>x</v>
      </c>
      <c r="Y125" s="162">
        <f>IF('Indicator Date'!Y125="","x",'Indicator Date'!Y125)</f>
        <v>2010</v>
      </c>
      <c r="Z125" s="162">
        <f>IF('Indicator Date'!Z125="","x",'Indicator Date'!Z125)</f>
        <v>2016</v>
      </c>
      <c r="AA125" s="162">
        <f>IF('Indicator Date'!AA125="","x",'Indicator Date'!AA125)</f>
        <v>2016</v>
      </c>
      <c r="AB125" s="162">
        <f>IF('Indicator Date'!AB125="","x",'Indicator Date'!AB125)</f>
        <v>2016</v>
      </c>
      <c r="AC125" s="162">
        <f>IF('Indicator Date'!AC125="","x",'Indicator Date'!AC125)</f>
        <v>2015</v>
      </c>
      <c r="AD125" s="162">
        <f>IF('Indicator Date'!AD125="","x",'Indicator Date'!AD125)</f>
        <v>2015</v>
      </c>
      <c r="AE125" s="162" t="str">
        <f>IF('Indicator Date'!AE125="","x",'Indicator Date'!AE125)</f>
        <v>x</v>
      </c>
      <c r="AF125" s="162">
        <f>IF('Indicator Date'!AF125="","x",'Indicator Date'!AF125)</f>
        <v>2015</v>
      </c>
      <c r="AG125" s="162" t="str">
        <f>IF('Indicator Date'!AG125="","x",'Indicator Date'!AG125)</f>
        <v>x</v>
      </c>
      <c r="AH125" s="162">
        <f>IF('Indicator Date'!AH125="","x",'Indicator Date'!AH125)</f>
        <v>2016</v>
      </c>
      <c r="AI125" s="162">
        <f>IF('Indicator Date'!AI125="","x",'Indicator Date'!AI125)</f>
        <v>2017</v>
      </c>
      <c r="AJ125" s="162">
        <f>IF('Indicator Date'!AJ125="","x",'Indicator Date'!AJ125)</f>
        <v>2018</v>
      </c>
      <c r="AK125" s="162" t="str">
        <f>IF('Indicator Date'!AK125="","x",YEAR('Indicator Date'!AK125))</f>
        <v>x</v>
      </c>
      <c r="AL125" s="162">
        <f>IF('Indicator Date'!AL125="","x",YEAR('Indicator Date'!AL125))</f>
        <v>2017</v>
      </c>
      <c r="AM125" s="162">
        <f>IF('Indicator Date'!AM125="","x",'Indicator Date'!AM125)</f>
        <v>2017</v>
      </c>
      <c r="AN125" s="162">
        <f>IF('Indicator Date'!AN125="","x",'Indicator Date'!AN125)</f>
        <v>2014</v>
      </c>
      <c r="AO125" s="162">
        <f>IF('Indicator Date'!AO125="","x",'Indicator Date'!AO125)</f>
        <v>2014</v>
      </c>
      <c r="AP125" s="162">
        <f>IF('Indicator Date'!AP125="","x",'Indicator Date'!AP125)</f>
        <v>2012</v>
      </c>
      <c r="AQ125" s="162" t="str">
        <f>IF('Indicator Date'!AQ125="","x",'Indicator Date'!AQ125)</f>
        <v>x</v>
      </c>
      <c r="AR125" s="162">
        <f>IF('Indicator Date'!AR125="","x",'Indicator Date'!AR125)</f>
        <v>2015</v>
      </c>
      <c r="AS125" s="162">
        <f>IF('Indicator Date'!AS125="","x",'Indicator Date'!AS125)</f>
        <v>2016</v>
      </c>
      <c r="AT125" s="162">
        <f>IF('Indicator Date'!AT125="","x",'Indicator Date'!AT125)</f>
        <v>2017</v>
      </c>
      <c r="AU125" s="162">
        <f>IF('Indicator Date'!AU125="","x",'Indicator Date'!AU125)</f>
        <v>2016</v>
      </c>
      <c r="AV125" s="162" t="str">
        <f>IF('Indicator Date'!AV125="","x",'Indicator Date'!AV125)</f>
        <v>x</v>
      </c>
      <c r="AW125" s="162">
        <f>IF('Indicator Date'!AW125="","x",'Indicator Date'!AW125)</f>
        <v>2015</v>
      </c>
      <c r="AX125" s="162">
        <f>IF('Indicator Date'!AX125="","x",'Indicator Date'!AX125)</f>
        <v>2016</v>
      </c>
      <c r="AY125" s="162">
        <f>IF('Indicator Date'!AY125="","x",'Indicator Date'!AY125)</f>
        <v>2014</v>
      </c>
      <c r="AZ125" s="162" t="str">
        <f>IF('Indicator Date'!AZ125="","x",'Indicator Date'!AZ125)</f>
        <v>x</v>
      </c>
      <c r="BA125" s="162">
        <f>IF('Indicator Date'!BA125="","x",'Indicator Date'!BA125)</f>
        <v>2015</v>
      </c>
      <c r="BB125" s="162">
        <f>IF('Indicator Date'!BB125="","x",'Indicator Date'!BB125)</f>
        <v>2017</v>
      </c>
      <c r="BC125" s="162">
        <f>IF('Indicator Date'!BC125="","x",'Indicator Date'!BC125)</f>
        <v>2017</v>
      </c>
      <c r="BD125" s="162">
        <f>IF('Indicator Date'!BD125="","x",'Indicator Date'!BD125)</f>
        <v>2015</v>
      </c>
      <c r="BE125" s="162">
        <f>IF('Indicator Date'!BE125="","x",'Indicator Date'!BE125)</f>
        <v>2014</v>
      </c>
      <c r="BF125" s="108"/>
    </row>
    <row r="126" spans="1:58" x14ac:dyDescent="0.25">
      <c r="A126" s="133" t="s">
        <v>230</v>
      </c>
      <c r="B126" s="111" t="s">
        <v>229</v>
      </c>
      <c r="C126" s="162">
        <f>IF('Indicator Date'!C126="","x",'Indicator Date'!C126)</f>
        <v>2015</v>
      </c>
      <c r="D126" s="162">
        <f>IF('Indicator Date'!D126="","x",'Indicator Date'!D126)</f>
        <v>2015</v>
      </c>
      <c r="E126" s="162">
        <f>IF('Indicator Date'!E126="","x",'Indicator Date'!E126)</f>
        <v>2015</v>
      </c>
      <c r="F126" s="162">
        <f>IF('Indicator Date'!F126="","x",'Indicator Date'!F126)</f>
        <v>2015</v>
      </c>
      <c r="G126" s="162">
        <f>IF('Indicator Date'!G126="","x",'Indicator Date'!G126)</f>
        <v>2015</v>
      </c>
      <c r="H126" s="162">
        <f>IF('Indicator Date'!H126="","x",'Indicator Date'!H126)</f>
        <v>2015</v>
      </c>
      <c r="I126" s="162">
        <f>IF('Indicator Date'!I126="","x",'Indicator Date'!I126)</f>
        <v>2015</v>
      </c>
      <c r="J126" s="162">
        <f>IF('Indicator Date'!J126="","x",'Indicator Date'!J126)</f>
        <v>2016</v>
      </c>
      <c r="K126" s="162">
        <f>IF('Indicator Date'!K126="","x",'Indicator Date'!K126)</f>
        <v>2016</v>
      </c>
      <c r="L126" s="162">
        <f>IF('Indicator Date'!L126="","x",'Indicator Date'!L126)</f>
        <v>2016</v>
      </c>
      <c r="M126" s="162">
        <f>IF('Indicator Date'!M126="","x",'Indicator Date'!M126)</f>
        <v>2018</v>
      </c>
      <c r="N126" s="162">
        <f>IF('Indicator Date'!N126="","x",'Indicator Date'!N126)</f>
        <v>2018</v>
      </c>
      <c r="O126" s="162">
        <f>IF('Indicator Date'!O126="","x",'Indicator Date'!O126)</f>
        <v>2017</v>
      </c>
      <c r="P126" s="162">
        <f>IF('Indicator Date'!P126="","x",'Indicator Date'!P126)</f>
        <v>2017</v>
      </c>
      <c r="Q126" s="162">
        <f>IF('Indicator Date'!Q126="","x",'Indicator Date'!Q126)</f>
        <v>2015</v>
      </c>
      <c r="R126" s="162" t="str">
        <f>IF('Indicator Date'!R126="","x",LEFT(RIGHT('Indicator Date'!R126,6),4))</f>
        <v>2012</v>
      </c>
      <c r="S126" s="162">
        <f>IF('Indicator Date'!S126="","x",'Indicator Date'!S126)</f>
        <v>2018</v>
      </c>
      <c r="T126" s="162">
        <f>IF('Indicator Date'!T126="","x",'Indicator Date'!T126)</f>
        <v>2015</v>
      </c>
      <c r="U126" s="162">
        <f>IF('Indicator Date'!U126="","x",'Indicator Date'!U126)</f>
        <v>2016</v>
      </c>
      <c r="V126" s="162">
        <f>IF('Indicator Date'!V126="","x",'Indicator Date'!V126)</f>
        <v>2016</v>
      </c>
      <c r="W126" s="162">
        <f>IF('Indicator Date'!W126="","x",'Indicator Date'!W126)</f>
        <v>2015</v>
      </c>
      <c r="X126" s="162">
        <f>IF('Indicator Date'!X126="","x",'Indicator Date'!X126)</f>
        <v>2006</v>
      </c>
      <c r="Y126" s="162">
        <f>IF('Indicator Date'!Y126="","x",'Indicator Date'!Y126)</f>
        <v>2014</v>
      </c>
      <c r="Z126" s="162">
        <f>IF('Indicator Date'!Z126="","x",'Indicator Date'!Z126)</f>
        <v>2016</v>
      </c>
      <c r="AA126" s="162">
        <f>IF('Indicator Date'!AA126="","x",'Indicator Date'!AA126)</f>
        <v>2016</v>
      </c>
      <c r="AB126" s="162">
        <f>IF('Indicator Date'!AB126="","x",'Indicator Date'!AB126)</f>
        <v>2016</v>
      </c>
      <c r="AC126" s="162">
        <f>IF('Indicator Date'!AC126="","x",'Indicator Date'!AC126)</f>
        <v>2015</v>
      </c>
      <c r="AD126" s="162">
        <f>IF('Indicator Date'!AD126="","x",'Indicator Date'!AD126)</f>
        <v>2015</v>
      </c>
      <c r="AE126" s="162">
        <f>IF('Indicator Date'!AE126="","x",'Indicator Date'!AE126)</f>
        <v>2012</v>
      </c>
      <c r="AF126" s="162">
        <f>IF('Indicator Date'!AF126="","x",'Indicator Date'!AF126)</f>
        <v>2015</v>
      </c>
      <c r="AG126" s="162">
        <f>IF('Indicator Date'!AG126="","x",'Indicator Date'!AG126)</f>
        <v>2014</v>
      </c>
      <c r="AH126" s="162">
        <f>IF('Indicator Date'!AH126="","x",'Indicator Date'!AH126)</f>
        <v>2016</v>
      </c>
      <c r="AI126" s="162">
        <f>IF('Indicator Date'!AI126="","x",'Indicator Date'!AI126)</f>
        <v>2017</v>
      </c>
      <c r="AJ126" s="162">
        <f>IF('Indicator Date'!AJ126="","x",'Indicator Date'!AJ126)</f>
        <v>2018</v>
      </c>
      <c r="AK126" s="162" t="str">
        <f>IF('Indicator Date'!AK126="","x",YEAR('Indicator Date'!AK126))</f>
        <v>x</v>
      </c>
      <c r="AL126" s="162">
        <f>IF('Indicator Date'!AL126="","x",YEAR('Indicator Date'!AL126))</f>
        <v>2017</v>
      </c>
      <c r="AM126" s="162">
        <f>IF('Indicator Date'!AM126="","x",'Indicator Date'!AM126)</f>
        <v>2017</v>
      </c>
      <c r="AN126" s="162">
        <f>IF('Indicator Date'!AN126="","x",'Indicator Date'!AN126)</f>
        <v>2014</v>
      </c>
      <c r="AO126" s="162">
        <f>IF('Indicator Date'!AO126="","x",'Indicator Date'!AO126)</f>
        <v>2014</v>
      </c>
      <c r="AP126" s="162">
        <f>IF('Indicator Date'!AP126="","x",'Indicator Date'!AP126)</f>
        <v>2014</v>
      </c>
      <c r="AQ126" s="162">
        <f>IF('Indicator Date'!AQ126="","x",'Indicator Date'!AQ126)</f>
        <v>2014</v>
      </c>
      <c r="AR126" s="162">
        <f>IF('Indicator Date'!AR126="","x",'Indicator Date'!AR126)</f>
        <v>2009</v>
      </c>
      <c r="AS126" s="162">
        <f>IF('Indicator Date'!AS126="","x",'Indicator Date'!AS126)</f>
        <v>2016</v>
      </c>
      <c r="AT126" s="162">
        <f>IF('Indicator Date'!AT126="","x",'Indicator Date'!AT126)</f>
        <v>2017</v>
      </c>
      <c r="AU126" s="162">
        <f>IF('Indicator Date'!AU126="","x",'Indicator Date'!AU126)</f>
        <v>2016</v>
      </c>
      <c r="AV126" s="162">
        <f>IF('Indicator Date'!AV126="","x",'Indicator Date'!AV126)</f>
        <v>2015</v>
      </c>
      <c r="AW126" s="162">
        <f>IF('Indicator Date'!AW126="","x",'Indicator Date'!AW126)</f>
        <v>2015</v>
      </c>
      <c r="AX126" s="162">
        <f>IF('Indicator Date'!AX126="","x",'Indicator Date'!AX126)</f>
        <v>2016</v>
      </c>
      <c r="AY126" s="162">
        <f>IF('Indicator Date'!AY126="","x",'Indicator Date'!AY126)</f>
        <v>2014</v>
      </c>
      <c r="AZ126" s="162">
        <f>IF('Indicator Date'!AZ126="","x",'Indicator Date'!AZ126)</f>
        <v>2015</v>
      </c>
      <c r="BA126" s="162">
        <f>IF('Indicator Date'!BA126="","x",'Indicator Date'!BA126)</f>
        <v>2015</v>
      </c>
      <c r="BB126" s="162">
        <f>IF('Indicator Date'!BB126="","x",'Indicator Date'!BB126)</f>
        <v>2017</v>
      </c>
      <c r="BC126" s="162">
        <f>IF('Indicator Date'!BC126="","x",'Indicator Date'!BC126)</f>
        <v>2017</v>
      </c>
      <c r="BD126" s="162">
        <f>IF('Indicator Date'!BD126="","x",'Indicator Date'!BD126)</f>
        <v>2015</v>
      </c>
      <c r="BE126" s="162">
        <f>IF('Indicator Date'!BE126="","x",'Indicator Date'!BE126)</f>
        <v>2014</v>
      </c>
      <c r="BF126" s="108"/>
    </row>
    <row r="127" spans="1:58" x14ac:dyDescent="0.25">
      <c r="A127" s="133" t="s">
        <v>232</v>
      </c>
      <c r="B127" s="111" t="s">
        <v>231</v>
      </c>
      <c r="C127" s="162">
        <f>IF('Indicator Date'!C127="","x",'Indicator Date'!C127)</f>
        <v>2015</v>
      </c>
      <c r="D127" s="162">
        <f>IF('Indicator Date'!D127="","x",'Indicator Date'!D127)</f>
        <v>2015</v>
      </c>
      <c r="E127" s="162">
        <f>IF('Indicator Date'!E127="","x",'Indicator Date'!E127)</f>
        <v>2015</v>
      </c>
      <c r="F127" s="162">
        <f>IF('Indicator Date'!F127="","x",'Indicator Date'!F127)</f>
        <v>2015</v>
      </c>
      <c r="G127" s="162">
        <f>IF('Indicator Date'!G127="","x",'Indicator Date'!G127)</f>
        <v>2015</v>
      </c>
      <c r="H127" s="162">
        <f>IF('Indicator Date'!H127="","x",'Indicator Date'!H127)</f>
        <v>2015</v>
      </c>
      <c r="I127" s="162">
        <f>IF('Indicator Date'!I127="","x",'Indicator Date'!I127)</f>
        <v>2015</v>
      </c>
      <c r="J127" s="162">
        <f>IF('Indicator Date'!J127="","x",'Indicator Date'!J127)</f>
        <v>2016</v>
      </c>
      <c r="K127" s="162">
        <f>IF('Indicator Date'!K127="","x",'Indicator Date'!K127)</f>
        <v>2016</v>
      </c>
      <c r="L127" s="162">
        <f>IF('Indicator Date'!L127="","x",'Indicator Date'!L127)</f>
        <v>2016</v>
      </c>
      <c r="M127" s="162">
        <f>IF('Indicator Date'!M127="","x",'Indicator Date'!M127)</f>
        <v>2018</v>
      </c>
      <c r="N127" s="162">
        <f>IF('Indicator Date'!N127="","x",'Indicator Date'!N127)</f>
        <v>2018</v>
      </c>
      <c r="O127" s="162">
        <f>IF('Indicator Date'!O127="","x",'Indicator Date'!O127)</f>
        <v>2017</v>
      </c>
      <c r="P127" s="162">
        <f>IF('Indicator Date'!P127="","x",'Indicator Date'!P127)</f>
        <v>2017</v>
      </c>
      <c r="Q127" s="162">
        <f>IF('Indicator Date'!Q127="","x",'Indicator Date'!Q127)</f>
        <v>2015</v>
      </c>
      <c r="R127" s="162" t="str">
        <f>IF('Indicator Date'!R127="","x",LEFT(RIGHT('Indicator Date'!R127,6),4))</f>
        <v>2012</v>
      </c>
      <c r="S127" s="162">
        <f>IF('Indicator Date'!S127="","x",'Indicator Date'!S127)</f>
        <v>2018</v>
      </c>
      <c r="T127" s="162">
        <f>IF('Indicator Date'!T127="","x",'Indicator Date'!T127)</f>
        <v>2015</v>
      </c>
      <c r="U127" s="162">
        <f>IF('Indicator Date'!U127="","x",'Indicator Date'!U127)</f>
        <v>2016</v>
      </c>
      <c r="V127" s="162">
        <f>IF('Indicator Date'!V127="","x",'Indicator Date'!V127)</f>
        <v>2016</v>
      </c>
      <c r="W127" s="162">
        <f>IF('Indicator Date'!W127="","x",'Indicator Date'!W127)</f>
        <v>2015</v>
      </c>
      <c r="X127" s="162">
        <f>IF('Indicator Date'!X127="","x",'Indicator Date'!X127)</f>
        <v>2016</v>
      </c>
      <c r="Y127" s="162">
        <f>IF('Indicator Date'!Y127="","x",'Indicator Date'!Y127)</f>
        <v>2010</v>
      </c>
      <c r="Z127" s="162">
        <f>IF('Indicator Date'!Z127="","x",'Indicator Date'!Z127)</f>
        <v>2016</v>
      </c>
      <c r="AA127" s="162">
        <f>IF('Indicator Date'!AA127="","x",'Indicator Date'!AA127)</f>
        <v>2016</v>
      </c>
      <c r="AB127" s="162">
        <f>IF('Indicator Date'!AB127="","x",'Indicator Date'!AB127)</f>
        <v>2016</v>
      </c>
      <c r="AC127" s="162">
        <f>IF('Indicator Date'!AC127="","x",'Indicator Date'!AC127)</f>
        <v>2015</v>
      </c>
      <c r="AD127" s="162">
        <f>IF('Indicator Date'!AD127="","x",'Indicator Date'!AD127)</f>
        <v>2015</v>
      </c>
      <c r="AE127" s="162">
        <f>IF('Indicator Date'!AE127="","x",'Indicator Date'!AE127)</f>
        <v>2012</v>
      </c>
      <c r="AF127" s="162">
        <f>IF('Indicator Date'!AF127="","x",'Indicator Date'!AF127)</f>
        <v>2015</v>
      </c>
      <c r="AG127" s="162">
        <f>IF('Indicator Date'!AG127="","x",'Indicator Date'!AG127)</f>
        <v>2014</v>
      </c>
      <c r="AH127" s="162">
        <f>IF('Indicator Date'!AH127="","x",'Indicator Date'!AH127)</f>
        <v>2016</v>
      </c>
      <c r="AI127" s="162">
        <f>IF('Indicator Date'!AI127="","x",'Indicator Date'!AI127)</f>
        <v>2017</v>
      </c>
      <c r="AJ127" s="162">
        <f>IF('Indicator Date'!AJ127="","x",'Indicator Date'!AJ127)</f>
        <v>2018</v>
      </c>
      <c r="AK127" s="162">
        <f>IF('Indicator Date'!AK127="","x",YEAR('Indicator Date'!AK127))</f>
        <v>2017</v>
      </c>
      <c r="AL127" s="162">
        <f>IF('Indicator Date'!AL127="","x",YEAR('Indicator Date'!AL127))</f>
        <v>2018</v>
      </c>
      <c r="AM127" s="162">
        <f>IF('Indicator Date'!AM127="","x",'Indicator Date'!AM127)</f>
        <v>2017</v>
      </c>
      <c r="AN127" s="162">
        <f>IF('Indicator Date'!AN127="","x",'Indicator Date'!AN127)</f>
        <v>2014</v>
      </c>
      <c r="AO127" s="162">
        <f>IF('Indicator Date'!AO127="","x",'Indicator Date'!AO127)</f>
        <v>2014</v>
      </c>
      <c r="AP127" s="162">
        <f>IF('Indicator Date'!AP127="","x",'Indicator Date'!AP127)</f>
        <v>2014</v>
      </c>
      <c r="AQ127" s="162">
        <f>IF('Indicator Date'!AQ127="","x",'Indicator Date'!AQ127)</f>
        <v>2014</v>
      </c>
      <c r="AR127" s="162">
        <f>IF('Indicator Date'!AR127="","x",'Indicator Date'!AR127)</f>
        <v>2015</v>
      </c>
      <c r="AS127" s="162">
        <f>IF('Indicator Date'!AS127="","x",'Indicator Date'!AS127)</f>
        <v>2016</v>
      </c>
      <c r="AT127" s="162">
        <f>IF('Indicator Date'!AT127="","x",'Indicator Date'!AT127)</f>
        <v>2017</v>
      </c>
      <c r="AU127" s="162">
        <f>IF('Indicator Date'!AU127="","x",'Indicator Date'!AU127)</f>
        <v>2016</v>
      </c>
      <c r="AV127" s="162">
        <f>IF('Indicator Date'!AV127="","x",'Indicator Date'!AV127)</f>
        <v>2015</v>
      </c>
      <c r="AW127" s="162">
        <f>IF('Indicator Date'!AW127="","x",'Indicator Date'!AW127)</f>
        <v>2015</v>
      </c>
      <c r="AX127" s="162">
        <f>IF('Indicator Date'!AX127="","x",'Indicator Date'!AX127)</f>
        <v>2016</v>
      </c>
      <c r="AY127" s="162">
        <f>IF('Indicator Date'!AY127="","x",'Indicator Date'!AY127)</f>
        <v>2014</v>
      </c>
      <c r="AZ127" s="162">
        <f>IF('Indicator Date'!AZ127="","x",'Indicator Date'!AZ127)</f>
        <v>2015</v>
      </c>
      <c r="BA127" s="162">
        <f>IF('Indicator Date'!BA127="","x",'Indicator Date'!BA127)</f>
        <v>2015</v>
      </c>
      <c r="BB127" s="162">
        <f>IF('Indicator Date'!BB127="","x",'Indicator Date'!BB127)</f>
        <v>2017</v>
      </c>
      <c r="BC127" s="162">
        <f>IF('Indicator Date'!BC127="","x",'Indicator Date'!BC127)</f>
        <v>2017</v>
      </c>
      <c r="BD127" s="162">
        <f>IF('Indicator Date'!BD127="","x",'Indicator Date'!BD127)</f>
        <v>2015</v>
      </c>
      <c r="BE127" s="162">
        <f>IF('Indicator Date'!BE127="","x",'Indicator Date'!BE127)</f>
        <v>2014</v>
      </c>
      <c r="BF127" s="108"/>
    </row>
    <row r="128" spans="1:58" x14ac:dyDescent="0.25">
      <c r="A128" s="133" t="s">
        <v>234</v>
      </c>
      <c r="B128" s="111" t="s">
        <v>233</v>
      </c>
      <c r="C128" s="162">
        <f>IF('Indicator Date'!C128="","x",'Indicator Date'!C128)</f>
        <v>2015</v>
      </c>
      <c r="D128" s="162">
        <f>IF('Indicator Date'!D128="","x",'Indicator Date'!D128)</f>
        <v>2015</v>
      </c>
      <c r="E128" s="162">
        <f>IF('Indicator Date'!E128="","x",'Indicator Date'!E128)</f>
        <v>2015</v>
      </c>
      <c r="F128" s="162">
        <f>IF('Indicator Date'!F128="","x",'Indicator Date'!F128)</f>
        <v>2015</v>
      </c>
      <c r="G128" s="162">
        <f>IF('Indicator Date'!G128="","x",'Indicator Date'!G128)</f>
        <v>2015</v>
      </c>
      <c r="H128" s="162">
        <f>IF('Indicator Date'!H128="","x",'Indicator Date'!H128)</f>
        <v>2015</v>
      </c>
      <c r="I128" s="162">
        <f>IF('Indicator Date'!I128="","x",'Indicator Date'!I128)</f>
        <v>2015</v>
      </c>
      <c r="J128" s="162">
        <f>IF('Indicator Date'!J128="","x",'Indicator Date'!J128)</f>
        <v>2016</v>
      </c>
      <c r="K128" s="162">
        <f>IF('Indicator Date'!K128="","x",'Indicator Date'!K128)</f>
        <v>2016</v>
      </c>
      <c r="L128" s="162">
        <f>IF('Indicator Date'!L128="","x",'Indicator Date'!L128)</f>
        <v>2016</v>
      </c>
      <c r="M128" s="162">
        <f>IF('Indicator Date'!M128="","x",'Indicator Date'!M128)</f>
        <v>2018</v>
      </c>
      <c r="N128" s="162">
        <f>IF('Indicator Date'!N128="","x",'Indicator Date'!N128)</f>
        <v>2018</v>
      </c>
      <c r="O128" s="162">
        <f>IF('Indicator Date'!O128="","x",'Indicator Date'!O128)</f>
        <v>2017</v>
      </c>
      <c r="P128" s="162">
        <f>IF('Indicator Date'!P128="","x",'Indicator Date'!P128)</f>
        <v>2017</v>
      </c>
      <c r="Q128" s="162">
        <f>IF('Indicator Date'!Q128="","x",'Indicator Date'!Q128)</f>
        <v>2015</v>
      </c>
      <c r="R128" s="162" t="str">
        <f>IF('Indicator Date'!R128="","x",LEFT(RIGHT('Indicator Date'!R128,6),4))</f>
        <v>2013</v>
      </c>
      <c r="S128" s="162">
        <f>IF('Indicator Date'!S128="","x",'Indicator Date'!S128)</f>
        <v>2018</v>
      </c>
      <c r="T128" s="162">
        <f>IF('Indicator Date'!T128="","x",'Indicator Date'!T128)</f>
        <v>2015</v>
      </c>
      <c r="U128" s="162">
        <f>IF('Indicator Date'!U128="","x",'Indicator Date'!U128)</f>
        <v>2016</v>
      </c>
      <c r="V128" s="162">
        <f>IF('Indicator Date'!V128="","x",'Indicator Date'!V128)</f>
        <v>2016</v>
      </c>
      <c r="W128" s="162">
        <f>IF('Indicator Date'!W128="","x",'Indicator Date'!W128)</f>
        <v>2015</v>
      </c>
      <c r="X128" s="162">
        <f>IF('Indicator Date'!X128="","x",'Indicator Date'!X128)</f>
        <v>2016</v>
      </c>
      <c r="Y128" s="162">
        <f>IF('Indicator Date'!Y128="","x",'Indicator Date'!Y128)</f>
        <v>2010</v>
      </c>
      <c r="Z128" s="162">
        <f>IF('Indicator Date'!Z128="","x",'Indicator Date'!Z128)</f>
        <v>2016</v>
      </c>
      <c r="AA128" s="162">
        <f>IF('Indicator Date'!AA128="","x",'Indicator Date'!AA128)</f>
        <v>2016</v>
      </c>
      <c r="AB128" s="162">
        <f>IF('Indicator Date'!AB128="","x",'Indicator Date'!AB128)</f>
        <v>2016</v>
      </c>
      <c r="AC128" s="162">
        <f>IF('Indicator Date'!AC128="","x",'Indicator Date'!AC128)</f>
        <v>2015</v>
      </c>
      <c r="AD128" s="162">
        <f>IF('Indicator Date'!AD128="","x",'Indicator Date'!AD128)</f>
        <v>2015</v>
      </c>
      <c r="AE128" s="162">
        <f>IF('Indicator Date'!AE128="","x",'Indicator Date'!AE128)</f>
        <v>2012</v>
      </c>
      <c r="AF128" s="162" t="str">
        <f>IF('Indicator Date'!AF128="","x",'Indicator Date'!AF128)</f>
        <v>x</v>
      </c>
      <c r="AG128" s="162">
        <f>IF('Indicator Date'!AG128="","x",'Indicator Date'!AG128)</f>
        <v>2009</v>
      </c>
      <c r="AH128" s="162">
        <f>IF('Indicator Date'!AH128="","x",'Indicator Date'!AH128)</f>
        <v>2016</v>
      </c>
      <c r="AI128" s="162">
        <f>IF('Indicator Date'!AI128="","x",'Indicator Date'!AI128)</f>
        <v>2017</v>
      </c>
      <c r="AJ128" s="162">
        <f>IF('Indicator Date'!AJ128="","x",'Indicator Date'!AJ128)</f>
        <v>2018</v>
      </c>
      <c r="AK128" s="162">
        <f>IF('Indicator Date'!AK128="","x",YEAR('Indicator Date'!AK128))</f>
        <v>2018</v>
      </c>
      <c r="AL128" s="162">
        <f>IF('Indicator Date'!AL128="","x",YEAR('Indicator Date'!AL128))</f>
        <v>2017</v>
      </c>
      <c r="AM128" s="162">
        <f>IF('Indicator Date'!AM128="","x",'Indicator Date'!AM128)</f>
        <v>2017</v>
      </c>
      <c r="AN128" s="162">
        <f>IF('Indicator Date'!AN128="","x",'Indicator Date'!AN128)</f>
        <v>2014</v>
      </c>
      <c r="AO128" s="162">
        <f>IF('Indicator Date'!AO128="","x",'Indicator Date'!AO128)</f>
        <v>2014</v>
      </c>
      <c r="AP128" s="162">
        <f>IF('Indicator Date'!AP128="","x",'Indicator Date'!AP128)</f>
        <v>2013</v>
      </c>
      <c r="AQ128" s="162">
        <f>IF('Indicator Date'!AQ128="","x",'Indicator Date'!AQ128)</f>
        <v>2013</v>
      </c>
      <c r="AR128" s="162">
        <f>IF('Indicator Date'!AR128="","x",'Indicator Date'!AR128)</f>
        <v>2015</v>
      </c>
      <c r="AS128" s="162">
        <f>IF('Indicator Date'!AS128="","x",'Indicator Date'!AS128)</f>
        <v>2016</v>
      </c>
      <c r="AT128" s="162">
        <f>IF('Indicator Date'!AT128="","x",'Indicator Date'!AT128)</f>
        <v>2017</v>
      </c>
      <c r="AU128" s="162">
        <f>IF('Indicator Date'!AU128="","x",'Indicator Date'!AU128)</f>
        <v>2016</v>
      </c>
      <c r="AV128" s="162">
        <f>IF('Indicator Date'!AV128="","x",'Indicator Date'!AV128)</f>
        <v>2015</v>
      </c>
      <c r="AW128" s="162">
        <f>IF('Indicator Date'!AW128="","x",'Indicator Date'!AW128)</f>
        <v>2015</v>
      </c>
      <c r="AX128" s="162">
        <f>IF('Indicator Date'!AX128="","x",'Indicator Date'!AX128)</f>
        <v>2016</v>
      </c>
      <c r="AY128" s="162">
        <f>IF('Indicator Date'!AY128="","x",'Indicator Date'!AY128)</f>
        <v>2014</v>
      </c>
      <c r="AZ128" s="162">
        <f>IF('Indicator Date'!AZ128="","x",'Indicator Date'!AZ128)</f>
        <v>2015</v>
      </c>
      <c r="BA128" s="162">
        <f>IF('Indicator Date'!BA128="","x",'Indicator Date'!BA128)</f>
        <v>2015</v>
      </c>
      <c r="BB128" s="162">
        <f>IF('Indicator Date'!BB128="","x",'Indicator Date'!BB128)</f>
        <v>2017</v>
      </c>
      <c r="BC128" s="162">
        <f>IF('Indicator Date'!BC128="","x",'Indicator Date'!BC128)</f>
        <v>2017</v>
      </c>
      <c r="BD128" s="162">
        <f>IF('Indicator Date'!BD128="","x",'Indicator Date'!BD128)</f>
        <v>2015</v>
      </c>
      <c r="BE128" s="162">
        <f>IF('Indicator Date'!BE128="","x",'Indicator Date'!BE128)</f>
        <v>2014</v>
      </c>
      <c r="BF128" s="108"/>
    </row>
    <row r="129" spans="1:58" x14ac:dyDescent="0.25">
      <c r="A129" s="133" t="s">
        <v>236</v>
      </c>
      <c r="B129" s="111" t="s">
        <v>235</v>
      </c>
      <c r="C129" s="162">
        <f>IF('Indicator Date'!C129="","x",'Indicator Date'!C129)</f>
        <v>2015</v>
      </c>
      <c r="D129" s="162">
        <f>IF('Indicator Date'!D129="","x",'Indicator Date'!D129)</f>
        <v>2015</v>
      </c>
      <c r="E129" s="162">
        <f>IF('Indicator Date'!E129="","x",'Indicator Date'!E129)</f>
        <v>2015</v>
      </c>
      <c r="F129" s="162">
        <f>IF('Indicator Date'!F129="","x",'Indicator Date'!F129)</f>
        <v>2015</v>
      </c>
      <c r="G129" s="162">
        <f>IF('Indicator Date'!G129="","x",'Indicator Date'!G129)</f>
        <v>2015</v>
      </c>
      <c r="H129" s="162">
        <f>IF('Indicator Date'!H129="","x",'Indicator Date'!H129)</f>
        <v>2015</v>
      </c>
      <c r="I129" s="162">
        <f>IF('Indicator Date'!I129="","x",'Indicator Date'!I129)</f>
        <v>2015</v>
      </c>
      <c r="J129" s="162">
        <f>IF('Indicator Date'!J129="","x",'Indicator Date'!J129)</f>
        <v>2016</v>
      </c>
      <c r="K129" s="162">
        <f>IF('Indicator Date'!K129="","x",'Indicator Date'!K129)</f>
        <v>2016</v>
      </c>
      <c r="L129" s="162">
        <f>IF('Indicator Date'!L129="","x",'Indicator Date'!L129)</f>
        <v>2016</v>
      </c>
      <c r="M129" s="162">
        <f>IF('Indicator Date'!M129="","x",'Indicator Date'!M129)</f>
        <v>2018</v>
      </c>
      <c r="N129" s="162">
        <f>IF('Indicator Date'!N129="","x",'Indicator Date'!N129)</f>
        <v>2018</v>
      </c>
      <c r="O129" s="162">
        <f>IF('Indicator Date'!O129="","x",'Indicator Date'!O129)</f>
        <v>2017</v>
      </c>
      <c r="P129" s="162">
        <f>IF('Indicator Date'!P129="","x",'Indicator Date'!P129)</f>
        <v>2017</v>
      </c>
      <c r="Q129" s="162">
        <f>IF('Indicator Date'!Q129="","x",'Indicator Date'!Q129)</f>
        <v>2015</v>
      </c>
      <c r="R129" s="162" t="str">
        <f>IF('Indicator Date'!R129="","x",LEFT(RIGHT('Indicator Date'!R129,6),4))</f>
        <v>x</v>
      </c>
      <c r="S129" s="162">
        <f>IF('Indicator Date'!S129="","x",'Indicator Date'!S129)</f>
        <v>2018</v>
      </c>
      <c r="T129" s="162">
        <f>IF('Indicator Date'!T129="","x",'Indicator Date'!T129)</f>
        <v>2015</v>
      </c>
      <c r="U129" s="162">
        <f>IF('Indicator Date'!U129="","x",'Indicator Date'!U129)</f>
        <v>2016</v>
      </c>
      <c r="V129" s="162" t="str">
        <f>IF('Indicator Date'!V129="","x",'Indicator Date'!V129)</f>
        <v>x</v>
      </c>
      <c r="W129" s="162">
        <f>IF('Indicator Date'!W129="","x",'Indicator Date'!W129)</f>
        <v>2015</v>
      </c>
      <c r="X129" s="162" t="str">
        <f>IF('Indicator Date'!X129="","x",'Indicator Date'!X129)</f>
        <v>x</v>
      </c>
      <c r="Y129" s="162">
        <f>IF('Indicator Date'!Y129="","x",'Indicator Date'!Y129)</f>
        <v>2012</v>
      </c>
      <c r="Z129" s="162">
        <f>IF('Indicator Date'!Z129="","x",'Indicator Date'!Z129)</f>
        <v>2016</v>
      </c>
      <c r="AA129" s="162">
        <f>IF('Indicator Date'!AA129="","x",'Indicator Date'!AA129)</f>
        <v>2016</v>
      </c>
      <c r="AB129" s="162">
        <f>IF('Indicator Date'!AB129="","x",'Indicator Date'!AB129)</f>
        <v>2014</v>
      </c>
      <c r="AC129" s="162">
        <f>IF('Indicator Date'!AC129="","x",'Indicator Date'!AC129)</f>
        <v>2015</v>
      </c>
      <c r="AD129" s="162">
        <f>IF('Indicator Date'!AD129="","x",'Indicator Date'!AD129)</f>
        <v>2015</v>
      </c>
      <c r="AE129" s="162" t="str">
        <f>IF('Indicator Date'!AE129="","x",'Indicator Date'!AE129)</f>
        <v>x</v>
      </c>
      <c r="AF129" s="162">
        <f>IF('Indicator Date'!AF129="","x",'Indicator Date'!AF129)</f>
        <v>2015</v>
      </c>
      <c r="AG129" s="162">
        <f>IF('Indicator Date'!AG129="","x",'Indicator Date'!AG129)</f>
        <v>2012</v>
      </c>
      <c r="AH129" s="162">
        <f>IF('Indicator Date'!AH129="","x",'Indicator Date'!AH129)</f>
        <v>2016</v>
      </c>
      <c r="AI129" s="162">
        <f>IF('Indicator Date'!AI129="","x",'Indicator Date'!AI129)</f>
        <v>2017</v>
      </c>
      <c r="AJ129" s="162">
        <f>IF('Indicator Date'!AJ129="","x",'Indicator Date'!AJ129)</f>
        <v>2018</v>
      </c>
      <c r="AK129" s="162" t="str">
        <f>IF('Indicator Date'!AK129="","x",YEAR('Indicator Date'!AK129))</f>
        <v>x</v>
      </c>
      <c r="AL129" s="162">
        <f>IF('Indicator Date'!AL129="","x",YEAR('Indicator Date'!AL129))</f>
        <v>2017</v>
      </c>
      <c r="AM129" s="162">
        <f>IF('Indicator Date'!AM129="","x",'Indicator Date'!AM129)</f>
        <v>2017</v>
      </c>
      <c r="AN129" s="162">
        <f>IF('Indicator Date'!AN129="","x",'Indicator Date'!AN129)</f>
        <v>2014</v>
      </c>
      <c r="AO129" s="162">
        <f>IF('Indicator Date'!AO129="","x",'Indicator Date'!AO129)</f>
        <v>2014</v>
      </c>
      <c r="AP129" s="162">
        <f>IF('Indicator Date'!AP129="","x",'Indicator Date'!AP129)</f>
        <v>2014</v>
      </c>
      <c r="AQ129" s="162">
        <f>IF('Indicator Date'!AQ129="","x",'Indicator Date'!AQ129)</f>
        <v>2014</v>
      </c>
      <c r="AR129" s="162">
        <f>IF('Indicator Date'!AR129="","x",'Indicator Date'!AR129)</f>
        <v>2015</v>
      </c>
      <c r="AS129" s="162">
        <f>IF('Indicator Date'!AS129="","x",'Indicator Date'!AS129)</f>
        <v>2016</v>
      </c>
      <c r="AT129" s="162">
        <f>IF('Indicator Date'!AT129="","x",'Indicator Date'!AT129)</f>
        <v>2017</v>
      </c>
      <c r="AU129" s="162">
        <f>IF('Indicator Date'!AU129="","x",'Indicator Date'!AU129)</f>
        <v>2016</v>
      </c>
      <c r="AV129" s="162" t="str">
        <f>IF('Indicator Date'!AV129="","x",'Indicator Date'!AV129)</f>
        <v>x</v>
      </c>
      <c r="AW129" s="162">
        <f>IF('Indicator Date'!AW129="","x",'Indicator Date'!AW129)</f>
        <v>2015</v>
      </c>
      <c r="AX129" s="162">
        <f>IF('Indicator Date'!AX129="","x",'Indicator Date'!AX129)</f>
        <v>2016</v>
      </c>
      <c r="AY129" s="162">
        <f>IF('Indicator Date'!AY129="","x",'Indicator Date'!AY129)</f>
        <v>2014</v>
      </c>
      <c r="AZ129" s="162">
        <f>IF('Indicator Date'!AZ129="","x",'Indicator Date'!AZ129)</f>
        <v>2015</v>
      </c>
      <c r="BA129" s="162">
        <f>IF('Indicator Date'!BA129="","x",'Indicator Date'!BA129)</f>
        <v>2015</v>
      </c>
      <c r="BB129" s="162">
        <f>IF('Indicator Date'!BB129="","x",'Indicator Date'!BB129)</f>
        <v>2017</v>
      </c>
      <c r="BC129" s="162">
        <f>IF('Indicator Date'!BC129="","x",'Indicator Date'!BC129)</f>
        <v>2017</v>
      </c>
      <c r="BD129" s="162">
        <f>IF('Indicator Date'!BD129="","x",'Indicator Date'!BD129)</f>
        <v>2015</v>
      </c>
      <c r="BE129" s="162">
        <f>IF('Indicator Date'!BE129="","x",'Indicator Date'!BE129)</f>
        <v>2014</v>
      </c>
      <c r="BF129" s="108"/>
    </row>
    <row r="130" spans="1:58" x14ac:dyDescent="0.25">
      <c r="A130" s="133" t="s">
        <v>239</v>
      </c>
      <c r="B130" s="111" t="s">
        <v>238</v>
      </c>
      <c r="C130" s="162">
        <f>IF('Indicator Date'!C130="","x",'Indicator Date'!C130)</f>
        <v>2015</v>
      </c>
      <c r="D130" s="162">
        <f>IF('Indicator Date'!D130="","x",'Indicator Date'!D130)</f>
        <v>2015</v>
      </c>
      <c r="E130" s="162">
        <f>IF('Indicator Date'!E130="","x",'Indicator Date'!E130)</f>
        <v>2015</v>
      </c>
      <c r="F130" s="162">
        <f>IF('Indicator Date'!F130="","x",'Indicator Date'!F130)</f>
        <v>2015</v>
      </c>
      <c r="G130" s="162">
        <f>IF('Indicator Date'!G130="","x",'Indicator Date'!G130)</f>
        <v>2015</v>
      </c>
      <c r="H130" s="162">
        <f>IF('Indicator Date'!H130="","x",'Indicator Date'!H130)</f>
        <v>2015</v>
      </c>
      <c r="I130" s="162">
        <f>IF('Indicator Date'!I130="","x",'Indicator Date'!I130)</f>
        <v>2015</v>
      </c>
      <c r="J130" s="162">
        <f>IF('Indicator Date'!J130="","x",'Indicator Date'!J130)</f>
        <v>2016</v>
      </c>
      <c r="K130" s="162">
        <f>IF('Indicator Date'!K130="","x",'Indicator Date'!K130)</f>
        <v>2016</v>
      </c>
      <c r="L130" s="162">
        <f>IF('Indicator Date'!L130="","x",'Indicator Date'!L130)</f>
        <v>2016</v>
      </c>
      <c r="M130" s="162">
        <f>IF('Indicator Date'!M130="","x",'Indicator Date'!M130)</f>
        <v>2018</v>
      </c>
      <c r="N130" s="162">
        <f>IF('Indicator Date'!N130="","x",'Indicator Date'!N130)</f>
        <v>2018</v>
      </c>
      <c r="O130" s="162">
        <f>IF('Indicator Date'!O130="","x",'Indicator Date'!O130)</f>
        <v>2017</v>
      </c>
      <c r="P130" s="162">
        <f>IF('Indicator Date'!P130="","x",'Indicator Date'!P130)</f>
        <v>2017</v>
      </c>
      <c r="Q130" s="162">
        <f>IF('Indicator Date'!Q130="","x",'Indicator Date'!Q130)</f>
        <v>2015</v>
      </c>
      <c r="R130" s="162" t="str">
        <f>IF('Indicator Date'!R130="","x",LEFT(RIGHT('Indicator Date'!R130,6),4))</f>
        <v>x</v>
      </c>
      <c r="S130" s="162">
        <f>IF('Indicator Date'!S130="","x",'Indicator Date'!S130)</f>
        <v>2018</v>
      </c>
      <c r="T130" s="162">
        <f>IF('Indicator Date'!T130="","x",'Indicator Date'!T130)</f>
        <v>2015</v>
      </c>
      <c r="U130" s="162">
        <f>IF('Indicator Date'!U130="","x",'Indicator Date'!U130)</f>
        <v>2016</v>
      </c>
      <c r="V130" s="162" t="str">
        <f>IF('Indicator Date'!V130="","x",'Indicator Date'!V130)</f>
        <v>x</v>
      </c>
      <c r="W130" s="162">
        <f>IF('Indicator Date'!W130="","x",'Indicator Date'!W130)</f>
        <v>2015</v>
      </c>
      <c r="X130" s="162">
        <f>IF('Indicator Date'!X130="","x",'Indicator Date'!X130)</f>
        <v>2009</v>
      </c>
      <c r="Y130" s="162">
        <f>IF('Indicator Date'!Y130="","x",'Indicator Date'!Y130)</f>
        <v>2016</v>
      </c>
      <c r="Z130" s="162">
        <f>IF('Indicator Date'!Z130="","x",'Indicator Date'!Z130)</f>
        <v>2016</v>
      </c>
      <c r="AA130" s="162">
        <f>IF('Indicator Date'!AA130="","x",'Indicator Date'!AA130)</f>
        <v>2016</v>
      </c>
      <c r="AB130" s="162">
        <f>IF('Indicator Date'!AB130="","x",'Indicator Date'!AB130)</f>
        <v>2014</v>
      </c>
      <c r="AC130" s="162">
        <f>IF('Indicator Date'!AC130="","x",'Indicator Date'!AC130)</f>
        <v>2015</v>
      </c>
      <c r="AD130" s="162">
        <f>IF('Indicator Date'!AD130="","x",'Indicator Date'!AD130)</f>
        <v>2015</v>
      </c>
      <c r="AE130" s="162" t="str">
        <f>IF('Indicator Date'!AE130="","x",'Indicator Date'!AE130)</f>
        <v>x</v>
      </c>
      <c r="AF130" s="162">
        <f>IF('Indicator Date'!AF130="","x",'Indicator Date'!AF130)</f>
        <v>2015</v>
      </c>
      <c r="AG130" s="162" t="str">
        <f>IF('Indicator Date'!AG130="","x",'Indicator Date'!AG130)</f>
        <v>x</v>
      </c>
      <c r="AH130" s="162">
        <f>IF('Indicator Date'!AH130="","x",'Indicator Date'!AH130)</f>
        <v>2016</v>
      </c>
      <c r="AI130" s="162">
        <f>IF('Indicator Date'!AI130="","x",'Indicator Date'!AI130)</f>
        <v>2017</v>
      </c>
      <c r="AJ130" s="162">
        <f>IF('Indicator Date'!AJ130="","x",'Indicator Date'!AJ130)</f>
        <v>2018</v>
      </c>
      <c r="AK130" s="162" t="str">
        <f>IF('Indicator Date'!AK130="","x",YEAR('Indicator Date'!AK130))</f>
        <v>x</v>
      </c>
      <c r="AL130" s="162">
        <f>IF('Indicator Date'!AL130="","x",YEAR('Indicator Date'!AL130))</f>
        <v>2017</v>
      </c>
      <c r="AM130" s="162">
        <f>IF('Indicator Date'!AM130="","x",'Indicator Date'!AM130)</f>
        <v>2017</v>
      </c>
      <c r="AN130" s="162">
        <f>IF('Indicator Date'!AN130="","x",'Indicator Date'!AN130)</f>
        <v>2014</v>
      </c>
      <c r="AO130" s="162">
        <f>IF('Indicator Date'!AO130="","x",'Indicator Date'!AO130)</f>
        <v>2014</v>
      </c>
      <c r="AP130" s="162">
        <f>IF('Indicator Date'!AP130="","x",'Indicator Date'!AP130)</f>
        <v>2014</v>
      </c>
      <c r="AQ130" s="162">
        <f>IF('Indicator Date'!AQ130="","x",'Indicator Date'!AQ130)</f>
        <v>2014</v>
      </c>
      <c r="AR130" s="162" t="str">
        <f>IF('Indicator Date'!AR130="","x",'Indicator Date'!AR130)</f>
        <v>x</v>
      </c>
      <c r="AS130" s="162">
        <f>IF('Indicator Date'!AS130="","x",'Indicator Date'!AS130)</f>
        <v>2016</v>
      </c>
      <c r="AT130" s="162">
        <f>IF('Indicator Date'!AT130="","x",'Indicator Date'!AT130)</f>
        <v>2017</v>
      </c>
      <c r="AU130" s="162">
        <f>IF('Indicator Date'!AU130="","x",'Indicator Date'!AU130)</f>
        <v>2016</v>
      </c>
      <c r="AV130" s="162">
        <f>IF('Indicator Date'!AV130="","x",'Indicator Date'!AV130)</f>
        <v>2015</v>
      </c>
      <c r="AW130" s="162">
        <f>IF('Indicator Date'!AW130="","x",'Indicator Date'!AW130)</f>
        <v>2015</v>
      </c>
      <c r="AX130" s="162">
        <f>IF('Indicator Date'!AX130="","x",'Indicator Date'!AX130)</f>
        <v>2016</v>
      </c>
      <c r="AY130" s="162">
        <f>IF('Indicator Date'!AY130="","x",'Indicator Date'!AY130)</f>
        <v>2014</v>
      </c>
      <c r="AZ130" s="162">
        <f>IF('Indicator Date'!AZ130="","x",'Indicator Date'!AZ130)</f>
        <v>2015</v>
      </c>
      <c r="BA130" s="162">
        <f>IF('Indicator Date'!BA130="","x",'Indicator Date'!BA130)</f>
        <v>2015</v>
      </c>
      <c r="BB130" s="162">
        <f>IF('Indicator Date'!BB130="","x",'Indicator Date'!BB130)</f>
        <v>2017</v>
      </c>
      <c r="BC130" s="162">
        <f>IF('Indicator Date'!BC130="","x",'Indicator Date'!BC130)</f>
        <v>2017</v>
      </c>
      <c r="BD130" s="162">
        <f>IF('Indicator Date'!BD130="","x",'Indicator Date'!BD130)</f>
        <v>2015</v>
      </c>
      <c r="BE130" s="162">
        <f>IF('Indicator Date'!BE130="","x",'Indicator Date'!BE130)</f>
        <v>2014</v>
      </c>
      <c r="BF130" s="108"/>
    </row>
    <row r="131" spans="1:58" x14ac:dyDescent="0.25">
      <c r="A131" s="133" t="s">
        <v>241</v>
      </c>
      <c r="B131" s="111" t="s">
        <v>240</v>
      </c>
      <c r="C131" s="162">
        <f>IF('Indicator Date'!C131="","x",'Indicator Date'!C131)</f>
        <v>2015</v>
      </c>
      <c r="D131" s="162">
        <f>IF('Indicator Date'!D131="","x",'Indicator Date'!D131)</f>
        <v>2015</v>
      </c>
      <c r="E131" s="162">
        <f>IF('Indicator Date'!E131="","x",'Indicator Date'!E131)</f>
        <v>2015</v>
      </c>
      <c r="F131" s="162">
        <f>IF('Indicator Date'!F131="","x",'Indicator Date'!F131)</f>
        <v>2015</v>
      </c>
      <c r="G131" s="162">
        <f>IF('Indicator Date'!G131="","x",'Indicator Date'!G131)</f>
        <v>2015</v>
      </c>
      <c r="H131" s="162">
        <f>IF('Indicator Date'!H131="","x",'Indicator Date'!H131)</f>
        <v>2015</v>
      </c>
      <c r="I131" s="162">
        <f>IF('Indicator Date'!I131="","x",'Indicator Date'!I131)</f>
        <v>2015</v>
      </c>
      <c r="J131" s="162">
        <f>IF('Indicator Date'!J131="","x",'Indicator Date'!J131)</f>
        <v>2016</v>
      </c>
      <c r="K131" s="162">
        <f>IF('Indicator Date'!K131="","x",'Indicator Date'!K131)</f>
        <v>2016</v>
      </c>
      <c r="L131" s="162">
        <f>IF('Indicator Date'!L131="","x",'Indicator Date'!L131)</f>
        <v>2016</v>
      </c>
      <c r="M131" s="162">
        <f>IF('Indicator Date'!M131="","x",'Indicator Date'!M131)</f>
        <v>2018</v>
      </c>
      <c r="N131" s="162">
        <f>IF('Indicator Date'!N131="","x",'Indicator Date'!N131)</f>
        <v>2018</v>
      </c>
      <c r="O131" s="162">
        <f>IF('Indicator Date'!O131="","x",'Indicator Date'!O131)</f>
        <v>2017</v>
      </c>
      <c r="P131" s="162">
        <f>IF('Indicator Date'!P131="","x",'Indicator Date'!P131)</f>
        <v>2017</v>
      </c>
      <c r="Q131" s="162">
        <f>IF('Indicator Date'!Q131="","x",'Indicator Date'!Q131)</f>
        <v>2015</v>
      </c>
      <c r="R131" s="162" t="str">
        <f>IF('Indicator Date'!R131="","x",LEFT(RIGHT('Indicator Date'!R131,6),4))</f>
        <v>2013</v>
      </c>
      <c r="S131" s="162">
        <f>IF('Indicator Date'!S131="","x",'Indicator Date'!S131)</f>
        <v>2018</v>
      </c>
      <c r="T131" s="162">
        <f>IF('Indicator Date'!T131="","x",'Indicator Date'!T131)</f>
        <v>2015</v>
      </c>
      <c r="U131" s="162">
        <f>IF('Indicator Date'!U131="","x",'Indicator Date'!U131)</f>
        <v>2016</v>
      </c>
      <c r="V131" s="162">
        <f>IF('Indicator Date'!V131="","x",'Indicator Date'!V131)</f>
        <v>2016</v>
      </c>
      <c r="W131" s="162">
        <f>IF('Indicator Date'!W131="","x",'Indicator Date'!W131)</f>
        <v>2015</v>
      </c>
      <c r="X131" s="162">
        <f>IF('Indicator Date'!X131="","x",'Indicator Date'!X131)</f>
        <v>2012</v>
      </c>
      <c r="Y131" s="162">
        <f>IF('Indicator Date'!Y131="","x",'Indicator Date'!Y131)</f>
        <v>2010</v>
      </c>
      <c r="Z131" s="162">
        <f>IF('Indicator Date'!Z131="","x",'Indicator Date'!Z131)</f>
        <v>2016</v>
      </c>
      <c r="AA131" s="162">
        <f>IF('Indicator Date'!AA131="","x",'Indicator Date'!AA131)</f>
        <v>2016</v>
      </c>
      <c r="AB131" s="162">
        <f>IF('Indicator Date'!AB131="","x",'Indicator Date'!AB131)</f>
        <v>2016</v>
      </c>
      <c r="AC131" s="162">
        <f>IF('Indicator Date'!AC131="","x",'Indicator Date'!AC131)</f>
        <v>2015</v>
      </c>
      <c r="AD131" s="162">
        <f>IF('Indicator Date'!AD131="","x",'Indicator Date'!AD131)</f>
        <v>2015</v>
      </c>
      <c r="AE131" s="162">
        <f>IF('Indicator Date'!AE131="","x",'Indicator Date'!AE131)</f>
        <v>2012</v>
      </c>
      <c r="AF131" s="162">
        <f>IF('Indicator Date'!AF131="","x",'Indicator Date'!AF131)</f>
        <v>2015</v>
      </c>
      <c r="AG131" s="162">
        <f>IF('Indicator Date'!AG131="","x",'Indicator Date'!AG131)</f>
        <v>2010</v>
      </c>
      <c r="AH131" s="162">
        <f>IF('Indicator Date'!AH131="","x",'Indicator Date'!AH131)</f>
        <v>2016</v>
      </c>
      <c r="AI131" s="162">
        <f>IF('Indicator Date'!AI131="","x",'Indicator Date'!AI131)</f>
        <v>2017</v>
      </c>
      <c r="AJ131" s="162">
        <f>IF('Indicator Date'!AJ131="","x",'Indicator Date'!AJ131)</f>
        <v>2018</v>
      </c>
      <c r="AK131" s="162">
        <f>IF('Indicator Date'!AK131="","x",YEAR('Indicator Date'!AK131))</f>
        <v>2018</v>
      </c>
      <c r="AL131" s="162">
        <f>IF('Indicator Date'!AL131="","x",YEAR('Indicator Date'!AL131))</f>
        <v>2017</v>
      </c>
      <c r="AM131" s="162">
        <f>IF('Indicator Date'!AM131="","x",'Indicator Date'!AM131)</f>
        <v>2017</v>
      </c>
      <c r="AN131" s="162">
        <f>IF('Indicator Date'!AN131="","x",'Indicator Date'!AN131)</f>
        <v>2014</v>
      </c>
      <c r="AO131" s="162">
        <f>IF('Indicator Date'!AO131="","x",'Indicator Date'!AO131)</f>
        <v>2014</v>
      </c>
      <c r="AP131" s="162">
        <f>IF('Indicator Date'!AP131="","x",'Indicator Date'!AP131)</f>
        <v>2014</v>
      </c>
      <c r="AQ131" s="162">
        <f>IF('Indicator Date'!AQ131="","x",'Indicator Date'!AQ131)</f>
        <v>2014</v>
      </c>
      <c r="AR131" s="162">
        <f>IF('Indicator Date'!AR131="","x",'Indicator Date'!AR131)</f>
        <v>2015</v>
      </c>
      <c r="AS131" s="162">
        <f>IF('Indicator Date'!AS131="","x",'Indicator Date'!AS131)</f>
        <v>2016</v>
      </c>
      <c r="AT131" s="162">
        <f>IF('Indicator Date'!AT131="","x",'Indicator Date'!AT131)</f>
        <v>2017</v>
      </c>
      <c r="AU131" s="162">
        <f>IF('Indicator Date'!AU131="","x",'Indicator Date'!AU131)</f>
        <v>2016</v>
      </c>
      <c r="AV131" s="162">
        <f>IF('Indicator Date'!AV131="","x",'Indicator Date'!AV131)</f>
        <v>2015</v>
      </c>
      <c r="AW131" s="162">
        <f>IF('Indicator Date'!AW131="","x",'Indicator Date'!AW131)</f>
        <v>2015</v>
      </c>
      <c r="AX131" s="162">
        <f>IF('Indicator Date'!AX131="","x",'Indicator Date'!AX131)</f>
        <v>2016</v>
      </c>
      <c r="AY131" s="162">
        <f>IF('Indicator Date'!AY131="","x",'Indicator Date'!AY131)</f>
        <v>2014</v>
      </c>
      <c r="AZ131" s="162">
        <f>IF('Indicator Date'!AZ131="","x",'Indicator Date'!AZ131)</f>
        <v>2015</v>
      </c>
      <c r="BA131" s="162">
        <f>IF('Indicator Date'!BA131="","x",'Indicator Date'!BA131)</f>
        <v>2015</v>
      </c>
      <c r="BB131" s="162">
        <f>IF('Indicator Date'!BB131="","x",'Indicator Date'!BB131)</f>
        <v>2017</v>
      </c>
      <c r="BC131" s="162">
        <f>IF('Indicator Date'!BC131="","x",'Indicator Date'!BC131)</f>
        <v>2017</v>
      </c>
      <c r="BD131" s="162">
        <f>IF('Indicator Date'!BD131="","x",'Indicator Date'!BD131)</f>
        <v>2015</v>
      </c>
      <c r="BE131" s="162">
        <f>IF('Indicator Date'!BE131="","x",'Indicator Date'!BE131)</f>
        <v>2014</v>
      </c>
      <c r="BF131" s="108"/>
    </row>
    <row r="132" spans="1:58" x14ac:dyDescent="0.25">
      <c r="A132" s="133" t="s">
        <v>243</v>
      </c>
      <c r="B132" s="111" t="s">
        <v>242</v>
      </c>
      <c r="C132" s="162">
        <f>IF('Indicator Date'!C132="","x",'Indicator Date'!C132)</f>
        <v>2015</v>
      </c>
      <c r="D132" s="162">
        <f>IF('Indicator Date'!D132="","x",'Indicator Date'!D132)</f>
        <v>2015</v>
      </c>
      <c r="E132" s="162">
        <f>IF('Indicator Date'!E132="","x",'Indicator Date'!E132)</f>
        <v>2015</v>
      </c>
      <c r="F132" s="162">
        <f>IF('Indicator Date'!F132="","x",'Indicator Date'!F132)</f>
        <v>2015</v>
      </c>
      <c r="G132" s="162">
        <f>IF('Indicator Date'!G132="","x",'Indicator Date'!G132)</f>
        <v>2015</v>
      </c>
      <c r="H132" s="162">
        <f>IF('Indicator Date'!H132="","x",'Indicator Date'!H132)</f>
        <v>2015</v>
      </c>
      <c r="I132" s="162">
        <f>IF('Indicator Date'!I132="","x",'Indicator Date'!I132)</f>
        <v>2015</v>
      </c>
      <c r="J132" s="162">
        <f>IF('Indicator Date'!J132="","x",'Indicator Date'!J132)</f>
        <v>2016</v>
      </c>
      <c r="K132" s="162">
        <f>IF('Indicator Date'!K132="","x",'Indicator Date'!K132)</f>
        <v>2016</v>
      </c>
      <c r="L132" s="162">
        <f>IF('Indicator Date'!L132="","x",'Indicator Date'!L132)</f>
        <v>2016</v>
      </c>
      <c r="M132" s="162">
        <f>IF('Indicator Date'!M132="","x",'Indicator Date'!M132)</f>
        <v>2018</v>
      </c>
      <c r="N132" s="162">
        <f>IF('Indicator Date'!N132="","x",'Indicator Date'!N132)</f>
        <v>2018</v>
      </c>
      <c r="O132" s="162">
        <f>IF('Indicator Date'!O132="","x",'Indicator Date'!O132)</f>
        <v>2017</v>
      </c>
      <c r="P132" s="162">
        <f>IF('Indicator Date'!P132="","x",'Indicator Date'!P132)</f>
        <v>2017</v>
      </c>
      <c r="Q132" s="162">
        <f>IF('Indicator Date'!Q132="","x",'Indicator Date'!Q132)</f>
        <v>2015</v>
      </c>
      <c r="R132" s="162" t="str">
        <f>IF('Indicator Date'!R132="","x",LEFT(RIGHT('Indicator Date'!R132,6),4))</f>
        <v>x</v>
      </c>
      <c r="S132" s="162">
        <f>IF('Indicator Date'!S132="","x",'Indicator Date'!S132)</f>
        <v>2018</v>
      </c>
      <c r="T132" s="162">
        <f>IF('Indicator Date'!T132="","x",'Indicator Date'!T132)</f>
        <v>2015</v>
      </c>
      <c r="U132" s="162">
        <f>IF('Indicator Date'!U132="","x",'Indicator Date'!U132)</f>
        <v>2016</v>
      </c>
      <c r="V132" s="162">
        <f>IF('Indicator Date'!V132="","x",'Indicator Date'!V132)</f>
        <v>2016</v>
      </c>
      <c r="W132" s="162">
        <f>IF('Indicator Date'!W132="","x",'Indicator Date'!W132)</f>
        <v>2015</v>
      </c>
      <c r="X132" s="162">
        <f>IF('Indicator Date'!X132="","x",'Indicator Date'!X132)</f>
        <v>2010</v>
      </c>
      <c r="Y132" s="162">
        <f>IF('Indicator Date'!Y132="","x",'Indicator Date'!Y132)</f>
        <v>2010</v>
      </c>
      <c r="Z132" s="162">
        <f>IF('Indicator Date'!Z132="","x",'Indicator Date'!Z132)</f>
        <v>2016</v>
      </c>
      <c r="AA132" s="162">
        <f>IF('Indicator Date'!AA132="","x",'Indicator Date'!AA132)</f>
        <v>2016</v>
      </c>
      <c r="AB132" s="162" t="str">
        <f>IF('Indicator Date'!AB132="","x",'Indicator Date'!AB132)</f>
        <v>x</v>
      </c>
      <c r="AC132" s="162">
        <f>IF('Indicator Date'!AC132="","x",'Indicator Date'!AC132)</f>
        <v>2015</v>
      </c>
      <c r="AD132" s="162">
        <f>IF('Indicator Date'!AD132="","x",'Indicator Date'!AD132)</f>
        <v>2015</v>
      </c>
      <c r="AE132" s="162" t="str">
        <f>IF('Indicator Date'!AE132="","x",'Indicator Date'!AE132)</f>
        <v>x</v>
      </c>
      <c r="AF132" s="162" t="str">
        <f>IF('Indicator Date'!AF132="","x",'Indicator Date'!AF132)</f>
        <v>x</v>
      </c>
      <c r="AG132" s="162" t="str">
        <f>IF('Indicator Date'!AG132="","x",'Indicator Date'!AG132)</f>
        <v>x</v>
      </c>
      <c r="AH132" s="162">
        <f>IF('Indicator Date'!AH132="","x",'Indicator Date'!AH132)</f>
        <v>2016</v>
      </c>
      <c r="AI132" s="162">
        <f>IF('Indicator Date'!AI132="","x",'Indicator Date'!AI132)</f>
        <v>2017</v>
      </c>
      <c r="AJ132" s="162">
        <f>IF('Indicator Date'!AJ132="","x",'Indicator Date'!AJ132)</f>
        <v>2018</v>
      </c>
      <c r="AK132" s="162" t="str">
        <f>IF('Indicator Date'!AK132="","x",YEAR('Indicator Date'!AK132))</f>
        <v>x</v>
      </c>
      <c r="AL132" s="162">
        <f>IF('Indicator Date'!AL132="","x",YEAR('Indicator Date'!AL132))</f>
        <v>2017</v>
      </c>
      <c r="AM132" s="162">
        <f>IF('Indicator Date'!AM132="","x",'Indicator Date'!AM132)</f>
        <v>2017</v>
      </c>
      <c r="AN132" s="162">
        <f>IF('Indicator Date'!AN132="","x",'Indicator Date'!AN132)</f>
        <v>2014</v>
      </c>
      <c r="AO132" s="162">
        <f>IF('Indicator Date'!AO132="","x",'Indicator Date'!AO132)</f>
        <v>2014</v>
      </c>
      <c r="AP132" s="162" t="str">
        <f>IF('Indicator Date'!AP132="","x",'Indicator Date'!AP132)</f>
        <v>x</v>
      </c>
      <c r="AQ132" s="162" t="str">
        <f>IF('Indicator Date'!AQ132="","x",'Indicator Date'!AQ132)</f>
        <v>x</v>
      </c>
      <c r="AR132" s="162">
        <f>IF('Indicator Date'!AR132="","x",'Indicator Date'!AR132)</f>
        <v>2011</v>
      </c>
      <c r="AS132" s="162">
        <f>IF('Indicator Date'!AS132="","x",'Indicator Date'!AS132)</f>
        <v>2016</v>
      </c>
      <c r="AT132" s="162" t="str">
        <f>IF('Indicator Date'!AT132="","x",'Indicator Date'!AT132)</f>
        <v>x</v>
      </c>
      <c r="AU132" s="162">
        <f>IF('Indicator Date'!AU132="","x",'Indicator Date'!AU132)</f>
        <v>2016</v>
      </c>
      <c r="AV132" s="162">
        <f>IF('Indicator Date'!AV132="","x",'Indicator Date'!AV132)</f>
        <v>2015</v>
      </c>
      <c r="AW132" s="162" t="str">
        <f>IF('Indicator Date'!AW132="","x",'Indicator Date'!AW132)</f>
        <v>x</v>
      </c>
      <c r="AX132" s="162">
        <f>IF('Indicator Date'!AX132="","x",'Indicator Date'!AX132)</f>
        <v>2015</v>
      </c>
      <c r="AY132" s="162">
        <f>IF('Indicator Date'!AY132="","x",'Indicator Date'!AY132)</f>
        <v>2014</v>
      </c>
      <c r="AZ132" s="162">
        <f>IF('Indicator Date'!AZ132="","x",'Indicator Date'!AZ132)</f>
        <v>2015</v>
      </c>
      <c r="BA132" s="162">
        <f>IF('Indicator Date'!BA132="","x",'Indicator Date'!BA132)</f>
        <v>2011</v>
      </c>
      <c r="BB132" s="162">
        <f>IF('Indicator Date'!BB132="","x",'Indicator Date'!BB132)</f>
        <v>2017</v>
      </c>
      <c r="BC132" s="162">
        <f>IF('Indicator Date'!BC132="","x",'Indicator Date'!BC132)</f>
        <v>2017</v>
      </c>
      <c r="BD132" s="162">
        <f>IF('Indicator Date'!BD132="","x",'Indicator Date'!BD132)</f>
        <v>2015</v>
      </c>
      <c r="BE132" s="162">
        <f>IF('Indicator Date'!BE132="","x",'Indicator Date'!BE132)</f>
        <v>2014</v>
      </c>
      <c r="BF132" s="108"/>
    </row>
    <row r="133" spans="1:58" x14ac:dyDescent="0.25">
      <c r="A133" s="133" t="s">
        <v>393</v>
      </c>
      <c r="B133" s="111" t="s">
        <v>237</v>
      </c>
      <c r="C133" s="162">
        <f>IF('Indicator Date'!C133="","x",'Indicator Date'!C133)</f>
        <v>2015</v>
      </c>
      <c r="D133" s="162">
        <f>IF('Indicator Date'!D133="","x",'Indicator Date'!D133)</f>
        <v>2015</v>
      </c>
      <c r="E133" s="162">
        <f>IF('Indicator Date'!E133="","x",'Indicator Date'!E133)</f>
        <v>2015</v>
      </c>
      <c r="F133" s="162">
        <f>IF('Indicator Date'!F133="","x",'Indicator Date'!F133)</f>
        <v>2015</v>
      </c>
      <c r="G133" s="162">
        <f>IF('Indicator Date'!G133="","x",'Indicator Date'!G133)</f>
        <v>2015</v>
      </c>
      <c r="H133" s="162">
        <f>IF('Indicator Date'!H133="","x",'Indicator Date'!H133)</f>
        <v>2015</v>
      </c>
      <c r="I133" s="162">
        <f>IF('Indicator Date'!I133="","x",'Indicator Date'!I133)</f>
        <v>2015</v>
      </c>
      <c r="J133" s="162">
        <f>IF('Indicator Date'!J133="","x",'Indicator Date'!J133)</f>
        <v>2016</v>
      </c>
      <c r="K133" s="162">
        <f>IF('Indicator Date'!K133="","x",'Indicator Date'!K133)</f>
        <v>2016</v>
      </c>
      <c r="L133" s="162">
        <f>IF('Indicator Date'!L133="","x",'Indicator Date'!L133)</f>
        <v>2016</v>
      </c>
      <c r="M133" s="162">
        <f>IF('Indicator Date'!M133="","x",'Indicator Date'!M133)</f>
        <v>2018</v>
      </c>
      <c r="N133" s="162">
        <f>IF('Indicator Date'!N133="","x",'Indicator Date'!N133)</f>
        <v>2018</v>
      </c>
      <c r="O133" s="162">
        <f>IF('Indicator Date'!O133="","x",'Indicator Date'!O133)</f>
        <v>2017</v>
      </c>
      <c r="P133" s="162">
        <f>IF('Indicator Date'!P133="","x",'Indicator Date'!P133)</f>
        <v>2017</v>
      </c>
      <c r="Q133" s="162">
        <f>IF('Indicator Date'!Q133="","x",'Indicator Date'!Q133)</f>
        <v>2015</v>
      </c>
      <c r="R133" s="162" t="str">
        <f>IF('Indicator Date'!R133="","x",LEFT(RIGHT('Indicator Date'!R133,6),4))</f>
        <v>2014</v>
      </c>
      <c r="S133" s="162">
        <f>IF('Indicator Date'!S133="","x",'Indicator Date'!S133)</f>
        <v>2018</v>
      </c>
      <c r="T133" s="162">
        <f>IF('Indicator Date'!T133="","x",'Indicator Date'!T133)</f>
        <v>2015</v>
      </c>
      <c r="U133" s="162">
        <f>IF('Indicator Date'!U133="","x",'Indicator Date'!U133)</f>
        <v>2016</v>
      </c>
      <c r="V133" s="162">
        <f>IF('Indicator Date'!V133="","x",'Indicator Date'!V133)</f>
        <v>2016</v>
      </c>
      <c r="W133" s="162">
        <f>IF('Indicator Date'!W133="","x",'Indicator Date'!W133)</f>
        <v>2015</v>
      </c>
      <c r="X133" s="162">
        <f>IF('Indicator Date'!X133="","x",'Indicator Date'!X133)</f>
        <v>2014</v>
      </c>
      <c r="Y133" s="162">
        <f>IF('Indicator Date'!Y133="","x",'Indicator Date'!Y133)</f>
        <v>2012</v>
      </c>
      <c r="Z133" s="162">
        <f>IF('Indicator Date'!Z133="","x",'Indicator Date'!Z133)</f>
        <v>2016</v>
      </c>
      <c r="AA133" s="162">
        <f>IF('Indicator Date'!AA133="","x",'Indicator Date'!AA133)</f>
        <v>2016</v>
      </c>
      <c r="AB133" s="162" t="str">
        <f>IF('Indicator Date'!AB133="","x",'Indicator Date'!AB133)</f>
        <v>x</v>
      </c>
      <c r="AC133" s="162" t="str">
        <f>IF('Indicator Date'!AC133="","x",'Indicator Date'!AC133)</f>
        <v>x</v>
      </c>
      <c r="AD133" s="162">
        <f>IF('Indicator Date'!AD133="","x",'Indicator Date'!AD133)</f>
        <v>2015</v>
      </c>
      <c r="AE133" s="162" t="str">
        <f>IF('Indicator Date'!AE133="","x",'Indicator Date'!AE133)</f>
        <v>x</v>
      </c>
      <c r="AF133" s="162" t="str">
        <f>IF('Indicator Date'!AF133="","x",'Indicator Date'!AF133)</f>
        <v>x</v>
      </c>
      <c r="AG133" s="162">
        <f>IF('Indicator Date'!AG133="","x",'Indicator Date'!AG133)</f>
        <v>2009</v>
      </c>
      <c r="AH133" s="162">
        <f>IF('Indicator Date'!AH133="","x",'Indicator Date'!AH133)</f>
        <v>2016</v>
      </c>
      <c r="AI133" s="162">
        <f>IF('Indicator Date'!AI133="","x",'Indicator Date'!AI133)</f>
        <v>2017</v>
      </c>
      <c r="AJ133" s="162">
        <f>IF('Indicator Date'!AJ133="","x",'Indicator Date'!AJ133)</f>
        <v>2018</v>
      </c>
      <c r="AK133" s="162">
        <f>IF('Indicator Date'!AK133="","x",YEAR('Indicator Date'!AK133))</f>
        <v>2018</v>
      </c>
      <c r="AL133" s="162">
        <f>IF('Indicator Date'!AL133="","x",YEAR('Indicator Date'!AL133))</f>
        <v>2017</v>
      </c>
      <c r="AM133" s="162">
        <f>IF('Indicator Date'!AM133="","x",'Indicator Date'!AM133)</f>
        <v>2017</v>
      </c>
      <c r="AN133" s="162">
        <f>IF('Indicator Date'!AN133="","x",'Indicator Date'!AN133)</f>
        <v>2014</v>
      </c>
      <c r="AO133" s="162">
        <f>IF('Indicator Date'!AO133="","x",'Indicator Date'!AO133)</f>
        <v>2014</v>
      </c>
      <c r="AP133" s="162" t="str">
        <f>IF('Indicator Date'!AP133="","x",'Indicator Date'!AP133)</f>
        <v>x</v>
      </c>
      <c r="AQ133" s="162" t="str">
        <f>IF('Indicator Date'!AQ133="","x",'Indicator Date'!AQ133)</f>
        <v>x</v>
      </c>
      <c r="AR133" s="162">
        <f>IF('Indicator Date'!AR133="","x",'Indicator Date'!AR133)</f>
        <v>2015</v>
      </c>
      <c r="AS133" s="162">
        <f>IF('Indicator Date'!AS133="","x",'Indicator Date'!AS133)</f>
        <v>2016</v>
      </c>
      <c r="AT133" s="162" t="str">
        <f>IF('Indicator Date'!AT133="","x",'Indicator Date'!AT133)</f>
        <v>x</v>
      </c>
      <c r="AU133" s="162">
        <f>IF('Indicator Date'!AU133="","x",'Indicator Date'!AU133)</f>
        <v>2016</v>
      </c>
      <c r="AV133" s="162">
        <f>IF('Indicator Date'!AV133="","x",'Indicator Date'!AV133)</f>
        <v>2016</v>
      </c>
      <c r="AW133" s="162">
        <f>IF('Indicator Date'!AW133="","x",'Indicator Date'!AW133)</f>
        <v>2015</v>
      </c>
      <c r="AX133" s="162">
        <f>IF('Indicator Date'!AX133="","x",'Indicator Date'!AX133)</f>
        <v>2016</v>
      </c>
      <c r="AY133" s="162">
        <f>IF('Indicator Date'!AY133="","x",'Indicator Date'!AY133)</f>
        <v>2014</v>
      </c>
      <c r="AZ133" s="162">
        <f>IF('Indicator Date'!AZ133="","x",'Indicator Date'!AZ133)</f>
        <v>2015</v>
      </c>
      <c r="BA133" s="162">
        <f>IF('Indicator Date'!BA133="","x",'Indicator Date'!BA133)</f>
        <v>2015</v>
      </c>
      <c r="BB133" s="162">
        <f>IF('Indicator Date'!BB133="","x",'Indicator Date'!BB133)</f>
        <v>2017</v>
      </c>
      <c r="BC133" s="162">
        <f>IF('Indicator Date'!BC133="","x",'Indicator Date'!BC133)</f>
        <v>2017</v>
      </c>
      <c r="BD133" s="162">
        <f>IF('Indicator Date'!BD133="","x",'Indicator Date'!BD133)</f>
        <v>2015</v>
      </c>
      <c r="BE133" s="162">
        <f>IF('Indicator Date'!BE133="","x",'Indicator Date'!BE133)</f>
        <v>2014</v>
      </c>
      <c r="BF133" s="108"/>
    </row>
    <row r="134" spans="1:58" x14ac:dyDescent="0.25">
      <c r="A134" s="133" t="s">
        <v>245</v>
      </c>
      <c r="B134" s="111" t="s">
        <v>244</v>
      </c>
      <c r="C134" s="162">
        <f>IF('Indicator Date'!C134="","x",'Indicator Date'!C134)</f>
        <v>2015</v>
      </c>
      <c r="D134" s="162">
        <f>IF('Indicator Date'!D134="","x",'Indicator Date'!D134)</f>
        <v>2015</v>
      </c>
      <c r="E134" s="162">
        <f>IF('Indicator Date'!E134="","x",'Indicator Date'!E134)</f>
        <v>2015</v>
      </c>
      <c r="F134" s="162">
        <f>IF('Indicator Date'!F134="","x",'Indicator Date'!F134)</f>
        <v>2015</v>
      </c>
      <c r="G134" s="162">
        <f>IF('Indicator Date'!G134="","x",'Indicator Date'!G134)</f>
        <v>2015</v>
      </c>
      <c r="H134" s="162">
        <f>IF('Indicator Date'!H134="","x",'Indicator Date'!H134)</f>
        <v>2015</v>
      </c>
      <c r="I134" s="162">
        <f>IF('Indicator Date'!I134="","x",'Indicator Date'!I134)</f>
        <v>2015</v>
      </c>
      <c r="J134" s="162">
        <f>IF('Indicator Date'!J134="","x",'Indicator Date'!J134)</f>
        <v>2016</v>
      </c>
      <c r="K134" s="162">
        <f>IF('Indicator Date'!K134="","x",'Indicator Date'!K134)</f>
        <v>2016</v>
      </c>
      <c r="L134" s="162">
        <f>IF('Indicator Date'!L134="","x",'Indicator Date'!L134)</f>
        <v>2016</v>
      </c>
      <c r="M134" s="162">
        <f>IF('Indicator Date'!M134="","x",'Indicator Date'!M134)</f>
        <v>2018</v>
      </c>
      <c r="N134" s="162">
        <f>IF('Indicator Date'!N134="","x",'Indicator Date'!N134)</f>
        <v>2018</v>
      </c>
      <c r="O134" s="162">
        <f>IF('Indicator Date'!O134="","x",'Indicator Date'!O134)</f>
        <v>2017</v>
      </c>
      <c r="P134" s="162">
        <f>IF('Indicator Date'!P134="","x",'Indicator Date'!P134)</f>
        <v>2017</v>
      </c>
      <c r="Q134" s="162">
        <f>IF('Indicator Date'!Q134="","x",'Indicator Date'!Q134)</f>
        <v>2015</v>
      </c>
      <c r="R134" s="162" t="str">
        <f>IF('Indicator Date'!R134="","x",LEFT(RIGHT('Indicator Date'!R134,6),4))</f>
        <v>x</v>
      </c>
      <c r="S134" s="162">
        <f>IF('Indicator Date'!S134="","x",'Indicator Date'!S134)</f>
        <v>2018</v>
      </c>
      <c r="T134" s="162">
        <f>IF('Indicator Date'!T134="","x",'Indicator Date'!T134)</f>
        <v>2015</v>
      </c>
      <c r="U134" s="162">
        <f>IF('Indicator Date'!U134="","x",'Indicator Date'!U134)</f>
        <v>2016</v>
      </c>
      <c r="V134" s="162">
        <f>IF('Indicator Date'!V134="","x",'Indicator Date'!V134)</f>
        <v>2016</v>
      </c>
      <c r="W134" s="162">
        <f>IF('Indicator Date'!W134="","x",'Indicator Date'!W134)</f>
        <v>2015</v>
      </c>
      <c r="X134" s="162">
        <f>IF('Indicator Date'!X134="","x",'Indicator Date'!X134)</f>
        <v>2008</v>
      </c>
      <c r="Y134" s="162">
        <f>IF('Indicator Date'!Y134="","x",'Indicator Date'!Y134)</f>
        <v>2013</v>
      </c>
      <c r="Z134" s="162">
        <f>IF('Indicator Date'!Z134="","x",'Indicator Date'!Z134)</f>
        <v>2016</v>
      </c>
      <c r="AA134" s="162">
        <f>IF('Indicator Date'!AA134="","x",'Indicator Date'!AA134)</f>
        <v>2016</v>
      </c>
      <c r="AB134" s="162">
        <f>IF('Indicator Date'!AB134="","x",'Indicator Date'!AB134)</f>
        <v>2016</v>
      </c>
      <c r="AC134" s="162">
        <f>IF('Indicator Date'!AC134="","x",'Indicator Date'!AC134)</f>
        <v>2015</v>
      </c>
      <c r="AD134" s="162">
        <f>IF('Indicator Date'!AD134="","x",'Indicator Date'!AD134)</f>
        <v>2015</v>
      </c>
      <c r="AE134" s="162">
        <f>IF('Indicator Date'!AE134="","x",'Indicator Date'!AE134)</f>
        <v>2012</v>
      </c>
      <c r="AF134" s="162">
        <f>IF('Indicator Date'!AF134="","x",'Indicator Date'!AF134)</f>
        <v>2015</v>
      </c>
      <c r="AG134" s="162">
        <f>IF('Indicator Date'!AG134="","x",'Indicator Date'!AG134)</f>
        <v>2016</v>
      </c>
      <c r="AH134" s="162">
        <f>IF('Indicator Date'!AH134="","x",'Indicator Date'!AH134)</f>
        <v>2016</v>
      </c>
      <c r="AI134" s="162">
        <f>IF('Indicator Date'!AI134="","x",'Indicator Date'!AI134)</f>
        <v>2017</v>
      </c>
      <c r="AJ134" s="162">
        <f>IF('Indicator Date'!AJ134="","x",'Indicator Date'!AJ134)</f>
        <v>2018</v>
      </c>
      <c r="AK134" s="162" t="str">
        <f>IF('Indicator Date'!AK134="","x",YEAR('Indicator Date'!AK134))</f>
        <v>x</v>
      </c>
      <c r="AL134" s="162">
        <f>IF('Indicator Date'!AL134="","x",YEAR('Indicator Date'!AL134))</f>
        <v>2017</v>
      </c>
      <c r="AM134" s="162">
        <f>IF('Indicator Date'!AM134="","x",'Indicator Date'!AM134)</f>
        <v>2017</v>
      </c>
      <c r="AN134" s="162">
        <f>IF('Indicator Date'!AN134="","x",'Indicator Date'!AN134)</f>
        <v>2014</v>
      </c>
      <c r="AO134" s="162">
        <f>IF('Indicator Date'!AO134="","x",'Indicator Date'!AO134)</f>
        <v>2014</v>
      </c>
      <c r="AP134" s="162">
        <f>IF('Indicator Date'!AP134="","x",'Indicator Date'!AP134)</f>
        <v>2014</v>
      </c>
      <c r="AQ134" s="162">
        <f>IF('Indicator Date'!AQ134="","x",'Indicator Date'!AQ134)</f>
        <v>2014</v>
      </c>
      <c r="AR134" s="162">
        <f>IF('Indicator Date'!AR134="","x",'Indicator Date'!AR134)</f>
        <v>2011</v>
      </c>
      <c r="AS134" s="162">
        <f>IF('Indicator Date'!AS134="","x",'Indicator Date'!AS134)</f>
        <v>2016</v>
      </c>
      <c r="AT134" s="162">
        <f>IF('Indicator Date'!AT134="","x",'Indicator Date'!AT134)</f>
        <v>2017</v>
      </c>
      <c r="AU134" s="162">
        <f>IF('Indicator Date'!AU134="","x",'Indicator Date'!AU134)</f>
        <v>2016</v>
      </c>
      <c r="AV134" s="162">
        <f>IF('Indicator Date'!AV134="","x",'Indicator Date'!AV134)</f>
        <v>2015</v>
      </c>
      <c r="AW134" s="162">
        <f>IF('Indicator Date'!AW134="","x",'Indicator Date'!AW134)</f>
        <v>2015</v>
      </c>
      <c r="AX134" s="162">
        <f>IF('Indicator Date'!AX134="","x",'Indicator Date'!AX134)</f>
        <v>2016</v>
      </c>
      <c r="AY134" s="162">
        <f>IF('Indicator Date'!AY134="","x",'Indicator Date'!AY134)</f>
        <v>2014</v>
      </c>
      <c r="AZ134" s="162">
        <f>IF('Indicator Date'!AZ134="","x",'Indicator Date'!AZ134)</f>
        <v>2015</v>
      </c>
      <c r="BA134" s="162">
        <f>IF('Indicator Date'!BA134="","x",'Indicator Date'!BA134)</f>
        <v>2015</v>
      </c>
      <c r="BB134" s="162">
        <f>IF('Indicator Date'!BB134="","x",'Indicator Date'!BB134)</f>
        <v>2017</v>
      </c>
      <c r="BC134" s="162">
        <f>IF('Indicator Date'!BC134="","x",'Indicator Date'!BC134)</f>
        <v>2017</v>
      </c>
      <c r="BD134" s="162">
        <f>IF('Indicator Date'!BD134="","x",'Indicator Date'!BD134)</f>
        <v>2015</v>
      </c>
      <c r="BE134" s="162">
        <f>IF('Indicator Date'!BE134="","x",'Indicator Date'!BE134)</f>
        <v>2014</v>
      </c>
      <c r="BF134" s="108"/>
    </row>
    <row r="135" spans="1:58" x14ac:dyDescent="0.25">
      <c r="A135" s="133" t="s">
        <v>247</v>
      </c>
      <c r="B135" s="111" t="s">
        <v>246</v>
      </c>
      <c r="C135" s="162">
        <f>IF('Indicator Date'!C135="","x",'Indicator Date'!C135)</f>
        <v>2015</v>
      </c>
      <c r="D135" s="162">
        <f>IF('Indicator Date'!D135="","x",'Indicator Date'!D135)</f>
        <v>2015</v>
      </c>
      <c r="E135" s="162">
        <f>IF('Indicator Date'!E135="","x",'Indicator Date'!E135)</f>
        <v>2015</v>
      </c>
      <c r="F135" s="162">
        <f>IF('Indicator Date'!F135="","x",'Indicator Date'!F135)</f>
        <v>2015</v>
      </c>
      <c r="G135" s="162">
        <f>IF('Indicator Date'!G135="","x",'Indicator Date'!G135)</f>
        <v>2015</v>
      </c>
      <c r="H135" s="162">
        <f>IF('Indicator Date'!H135="","x",'Indicator Date'!H135)</f>
        <v>2015</v>
      </c>
      <c r="I135" s="162">
        <f>IF('Indicator Date'!I135="","x",'Indicator Date'!I135)</f>
        <v>2015</v>
      </c>
      <c r="J135" s="162">
        <f>IF('Indicator Date'!J135="","x",'Indicator Date'!J135)</f>
        <v>2016</v>
      </c>
      <c r="K135" s="162">
        <f>IF('Indicator Date'!K135="","x",'Indicator Date'!K135)</f>
        <v>2016</v>
      </c>
      <c r="L135" s="162">
        <f>IF('Indicator Date'!L135="","x",'Indicator Date'!L135)</f>
        <v>2016</v>
      </c>
      <c r="M135" s="162">
        <f>IF('Indicator Date'!M135="","x",'Indicator Date'!M135)</f>
        <v>2018</v>
      </c>
      <c r="N135" s="162">
        <f>IF('Indicator Date'!N135="","x",'Indicator Date'!N135)</f>
        <v>2018</v>
      </c>
      <c r="O135" s="162">
        <f>IF('Indicator Date'!O135="","x",'Indicator Date'!O135)</f>
        <v>2017</v>
      </c>
      <c r="P135" s="162">
        <f>IF('Indicator Date'!P135="","x",'Indicator Date'!P135)</f>
        <v>2017</v>
      </c>
      <c r="Q135" s="162">
        <f>IF('Indicator Date'!Q135="","x",'Indicator Date'!Q135)</f>
        <v>2015</v>
      </c>
      <c r="R135" s="162" t="str">
        <f>IF('Indicator Date'!R135="","x",LEFT(RIGHT('Indicator Date'!R135,6),4))</f>
        <v>x</v>
      </c>
      <c r="S135" s="162">
        <f>IF('Indicator Date'!S135="","x",'Indicator Date'!S135)</f>
        <v>2018</v>
      </c>
      <c r="T135" s="162">
        <f>IF('Indicator Date'!T135="","x",'Indicator Date'!T135)</f>
        <v>2015</v>
      </c>
      <c r="U135" s="162">
        <f>IF('Indicator Date'!U135="","x",'Indicator Date'!U135)</f>
        <v>2016</v>
      </c>
      <c r="V135" s="162" t="str">
        <f>IF('Indicator Date'!V135="","x",'Indicator Date'!V135)</f>
        <v>x</v>
      </c>
      <c r="W135" s="162">
        <f>IF('Indicator Date'!W135="","x",'Indicator Date'!W135)</f>
        <v>2015</v>
      </c>
      <c r="X135" s="162">
        <f>IF('Indicator Date'!X135="","x",'Indicator Date'!X135)</f>
        <v>2011</v>
      </c>
      <c r="Y135" s="162">
        <f>IF('Indicator Date'!Y135="","x",'Indicator Date'!Y135)</f>
        <v>2010</v>
      </c>
      <c r="Z135" s="162">
        <f>IF('Indicator Date'!Z135="","x",'Indicator Date'!Z135)</f>
        <v>2016</v>
      </c>
      <c r="AA135" s="162">
        <f>IF('Indicator Date'!AA135="","x",'Indicator Date'!AA135)</f>
        <v>2016</v>
      </c>
      <c r="AB135" s="162">
        <f>IF('Indicator Date'!AB135="","x",'Indicator Date'!AB135)</f>
        <v>2016</v>
      </c>
      <c r="AC135" s="162">
        <f>IF('Indicator Date'!AC135="","x",'Indicator Date'!AC135)</f>
        <v>2015</v>
      </c>
      <c r="AD135" s="162">
        <f>IF('Indicator Date'!AD135="","x",'Indicator Date'!AD135)</f>
        <v>2015</v>
      </c>
      <c r="AE135" s="162">
        <f>IF('Indicator Date'!AE135="","x",'Indicator Date'!AE135)</f>
        <v>2012</v>
      </c>
      <c r="AF135" s="162">
        <f>IF('Indicator Date'!AF135="","x",'Indicator Date'!AF135)</f>
        <v>2015</v>
      </c>
      <c r="AG135" s="162">
        <f>IF('Indicator Date'!AG135="","x",'Indicator Date'!AG135)</f>
        <v>2009</v>
      </c>
      <c r="AH135" s="162">
        <f>IF('Indicator Date'!AH135="","x",'Indicator Date'!AH135)</f>
        <v>2016</v>
      </c>
      <c r="AI135" s="162">
        <f>IF('Indicator Date'!AI135="","x",'Indicator Date'!AI135)</f>
        <v>2017</v>
      </c>
      <c r="AJ135" s="162">
        <f>IF('Indicator Date'!AJ135="","x",'Indicator Date'!AJ135)</f>
        <v>2018</v>
      </c>
      <c r="AK135" s="162">
        <f>IF('Indicator Date'!AK135="","x",YEAR('Indicator Date'!AK135))</f>
        <v>2018</v>
      </c>
      <c r="AL135" s="162">
        <f>IF('Indicator Date'!AL135="","x",YEAR('Indicator Date'!AL135))</f>
        <v>2017</v>
      </c>
      <c r="AM135" s="162">
        <f>IF('Indicator Date'!AM135="","x",'Indicator Date'!AM135)</f>
        <v>2017</v>
      </c>
      <c r="AN135" s="162">
        <f>IF('Indicator Date'!AN135="","x",'Indicator Date'!AN135)</f>
        <v>2014</v>
      </c>
      <c r="AO135" s="162">
        <f>IF('Indicator Date'!AO135="","x",'Indicator Date'!AO135)</f>
        <v>2014</v>
      </c>
      <c r="AP135" s="162" t="str">
        <f>IF('Indicator Date'!AP135="","x",'Indicator Date'!AP135)</f>
        <v>x</v>
      </c>
      <c r="AQ135" s="162" t="str">
        <f>IF('Indicator Date'!AQ135="","x",'Indicator Date'!AQ135)</f>
        <v>x</v>
      </c>
      <c r="AR135" s="162">
        <f>IF('Indicator Date'!AR135="","x",'Indicator Date'!AR135)</f>
        <v>2011</v>
      </c>
      <c r="AS135" s="162">
        <f>IF('Indicator Date'!AS135="","x",'Indicator Date'!AS135)</f>
        <v>2016</v>
      </c>
      <c r="AT135" s="162">
        <f>IF('Indicator Date'!AT135="","x",'Indicator Date'!AT135)</f>
        <v>2017</v>
      </c>
      <c r="AU135" s="162">
        <f>IF('Indicator Date'!AU135="","x",'Indicator Date'!AU135)</f>
        <v>2016</v>
      </c>
      <c r="AV135" s="162">
        <f>IF('Indicator Date'!AV135="","x",'Indicator Date'!AV135)</f>
        <v>2015</v>
      </c>
      <c r="AW135" s="162">
        <f>IF('Indicator Date'!AW135="","x",'Indicator Date'!AW135)</f>
        <v>2015</v>
      </c>
      <c r="AX135" s="162">
        <f>IF('Indicator Date'!AX135="","x",'Indicator Date'!AX135)</f>
        <v>2016</v>
      </c>
      <c r="AY135" s="162">
        <f>IF('Indicator Date'!AY135="","x",'Indicator Date'!AY135)</f>
        <v>2014</v>
      </c>
      <c r="AZ135" s="162">
        <f>IF('Indicator Date'!AZ135="","x",'Indicator Date'!AZ135)</f>
        <v>2015</v>
      </c>
      <c r="BA135" s="162">
        <f>IF('Indicator Date'!BA135="","x",'Indicator Date'!BA135)</f>
        <v>2015</v>
      </c>
      <c r="BB135" s="162">
        <f>IF('Indicator Date'!BB135="","x",'Indicator Date'!BB135)</f>
        <v>2017</v>
      </c>
      <c r="BC135" s="162">
        <f>IF('Indicator Date'!BC135="","x",'Indicator Date'!BC135)</f>
        <v>2017</v>
      </c>
      <c r="BD135" s="162">
        <f>IF('Indicator Date'!BD135="","x",'Indicator Date'!BD135)</f>
        <v>2015</v>
      </c>
      <c r="BE135" s="162">
        <f>IF('Indicator Date'!BE135="","x",'Indicator Date'!BE135)</f>
        <v>2014</v>
      </c>
      <c r="BF135" s="108"/>
    </row>
    <row r="136" spans="1:58" x14ac:dyDescent="0.25">
      <c r="A136" s="133" t="s">
        <v>249</v>
      </c>
      <c r="B136" s="111" t="s">
        <v>248</v>
      </c>
      <c r="C136" s="162">
        <f>IF('Indicator Date'!C136="","x",'Indicator Date'!C136)</f>
        <v>2015</v>
      </c>
      <c r="D136" s="162">
        <f>IF('Indicator Date'!D136="","x",'Indicator Date'!D136)</f>
        <v>2015</v>
      </c>
      <c r="E136" s="162">
        <f>IF('Indicator Date'!E136="","x",'Indicator Date'!E136)</f>
        <v>2015</v>
      </c>
      <c r="F136" s="162">
        <f>IF('Indicator Date'!F136="","x",'Indicator Date'!F136)</f>
        <v>2015</v>
      </c>
      <c r="G136" s="162">
        <f>IF('Indicator Date'!G136="","x",'Indicator Date'!G136)</f>
        <v>2015</v>
      </c>
      <c r="H136" s="162">
        <f>IF('Indicator Date'!H136="","x",'Indicator Date'!H136)</f>
        <v>2015</v>
      </c>
      <c r="I136" s="162">
        <f>IF('Indicator Date'!I136="","x",'Indicator Date'!I136)</f>
        <v>2015</v>
      </c>
      <c r="J136" s="162">
        <f>IF('Indicator Date'!J136="","x",'Indicator Date'!J136)</f>
        <v>2016</v>
      </c>
      <c r="K136" s="162">
        <f>IF('Indicator Date'!K136="","x",'Indicator Date'!K136)</f>
        <v>2016</v>
      </c>
      <c r="L136" s="162">
        <f>IF('Indicator Date'!L136="","x",'Indicator Date'!L136)</f>
        <v>2016</v>
      </c>
      <c r="M136" s="162">
        <f>IF('Indicator Date'!M136="","x",'Indicator Date'!M136)</f>
        <v>2018</v>
      </c>
      <c r="N136" s="162">
        <f>IF('Indicator Date'!N136="","x",'Indicator Date'!N136)</f>
        <v>2018</v>
      </c>
      <c r="O136" s="162">
        <f>IF('Indicator Date'!O136="","x",'Indicator Date'!O136)</f>
        <v>2017</v>
      </c>
      <c r="P136" s="162">
        <f>IF('Indicator Date'!P136="","x",'Indicator Date'!P136)</f>
        <v>2017</v>
      </c>
      <c r="Q136" s="162">
        <f>IF('Indicator Date'!Q136="","x",'Indicator Date'!Q136)</f>
        <v>2015</v>
      </c>
      <c r="R136" s="162" t="str">
        <f>IF('Indicator Date'!R136="","x",LEFT(RIGHT('Indicator Date'!R136,6),4))</f>
        <v>x</v>
      </c>
      <c r="S136" s="162">
        <f>IF('Indicator Date'!S136="","x",'Indicator Date'!S136)</f>
        <v>2018</v>
      </c>
      <c r="T136" s="162">
        <f>IF('Indicator Date'!T136="","x",'Indicator Date'!T136)</f>
        <v>2015</v>
      </c>
      <c r="U136" s="162">
        <f>IF('Indicator Date'!U136="","x",'Indicator Date'!U136)</f>
        <v>2016</v>
      </c>
      <c r="V136" s="162">
        <f>IF('Indicator Date'!V136="","x",'Indicator Date'!V136)</f>
        <v>2016</v>
      </c>
      <c r="W136" s="162">
        <f>IF('Indicator Date'!W136="","x",'Indicator Date'!W136)</f>
        <v>2015</v>
      </c>
      <c r="X136" s="162">
        <f>IF('Indicator Date'!X136="","x",'Indicator Date'!X136)</f>
        <v>2016</v>
      </c>
      <c r="Y136" s="162">
        <f>IF('Indicator Date'!Y136="","x",'Indicator Date'!Y136)</f>
        <v>2012</v>
      </c>
      <c r="Z136" s="162">
        <f>IF('Indicator Date'!Z136="","x",'Indicator Date'!Z136)</f>
        <v>2016</v>
      </c>
      <c r="AA136" s="162">
        <f>IF('Indicator Date'!AA136="","x",'Indicator Date'!AA136)</f>
        <v>2016</v>
      </c>
      <c r="AB136" s="162">
        <f>IF('Indicator Date'!AB136="","x",'Indicator Date'!AB136)</f>
        <v>2016</v>
      </c>
      <c r="AC136" s="162">
        <f>IF('Indicator Date'!AC136="","x",'Indicator Date'!AC136)</f>
        <v>2015</v>
      </c>
      <c r="AD136" s="162">
        <f>IF('Indicator Date'!AD136="","x",'Indicator Date'!AD136)</f>
        <v>2015</v>
      </c>
      <c r="AE136" s="162">
        <f>IF('Indicator Date'!AE136="","x",'Indicator Date'!AE136)</f>
        <v>2012</v>
      </c>
      <c r="AF136" s="162">
        <f>IF('Indicator Date'!AF136="","x",'Indicator Date'!AF136)</f>
        <v>2015</v>
      </c>
      <c r="AG136" s="162">
        <f>IF('Indicator Date'!AG136="","x",'Indicator Date'!AG136)</f>
        <v>2016</v>
      </c>
      <c r="AH136" s="162">
        <f>IF('Indicator Date'!AH136="","x",'Indicator Date'!AH136)</f>
        <v>2016</v>
      </c>
      <c r="AI136" s="162">
        <f>IF('Indicator Date'!AI136="","x",'Indicator Date'!AI136)</f>
        <v>2017</v>
      </c>
      <c r="AJ136" s="162">
        <f>IF('Indicator Date'!AJ136="","x",'Indicator Date'!AJ136)</f>
        <v>2018</v>
      </c>
      <c r="AK136" s="162" t="str">
        <f>IF('Indicator Date'!AK136="","x",YEAR('Indicator Date'!AK136))</f>
        <v>x</v>
      </c>
      <c r="AL136" s="162">
        <f>IF('Indicator Date'!AL136="","x",YEAR('Indicator Date'!AL136))</f>
        <v>2017</v>
      </c>
      <c r="AM136" s="162">
        <f>IF('Indicator Date'!AM136="","x",'Indicator Date'!AM136)</f>
        <v>2017</v>
      </c>
      <c r="AN136" s="162">
        <f>IF('Indicator Date'!AN136="","x",'Indicator Date'!AN136)</f>
        <v>2014</v>
      </c>
      <c r="AO136" s="162">
        <f>IF('Indicator Date'!AO136="","x",'Indicator Date'!AO136)</f>
        <v>2014</v>
      </c>
      <c r="AP136" s="162">
        <f>IF('Indicator Date'!AP136="","x",'Indicator Date'!AP136)</f>
        <v>2013</v>
      </c>
      <c r="AQ136" s="162">
        <f>IF('Indicator Date'!AQ136="","x",'Indicator Date'!AQ136)</f>
        <v>2013</v>
      </c>
      <c r="AR136" s="162">
        <f>IF('Indicator Date'!AR136="","x",'Indicator Date'!AR136)</f>
        <v>2009</v>
      </c>
      <c r="AS136" s="162">
        <f>IF('Indicator Date'!AS136="","x",'Indicator Date'!AS136)</f>
        <v>2016</v>
      </c>
      <c r="AT136" s="162">
        <f>IF('Indicator Date'!AT136="","x",'Indicator Date'!AT136)</f>
        <v>2017</v>
      </c>
      <c r="AU136" s="162">
        <f>IF('Indicator Date'!AU136="","x",'Indicator Date'!AU136)</f>
        <v>2016</v>
      </c>
      <c r="AV136" s="162">
        <f>IF('Indicator Date'!AV136="","x",'Indicator Date'!AV136)</f>
        <v>2015</v>
      </c>
      <c r="AW136" s="162">
        <f>IF('Indicator Date'!AW136="","x",'Indicator Date'!AW136)</f>
        <v>2015</v>
      </c>
      <c r="AX136" s="162">
        <f>IF('Indicator Date'!AX136="","x",'Indicator Date'!AX136)</f>
        <v>2016</v>
      </c>
      <c r="AY136" s="162">
        <f>IF('Indicator Date'!AY136="","x",'Indicator Date'!AY136)</f>
        <v>2014</v>
      </c>
      <c r="AZ136" s="162">
        <f>IF('Indicator Date'!AZ136="","x",'Indicator Date'!AZ136)</f>
        <v>2015</v>
      </c>
      <c r="BA136" s="162">
        <f>IF('Indicator Date'!BA136="","x",'Indicator Date'!BA136)</f>
        <v>2015</v>
      </c>
      <c r="BB136" s="162">
        <f>IF('Indicator Date'!BB136="","x",'Indicator Date'!BB136)</f>
        <v>2017</v>
      </c>
      <c r="BC136" s="162">
        <f>IF('Indicator Date'!BC136="","x",'Indicator Date'!BC136)</f>
        <v>2017</v>
      </c>
      <c r="BD136" s="162">
        <f>IF('Indicator Date'!BD136="","x",'Indicator Date'!BD136)</f>
        <v>2015</v>
      </c>
      <c r="BE136" s="162">
        <f>IF('Indicator Date'!BE136="","x",'Indicator Date'!BE136)</f>
        <v>2014</v>
      </c>
      <c r="BF136" s="108"/>
    </row>
    <row r="137" spans="1:58" x14ac:dyDescent="0.25">
      <c r="A137" s="133" t="s">
        <v>251</v>
      </c>
      <c r="B137" s="111" t="s">
        <v>250</v>
      </c>
      <c r="C137" s="162">
        <f>IF('Indicator Date'!C137="","x",'Indicator Date'!C137)</f>
        <v>2015</v>
      </c>
      <c r="D137" s="162">
        <f>IF('Indicator Date'!D137="","x",'Indicator Date'!D137)</f>
        <v>2015</v>
      </c>
      <c r="E137" s="162">
        <f>IF('Indicator Date'!E137="","x",'Indicator Date'!E137)</f>
        <v>2015</v>
      </c>
      <c r="F137" s="162">
        <f>IF('Indicator Date'!F137="","x",'Indicator Date'!F137)</f>
        <v>2015</v>
      </c>
      <c r="G137" s="162">
        <f>IF('Indicator Date'!G137="","x",'Indicator Date'!G137)</f>
        <v>2015</v>
      </c>
      <c r="H137" s="162">
        <f>IF('Indicator Date'!H137="","x",'Indicator Date'!H137)</f>
        <v>2015</v>
      </c>
      <c r="I137" s="162">
        <f>IF('Indicator Date'!I137="","x",'Indicator Date'!I137)</f>
        <v>2015</v>
      </c>
      <c r="J137" s="162">
        <f>IF('Indicator Date'!J137="","x",'Indicator Date'!J137)</f>
        <v>2016</v>
      </c>
      <c r="K137" s="162">
        <f>IF('Indicator Date'!K137="","x",'Indicator Date'!K137)</f>
        <v>2016</v>
      </c>
      <c r="L137" s="162">
        <f>IF('Indicator Date'!L137="","x",'Indicator Date'!L137)</f>
        <v>2016</v>
      </c>
      <c r="M137" s="162">
        <f>IF('Indicator Date'!M137="","x",'Indicator Date'!M137)</f>
        <v>2018</v>
      </c>
      <c r="N137" s="162">
        <f>IF('Indicator Date'!N137="","x",'Indicator Date'!N137)</f>
        <v>2018</v>
      </c>
      <c r="O137" s="162">
        <f>IF('Indicator Date'!O137="","x",'Indicator Date'!O137)</f>
        <v>2017</v>
      </c>
      <c r="P137" s="162">
        <f>IF('Indicator Date'!P137="","x",'Indicator Date'!P137)</f>
        <v>2017</v>
      </c>
      <c r="Q137" s="162">
        <f>IF('Indicator Date'!Q137="","x",'Indicator Date'!Q137)</f>
        <v>2015</v>
      </c>
      <c r="R137" s="162" t="str">
        <f>IF('Indicator Date'!R137="","x",LEFT(RIGHT('Indicator Date'!R137,6),4))</f>
        <v>2012</v>
      </c>
      <c r="S137" s="162">
        <f>IF('Indicator Date'!S137="","x",'Indicator Date'!S137)</f>
        <v>2018</v>
      </c>
      <c r="T137" s="162">
        <f>IF('Indicator Date'!T137="","x",'Indicator Date'!T137)</f>
        <v>2015</v>
      </c>
      <c r="U137" s="162">
        <f>IF('Indicator Date'!U137="","x",'Indicator Date'!U137)</f>
        <v>2016</v>
      </c>
      <c r="V137" s="162">
        <f>IF('Indicator Date'!V137="","x",'Indicator Date'!V137)</f>
        <v>2016</v>
      </c>
      <c r="W137" s="162">
        <f>IF('Indicator Date'!W137="","x",'Indicator Date'!W137)</f>
        <v>2015</v>
      </c>
      <c r="X137" s="162">
        <f>IF('Indicator Date'!X137="","x",'Indicator Date'!X137)</f>
        <v>2016</v>
      </c>
      <c r="Y137" s="162">
        <f>IF('Indicator Date'!Y137="","x",'Indicator Date'!Y137)</f>
        <v>2012</v>
      </c>
      <c r="Z137" s="162">
        <f>IF('Indicator Date'!Z137="","x",'Indicator Date'!Z137)</f>
        <v>2016</v>
      </c>
      <c r="AA137" s="162">
        <f>IF('Indicator Date'!AA137="","x",'Indicator Date'!AA137)</f>
        <v>2016</v>
      </c>
      <c r="AB137" s="162">
        <f>IF('Indicator Date'!AB137="","x",'Indicator Date'!AB137)</f>
        <v>2016</v>
      </c>
      <c r="AC137" s="162">
        <f>IF('Indicator Date'!AC137="","x",'Indicator Date'!AC137)</f>
        <v>2015</v>
      </c>
      <c r="AD137" s="162">
        <f>IF('Indicator Date'!AD137="","x",'Indicator Date'!AD137)</f>
        <v>2015</v>
      </c>
      <c r="AE137" s="162">
        <f>IF('Indicator Date'!AE137="","x",'Indicator Date'!AE137)</f>
        <v>2012</v>
      </c>
      <c r="AF137" s="162">
        <f>IF('Indicator Date'!AF137="","x",'Indicator Date'!AF137)</f>
        <v>2015</v>
      </c>
      <c r="AG137" s="162">
        <f>IF('Indicator Date'!AG137="","x",'Indicator Date'!AG137)</f>
        <v>2016</v>
      </c>
      <c r="AH137" s="162">
        <f>IF('Indicator Date'!AH137="","x",'Indicator Date'!AH137)</f>
        <v>2016</v>
      </c>
      <c r="AI137" s="162">
        <f>IF('Indicator Date'!AI137="","x",'Indicator Date'!AI137)</f>
        <v>2017</v>
      </c>
      <c r="AJ137" s="162">
        <f>IF('Indicator Date'!AJ137="","x",'Indicator Date'!AJ137)</f>
        <v>2018</v>
      </c>
      <c r="AK137" s="162">
        <f>IF('Indicator Date'!AK137="","x",YEAR('Indicator Date'!AK137))</f>
        <v>2017</v>
      </c>
      <c r="AL137" s="162">
        <f>IF('Indicator Date'!AL137="","x",YEAR('Indicator Date'!AL137))</f>
        <v>2017</v>
      </c>
      <c r="AM137" s="162">
        <f>IF('Indicator Date'!AM137="","x",'Indicator Date'!AM137)</f>
        <v>2017</v>
      </c>
      <c r="AN137" s="162">
        <f>IF('Indicator Date'!AN137="","x",'Indicator Date'!AN137)</f>
        <v>2014</v>
      </c>
      <c r="AO137" s="162">
        <f>IF('Indicator Date'!AO137="","x",'Indicator Date'!AO137)</f>
        <v>2014</v>
      </c>
      <c r="AP137" s="162">
        <f>IF('Indicator Date'!AP137="","x",'Indicator Date'!AP137)</f>
        <v>2014</v>
      </c>
      <c r="AQ137" s="162">
        <f>IF('Indicator Date'!AQ137="","x",'Indicator Date'!AQ137)</f>
        <v>2014</v>
      </c>
      <c r="AR137" s="162">
        <f>IF('Indicator Date'!AR137="","x",'Indicator Date'!AR137)</f>
        <v>2015</v>
      </c>
      <c r="AS137" s="162">
        <f>IF('Indicator Date'!AS137="","x",'Indicator Date'!AS137)</f>
        <v>2016</v>
      </c>
      <c r="AT137" s="162">
        <f>IF('Indicator Date'!AT137="","x",'Indicator Date'!AT137)</f>
        <v>2017</v>
      </c>
      <c r="AU137" s="162">
        <f>IF('Indicator Date'!AU137="","x",'Indicator Date'!AU137)</f>
        <v>2016</v>
      </c>
      <c r="AV137" s="162">
        <f>IF('Indicator Date'!AV137="","x",'Indicator Date'!AV137)</f>
        <v>2016</v>
      </c>
      <c r="AW137" s="162">
        <f>IF('Indicator Date'!AW137="","x",'Indicator Date'!AW137)</f>
        <v>2015</v>
      </c>
      <c r="AX137" s="162">
        <f>IF('Indicator Date'!AX137="","x",'Indicator Date'!AX137)</f>
        <v>2016</v>
      </c>
      <c r="AY137" s="162">
        <f>IF('Indicator Date'!AY137="","x",'Indicator Date'!AY137)</f>
        <v>2014</v>
      </c>
      <c r="AZ137" s="162">
        <f>IF('Indicator Date'!AZ137="","x",'Indicator Date'!AZ137)</f>
        <v>2015</v>
      </c>
      <c r="BA137" s="162">
        <f>IF('Indicator Date'!BA137="","x",'Indicator Date'!BA137)</f>
        <v>2015</v>
      </c>
      <c r="BB137" s="162">
        <f>IF('Indicator Date'!BB137="","x",'Indicator Date'!BB137)</f>
        <v>2017</v>
      </c>
      <c r="BC137" s="162">
        <f>IF('Indicator Date'!BC137="","x",'Indicator Date'!BC137)</f>
        <v>2017</v>
      </c>
      <c r="BD137" s="162">
        <f>IF('Indicator Date'!BD137="","x",'Indicator Date'!BD137)</f>
        <v>2015</v>
      </c>
      <c r="BE137" s="162">
        <f>IF('Indicator Date'!BE137="","x",'Indicator Date'!BE137)</f>
        <v>2014</v>
      </c>
      <c r="BF137" s="108"/>
    </row>
    <row r="138" spans="1:58" x14ac:dyDescent="0.25">
      <c r="A138" s="133" t="s">
        <v>253</v>
      </c>
      <c r="B138" s="111" t="s">
        <v>252</v>
      </c>
      <c r="C138" s="162">
        <f>IF('Indicator Date'!C138="","x",'Indicator Date'!C138)</f>
        <v>2015</v>
      </c>
      <c r="D138" s="162">
        <f>IF('Indicator Date'!D138="","x",'Indicator Date'!D138)</f>
        <v>2015</v>
      </c>
      <c r="E138" s="162">
        <f>IF('Indicator Date'!E138="","x",'Indicator Date'!E138)</f>
        <v>2015</v>
      </c>
      <c r="F138" s="162">
        <f>IF('Indicator Date'!F138="","x",'Indicator Date'!F138)</f>
        <v>2015</v>
      </c>
      <c r="G138" s="162">
        <f>IF('Indicator Date'!G138="","x",'Indicator Date'!G138)</f>
        <v>2015</v>
      </c>
      <c r="H138" s="162">
        <f>IF('Indicator Date'!H138="","x",'Indicator Date'!H138)</f>
        <v>2015</v>
      </c>
      <c r="I138" s="162">
        <f>IF('Indicator Date'!I138="","x",'Indicator Date'!I138)</f>
        <v>2015</v>
      </c>
      <c r="J138" s="162">
        <f>IF('Indicator Date'!J138="","x",'Indicator Date'!J138)</f>
        <v>2016</v>
      </c>
      <c r="K138" s="162">
        <f>IF('Indicator Date'!K138="","x",'Indicator Date'!K138)</f>
        <v>2016</v>
      </c>
      <c r="L138" s="162">
        <f>IF('Indicator Date'!L138="","x",'Indicator Date'!L138)</f>
        <v>2016</v>
      </c>
      <c r="M138" s="162">
        <f>IF('Indicator Date'!M138="","x",'Indicator Date'!M138)</f>
        <v>2018</v>
      </c>
      <c r="N138" s="162">
        <f>IF('Indicator Date'!N138="","x",'Indicator Date'!N138)</f>
        <v>2018</v>
      </c>
      <c r="O138" s="162">
        <f>IF('Indicator Date'!O138="","x",'Indicator Date'!O138)</f>
        <v>2017</v>
      </c>
      <c r="P138" s="162">
        <f>IF('Indicator Date'!P138="","x",'Indicator Date'!P138)</f>
        <v>2017</v>
      </c>
      <c r="Q138" s="162">
        <f>IF('Indicator Date'!Q138="","x",'Indicator Date'!Q138)</f>
        <v>2015</v>
      </c>
      <c r="R138" s="162" t="str">
        <f>IF('Indicator Date'!R138="","x",LEFT(RIGHT('Indicator Date'!R138,6),4))</f>
        <v>2013</v>
      </c>
      <c r="S138" s="162">
        <f>IF('Indicator Date'!S138="","x",'Indicator Date'!S138)</f>
        <v>2018</v>
      </c>
      <c r="T138" s="162">
        <f>IF('Indicator Date'!T138="","x",'Indicator Date'!T138)</f>
        <v>2015</v>
      </c>
      <c r="U138" s="162">
        <f>IF('Indicator Date'!U138="","x",'Indicator Date'!U138)</f>
        <v>2016</v>
      </c>
      <c r="V138" s="162">
        <f>IF('Indicator Date'!V138="","x",'Indicator Date'!V138)</f>
        <v>2016</v>
      </c>
      <c r="W138" s="162">
        <f>IF('Indicator Date'!W138="","x",'Indicator Date'!W138)</f>
        <v>2015</v>
      </c>
      <c r="X138" s="162">
        <f>IF('Indicator Date'!X138="","x",'Indicator Date'!X138)</f>
        <v>2011</v>
      </c>
      <c r="Y138" s="162" t="str">
        <f>IF('Indicator Date'!Y138="","x",'Indicator Date'!Y138)</f>
        <v>x</v>
      </c>
      <c r="Z138" s="162">
        <f>IF('Indicator Date'!Z138="","x",'Indicator Date'!Z138)</f>
        <v>2016</v>
      </c>
      <c r="AA138" s="162">
        <f>IF('Indicator Date'!AA138="","x",'Indicator Date'!AA138)</f>
        <v>2016</v>
      </c>
      <c r="AB138" s="162">
        <f>IF('Indicator Date'!AB138="","x",'Indicator Date'!AB138)</f>
        <v>2016</v>
      </c>
      <c r="AC138" s="162">
        <f>IF('Indicator Date'!AC138="","x",'Indicator Date'!AC138)</f>
        <v>2015</v>
      </c>
      <c r="AD138" s="162">
        <f>IF('Indicator Date'!AD138="","x",'Indicator Date'!AD138)</f>
        <v>2015</v>
      </c>
      <c r="AE138" s="162">
        <f>IF('Indicator Date'!AE138="","x",'Indicator Date'!AE138)</f>
        <v>2012</v>
      </c>
      <c r="AF138" s="162">
        <f>IF('Indicator Date'!AF138="","x",'Indicator Date'!AF138)</f>
        <v>2015</v>
      </c>
      <c r="AG138" s="162">
        <f>IF('Indicator Date'!AG138="","x",'Indicator Date'!AG138)</f>
        <v>2012</v>
      </c>
      <c r="AH138" s="162">
        <f>IF('Indicator Date'!AH138="","x",'Indicator Date'!AH138)</f>
        <v>2016</v>
      </c>
      <c r="AI138" s="162">
        <f>IF('Indicator Date'!AI138="","x",'Indicator Date'!AI138)</f>
        <v>2017</v>
      </c>
      <c r="AJ138" s="162">
        <f>IF('Indicator Date'!AJ138="","x",'Indicator Date'!AJ138)</f>
        <v>2018</v>
      </c>
      <c r="AK138" s="162">
        <f>IF('Indicator Date'!AK138="","x",YEAR('Indicator Date'!AK138))</f>
        <v>2018</v>
      </c>
      <c r="AL138" s="162">
        <f>IF('Indicator Date'!AL138="","x",YEAR('Indicator Date'!AL138))</f>
        <v>2017</v>
      </c>
      <c r="AM138" s="162">
        <f>IF('Indicator Date'!AM138="","x",'Indicator Date'!AM138)</f>
        <v>2017</v>
      </c>
      <c r="AN138" s="162">
        <f>IF('Indicator Date'!AN138="","x",'Indicator Date'!AN138)</f>
        <v>2014</v>
      </c>
      <c r="AO138" s="162">
        <f>IF('Indicator Date'!AO138="","x",'Indicator Date'!AO138)</f>
        <v>2014</v>
      </c>
      <c r="AP138" s="162">
        <f>IF('Indicator Date'!AP138="","x",'Indicator Date'!AP138)</f>
        <v>2014</v>
      </c>
      <c r="AQ138" s="162">
        <f>IF('Indicator Date'!AQ138="","x",'Indicator Date'!AQ138)</f>
        <v>2014</v>
      </c>
      <c r="AR138" s="162">
        <f>IF('Indicator Date'!AR138="","x",'Indicator Date'!AR138)</f>
        <v>2015</v>
      </c>
      <c r="AS138" s="162">
        <f>IF('Indicator Date'!AS138="","x",'Indicator Date'!AS138)</f>
        <v>2016</v>
      </c>
      <c r="AT138" s="162">
        <f>IF('Indicator Date'!AT138="","x",'Indicator Date'!AT138)</f>
        <v>2017</v>
      </c>
      <c r="AU138" s="162">
        <f>IF('Indicator Date'!AU138="","x",'Indicator Date'!AU138)</f>
        <v>2016</v>
      </c>
      <c r="AV138" s="162">
        <f>IF('Indicator Date'!AV138="","x",'Indicator Date'!AV138)</f>
        <v>2015</v>
      </c>
      <c r="AW138" s="162">
        <f>IF('Indicator Date'!AW138="","x",'Indicator Date'!AW138)</f>
        <v>2015</v>
      </c>
      <c r="AX138" s="162">
        <f>IF('Indicator Date'!AX138="","x",'Indicator Date'!AX138)</f>
        <v>2016</v>
      </c>
      <c r="AY138" s="162">
        <f>IF('Indicator Date'!AY138="","x",'Indicator Date'!AY138)</f>
        <v>2014</v>
      </c>
      <c r="AZ138" s="162">
        <f>IF('Indicator Date'!AZ138="","x",'Indicator Date'!AZ138)</f>
        <v>2015</v>
      </c>
      <c r="BA138" s="162">
        <f>IF('Indicator Date'!BA138="","x",'Indicator Date'!BA138)</f>
        <v>2015</v>
      </c>
      <c r="BB138" s="162">
        <f>IF('Indicator Date'!BB138="","x",'Indicator Date'!BB138)</f>
        <v>2017</v>
      </c>
      <c r="BC138" s="162">
        <f>IF('Indicator Date'!BC138="","x",'Indicator Date'!BC138)</f>
        <v>2017</v>
      </c>
      <c r="BD138" s="162">
        <f>IF('Indicator Date'!BD138="","x",'Indicator Date'!BD138)</f>
        <v>2015</v>
      </c>
      <c r="BE138" s="162">
        <f>IF('Indicator Date'!BE138="","x",'Indicator Date'!BE138)</f>
        <v>2014</v>
      </c>
      <c r="BF138" s="108"/>
    </row>
    <row r="139" spans="1:58" x14ac:dyDescent="0.25">
      <c r="A139" s="133" t="s">
        <v>255</v>
      </c>
      <c r="B139" s="111" t="s">
        <v>254</v>
      </c>
      <c r="C139" s="162">
        <f>IF('Indicator Date'!C139="","x",'Indicator Date'!C139)</f>
        <v>2015</v>
      </c>
      <c r="D139" s="162">
        <f>IF('Indicator Date'!D139="","x",'Indicator Date'!D139)</f>
        <v>2015</v>
      </c>
      <c r="E139" s="162">
        <f>IF('Indicator Date'!E139="","x",'Indicator Date'!E139)</f>
        <v>2015</v>
      </c>
      <c r="F139" s="162">
        <f>IF('Indicator Date'!F139="","x",'Indicator Date'!F139)</f>
        <v>2015</v>
      </c>
      <c r="G139" s="162">
        <f>IF('Indicator Date'!G139="","x",'Indicator Date'!G139)</f>
        <v>2015</v>
      </c>
      <c r="H139" s="162">
        <f>IF('Indicator Date'!H139="","x",'Indicator Date'!H139)</f>
        <v>2015</v>
      </c>
      <c r="I139" s="162">
        <f>IF('Indicator Date'!I139="","x",'Indicator Date'!I139)</f>
        <v>2015</v>
      </c>
      <c r="J139" s="162">
        <f>IF('Indicator Date'!J139="","x",'Indicator Date'!J139)</f>
        <v>2016</v>
      </c>
      <c r="K139" s="162">
        <f>IF('Indicator Date'!K139="","x",'Indicator Date'!K139)</f>
        <v>2016</v>
      </c>
      <c r="L139" s="162">
        <f>IF('Indicator Date'!L139="","x",'Indicator Date'!L139)</f>
        <v>2016</v>
      </c>
      <c r="M139" s="162">
        <f>IF('Indicator Date'!M139="","x",'Indicator Date'!M139)</f>
        <v>2018</v>
      </c>
      <c r="N139" s="162">
        <f>IF('Indicator Date'!N139="","x",'Indicator Date'!N139)</f>
        <v>2018</v>
      </c>
      <c r="O139" s="162">
        <f>IF('Indicator Date'!O139="","x",'Indicator Date'!O139)</f>
        <v>2017</v>
      </c>
      <c r="P139" s="162">
        <f>IF('Indicator Date'!P139="","x",'Indicator Date'!P139)</f>
        <v>2017</v>
      </c>
      <c r="Q139" s="162">
        <f>IF('Indicator Date'!Q139="","x",'Indicator Date'!Q139)</f>
        <v>2015</v>
      </c>
      <c r="R139" s="162" t="str">
        <f>IF('Indicator Date'!R139="","x",LEFT(RIGHT('Indicator Date'!R139,6),4))</f>
        <v>x</v>
      </c>
      <c r="S139" s="162">
        <f>IF('Indicator Date'!S139="","x",'Indicator Date'!S139)</f>
        <v>2018</v>
      </c>
      <c r="T139" s="162">
        <f>IF('Indicator Date'!T139="","x",'Indicator Date'!T139)</f>
        <v>2015</v>
      </c>
      <c r="U139" s="162">
        <f>IF('Indicator Date'!U139="","x",'Indicator Date'!U139)</f>
        <v>2016</v>
      </c>
      <c r="V139" s="162" t="str">
        <f>IF('Indicator Date'!V139="","x",'Indicator Date'!V139)</f>
        <v>x</v>
      </c>
      <c r="W139" s="162">
        <f>IF('Indicator Date'!W139="","x",'Indicator Date'!W139)</f>
        <v>2015</v>
      </c>
      <c r="X139" s="162" t="str">
        <f>IF('Indicator Date'!X139="","x",'Indicator Date'!X139)</f>
        <v>x</v>
      </c>
      <c r="Y139" s="162">
        <f>IF('Indicator Date'!Y139="","x",'Indicator Date'!Y139)</f>
        <v>2012</v>
      </c>
      <c r="Z139" s="162">
        <f>IF('Indicator Date'!Z139="","x",'Indicator Date'!Z139)</f>
        <v>2016</v>
      </c>
      <c r="AA139" s="162">
        <f>IF('Indicator Date'!AA139="","x",'Indicator Date'!AA139)</f>
        <v>2016</v>
      </c>
      <c r="AB139" s="162">
        <f>IF('Indicator Date'!AB139="","x",'Indicator Date'!AB139)</f>
        <v>2014</v>
      </c>
      <c r="AC139" s="162">
        <f>IF('Indicator Date'!AC139="","x",'Indicator Date'!AC139)</f>
        <v>2015</v>
      </c>
      <c r="AD139" s="162">
        <f>IF('Indicator Date'!AD139="","x",'Indicator Date'!AD139)</f>
        <v>2015</v>
      </c>
      <c r="AE139" s="162" t="str">
        <f>IF('Indicator Date'!AE139="","x",'Indicator Date'!AE139)</f>
        <v>x</v>
      </c>
      <c r="AF139" s="162">
        <f>IF('Indicator Date'!AF139="","x",'Indicator Date'!AF139)</f>
        <v>2015</v>
      </c>
      <c r="AG139" s="162">
        <f>IF('Indicator Date'!AG139="","x",'Indicator Date'!AG139)</f>
        <v>2014</v>
      </c>
      <c r="AH139" s="162">
        <f>IF('Indicator Date'!AH139="","x",'Indicator Date'!AH139)</f>
        <v>2016</v>
      </c>
      <c r="AI139" s="162">
        <f>IF('Indicator Date'!AI139="","x",'Indicator Date'!AI139)</f>
        <v>2017</v>
      </c>
      <c r="AJ139" s="162">
        <f>IF('Indicator Date'!AJ139="","x",'Indicator Date'!AJ139)</f>
        <v>2018</v>
      </c>
      <c r="AK139" s="162" t="str">
        <f>IF('Indicator Date'!AK139="","x",YEAR('Indicator Date'!AK139))</f>
        <v>x</v>
      </c>
      <c r="AL139" s="162">
        <f>IF('Indicator Date'!AL139="","x",YEAR('Indicator Date'!AL139))</f>
        <v>2017</v>
      </c>
      <c r="AM139" s="162">
        <f>IF('Indicator Date'!AM139="","x",'Indicator Date'!AM139)</f>
        <v>2017</v>
      </c>
      <c r="AN139" s="162">
        <f>IF('Indicator Date'!AN139="","x",'Indicator Date'!AN139)</f>
        <v>2014</v>
      </c>
      <c r="AO139" s="162">
        <f>IF('Indicator Date'!AO139="","x",'Indicator Date'!AO139)</f>
        <v>2014</v>
      </c>
      <c r="AP139" s="162">
        <f>IF('Indicator Date'!AP139="","x",'Indicator Date'!AP139)</f>
        <v>2014</v>
      </c>
      <c r="AQ139" s="162">
        <f>IF('Indicator Date'!AQ139="","x",'Indicator Date'!AQ139)</f>
        <v>2014</v>
      </c>
      <c r="AR139" s="162">
        <f>IF('Indicator Date'!AR139="","x",'Indicator Date'!AR139)</f>
        <v>2015</v>
      </c>
      <c r="AS139" s="162">
        <f>IF('Indicator Date'!AS139="","x",'Indicator Date'!AS139)</f>
        <v>2016</v>
      </c>
      <c r="AT139" s="162">
        <f>IF('Indicator Date'!AT139="","x",'Indicator Date'!AT139)</f>
        <v>2017</v>
      </c>
      <c r="AU139" s="162">
        <f>IF('Indicator Date'!AU139="","x",'Indicator Date'!AU139)</f>
        <v>2016</v>
      </c>
      <c r="AV139" s="162">
        <f>IF('Indicator Date'!AV139="","x",'Indicator Date'!AV139)</f>
        <v>2015</v>
      </c>
      <c r="AW139" s="162">
        <f>IF('Indicator Date'!AW139="","x",'Indicator Date'!AW139)</f>
        <v>2015</v>
      </c>
      <c r="AX139" s="162">
        <f>IF('Indicator Date'!AX139="","x",'Indicator Date'!AX139)</f>
        <v>2016</v>
      </c>
      <c r="AY139" s="162">
        <f>IF('Indicator Date'!AY139="","x",'Indicator Date'!AY139)</f>
        <v>2014</v>
      </c>
      <c r="AZ139" s="162">
        <f>IF('Indicator Date'!AZ139="","x",'Indicator Date'!AZ139)</f>
        <v>2015</v>
      </c>
      <c r="BA139" s="162">
        <f>IF('Indicator Date'!BA139="","x",'Indicator Date'!BA139)</f>
        <v>2015</v>
      </c>
      <c r="BB139" s="162">
        <f>IF('Indicator Date'!BB139="","x",'Indicator Date'!BB139)</f>
        <v>2017</v>
      </c>
      <c r="BC139" s="162">
        <f>IF('Indicator Date'!BC139="","x",'Indicator Date'!BC139)</f>
        <v>2017</v>
      </c>
      <c r="BD139" s="162">
        <f>IF('Indicator Date'!BD139="","x",'Indicator Date'!BD139)</f>
        <v>2015</v>
      </c>
      <c r="BE139" s="162">
        <f>IF('Indicator Date'!BE139="","x",'Indicator Date'!BE139)</f>
        <v>2014</v>
      </c>
      <c r="BF139" s="108"/>
    </row>
    <row r="140" spans="1:58" x14ac:dyDescent="0.25">
      <c r="A140" s="133" t="s">
        <v>257</v>
      </c>
      <c r="B140" s="111" t="s">
        <v>256</v>
      </c>
      <c r="C140" s="162">
        <f>IF('Indicator Date'!C140="","x",'Indicator Date'!C140)</f>
        <v>2015</v>
      </c>
      <c r="D140" s="162">
        <f>IF('Indicator Date'!D140="","x",'Indicator Date'!D140)</f>
        <v>2015</v>
      </c>
      <c r="E140" s="162">
        <f>IF('Indicator Date'!E140="","x",'Indicator Date'!E140)</f>
        <v>2015</v>
      </c>
      <c r="F140" s="162">
        <f>IF('Indicator Date'!F140="","x",'Indicator Date'!F140)</f>
        <v>2015</v>
      </c>
      <c r="G140" s="162">
        <f>IF('Indicator Date'!G140="","x",'Indicator Date'!G140)</f>
        <v>2015</v>
      </c>
      <c r="H140" s="162">
        <f>IF('Indicator Date'!H140="","x",'Indicator Date'!H140)</f>
        <v>2015</v>
      </c>
      <c r="I140" s="162">
        <f>IF('Indicator Date'!I140="","x",'Indicator Date'!I140)</f>
        <v>2015</v>
      </c>
      <c r="J140" s="162">
        <f>IF('Indicator Date'!J140="","x",'Indicator Date'!J140)</f>
        <v>2016</v>
      </c>
      <c r="K140" s="162">
        <f>IF('Indicator Date'!K140="","x",'Indicator Date'!K140)</f>
        <v>2016</v>
      </c>
      <c r="L140" s="162">
        <f>IF('Indicator Date'!L140="","x",'Indicator Date'!L140)</f>
        <v>2016</v>
      </c>
      <c r="M140" s="162">
        <f>IF('Indicator Date'!M140="","x",'Indicator Date'!M140)</f>
        <v>2018</v>
      </c>
      <c r="N140" s="162">
        <f>IF('Indicator Date'!N140="","x",'Indicator Date'!N140)</f>
        <v>2018</v>
      </c>
      <c r="O140" s="162">
        <f>IF('Indicator Date'!O140="","x",'Indicator Date'!O140)</f>
        <v>2017</v>
      </c>
      <c r="P140" s="162">
        <f>IF('Indicator Date'!P140="","x",'Indicator Date'!P140)</f>
        <v>2017</v>
      </c>
      <c r="Q140" s="162">
        <f>IF('Indicator Date'!Q140="","x",'Indicator Date'!Q140)</f>
        <v>2015</v>
      </c>
      <c r="R140" s="162" t="str">
        <f>IF('Indicator Date'!R140="","x",LEFT(RIGHT('Indicator Date'!R140,6),4))</f>
        <v>x</v>
      </c>
      <c r="S140" s="162">
        <f>IF('Indicator Date'!S140="","x",'Indicator Date'!S140)</f>
        <v>2018</v>
      </c>
      <c r="T140" s="162">
        <f>IF('Indicator Date'!T140="","x",'Indicator Date'!T140)</f>
        <v>2015</v>
      </c>
      <c r="U140" s="162">
        <f>IF('Indicator Date'!U140="","x",'Indicator Date'!U140)</f>
        <v>2016</v>
      </c>
      <c r="V140" s="162" t="str">
        <f>IF('Indicator Date'!V140="","x",'Indicator Date'!V140)</f>
        <v>x</v>
      </c>
      <c r="W140" s="162">
        <f>IF('Indicator Date'!W140="","x",'Indicator Date'!W140)</f>
        <v>2015</v>
      </c>
      <c r="X140" s="162" t="str">
        <f>IF('Indicator Date'!X140="","x",'Indicator Date'!X140)</f>
        <v>x</v>
      </c>
      <c r="Y140" s="162">
        <f>IF('Indicator Date'!Y140="","x",'Indicator Date'!Y140)</f>
        <v>2012</v>
      </c>
      <c r="Z140" s="162">
        <f>IF('Indicator Date'!Z140="","x",'Indicator Date'!Z140)</f>
        <v>2016</v>
      </c>
      <c r="AA140" s="162">
        <f>IF('Indicator Date'!AA140="","x",'Indicator Date'!AA140)</f>
        <v>2016</v>
      </c>
      <c r="AB140" s="162" t="str">
        <f>IF('Indicator Date'!AB140="","x",'Indicator Date'!AB140)</f>
        <v>x</v>
      </c>
      <c r="AC140" s="162">
        <f>IF('Indicator Date'!AC140="","x",'Indicator Date'!AC140)</f>
        <v>2015</v>
      </c>
      <c r="AD140" s="162">
        <f>IF('Indicator Date'!AD140="","x",'Indicator Date'!AD140)</f>
        <v>2015</v>
      </c>
      <c r="AE140" s="162" t="str">
        <f>IF('Indicator Date'!AE140="","x",'Indicator Date'!AE140)</f>
        <v>x</v>
      </c>
      <c r="AF140" s="162">
        <f>IF('Indicator Date'!AF140="","x",'Indicator Date'!AF140)</f>
        <v>2015</v>
      </c>
      <c r="AG140" s="162">
        <f>IF('Indicator Date'!AG140="","x",'Indicator Date'!AG140)</f>
        <v>2012</v>
      </c>
      <c r="AH140" s="162">
        <f>IF('Indicator Date'!AH140="","x",'Indicator Date'!AH140)</f>
        <v>2016</v>
      </c>
      <c r="AI140" s="162">
        <f>IF('Indicator Date'!AI140="","x",'Indicator Date'!AI140)</f>
        <v>2017</v>
      </c>
      <c r="AJ140" s="162">
        <f>IF('Indicator Date'!AJ140="","x",'Indicator Date'!AJ140)</f>
        <v>2018</v>
      </c>
      <c r="AK140" s="162" t="str">
        <f>IF('Indicator Date'!AK140="","x",YEAR('Indicator Date'!AK140))</f>
        <v>x</v>
      </c>
      <c r="AL140" s="162">
        <f>IF('Indicator Date'!AL140="","x",YEAR('Indicator Date'!AL140))</f>
        <v>2017</v>
      </c>
      <c r="AM140" s="162">
        <f>IF('Indicator Date'!AM140="","x",'Indicator Date'!AM140)</f>
        <v>2017</v>
      </c>
      <c r="AN140" s="162">
        <f>IF('Indicator Date'!AN140="","x",'Indicator Date'!AN140)</f>
        <v>2014</v>
      </c>
      <c r="AO140" s="162">
        <f>IF('Indicator Date'!AO140="","x",'Indicator Date'!AO140)</f>
        <v>2014</v>
      </c>
      <c r="AP140" s="162">
        <f>IF('Indicator Date'!AP140="","x",'Indicator Date'!AP140)</f>
        <v>2014</v>
      </c>
      <c r="AQ140" s="162">
        <f>IF('Indicator Date'!AQ140="","x",'Indicator Date'!AQ140)</f>
        <v>2014</v>
      </c>
      <c r="AR140" s="162">
        <f>IF('Indicator Date'!AR140="","x",'Indicator Date'!AR140)</f>
        <v>2015</v>
      </c>
      <c r="AS140" s="162">
        <f>IF('Indicator Date'!AS140="","x",'Indicator Date'!AS140)</f>
        <v>2016</v>
      </c>
      <c r="AT140" s="162">
        <f>IF('Indicator Date'!AT140="","x",'Indicator Date'!AT140)</f>
        <v>2017</v>
      </c>
      <c r="AU140" s="162">
        <f>IF('Indicator Date'!AU140="","x",'Indicator Date'!AU140)</f>
        <v>2016</v>
      </c>
      <c r="AV140" s="162">
        <f>IF('Indicator Date'!AV140="","x",'Indicator Date'!AV140)</f>
        <v>2015</v>
      </c>
      <c r="AW140" s="162">
        <f>IF('Indicator Date'!AW140="","x",'Indicator Date'!AW140)</f>
        <v>2015</v>
      </c>
      <c r="AX140" s="162">
        <f>IF('Indicator Date'!AX140="","x",'Indicator Date'!AX140)</f>
        <v>2016</v>
      </c>
      <c r="AY140" s="162">
        <f>IF('Indicator Date'!AY140="","x",'Indicator Date'!AY140)</f>
        <v>2014</v>
      </c>
      <c r="AZ140" s="162">
        <f>IF('Indicator Date'!AZ140="","x",'Indicator Date'!AZ140)</f>
        <v>2015</v>
      </c>
      <c r="BA140" s="162">
        <f>IF('Indicator Date'!BA140="","x",'Indicator Date'!BA140)</f>
        <v>2015</v>
      </c>
      <c r="BB140" s="162">
        <f>IF('Indicator Date'!BB140="","x",'Indicator Date'!BB140)</f>
        <v>2017</v>
      </c>
      <c r="BC140" s="162">
        <f>IF('Indicator Date'!BC140="","x",'Indicator Date'!BC140)</f>
        <v>2017</v>
      </c>
      <c r="BD140" s="162">
        <f>IF('Indicator Date'!BD140="","x",'Indicator Date'!BD140)</f>
        <v>2015</v>
      </c>
      <c r="BE140" s="162">
        <f>IF('Indicator Date'!BE140="","x",'Indicator Date'!BE140)</f>
        <v>2014</v>
      </c>
      <c r="BF140" s="108"/>
    </row>
    <row r="141" spans="1:58" x14ac:dyDescent="0.25">
      <c r="A141" s="133" t="s">
        <v>259</v>
      </c>
      <c r="B141" s="111" t="s">
        <v>258</v>
      </c>
      <c r="C141" s="162">
        <f>IF('Indicator Date'!C141="","x",'Indicator Date'!C141)</f>
        <v>2015</v>
      </c>
      <c r="D141" s="162">
        <f>IF('Indicator Date'!D141="","x",'Indicator Date'!D141)</f>
        <v>2015</v>
      </c>
      <c r="E141" s="162">
        <f>IF('Indicator Date'!E141="","x",'Indicator Date'!E141)</f>
        <v>2015</v>
      </c>
      <c r="F141" s="162">
        <f>IF('Indicator Date'!F141="","x",'Indicator Date'!F141)</f>
        <v>2015</v>
      </c>
      <c r="G141" s="162">
        <f>IF('Indicator Date'!G141="","x",'Indicator Date'!G141)</f>
        <v>2015</v>
      </c>
      <c r="H141" s="162">
        <f>IF('Indicator Date'!H141="","x",'Indicator Date'!H141)</f>
        <v>2015</v>
      </c>
      <c r="I141" s="162">
        <f>IF('Indicator Date'!I141="","x",'Indicator Date'!I141)</f>
        <v>2015</v>
      </c>
      <c r="J141" s="162">
        <f>IF('Indicator Date'!J141="","x",'Indicator Date'!J141)</f>
        <v>2016</v>
      </c>
      <c r="K141" s="162">
        <f>IF('Indicator Date'!K141="","x",'Indicator Date'!K141)</f>
        <v>2016</v>
      </c>
      <c r="L141" s="162">
        <f>IF('Indicator Date'!L141="","x",'Indicator Date'!L141)</f>
        <v>2016</v>
      </c>
      <c r="M141" s="162">
        <f>IF('Indicator Date'!M141="","x",'Indicator Date'!M141)</f>
        <v>2018</v>
      </c>
      <c r="N141" s="162">
        <f>IF('Indicator Date'!N141="","x",'Indicator Date'!N141)</f>
        <v>2018</v>
      </c>
      <c r="O141" s="162">
        <f>IF('Indicator Date'!O141="","x",'Indicator Date'!O141)</f>
        <v>2017</v>
      </c>
      <c r="P141" s="162">
        <f>IF('Indicator Date'!P141="","x",'Indicator Date'!P141)</f>
        <v>2017</v>
      </c>
      <c r="Q141" s="162">
        <f>IF('Indicator Date'!Q141="","x",'Indicator Date'!Q141)</f>
        <v>2015</v>
      </c>
      <c r="R141" s="162" t="str">
        <f>IF('Indicator Date'!R141="","x",LEFT(RIGHT('Indicator Date'!R141,6),4))</f>
        <v>x</v>
      </c>
      <c r="S141" s="162">
        <f>IF('Indicator Date'!S141="","x",'Indicator Date'!S141)</f>
        <v>2018</v>
      </c>
      <c r="T141" s="162">
        <f>IF('Indicator Date'!T141="","x",'Indicator Date'!T141)</f>
        <v>2015</v>
      </c>
      <c r="U141" s="162">
        <f>IF('Indicator Date'!U141="","x",'Indicator Date'!U141)</f>
        <v>2016</v>
      </c>
      <c r="V141" s="162" t="str">
        <f>IF('Indicator Date'!V141="","x",'Indicator Date'!V141)</f>
        <v>x</v>
      </c>
      <c r="W141" s="162">
        <f>IF('Indicator Date'!W141="","x",'Indicator Date'!W141)</f>
        <v>2015</v>
      </c>
      <c r="X141" s="162" t="str">
        <f>IF('Indicator Date'!X141="","x",'Indicator Date'!X141)</f>
        <v>x</v>
      </c>
      <c r="Y141" s="162">
        <f>IF('Indicator Date'!Y141="","x",'Indicator Date'!Y141)</f>
        <v>2010</v>
      </c>
      <c r="Z141" s="162">
        <f>IF('Indicator Date'!Z141="","x",'Indicator Date'!Z141)</f>
        <v>2016</v>
      </c>
      <c r="AA141" s="162">
        <f>IF('Indicator Date'!AA141="","x",'Indicator Date'!AA141)</f>
        <v>2016</v>
      </c>
      <c r="AB141" s="162">
        <f>IF('Indicator Date'!AB141="","x",'Indicator Date'!AB141)</f>
        <v>2016</v>
      </c>
      <c r="AC141" s="162">
        <f>IF('Indicator Date'!AC141="","x",'Indicator Date'!AC141)</f>
        <v>2015</v>
      </c>
      <c r="AD141" s="162">
        <f>IF('Indicator Date'!AD141="","x",'Indicator Date'!AD141)</f>
        <v>2015</v>
      </c>
      <c r="AE141" s="162" t="str">
        <f>IF('Indicator Date'!AE141="","x",'Indicator Date'!AE141)</f>
        <v>x</v>
      </c>
      <c r="AF141" s="162">
        <f>IF('Indicator Date'!AF141="","x",'Indicator Date'!AF141)</f>
        <v>2015</v>
      </c>
      <c r="AG141" s="162" t="str">
        <f>IF('Indicator Date'!AG141="","x",'Indicator Date'!AG141)</f>
        <v>x</v>
      </c>
      <c r="AH141" s="162">
        <f>IF('Indicator Date'!AH141="","x",'Indicator Date'!AH141)</f>
        <v>2016</v>
      </c>
      <c r="AI141" s="162">
        <f>IF('Indicator Date'!AI141="","x",'Indicator Date'!AI141)</f>
        <v>2017</v>
      </c>
      <c r="AJ141" s="162">
        <f>IF('Indicator Date'!AJ141="","x",'Indicator Date'!AJ141)</f>
        <v>2018</v>
      </c>
      <c r="AK141" s="162" t="str">
        <f>IF('Indicator Date'!AK141="","x",YEAR('Indicator Date'!AK141))</f>
        <v>x</v>
      </c>
      <c r="AL141" s="162">
        <f>IF('Indicator Date'!AL141="","x",YEAR('Indicator Date'!AL141))</f>
        <v>2017</v>
      </c>
      <c r="AM141" s="162">
        <f>IF('Indicator Date'!AM141="","x",'Indicator Date'!AM141)</f>
        <v>2017</v>
      </c>
      <c r="AN141" s="162">
        <f>IF('Indicator Date'!AN141="","x",'Indicator Date'!AN141)</f>
        <v>2014</v>
      </c>
      <c r="AO141" s="162">
        <f>IF('Indicator Date'!AO141="","x",'Indicator Date'!AO141)</f>
        <v>2014</v>
      </c>
      <c r="AP141" s="162">
        <f>IF('Indicator Date'!AP141="","x",'Indicator Date'!AP141)</f>
        <v>2014</v>
      </c>
      <c r="AQ141" s="162">
        <f>IF('Indicator Date'!AQ141="","x",'Indicator Date'!AQ141)</f>
        <v>2014</v>
      </c>
      <c r="AR141" s="162">
        <f>IF('Indicator Date'!AR141="","x",'Indicator Date'!AR141)</f>
        <v>2015</v>
      </c>
      <c r="AS141" s="162">
        <f>IF('Indicator Date'!AS141="","x",'Indicator Date'!AS141)</f>
        <v>2016</v>
      </c>
      <c r="AT141" s="162">
        <f>IF('Indicator Date'!AT141="","x",'Indicator Date'!AT141)</f>
        <v>2017</v>
      </c>
      <c r="AU141" s="162">
        <f>IF('Indicator Date'!AU141="","x",'Indicator Date'!AU141)</f>
        <v>2016</v>
      </c>
      <c r="AV141" s="162">
        <f>IF('Indicator Date'!AV141="","x",'Indicator Date'!AV141)</f>
        <v>2015</v>
      </c>
      <c r="AW141" s="162">
        <f>IF('Indicator Date'!AW141="","x",'Indicator Date'!AW141)</f>
        <v>2015</v>
      </c>
      <c r="AX141" s="162">
        <f>IF('Indicator Date'!AX141="","x",'Indicator Date'!AX141)</f>
        <v>2016</v>
      </c>
      <c r="AY141" s="162">
        <f>IF('Indicator Date'!AY141="","x",'Indicator Date'!AY141)</f>
        <v>2014</v>
      </c>
      <c r="AZ141" s="162">
        <f>IF('Indicator Date'!AZ141="","x",'Indicator Date'!AZ141)</f>
        <v>2015</v>
      </c>
      <c r="BA141" s="162">
        <f>IF('Indicator Date'!BA141="","x",'Indicator Date'!BA141)</f>
        <v>2015</v>
      </c>
      <c r="BB141" s="162">
        <f>IF('Indicator Date'!BB141="","x",'Indicator Date'!BB141)</f>
        <v>2017</v>
      </c>
      <c r="BC141" s="162">
        <f>IF('Indicator Date'!BC141="","x",'Indicator Date'!BC141)</f>
        <v>2017</v>
      </c>
      <c r="BD141" s="162">
        <f>IF('Indicator Date'!BD141="","x",'Indicator Date'!BD141)</f>
        <v>2015</v>
      </c>
      <c r="BE141" s="162">
        <f>IF('Indicator Date'!BE141="","x",'Indicator Date'!BE141)</f>
        <v>2014</v>
      </c>
      <c r="BF141" s="108"/>
    </row>
    <row r="142" spans="1:58" x14ac:dyDescent="0.25">
      <c r="A142" s="133" t="s">
        <v>261</v>
      </c>
      <c r="B142" s="111" t="s">
        <v>260</v>
      </c>
      <c r="C142" s="162">
        <f>IF('Indicator Date'!C142="","x",'Indicator Date'!C142)</f>
        <v>2015</v>
      </c>
      <c r="D142" s="162">
        <f>IF('Indicator Date'!D142="","x",'Indicator Date'!D142)</f>
        <v>2015</v>
      </c>
      <c r="E142" s="162">
        <f>IF('Indicator Date'!E142="","x",'Indicator Date'!E142)</f>
        <v>2015</v>
      </c>
      <c r="F142" s="162">
        <f>IF('Indicator Date'!F142="","x",'Indicator Date'!F142)</f>
        <v>2015</v>
      </c>
      <c r="G142" s="162">
        <f>IF('Indicator Date'!G142="","x",'Indicator Date'!G142)</f>
        <v>2015</v>
      </c>
      <c r="H142" s="162">
        <f>IF('Indicator Date'!H142="","x",'Indicator Date'!H142)</f>
        <v>2015</v>
      </c>
      <c r="I142" s="162">
        <f>IF('Indicator Date'!I142="","x",'Indicator Date'!I142)</f>
        <v>2015</v>
      </c>
      <c r="J142" s="162">
        <f>IF('Indicator Date'!J142="","x",'Indicator Date'!J142)</f>
        <v>2016</v>
      </c>
      <c r="K142" s="162">
        <f>IF('Indicator Date'!K142="","x",'Indicator Date'!K142)</f>
        <v>2016</v>
      </c>
      <c r="L142" s="162">
        <f>IF('Indicator Date'!L142="","x",'Indicator Date'!L142)</f>
        <v>2016</v>
      </c>
      <c r="M142" s="162">
        <f>IF('Indicator Date'!M142="","x",'Indicator Date'!M142)</f>
        <v>2018</v>
      </c>
      <c r="N142" s="162">
        <f>IF('Indicator Date'!N142="","x",'Indicator Date'!N142)</f>
        <v>2018</v>
      </c>
      <c r="O142" s="162">
        <f>IF('Indicator Date'!O142="","x",'Indicator Date'!O142)</f>
        <v>2017</v>
      </c>
      <c r="P142" s="162">
        <f>IF('Indicator Date'!P142="","x",'Indicator Date'!P142)</f>
        <v>2017</v>
      </c>
      <c r="Q142" s="162">
        <f>IF('Indicator Date'!Q142="","x",'Indicator Date'!Q142)</f>
        <v>2015</v>
      </c>
      <c r="R142" s="162" t="str">
        <f>IF('Indicator Date'!R142="","x",LEFT(RIGHT('Indicator Date'!R142,6),4))</f>
        <v>x</v>
      </c>
      <c r="S142" s="162">
        <f>IF('Indicator Date'!S142="","x",'Indicator Date'!S142)</f>
        <v>2018</v>
      </c>
      <c r="T142" s="162">
        <f>IF('Indicator Date'!T142="","x",'Indicator Date'!T142)</f>
        <v>2015</v>
      </c>
      <c r="U142" s="162">
        <f>IF('Indicator Date'!U142="","x",'Indicator Date'!U142)</f>
        <v>2016</v>
      </c>
      <c r="V142" s="162" t="str">
        <f>IF('Indicator Date'!V142="","x",'Indicator Date'!V142)</f>
        <v>x</v>
      </c>
      <c r="W142" s="162">
        <f>IF('Indicator Date'!W142="","x",'Indicator Date'!W142)</f>
        <v>2015</v>
      </c>
      <c r="X142" s="162" t="str">
        <f>IF('Indicator Date'!X142="","x",'Indicator Date'!X142)</f>
        <v>x</v>
      </c>
      <c r="Y142" s="162">
        <f>IF('Indicator Date'!Y142="","x",'Indicator Date'!Y142)</f>
        <v>2012</v>
      </c>
      <c r="Z142" s="162">
        <f>IF('Indicator Date'!Z142="","x",'Indicator Date'!Z142)</f>
        <v>2016</v>
      </c>
      <c r="AA142" s="162">
        <f>IF('Indicator Date'!AA142="","x",'Indicator Date'!AA142)</f>
        <v>2016</v>
      </c>
      <c r="AB142" s="162">
        <f>IF('Indicator Date'!AB142="","x",'Indicator Date'!AB142)</f>
        <v>2016</v>
      </c>
      <c r="AC142" s="162">
        <f>IF('Indicator Date'!AC142="","x",'Indicator Date'!AC142)</f>
        <v>2015</v>
      </c>
      <c r="AD142" s="162">
        <f>IF('Indicator Date'!AD142="","x",'Indicator Date'!AD142)</f>
        <v>2015</v>
      </c>
      <c r="AE142" s="162" t="str">
        <f>IF('Indicator Date'!AE142="","x",'Indicator Date'!AE142)</f>
        <v>x</v>
      </c>
      <c r="AF142" s="162">
        <f>IF('Indicator Date'!AF142="","x",'Indicator Date'!AF142)</f>
        <v>2015</v>
      </c>
      <c r="AG142" s="162">
        <f>IF('Indicator Date'!AG142="","x",'Indicator Date'!AG142)</f>
        <v>2016</v>
      </c>
      <c r="AH142" s="162">
        <f>IF('Indicator Date'!AH142="","x",'Indicator Date'!AH142)</f>
        <v>2016</v>
      </c>
      <c r="AI142" s="162">
        <f>IF('Indicator Date'!AI142="","x",'Indicator Date'!AI142)</f>
        <v>2017</v>
      </c>
      <c r="AJ142" s="162">
        <f>IF('Indicator Date'!AJ142="","x",'Indicator Date'!AJ142)</f>
        <v>2018</v>
      </c>
      <c r="AK142" s="162" t="str">
        <f>IF('Indicator Date'!AK142="","x",YEAR('Indicator Date'!AK142))</f>
        <v>x</v>
      </c>
      <c r="AL142" s="162">
        <f>IF('Indicator Date'!AL142="","x",YEAR('Indicator Date'!AL142))</f>
        <v>2017</v>
      </c>
      <c r="AM142" s="162">
        <f>IF('Indicator Date'!AM142="","x",'Indicator Date'!AM142)</f>
        <v>2017</v>
      </c>
      <c r="AN142" s="162">
        <f>IF('Indicator Date'!AN142="","x",'Indicator Date'!AN142)</f>
        <v>2014</v>
      </c>
      <c r="AO142" s="162">
        <f>IF('Indicator Date'!AO142="","x",'Indicator Date'!AO142)</f>
        <v>2014</v>
      </c>
      <c r="AP142" s="162">
        <f>IF('Indicator Date'!AP142="","x",'Indicator Date'!AP142)</f>
        <v>2014</v>
      </c>
      <c r="AQ142" s="162">
        <f>IF('Indicator Date'!AQ142="","x",'Indicator Date'!AQ142)</f>
        <v>2014</v>
      </c>
      <c r="AR142" s="162">
        <f>IF('Indicator Date'!AR142="","x",'Indicator Date'!AR142)</f>
        <v>2015</v>
      </c>
      <c r="AS142" s="162">
        <f>IF('Indicator Date'!AS142="","x",'Indicator Date'!AS142)</f>
        <v>2016</v>
      </c>
      <c r="AT142" s="162">
        <f>IF('Indicator Date'!AT142="","x",'Indicator Date'!AT142)</f>
        <v>2017</v>
      </c>
      <c r="AU142" s="162">
        <f>IF('Indicator Date'!AU142="","x",'Indicator Date'!AU142)</f>
        <v>2016</v>
      </c>
      <c r="AV142" s="162">
        <f>IF('Indicator Date'!AV142="","x",'Indicator Date'!AV142)</f>
        <v>2015</v>
      </c>
      <c r="AW142" s="162">
        <f>IF('Indicator Date'!AW142="","x",'Indicator Date'!AW142)</f>
        <v>2015</v>
      </c>
      <c r="AX142" s="162">
        <f>IF('Indicator Date'!AX142="","x",'Indicator Date'!AX142)</f>
        <v>2016</v>
      </c>
      <c r="AY142" s="162">
        <f>IF('Indicator Date'!AY142="","x",'Indicator Date'!AY142)</f>
        <v>2014</v>
      </c>
      <c r="AZ142" s="162">
        <f>IF('Indicator Date'!AZ142="","x",'Indicator Date'!AZ142)</f>
        <v>2015</v>
      </c>
      <c r="BA142" s="162">
        <f>IF('Indicator Date'!BA142="","x",'Indicator Date'!BA142)</f>
        <v>2015</v>
      </c>
      <c r="BB142" s="162">
        <f>IF('Indicator Date'!BB142="","x",'Indicator Date'!BB142)</f>
        <v>2017</v>
      </c>
      <c r="BC142" s="162">
        <f>IF('Indicator Date'!BC142="","x",'Indicator Date'!BC142)</f>
        <v>2017</v>
      </c>
      <c r="BD142" s="162">
        <f>IF('Indicator Date'!BD142="","x",'Indicator Date'!BD142)</f>
        <v>2015</v>
      </c>
      <c r="BE142" s="162">
        <f>IF('Indicator Date'!BE142="","x",'Indicator Date'!BE142)</f>
        <v>2014</v>
      </c>
      <c r="BF142" s="108"/>
    </row>
    <row r="143" spans="1:58" x14ac:dyDescent="0.25">
      <c r="A143" s="133" t="s">
        <v>377</v>
      </c>
      <c r="B143" s="111" t="s">
        <v>262</v>
      </c>
      <c r="C143" s="162">
        <f>IF('Indicator Date'!C143="","x",'Indicator Date'!C143)</f>
        <v>2015</v>
      </c>
      <c r="D143" s="162">
        <f>IF('Indicator Date'!D143="","x",'Indicator Date'!D143)</f>
        <v>2015</v>
      </c>
      <c r="E143" s="162">
        <f>IF('Indicator Date'!E143="","x",'Indicator Date'!E143)</f>
        <v>2015</v>
      </c>
      <c r="F143" s="162">
        <f>IF('Indicator Date'!F143="","x",'Indicator Date'!F143)</f>
        <v>2015</v>
      </c>
      <c r="G143" s="162">
        <f>IF('Indicator Date'!G143="","x",'Indicator Date'!G143)</f>
        <v>2015</v>
      </c>
      <c r="H143" s="162">
        <f>IF('Indicator Date'!H143="","x",'Indicator Date'!H143)</f>
        <v>2015</v>
      </c>
      <c r="I143" s="162">
        <f>IF('Indicator Date'!I143="","x",'Indicator Date'!I143)</f>
        <v>2015</v>
      </c>
      <c r="J143" s="162">
        <f>IF('Indicator Date'!J143="","x",'Indicator Date'!J143)</f>
        <v>2016</v>
      </c>
      <c r="K143" s="162">
        <f>IF('Indicator Date'!K143="","x",'Indicator Date'!K143)</f>
        <v>2016</v>
      </c>
      <c r="L143" s="162">
        <f>IF('Indicator Date'!L143="","x",'Indicator Date'!L143)</f>
        <v>2016</v>
      </c>
      <c r="M143" s="162">
        <f>IF('Indicator Date'!M143="","x",'Indicator Date'!M143)</f>
        <v>2018</v>
      </c>
      <c r="N143" s="162">
        <f>IF('Indicator Date'!N143="","x",'Indicator Date'!N143)</f>
        <v>2018</v>
      </c>
      <c r="O143" s="162">
        <f>IF('Indicator Date'!O143="","x",'Indicator Date'!O143)</f>
        <v>2017</v>
      </c>
      <c r="P143" s="162">
        <f>IF('Indicator Date'!P143="","x",'Indicator Date'!P143)</f>
        <v>2017</v>
      </c>
      <c r="Q143" s="162">
        <f>IF('Indicator Date'!Q143="","x",'Indicator Date'!Q143)</f>
        <v>2015</v>
      </c>
      <c r="R143" s="162" t="str">
        <f>IF('Indicator Date'!R143="","x",LEFT(RIGHT('Indicator Date'!R143,6),4))</f>
        <v>x</v>
      </c>
      <c r="S143" s="162">
        <f>IF('Indicator Date'!S143="","x",'Indicator Date'!S143)</f>
        <v>2018</v>
      </c>
      <c r="T143" s="162">
        <f>IF('Indicator Date'!T143="","x",'Indicator Date'!T143)</f>
        <v>2015</v>
      </c>
      <c r="U143" s="162">
        <f>IF('Indicator Date'!U143="","x",'Indicator Date'!U143)</f>
        <v>2016</v>
      </c>
      <c r="V143" s="162" t="str">
        <f>IF('Indicator Date'!V143="","x",'Indicator Date'!V143)</f>
        <v>x</v>
      </c>
      <c r="W143" s="162">
        <f>IF('Indicator Date'!W143="","x",'Indicator Date'!W143)</f>
        <v>2015</v>
      </c>
      <c r="X143" s="162" t="str">
        <f>IF('Indicator Date'!X143="","x",'Indicator Date'!X143)</f>
        <v>x</v>
      </c>
      <c r="Y143" s="162">
        <f>IF('Indicator Date'!Y143="","x",'Indicator Date'!Y143)</f>
        <v>2010</v>
      </c>
      <c r="Z143" s="162">
        <f>IF('Indicator Date'!Z143="","x",'Indicator Date'!Z143)</f>
        <v>2016</v>
      </c>
      <c r="AA143" s="162">
        <f>IF('Indicator Date'!AA143="","x",'Indicator Date'!AA143)</f>
        <v>2016</v>
      </c>
      <c r="AB143" s="162" t="str">
        <f>IF('Indicator Date'!AB143="","x",'Indicator Date'!AB143)</f>
        <v>x</v>
      </c>
      <c r="AC143" s="162">
        <f>IF('Indicator Date'!AC143="","x",'Indicator Date'!AC143)</f>
        <v>2015</v>
      </c>
      <c r="AD143" s="162">
        <f>IF('Indicator Date'!AD143="","x",'Indicator Date'!AD143)</f>
        <v>2015</v>
      </c>
      <c r="AE143" s="162" t="str">
        <f>IF('Indicator Date'!AE143="","x",'Indicator Date'!AE143)</f>
        <v>x</v>
      </c>
      <c r="AF143" s="162">
        <f>IF('Indicator Date'!AF143="","x",'Indicator Date'!AF143)</f>
        <v>2015</v>
      </c>
      <c r="AG143" s="162">
        <f>IF('Indicator Date'!AG143="","x",'Indicator Date'!AG143)</f>
        <v>2012</v>
      </c>
      <c r="AH143" s="162">
        <f>IF('Indicator Date'!AH143="","x",'Indicator Date'!AH143)</f>
        <v>2016</v>
      </c>
      <c r="AI143" s="162">
        <f>IF('Indicator Date'!AI143="","x",'Indicator Date'!AI143)</f>
        <v>2017</v>
      </c>
      <c r="AJ143" s="162">
        <f>IF('Indicator Date'!AJ143="","x",'Indicator Date'!AJ143)</f>
        <v>2018</v>
      </c>
      <c r="AK143" s="162">
        <f>IF('Indicator Date'!AK143="","x",YEAR('Indicator Date'!AK143))</f>
        <v>2017</v>
      </c>
      <c r="AL143" s="162">
        <f>IF('Indicator Date'!AL143="","x",YEAR('Indicator Date'!AL143))</f>
        <v>2017</v>
      </c>
      <c r="AM143" s="162">
        <f>IF('Indicator Date'!AM143="","x",'Indicator Date'!AM143)</f>
        <v>2017</v>
      </c>
      <c r="AN143" s="162">
        <f>IF('Indicator Date'!AN143="","x",'Indicator Date'!AN143)</f>
        <v>2014</v>
      </c>
      <c r="AO143" s="162">
        <f>IF('Indicator Date'!AO143="","x",'Indicator Date'!AO143)</f>
        <v>2014</v>
      </c>
      <c r="AP143" s="162">
        <f>IF('Indicator Date'!AP143="","x",'Indicator Date'!AP143)</f>
        <v>2014</v>
      </c>
      <c r="AQ143" s="162">
        <f>IF('Indicator Date'!AQ143="","x",'Indicator Date'!AQ143)</f>
        <v>2014</v>
      </c>
      <c r="AR143" s="162" t="str">
        <f>IF('Indicator Date'!AR143="","x",'Indicator Date'!AR143)</f>
        <v>x</v>
      </c>
      <c r="AS143" s="162">
        <f>IF('Indicator Date'!AS143="","x",'Indicator Date'!AS143)</f>
        <v>2016</v>
      </c>
      <c r="AT143" s="162">
        <f>IF('Indicator Date'!AT143="","x",'Indicator Date'!AT143)</f>
        <v>2017</v>
      </c>
      <c r="AU143" s="162">
        <f>IF('Indicator Date'!AU143="","x",'Indicator Date'!AU143)</f>
        <v>2016</v>
      </c>
      <c r="AV143" s="162">
        <f>IF('Indicator Date'!AV143="","x",'Indicator Date'!AV143)</f>
        <v>2015</v>
      </c>
      <c r="AW143" s="162">
        <f>IF('Indicator Date'!AW143="","x",'Indicator Date'!AW143)</f>
        <v>2015</v>
      </c>
      <c r="AX143" s="162">
        <f>IF('Indicator Date'!AX143="","x",'Indicator Date'!AX143)</f>
        <v>2016</v>
      </c>
      <c r="AY143" s="162">
        <f>IF('Indicator Date'!AY143="","x",'Indicator Date'!AY143)</f>
        <v>2014</v>
      </c>
      <c r="AZ143" s="162">
        <f>IF('Indicator Date'!AZ143="","x",'Indicator Date'!AZ143)</f>
        <v>2015</v>
      </c>
      <c r="BA143" s="162">
        <f>IF('Indicator Date'!BA143="","x",'Indicator Date'!BA143)</f>
        <v>2015</v>
      </c>
      <c r="BB143" s="162">
        <f>IF('Indicator Date'!BB143="","x",'Indicator Date'!BB143)</f>
        <v>2017</v>
      </c>
      <c r="BC143" s="162">
        <f>IF('Indicator Date'!BC143="","x",'Indicator Date'!BC143)</f>
        <v>2017</v>
      </c>
      <c r="BD143" s="162">
        <f>IF('Indicator Date'!BD143="","x",'Indicator Date'!BD143)</f>
        <v>2015</v>
      </c>
      <c r="BE143" s="162">
        <f>IF('Indicator Date'!BE143="","x",'Indicator Date'!BE143)</f>
        <v>2014</v>
      </c>
      <c r="BF143" s="108"/>
    </row>
    <row r="144" spans="1:58" x14ac:dyDescent="0.25">
      <c r="A144" s="133" t="s">
        <v>264</v>
      </c>
      <c r="B144" s="111" t="s">
        <v>263</v>
      </c>
      <c r="C144" s="162">
        <f>IF('Indicator Date'!C144="","x",'Indicator Date'!C144)</f>
        <v>2015</v>
      </c>
      <c r="D144" s="162">
        <f>IF('Indicator Date'!D144="","x",'Indicator Date'!D144)</f>
        <v>2015</v>
      </c>
      <c r="E144" s="162">
        <f>IF('Indicator Date'!E144="","x",'Indicator Date'!E144)</f>
        <v>2015</v>
      </c>
      <c r="F144" s="162">
        <f>IF('Indicator Date'!F144="","x",'Indicator Date'!F144)</f>
        <v>2015</v>
      </c>
      <c r="G144" s="162">
        <f>IF('Indicator Date'!G144="","x",'Indicator Date'!G144)</f>
        <v>2015</v>
      </c>
      <c r="H144" s="162">
        <f>IF('Indicator Date'!H144="","x",'Indicator Date'!H144)</f>
        <v>2015</v>
      </c>
      <c r="I144" s="162">
        <f>IF('Indicator Date'!I144="","x",'Indicator Date'!I144)</f>
        <v>2015</v>
      </c>
      <c r="J144" s="162">
        <f>IF('Indicator Date'!J144="","x",'Indicator Date'!J144)</f>
        <v>2016</v>
      </c>
      <c r="K144" s="162">
        <f>IF('Indicator Date'!K144="","x",'Indicator Date'!K144)</f>
        <v>2016</v>
      </c>
      <c r="L144" s="162">
        <f>IF('Indicator Date'!L144="","x",'Indicator Date'!L144)</f>
        <v>2016</v>
      </c>
      <c r="M144" s="162">
        <f>IF('Indicator Date'!M144="","x",'Indicator Date'!M144)</f>
        <v>2018</v>
      </c>
      <c r="N144" s="162">
        <f>IF('Indicator Date'!N144="","x",'Indicator Date'!N144)</f>
        <v>2018</v>
      </c>
      <c r="O144" s="162">
        <f>IF('Indicator Date'!O144="","x",'Indicator Date'!O144)</f>
        <v>2017</v>
      </c>
      <c r="P144" s="162">
        <f>IF('Indicator Date'!P144="","x",'Indicator Date'!P144)</f>
        <v>2017</v>
      </c>
      <c r="Q144" s="162">
        <f>IF('Indicator Date'!Q144="","x",'Indicator Date'!Q144)</f>
        <v>2015</v>
      </c>
      <c r="R144" s="162" t="str">
        <f>IF('Indicator Date'!R144="","x",LEFT(RIGHT('Indicator Date'!R144,6),4))</f>
        <v>2015</v>
      </c>
      <c r="S144" s="162">
        <f>IF('Indicator Date'!S144="","x",'Indicator Date'!S144)</f>
        <v>2018</v>
      </c>
      <c r="T144" s="162">
        <f>IF('Indicator Date'!T144="","x",'Indicator Date'!T144)</f>
        <v>2015</v>
      </c>
      <c r="U144" s="162">
        <f>IF('Indicator Date'!U144="","x",'Indicator Date'!U144)</f>
        <v>2016</v>
      </c>
      <c r="V144" s="162">
        <f>IF('Indicator Date'!V144="","x",'Indicator Date'!V144)</f>
        <v>2016</v>
      </c>
      <c r="W144" s="162">
        <f>IF('Indicator Date'!W144="","x",'Indicator Date'!W144)</f>
        <v>2015</v>
      </c>
      <c r="X144" s="162">
        <f>IF('Indicator Date'!X144="","x",'Indicator Date'!X144)</f>
        <v>2010</v>
      </c>
      <c r="Y144" s="162">
        <f>IF('Indicator Date'!Y144="","x",'Indicator Date'!Y144)</f>
        <v>2010</v>
      </c>
      <c r="Z144" s="162">
        <f>IF('Indicator Date'!Z144="","x",'Indicator Date'!Z144)</f>
        <v>2016</v>
      </c>
      <c r="AA144" s="162">
        <f>IF('Indicator Date'!AA144="","x",'Indicator Date'!AA144)</f>
        <v>2016</v>
      </c>
      <c r="AB144" s="162">
        <f>IF('Indicator Date'!AB144="","x",'Indicator Date'!AB144)</f>
        <v>2016</v>
      </c>
      <c r="AC144" s="162">
        <f>IF('Indicator Date'!AC144="","x",'Indicator Date'!AC144)</f>
        <v>2015</v>
      </c>
      <c r="AD144" s="162">
        <f>IF('Indicator Date'!AD144="","x",'Indicator Date'!AD144)</f>
        <v>2015</v>
      </c>
      <c r="AE144" s="162">
        <f>IF('Indicator Date'!AE144="","x",'Indicator Date'!AE144)</f>
        <v>2012</v>
      </c>
      <c r="AF144" s="162">
        <f>IF('Indicator Date'!AF144="","x",'Indicator Date'!AF144)</f>
        <v>2015</v>
      </c>
      <c r="AG144" s="162">
        <f>IF('Indicator Date'!AG144="","x",'Indicator Date'!AG144)</f>
        <v>2010</v>
      </c>
      <c r="AH144" s="162">
        <f>IF('Indicator Date'!AH144="","x",'Indicator Date'!AH144)</f>
        <v>2016</v>
      </c>
      <c r="AI144" s="162">
        <f>IF('Indicator Date'!AI144="","x",'Indicator Date'!AI144)</f>
        <v>2017</v>
      </c>
      <c r="AJ144" s="162">
        <f>IF('Indicator Date'!AJ144="","x",'Indicator Date'!AJ144)</f>
        <v>2018</v>
      </c>
      <c r="AK144" s="162" t="str">
        <f>IF('Indicator Date'!AK144="","x",YEAR('Indicator Date'!AK144))</f>
        <v>x</v>
      </c>
      <c r="AL144" s="162">
        <f>IF('Indicator Date'!AL144="","x",YEAR('Indicator Date'!AL144))</f>
        <v>2018</v>
      </c>
      <c r="AM144" s="162">
        <f>IF('Indicator Date'!AM144="","x",'Indicator Date'!AM144)</f>
        <v>2017</v>
      </c>
      <c r="AN144" s="162">
        <f>IF('Indicator Date'!AN144="","x",'Indicator Date'!AN144)</f>
        <v>2014</v>
      </c>
      <c r="AO144" s="162">
        <f>IF('Indicator Date'!AO144="","x",'Indicator Date'!AO144)</f>
        <v>2014</v>
      </c>
      <c r="AP144" s="162">
        <f>IF('Indicator Date'!AP144="","x",'Indicator Date'!AP144)</f>
        <v>2013</v>
      </c>
      <c r="AQ144" s="162">
        <f>IF('Indicator Date'!AQ144="","x",'Indicator Date'!AQ144)</f>
        <v>2013</v>
      </c>
      <c r="AR144" s="162">
        <f>IF('Indicator Date'!AR144="","x",'Indicator Date'!AR144)</f>
        <v>2015</v>
      </c>
      <c r="AS144" s="162">
        <f>IF('Indicator Date'!AS144="","x",'Indicator Date'!AS144)</f>
        <v>2016</v>
      </c>
      <c r="AT144" s="162">
        <f>IF('Indicator Date'!AT144="","x",'Indicator Date'!AT144)</f>
        <v>2017</v>
      </c>
      <c r="AU144" s="162">
        <f>IF('Indicator Date'!AU144="","x",'Indicator Date'!AU144)</f>
        <v>2016</v>
      </c>
      <c r="AV144" s="162">
        <f>IF('Indicator Date'!AV144="","x",'Indicator Date'!AV144)</f>
        <v>2015</v>
      </c>
      <c r="AW144" s="162">
        <f>IF('Indicator Date'!AW144="","x",'Indicator Date'!AW144)</f>
        <v>2015</v>
      </c>
      <c r="AX144" s="162">
        <f>IF('Indicator Date'!AX144="","x",'Indicator Date'!AX144)</f>
        <v>2016</v>
      </c>
      <c r="AY144" s="162">
        <f>IF('Indicator Date'!AY144="","x",'Indicator Date'!AY144)</f>
        <v>2014</v>
      </c>
      <c r="AZ144" s="162">
        <f>IF('Indicator Date'!AZ144="","x",'Indicator Date'!AZ144)</f>
        <v>2015</v>
      </c>
      <c r="BA144" s="162">
        <f>IF('Indicator Date'!BA144="","x",'Indicator Date'!BA144)</f>
        <v>2015</v>
      </c>
      <c r="BB144" s="162">
        <f>IF('Indicator Date'!BB144="","x",'Indicator Date'!BB144)</f>
        <v>2017</v>
      </c>
      <c r="BC144" s="162">
        <f>IF('Indicator Date'!BC144="","x",'Indicator Date'!BC144)</f>
        <v>2017</v>
      </c>
      <c r="BD144" s="162">
        <f>IF('Indicator Date'!BD144="","x",'Indicator Date'!BD144)</f>
        <v>2015</v>
      </c>
      <c r="BE144" s="162">
        <f>IF('Indicator Date'!BE144="","x",'Indicator Date'!BE144)</f>
        <v>2014</v>
      </c>
      <c r="BF144" s="108"/>
    </row>
    <row r="145" spans="1:58" x14ac:dyDescent="0.25">
      <c r="A145" s="133" t="s">
        <v>266</v>
      </c>
      <c r="B145" s="111" t="s">
        <v>265</v>
      </c>
      <c r="C145" s="162">
        <f>IF('Indicator Date'!C145="","x",'Indicator Date'!C145)</f>
        <v>2015</v>
      </c>
      <c r="D145" s="162">
        <f>IF('Indicator Date'!D145="","x",'Indicator Date'!D145)</f>
        <v>2015</v>
      </c>
      <c r="E145" s="162">
        <f>IF('Indicator Date'!E145="","x",'Indicator Date'!E145)</f>
        <v>2015</v>
      </c>
      <c r="F145" s="162">
        <f>IF('Indicator Date'!F145="","x",'Indicator Date'!F145)</f>
        <v>2015</v>
      </c>
      <c r="G145" s="162">
        <f>IF('Indicator Date'!G145="","x",'Indicator Date'!G145)</f>
        <v>2015</v>
      </c>
      <c r="H145" s="162">
        <f>IF('Indicator Date'!H145="","x",'Indicator Date'!H145)</f>
        <v>2015</v>
      </c>
      <c r="I145" s="162">
        <f>IF('Indicator Date'!I145="","x",'Indicator Date'!I145)</f>
        <v>2015</v>
      </c>
      <c r="J145" s="162">
        <f>IF('Indicator Date'!J145="","x",'Indicator Date'!J145)</f>
        <v>2016</v>
      </c>
      <c r="K145" s="162">
        <f>IF('Indicator Date'!K145="","x",'Indicator Date'!K145)</f>
        <v>2016</v>
      </c>
      <c r="L145" s="162">
        <f>IF('Indicator Date'!L145="","x",'Indicator Date'!L145)</f>
        <v>2016</v>
      </c>
      <c r="M145" s="162">
        <f>IF('Indicator Date'!M145="","x",'Indicator Date'!M145)</f>
        <v>2018</v>
      </c>
      <c r="N145" s="162">
        <f>IF('Indicator Date'!N145="","x",'Indicator Date'!N145)</f>
        <v>2018</v>
      </c>
      <c r="O145" s="162">
        <f>IF('Indicator Date'!O145="","x",'Indicator Date'!O145)</f>
        <v>2017</v>
      </c>
      <c r="P145" s="162">
        <f>IF('Indicator Date'!P145="","x",'Indicator Date'!P145)</f>
        <v>2017</v>
      </c>
      <c r="Q145" s="162">
        <f>IF('Indicator Date'!Q145="","x",'Indicator Date'!Q145)</f>
        <v>2015</v>
      </c>
      <c r="R145" s="162" t="str">
        <f>IF('Indicator Date'!R145="","x",LEFT(RIGHT('Indicator Date'!R145,6),4))</f>
        <v>x</v>
      </c>
      <c r="S145" s="162">
        <f>IF('Indicator Date'!S145="","x",'Indicator Date'!S145)</f>
        <v>2018</v>
      </c>
      <c r="T145" s="162">
        <f>IF('Indicator Date'!T145="","x",'Indicator Date'!T145)</f>
        <v>2015</v>
      </c>
      <c r="U145" s="162">
        <f>IF('Indicator Date'!U145="","x",'Indicator Date'!U145)</f>
        <v>2016</v>
      </c>
      <c r="V145" s="162" t="str">
        <f>IF('Indicator Date'!V145="","x",'Indicator Date'!V145)</f>
        <v>x</v>
      </c>
      <c r="W145" s="162">
        <f>IF('Indicator Date'!W145="","x",'Indicator Date'!W145)</f>
        <v>2015</v>
      </c>
      <c r="X145" s="162" t="str">
        <f>IF('Indicator Date'!X145="","x",'Indicator Date'!X145)</f>
        <v>x</v>
      </c>
      <c r="Y145" s="162" t="str">
        <f>IF('Indicator Date'!Y145="","x",'Indicator Date'!Y145)</f>
        <v>x</v>
      </c>
      <c r="Z145" s="162">
        <f>IF('Indicator Date'!Z145="","x",'Indicator Date'!Z145)</f>
        <v>2016</v>
      </c>
      <c r="AA145" s="162">
        <f>IF('Indicator Date'!AA145="","x",'Indicator Date'!AA145)</f>
        <v>2016</v>
      </c>
      <c r="AB145" s="162" t="str">
        <f>IF('Indicator Date'!AB145="","x",'Indicator Date'!AB145)</f>
        <v>x</v>
      </c>
      <c r="AC145" s="162">
        <f>IF('Indicator Date'!AC145="","x",'Indicator Date'!AC145)</f>
        <v>2015</v>
      </c>
      <c r="AD145" s="162">
        <f>IF('Indicator Date'!AD145="","x",'Indicator Date'!AD145)</f>
        <v>2015</v>
      </c>
      <c r="AE145" s="162" t="str">
        <f>IF('Indicator Date'!AE145="","x",'Indicator Date'!AE145)</f>
        <v>x</v>
      </c>
      <c r="AF145" s="162" t="str">
        <f>IF('Indicator Date'!AF145="","x",'Indicator Date'!AF145)</f>
        <v>x</v>
      </c>
      <c r="AG145" s="162">
        <f>IF('Indicator Date'!AG145="","x",'Indicator Date'!AG145)</f>
        <v>2009</v>
      </c>
      <c r="AH145" s="162">
        <f>IF('Indicator Date'!AH145="","x",'Indicator Date'!AH145)</f>
        <v>2016</v>
      </c>
      <c r="AI145" s="162">
        <f>IF('Indicator Date'!AI145="","x",'Indicator Date'!AI145)</f>
        <v>2017</v>
      </c>
      <c r="AJ145" s="162">
        <f>IF('Indicator Date'!AJ145="","x",'Indicator Date'!AJ145)</f>
        <v>2018</v>
      </c>
      <c r="AK145" s="162" t="str">
        <f>IF('Indicator Date'!AK145="","x",YEAR('Indicator Date'!AK145))</f>
        <v>x</v>
      </c>
      <c r="AL145" s="162">
        <f>IF('Indicator Date'!AL145="","x",YEAR('Indicator Date'!AL145))</f>
        <v>2017</v>
      </c>
      <c r="AM145" s="162">
        <f>IF('Indicator Date'!AM145="","x",'Indicator Date'!AM145)</f>
        <v>2017</v>
      </c>
      <c r="AN145" s="162">
        <f>IF('Indicator Date'!AN145="","x",'Indicator Date'!AN145)</f>
        <v>2014</v>
      </c>
      <c r="AO145" s="162">
        <f>IF('Indicator Date'!AO145="","x",'Indicator Date'!AO145)</f>
        <v>2014</v>
      </c>
      <c r="AP145" s="162">
        <f>IF('Indicator Date'!AP145="","x",'Indicator Date'!AP145)</f>
        <v>2014</v>
      </c>
      <c r="AQ145" s="162" t="str">
        <f>IF('Indicator Date'!AQ145="","x",'Indicator Date'!AQ145)</f>
        <v>x</v>
      </c>
      <c r="AR145" s="162">
        <f>IF('Indicator Date'!AR145="","x",'Indicator Date'!AR145)</f>
        <v>2015</v>
      </c>
      <c r="AS145" s="162">
        <f>IF('Indicator Date'!AS145="","x",'Indicator Date'!AS145)</f>
        <v>2016</v>
      </c>
      <c r="AT145" s="162" t="str">
        <f>IF('Indicator Date'!AT145="","x",'Indicator Date'!AT145)</f>
        <v>x</v>
      </c>
      <c r="AU145" s="162">
        <f>IF('Indicator Date'!AU145="","x",'Indicator Date'!AU145)</f>
        <v>2016</v>
      </c>
      <c r="AV145" s="162" t="str">
        <f>IF('Indicator Date'!AV145="","x",'Indicator Date'!AV145)</f>
        <v>x</v>
      </c>
      <c r="AW145" s="162">
        <f>IF('Indicator Date'!AW145="","x",'Indicator Date'!AW145)</f>
        <v>2015</v>
      </c>
      <c r="AX145" s="162">
        <f>IF('Indicator Date'!AX145="","x",'Indicator Date'!AX145)</f>
        <v>2016</v>
      </c>
      <c r="AY145" s="162">
        <f>IF('Indicator Date'!AY145="","x",'Indicator Date'!AY145)</f>
        <v>2014</v>
      </c>
      <c r="AZ145" s="162">
        <f>IF('Indicator Date'!AZ145="","x",'Indicator Date'!AZ145)</f>
        <v>2007</v>
      </c>
      <c r="BA145" s="162">
        <f>IF('Indicator Date'!BA145="","x",'Indicator Date'!BA145)</f>
        <v>2015</v>
      </c>
      <c r="BB145" s="162">
        <f>IF('Indicator Date'!BB145="","x",'Indicator Date'!BB145)</f>
        <v>2017</v>
      </c>
      <c r="BC145" s="162">
        <f>IF('Indicator Date'!BC145="","x",'Indicator Date'!BC145)</f>
        <v>2017</v>
      </c>
      <c r="BD145" s="162">
        <f>IF('Indicator Date'!BD145="","x",'Indicator Date'!BD145)</f>
        <v>2015</v>
      </c>
      <c r="BE145" s="162">
        <f>IF('Indicator Date'!BE145="","x",'Indicator Date'!BE145)</f>
        <v>2014</v>
      </c>
      <c r="BF145" s="108"/>
    </row>
    <row r="146" spans="1:58" x14ac:dyDescent="0.25">
      <c r="A146" s="133" t="s">
        <v>268</v>
      </c>
      <c r="B146" s="111" t="s">
        <v>267</v>
      </c>
      <c r="C146" s="162">
        <f>IF('Indicator Date'!C146="","x",'Indicator Date'!C146)</f>
        <v>2015</v>
      </c>
      <c r="D146" s="162">
        <f>IF('Indicator Date'!D146="","x",'Indicator Date'!D146)</f>
        <v>2015</v>
      </c>
      <c r="E146" s="162">
        <f>IF('Indicator Date'!E146="","x",'Indicator Date'!E146)</f>
        <v>2015</v>
      </c>
      <c r="F146" s="162">
        <f>IF('Indicator Date'!F146="","x",'Indicator Date'!F146)</f>
        <v>2015</v>
      </c>
      <c r="G146" s="162">
        <f>IF('Indicator Date'!G146="","x",'Indicator Date'!G146)</f>
        <v>2015</v>
      </c>
      <c r="H146" s="162">
        <f>IF('Indicator Date'!H146="","x",'Indicator Date'!H146)</f>
        <v>2015</v>
      </c>
      <c r="I146" s="162">
        <f>IF('Indicator Date'!I146="","x",'Indicator Date'!I146)</f>
        <v>2015</v>
      </c>
      <c r="J146" s="162">
        <f>IF('Indicator Date'!J146="","x",'Indicator Date'!J146)</f>
        <v>2016</v>
      </c>
      <c r="K146" s="162">
        <f>IF('Indicator Date'!K146="","x",'Indicator Date'!K146)</f>
        <v>2016</v>
      </c>
      <c r="L146" s="162">
        <f>IF('Indicator Date'!L146="","x",'Indicator Date'!L146)</f>
        <v>2016</v>
      </c>
      <c r="M146" s="162">
        <f>IF('Indicator Date'!M146="","x",'Indicator Date'!M146)</f>
        <v>2018</v>
      </c>
      <c r="N146" s="162">
        <f>IF('Indicator Date'!N146="","x",'Indicator Date'!N146)</f>
        <v>2018</v>
      </c>
      <c r="O146" s="162">
        <f>IF('Indicator Date'!O146="","x",'Indicator Date'!O146)</f>
        <v>2017</v>
      </c>
      <c r="P146" s="162">
        <f>IF('Indicator Date'!P146="","x",'Indicator Date'!P146)</f>
        <v>2017</v>
      </c>
      <c r="Q146" s="162">
        <f>IF('Indicator Date'!Q146="","x",'Indicator Date'!Q146)</f>
        <v>2015</v>
      </c>
      <c r="R146" s="162" t="str">
        <f>IF('Indicator Date'!R146="","x",LEFT(RIGHT('Indicator Date'!R146,6),4))</f>
        <v>2012</v>
      </c>
      <c r="S146" s="162">
        <f>IF('Indicator Date'!S146="","x",'Indicator Date'!S146)</f>
        <v>2018</v>
      </c>
      <c r="T146" s="162">
        <f>IF('Indicator Date'!T146="","x",'Indicator Date'!T146)</f>
        <v>2015</v>
      </c>
      <c r="U146" s="162">
        <f>IF('Indicator Date'!U146="","x",'Indicator Date'!U146)</f>
        <v>2016</v>
      </c>
      <c r="V146" s="162">
        <f>IF('Indicator Date'!V146="","x",'Indicator Date'!V146)</f>
        <v>2016</v>
      </c>
      <c r="W146" s="162">
        <f>IF('Indicator Date'!W146="","x",'Indicator Date'!W146)</f>
        <v>2015</v>
      </c>
      <c r="X146" s="162">
        <f>IF('Indicator Date'!X146="","x",'Indicator Date'!X146)</f>
        <v>2012</v>
      </c>
      <c r="Y146" s="162">
        <f>IF('Indicator Date'!Y146="","x",'Indicator Date'!Y146)</f>
        <v>2012</v>
      </c>
      <c r="Z146" s="162">
        <f>IF('Indicator Date'!Z146="","x",'Indicator Date'!Z146)</f>
        <v>2016</v>
      </c>
      <c r="AA146" s="162">
        <f>IF('Indicator Date'!AA146="","x",'Indicator Date'!AA146)</f>
        <v>2016</v>
      </c>
      <c r="AB146" s="162" t="str">
        <f>IF('Indicator Date'!AB146="","x",'Indicator Date'!AB146)</f>
        <v>x</v>
      </c>
      <c r="AC146" s="162">
        <f>IF('Indicator Date'!AC146="","x",'Indicator Date'!AC146)</f>
        <v>2015</v>
      </c>
      <c r="AD146" s="162">
        <f>IF('Indicator Date'!AD146="","x",'Indicator Date'!AD146)</f>
        <v>2015</v>
      </c>
      <c r="AE146" s="162" t="str">
        <f>IF('Indicator Date'!AE146="","x",'Indicator Date'!AE146)</f>
        <v>x</v>
      </c>
      <c r="AF146" s="162">
        <f>IF('Indicator Date'!AF146="","x",'Indicator Date'!AF146)</f>
        <v>2015</v>
      </c>
      <c r="AG146" s="162">
        <f>IF('Indicator Date'!AG146="","x",'Indicator Date'!AG146)</f>
        <v>2005</v>
      </c>
      <c r="AH146" s="162">
        <f>IF('Indicator Date'!AH146="","x",'Indicator Date'!AH146)</f>
        <v>2016</v>
      </c>
      <c r="AI146" s="162">
        <f>IF('Indicator Date'!AI146="","x",'Indicator Date'!AI146)</f>
        <v>2017</v>
      </c>
      <c r="AJ146" s="162">
        <f>IF('Indicator Date'!AJ146="","x",'Indicator Date'!AJ146)</f>
        <v>2018</v>
      </c>
      <c r="AK146" s="162" t="str">
        <f>IF('Indicator Date'!AK146="","x",YEAR('Indicator Date'!AK146))</f>
        <v>x</v>
      </c>
      <c r="AL146" s="162">
        <f>IF('Indicator Date'!AL146="","x",YEAR('Indicator Date'!AL146))</f>
        <v>2017</v>
      </c>
      <c r="AM146" s="162">
        <f>IF('Indicator Date'!AM146="","x",'Indicator Date'!AM146)</f>
        <v>2017</v>
      </c>
      <c r="AN146" s="162">
        <f>IF('Indicator Date'!AN146="","x",'Indicator Date'!AN146)</f>
        <v>2014</v>
      </c>
      <c r="AO146" s="162">
        <f>IF('Indicator Date'!AO146="","x",'Indicator Date'!AO146)</f>
        <v>2014</v>
      </c>
      <c r="AP146" s="162">
        <f>IF('Indicator Date'!AP146="","x",'Indicator Date'!AP146)</f>
        <v>2014</v>
      </c>
      <c r="AQ146" s="162">
        <f>IF('Indicator Date'!AQ146="","x",'Indicator Date'!AQ146)</f>
        <v>2014</v>
      </c>
      <c r="AR146" s="162">
        <f>IF('Indicator Date'!AR146="","x",'Indicator Date'!AR146)</f>
        <v>2009</v>
      </c>
      <c r="AS146" s="162">
        <f>IF('Indicator Date'!AS146="","x",'Indicator Date'!AS146)</f>
        <v>2016</v>
      </c>
      <c r="AT146" s="162">
        <f>IF('Indicator Date'!AT146="","x",'Indicator Date'!AT146)</f>
        <v>2017</v>
      </c>
      <c r="AU146" s="162">
        <f>IF('Indicator Date'!AU146="","x",'Indicator Date'!AU146)</f>
        <v>2016</v>
      </c>
      <c r="AV146" s="162" t="str">
        <f>IF('Indicator Date'!AV146="","x",'Indicator Date'!AV146)</f>
        <v>x</v>
      </c>
      <c r="AW146" s="162">
        <f>IF('Indicator Date'!AW146="","x",'Indicator Date'!AW146)</f>
        <v>2015</v>
      </c>
      <c r="AX146" s="162">
        <f>IF('Indicator Date'!AX146="","x",'Indicator Date'!AX146)</f>
        <v>2016</v>
      </c>
      <c r="AY146" s="162">
        <f>IF('Indicator Date'!AY146="","x",'Indicator Date'!AY146)</f>
        <v>2014</v>
      </c>
      <c r="AZ146" s="162">
        <f>IF('Indicator Date'!AZ146="","x",'Indicator Date'!AZ146)</f>
        <v>2015</v>
      </c>
      <c r="BA146" s="162">
        <f>IF('Indicator Date'!BA146="","x",'Indicator Date'!BA146)</f>
        <v>2015</v>
      </c>
      <c r="BB146" s="162">
        <f>IF('Indicator Date'!BB146="","x",'Indicator Date'!BB146)</f>
        <v>2017</v>
      </c>
      <c r="BC146" s="162">
        <f>IF('Indicator Date'!BC146="","x",'Indicator Date'!BC146)</f>
        <v>2017</v>
      </c>
      <c r="BD146" s="162">
        <f>IF('Indicator Date'!BD146="","x",'Indicator Date'!BD146)</f>
        <v>2015</v>
      </c>
      <c r="BE146" s="162">
        <f>IF('Indicator Date'!BE146="","x",'Indicator Date'!BE146)</f>
        <v>2014</v>
      </c>
      <c r="BF146" s="108"/>
    </row>
    <row r="147" spans="1:58" x14ac:dyDescent="0.25">
      <c r="A147" s="133" t="s">
        <v>270</v>
      </c>
      <c r="B147" s="111" t="s">
        <v>269</v>
      </c>
      <c r="C147" s="162">
        <f>IF('Indicator Date'!C147="","x",'Indicator Date'!C147)</f>
        <v>2015</v>
      </c>
      <c r="D147" s="162">
        <f>IF('Indicator Date'!D147="","x",'Indicator Date'!D147)</f>
        <v>2015</v>
      </c>
      <c r="E147" s="162">
        <f>IF('Indicator Date'!E147="","x",'Indicator Date'!E147)</f>
        <v>2015</v>
      </c>
      <c r="F147" s="162">
        <f>IF('Indicator Date'!F147="","x",'Indicator Date'!F147)</f>
        <v>2015</v>
      </c>
      <c r="G147" s="162">
        <f>IF('Indicator Date'!G147="","x",'Indicator Date'!G147)</f>
        <v>2015</v>
      </c>
      <c r="H147" s="162">
        <f>IF('Indicator Date'!H147="","x",'Indicator Date'!H147)</f>
        <v>2015</v>
      </c>
      <c r="I147" s="162">
        <f>IF('Indicator Date'!I147="","x",'Indicator Date'!I147)</f>
        <v>2015</v>
      </c>
      <c r="J147" s="162">
        <f>IF('Indicator Date'!J147="","x",'Indicator Date'!J147)</f>
        <v>2016</v>
      </c>
      <c r="K147" s="162">
        <f>IF('Indicator Date'!K147="","x",'Indicator Date'!K147)</f>
        <v>2016</v>
      </c>
      <c r="L147" s="162">
        <f>IF('Indicator Date'!L147="","x",'Indicator Date'!L147)</f>
        <v>2016</v>
      </c>
      <c r="M147" s="162">
        <f>IF('Indicator Date'!M147="","x",'Indicator Date'!M147)</f>
        <v>2018</v>
      </c>
      <c r="N147" s="162">
        <f>IF('Indicator Date'!N147="","x",'Indicator Date'!N147)</f>
        <v>2018</v>
      </c>
      <c r="O147" s="162">
        <f>IF('Indicator Date'!O147="","x",'Indicator Date'!O147)</f>
        <v>2017</v>
      </c>
      <c r="P147" s="162">
        <f>IF('Indicator Date'!P147="","x",'Indicator Date'!P147)</f>
        <v>2017</v>
      </c>
      <c r="Q147" s="162">
        <f>IF('Indicator Date'!Q147="","x",'Indicator Date'!Q147)</f>
        <v>2015</v>
      </c>
      <c r="R147" s="162" t="str">
        <f>IF('Indicator Date'!R147="","x",LEFT(RIGHT('Indicator Date'!R147,6),4))</f>
        <v>x</v>
      </c>
      <c r="S147" s="162">
        <f>IF('Indicator Date'!S147="","x",'Indicator Date'!S147)</f>
        <v>2018</v>
      </c>
      <c r="T147" s="162">
        <f>IF('Indicator Date'!T147="","x",'Indicator Date'!T147)</f>
        <v>2015</v>
      </c>
      <c r="U147" s="162">
        <f>IF('Indicator Date'!U147="","x",'Indicator Date'!U147)</f>
        <v>2016</v>
      </c>
      <c r="V147" s="162">
        <f>IF('Indicator Date'!V147="","x",'Indicator Date'!V147)</f>
        <v>2016</v>
      </c>
      <c r="W147" s="162">
        <f>IF('Indicator Date'!W147="","x",'Indicator Date'!W147)</f>
        <v>2015</v>
      </c>
      <c r="X147" s="162" t="str">
        <f>IF('Indicator Date'!X147="","x",'Indicator Date'!X147)</f>
        <v>x</v>
      </c>
      <c r="Y147" s="162">
        <f>IF('Indicator Date'!Y147="","x",'Indicator Date'!Y147)</f>
        <v>2012</v>
      </c>
      <c r="Z147" s="162">
        <f>IF('Indicator Date'!Z147="","x",'Indicator Date'!Z147)</f>
        <v>2016</v>
      </c>
      <c r="AA147" s="162">
        <f>IF('Indicator Date'!AA147="","x",'Indicator Date'!AA147)</f>
        <v>2016</v>
      </c>
      <c r="AB147" s="162" t="str">
        <f>IF('Indicator Date'!AB147="","x",'Indicator Date'!AB147)</f>
        <v>x</v>
      </c>
      <c r="AC147" s="162">
        <f>IF('Indicator Date'!AC147="","x",'Indicator Date'!AC147)</f>
        <v>2015</v>
      </c>
      <c r="AD147" s="162">
        <f>IF('Indicator Date'!AD147="","x",'Indicator Date'!AD147)</f>
        <v>2015</v>
      </c>
      <c r="AE147" s="162" t="str">
        <f>IF('Indicator Date'!AE147="","x",'Indicator Date'!AE147)</f>
        <v>x</v>
      </c>
      <c r="AF147" s="162" t="str">
        <f>IF('Indicator Date'!AF147="","x",'Indicator Date'!AF147)</f>
        <v>x</v>
      </c>
      <c r="AG147" s="162">
        <f>IF('Indicator Date'!AG147="","x",'Indicator Date'!AG147)</f>
        <v>2008</v>
      </c>
      <c r="AH147" s="162">
        <f>IF('Indicator Date'!AH147="","x",'Indicator Date'!AH147)</f>
        <v>2016</v>
      </c>
      <c r="AI147" s="162">
        <f>IF('Indicator Date'!AI147="","x",'Indicator Date'!AI147)</f>
        <v>2017</v>
      </c>
      <c r="AJ147" s="162">
        <f>IF('Indicator Date'!AJ147="","x",'Indicator Date'!AJ147)</f>
        <v>2018</v>
      </c>
      <c r="AK147" s="162" t="str">
        <f>IF('Indicator Date'!AK147="","x",YEAR('Indicator Date'!AK147))</f>
        <v>x</v>
      </c>
      <c r="AL147" s="162">
        <f>IF('Indicator Date'!AL147="","x",YEAR('Indicator Date'!AL147))</f>
        <v>2017</v>
      </c>
      <c r="AM147" s="162">
        <f>IF('Indicator Date'!AM147="","x",'Indicator Date'!AM147)</f>
        <v>2017</v>
      </c>
      <c r="AN147" s="162">
        <f>IF('Indicator Date'!AN147="","x",'Indicator Date'!AN147)</f>
        <v>2014</v>
      </c>
      <c r="AO147" s="162">
        <f>IF('Indicator Date'!AO147="","x",'Indicator Date'!AO147)</f>
        <v>2014</v>
      </c>
      <c r="AP147" s="162">
        <f>IF('Indicator Date'!AP147="","x",'Indicator Date'!AP147)</f>
        <v>2014</v>
      </c>
      <c r="AQ147" s="162">
        <f>IF('Indicator Date'!AQ147="","x",'Indicator Date'!AQ147)</f>
        <v>2014</v>
      </c>
      <c r="AR147" s="162" t="str">
        <f>IF('Indicator Date'!AR147="","x",'Indicator Date'!AR147)</f>
        <v>x</v>
      </c>
      <c r="AS147" s="162">
        <f>IF('Indicator Date'!AS147="","x",'Indicator Date'!AS147)</f>
        <v>2016</v>
      </c>
      <c r="AT147" s="162">
        <f>IF('Indicator Date'!AT147="","x",'Indicator Date'!AT147)</f>
        <v>2017</v>
      </c>
      <c r="AU147" s="162">
        <f>IF('Indicator Date'!AU147="","x",'Indicator Date'!AU147)</f>
        <v>2016</v>
      </c>
      <c r="AV147" s="162" t="str">
        <f>IF('Indicator Date'!AV147="","x",'Indicator Date'!AV147)</f>
        <v>x</v>
      </c>
      <c r="AW147" s="162">
        <f>IF('Indicator Date'!AW147="","x",'Indicator Date'!AW147)</f>
        <v>2015</v>
      </c>
      <c r="AX147" s="162">
        <f>IF('Indicator Date'!AX147="","x",'Indicator Date'!AX147)</f>
        <v>2016</v>
      </c>
      <c r="AY147" s="162">
        <f>IF('Indicator Date'!AY147="","x",'Indicator Date'!AY147)</f>
        <v>2014</v>
      </c>
      <c r="AZ147" s="162">
        <f>IF('Indicator Date'!AZ147="","x",'Indicator Date'!AZ147)</f>
        <v>2007</v>
      </c>
      <c r="BA147" s="162">
        <f>IF('Indicator Date'!BA147="","x",'Indicator Date'!BA147)</f>
        <v>2015</v>
      </c>
      <c r="BB147" s="162">
        <f>IF('Indicator Date'!BB147="","x",'Indicator Date'!BB147)</f>
        <v>2017</v>
      </c>
      <c r="BC147" s="162">
        <f>IF('Indicator Date'!BC147="","x",'Indicator Date'!BC147)</f>
        <v>2017</v>
      </c>
      <c r="BD147" s="162">
        <f>IF('Indicator Date'!BD147="","x",'Indicator Date'!BD147)</f>
        <v>2015</v>
      </c>
      <c r="BE147" s="162">
        <f>IF('Indicator Date'!BE147="","x",'Indicator Date'!BE147)</f>
        <v>2014</v>
      </c>
      <c r="BF147" s="108"/>
    </row>
    <row r="148" spans="1:58" x14ac:dyDescent="0.25">
      <c r="A148" s="133" t="s">
        <v>272</v>
      </c>
      <c r="B148" s="111" t="s">
        <v>271</v>
      </c>
      <c r="C148" s="162">
        <f>IF('Indicator Date'!C148="","x",'Indicator Date'!C148)</f>
        <v>2015</v>
      </c>
      <c r="D148" s="162">
        <f>IF('Indicator Date'!D148="","x",'Indicator Date'!D148)</f>
        <v>2015</v>
      </c>
      <c r="E148" s="162">
        <f>IF('Indicator Date'!E148="","x",'Indicator Date'!E148)</f>
        <v>2015</v>
      </c>
      <c r="F148" s="162">
        <f>IF('Indicator Date'!F148="","x",'Indicator Date'!F148)</f>
        <v>2015</v>
      </c>
      <c r="G148" s="162">
        <f>IF('Indicator Date'!G148="","x",'Indicator Date'!G148)</f>
        <v>2015</v>
      </c>
      <c r="H148" s="162">
        <f>IF('Indicator Date'!H148="","x",'Indicator Date'!H148)</f>
        <v>2015</v>
      </c>
      <c r="I148" s="162">
        <f>IF('Indicator Date'!I148="","x",'Indicator Date'!I148)</f>
        <v>2015</v>
      </c>
      <c r="J148" s="162">
        <f>IF('Indicator Date'!J148="","x",'Indicator Date'!J148)</f>
        <v>2016</v>
      </c>
      <c r="K148" s="162">
        <f>IF('Indicator Date'!K148="","x",'Indicator Date'!K148)</f>
        <v>2016</v>
      </c>
      <c r="L148" s="162">
        <f>IF('Indicator Date'!L148="","x",'Indicator Date'!L148)</f>
        <v>2016</v>
      </c>
      <c r="M148" s="162">
        <f>IF('Indicator Date'!M148="","x",'Indicator Date'!M148)</f>
        <v>2018</v>
      </c>
      <c r="N148" s="162">
        <f>IF('Indicator Date'!N148="","x",'Indicator Date'!N148)</f>
        <v>2018</v>
      </c>
      <c r="O148" s="162">
        <f>IF('Indicator Date'!O148="","x",'Indicator Date'!O148)</f>
        <v>2017</v>
      </c>
      <c r="P148" s="162">
        <f>IF('Indicator Date'!P148="","x",'Indicator Date'!P148)</f>
        <v>2017</v>
      </c>
      <c r="Q148" s="162">
        <f>IF('Indicator Date'!Q148="","x",'Indicator Date'!Q148)</f>
        <v>2015</v>
      </c>
      <c r="R148" s="162" t="str">
        <f>IF('Indicator Date'!R148="","x",LEFT(RIGHT('Indicator Date'!R148,6),4))</f>
        <v>x</v>
      </c>
      <c r="S148" s="162">
        <f>IF('Indicator Date'!S148="","x",'Indicator Date'!S148)</f>
        <v>2018</v>
      </c>
      <c r="T148" s="162">
        <f>IF('Indicator Date'!T148="","x",'Indicator Date'!T148)</f>
        <v>2015</v>
      </c>
      <c r="U148" s="162">
        <f>IF('Indicator Date'!U148="","x",'Indicator Date'!U148)</f>
        <v>2016</v>
      </c>
      <c r="V148" s="162">
        <f>IF('Indicator Date'!V148="","x",'Indicator Date'!V148)</f>
        <v>2016</v>
      </c>
      <c r="W148" s="162">
        <f>IF('Indicator Date'!W148="","x",'Indicator Date'!W148)</f>
        <v>2015</v>
      </c>
      <c r="X148" s="162">
        <f>IF('Indicator Date'!X148="","x",'Indicator Date'!X148)</f>
        <v>2014</v>
      </c>
      <c r="Y148" s="162">
        <f>IF('Indicator Date'!Y148="","x",'Indicator Date'!Y148)</f>
        <v>2010</v>
      </c>
      <c r="Z148" s="162">
        <f>IF('Indicator Date'!Z148="","x",'Indicator Date'!Z148)</f>
        <v>2016</v>
      </c>
      <c r="AA148" s="162">
        <f>IF('Indicator Date'!AA148="","x",'Indicator Date'!AA148)</f>
        <v>2016</v>
      </c>
      <c r="AB148" s="162" t="str">
        <f>IF('Indicator Date'!AB148="","x",'Indicator Date'!AB148)</f>
        <v>x</v>
      </c>
      <c r="AC148" s="162">
        <f>IF('Indicator Date'!AC148="","x",'Indicator Date'!AC148)</f>
        <v>2015</v>
      </c>
      <c r="AD148" s="162">
        <f>IF('Indicator Date'!AD148="","x",'Indicator Date'!AD148)</f>
        <v>2015</v>
      </c>
      <c r="AE148" s="162" t="str">
        <f>IF('Indicator Date'!AE148="","x",'Indicator Date'!AE148)</f>
        <v>x</v>
      </c>
      <c r="AF148" s="162">
        <f>IF('Indicator Date'!AF148="","x",'Indicator Date'!AF148)</f>
        <v>2015</v>
      </c>
      <c r="AG148" s="162">
        <f>IF('Indicator Date'!AG148="","x",'Indicator Date'!AG148)</f>
        <v>2008</v>
      </c>
      <c r="AH148" s="162">
        <f>IF('Indicator Date'!AH148="","x",'Indicator Date'!AH148)</f>
        <v>2016</v>
      </c>
      <c r="AI148" s="162">
        <f>IF('Indicator Date'!AI148="","x",'Indicator Date'!AI148)</f>
        <v>2017</v>
      </c>
      <c r="AJ148" s="162">
        <f>IF('Indicator Date'!AJ148="","x",'Indicator Date'!AJ148)</f>
        <v>2018</v>
      </c>
      <c r="AK148" s="162" t="str">
        <f>IF('Indicator Date'!AK148="","x",YEAR('Indicator Date'!AK148))</f>
        <v>x</v>
      </c>
      <c r="AL148" s="162">
        <f>IF('Indicator Date'!AL148="","x",YEAR('Indicator Date'!AL148))</f>
        <v>2017</v>
      </c>
      <c r="AM148" s="162">
        <f>IF('Indicator Date'!AM148="","x",'Indicator Date'!AM148)</f>
        <v>2017</v>
      </c>
      <c r="AN148" s="162">
        <f>IF('Indicator Date'!AN148="","x",'Indicator Date'!AN148)</f>
        <v>2014</v>
      </c>
      <c r="AO148" s="162">
        <f>IF('Indicator Date'!AO148="","x",'Indicator Date'!AO148)</f>
        <v>2014</v>
      </c>
      <c r="AP148" s="162" t="str">
        <f>IF('Indicator Date'!AP148="","x",'Indicator Date'!AP148)</f>
        <v>x</v>
      </c>
      <c r="AQ148" s="162" t="str">
        <f>IF('Indicator Date'!AQ148="","x",'Indicator Date'!AQ148)</f>
        <v>x</v>
      </c>
      <c r="AR148" s="162">
        <f>IF('Indicator Date'!AR148="","x",'Indicator Date'!AR148)</f>
        <v>2011</v>
      </c>
      <c r="AS148" s="162">
        <f>IF('Indicator Date'!AS148="","x",'Indicator Date'!AS148)</f>
        <v>2016</v>
      </c>
      <c r="AT148" s="162" t="str">
        <f>IF('Indicator Date'!AT148="","x",'Indicator Date'!AT148)</f>
        <v>x</v>
      </c>
      <c r="AU148" s="162">
        <f>IF('Indicator Date'!AU148="","x",'Indicator Date'!AU148)</f>
        <v>2016</v>
      </c>
      <c r="AV148" s="162">
        <f>IF('Indicator Date'!AV148="","x",'Indicator Date'!AV148)</f>
        <v>2015</v>
      </c>
      <c r="AW148" s="162">
        <f>IF('Indicator Date'!AW148="","x",'Indicator Date'!AW148)</f>
        <v>2015</v>
      </c>
      <c r="AX148" s="162">
        <f>IF('Indicator Date'!AX148="","x",'Indicator Date'!AX148)</f>
        <v>2016</v>
      </c>
      <c r="AY148" s="162">
        <f>IF('Indicator Date'!AY148="","x",'Indicator Date'!AY148)</f>
        <v>2014</v>
      </c>
      <c r="AZ148" s="162">
        <f>IF('Indicator Date'!AZ148="","x",'Indicator Date'!AZ148)</f>
        <v>2015</v>
      </c>
      <c r="BA148" s="162">
        <f>IF('Indicator Date'!BA148="","x",'Indicator Date'!BA148)</f>
        <v>2015</v>
      </c>
      <c r="BB148" s="162">
        <f>IF('Indicator Date'!BB148="","x",'Indicator Date'!BB148)</f>
        <v>2017</v>
      </c>
      <c r="BC148" s="162">
        <f>IF('Indicator Date'!BC148="","x",'Indicator Date'!BC148)</f>
        <v>2017</v>
      </c>
      <c r="BD148" s="162">
        <f>IF('Indicator Date'!BD148="","x",'Indicator Date'!BD148)</f>
        <v>2015</v>
      </c>
      <c r="BE148" s="162">
        <f>IF('Indicator Date'!BE148="","x",'Indicator Date'!BE148)</f>
        <v>2014</v>
      </c>
      <c r="BF148" s="108"/>
    </row>
    <row r="149" spans="1:58" x14ac:dyDescent="0.25">
      <c r="A149" s="133" t="s">
        <v>274</v>
      </c>
      <c r="B149" s="111" t="s">
        <v>273</v>
      </c>
      <c r="C149" s="162">
        <f>IF('Indicator Date'!C149="","x",'Indicator Date'!C149)</f>
        <v>2015</v>
      </c>
      <c r="D149" s="162">
        <f>IF('Indicator Date'!D149="","x",'Indicator Date'!D149)</f>
        <v>2015</v>
      </c>
      <c r="E149" s="162">
        <f>IF('Indicator Date'!E149="","x",'Indicator Date'!E149)</f>
        <v>2015</v>
      </c>
      <c r="F149" s="162">
        <f>IF('Indicator Date'!F149="","x",'Indicator Date'!F149)</f>
        <v>2015</v>
      </c>
      <c r="G149" s="162">
        <f>IF('Indicator Date'!G149="","x",'Indicator Date'!G149)</f>
        <v>2015</v>
      </c>
      <c r="H149" s="162">
        <f>IF('Indicator Date'!H149="","x",'Indicator Date'!H149)</f>
        <v>2015</v>
      </c>
      <c r="I149" s="162">
        <f>IF('Indicator Date'!I149="","x",'Indicator Date'!I149)</f>
        <v>2015</v>
      </c>
      <c r="J149" s="162">
        <f>IF('Indicator Date'!J149="","x",'Indicator Date'!J149)</f>
        <v>2016</v>
      </c>
      <c r="K149" s="162">
        <f>IF('Indicator Date'!K149="","x",'Indicator Date'!K149)</f>
        <v>2016</v>
      </c>
      <c r="L149" s="162">
        <f>IF('Indicator Date'!L149="","x",'Indicator Date'!L149)</f>
        <v>2016</v>
      </c>
      <c r="M149" s="162">
        <f>IF('Indicator Date'!M149="","x",'Indicator Date'!M149)</f>
        <v>2018</v>
      </c>
      <c r="N149" s="162">
        <f>IF('Indicator Date'!N149="","x",'Indicator Date'!N149)</f>
        <v>2018</v>
      </c>
      <c r="O149" s="162">
        <f>IF('Indicator Date'!O149="","x",'Indicator Date'!O149)</f>
        <v>2017</v>
      </c>
      <c r="P149" s="162">
        <f>IF('Indicator Date'!P149="","x",'Indicator Date'!P149)</f>
        <v>2017</v>
      </c>
      <c r="Q149" s="162">
        <f>IF('Indicator Date'!Q149="","x",'Indicator Date'!Q149)</f>
        <v>2015</v>
      </c>
      <c r="R149" s="162" t="str">
        <f>IF('Indicator Date'!R149="","x",LEFT(RIGHT('Indicator Date'!R149,6),4))</f>
        <v>2009</v>
      </c>
      <c r="S149" s="162">
        <f>IF('Indicator Date'!S149="","x",'Indicator Date'!S149)</f>
        <v>2018</v>
      </c>
      <c r="T149" s="162">
        <f>IF('Indicator Date'!T149="","x",'Indicator Date'!T149)</f>
        <v>2015</v>
      </c>
      <c r="U149" s="162">
        <f>IF('Indicator Date'!U149="","x",'Indicator Date'!U149)</f>
        <v>2016</v>
      </c>
      <c r="V149" s="162">
        <f>IF('Indicator Date'!V149="","x",'Indicator Date'!V149)</f>
        <v>2016</v>
      </c>
      <c r="W149" s="162">
        <f>IF('Indicator Date'!W149="","x",'Indicator Date'!W149)</f>
        <v>2015</v>
      </c>
      <c r="X149" s="162">
        <f>IF('Indicator Date'!X149="","x",'Indicator Date'!X149)</f>
        <v>2008</v>
      </c>
      <c r="Y149" s="162" t="str">
        <f>IF('Indicator Date'!Y149="","x",'Indicator Date'!Y149)</f>
        <v>x</v>
      </c>
      <c r="Z149" s="162">
        <f>IF('Indicator Date'!Z149="","x",'Indicator Date'!Z149)</f>
        <v>2016</v>
      </c>
      <c r="AA149" s="162">
        <f>IF('Indicator Date'!AA149="","x",'Indicator Date'!AA149)</f>
        <v>2016</v>
      </c>
      <c r="AB149" s="162">
        <f>IF('Indicator Date'!AB149="","x",'Indicator Date'!AB149)</f>
        <v>2014</v>
      </c>
      <c r="AC149" s="162">
        <f>IF('Indicator Date'!AC149="","x",'Indicator Date'!AC149)</f>
        <v>2015</v>
      </c>
      <c r="AD149" s="162">
        <f>IF('Indicator Date'!AD149="","x",'Indicator Date'!AD149)</f>
        <v>2015</v>
      </c>
      <c r="AE149" s="162">
        <f>IF('Indicator Date'!AE149="","x",'Indicator Date'!AE149)</f>
        <v>2012</v>
      </c>
      <c r="AF149" s="162">
        <f>IF('Indicator Date'!AF149="","x",'Indicator Date'!AF149)</f>
        <v>2015</v>
      </c>
      <c r="AG149" s="162">
        <f>IF('Indicator Date'!AG149="","x",'Indicator Date'!AG149)</f>
        <v>2010</v>
      </c>
      <c r="AH149" s="162">
        <f>IF('Indicator Date'!AH149="","x",'Indicator Date'!AH149)</f>
        <v>2016</v>
      </c>
      <c r="AI149" s="162">
        <f>IF('Indicator Date'!AI149="","x",'Indicator Date'!AI149)</f>
        <v>2017</v>
      </c>
      <c r="AJ149" s="162">
        <f>IF('Indicator Date'!AJ149="","x",'Indicator Date'!AJ149)</f>
        <v>2018</v>
      </c>
      <c r="AK149" s="162" t="str">
        <f>IF('Indicator Date'!AK149="","x",YEAR('Indicator Date'!AK149))</f>
        <v>x</v>
      </c>
      <c r="AL149" s="162">
        <f>IF('Indicator Date'!AL149="","x",YEAR('Indicator Date'!AL149))</f>
        <v>2017</v>
      </c>
      <c r="AM149" s="162">
        <f>IF('Indicator Date'!AM149="","x",'Indicator Date'!AM149)</f>
        <v>2017</v>
      </c>
      <c r="AN149" s="162">
        <f>IF('Indicator Date'!AN149="","x",'Indicator Date'!AN149)</f>
        <v>2014</v>
      </c>
      <c r="AO149" s="162">
        <f>IF('Indicator Date'!AO149="","x",'Indicator Date'!AO149)</f>
        <v>2014</v>
      </c>
      <c r="AP149" s="162">
        <f>IF('Indicator Date'!AP149="","x",'Indicator Date'!AP149)</f>
        <v>2011</v>
      </c>
      <c r="AQ149" s="162" t="str">
        <f>IF('Indicator Date'!AQ149="","x",'Indicator Date'!AQ149)</f>
        <v>x</v>
      </c>
      <c r="AR149" s="162" t="str">
        <f>IF('Indicator Date'!AR149="","x",'Indicator Date'!AR149)</f>
        <v>x</v>
      </c>
      <c r="AS149" s="162">
        <f>IF('Indicator Date'!AS149="","x",'Indicator Date'!AS149)</f>
        <v>2016</v>
      </c>
      <c r="AT149" s="162">
        <f>IF('Indicator Date'!AT149="","x",'Indicator Date'!AT149)</f>
        <v>2017</v>
      </c>
      <c r="AU149" s="162">
        <f>IF('Indicator Date'!AU149="","x",'Indicator Date'!AU149)</f>
        <v>2016</v>
      </c>
      <c r="AV149" s="162">
        <f>IF('Indicator Date'!AV149="","x",'Indicator Date'!AV149)</f>
        <v>2015</v>
      </c>
      <c r="AW149" s="162">
        <f>IF('Indicator Date'!AW149="","x",'Indicator Date'!AW149)</f>
        <v>2015</v>
      </c>
      <c r="AX149" s="162">
        <f>IF('Indicator Date'!AX149="","x",'Indicator Date'!AX149)</f>
        <v>2016</v>
      </c>
      <c r="AY149" s="162">
        <f>IF('Indicator Date'!AY149="","x",'Indicator Date'!AY149)</f>
        <v>2014</v>
      </c>
      <c r="AZ149" s="162">
        <f>IF('Indicator Date'!AZ149="","x",'Indicator Date'!AZ149)</f>
        <v>2015</v>
      </c>
      <c r="BA149" s="162">
        <f>IF('Indicator Date'!BA149="","x",'Indicator Date'!BA149)</f>
        <v>2015</v>
      </c>
      <c r="BB149" s="162">
        <f>IF('Indicator Date'!BB149="","x",'Indicator Date'!BB149)</f>
        <v>2017</v>
      </c>
      <c r="BC149" s="162">
        <f>IF('Indicator Date'!BC149="","x",'Indicator Date'!BC149)</f>
        <v>2017</v>
      </c>
      <c r="BD149" s="162">
        <f>IF('Indicator Date'!BD149="","x",'Indicator Date'!BD149)</f>
        <v>2015</v>
      </c>
      <c r="BE149" s="162">
        <f>IF('Indicator Date'!BE149="","x",'Indicator Date'!BE149)</f>
        <v>2014</v>
      </c>
      <c r="BF149" s="108"/>
    </row>
    <row r="150" spans="1:58" x14ac:dyDescent="0.25">
      <c r="A150" s="133" t="s">
        <v>276</v>
      </c>
      <c r="B150" s="111" t="s">
        <v>275</v>
      </c>
      <c r="C150" s="162">
        <f>IF('Indicator Date'!C150="","x",'Indicator Date'!C150)</f>
        <v>2015</v>
      </c>
      <c r="D150" s="162">
        <f>IF('Indicator Date'!D150="","x",'Indicator Date'!D150)</f>
        <v>2015</v>
      </c>
      <c r="E150" s="162">
        <f>IF('Indicator Date'!E150="","x",'Indicator Date'!E150)</f>
        <v>2015</v>
      </c>
      <c r="F150" s="162">
        <f>IF('Indicator Date'!F150="","x",'Indicator Date'!F150)</f>
        <v>2015</v>
      </c>
      <c r="G150" s="162">
        <f>IF('Indicator Date'!G150="","x",'Indicator Date'!G150)</f>
        <v>2015</v>
      </c>
      <c r="H150" s="162">
        <f>IF('Indicator Date'!H150="","x",'Indicator Date'!H150)</f>
        <v>2015</v>
      </c>
      <c r="I150" s="162">
        <f>IF('Indicator Date'!I150="","x",'Indicator Date'!I150)</f>
        <v>2015</v>
      </c>
      <c r="J150" s="162">
        <f>IF('Indicator Date'!J150="","x",'Indicator Date'!J150)</f>
        <v>2016</v>
      </c>
      <c r="K150" s="162">
        <f>IF('Indicator Date'!K150="","x",'Indicator Date'!K150)</f>
        <v>2016</v>
      </c>
      <c r="L150" s="162">
        <f>IF('Indicator Date'!L150="","x",'Indicator Date'!L150)</f>
        <v>2016</v>
      </c>
      <c r="M150" s="162">
        <f>IF('Indicator Date'!M150="","x",'Indicator Date'!M150)</f>
        <v>2018</v>
      </c>
      <c r="N150" s="162">
        <f>IF('Indicator Date'!N150="","x",'Indicator Date'!N150)</f>
        <v>2018</v>
      </c>
      <c r="O150" s="162">
        <f>IF('Indicator Date'!O150="","x",'Indicator Date'!O150)</f>
        <v>2017</v>
      </c>
      <c r="P150" s="162">
        <f>IF('Indicator Date'!P150="","x",'Indicator Date'!P150)</f>
        <v>2017</v>
      </c>
      <c r="Q150" s="162">
        <f>IF('Indicator Date'!Q150="","x",'Indicator Date'!Q150)</f>
        <v>2015</v>
      </c>
      <c r="R150" s="162" t="str">
        <f>IF('Indicator Date'!R150="","x",LEFT(RIGHT('Indicator Date'!R150,6),4))</f>
        <v>x</v>
      </c>
      <c r="S150" s="162">
        <f>IF('Indicator Date'!S150="","x",'Indicator Date'!S150)</f>
        <v>2018</v>
      </c>
      <c r="T150" s="162">
        <f>IF('Indicator Date'!T150="","x",'Indicator Date'!T150)</f>
        <v>2015</v>
      </c>
      <c r="U150" s="162">
        <f>IF('Indicator Date'!U150="","x",'Indicator Date'!U150)</f>
        <v>2016</v>
      </c>
      <c r="V150" s="162" t="str">
        <f>IF('Indicator Date'!V150="","x",'Indicator Date'!V150)</f>
        <v>x</v>
      </c>
      <c r="W150" s="162">
        <f>IF('Indicator Date'!W150="","x",'Indicator Date'!W150)</f>
        <v>2015</v>
      </c>
      <c r="X150" s="162" t="str">
        <f>IF('Indicator Date'!X150="","x",'Indicator Date'!X150)</f>
        <v>x</v>
      </c>
      <c r="Y150" s="162">
        <f>IF('Indicator Date'!Y150="","x",'Indicator Date'!Y150)</f>
        <v>2012</v>
      </c>
      <c r="Z150" s="162">
        <f>IF('Indicator Date'!Z150="","x",'Indicator Date'!Z150)</f>
        <v>2016</v>
      </c>
      <c r="AA150" s="162">
        <f>IF('Indicator Date'!AA150="","x",'Indicator Date'!AA150)</f>
        <v>2016</v>
      </c>
      <c r="AB150" s="162">
        <f>IF('Indicator Date'!AB150="","x",'Indicator Date'!AB150)</f>
        <v>2016</v>
      </c>
      <c r="AC150" s="162">
        <f>IF('Indicator Date'!AC150="","x",'Indicator Date'!AC150)</f>
        <v>2015</v>
      </c>
      <c r="AD150" s="162">
        <f>IF('Indicator Date'!AD150="","x",'Indicator Date'!AD150)</f>
        <v>2015</v>
      </c>
      <c r="AE150" s="162">
        <f>IF('Indicator Date'!AE150="","x",'Indicator Date'!AE150)</f>
        <v>2012</v>
      </c>
      <c r="AF150" s="162">
        <f>IF('Indicator Date'!AF150="","x",'Indicator Date'!AF150)</f>
        <v>2015</v>
      </c>
      <c r="AG150" s="162" t="str">
        <f>IF('Indicator Date'!AG150="","x",'Indicator Date'!AG150)</f>
        <v>x</v>
      </c>
      <c r="AH150" s="162">
        <f>IF('Indicator Date'!AH150="","x",'Indicator Date'!AH150)</f>
        <v>2016</v>
      </c>
      <c r="AI150" s="162">
        <f>IF('Indicator Date'!AI150="","x",'Indicator Date'!AI150)</f>
        <v>2017</v>
      </c>
      <c r="AJ150" s="162">
        <f>IF('Indicator Date'!AJ150="","x",'Indicator Date'!AJ150)</f>
        <v>2018</v>
      </c>
      <c r="AK150" s="162" t="str">
        <f>IF('Indicator Date'!AK150="","x",YEAR('Indicator Date'!AK150))</f>
        <v>x</v>
      </c>
      <c r="AL150" s="162">
        <f>IF('Indicator Date'!AL150="","x",YEAR('Indicator Date'!AL150))</f>
        <v>2017</v>
      </c>
      <c r="AM150" s="162">
        <f>IF('Indicator Date'!AM150="","x",'Indicator Date'!AM150)</f>
        <v>2017</v>
      </c>
      <c r="AN150" s="162">
        <f>IF('Indicator Date'!AN150="","x",'Indicator Date'!AN150)</f>
        <v>2014</v>
      </c>
      <c r="AO150" s="162">
        <f>IF('Indicator Date'!AO150="","x",'Indicator Date'!AO150)</f>
        <v>2014</v>
      </c>
      <c r="AP150" s="162">
        <f>IF('Indicator Date'!AP150="","x",'Indicator Date'!AP150)</f>
        <v>2013</v>
      </c>
      <c r="AQ150" s="162">
        <f>IF('Indicator Date'!AQ150="","x",'Indicator Date'!AQ150)</f>
        <v>2014</v>
      </c>
      <c r="AR150" s="162" t="str">
        <f>IF('Indicator Date'!AR150="","x",'Indicator Date'!AR150)</f>
        <v>x</v>
      </c>
      <c r="AS150" s="162">
        <f>IF('Indicator Date'!AS150="","x",'Indicator Date'!AS150)</f>
        <v>2016</v>
      </c>
      <c r="AT150" s="162">
        <f>IF('Indicator Date'!AT150="","x",'Indicator Date'!AT150)</f>
        <v>2017</v>
      </c>
      <c r="AU150" s="162">
        <f>IF('Indicator Date'!AU150="","x",'Indicator Date'!AU150)</f>
        <v>2016</v>
      </c>
      <c r="AV150" s="162">
        <f>IF('Indicator Date'!AV150="","x",'Indicator Date'!AV150)</f>
        <v>2015</v>
      </c>
      <c r="AW150" s="162">
        <f>IF('Indicator Date'!AW150="","x",'Indicator Date'!AW150)</f>
        <v>2015</v>
      </c>
      <c r="AX150" s="162">
        <f>IF('Indicator Date'!AX150="","x",'Indicator Date'!AX150)</f>
        <v>2016</v>
      </c>
      <c r="AY150" s="162">
        <f>IF('Indicator Date'!AY150="","x",'Indicator Date'!AY150)</f>
        <v>2014</v>
      </c>
      <c r="AZ150" s="162">
        <f>IF('Indicator Date'!AZ150="","x",'Indicator Date'!AZ150)</f>
        <v>2015</v>
      </c>
      <c r="BA150" s="162">
        <f>IF('Indicator Date'!BA150="","x",'Indicator Date'!BA150)</f>
        <v>2015</v>
      </c>
      <c r="BB150" s="162">
        <f>IF('Indicator Date'!BB150="","x",'Indicator Date'!BB150)</f>
        <v>2017</v>
      </c>
      <c r="BC150" s="162">
        <f>IF('Indicator Date'!BC150="","x",'Indicator Date'!BC150)</f>
        <v>2017</v>
      </c>
      <c r="BD150" s="162">
        <f>IF('Indicator Date'!BD150="","x",'Indicator Date'!BD150)</f>
        <v>2015</v>
      </c>
      <c r="BE150" s="162">
        <f>IF('Indicator Date'!BE150="","x",'Indicator Date'!BE150)</f>
        <v>2014</v>
      </c>
      <c r="BF150" s="108"/>
    </row>
    <row r="151" spans="1:58" x14ac:dyDescent="0.25">
      <c r="A151" s="133" t="s">
        <v>278</v>
      </c>
      <c r="B151" s="111" t="s">
        <v>277</v>
      </c>
      <c r="C151" s="162">
        <f>IF('Indicator Date'!C151="","x",'Indicator Date'!C151)</f>
        <v>2015</v>
      </c>
      <c r="D151" s="162">
        <f>IF('Indicator Date'!D151="","x",'Indicator Date'!D151)</f>
        <v>2015</v>
      </c>
      <c r="E151" s="162">
        <f>IF('Indicator Date'!E151="","x",'Indicator Date'!E151)</f>
        <v>2015</v>
      </c>
      <c r="F151" s="162">
        <f>IF('Indicator Date'!F151="","x",'Indicator Date'!F151)</f>
        <v>2015</v>
      </c>
      <c r="G151" s="162">
        <f>IF('Indicator Date'!G151="","x",'Indicator Date'!G151)</f>
        <v>2015</v>
      </c>
      <c r="H151" s="162">
        <f>IF('Indicator Date'!H151="","x",'Indicator Date'!H151)</f>
        <v>2015</v>
      </c>
      <c r="I151" s="162">
        <f>IF('Indicator Date'!I151="","x",'Indicator Date'!I151)</f>
        <v>2015</v>
      </c>
      <c r="J151" s="162">
        <f>IF('Indicator Date'!J151="","x",'Indicator Date'!J151)</f>
        <v>2016</v>
      </c>
      <c r="K151" s="162">
        <f>IF('Indicator Date'!K151="","x",'Indicator Date'!K151)</f>
        <v>2016</v>
      </c>
      <c r="L151" s="162">
        <f>IF('Indicator Date'!L151="","x",'Indicator Date'!L151)</f>
        <v>2016</v>
      </c>
      <c r="M151" s="162">
        <f>IF('Indicator Date'!M151="","x",'Indicator Date'!M151)</f>
        <v>2018</v>
      </c>
      <c r="N151" s="162">
        <f>IF('Indicator Date'!N151="","x",'Indicator Date'!N151)</f>
        <v>2018</v>
      </c>
      <c r="O151" s="162">
        <f>IF('Indicator Date'!O151="","x",'Indicator Date'!O151)</f>
        <v>2017</v>
      </c>
      <c r="P151" s="162">
        <f>IF('Indicator Date'!P151="","x",'Indicator Date'!P151)</f>
        <v>2017</v>
      </c>
      <c r="Q151" s="162">
        <f>IF('Indicator Date'!Q151="","x",'Indicator Date'!Q151)</f>
        <v>2015</v>
      </c>
      <c r="R151" s="162" t="str">
        <f>IF('Indicator Date'!R151="","x",LEFT(RIGHT('Indicator Date'!R151,6),4))</f>
        <v>2014</v>
      </c>
      <c r="S151" s="162">
        <f>IF('Indicator Date'!S151="","x",'Indicator Date'!S151)</f>
        <v>2018</v>
      </c>
      <c r="T151" s="162">
        <f>IF('Indicator Date'!T151="","x",'Indicator Date'!T151)</f>
        <v>2015</v>
      </c>
      <c r="U151" s="162">
        <f>IF('Indicator Date'!U151="","x",'Indicator Date'!U151)</f>
        <v>2016</v>
      </c>
      <c r="V151" s="162">
        <f>IF('Indicator Date'!V151="","x",'Indicator Date'!V151)</f>
        <v>2016</v>
      </c>
      <c r="W151" s="162">
        <f>IF('Indicator Date'!W151="","x",'Indicator Date'!W151)</f>
        <v>2015</v>
      </c>
      <c r="X151" s="162">
        <f>IF('Indicator Date'!X151="","x",'Indicator Date'!X151)</f>
        <v>2016</v>
      </c>
      <c r="Y151" s="162">
        <f>IF('Indicator Date'!Y151="","x",'Indicator Date'!Y151)</f>
        <v>2016</v>
      </c>
      <c r="Z151" s="162">
        <f>IF('Indicator Date'!Z151="","x",'Indicator Date'!Z151)</f>
        <v>2016</v>
      </c>
      <c r="AA151" s="162">
        <f>IF('Indicator Date'!AA151="","x",'Indicator Date'!AA151)</f>
        <v>2016</v>
      </c>
      <c r="AB151" s="162">
        <f>IF('Indicator Date'!AB151="","x",'Indicator Date'!AB151)</f>
        <v>2016</v>
      </c>
      <c r="AC151" s="162">
        <f>IF('Indicator Date'!AC151="","x",'Indicator Date'!AC151)</f>
        <v>2015</v>
      </c>
      <c r="AD151" s="162">
        <f>IF('Indicator Date'!AD151="","x",'Indicator Date'!AD151)</f>
        <v>2015</v>
      </c>
      <c r="AE151" s="162">
        <f>IF('Indicator Date'!AE151="","x",'Indicator Date'!AE151)</f>
        <v>2012</v>
      </c>
      <c r="AF151" s="162">
        <f>IF('Indicator Date'!AF151="","x",'Indicator Date'!AF151)</f>
        <v>2015</v>
      </c>
      <c r="AG151" s="162">
        <f>IF('Indicator Date'!AG151="","x",'Indicator Date'!AG151)</f>
        <v>2011</v>
      </c>
      <c r="AH151" s="162">
        <f>IF('Indicator Date'!AH151="","x",'Indicator Date'!AH151)</f>
        <v>2016</v>
      </c>
      <c r="AI151" s="162">
        <f>IF('Indicator Date'!AI151="","x",'Indicator Date'!AI151)</f>
        <v>2017</v>
      </c>
      <c r="AJ151" s="162">
        <f>IF('Indicator Date'!AJ151="","x",'Indicator Date'!AJ151)</f>
        <v>2018</v>
      </c>
      <c r="AK151" s="162">
        <f>IF('Indicator Date'!AK151="","x",YEAR('Indicator Date'!AK151))</f>
        <v>2017</v>
      </c>
      <c r="AL151" s="162">
        <f>IF('Indicator Date'!AL151="","x",YEAR('Indicator Date'!AL151))</f>
        <v>2017</v>
      </c>
      <c r="AM151" s="162">
        <f>IF('Indicator Date'!AM151="","x",'Indicator Date'!AM151)</f>
        <v>2017</v>
      </c>
      <c r="AN151" s="162">
        <f>IF('Indicator Date'!AN151="","x",'Indicator Date'!AN151)</f>
        <v>2014</v>
      </c>
      <c r="AO151" s="162">
        <f>IF('Indicator Date'!AO151="","x",'Indicator Date'!AO151)</f>
        <v>2014</v>
      </c>
      <c r="AP151" s="162">
        <f>IF('Indicator Date'!AP151="","x",'Indicator Date'!AP151)</f>
        <v>2014</v>
      </c>
      <c r="AQ151" s="162">
        <f>IF('Indicator Date'!AQ151="","x",'Indicator Date'!AQ151)</f>
        <v>2014</v>
      </c>
      <c r="AR151" s="162">
        <f>IF('Indicator Date'!AR151="","x",'Indicator Date'!AR151)</f>
        <v>2015</v>
      </c>
      <c r="AS151" s="162">
        <f>IF('Indicator Date'!AS151="","x",'Indicator Date'!AS151)</f>
        <v>2016</v>
      </c>
      <c r="AT151" s="162">
        <f>IF('Indicator Date'!AT151="","x",'Indicator Date'!AT151)</f>
        <v>2017</v>
      </c>
      <c r="AU151" s="162">
        <f>IF('Indicator Date'!AU151="","x",'Indicator Date'!AU151)</f>
        <v>2016</v>
      </c>
      <c r="AV151" s="162">
        <f>IF('Indicator Date'!AV151="","x",'Indicator Date'!AV151)</f>
        <v>2015</v>
      </c>
      <c r="AW151" s="162">
        <f>IF('Indicator Date'!AW151="","x",'Indicator Date'!AW151)</f>
        <v>2015</v>
      </c>
      <c r="AX151" s="162">
        <f>IF('Indicator Date'!AX151="","x",'Indicator Date'!AX151)</f>
        <v>2016</v>
      </c>
      <c r="AY151" s="162">
        <f>IF('Indicator Date'!AY151="","x",'Indicator Date'!AY151)</f>
        <v>2014</v>
      </c>
      <c r="AZ151" s="162">
        <f>IF('Indicator Date'!AZ151="","x",'Indicator Date'!AZ151)</f>
        <v>2015</v>
      </c>
      <c r="BA151" s="162">
        <f>IF('Indicator Date'!BA151="","x",'Indicator Date'!BA151)</f>
        <v>2015</v>
      </c>
      <c r="BB151" s="162">
        <f>IF('Indicator Date'!BB151="","x",'Indicator Date'!BB151)</f>
        <v>2017</v>
      </c>
      <c r="BC151" s="162">
        <f>IF('Indicator Date'!BC151="","x",'Indicator Date'!BC151)</f>
        <v>2017</v>
      </c>
      <c r="BD151" s="162">
        <f>IF('Indicator Date'!BD151="","x",'Indicator Date'!BD151)</f>
        <v>2015</v>
      </c>
      <c r="BE151" s="162">
        <f>IF('Indicator Date'!BE151="","x",'Indicator Date'!BE151)</f>
        <v>2014</v>
      </c>
      <c r="BF151" s="108"/>
    </row>
    <row r="152" spans="1:58" x14ac:dyDescent="0.25">
      <c r="A152" s="133" t="s">
        <v>280</v>
      </c>
      <c r="B152" s="111" t="s">
        <v>279</v>
      </c>
      <c r="C152" s="162">
        <f>IF('Indicator Date'!C152="","x",'Indicator Date'!C152)</f>
        <v>2015</v>
      </c>
      <c r="D152" s="162">
        <f>IF('Indicator Date'!D152="","x",'Indicator Date'!D152)</f>
        <v>2015</v>
      </c>
      <c r="E152" s="162">
        <f>IF('Indicator Date'!E152="","x",'Indicator Date'!E152)</f>
        <v>2015</v>
      </c>
      <c r="F152" s="162">
        <f>IF('Indicator Date'!F152="","x",'Indicator Date'!F152)</f>
        <v>2015</v>
      </c>
      <c r="G152" s="162">
        <f>IF('Indicator Date'!G152="","x",'Indicator Date'!G152)</f>
        <v>2015</v>
      </c>
      <c r="H152" s="162">
        <f>IF('Indicator Date'!H152="","x",'Indicator Date'!H152)</f>
        <v>2015</v>
      </c>
      <c r="I152" s="162">
        <f>IF('Indicator Date'!I152="","x",'Indicator Date'!I152)</f>
        <v>2015</v>
      </c>
      <c r="J152" s="162">
        <f>IF('Indicator Date'!J152="","x",'Indicator Date'!J152)</f>
        <v>2016</v>
      </c>
      <c r="K152" s="162">
        <f>IF('Indicator Date'!K152="","x",'Indicator Date'!K152)</f>
        <v>2016</v>
      </c>
      <c r="L152" s="162">
        <f>IF('Indicator Date'!L152="","x",'Indicator Date'!L152)</f>
        <v>2016</v>
      </c>
      <c r="M152" s="162">
        <f>IF('Indicator Date'!M152="","x",'Indicator Date'!M152)</f>
        <v>2018</v>
      </c>
      <c r="N152" s="162">
        <f>IF('Indicator Date'!N152="","x",'Indicator Date'!N152)</f>
        <v>2018</v>
      </c>
      <c r="O152" s="162">
        <f>IF('Indicator Date'!O152="","x",'Indicator Date'!O152)</f>
        <v>2017</v>
      </c>
      <c r="P152" s="162">
        <f>IF('Indicator Date'!P152="","x",'Indicator Date'!P152)</f>
        <v>2017</v>
      </c>
      <c r="Q152" s="162">
        <f>IF('Indicator Date'!Q152="","x",'Indicator Date'!Q152)</f>
        <v>2015</v>
      </c>
      <c r="R152" s="162" t="str">
        <f>IF('Indicator Date'!R152="","x",LEFT(RIGHT('Indicator Date'!R152,6),4))</f>
        <v>2014</v>
      </c>
      <c r="S152" s="162">
        <f>IF('Indicator Date'!S152="","x",'Indicator Date'!S152)</f>
        <v>2018</v>
      </c>
      <c r="T152" s="162">
        <f>IF('Indicator Date'!T152="","x",'Indicator Date'!T152)</f>
        <v>2015</v>
      </c>
      <c r="U152" s="162">
        <f>IF('Indicator Date'!U152="","x",'Indicator Date'!U152)</f>
        <v>2016</v>
      </c>
      <c r="V152" s="162">
        <f>IF('Indicator Date'!V152="","x",'Indicator Date'!V152)</f>
        <v>2016</v>
      </c>
      <c r="W152" s="162">
        <f>IF('Indicator Date'!W152="","x",'Indicator Date'!W152)</f>
        <v>2015</v>
      </c>
      <c r="X152" s="162">
        <f>IF('Indicator Date'!X152="","x",'Indicator Date'!X152)</f>
        <v>2014</v>
      </c>
      <c r="Y152" s="162">
        <f>IF('Indicator Date'!Y152="","x",'Indicator Date'!Y152)</f>
        <v>2010</v>
      </c>
      <c r="Z152" s="162">
        <f>IF('Indicator Date'!Z152="","x",'Indicator Date'!Z152)</f>
        <v>2016</v>
      </c>
      <c r="AA152" s="162">
        <f>IF('Indicator Date'!AA152="","x",'Indicator Date'!AA152)</f>
        <v>2016</v>
      </c>
      <c r="AB152" s="162">
        <f>IF('Indicator Date'!AB152="","x",'Indicator Date'!AB152)</f>
        <v>2016</v>
      </c>
      <c r="AC152" s="162">
        <f>IF('Indicator Date'!AC152="","x",'Indicator Date'!AC152)</f>
        <v>2015</v>
      </c>
      <c r="AD152" s="162">
        <f>IF('Indicator Date'!AD152="","x",'Indicator Date'!AD152)</f>
        <v>2015</v>
      </c>
      <c r="AE152" s="162" t="str">
        <f>IF('Indicator Date'!AE152="","x",'Indicator Date'!AE152)</f>
        <v>x</v>
      </c>
      <c r="AF152" s="162">
        <f>IF('Indicator Date'!AF152="","x",'Indicator Date'!AF152)</f>
        <v>2015</v>
      </c>
      <c r="AG152" s="162">
        <f>IF('Indicator Date'!AG152="","x",'Indicator Date'!AG152)</f>
        <v>2010</v>
      </c>
      <c r="AH152" s="162">
        <f>IF('Indicator Date'!AH152="","x",'Indicator Date'!AH152)</f>
        <v>2016</v>
      </c>
      <c r="AI152" s="162">
        <f>IF('Indicator Date'!AI152="","x",'Indicator Date'!AI152)</f>
        <v>2017</v>
      </c>
      <c r="AJ152" s="162">
        <f>IF('Indicator Date'!AJ152="","x",'Indicator Date'!AJ152)</f>
        <v>2018</v>
      </c>
      <c r="AK152" s="162" t="str">
        <f>IF('Indicator Date'!AK152="","x",YEAR('Indicator Date'!AK152))</f>
        <v>x</v>
      </c>
      <c r="AL152" s="162">
        <f>IF('Indicator Date'!AL152="","x",YEAR('Indicator Date'!AL152))</f>
        <v>2017</v>
      </c>
      <c r="AM152" s="162">
        <f>IF('Indicator Date'!AM152="","x",'Indicator Date'!AM152)</f>
        <v>2017</v>
      </c>
      <c r="AN152" s="162">
        <f>IF('Indicator Date'!AN152="","x",'Indicator Date'!AN152)</f>
        <v>2014</v>
      </c>
      <c r="AO152" s="162">
        <f>IF('Indicator Date'!AO152="","x",'Indicator Date'!AO152)</f>
        <v>2014</v>
      </c>
      <c r="AP152" s="162">
        <f>IF('Indicator Date'!AP152="","x",'Indicator Date'!AP152)</f>
        <v>2011</v>
      </c>
      <c r="AQ152" s="162">
        <f>IF('Indicator Date'!AQ152="","x",'Indicator Date'!AQ152)</f>
        <v>2012</v>
      </c>
      <c r="AR152" s="162">
        <f>IF('Indicator Date'!AR152="","x",'Indicator Date'!AR152)</f>
        <v>2015</v>
      </c>
      <c r="AS152" s="162">
        <f>IF('Indicator Date'!AS152="","x",'Indicator Date'!AS152)</f>
        <v>2016</v>
      </c>
      <c r="AT152" s="162">
        <f>IF('Indicator Date'!AT152="","x",'Indicator Date'!AT152)</f>
        <v>2017</v>
      </c>
      <c r="AU152" s="162">
        <f>IF('Indicator Date'!AU152="","x",'Indicator Date'!AU152)</f>
        <v>2016</v>
      </c>
      <c r="AV152" s="162">
        <f>IF('Indicator Date'!AV152="","x",'Indicator Date'!AV152)</f>
        <v>2016</v>
      </c>
      <c r="AW152" s="162">
        <f>IF('Indicator Date'!AW152="","x",'Indicator Date'!AW152)</f>
        <v>2015</v>
      </c>
      <c r="AX152" s="162">
        <f>IF('Indicator Date'!AX152="","x",'Indicator Date'!AX152)</f>
        <v>2016</v>
      </c>
      <c r="AY152" s="162">
        <f>IF('Indicator Date'!AY152="","x",'Indicator Date'!AY152)</f>
        <v>2014</v>
      </c>
      <c r="AZ152" s="162">
        <f>IF('Indicator Date'!AZ152="","x",'Indicator Date'!AZ152)</f>
        <v>2015</v>
      </c>
      <c r="BA152" s="162">
        <f>IF('Indicator Date'!BA152="","x",'Indicator Date'!BA152)</f>
        <v>2015</v>
      </c>
      <c r="BB152" s="162">
        <f>IF('Indicator Date'!BB152="","x",'Indicator Date'!BB152)</f>
        <v>2017</v>
      </c>
      <c r="BC152" s="162">
        <f>IF('Indicator Date'!BC152="","x",'Indicator Date'!BC152)</f>
        <v>2017</v>
      </c>
      <c r="BD152" s="162">
        <f>IF('Indicator Date'!BD152="","x",'Indicator Date'!BD152)</f>
        <v>2015</v>
      </c>
      <c r="BE152" s="162">
        <f>IF('Indicator Date'!BE152="","x",'Indicator Date'!BE152)</f>
        <v>2014</v>
      </c>
      <c r="BF152" s="108"/>
    </row>
    <row r="153" spans="1:58" x14ac:dyDescent="0.25">
      <c r="A153" s="133" t="s">
        <v>282</v>
      </c>
      <c r="B153" s="111" t="s">
        <v>281</v>
      </c>
      <c r="C153" s="162">
        <f>IF('Indicator Date'!C153="","x",'Indicator Date'!C153)</f>
        <v>2015</v>
      </c>
      <c r="D153" s="162">
        <f>IF('Indicator Date'!D153="","x",'Indicator Date'!D153)</f>
        <v>2015</v>
      </c>
      <c r="E153" s="162">
        <f>IF('Indicator Date'!E153="","x",'Indicator Date'!E153)</f>
        <v>2015</v>
      </c>
      <c r="F153" s="162">
        <f>IF('Indicator Date'!F153="","x",'Indicator Date'!F153)</f>
        <v>2015</v>
      </c>
      <c r="G153" s="162">
        <f>IF('Indicator Date'!G153="","x",'Indicator Date'!G153)</f>
        <v>2015</v>
      </c>
      <c r="H153" s="162">
        <f>IF('Indicator Date'!H153="","x",'Indicator Date'!H153)</f>
        <v>2015</v>
      </c>
      <c r="I153" s="162">
        <f>IF('Indicator Date'!I153="","x",'Indicator Date'!I153)</f>
        <v>2015</v>
      </c>
      <c r="J153" s="162">
        <f>IF('Indicator Date'!J153="","x",'Indicator Date'!J153)</f>
        <v>2016</v>
      </c>
      <c r="K153" s="162">
        <f>IF('Indicator Date'!K153="","x",'Indicator Date'!K153)</f>
        <v>2016</v>
      </c>
      <c r="L153" s="162">
        <f>IF('Indicator Date'!L153="","x",'Indicator Date'!L153)</f>
        <v>2016</v>
      </c>
      <c r="M153" s="162">
        <f>IF('Indicator Date'!M153="","x",'Indicator Date'!M153)</f>
        <v>2018</v>
      </c>
      <c r="N153" s="162">
        <f>IF('Indicator Date'!N153="","x",'Indicator Date'!N153)</f>
        <v>2018</v>
      </c>
      <c r="O153" s="162">
        <f>IF('Indicator Date'!O153="","x",'Indicator Date'!O153)</f>
        <v>2017</v>
      </c>
      <c r="P153" s="162">
        <f>IF('Indicator Date'!P153="","x",'Indicator Date'!P153)</f>
        <v>2017</v>
      </c>
      <c r="Q153" s="162">
        <f>IF('Indicator Date'!Q153="","x",'Indicator Date'!Q153)</f>
        <v>2015</v>
      </c>
      <c r="R153" s="162" t="str">
        <f>IF('Indicator Date'!R153="","x",LEFT(RIGHT('Indicator Date'!R153,6),4))</f>
        <v>x</v>
      </c>
      <c r="S153" s="162">
        <f>IF('Indicator Date'!S153="","x",'Indicator Date'!S153)</f>
        <v>2018</v>
      </c>
      <c r="T153" s="162">
        <f>IF('Indicator Date'!T153="","x",'Indicator Date'!T153)</f>
        <v>2015</v>
      </c>
      <c r="U153" s="162">
        <f>IF('Indicator Date'!U153="","x",'Indicator Date'!U153)</f>
        <v>2016</v>
      </c>
      <c r="V153" s="162">
        <f>IF('Indicator Date'!V153="","x",'Indicator Date'!V153)</f>
        <v>2016</v>
      </c>
      <c r="W153" s="162">
        <f>IF('Indicator Date'!W153="","x",'Indicator Date'!W153)</f>
        <v>2015</v>
      </c>
      <c r="X153" s="162">
        <f>IF('Indicator Date'!X153="","x",'Indicator Date'!X153)</f>
        <v>2012</v>
      </c>
      <c r="Y153" s="162">
        <f>IF('Indicator Date'!Y153="","x",'Indicator Date'!Y153)</f>
        <v>2012</v>
      </c>
      <c r="Z153" s="162">
        <f>IF('Indicator Date'!Z153="","x",'Indicator Date'!Z153)</f>
        <v>2016</v>
      </c>
      <c r="AA153" s="162">
        <f>IF('Indicator Date'!AA153="","x",'Indicator Date'!AA153)</f>
        <v>2016</v>
      </c>
      <c r="AB153" s="162" t="str">
        <f>IF('Indicator Date'!AB153="","x",'Indicator Date'!AB153)</f>
        <v>x</v>
      </c>
      <c r="AC153" s="162">
        <f>IF('Indicator Date'!AC153="","x",'Indicator Date'!AC153)</f>
        <v>2015</v>
      </c>
      <c r="AD153" s="162">
        <f>IF('Indicator Date'!AD153="","x",'Indicator Date'!AD153)</f>
        <v>2015</v>
      </c>
      <c r="AE153" s="162" t="str">
        <f>IF('Indicator Date'!AE153="","x",'Indicator Date'!AE153)</f>
        <v>x</v>
      </c>
      <c r="AF153" s="162" t="str">
        <f>IF('Indicator Date'!AF153="","x",'Indicator Date'!AF153)</f>
        <v>x</v>
      </c>
      <c r="AG153" s="162">
        <f>IF('Indicator Date'!AG153="","x",'Indicator Date'!AG153)</f>
        <v>2006</v>
      </c>
      <c r="AH153" s="162">
        <f>IF('Indicator Date'!AH153="","x",'Indicator Date'!AH153)</f>
        <v>2016</v>
      </c>
      <c r="AI153" s="162">
        <f>IF('Indicator Date'!AI153="","x",'Indicator Date'!AI153)</f>
        <v>2017</v>
      </c>
      <c r="AJ153" s="162">
        <f>IF('Indicator Date'!AJ153="","x",'Indicator Date'!AJ153)</f>
        <v>2018</v>
      </c>
      <c r="AK153" s="162" t="str">
        <f>IF('Indicator Date'!AK153="","x",YEAR('Indicator Date'!AK153))</f>
        <v>x</v>
      </c>
      <c r="AL153" s="162">
        <f>IF('Indicator Date'!AL153="","x",YEAR('Indicator Date'!AL153))</f>
        <v>2017</v>
      </c>
      <c r="AM153" s="162">
        <f>IF('Indicator Date'!AM153="","x",'Indicator Date'!AM153)</f>
        <v>2017</v>
      </c>
      <c r="AN153" s="162">
        <f>IF('Indicator Date'!AN153="","x",'Indicator Date'!AN153)</f>
        <v>2014</v>
      </c>
      <c r="AO153" s="162">
        <f>IF('Indicator Date'!AO153="","x",'Indicator Date'!AO153)</f>
        <v>2014</v>
      </c>
      <c r="AP153" s="162">
        <f>IF('Indicator Date'!AP153="","x",'Indicator Date'!AP153)</f>
        <v>2013</v>
      </c>
      <c r="AQ153" s="162">
        <f>IF('Indicator Date'!AQ153="","x",'Indicator Date'!AQ153)</f>
        <v>2013</v>
      </c>
      <c r="AR153" s="162">
        <f>IF('Indicator Date'!AR153="","x",'Indicator Date'!AR153)</f>
        <v>2015</v>
      </c>
      <c r="AS153" s="162">
        <f>IF('Indicator Date'!AS153="","x",'Indicator Date'!AS153)</f>
        <v>2016</v>
      </c>
      <c r="AT153" s="162">
        <f>IF('Indicator Date'!AT153="","x",'Indicator Date'!AT153)</f>
        <v>2017</v>
      </c>
      <c r="AU153" s="162">
        <f>IF('Indicator Date'!AU153="","x",'Indicator Date'!AU153)</f>
        <v>2016</v>
      </c>
      <c r="AV153" s="162">
        <f>IF('Indicator Date'!AV153="","x",'Indicator Date'!AV153)</f>
        <v>2015</v>
      </c>
      <c r="AW153" s="162">
        <f>IF('Indicator Date'!AW153="","x",'Indicator Date'!AW153)</f>
        <v>2015</v>
      </c>
      <c r="AX153" s="162">
        <f>IF('Indicator Date'!AX153="","x",'Indicator Date'!AX153)</f>
        <v>2016</v>
      </c>
      <c r="AY153" s="162">
        <f>IF('Indicator Date'!AY153="","x",'Indicator Date'!AY153)</f>
        <v>2014</v>
      </c>
      <c r="AZ153" s="162">
        <f>IF('Indicator Date'!AZ153="","x",'Indicator Date'!AZ153)</f>
        <v>2015</v>
      </c>
      <c r="BA153" s="162">
        <f>IF('Indicator Date'!BA153="","x",'Indicator Date'!BA153)</f>
        <v>2015</v>
      </c>
      <c r="BB153" s="162">
        <f>IF('Indicator Date'!BB153="","x",'Indicator Date'!BB153)</f>
        <v>2017</v>
      </c>
      <c r="BC153" s="162">
        <f>IF('Indicator Date'!BC153="","x",'Indicator Date'!BC153)</f>
        <v>2017</v>
      </c>
      <c r="BD153" s="162">
        <f>IF('Indicator Date'!BD153="","x",'Indicator Date'!BD153)</f>
        <v>2015</v>
      </c>
      <c r="BE153" s="162">
        <f>IF('Indicator Date'!BE153="","x",'Indicator Date'!BE153)</f>
        <v>2014</v>
      </c>
      <c r="BF153" s="108"/>
    </row>
    <row r="154" spans="1:58" x14ac:dyDescent="0.25">
      <c r="A154" s="133" t="s">
        <v>284</v>
      </c>
      <c r="B154" s="111" t="s">
        <v>283</v>
      </c>
      <c r="C154" s="162">
        <f>IF('Indicator Date'!C154="","x",'Indicator Date'!C154)</f>
        <v>2015</v>
      </c>
      <c r="D154" s="162">
        <f>IF('Indicator Date'!D154="","x",'Indicator Date'!D154)</f>
        <v>2015</v>
      </c>
      <c r="E154" s="162">
        <f>IF('Indicator Date'!E154="","x",'Indicator Date'!E154)</f>
        <v>2015</v>
      </c>
      <c r="F154" s="162">
        <f>IF('Indicator Date'!F154="","x",'Indicator Date'!F154)</f>
        <v>2015</v>
      </c>
      <c r="G154" s="162">
        <f>IF('Indicator Date'!G154="","x",'Indicator Date'!G154)</f>
        <v>2015</v>
      </c>
      <c r="H154" s="162">
        <f>IF('Indicator Date'!H154="","x",'Indicator Date'!H154)</f>
        <v>2015</v>
      </c>
      <c r="I154" s="162">
        <f>IF('Indicator Date'!I154="","x",'Indicator Date'!I154)</f>
        <v>2015</v>
      </c>
      <c r="J154" s="162">
        <f>IF('Indicator Date'!J154="","x",'Indicator Date'!J154)</f>
        <v>2016</v>
      </c>
      <c r="K154" s="162">
        <f>IF('Indicator Date'!K154="","x",'Indicator Date'!K154)</f>
        <v>2016</v>
      </c>
      <c r="L154" s="162">
        <f>IF('Indicator Date'!L154="","x",'Indicator Date'!L154)</f>
        <v>2016</v>
      </c>
      <c r="M154" s="162">
        <f>IF('Indicator Date'!M154="","x",'Indicator Date'!M154)</f>
        <v>2018</v>
      </c>
      <c r="N154" s="162">
        <f>IF('Indicator Date'!N154="","x",'Indicator Date'!N154)</f>
        <v>2018</v>
      </c>
      <c r="O154" s="162">
        <f>IF('Indicator Date'!O154="","x",'Indicator Date'!O154)</f>
        <v>2017</v>
      </c>
      <c r="P154" s="162">
        <f>IF('Indicator Date'!P154="","x",'Indicator Date'!P154)</f>
        <v>2017</v>
      </c>
      <c r="Q154" s="162">
        <f>IF('Indicator Date'!Q154="","x",'Indicator Date'!Q154)</f>
        <v>2015</v>
      </c>
      <c r="R154" s="162" t="str">
        <f>IF('Indicator Date'!R154="","x",LEFT(RIGHT('Indicator Date'!R154,6),4))</f>
        <v>2013</v>
      </c>
      <c r="S154" s="162">
        <f>IF('Indicator Date'!S154="","x",'Indicator Date'!S154)</f>
        <v>2018</v>
      </c>
      <c r="T154" s="162">
        <f>IF('Indicator Date'!T154="","x",'Indicator Date'!T154)</f>
        <v>2015</v>
      </c>
      <c r="U154" s="162">
        <f>IF('Indicator Date'!U154="","x",'Indicator Date'!U154)</f>
        <v>2016</v>
      </c>
      <c r="V154" s="162">
        <f>IF('Indicator Date'!V154="","x",'Indicator Date'!V154)</f>
        <v>2016</v>
      </c>
      <c r="W154" s="162">
        <f>IF('Indicator Date'!W154="","x",'Indicator Date'!W154)</f>
        <v>2015</v>
      </c>
      <c r="X154" s="162">
        <f>IF('Indicator Date'!X154="","x",'Indicator Date'!X154)</f>
        <v>2013</v>
      </c>
      <c r="Y154" s="162">
        <f>IF('Indicator Date'!Y154="","x",'Indicator Date'!Y154)</f>
        <v>2010</v>
      </c>
      <c r="Z154" s="162">
        <f>IF('Indicator Date'!Z154="","x",'Indicator Date'!Z154)</f>
        <v>2016</v>
      </c>
      <c r="AA154" s="162">
        <f>IF('Indicator Date'!AA154="","x",'Indicator Date'!AA154)</f>
        <v>2016</v>
      </c>
      <c r="AB154" s="162">
        <f>IF('Indicator Date'!AB154="","x",'Indicator Date'!AB154)</f>
        <v>2016</v>
      </c>
      <c r="AC154" s="162">
        <f>IF('Indicator Date'!AC154="","x",'Indicator Date'!AC154)</f>
        <v>2015</v>
      </c>
      <c r="AD154" s="162">
        <f>IF('Indicator Date'!AD154="","x",'Indicator Date'!AD154)</f>
        <v>2015</v>
      </c>
      <c r="AE154" s="162">
        <f>IF('Indicator Date'!AE154="","x",'Indicator Date'!AE154)</f>
        <v>2012</v>
      </c>
      <c r="AF154" s="162">
        <f>IF('Indicator Date'!AF154="","x",'Indicator Date'!AF154)</f>
        <v>2015</v>
      </c>
      <c r="AG154" s="162">
        <f>IF('Indicator Date'!AG154="","x",'Indicator Date'!AG154)</f>
        <v>2011</v>
      </c>
      <c r="AH154" s="162">
        <f>IF('Indicator Date'!AH154="","x",'Indicator Date'!AH154)</f>
        <v>2016</v>
      </c>
      <c r="AI154" s="162">
        <f>IF('Indicator Date'!AI154="","x",'Indicator Date'!AI154)</f>
        <v>2017</v>
      </c>
      <c r="AJ154" s="162">
        <f>IF('Indicator Date'!AJ154="","x",'Indicator Date'!AJ154)</f>
        <v>2018</v>
      </c>
      <c r="AK154" s="162" t="str">
        <f>IF('Indicator Date'!AK154="","x",YEAR('Indicator Date'!AK154))</f>
        <v>x</v>
      </c>
      <c r="AL154" s="162">
        <f>IF('Indicator Date'!AL154="","x",YEAR('Indicator Date'!AL154))</f>
        <v>2017</v>
      </c>
      <c r="AM154" s="162">
        <f>IF('Indicator Date'!AM154="","x",'Indicator Date'!AM154)</f>
        <v>2017</v>
      </c>
      <c r="AN154" s="162">
        <f>IF('Indicator Date'!AN154="","x",'Indicator Date'!AN154)</f>
        <v>2014</v>
      </c>
      <c r="AO154" s="162">
        <f>IF('Indicator Date'!AO154="","x",'Indicator Date'!AO154)</f>
        <v>2014</v>
      </c>
      <c r="AP154" s="162">
        <f>IF('Indicator Date'!AP154="","x",'Indicator Date'!AP154)</f>
        <v>2014</v>
      </c>
      <c r="AQ154" s="162">
        <f>IF('Indicator Date'!AQ154="","x",'Indicator Date'!AQ154)</f>
        <v>2014</v>
      </c>
      <c r="AR154" s="162">
        <f>IF('Indicator Date'!AR154="","x",'Indicator Date'!AR154)</f>
        <v>2009</v>
      </c>
      <c r="AS154" s="162">
        <f>IF('Indicator Date'!AS154="","x",'Indicator Date'!AS154)</f>
        <v>2016</v>
      </c>
      <c r="AT154" s="162">
        <f>IF('Indicator Date'!AT154="","x",'Indicator Date'!AT154)</f>
        <v>2017</v>
      </c>
      <c r="AU154" s="162">
        <f>IF('Indicator Date'!AU154="","x",'Indicator Date'!AU154)</f>
        <v>2016</v>
      </c>
      <c r="AV154" s="162">
        <f>IF('Indicator Date'!AV154="","x",'Indicator Date'!AV154)</f>
        <v>2015</v>
      </c>
      <c r="AW154" s="162">
        <f>IF('Indicator Date'!AW154="","x",'Indicator Date'!AW154)</f>
        <v>2015</v>
      </c>
      <c r="AX154" s="162">
        <f>IF('Indicator Date'!AX154="","x",'Indicator Date'!AX154)</f>
        <v>2016</v>
      </c>
      <c r="AY154" s="162">
        <f>IF('Indicator Date'!AY154="","x",'Indicator Date'!AY154)</f>
        <v>2014</v>
      </c>
      <c r="AZ154" s="162">
        <f>IF('Indicator Date'!AZ154="","x",'Indicator Date'!AZ154)</f>
        <v>2015</v>
      </c>
      <c r="BA154" s="162">
        <f>IF('Indicator Date'!BA154="","x",'Indicator Date'!BA154)</f>
        <v>2015</v>
      </c>
      <c r="BB154" s="162">
        <f>IF('Indicator Date'!BB154="","x",'Indicator Date'!BB154)</f>
        <v>2017</v>
      </c>
      <c r="BC154" s="162">
        <f>IF('Indicator Date'!BC154="","x",'Indicator Date'!BC154)</f>
        <v>2017</v>
      </c>
      <c r="BD154" s="162">
        <f>IF('Indicator Date'!BD154="","x",'Indicator Date'!BD154)</f>
        <v>2015</v>
      </c>
      <c r="BE154" s="162">
        <f>IF('Indicator Date'!BE154="","x",'Indicator Date'!BE154)</f>
        <v>2014</v>
      </c>
      <c r="BF154" s="108"/>
    </row>
    <row r="155" spans="1:58" x14ac:dyDescent="0.25">
      <c r="A155" s="133" t="s">
        <v>286</v>
      </c>
      <c r="B155" s="111" t="s">
        <v>285</v>
      </c>
      <c r="C155" s="162">
        <f>IF('Indicator Date'!C155="","x",'Indicator Date'!C155)</f>
        <v>2015</v>
      </c>
      <c r="D155" s="162">
        <f>IF('Indicator Date'!D155="","x",'Indicator Date'!D155)</f>
        <v>2015</v>
      </c>
      <c r="E155" s="162">
        <f>IF('Indicator Date'!E155="","x",'Indicator Date'!E155)</f>
        <v>2015</v>
      </c>
      <c r="F155" s="162">
        <f>IF('Indicator Date'!F155="","x",'Indicator Date'!F155)</f>
        <v>2015</v>
      </c>
      <c r="G155" s="162">
        <f>IF('Indicator Date'!G155="","x",'Indicator Date'!G155)</f>
        <v>2015</v>
      </c>
      <c r="H155" s="162">
        <f>IF('Indicator Date'!H155="","x",'Indicator Date'!H155)</f>
        <v>2015</v>
      </c>
      <c r="I155" s="162">
        <f>IF('Indicator Date'!I155="","x",'Indicator Date'!I155)</f>
        <v>2015</v>
      </c>
      <c r="J155" s="162">
        <f>IF('Indicator Date'!J155="","x",'Indicator Date'!J155)</f>
        <v>2016</v>
      </c>
      <c r="K155" s="162">
        <f>IF('Indicator Date'!K155="","x",'Indicator Date'!K155)</f>
        <v>2016</v>
      </c>
      <c r="L155" s="162">
        <f>IF('Indicator Date'!L155="","x",'Indicator Date'!L155)</f>
        <v>2016</v>
      </c>
      <c r="M155" s="162">
        <f>IF('Indicator Date'!M155="","x",'Indicator Date'!M155)</f>
        <v>2018</v>
      </c>
      <c r="N155" s="162">
        <f>IF('Indicator Date'!N155="","x",'Indicator Date'!N155)</f>
        <v>2018</v>
      </c>
      <c r="O155" s="162">
        <f>IF('Indicator Date'!O155="","x",'Indicator Date'!O155)</f>
        <v>2017</v>
      </c>
      <c r="P155" s="162">
        <f>IF('Indicator Date'!P155="","x",'Indicator Date'!P155)</f>
        <v>2017</v>
      </c>
      <c r="Q155" s="162">
        <f>IF('Indicator Date'!Q155="","x",'Indicator Date'!Q155)</f>
        <v>2015</v>
      </c>
      <c r="R155" s="162" t="str">
        <f>IF('Indicator Date'!R155="","x",LEFT(RIGHT('Indicator Date'!R155,6),4))</f>
        <v>x</v>
      </c>
      <c r="S155" s="162">
        <f>IF('Indicator Date'!S155="","x",'Indicator Date'!S155)</f>
        <v>2018</v>
      </c>
      <c r="T155" s="162">
        <f>IF('Indicator Date'!T155="","x",'Indicator Date'!T155)</f>
        <v>2015</v>
      </c>
      <c r="U155" s="162">
        <f>IF('Indicator Date'!U155="","x",'Indicator Date'!U155)</f>
        <v>2016</v>
      </c>
      <c r="V155" s="162" t="str">
        <f>IF('Indicator Date'!V155="","x",'Indicator Date'!V155)</f>
        <v>x</v>
      </c>
      <c r="W155" s="162">
        <f>IF('Indicator Date'!W155="","x",'Indicator Date'!W155)</f>
        <v>2015</v>
      </c>
      <c r="X155" s="162" t="str">
        <f>IF('Indicator Date'!X155="","x",'Indicator Date'!X155)</f>
        <v>x</v>
      </c>
      <c r="Y155" s="162">
        <f>IF('Indicator Date'!Y155="","x",'Indicator Date'!Y155)</f>
        <v>2016</v>
      </c>
      <c r="Z155" s="162">
        <f>IF('Indicator Date'!Z155="","x",'Indicator Date'!Z155)</f>
        <v>2016</v>
      </c>
      <c r="AA155" s="162">
        <f>IF('Indicator Date'!AA155="","x",'Indicator Date'!AA155)</f>
        <v>2016</v>
      </c>
      <c r="AB155" s="162">
        <f>IF('Indicator Date'!AB155="","x",'Indicator Date'!AB155)</f>
        <v>2016</v>
      </c>
      <c r="AC155" s="162">
        <f>IF('Indicator Date'!AC155="","x",'Indicator Date'!AC155)</f>
        <v>2015</v>
      </c>
      <c r="AD155" s="162">
        <f>IF('Indicator Date'!AD155="","x",'Indicator Date'!AD155)</f>
        <v>2015</v>
      </c>
      <c r="AE155" s="162" t="str">
        <f>IF('Indicator Date'!AE155="","x",'Indicator Date'!AE155)</f>
        <v>x</v>
      </c>
      <c r="AF155" s="162">
        <f>IF('Indicator Date'!AF155="","x",'Indicator Date'!AF155)</f>
        <v>2015</v>
      </c>
      <c r="AG155" s="162" t="str">
        <f>IF('Indicator Date'!AG155="","x",'Indicator Date'!AG155)</f>
        <v>x</v>
      </c>
      <c r="AH155" s="162">
        <f>IF('Indicator Date'!AH155="","x",'Indicator Date'!AH155)</f>
        <v>2016</v>
      </c>
      <c r="AI155" s="162">
        <f>IF('Indicator Date'!AI155="","x",'Indicator Date'!AI155)</f>
        <v>2017</v>
      </c>
      <c r="AJ155" s="162">
        <f>IF('Indicator Date'!AJ155="","x",'Indicator Date'!AJ155)</f>
        <v>2018</v>
      </c>
      <c r="AK155" s="162" t="str">
        <f>IF('Indicator Date'!AK155="","x",YEAR('Indicator Date'!AK155))</f>
        <v>x</v>
      </c>
      <c r="AL155" s="162">
        <f>IF('Indicator Date'!AL155="","x",YEAR('Indicator Date'!AL155))</f>
        <v>2017</v>
      </c>
      <c r="AM155" s="162">
        <f>IF('Indicator Date'!AM155="","x",'Indicator Date'!AM155)</f>
        <v>2017</v>
      </c>
      <c r="AN155" s="162">
        <f>IF('Indicator Date'!AN155="","x",'Indicator Date'!AN155)</f>
        <v>2014</v>
      </c>
      <c r="AO155" s="162">
        <f>IF('Indicator Date'!AO155="","x",'Indicator Date'!AO155)</f>
        <v>2014</v>
      </c>
      <c r="AP155" s="162">
        <f>IF('Indicator Date'!AP155="","x",'Indicator Date'!AP155)</f>
        <v>2014</v>
      </c>
      <c r="AQ155" s="162">
        <f>IF('Indicator Date'!AQ155="","x",'Indicator Date'!AQ155)</f>
        <v>2014</v>
      </c>
      <c r="AR155" s="162">
        <f>IF('Indicator Date'!AR155="","x",'Indicator Date'!AR155)</f>
        <v>2007</v>
      </c>
      <c r="AS155" s="162">
        <f>IF('Indicator Date'!AS155="","x",'Indicator Date'!AS155)</f>
        <v>2016</v>
      </c>
      <c r="AT155" s="162">
        <f>IF('Indicator Date'!AT155="","x",'Indicator Date'!AT155)</f>
        <v>2017</v>
      </c>
      <c r="AU155" s="162">
        <f>IF('Indicator Date'!AU155="","x",'Indicator Date'!AU155)</f>
        <v>2016</v>
      </c>
      <c r="AV155" s="162">
        <f>IF('Indicator Date'!AV155="","x",'Indicator Date'!AV155)</f>
        <v>2016</v>
      </c>
      <c r="AW155" s="162">
        <f>IF('Indicator Date'!AW155="","x",'Indicator Date'!AW155)</f>
        <v>2015</v>
      </c>
      <c r="AX155" s="162">
        <f>IF('Indicator Date'!AX155="","x",'Indicator Date'!AX155)</f>
        <v>2016</v>
      </c>
      <c r="AY155" s="162">
        <f>IF('Indicator Date'!AY155="","x",'Indicator Date'!AY155)</f>
        <v>2014</v>
      </c>
      <c r="AZ155" s="162">
        <f>IF('Indicator Date'!AZ155="","x",'Indicator Date'!AZ155)</f>
        <v>2015</v>
      </c>
      <c r="BA155" s="162">
        <f>IF('Indicator Date'!BA155="","x",'Indicator Date'!BA155)</f>
        <v>2015</v>
      </c>
      <c r="BB155" s="162">
        <f>IF('Indicator Date'!BB155="","x",'Indicator Date'!BB155)</f>
        <v>2017</v>
      </c>
      <c r="BC155" s="162">
        <f>IF('Indicator Date'!BC155="","x",'Indicator Date'!BC155)</f>
        <v>2017</v>
      </c>
      <c r="BD155" s="162">
        <f>IF('Indicator Date'!BD155="","x",'Indicator Date'!BD155)</f>
        <v>2015</v>
      </c>
      <c r="BE155" s="162">
        <f>IF('Indicator Date'!BE155="","x",'Indicator Date'!BE155)</f>
        <v>2014</v>
      </c>
      <c r="BF155" s="108"/>
    </row>
    <row r="156" spans="1:58" x14ac:dyDescent="0.25">
      <c r="A156" s="133" t="s">
        <v>288</v>
      </c>
      <c r="B156" s="111" t="s">
        <v>287</v>
      </c>
      <c r="C156" s="162">
        <f>IF('Indicator Date'!C156="","x",'Indicator Date'!C156)</f>
        <v>2015</v>
      </c>
      <c r="D156" s="162">
        <f>IF('Indicator Date'!D156="","x",'Indicator Date'!D156)</f>
        <v>2015</v>
      </c>
      <c r="E156" s="162">
        <f>IF('Indicator Date'!E156="","x",'Indicator Date'!E156)</f>
        <v>2015</v>
      </c>
      <c r="F156" s="162">
        <f>IF('Indicator Date'!F156="","x",'Indicator Date'!F156)</f>
        <v>2015</v>
      </c>
      <c r="G156" s="162">
        <f>IF('Indicator Date'!G156="","x",'Indicator Date'!G156)</f>
        <v>2015</v>
      </c>
      <c r="H156" s="162">
        <f>IF('Indicator Date'!H156="","x",'Indicator Date'!H156)</f>
        <v>2015</v>
      </c>
      <c r="I156" s="162">
        <f>IF('Indicator Date'!I156="","x",'Indicator Date'!I156)</f>
        <v>2015</v>
      </c>
      <c r="J156" s="162">
        <f>IF('Indicator Date'!J156="","x",'Indicator Date'!J156)</f>
        <v>2016</v>
      </c>
      <c r="K156" s="162">
        <f>IF('Indicator Date'!K156="","x",'Indicator Date'!K156)</f>
        <v>2016</v>
      </c>
      <c r="L156" s="162">
        <f>IF('Indicator Date'!L156="","x",'Indicator Date'!L156)</f>
        <v>2016</v>
      </c>
      <c r="M156" s="162">
        <f>IF('Indicator Date'!M156="","x",'Indicator Date'!M156)</f>
        <v>2018</v>
      </c>
      <c r="N156" s="162">
        <f>IF('Indicator Date'!N156="","x",'Indicator Date'!N156)</f>
        <v>2018</v>
      </c>
      <c r="O156" s="162">
        <f>IF('Indicator Date'!O156="","x",'Indicator Date'!O156)</f>
        <v>2017</v>
      </c>
      <c r="P156" s="162">
        <f>IF('Indicator Date'!P156="","x",'Indicator Date'!P156)</f>
        <v>2017</v>
      </c>
      <c r="Q156" s="162">
        <f>IF('Indicator Date'!Q156="","x",'Indicator Date'!Q156)</f>
        <v>2015</v>
      </c>
      <c r="R156" s="162" t="str">
        <f>IF('Indicator Date'!R156="","x",LEFT(RIGHT('Indicator Date'!R156,6),4))</f>
        <v>x</v>
      </c>
      <c r="S156" s="162">
        <f>IF('Indicator Date'!S156="","x",'Indicator Date'!S156)</f>
        <v>2018</v>
      </c>
      <c r="T156" s="162">
        <f>IF('Indicator Date'!T156="","x",'Indicator Date'!T156)</f>
        <v>2015</v>
      </c>
      <c r="U156" s="162">
        <f>IF('Indicator Date'!U156="","x",'Indicator Date'!U156)</f>
        <v>2016</v>
      </c>
      <c r="V156" s="162" t="str">
        <f>IF('Indicator Date'!V156="","x",'Indicator Date'!V156)</f>
        <v>x</v>
      </c>
      <c r="W156" s="162">
        <f>IF('Indicator Date'!W156="","x",'Indicator Date'!W156)</f>
        <v>2015</v>
      </c>
      <c r="X156" s="162" t="str">
        <f>IF('Indicator Date'!X156="","x",'Indicator Date'!X156)</f>
        <v>x</v>
      </c>
      <c r="Y156" s="162">
        <f>IF('Indicator Date'!Y156="","x",'Indicator Date'!Y156)</f>
        <v>2012</v>
      </c>
      <c r="Z156" s="162">
        <f>IF('Indicator Date'!Z156="","x",'Indicator Date'!Z156)</f>
        <v>2016</v>
      </c>
      <c r="AA156" s="162">
        <f>IF('Indicator Date'!AA156="","x",'Indicator Date'!AA156)</f>
        <v>2016</v>
      </c>
      <c r="AB156" s="162">
        <f>IF('Indicator Date'!AB156="","x",'Indicator Date'!AB156)</f>
        <v>2016</v>
      </c>
      <c r="AC156" s="162">
        <f>IF('Indicator Date'!AC156="","x",'Indicator Date'!AC156)</f>
        <v>2015</v>
      </c>
      <c r="AD156" s="162">
        <f>IF('Indicator Date'!AD156="","x",'Indicator Date'!AD156)</f>
        <v>2015</v>
      </c>
      <c r="AE156" s="162" t="str">
        <f>IF('Indicator Date'!AE156="","x",'Indicator Date'!AE156)</f>
        <v>x</v>
      </c>
      <c r="AF156" s="162">
        <f>IF('Indicator Date'!AF156="","x",'Indicator Date'!AF156)</f>
        <v>2015</v>
      </c>
      <c r="AG156" s="162">
        <f>IF('Indicator Date'!AG156="","x",'Indicator Date'!AG156)</f>
        <v>2012</v>
      </c>
      <c r="AH156" s="162">
        <f>IF('Indicator Date'!AH156="","x",'Indicator Date'!AH156)</f>
        <v>2016</v>
      </c>
      <c r="AI156" s="162">
        <f>IF('Indicator Date'!AI156="","x",'Indicator Date'!AI156)</f>
        <v>2017</v>
      </c>
      <c r="AJ156" s="162">
        <f>IF('Indicator Date'!AJ156="","x",'Indicator Date'!AJ156)</f>
        <v>2018</v>
      </c>
      <c r="AK156" s="162" t="str">
        <f>IF('Indicator Date'!AK156="","x",YEAR('Indicator Date'!AK156))</f>
        <v>x</v>
      </c>
      <c r="AL156" s="162">
        <f>IF('Indicator Date'!AL156="","x",YEAR('Indicator Date'!AL156))</f>
        <v>2017</v>
      </c>
      <c r="AM156" s="162">
        <f>IF('Indicator Date'!AM156="","x",'Indicator Date'!AM156)</f>
        <v>2017</v>
      </c>
      <c r="AN156" s="162">
        <f>IF('Indicator Date'!AN156="","x",'Indicator Date'!AN156)</f>
        <v>2014</v>
      </c>
      <c r="AO156" s="162">
        <f>IF('Indicator Date'!AO156="","x",'Indicator Date'!AO156)</f>
        <v>2014</v>
      </c>
      <c r="AP156" s="162">
        <f>IF('Indicator Date'!AP156="","x",'Indicator Date'!AP156)</f>
        <v>2014</v>
      </c>
      <c r="AQ156" s="162">
        <f>IF('Indicator Date'!AQ156="","x",'Indicator Date'!AQ156)</f>
        <v>2014</v>
      </c>
      <c r="AR156" s="162">
        <f>IF('Indicator Date'!AR156="","x",'Indicator Date'!AR156)</f>
        <v>2015</v>
      </c>
      <c r="AS156" s="162">
        <f>IF('Indicator Date'!AS156="","x",'Indicator Date'!AS156)</f>
        <v>2016</v>
      </c>
      <c r="AT156" s="162">
        <f>IF('Indicator Date'!AT156="","x",'Indicator Date'!AT156)</f>
        <v>2017</v>
      </c>
      <c r="AU156" s="162">
        <f>IF('Indicator Date'!AU156="","x",'Indicator Date'!AU156)</f>
        <v>2016</v>
      </c>
      <c r="AV156" s="162" t="str">
        <f>IF('Indicator Date'!AV156="","x",'Indicator Date'!AV156)</f>
        <v>x</v>
      </c>
      <c r="AW156" s="162">
        <f>IF('Indicator Date'!AW156="","x",'Indicator Date'!AW156)</f>
        <v>2015</v>
      </c>
      <c r="AX156" s="162">
        <f>IF('Indicator Date'!AX156="","x",'Indicator Date'!AX156)</f>
        <v>2016</v>
      </c>
      <c r="AY156" s="162">
        <f>IF('Indicator Date'!AY156="","x",'Indicator Date'!AY156)</f>
        <v>2014</v>
      </c>
      <c r="AZ156" s="162">
        <f>IF('Indicator Date'!AZ156="","x",'Indicator Date'!AZ156)</f>
        <v>2015</v>
      </c>
      <c r="BA156" s="162">
        <f>IF('Indicator Date'!BA156="","x",'Indicator Date'!BA156)</f>
        <v>2015</v>
      </c>
      <c r="BB156" s="162">
        <f>IF('Indicator Date'!BB156="","x",'Indicator Date'!BB156)</f>
        <v>2017</v>
      </c>
      <c r="BC156" s="162">
        <f>IF('Indicator Date'!BC156="","x",'Indicator Date'!BC156)</f>
        <v>2017</v>
      </c>
      <c r="BD156" s="162">
        <f>IF('Indicator Date'!BD156="","x",'Indicator Date'!BD156)</f>
        <v>2015</v>
      </c>
      <c r="BE156" s="162">
        <f>IF('Indicator Date'!BE156="","x",'Indicator Date'!BE156)</f>
        <v>2014</v>
      </c>
      <c r="BF156" s="108"/>
    </row>
    <row r="157" spans="1:58" x14ac:dyDescent="0.25">
      <c r="A157" s="133" t="s">
        <v>290</v>
      </c>
      <c r="B157" s="111" t="s">
        <v>289</v>
      </c>
      <c r="C157" s="162">
        <f>IF('Indicator Date'!C157="","x",'Indicator Date'!C157)</f>
        <v>2015</v>
      </c>
      <c r="D157" s="162">
        <f>IF('Indicator Date'!D157="","x",'Indicator Date'!D157)</f>
        <v>2015</v>
      </c>
      <c r="E157" s="162">
        <f>IF('Indicator Date'!E157="","x",'Indicator Date'!E157)</f>
        <v>2015</v>
      </c>
      <c r="F157" s="162">
        <f>IF('Indicator Date'!F157="","x",'Indicator Date'!F157)</f>
        <v>2015</v>
      </c>
      <c r="G157" s="162">
        <f>IF('Indicator Date'!G157="","x",'Indicator Date'!G157)</f>
        <v>2015</v>
      </c>
      <c r="H157" s="162">
        <f>IF('Indicator Date'!H157="","x",'Indicator Date'!H157)</f>
        <v>2015</v>
      </c>
      <c r="I157" s="162">
        <f>IF('Indicator Date'!I157="","x",'Indicator Date'!I157)</f>
        <v>2015</v>
      </c>
      <c r="J157" s="162">
        <f>IF('Indicator Date'!J157="","x",'Indicator Date'!J157)</f>
        <v>2016</v>
      </c>
      <c r="K157" s="162">
        <f>IF('Indicator Date'!K157="","x",'Indicator Date'!K157)</f>
        <v>2016</v>
      </c>
      <c r="L157" s="162">
        <f>IF('Indicator Date'!L157="","x",'Indicator Date'!L157)</f>
        <v>2016</v>
      </c>
      <c r="M157" s="162">
        <f>IF('Indicator Date'!M157="","x",'Indicator Date'!M157)</f>
        <v>2018</v>
      </c>
      <c r="N157" s="162">
        <f>IF('Indicator Date'!N157="","x",'Indicator Date'!N157)</f>
        <v>2018</v>
      </c>
      <c r="O157" s="162">
        <f>IF('Indicator Date'!O157="","x",'Indicator Date'!O157)</f>
        <v>2017</v>
      </c>
      <c r="P157" s="162">
        <f>IF('Indicator Date'!P157="","x",'Indicator Date'!P157)</f>
        <v>2017</v>
      </c>
      <c r="Q157" s="162">
        <f>IF('Indicator Date'!Q157="","x",'Indicator Date'!Q157)</f>
        <v>2015</v>
      </c>
      <c r="R157" s="162" t="str">
        <f>IF('Indicator Date'!R157="","x",LEFT(RIGHT('Indicator Date'!R157,6),4))</f>
        <v>x</v>
      </c>
      <c r="S157" s="162">
        <f>IF('Indicator Date'!S157="","x",'Indicator Date'!S157)</f>
        <v>2018</v>
      </c>
      <c r="T157" s="162">
        <f>IF('Indicator Date'!T157="","x",'Indicator Date'!T157)</f>
        <v>2015</v>
      </c>
      <c r="U157" s="162">
        <f>IF('Indicator Date'!U157="","x",'Indicator Date'!U157)</f>
        <v>2016</v>
      </c>
      <c r="V157" s="162" t="str">
        <f>IF('Indicator Date'!V157="","x",'Indicator Date'!V157)</f>
        <v>x</v>
      </c>
      <c r="W157" s="162">
        <f>IF('Indicator Date'!W157="","x",'Indicator Date'!W157)</f>
        <v>2015</v>
      </c>
      <c r="X157" s="162" t="str">
        <f>IF('Indicator Date'!X157="","x",'Indicator Date'!X157)</f>
        <v>x</v>
      </c>
      <c r="Y157" s="162">
        <f>IF('Indicator Date'!Y157="","x",'Indicator Date'!Y157)</f>
        <v>2011</v>
      </c>
      <c r="Z157" s="162">
        <f>IF('Indicator Date'!Z157="","x",'Indicator Date'!Z157)</f>
        <v>2016</v>
      </c>
      <c r="AA157" s="162">
        <f>IF('Indicator Date'!AA157="","x",'Indicator Date'!AA157)</f>
        <v>2016</v>
      </c>
      <c r="AB157" s="162">
        <f>IF('Indicator Date'!AB157="","x",'Indicator Date'!AB157)</f>
        <v>2016</v>
      </c>
      <c r="AC157" s="162">
        <f>IF('Indicator Date'!AC157="","x",'Indicator Date'!AC157)</f>
        <v>2015</v>
      </c>
      <c r="AD157" s="162">
        <f>IF('Indicator Date'!AD157="","x",'Indicator Date'!AD157)</f>
        <v>2015</v>
      </c>
      <c r="AE157" s="162" t="str">
        <f>IF('Indicator Date'!AE157="","x",'Indicator Date'!AE157)</f>
        <v>x</v>
      </c>
      <c r="AF157" s="162">
        <f>IF('Indicator Date'!AF157="","x",'Indicator Date'!AF157)</f>
        <v>2015</v>
      </c>
      <c r="AG157" s="162">
        <f>IF('Indicator Date'!AG157="","x",'Indicator Date'!AG157)</f>
        <v>2012</v>
      </c>
      <c r="AH157" s="162">
        <f>IF('Indicator Date'!AH157="","x",'Indicator Date'!AH157)</f>
        <v>2016</v>
      </c>
      <c r="AI157" s="162">
        <f>IF('Indicator Date'!AI157="","x",'Indicator Date'!AI157)</f>
        <v>2017</v>
      </c>
      <c r="AJ157" s="162">
        <f>IF('Indicator Date'!AJ157="","x",'Indicator Date'!AJ157)</f>
        <v>2018</v>
      </c>
      <c r="AK157" s="162" t="str">
        <f>IF('Indicator Date'!AK157="","x",YEAR('Indicator Date'!AK157))</f>
        <v>x</v>
      </c>
      <c r="AL157" s="162">
        <f>IF('Indicator Date'!AL157="","x",YEAR('Indicator Date'!AL157))</f>
        <v>2017</v>
      </c>
      <c r="AM157" s="162">
        <f>IF('Indicator Date'!AM157="","x",'Indicator Date'!AM157)</f>
        <v>2017</v>
      </c>
      <c r="AN157" s="162">
        <f>IF('Indicator Date'!AN157="","x",'Indicator Date'!AN157)</f>
        <v>2014</v>
      </c>
      <c r="AO157" s="162">
        <f>IF('Indicator Date'!AO157="","x",'Indicator Date'!AO157)</f>
        <v>2014</v>
      </c>
      <c r="AP157" s="162">
        <f>IF('Indicator Date'!AP157="","x",'Indicator Date'!AP157)</f>
        <v>2014</v>
      </c>
      <c r="AQ157" s="162">
        <f>IF('Indicator Date'!AQ157="","x",'Indicator Date'!AQ157)</f>
        <v>2014</v>
      </c>
      <c r="AR157" s="162">
        <f>IF('Indicator Date'!AR157="","x",'Indicator Date'!AR157)</f>
        <v>2015</v>
      </c>
      <c r="AS157" s="162">
        <f>IF('Indicator Date'!AS157="","x",'Indicator Date'!AS157)</f>
        <v>2016</v>
      </c>
      <c r="AT157" s="162">
        <f>IF('Indicator Date'!AT157="","x",'Indicator Date'!AT157)</f>
        <v>2017</v>
      </c>
      <c r="AU157" s="162">
        <f>IF('Indicator Date'!AU157="","x",'Indicator Date'!AU157)</f>
        <v>2016</v>
      </c>
      <c r="AV157" s="162">
        <f>IF('Indicator Date'!AV157="","x",'Indicator Date'!AV157)</f>
        <v>2015</v>
      </c>
      <c r="AW157" s="162">
        <f>IF('Indicator Date'!AW157="","x",'Indicator Date'!AW157)</f>
        <v>2015</v>
      </c>
      <c r="AX157" s="162">
        <f>IF('Indicator Date'!AX157="","x",'Indicator Date'!AX157)</f>
        <v>2016</v>
      </c>
      <c r="AY157" s="162">
        <f>IF('Indicator Date'!AY157="","x",'Indicator Date'!AY157)</f>
        <v>2014</v>
      </c>
      <c r="AZ157" s="162">
        <f>IF('Indicator Date'!AZ157="","x",'Indicator Date'!AZ157)</f>
        <v>2015</v>
      </c>
      <c r="BA157" s="162">
        <f>IF('Indicator Date'!BA157="","x",'Indicator Date'!BA157)</f>
        <v>2015</v>
      </c>
      <c r="BB157" s="162">
        <f>IF('Indicator Date'!BB157="","x",'Indicator Date'!BB157)</f>
        <v>2017</v>
      </c>
      <c r="BC157" s="162">
        <f>IF('Indicator Date'!BC157="","x",'Indicator Date'!BC157)</f>
        <v>2017</v>
      </c>
      <c r="BD157" s="162">
        <f>IF('Indicator Date'!BD157="","x",'Indicator Date'!BD157)</f>
        <v>2015</v>
      </c>
      <c r="BE157" s="162">
        <f>IF('Indicator Date'!BE157="","x",'Indicator Date'!BE157)</f>
        <v>2014</v>
      </c>
      <c r="BF157" s="108"/>
    </row>
    <row r="158" spans="1:58" x14ac:dyDescent="0.25">
      <c r="A158" s="133" t="s">
        <v>292</v>
      </c>
      <c r="B158" s="111" t="s">
        <v>291</v>
      </c>
      <c r="C158" s="162">
        <f>IF('Indicator Date'!C158="","x",'Indicator Date'!C158)</f>
        <v>2015</v>
      </c>
      <c r="D158" s="162">
        <f>IF('Indicator Date'!D158="","x",'Indicator Date'!D158)</f>
        <v>2015</v>
      </c>
      <c r="E158" s="162">
        <f>IF('Indicator Date'!E158="","x",'Indicator Date'!E158)</f>
        <v>2015</v>
      </c>
      <c r="F158" s="162">
        <f>IF('Indicator Date'!F158="","x",'Indicator Date'!F158)</f>
        <v>2015</v>
      </c>
      <c r="G158" s="162">
        <f>IF('Indicator Date'!G158="","x",'Indicator Date'!G158)</f>
        <v>2015</v>
      </c>
      <c r="H158" s="162">
        <f>IF('Indicator Date'!H158="","x",'Indicator Date'!H158)</f>
        <v>2015</v>
      </c>
      <c r="I158" s="162">
        <f>IF('Indicator Date'!I158="","x",'Indicator Date'!I158)</f>
        <v>2015</v>
      </c>
      <c r="J158" s="162">
        <f>IF('Indicator Date'!J158="","x",'Indicator Date'!J158)</f>
        <v>2016</v>
      </c>
      <c r="K158" s="162">
        <f>IF('Indicator Date'!K158="","x",'Indicator Date'!K158)</f>
        <v>2016</v>
      </c>
      <c r="L158" s="162">
        <f>IF('Indicator Date'!L158="","x",'Indicator Date'!L158)</f>
        <v>2016</v>
      </c>
      <c r="M158" s="162">
        <f>IF('Indicator Date'!M158="","x",'Indicator Date'!M158)</f>
        <v>2018</v>
      </c>
      <c r="N158" s="162">
        <f>IF('Indicator Date'!N158="","x",'Indicator Date'!N158)</f>
        <v>2018</v>
      </c>
      <c r="O158" s="162">
        <f>IF('Indicator Date'!O158="","x",'Indicator Date'!O158)</f>
        <v>2017</v>
      </c>
      <c r="P158" s="162">
        <f>IF('Indicator Date'!P158="","x",'Indicator Date'!P158)</f>
        <v>2017</v>
      </c>
      <c r="Q158" s="162">
        <f>IF('Indicator Date'!Q158="","x",'Indicator Date'!Q158)</f>
        <v>2015</v>
      </c>
      <c r="R158" s="162" t="str">
        <f>IF('Indicator Date'!R158="","x",LEFT(RIGHT('Indicator Date'!R158,6),4))</f>
        <v>x</v>
      </c>
      <c r="S158" s="162">
        <f>IF('Indicator Date'!S158="","x",'Indicator Date'!S158)</f>
        <v>2018</v>
      </c>
      <c r="T158" s="162">
        <f>IF('Indicator Date'!T158="","x",'Indicator Date'!T158)</f>
        <v>2015</v>
      </c>
      <c r="U158" s="162">
        <f>IF('Indicator Date'!U158="","x",'Indicator Date'!U158)</f>
        <v>2016</v>
      </c>
      <c r="V158" s="162">
        <f>IF('Indicator Date'!V158="","x",'Indicator Date'!V158)</f>
        <v>2016</v>
      </c>
      <c r="W158" s="162">
        <f>IF('Indicator Date'!W158="","x",'Indicator Date'!W158)</f>
        <v>2015</v>
      </c>
      <c r="X158" s="162">
        <f>IF('Indicator Date'!X158="","x",'Indicator Date'!X158)</f>
        <v>2007</v>
      </c>
      <c r="Y158" s="162">
        <f>IF('Indicator Date'!Y158="","x",'Indicator Date'!Y158)</f>
        <v>2010</v>
      </c>
      <c r="Z158" s="162">
        <f>IF('Indicator Date'!Z158="","x",'Indicator Date'!Z158)</f>
        <v>2016</v>
      </c>
      <c r="AA158" s="162">
        <f>IF('Indicator Date'!AA158="","x",'Indicator Date'!AA158)</f>
        <v>2016</v>
      </c>
      <c r="AB158" s="162" t="str">
        <f>IF('Indicator Date'!AB158="","x",'Indicator Date'!AB158)</f>
        <v>x</v>
      </c>
      <c r="AC158" s="162">
        <f>IF('Indicator Date'!AC158="","x",'Indicator Date'!AC158)</f>
        <v>2015</v>
      </c>
      <c r="AD158" s="162">
        <f>IF('Indicator Date'!AD158="","x",'Indicator Date'!AD158)</f>
        <v>2015</v>
      </c>
      <c r="AE158" s="162">
        <f>IF('Indicator Date'!AE158="","x",'Indicator Date'!AE158)</f>
        <v>2012</v>
      </c>
      <c r="AF158" s="162" t="str">
        <f>IF('Indicator Date'!AF158="","x",'Indicator Date'!AF158)</f>
        <v>x</v>
      </c>
      <c r="AG158" s="162">
        <f>IF('Indicator Date'!AG158="","x",'Indicator Date'!AG158)</f>
        <v>2005</v>
      </c>
      <c r="AH158" s="162">
        <f>IF('Indicator Date'!AH158="","x",'Indicator Date'!AH158)</f>
        <v>2016</v>
      </c>
      <c r="AI158" s="162">
        <f>IF('Indicator Date'!AI158="","x",'Indicator Date'!AI158)</f>
        <v>2017</v>
      </c>
      <c r="AJ158" s="162">
        <f>IF('Indicator Date'!AJ158="","x",'Indicator Date'!AJ158)</f>
        <v>2018</v>
      </c>
      <c r="AK158" s="162" t="str">
        <f>IF('Indicator Date'!AK158="","x",YEAR('Indicator Date'!AK158))</f>
        <v>x</v>
      </c>
      <c r="AL158" s="162">
        <f>IF('Indicator Date'!AL158="","x",YEAR('Indicator Date'!AL158))</f>
        <v>2017</v>
      </c>
      <c r="AM158" s="162">
        <f>IF('Indicator Date'!AM158="","x",'Indicator Date'!AM158)</f>
        <v>2017</v>
      </c>
      <c r="AN158" s="162">
        <f>IF('Indicator Date'!AN158="","x",'Indicator Date'!AN158)</f>
        <v>2014</v>
      </c>
      <c r="AO158" s="162">
        <f>IF('Indicator Date'!AO158="","x",'Indicator Date'!AO158)</f>
        <v>2014</v>
      </c>
      <c r="AP158" s="162" t="str">
        <f>IF('Indicator Date'!AP158="","x",'Indicator Date'!AP158)</f>
        <v>x</v>
      </c>
      <c r="AQ158" s="162" t="str">
        <f>IF('Indicator Date'!AQ158="","x",'Indicator Date'!AQ158)</f>
        <v>x</v>
      </c>
      <c r="AR158" s="162">
        <f>IF('Indicator Date'!AR158="","x",'Indicator Date'!AR158)</f>
        <v>2009</v>
      </c>
      <c r="AS158" s="162">
        <f>IF('Indicator Date'!AS158="","x",'Indicator Date'!AS158)</f>
        <v>2016</v>
      </c>
      <c r="AT158" s="162">
        <f>IF('Indicator Date'!AT158="","x",'Indicator Date'!AT158)</f>
        <v>2017</v>
      </c>
      <c r="AU158" s="162">
        <f>IF('Indicator Date'!AU158="","x",'Indicator Date'!AU158)</f>
        <v>2016</v>
      </c>
      <c r="AV158" s="162" t="str">
        <f>IF('Indicator Date'!AV158="","x",'Indicator Date'!AV158)</f>
        <v>x</v>
      </c>
      <c r="AW158" s="162">
        <f>IF('Indicator Date'!AW158="","x",'Indicator Date'!AW158)</f>
        <v>2015</v>
      </c>
      <c r="AX158" s="162">
        <f>IF('Indicator Date'!AX158="","x",'Indicator Date'!AX158)</f>
        <v>2016</v>
      </c>
      <c r="AY158" s="162">
        <f>IF('Indicator Date'!AY158="","x",'Indicator Date'!AY158)</f>
        <v>2014</v>
      </c>
      <c r="AZ158" s="162">
        <f>IF('Indicator Date'!AZ158="","x",'Indicator Date'!AZ158)</f>
        <v>2015</v>
      </c>
      <c r="BA158" s="162">
        <f>IF('Indicator Date'!BA158="","x",'Indicator Date'!BA158)</f>
        <v>2015</v>
      </c>
      <c r="BB158" s="162">
        <f>IF('Indicator Date'!BB158="","x",'Indicator Date'!BB158)</f>
        <v>2017</v>
      </c>
      <c r="BC158" s="162">
        <f>IF('Indicator Date'!BC158="","x",'Indicator Date'!BC158)</f>
        <v>2017</v>
      </c>
      <c r="BD158" s="162">
        <f>IF('Indicator Date'!BD158="","x",'Indicator Date'!BD158)</f>
        <v>2015</v>
      </c>
      <c r="BE158" s="162">
        <f>IF('Indicator Date'!BE158="","x",'Indicator Date'!BE158)</f>
        <v>2014</v>
      </c>
      <c r="BF158" s="108"/>
    </row>
    <row r="159" spans="1:58" x14ac:dyDescent="0.25">
      <c r="A159" s="133" t="s">
        <v>294</v>
      </c>
      <c r="B159" s="111" t="s">
        <v>293</v>
      </c>
      <c r="C159" s="162">
        <f>IF('Indicator Date'!C159="","x",'Indicator Date'!C159)</f>
        <v>2015</v>
      </c>
      <c r="D159" s="162">
        <f>IF('Indicator Date'!D159="","x",'Indicator Date'!D159)</f>
        <v>2015</v>
      </c>
      <c r="E159" s="162">
        <f>IF('Indicator Date'!E159="","x",'Indicator Date'!E159)</f>
        <v>2015</v>
      </c>
      <c r="F159" s="162">
        <f>IF('Indicator Date'!F159="","x",'Indicator Date'!F159)</f>
        <v>2015</v>
      </c>
      <c r="G159" s="162">
        <f>IF('Indicator Date'!G159="","x",'Indicator Date'!G159)</f>
        <v>2015</v>
      </c>
      <c r="H159" s="162">
        <f>IF('Indicator Date'!H159="","x",'Indicator Date'!H159)</f>
        <v>2015</v>
      </c>
      <c r="I159" s="162">
        <f>IF('Indicator Date'!I159="","x",'Indicator Date'!I159)</f>
        <v>2015</v>
      </c>
      <c r="J159" s="162">
        <f>IF('Indicator Date'!J159="","x",'Indicator Date'!J159)</f>
        <v>2016</v>
      </c>
      <c r="K159" s="162">
        <f>IF('Indicator Date'!K159="","x",'Indicator Date'!K159)</f>
        <v>2016</v>
      </c>
      <c r="L159" s="162">
        <f>IF('Indicator Date'!L159="","x",'Indicator Date'!L159)</f>
        <v>2016</v>
      </c>
      <c r="M159" s="162">
        <f>IF('Indicator Date'!M159="","x",'Indicator Date'!M159)</f>
        <v>2018</v>
      </c>
      <c r="N159" s="162">
        <f>IF('Indicator Date'!N159="","x",'Indicator Date'!N159)</f>
        <v>2018</v>
      </c>
      <c r="O159" s="162">
        <f>IF('Indicator Date'!O159="","x",'Indicator Date'!O159)</f>
        <v>2017</v>
      </c>
      <c r="P159" s="162">
        <f>IF('Indicator Date'!P159="","x",'Indicator Date'!P159)</f>
        <v>2017</v>
      </c>
      <c r="Q159" s="162" t="str">
        <f>IF('Indicator Date'!Q159="","x",'Indicator Date'!Q159)</f>
        <v>x</v>
      </c>
      <c r="R159" s="162" t="str">
        <f>IF('Indicator Date'!R159="","x",LEFT(RIGHT('Indicator Date'!R159,6),4))</f>
        <v>2006</v>
      </c>
      <c r="S159" s="162">
        <f>IF('Indicator Date'!S159="","x",'Indicator Date'!S159)</f>
        <v>2018</v>
      </c>
      <c r="T159" s="162">
        <f>IF('Indicator Date'!T159="","x",'Indicator Date'!T159)</f>
        <v>2015</v>
      </c>
      <c r="U159" s="162">
        <f>IF('Indicator Date'!U159="","x",'Indicator Date'!U159)</f>
        <v>2016</v>
      </c>
      <c r="V159" s="162">
        <f>IF('Indicator Date'!V159="","x",'Indicator Date'!V159)</f>
        <v>2016</v>
      </c>
      <c r="W159" s="162">
        <f>IF('Indicator Date'!W159="","x",'Indicator Date'!W159)</f>
        <v>2015</v>
      </c>
      <c r="X159" s="162">
        <f>IF('Indicator Date'!X159="","x",'Indicator Date'!X159)</f>
        <v>2009</v>
      </c>
      <c r="Y159" s="162">
        <f>IF('Indicator Date'!Y159="","x",'Indicator Date'!Y159)</f>
        <v>2010</v>
      </c>
      <c r="Z159" s="162">
        <f>IF('Indicator Date'!Z159="","x",'Indicator Date'!Z159)</f>
        <v>2016</v>
      </c>
      <c r="AA159" s="162">
        <f>IF('Indicator Date'!AA159="","x",'Indicator Date'!AA159)</f>
        <v>2016</v>
      </c>
      <c r="AB159" s="162">
        <f>IF('Indicator Date'!AB159="","x",'Indicator Date'!AB159)</f>
        <v>2016</v>
      </c>
      <c r="AC159" s="162" t="str">
        <f>IF('Indicator Date'!AC159="","x",'Indicator Date'!AC159)</f>
        <v>x</v>
      </c>
      <c r="AD159" s="162">
        <f>IF('Indicator Date'!AD159="","x",'Indicator Date'!AD159)</f>
        <v>2015</v>
      </c>
      <c r="AE159" s="162">
        <f>IF('Indicator Date'!AE159="","x",'Indicator Date'!AE159)</f>
        <v>2012</v>
      </c>
      <c r="AF159" s="162">
        <f>IF('Indicator Date'!AF159="","x",'Indicator Date'!AF159)</f>
        <v>2012</v>
      </c>
      <c r="AG159" s="162" t="str">
        <f>IF('Indicator Date'!AG159="","x",'Indicator Date'!AG159)</f>
        <v>x</v>
      </c>
      <c r="AH159" s="162">
        <f>IF('Indicator Date'!AH159="","x",'Indicator Date'!AH159)</f>
        <v>2016</v>
      </c>
      <c r="AI159" s="162">
        <f>IF('Indicator Date'!AI159="","x",'Indicator Date'!AI159)</f>
        <v>2017</v>
      </c>
      <c r="AJ159" s="162">
        <f>IF('Indicator Date'!AJ159="","x",'Indicator Date'!AJ159)</f>
        <v>2018</v>
      </c>
      <c r="AK159" s="162">
        <f>IF('Indicator Date'!AK159="","x",YEAR('Indicator Date'!AK159))</f>
        <v>2017</v>
      </c>
      <c r="AL159" s="162">
        <f>IF('Indicator Date'!AL159="","x",YEAR('Indicator Date'!AL159))</f>
        <v>2017</v>
      </c>
      <c r="AM159" s="162">
        <f>IF('Indicator Date'!AM159="","x",'Indicator Date'!AM159)</f>
        <v>2017</v>
      </c>
      <c r="AN159" s="162">
        <f>IF('Indicator Date'!AN159="","x",'Indicator Date'!AN159)</f>
        <v>2014</v>
      </c>
      <c r="AO159" s="162">
        <f>IF('Indicator Date'!AO159="","x",'Indicator Date'!AO159)</f>
        <v>2014</v>
      </c>
      <c r="AP159" s="162" t="str">
        <f>IF('Indicator Date'!AP159="","x",'Indicator Date'!AP159)</f>
        <v>x</v>
      </c>
      <c r="AQ159" s="162" t="str">
        <f>IF('Indicator Date'!AQ159="","x",'Indicator Date'!AQ159)</f>
        <v>x</v>
      </c>
      <c r="AR159" s="162" t="str">
        <f>IF('Indicator Date'!AR159="","x",'Indicator Date'!AR159)</f>
        <v>x</v>
      </c>
      <c r="AS159" s="162">
        <f>IF('Indicator Date'!AS159="","x",'Indicator Date'!AS159)</f>
        <v>2016</v>
      </c>
      <c r="AT159" s="162">
        <f>IF('Indicator Date'!AT159="","x",'Indicator Date'!AT159)</f>
        <v>2017</v>
      </c>
      <c r="AU159" s="162">
        <f>IF('Indicator Date'!AU159="","x",'Indicator Date'!AU159)</f>
        <v>2016</v>
      </c>
      <c r="AV159" s="162" t="str">
        <f>IF('Indicator Date'!AV159="","x",'Indicator Date'!AV159)</f>
        <v>x</v>
      </c>
      <c r="AW159" s="162">
        <f>IF('Indicator Date'!AW159="","x",'Indicator Date'!AW159)</f>
        <v>2015</v>
      </c>
      <c r="AX159" s="162">
        <f>IF('Indicator Date'!AX159="","x",'Indicator Date'!AX159)</f>
        <v>2016</v>
      </c>
      <c r="AY159" s="162">
        <f>IF('Indicator Date'!AY159="","x",'Indicator Date'!AY159)</f>
        <v>2014</v>
      </c>
      <c r="AZ159" s="162">
        <f>IF('Indicator Date'!AZ159="","x",'Indicator Date'!AZ159)</f>
        <v>2011</v>
      </c>
      <c r="BA159" s="162">
        <f>IF('Indicator Date'!BA159="","x",'Indicator Date'!BA159)</f>
        <v>2011</v>
      </c>
      <c r="BB159" s="162">
        <f>IF('Indicator Date'!BB159="","x",'Indicator Date'!BB159)</f>
        <v>2016</v>
      </c>
      <c r="BC159" s="162">
        <f>IF('Indicator Date'!BC159="","x",'Indicator Date'!BC159)</f>
        <v>2017</v>
      </c>
      <c r="BD159" s="162">
        <f>IF('Indicator Date'!BD159="","x",'Indicator Date'!BD159)</f>
        <v>2015</v>
      </c>
      <c r="BE159" s="162">
        <f>IF('Indicator Date'!BE159="","x",'Indicator Date'!BE159)</f>
        <v>2014</v>
      </c>
      <c r="BF159" s="108"/>
    </row>
    <row r="160" spans="1:58" x14ac:dyDescent="0.25">
      <c r="A160" s="133" t="s">
        <v>296</v>
      </c>
      <c r="B160" s="111" t="s">
        <v>295</v>
      </c>
      <c r="C160" s="162">
        <f>IF('Indicator Date'!C160="","x",'Indicator Date'!C160)</f>
        <v>2015</v>
      </c>
      <c r="D160" s="162">
        <f>IF('Indicator Date'!D160="","x",'Indicator Date'!D160)</f>
        <v>2015</v>
      </c>
      <c r="E160" s="162">
        <f>IF('Indicator Date'!E160="","x",'Indicator Date'!E160)</f>
        <v>2015</v>
      </c>
      <c r="F160" s="162">
        <f>IF('Indicator Date'!F160="","x",'Indicator Date'!F160)</f>
        <v>2015</v>
      </c>
      <c r="G160" s="162">
        <f>IF('Indicator Date'!G160="","x",'Indicator Date'!G160)</f>
        <v>2015</v>
      </c>
      <c r="H160" s="162">
        <f>IF('Indicator Date'!H160="","x",'Indicator Date'!H160)</f>
        <v>2015</v>
      </c>
      <c r="I160" s="162">
        <f>IF('Indicator Date'!I160="","x",'Indicator Date'!I160)</f>
        <v>2015</v>
      </c>
      <c r="J160" s="162">
        <f>IF('Indicator Date'!J160="","x",'Indicator Date'!J160)</f>
        <v>2016</v>
      </c>
      <c r="K160" s="162">
        <f>IF('Indicator Date'!K160="","x",'Indicator Date'!K160)</f>
        <v>2016</v>
      </c>
      <c r="L160" s="162">
        <f>IF('Indicator Date'!L160="","x",'Indicator Date'!L160)</f>
        <v>2016</v>
      </c>
      <c r="M160" s="162">
        <f>IF('Indicator Date'!M160="","x",'Indicator Date'!M160)</f>
        <v>2018</v>
      </c>
      <c r="N160" s="162">
        <f>IF('Indicator Date'!N160="","x",'Indicator Date'!N160)</f>
        <v>2018</v>
      </c>
      <c r="O160" s="162">
        <f>IF('Indicator Date'!O160="","x",'Indicator Date'!O160)</f>
        <v>2017</v>
      </c>
      <c r="P160" s="162">
        <f>IF('Indicator Date'!P160="","x",'Indicator Date'!P160)</f>
        <v>2017</v>
      </c>
      <c r="Q160" s="162">
        <f>IF('Indicator Date'!Q160="","x",'Indicator Date'!Q160)</f>
        <v>2015</v>
      </c>
      <c r="R160" s="162" t="str">
        <f>IF('Indicator Date'!R160="","x",LEFT(RIGHT('Indicator Date'!R160,6),4))</f>
        <v>2012</v>
      </c>
      <c r="S160" s="162">
        <f>IF('Indicator Date'!S160="","x",'Indicator Date'!S160)</f>
        <v>2018</v>
      </c>
      <c r="T160" s="162">
        <f>IF('Indicator Date'!T160="","x",'Indicator Date'!T160)</f>
        <v>2015</v>
      </c>
      <c r="U160" s="162">
        <f>IF('Indicator Date'!U160="","x",'Indicator Date'!U160)</f>
        <v>2016</v>
      </c>
      <c r="V160" s="162">
        <f>IF('Indicator Date'!V160="","x",'Indicator Date'!V160)</f>
        <v>2016</v>
      </c>
      <c r="W160" s="162">
        <f>IF('Indicator Date'!W160="","x",'Indicator Date'!W160)</f>
        <v>2015</v>
      </c>
      <c r="X160" s="162">
        <f>IF('Indicator Date'!X160="","x",'Indicator Date'!X160)</f>
        <v>2016</v>
      </c>
      <c r="Y160" s="162">
        <f>IF('Indicator Date'!Y160="","x",'Indicator Date'!Y160)</f>
        <v>2016</v>
      </c>
      <c r="Z160" s="162">
        <f>IF('Indicator Date'!Z160="","x",'Indicator Date'!Z160)</f>
        <v>2016</v>
      </c>
      <c r="AA160" s="162">
        <f>IF('Indicator Date'!AA160="","x",'Indicator Date'!AA160)</f>
        <v>2016</v>
      </c>
      <c r="AB160" s="162">
        <f>IF('Indicator Date'!AB160="","x",'Indicator Date'!AB160)</f>
        <v>2016</v>
      </c>
      <c r="AC160" s="162">
        <f>IF('Indicator Date'!AC160="","x",'Indicator Date'!AC160)</f>
        <v>2015</v>
      </c>
      <c r="AD160" s="162">
        <f>IF('Indicator Date'!AD160="","x",'Indicator Date'!AD160)</f>
        <v>2015</v>
      </c>
      <c r="AE160" s="162">
        <f>IF('Indicator Date'!AE160="","x",'Indicator Date'!AE160)</f>
        <v>2012</v>
      </c>
      <c r="AF160" s="162">
        <f>IF('Indicator Date'!AF160="","x",'Indicator Date'!AF160)</f>
        <v>2015</v>
      </c>
      <c r="AG160" s="162">
        <f>IF('Indicator Date'!AG160="","x",'Indicator Date'!AG160)</f>
        <v>2011</v>
      </c>
      <c r="AH160" s="162">
        <f>IF('Indicator Date'!AH160="","x",'Indicator Date'!AH160)</f>
        <v>2016</v>
      </c>
      <c r="AI160" s="162">
        <f>IF('Indicator Date'!AI160="","x",'Indicator Date'!AI160)</f>
        <v>2017</v>
      </c>
      <c r="AJ160" s="162">
        <f>IF('Indicator Date'!AJ160="","x",'Indicator Date'!AJ160)</f>
        <v>2018</v>
      </c>
      <c r="AK160" s="162" t="str">
        <f>IF('Indicator Date'!AK160="","x",YEAR('Indicator Date'!AK160))</f>
        <v>x</v>
      </c>
      <c r="AL160" s="162">
        <f>IF('Indicator Date'!AL160="","x",YEAR('Indicator Date'!AL160))</f>
        <v>2017</v>
      </c>
      <c r="AM160" s="162">
        <f>IF('Indicator Date'!AM160="","x",'Indicator Date'!AM160)</f>
        <v>2017</v>
      </c>
      <c r="AN160" s="162">
        <f>IF('Indicator Date'!AN160="","x",'Indicator Date'!AN160)</f>
        <v>2014</v>
      </c>
      <c r="AO160" s="162">
        <f>IF('Indicator Date'!AO160="","x",'Indicator Date'!AO160)</f>
        <v>2014</v>
      </c>
      <c r="AP160" s="162">
        <f>IF('Indicator Date'!AP160="","x",'Indicator Date'!AP160)</f>
        <v>2014</v>
      </c>
      <c r="AQ160" s="162">
        <f>IF('Indicator Date'!AQ160="","x",'Indicator Date'!AQ160)</f>
        <v>2014</v>
      </c>
      <c r="AR160" s="162">
        <f>IF('Indicator Date'!AR160="","x",'Indicator Date'!AR160)</f>
        <v>2015</v>
      </c>
      <c r="AS160" s="162">
        <f>IF('Indicator Date'!AS160="","x",'Indicator Date'!AS160)</f>
        <v>2016</v>
      </c>
      <c r="AT160" s="162">
        <f>IF('Indicator Date'!AT160="","x",'Indicator Date'!AT160)</f>
        <v>2017</v>
      </c>
      <c r="AU160" s="162">
        <f>IF('Indicator Date'!AU160="","x",'Indicator Date'!AU160)</f>
        <v>2016</v>
      </c>
      <c r="AV160" s="162">
        <f>IF('Indicator Date'!AV160="","x",'Indicator Date'!AV160)</f>
        <v>2015</v>
      </c>
      <c r="AW160" s="162">
        <f>IF('Indicator Date'!AW160="","x",'Indicator Date'!AW160)</f>
        <v>2015</v>
      </c>
      <c r="AX160" s="162">
        <f>IF('Indicator Date'!AX160="","x",'Indicator Date'!AX160)</f>
        <v>2016</v>
      </c>
      <c r="AY160" s="162">
        <f>IF('Indicator Date'!AY160="","x",'Indicator Date'!AY160)</f>
        <v>2014</v>
      </c>
      <c r="AZ160" s="162">
        <f>IF('Indicator Date'!AZ160="","x",'Indicator Date'!AZ160)</f>
        <v>2015</v>
      </c>
      <c r="BA160" s="162">
        <f>IF('Indicator Date'!BA160="","x",'Indicator Date'!BA160)</f>
        <v>2015</v>
      </c>
      <c r="BB160" s="162">
        <f>IF('Indicator Date'!BB160="","x",'Indicator Date'!BB160)</f>
        <v>2017</v>
      </c>
      <c r="BC160" s="162">
        <f>IF('Indicator Date'!BC160="","x",'Indicator Date'!BC160)</f>
        <v>2017</v>
      </c>
      <c r="BD160" s="162">
        <f>IF('Indicator Date'!BD160="","x",'Indicator Date'!BD160)</f>
        <v>2015</v>
      </c>
      <c r="BE160" s="162">
        <f>IF('Indicator Date'!BE160="","x",'Indicator Date'!BE160)</f>
        <v>2014</v>
      </c>
      <c r="BF160" s="108"/>
    </row>
    <row r="161" spans="1:58" x14ac:dyDescent="0.25">
      <c r="A161" s="133" t="s">
        <v>299</v>
      </c>
      <c r="B161" s="111" t="s">
        <v>298</v>
      </c>
      <c r="C161" s="162">
        <f>IF('Indicator Date'!C161="","x",'Indicator Date'!C161)</f>
        <v>2015</v>
      </c>
      <c r="D161" s="162">
        <f>IF('Indicator Date'!D161="","x",'Indicator Date'!D161)</f>
        <v>2015</v>
      </c>
      <c r="E161" s="162">
        <f>IF('Indicator Date'!E161="","x",'Indicator Date'!E161)</f>
        <v>2015</v>
      </c>
      <c r="F161" s="162">
        <f>IF('Indicator Date'!F161="","x",'Indicator Date'!F161)</f>
        <v>2015</v>
      </c>
      <c r="G161" s="162">
        <f>IF('Indicator Date'!G161="","x",'Indicator Date'!G161)</f>
        <v>2015</v>
      </c>
      <c r="H161" s="162">
        <f>IF('Indicator Date'!H161="","x",'Indicator Date'!H161)</f>
        <v>2015</v>
      </c>
      <c r="I161" s="162">
        <f>IF('Indicator Date'!I161="","x",'Indicator Date'!I161)</f>
        <v>2015</v>
      </c>
      <c r="J161" s="162">
        <f>IF('Indicator Date'!J161="","x",'Indicator Date'!J161)</f>
        <v>2016</v>
      </c>
      <c r="K161" s="162">
        <f>IF('Indicator Date'!K161="","x",'Indicator Date'!K161)</f>
        <v>2016</v>
      </c>
      <c r="L161" s="162">
        <f>IF('Indicator Date'!L161="","x",'Indicator Date'!L161)</f>
        <v>2016</v>
      </c>
      <c r="M161" s="162">
        <f>IF('Indicator Date'!M161="","x",'Indicator Date'!M161)</f>
        <v>2018</v>
      </c>
      <c r="N161" s="162">
        <f>IF('Indicator Date'!N161="","x",'Indicator Date'!N161)</f>
        <v>2018</v>
      </c>
      <c r="O161" s="162">
        <f>IF('Indicator Date'!O161="","x",'Indicator Date'!O161)</f>
        <v>2017</v>
      </c>
      <c r="P161" s="162">
        <f>IF('Indicator Date'!P161="","x",'Indicator Date'!P161)</f>
        <v>2017</v>
      </c>
      <c r="Q161" s="162">
        <f>IF('Indicator Date'!Q161="","x",'Indicator Date'!Q161)</f>
        <v>2015</v>
      </c>
      <c r="R161" s="162" t="str">
        <f>IF('Indicator Date'!R161="","x",LEFT(RIGHT('Indicator Date'!R161,6),4))</f>
        <v>2010</v>
      </c>
      <c r="S161" s="162">
        <f>IF('Indicator Date'!S161="","x",'Indicator Date'!S161)</f>
        <v>2018</v>
      </c>
      <c r="T161" s="162">
        <f>IF('Indicator Date'!T161="","x",'Indicator Date'!T161)</f>
        <v>2015</v>
      </c>
      <c r="U161" s="162">
        <f>IF('Indicator Date'!U161="","x",'Indicator Date'!U161)</f>
        <v>2016</v>
      </c>
      <c r="V161" s="162">
        <f>IF('Indicator Date'!V161="","x",'Indicator Date'!V161)</f>
        <v>2016</v>
      </c>
      <c r="W161" s="162">
        <f>IF('Indicator Date'!W161="","x",'Indicator Date'!W161)</f>
        <v>2015</v>
      </c>
      <c r="X161" s="162">
        <f>IF('Indicator Date'!X161="","x",'Indicator Date'!X161)</f>
        <v>2010</v>
      </c>
      <c r="Y161" s="162" t="str">
        <f>IF('Indicator Date'!Y161="","x",'Indicator Date'!Y161)</f>
        <v>x</v>
      </c>
      <c r="Z161" s="162">
        <f>IF('Indicator Date'!Z161="","x",'Indicator Date'!Z161)</f>
        <v>2016</v>
      </c>
      <c r="AA161" s="162">
        <f>IF('Indicator Date'!AA161="","x",'Indicator Date'!AA161)</f>
        <v>2016</v>
      </c>
      <c r="AB161" s="162">
        <f>IF('Indicator Date'!AB161="","x",'Indicator Date'!AB161)</f>
        <v>2016</v>
      </c>
      <c r="AC161" s="162">
        <f>IF('Indicator Date'!AC161="","x",'Indicator Date'!AC161)</f>
        <v>2015</v>
      </c>
      <c r="AD161" s="162">
        <f>IF('Indicator Date'!AD161="","x",'Indicator Date'!AD161)</f>
        <v>2015</v>
      </c>
      <c r="AE161" s="162">
        <f>IF('Indicator Date'!AE161="","x",'Indicator Date'!AE161)</f>
        <v>2012</v>
      </c>
      <c r="AF161" s="162" t="str">
        <f>IF('Indicator Date'!AF161="","x",'Indicator Date'!AF161)</f>
        <v>x</v>
      </c>
      <c r="AG161" s="162" t="str">
        <f>IF('Indicator Date'!AG161="","x",'Indicator Date'!AG161)</f>
        <v>x</v>
      </c>
      <c r="AH161" s="162">
        <f>IF('Indicator Date'!AH161="","x",'Indicator Date'!AH161)</f>
        <v>2016</v>
      </c>
      <c r="AI161" s="162">
        <f>IF('Indicator Date'!AI161="","x",'Indicator Date'!AI161)</f>
        <v>2017</v>
      </c>
      <c r="AJ161" s="162">
        <f>IF('Indicator Date'!AJ161="","x",'Indicator Date'!AJ161)</f>
        <v>2018</v>
      </c>
      <c r="AK161" s="162">
        <f>IF('Indicator Date'!AK161="","x",YEAR('Indicator Date'!AK161))</f>
        <v>2018</v>
      </c>
      <c r="AL161" s="162">
        <f>IF('Indicator Date'!AL161="","x",YEAR('Indicator Date'!AL161))</f>
        <v>2018</v>
      </c>
      <c r="AM161" s="162">
        <f>IF('Indicator Date'!AM161="","x",'Indicator Date'!AM161)</f>
        <v>2017</v>
      </c>
      <c r="AN161" s="162">
        <f>IF('Indicator Date'!AN161="","x",'Indicator Date'!AN161)</f>
        <v>2014</v>
      </c>
      <c r="AO161" s="162">
        <f>IF('Indicator Date'!AO161="","x",'Indicator Date'!AO161)</f>
        <v>2014</v>
      </c>
      <c r="AP161" s="162" t="str">
        <f>IF('Indicator Date'!AP161="","x",'Indicator Date'!AP161)</f>
        <v>x</v>
      </c>
      <c r="AQ161" s="162" t="str">
        <f>IF('Indicator Date'!AQ161="","x",'Indicator Date'!AQ161)</f>
        <v>x</v>
      </c>
      <c r="AR161" s="162" t="str">
        <f>IF('Indicator Date'!AR161="","x",'Indicator Date'!AR161)</f>
        <v>x</v>
      </c>
      <c r="AS161" s="162">
        <f>IF('Indicator Date'!AS161="","x",'Indicator Date'!AS161)</f>
        <v>2016</v>
      </c>
      <c r="AT161" s="162">
        <f>IF('Indicator Date'!AT161="","x",'Indicator Date'!AT161)</f>
        <v>2017</v>
      </c>
      <c r="AU161" s="162">
        <f>IF('Indicator Date'!AU161="","x",'Indicator Date'!AU161)</f>
        <v>2016</v>
      </c>
      <c r="AV161" s="162">
        <f>IF('Indicator Date'!AV161="","x",'Indicator Date'!AV161)</f>
        <v>2015</v>
      </c>
      <c r="AW161" s="162">
        <f>IF('Indicator Date'!AW161="","x",'Indicator Date'!AW161)</f>
        <v>2015</v>
      </c>
      <c r="AX161" s="162">
        <f>IF('Indicator Date'!AX161="","x",'Indicator Date'!AX161)</f>
        <v>2016</v>
      </c>
      <c r="AY161" s="162">
        <f>IF('Indicator Date'!AY161="","x",'Indicator Date'!AY161)</f>
        <v>2014</v>
      </c>
      <c r="AZ161" s="162">
        <f>IF('Indicator Date'!AZ161="","x",'Indicator Date'!AZ161)</f>
        <v>2015</v>
      </c>
      <c r="BA161" s="162">
        <f>IF('Indicator Date'!BA161="","x",'Indicator Date'!BA161)</f>
        <v>2015</v>
      </c>
      <c r="BB161" s="162">
        <f>IF('Indicator Date'!BB161="","x",'Indicator Date'!BB161)</f>
        <v>2015</v>
      </c>
      <c r="BC161" s="162">
        <f>IF('Indicator Date'!BC161="","x",'Indicator Date'!BC161)</f>
        <v>2017</v>
      </c>
      <c r="BD161" s="162">
        <f>IF('Indicator Date'!BD161="","x",'Indicator Date'!BD161)</f>
        <v>2015</v>
      </c>
      <c r="BE161" s="162">
        <f>IF('Indicator Date'!BE161="","x",'Indicator Date'!BE161)</f>
        <v>2014</v>
      </c>
      <c r="BF161" s="108"/>
    </row>
    <row r="162" spans="1:58" x14ac:dyDescent="0.25">
      <c r="A162" s="133" t="s">
        <v>301</v>
      </c>
      <c r="B162" s="111" t="s">
        <v>300</v>
      </c>
      <c r="C162" s="162">
        <f>IF('Indicator Date'!C162="","x",'Indicator Date'!C162)</f>
        <v>2015</v>
      </c>
      <c r="D162" s="162">
        <f>IF('Indicator Date'!D162="","x",'Indicator Date'!D162)</f>
        <v>2015</v>
      </c>
      <c r="E162" s="162">
        <f>IF('Indicator Date'!E162="","x",'Indicator Date'!E162)</f>
        <v>2015</v>
      </c>
      <c r="F162" s="162">
        <f>IF('Indicator Date'!F162="","x",'Indicator Date'!F162)</f>
        <v>2015</v>
      </c>
      <c r="G162" s="162">
        <f>IF('Indicator Date'!G162="","x",'Indicator Date'!G162)</f>
        <v>2015</v>
      </c>
      <c r="H162" s="162">
        <f>IF('Indicator Date'!H162="","x",'Indicator Date'!H162)</f>
        <v>2015</v>
      </c>
      <c r="I162" s="162">
        <f>IF('Indicator Date'!I162="","x",'Indicator Date'!I162)</f>
        <v>2015</v>
      </c>
      <c r="J162" s="162">
        <f>IF('Indicator Date'!J162="","x",'Indicator Date'!J162)</f>
        <v>2016</v>
      </c>
      <c r="K162" s="162">
        <f>IF('Indicator Date'!K162="","x",'Indicator Date'!K162)</f>
        <v>2016</v>
      </c>
      <c r="L162" s="162">
        <f>IF('Indicator Date'!L162="","x",'Indicator Date'!L162)</f>
        <v>2016</v>
      </c>
      <c r="M162" s="162">
        <f>IF('Indicator Date'!M162="","x",'Indicator Date'!M162)</f>
        <v>2018</v>
      </c>
      <c r="N162" s="162">
        <f>IF('Indicator Date'!N162="","x",'Indicator Date'!N162)</f>
        <v>2018</v>
      </c>
      <c r="O162" s="162">
        <f>IF('Indicator Date'!O162="","x",'Indicator Date'!O162)</f>
        <v>2017</v>
      </c>
      <c r="P162" s="162">
        <f>IF('Indicator Date'!P162="","x",'Indicator Date'!P162)</f>
        <v>2017</v>
      </c>
      <c r="Q162" s="162">
        <f>IF('Indicator Date'!Q162="","x",'Indicator Date'!Q162)</f>
        <v>2015</v>
      </c>
      <c r="R162" s="162" t="str">
        <f>IF('Indicator Date'!R162="","x",LEFT(RIGHT('Indicator Date'!R162,6),4))</f>
        <v>x</v>
      </c>
      <c r="S162" s="162">
        <f>IF('Indicator Date'!S162="","x",'Indicator Date'!S162)</f>
        <v>2018</v>
      </c>
      <c r="T162" s="162">
        <f>IF('Indicator Date'!T162="","x",'Indicator Date'!T162)</f>
        <v>2015</v>
      </c>
      <c r="U162" s="162">
        <f>IF('Indicator Date'!U162="","x",'Indicator Date'!U162)</f>
        <v>2016</v>
      </c>
      <c r="V162" s="162" t="str">
        <f>IF('Indicator Date'!V162="","x",'Indicator Date'!V162)</f>
        <v>x</v>
      </c>
      <c r="W162" s="162">
        <f>IF('Indicator Date'!W162="","x",'Indicator Date'!W162)</f>
        <v>2015</v>
      </c>
      <c r="X162" s="162" t="str">
        <f>IF('Indicator Date'!X162="","x",'Indicator Date'!X162)</f>
        <v>x</v>
      </c>
      <c r="Y162" s="162">
        <f>IF('Indicator Date'!Y162="","x",'Indicator Date'!Y162)</f>
        <v>2013</v>
      </c>
      <c r="Z162" s="162">
        <f>IF('Indicator Date'!Z162="","x",'Indicator Date'!Z162)</f>
        <v>2016</v>
      </c>
      <c r="AA162" s="162">
        <f>IF('Indicator Date'!AA162="","x",'Indicator Date'!AA162)</f>
        <v>2016</v>
      </c>
      <c r="AB162" s="162">
        <f>IF('Indicator Date'!AB162="","x",'Indicator Date'!AB162)</f>
        <v>2016</v>
      </c>
      <c r="AC162" s="162">
        <f>IF('Indicator Date'!AC162="","x",'Indicator Date'!AC162)</f>
        <v>2015</v>
      </c>
      <c r="AD162" s="162">
        <f>IF('Indicator Date'!AD162="","x",'Indicator Date'!AD162)</f>
        <v>2015</v>
      </c>
      <c r="AE162" s="162" t="str">
        <f>IF('Indicator Date'!AE162="","x",'Indicator Date'!AE162)</f>
        <v>x</v>
      </c>
      <c r="AF162" s="162">
        <f>IF('Indicator Date'!AF162="","x",'Indicator Date'!AF162)</f>
        <v>2015</v>
      </c>
      <c r="AG162" s="162">
        <f>IF('Indicator Date'!AG162="","x",'Indicator Date'!AG162)</f>
        <v>2012</v>
      </c>
      <c r="AH162" s="162">
        <f>IF('Indicator Date'!AH162="","x",'Indicator Date'!AH162)</f>
        <v>2016</v>
      </c>
      <c r="AI162" s="162">
        <f>IF('Indicator Date'!AI162="","x",'Indicator Date'!AI162)</f>
        <v>2017</v>
      </c>
      <c r="AJ162" s="162">
        <f>IF('Indicator Date'!AJ162="","x",'Indicator Date'!AJ162)</f>
        <v>2018</v>
      </c>
      <c r="AK162" s="162" t="str">
        <f>IF('Indicator Date'!AK162="","x",YEAR('Indicator Date'!AK162))</f>
        <v>x</v>
      </c>
      <c r="AL162" s="162">
        <f>IF('Indicator Date'!AL162="","x",YEAR('Indicator Date'!AL162))</f>
        <v>2017</v>
      </c>
      <c r="AM162" s="162">
        <f>IF('Indicator Date'!AM162="","x",'Indicator Date'!AM162)</f>
        <v>2017</v>
      </c>
      <c r="AN162" s="162">
        <f>IF('Indicator Date'!AN162="","x",'Indicator Date'!AN162)</f>
        <v>2014</v>
      </c>
      <c r="AO162" s="162">
        <f>IF('Indicator Date'!AO162="","x",'Indicator Date'!AO162)</f>
        <v>2014</v>
      </c>
      <c r="AP162" s="162">
        <f>IF('Indicator Date'!AP162="","x",'Indicator Date'!AP162)</f>
        <v>2014</v>
      </c>
      <c r="AQ162" s="162">
        <f>IF('Indicator Date'!AQ162="","x",'Indicator Date'!AQ162)</f>
        <v>2014</v>
      </c>
      <c r="AR162" s="162">
        <f>IF('Indicator Date'!AR162="","x",'Indicator Date'!AR162)</f>
        <v>2015</v>
      </c>
      <c r="AS162" s="162">
        <f>IF('Indicator Date'!AS162="","x",'Indicator Date'!AS162)</f>
        <v>2016</v>
      </c>
      <c r="AT162" s="162">
        <f>IF('Indicator Date'!AT162="","x",'Indicator Date'!AT162)</f>
        <v>2017</v>
      </c>
      <c r="AU162" s="162">
        <f>IF('Indicator Date'!AU162="","x",'Indicator Date'!AU162)</f>
        <v>2016</v>
      </c>
      <c r="AV162" s="162">
        <f>IF('Indicator Date'!AV162="","x",'Indicator Date'!AV162)</f>
        <v>2016</v>
      </c>
      <c r="AW162" s="162">
        <f>IF('Indicator Date'!AW162="","x",'Indicator Date'!AW162)</f>
        <v>2015</v>
      </c>
      <c r="AX162" s="162">
        <f>IF('Indicator Date'!AX162="","x",'Indicator Date'!AX162)</f>
        <v>2016</v>
      </c>
      <c r="AY162" s="162">
        <f>IF('Indicator Date'!AY162="","x",'Indicator Date'!AY162)</f>
        <v>2014</v>
      </c>
      <c r="AZ162" s="162">
        <f>IF('Indicator Date'!AZ162="","x",'Indicator Date'!AZ162)</f>
        <v>2015</v>
      </c>
      <c r="BA162" s="162">
        <f>IF('Indicator Date'!BA162="","x",'Indicator Date'!BA162)</f>
        <v>2015</v>
      </c>
      <c r="BB162" s="162">
        <f>IF('Indicator Date'!BB162="","x",'Indicator Date'!BB162)</f>
        <v>2017</v>
      </c>
      <c r="BC162" s="162">
        <f>IF('Indicator Date'!BC162="","x",'Indicator Date'!BC162)</f>
        <v>2017</v>
      </c>
      <c r="BD162" s="162">
        <f>IF('Indicator Date'!BD162="","x",'Indicator Date'!BD162)</f>
        <v>2015</v>
      </c>
      <c r="BE162" s="162">
        <f>IF('Indicator Date'!BE162="","x",'Indicator Date'!BE162)</f>
        <v>2014</v>
      </c>
      <c r="BF162" s="108"/>
    </row>
    <row r="163" spans="1:58" x14ac:dyDescent="0.25">
      <c r="A163" s="133" t="s">
        <v>303</v>
      </c>
      <c r="B163" s="111" t="s">
        <v>302</v>
      </c>
      <c r="C163" s="162">
        <f>IF('Indicator Date'!C163="","x",'Indicator Date'!C163)</f>
        <v>2015</v>
      </c>
      <c r="D163" s="162">
        <f>IF('Indicator Date'!D163="","x",'Indicator Date'!D163)</f>
        <v>2015</v>
      </c>
      <c r="E163" s="162">
        <f>IF('Indicator Date'!E163="","x",'Indicator Date'!E163)</f>
        <v>2015</v>
      </c>
      <c r="F163" s="162">
        <f>IF('Indicator Date'!F163="","x",'Indicator Date'!F163)</f>
        <v>2015</v>
      </c>
      <c r="G163" s="162">
        <f>IF('Indicator Date'!G163="","x",'Indicator Date'!G163)</f>
        <v>2015</v>
      </c>
      <c r="H163" s="162">
        <f>IF('Indicator Date'!H163="","x",'Indicator Date'!H163)</f>
        <v>2015</v>
      </c>
      <c r="I163" s="162">
        <f>IF('Indicator Date'!I163="","x",'Indicator Date'!I163)</f>
        <v>2015</v>
      </c>
      <c r="J163" s="162">
        <f>IF('Indicator Date'!J163="","x",'Indicator Date'!J163)</f>
        <v>2016</v>
      </c>
      <c r="K163" s="162">
        <f>IF('Indicator Date'!K163="","x",'Indicator Date'!K163)</f>
        <v>2016</v>
      </c>
      <c r="L163" s="162">
        <f>IF('Indicator Date'!L163="","x",'Indicator Date'!L163)</f>
        <v>2016</v>
      </c>
      <c r="M163" s="162">
        <f>IF('Indicator Date'!M163="","x",'Indicator Date'!M163)</f>
        <v>2018</v>
      </c>
      <c r="N163" s="162">
        <f>IF('Indicator Date'!N163="","x",'Indicator Date'!N163)</f>
        <v>2018</v>
      </c>
      <c r="O163" s="162">
        <f>IF('Indicator Date'!O163="","x",'Indicator Date'!O163)</f>
        <v>2017</v>
      </c>
      <c r="P163" s="162">
        <f>IF('Indicator Date'!P163="","x",'Indicator Date'!P163)</f>
        <v>2017</v>
      </c>
      <c r="Q163" s="162">
        <f>IF('Indicator Date'!Q163="","x",'Indicator Date'!Q163)</f>
        <v>2015</v>
      </c>
      <c r="R163" s="162" t="str">
        <f>IF('Indicator Date'!R163="","x",LEFT(RIGHT('Indicator Date'!R163,6),4))</f>
        <v>x</v>
      </c>
      <c r="S163" s="162">
        <f>IF('Indicator Date'!S163="","x",'Indicator Date'!S163)</f>
        <v>2018</v>
      </c>
      <c r="T163" s="162">
        <f>IF('Indicator Date'!T163="","x",'Indicator Date'!T163)</f>
        <v>2015</v>
      </c>
      <c r="U163" s="162">
        <f>IF('Indicator Date'!U163="","x",'Indicator Date'!U163)</f>
        <v>2016</v>
      </c>
      <c r="V163" s="162">
        <f>IF('Indicator Date'!V163="","x",'Indicator Date'!V163)</f>
        <v>2016</v>
      </c>
      <c r="W163" s="162">
        <f>IF('Indicator Date'!W163="","x",'Indicator Date'!W163)</f>
        <v>2015</v>
      </c>
      <c r="X163" s="162">
        <f>IF('Indicator Date'!X163="","x",'Indicator Date'!X163)</f>
        <v>2016</v>
      </c>
      <c r="Y163" s="162">
        <f>IF('Indicator Date'!Y163="","x",'Indicator Date'!Y163)</f>
        <v>2010</v>
      </c>
      <c r="Z163" s="162">
        <f>IF('Indicator Date'!Z163="","x",'Indicator Date'!Z163)</f>
        <v>2016</v>
      </c>
      <c r="AA163" s="162">
        <f>IF('Indicator Date'!AA163="","x",'Indicator Date'!AA163)</f>
        <v>2016</v>
      </c>
      <c r="AB163" s="162">
        <f>IF('Indicator Date'!AB163="","x",'Indicator Date'!AB163)</f>
        <v>2016</v>
      </c>
      <c r="AC163" s="162">
        <f>IF('Indicator Date'!AC163="","x",'Indicator Date'!AC163)</f>
        <v>2015</v>
      </c>
      <c r="AD163" s="162">
        <f>IF('Indicator Date'!AD163="","x",'Indicator Date'!AD163)</f>
        <v>2015</v>
      </c>
      <c r="AE163" s="162">
        <f>IF('Indicator Date'!AE163="","x",'Indicator Date'!AE163)</f>
        <v>2012</v>
      </c>
      <c r="AF163" s="162">
        <f>IF('Indicator Date'!AF163="","x",'Indicator Date'!AF163)</f>
        <v>2015</v>
      </c>
      <c r="AG163" s="162">
        <f>IF('Indicator Date'!AG163="","x",'Indicator Date'!AG163)</f>
        <v>2016</v>
      </c>
      <c r="AH163" s="162">
        <f>IF('Indicator Date'!AH163="","x",'Indicator Date'!AH163)</f>
        <v>2016</v>
      </c>
      <c r="AI163" s="162">
        <f>IF('Indicator Date'!AI163="","x",'Indicator Date'!AI163)</f>
        <v>2017</v>
      </c>
      <c r="AJ163" s="162">
        <f>IF('Indicator Date'!AJ163="","x",'Indicator Date'!AJ163)</f>
        <v>2018</v>
      </c>
      <c r="AK163" s="162">
        <f>IF('Indicator Date'!AK163="","x",YEAR('Indicator Date'!AK163))</f>
        <v>2017</v>
      </c>
      <c r="AL163" s="162">
        <f>IF('Indicator Date'!AL163="","x",YEAR('Indicator Date'!AL163))</f>
        <v>2017</v>
      </c>
      <c r="AM163" s="162">
        <f>IF('Indicator Date'!AM163="","x",'Indicator Date'!AM163)</f>
        <v>2017</v>
      </c>
      <c r="AN163" s="162">
        <f>IF('Indicator Date'!AN163="","x",'Indicator Date'!AN163)</f>
        <v>2014</v>
      </c>
      <c r="AO163" s="162">
        <f>IF('Indicator Date'!AO163="","x",'Indicator Date'!AO163)</f>
        <v>2014</v>
      </c>
      <c r="AP163" s="162">
        <f>IF('Indicator Date'!AP163="","x",'Indicator Date'!AP163)</f>
        <v>2014</v>
      </c>
      <c r="AQ163" s="162">
        <f>IF('Indicator Date'!AQ163="","x",'Indicator Date'!AQ163)</f>
        <v>2014</v>
      </c>
      <c r="AR163" s="162">
        <f>IF('Indicator Date'!AR163="","x",'Indicator Date'!AR163)</f>
        <v>2015</v>
      </c>
      <c r="AS163" s="162">
        <f>IF('Indicator Date'!AS163="","x",'Indicator Date'!AS163)</f>
        <v>2016</v>
      </c>
      <c r="AT163" s="162">
        <f>IF('Indicator Date'!AT163="","x",'Indicator Date'!AT163)</f>
        <v>2017</v>
      </c>
      <c r="AU163" s="162">
        <f>IF('Indicator Date'!AU163="","x",'Indicator Date'!AU163)</f>
        <v>2016</v>
      </c>
      <c r="AV163" s="162">
        <f>IF('Indicator Date'!AV163="","x",'Indicator Date'!AV163)</f>
        <v>2015</v>
      </c>
      <c r="AW163" s="162">
        <f>IF('Indicator Date'!AW163="","x",'Indicator Date'!AW163)</f>
        <v>2015</v>
      </c>
      <c r="AX163" s="162">
        <f>IF('Indicator Date'!AX163="","x",'Indicator Date'!AX163)</f>
        <v>2016</v>
      </c>
      <c r="AY163" s="162">
        <f>IF('Indicator Date'!AY163="","x",'Indicator Date'!AY163)</f>
        <v>2014</v>
      </c>
      <c r="AZ163" s="162">
        <f>IF('Indicator Date'!AZ163="","x",'Indicator Date'!AZ163)</f>
        <v>2015</v>
      </c>
      <c r="BA163" s="162">
        <f>IF('Indicator Date'!BA163="","x",'Indicator Date'!BA163)</f>
        <v>2015</v>
      </c>
      <c r="BB163" s="162">
        <f>IF('Indicator Date'!BB163="","x",'Indicator Date'!BB163)</f>
        <v>2017</v>
      </c>
      <c r="BC163" s="162">
        <f>IF('Indicator Date'!BC163="","x",'Indicator Date'!BC163)</f>
        <v>2017</v>
      </c>
      <c r="BD163" s="162">
        <f>IF('Indicator Date'!BD163="","x",'Indicator Date'!BD163)</f>
        <v>2015</v>
      </c>
      <c r="BE163" s="162">
        <f>IF('Indicator Date'!BE163="","x",'Indicator Date'!BE163)</f>
        <v>2014</v>
      </c>
      <c r="BF163" s="108"/>
    </row>
    <row r="164" spans="1:58" x14ac:dyDescent="0.25">
      <c r="A164" s="133" t="s">
        <v>305</v>
      </c>
      <c r="B164" s="111" t="s">
        <v>304</v>
      </c>
      <c r="C164" s="162">
        <f>IF('Indicator Date'!C164="","x",'Indicator Date'!C164)</f>
        <v>2015</v>
      </c>
      <c r="D164" s="162">
        <f>IF('Indicator Date'!D164="","x",'Indicator Date'!D164)</f>
        <v>2015</v>
      </c>
      <c r="E164" s="162">
        <f>IF('Indicator Date'!E164="","x",'Indicator Date'!E164)</f>
        <v>2015</v>
      </c>
      <c r="F164" s="162">
        <f>IF('Indicator Date'!F164="","x",'Indicator Date'!F164)</f>
        <v>2015</v>
      </c>
      <c r="G164" s="162">
        <f>IF('Indicator Date'!G164="","x",'Indicator Date'!G164)</f>
        <v>2015</v>
      </c>
      <c r="H164" s="162">
        <f>IF('Indicator Date'!H164="","x",'Indicator Date'!H164)</f>
        <v>2015</v>
      </c>
      <c r="I164" s="162">
        <f>IF('Indicator Date'!I164="","x",'Indicator Date'!I164)</f>
        <v>2015</v>
      </c>
      <c r="J164" s="162">
        <f>IF('Indicator Date'!J164="","x",'Indicator Date'!J164)</f>
        <v>2016</v>
      </c>
      <c r="K164" s="162">
        <f>IF('Indicator Date'!K164="","x",'Indicator Date'!K164)</f>
        <v>2016</v>
      </c>
      <c r="L164" s="162">
        <f>IF('Indicator Date'!L164="","x",'Indicator Date'!L164)</f>
        <v>2016</v>
      </c>
      <c r="M164" s="162">
        <f>IF('Indicator Date'!M164="","x",'Indicator Date'!M164)</f>
        <v>2018</v>
      </c>
      <c r="N164" s="162">
        <f>IF('Indicator Date'!N164="","x",'Indicator Date'!N164)</f>
        <v>2018</v>
      </c>
      <c r="O164" s="162">
        <f>IF('Indicator Date'!O164="","x",'Indicator Date'!O164)</f>
        <v>2017</v>
      </c>
      <c r="P164" s="162">
        <f>IF('Indicator Date'!P164="","x",'Indicator Date'!P164)</f>
        <v>2017</v>
      </c>
      <c r="Q164" s="162">
        <f>IF('Indicator Date'!Q164="","x",'Indicator Date'!Q164)</f>
        <v>2015</v>
      </c>
      <c r="R164" s="162" t="str">
        <f>IF('Indicator Date'!R164="","x",LEFT(RIGHT('Indicator Date'!R164,6),4))</f>
        <v>2010</v>
      </c>
      <c r="S164" s="162">
        <f>IF('Indicator Date'!S164="","x",'Indicator Date'!S164)</f>
        <v>2018</v>
      </c>
      <c r="T164" s="162">
        <f>IF('Indicator Date'!T164="","x",'Indicator Date'!T164)</f>
        <v>2015</v>
      </c>
      <c r="U164" s="162">
        <f>IF('Indicator Date'!U164="","x",'Indicator Date'!U164)</f>
        <v>2016</v>
      </c>
      <c r="V164" s="162">
        <f>IF('Indicator Date'!V164="","x",'Indicator Date'!V164)</f>
        <v>2016</v>
      </c>
      <c r="W164" s="162">
        <f>IF('Indicator Date'!W164="","x",'Indicator Date'!W164)</f>
        <v>2015</v>
      </c>
      <c r="X164" s="162">
        <f>IF('Indicator Date'!X164="","x",'Indicator Date'!X164)</f>
        <v>2014</v>
      </c>
      <c r="Y164" s="162">
        <f>IF('Indicator Date'!Y164="","x",'Indicator Date'!Y164)</f>
        <v>2010</v>
      </c>
      <c r="Z164" s="162">
        <f>IF('Indicator Date'!Z164="","x",'Indicator Date'!Z164)</f>
        <v>2016</v>
      </c>
      <c r="AA164" s="162">
        <f>IF('Indicator Date'!AA164="","x",'Indicator Date'!AA164)</f>
        <v>2016</v>
      </c>
      <c r="AB164" s="162">
        <f>IF('Indicator Date'!AB164="","x",'Indicator Date'!AB164)</f>
        <v>2016</v>
      </c>
      <c r="AC164" s="162">
        <f>IF('Indicator Date'!AC164="","x",'Indicator Date'!AC164)</f>
        <v>2015</v>
      </c>
      <c r="AD164" s="162">
        <f>IF('Indicator Date'!AD164="","x",'Indicator Date'!AD164)</f>
        <v>2015</v>
      </c>
      <c r="AE164" s="162">
        <f>IF('Indicator Date'!AE164="","x",'Indicator Date'!AE164)</f>
        <v>2012</v>
      </c>
      <c r="AF164" s="162">
        <f>IF('Indicator Date'!AF164="","x",'Indicator Date'!AF164)</f>
        <v>2015</v>
      </c>
      <c r="AG164" s="162">
        <f>IF('Indicator Date'!AG164="","x",'Indicator Date'!AG164)</f>
        <v>2009</v>
      </c>
      <c r="AH164" s="162">
        <f>IF('Indicator Date'!AH164="","x",'Indicator Date'!AH164)</f>
        <v>2016</v>
      </c>
      <c r="AI164" s="162">
        <f>IF('Indicator Date'!AI164="","x",'Indicator Date'!AI164)</f>
        <v>2017</v>
      </c>
      <c r="AJ164" s="162">
        <f>IF('Indicator Date'!AJ164="","x",'Indicator Date'!AJ164)</f>
        <v>2018</v>
      </c>
      <c r="AK164" s="162">
        <f>IF('Indicator Date'!AK164="","x",YEAR('Indicator Date'!AK164))</f>
        <v>2017</v>
      </c>
      <c r="AL164" s="162">
        <f>IF('Indicator Date'!AL164="","x",YEAR('Indicator Date'!AL164))</f>
        <v>2018</v>
      </c>
      <c r="AM164" s="162">
        <f>IF('Indicator Date'!AM164="","x",'Indicator Date'!AM164)</f>
        <v>2017</v>
      </c>
      <c r="AN164" s="162">
        <f>IF('Indicator Date'!AN164="","x",'Indicator Date'!AN164)</f>
        <v>2014</v>
      </c>
      <c r="AO164" s="162">
        <f>IF('Indicator Date'!AO164="","x",'Indicator Date'!AO164)</f>
        <v>2014</v>
      </c>
      <c r="AP164" s="162" t="str">
        <f>IF('Indicator Date'!AP164="","x",'Indicator Date'!AP164)</f>
        <v>x</v>
      </c>
      <c r="AQ164" s="162" t="str">
        <f>IF('Indicator Date'!AQ164="","x",'Indicator Date'!AQ164)</f>
        <v>x</v>
      </c>
      <c r="AR164" s="162">
        <f>IF('Indicator Date'!AR164="","x",'Indicator Date'!AR164)</f>
        <v>2011</v>
      </c>
      <c r="AS164" s="162">
        <f>IF('Indicator Date'!AS164="","x",'Indicator Date'!AS164)</f>
        <v>2016</v>
      </c>
      <c r="AT164" s="162">
        <f>IF('Indicator Date'!AT164="","x",'Indicator Date'!AT164)</f>
        <v>2017</v>
      </c>
      <c r="AU164" s="162">
        <f>IF('Indicator Date'!AU164="","x",'Indicator Date'!AU164)</f>
        <v>2016</v>
      </c>
      <c r="AV164" s="162">
        <f>IF('Indicator Date'!AV164="","x",'Indicator Date'!AV164)</f>
        <v>2015</v>
      </c>
      <c r="AW164" s="162">
        <f>IF('Indicator Date'!AW164="","x",'Indicator Date'!AW164)</f>
        <v>2015</v>
      </c>
      <c r="AX164" s="162">
        <f>IF('Indicator Date'!AX164="","x",'Indicator Date'!AX164)</f>
        <v>2016</v>
      </c>
      <c r="AY164" s="162">
        <f>IF('Indicator Date'!AY164="","x",'Indicator Date'!AY164)</f>
        <v>2014</v>
      </c>
      <c r="AZ164" s="162">
        <f>IF('Indicator Date'!AZ164="","x",'Indicator Date'!AZ164)</f>
        <v>2014</v>
      </c>
      <c r="BA164" s="162">
        <f>IF('Indicator Date'!BA164="","x",'Indicator Date'!BA164)</f>
        <v>2014</v>
      </c>
      <c r="BB164" s="162">
        <f>IF('Indicator Date'!BB164="","x",'Indicator Date'!BB164)</f>
        <v>2017</v>
      </c>
      <c r="BC164" s="162">
        <f>IF('Indicator Date'!BC164="","x",'Indicator Date'!BC164)</f>
        <v>2017</v>
      </c>
      <c r="BD164" s="162">
        <f>IF('Indicator Date'!BD164="","x",'Indicator Date'!BD164)</f>
        <v>2015</v>
      </c>
      <c r="BE164" s="162">
        <f>IF('Indicator Date'!BE164="","x",'Indicator Date'!BE164)</f>
        <v>2014</v>
      </c>
      <c r="BF164" s="108"/>
    </row>
    <row r="165" spans="1:58" x14ac:dyDescent="0.25">
      <c r="A165" s="133" t="s">
        <v>307</v>
      </c>
      <c r="B165" s="111" t="s">
        <v>306</v>
      </c>
      <c r="C165" s="162">
        <f>IF('Indicator Date'!C165="","x",'Indicator Date'!C165)</f>
        <v>2015</v>
      </c>
      <c r="D165" s="162">
        <f>IF('Indicator Date'!D165="","x",'Indicator Date'!D165)</f>
        <v>2015</v>
      </c>
      <c r="E165" s="162">
        <f>IF('Indicator Date'!E165="","x",'Indicator Date'!E165)</f>
        <v>2015</v>
      </c>
      <c r="F165" s="162">
        <f>IF('Indicator Date'!F165="","x",'Indicator Date'!F165)</f>
        <v>2015</v>
      </c>
      <c r="G165" s="162">
        <f>IF('Indicator Date'!G165="","x",'Indicator Date'!G165)</f>
        <v>2015</v>
      </c>
      <c r="H165" s="162">
        <f>IF('Indicator Date'!H165="","x",'Indicator Date'!H165)</f>
        <v>2015</v>
      </c>
      <c r="I165" s="162">
        <f>IF('Indicator Date'!I165="","x",'Indicator Date'!I165)</f>
        <v>2015</v>
      </c>
      <c r="J165" s="162">
        <f>IF('Indicator Date'!J165="","x",'Indicator Date'!J165)</f>
        <v>2016</v>
      </c>
      <c r="K165" s="162">
        <f>IF('Indicator Date'!K165="","x",'Indicator Date'!K165)</f>
        <v>2016</v>
      </c>
      <c r="L165" s="162">
        <f>IF('Indicator Date'!L165="","x",'Indicator Date'!L165)</f>
        <v>2016</v>
      </c>
      <c r="M165" s="162">
        <f>IF('Indicator Date'!M165="","x",'Indicator Date'!M165)</f>
        <v>2018</v>
      </c>
      <c r="N165" s="162">
        <f>IF('Indicator Date'!N165="","x",'Indicator Date'!N165)</f>
        <v>2018</v>
      </c>
      <c r="O165" s="162">
        <f>IF('Indicator Date'!O165="","x",'Indicator Date'!O165)</f>
        <v>2017</v>
      </c>
      <c r="P165" s="162">
        <f>IF('Indicator Date'!P165="","x",'Indicator Date'!P165)</f>
        <v>2017</v>
      </c>
      <c r="Q165" s="162">
        <f>IF('Indicator Date'!Q165="","x",'Indicator Date'!Q165)</f>
        <v>2015</v>
      </c>
      <c r="R165" s="162" t="str">
        <f>IF('Indicator Date'!R165="","x",LEFT(RIGHT('Indicator Date'!R165,6),4))</f>
        <v>2010</v>
      </c>
      <c r="S165" s="162">
        <f>IF('Indicator Date'!S165="","x",'Indicator Date'!S165)</f>
        <v>2018</v>
      </c>
      <c r="T165" s="162">
        <f>IF('Indicator Date'!T165="","x",'Indicator Date'!T165)</f>
        <v>2015</v>
      </c>
      <c r="U165" s="162">
        <f>IF('Indicator Date'!U165="","x",'Indicator Date'!U165)</f>
        <v>2016</v>
      </c>
      <c r="V165" s="162">
        <f>IF('Indicator Date'!V165="","x",'Indicator Date'!V165)</f>
        <v>2016</v>
      </c>
      <c r="W165" s="162">
        <f>IF('Indicator Date'!W165="","x",'Indicator Date'!W165)</f>
        <v>2015</v>
      </c>
      <c r="X165" s="162">
        <f>IF('Indicator Date'!X165="","x",'Indicator Date'!X165)</f>
        <v>2010</v>
      </c>
      <c r="Y165" s="162">
        <f>IF('Indicator Date'!Y165="","x",'Indicator Date'!Y165)</f>
        <v>2012</v>
      </c>
      <c r="Z165" s="162">
        <f>IF('Indicator Date'!Z165="","x",'Indicator Date'!Z165)</f>
        <v>2016</v>
      </c>
      <c r="AA165" s="162">
        <f>IF('Indicator Date'!AA165="","x",'Indicator Date'!AA165)</f>
        <v>2016</v>
      </c>
      <c r="AB165" s="162">
        <f>IF('Indicator Date'!AB165="","x",'Indicator Date'!AB165)</f>
        <v>2016</v>
      </c>
      <c r="AC165" s="162">
        <f>IF('Indicator Date'!AC165="","x",'Indicator Date'!AC165)</f>
        <v>2015</v>
      </c>
      <c r="AD165" s="162">
        <f>IF('Indicator Date'!AD165="","x",'Indicator Date'!AD165)</f>
        <v>2015</v>
      </c>
      <c r="AE165" s="162">
        <f>IF('Indicator Date'!AE165="","x",'Indicator Date'!AE165)</f>
        <v>2012</v>
      </c>
      <c r="AF165" s="162">
        <f>IF('Indicator Date'!AF165="","x",'Indicator Date'!AF165)</f>
        <v>2015</v>
      </c>
      <c r="AG165" s="162" t="str">
        <f>IF('Indicator Date'!AG165="","x",'Indicator Date'!AG165)</f>
        <v>x</v>
      </c>
      <c r="AH165" s="162">
        <f>IF('Indicator Date'!AH165="","x",'Indicator Date'!AH165)</f>
        <v>2016</v>
      </c>
      <c r="AI165" s="162">
        <f>IF('Indicator Date'!AI165="","x",'Indicator Date'!AI165)</f>
        <v>2017</v>
      </c>
      <c r="AJ165" s="162">
        <f>IF('Indicator Date'!AJ165="","x",'Indicator Date'!AJ165)</f>
        <v>2018</v>
      </c>
      <c r="AK165" s="162" t="str">
        <f>IF('Indicator Date'!AK165="","x",YEAR('Indicator Date'!AK165))</f>
        <v>x</v>
      </c>
      <c r="AL165" s="162">
        <f>IF('Indicator Date'!AL165="","x",YEAR('Indicator Date'!AL165))</f>
        <v>2017</v>
      </c>
      <c r="AM165" s="162">
        <f>IF('Indicator Date'!AM165="","x",'Indicator Date'!AM165)</f>
        <v>2017</v>
      </c>
      <c r="AN165" s="162">
        <f>IF('Indicator Date'!AN165="","x",'Indicator Date'!AN165)</f>
        <v>2014</v>
      </c>
      <c r="AO165" s="162">
        <f>IF('Indicator Date'!AO165="","x",'Indicator Date'!AO165)</f>
        <v>2014</v>
      </c>
      <c r="AP165" s="162">
        <f>IF('Indicator Date'!AP165="","x",'Indicator Date'!AP165)</f>
        <v>2013</v>
      </c>
      <c r="AQ165" s="162">
        <f>IF('Indicator Date'!AQ165="","x",'Indicator Date'!AQ165)</f>
        <v>2013</v>
      </c>
      <c r="AR165" s="162" t="str">
        <f>IF('Indicator Date'!AR165="","x",'Indicator Date'!AR165)</f>
        <v>x</v>
      </c>
      <c r="AS165" s="162">
        <f>IF('Indicator Date'!AS165="","x",'Indicator Date'!AS165)</f>
        <v>2016</v>
      </c>
      <c r="AT165" s="162">
        <f>IF('Indicator Date'!AT165="","x",'Indicator Date'!AT165)</f>
        <v>2017</v>
      </c>
      <c r="AU165" s="162">
        <f>IF('Indicator Date'!AU165="","x",'Indicator Date'!AU165)</f>
        <v>2016</v>
      </c>
      <c r="AV165" s="162">
        <f>IF('Indicator Date'!AV165="","x",'Indicator Date'!AV165)</f>
        <v>2015</v>
      </c>
      <c r="AW165" s="162">
        <f>IF('Indicator Date'!AW165="","x",'Indicator Date'!AW165)</f>
        <v>2015</v>
      </c>
      <c r="AX165" s="162">
        <f>IF('Indicator Date'!AX165="","x",'Indicator Date'!AX165)</f>
        <v>2016</v>
      </c>
      <c r="AY165" s="162">
        <f>IF('Indicator Date'!AY165="","x",'Indicator Date'!AY165)</f>
        <v>2014</v>
      </c>
      <c r="AZ165" s="162">
        <f>IF('Indicator Date'!AZ165="","x",'Indicator Date'!AZ165)</f>
        <v>2015</v>
      </c>
      <c r="BA165" s="162">
        <f>IF('Indicator Date'!BA165="","x",'Indicator Date'!BA165)</f>
        <v>2015</v>
      </c>
      <c r="BB165" s="162">
        <f>IF('Indicator Date'!BB165="","x",'Indicator Date'!BB165)</f>
        <v>2017</v>
      </c>
      <c r="BC165" s="162">
        <f>IF('Indicator Date'!BC165="","x",'Indicator Date'!BC165)</f>
        <v>2017</v>
      </c>
      <c r="BD165" s="162">
        <f>IF('Indicator Date'!BD165="","x",'Indicator Date'!BD165)</f>
        <v>2015</v>
      </c>
      <c r="BE165" s="162">
        <f>IF('Indicator Date'!BE165="","x",'Indicator Date'!BE165)</f>
        <v>2014</v>
      </c>
      <c r="BF165" s="108"/>
    </row>
    <row r="166" spans="1:58" x14ac:dyDescent="0.25">
      <c r="A166" s="133" t="s">
        <v>309</v>
      </c>
      <c r="B166" s="111" t="s">
        <v>308</v>
      </c>
      <c r="C166" s="162">
        <f>IF('Indicator Date'!C166="","x",'Indicator Date'!C166)</f>
        <v>2015</v>
      </c>
      <c r="D166" s="162">
        <f>IF('Indicator Date'!D166="","x",'Indicator Date'!D166)</f>
        <v>2015</v>
      </c>
      <c r="E166" s="162">
        <f>IF('Indicator Date'!E166="","x",'Indicator Date'!E166)</f>
        <v>2015</v>
      </c>
      <c r="F166" s="162">
        <f>IF('Indicator Date'!F166="","x",'Indicator Date'!F166)</f>
        <v>2015</v>
      </c>
      <c r="G166" s="162">
        <f>IF('Indicator Date'!G166="","x",'Indicator Date'!G166)</f>
        <v>2015</v>
      </c>
      <c r="H166" s="162">
        <f>IF('Indicator Date'!H166="","x",'Indicator Date'!H166)</f>
        <v>2015</v>
      </c>
      <c r="I166" s="162">
        <f>IF('Indicator Date'!I166="","x",'Indicator Date'!I166)</f>
        <v>2015</v>
      </c>
      <c r="J166" s="162">
        <f>IF('Indicator Date'!J166="","x",'Indicator Date'!J166)</f>
        <v>2016</v>
      </c>
      <c r="K166" s="162">
        <f>IF('Indicator Date'!K166="","x",'Indicator Date'!K166)</f>
        <v>2016</v>
      </c>
      <c r="L166" s="162">
        <f>IF('Indicator Date'!L166="","x",'Indicator Date'!L166)</f>
        <v>2016</v>
      </c>
      <c r="M166" s="162">
        <f>IF('Indicator Date'!M166="","x",'Indicator Date'!M166)</f>
        <v>2018</v>
      </c>
      <c r="N166" s="162">
        <f>IF('Indicator Date'!N166="","x",'Indicator Date'!N166)</f>
        <v>2018</v>
      </c>
      <c r="O166" s="162">
        <f>IF('Indicator Date'!O166="","x",'Indicator Date'!O166)</f>
        <v>2017</v>
      </c>
      <c r="P166" s="162">
        <f>IF('Indicator Date'!P166="","x",'Indicator Date'!P166)</f>
        <v>2017</v>
      </c>
      <c r="Q166" s="162">
        <f>IF('Indicator Date'!Q166="","x",'Indicator Date'!Q166)</f>
        <v>2015</v>
      </c>
      <c r="R166" s="162" t="str">
        <f>IF('Indicator Date'!R166="","x",LEFT(RIGHT('Indicator Date'!R166,6),4))</f>
        <v>2010</v>
      </c>
      <c r="S166" s="162">
        <f>IF('Indicator Date'!S166="","x",'Indicator Date'!S166)</f>
        <v>2018</v>
      </c>
      <c r="T166" s="162">
        <f>IF('Indicator Date'!T166="","x",'Indicator Date'!T166)</f>
        <v>2015</v>
      </c>
      <c r="U166" s="162">
        <f>IF('Indicator Date'!U166="","x",'Indicator Date'!U166)</f>
        <v>2016</v>
      </c>
      <c r="V166" s="162">
        <f>IF('Indicator Date'!V166="","x",'Indicator Date'!V166)</f>
        <v>2016</v>
      </c>
      <c r="W166" s="162">
        <f>IF('Indicator Date'!W166="","x",'Indicator Date'!W166)</f>
        <v>2015</v>
      </c>
      <c r="X166" s="162">
        <f>IF('Indicator Date'!X166="","x",'Indicator Date'!X166)</f>
        <v>2010</v>
      </c>
      <c r="Y166" s="162">
        <f>IF('Indicator Date'!Y166="","x",'Indicator Date'!Y166)</f>
        <v>2009</v>
      </c>
      <c r="Z166" s="162">
        <f>IF('Indicator Date'!Z166="","x",'Indicator Date'!Z166)</f>
        <v>2016</v>
      </c>
      <c r="AA166" s="162">
        <f>IF('Indicator Date'!AA166="","x",'Indicator Date'!AA166)</f>
        <v>2016</v>
      </c>
      <c r="AB166" s="162">
        <f>IF('Indicator Date'!AB166="","x",'Indicator Date'!AB166)</f>
        <v>2016</v>
      </c>
      <c r="AC166" s="162" t="str">
        <f>IF('Indicator Date'!AC166="","x",'Indicator Date'!AC166)</f>
        <v>x</v>
      </c>
      <c r="AD166" s="162">
        <f>IF('Indicator Date'!AD166="","x",'Indicator Date'!AD166)</f>
        <v>2015</v>
      </c>
      <c r="AE166" s="162">
        <f>IF('Indicator Date'!AE166="","x",'Indicator Date'!AE166)</f>
        <v>2012</v>
      </c>
      <c r="AF166" s="162">
        <f>IF('Indicator Date'!AF166="","x",'Indicator Date'!AF166)</f>
        <v>2015</v>
      </c>
      <c r="AG166" s="162">
        <f>IF('Indicator Date'!AG166="","x",'Indicator Date'!AG166)</f>
        <v>2009</v>
      </c>
      <c r="AH166" s="162">
        <f>IF('Indicator Date'!AH166="","x",'Indicator Date'!AH166)</f>
        <v>2016</v>
      </c>
      <c r="AI166" s="162">
        <f>IF('Indicator Date'!AI166="","x",'Indicator Date'!AI166)</f>
        <v>2017</v>
      </c>
      <c r="AJ166" s="162">
        <f>IF('Indicator Date'!AJ166="","x",'Indicator Date'!AJ166)</f>
        <v>2018</v>
      </c>
      <c r="AK166" s="162" t="str">
        <f>IF('Indicator Date'!AK166="","x",YEAR('Indicator Date'!AK166))</f>
        <v>x</v>
      </c>
      <c r="AL166" s="162">
        <f>IF('Indicator Date'!AL166="","x",YEAR('Indicator Date'!AL166))</f>
        <v>2017</v>
      </c>
      <c r="AM166" s="162">
        <f>IF('Indicator Date'!AM166="","x",'Indicator Date'!AM166)</f>
        <v>2017</v>
      </c>
      <c r="AN166" s="162">
        <f>IF('Indicator Date'!AN166="","x",'Indicator Date'!AN166)</f>
        <v>2014</v>
      </c>
      <c r="AO166" s="162">
        <f>IF('Indicator Date'!AO166="","x",'Indicator Date'!AO166)</f>
        <v>2014</v>
      </c>
      <c r="AP166" s="162" t="str">
        <f>IF('Indicator Date'!AP166="","x",'Indicator Date'!AP166)</f>
        <v>x</v>
      </c>
      <c r="AQ166" s="162" t="str">
        <f>IF('Indicator Date'!AQ166="","x",'Indicator Date'!AQ166)</f>
        <v>x</v>
      </c>
      <c r="AR166" s="162">
        <f>IF('Indicator Date'!AR166="","x",'Indicator Date'!AR166)</f>
        <v>2015</v>
      </c>
      <c r="AS166" s="162">
        <f>IF('Indicator Date'!AS166="","x",'Indicator Date'!AS166)</f>
        <v>2016</v>
      </c>
      <c r="AT166" s="162">
        <f>IF('Indicator Date'!AT166="","x",'Indicator Date'!AT166)</f>
        <v>2017</v>
      </c>
      <c r="AU166" s="162">
        <f>IF('Indicator Date'!AU166="","x",'Indicator Date'!AU166)</f>
        <v>2016</v>
      </c>
      <c r="AV166" s="162">
        <f>IF('Indicator Date'!AV166="","x",'Indicator Date'!AV166)</f>
        <v>2015</v>
      </c>
      <c r="AW166" s="162">
        <f>IF('Indicator Date'!AW166="","x",'Indicator Date'!AW166)</f>
        <v>2015</v>
      </c>
      <c r="AX166" s="162">
        <f>IF('Indicator Date'!AX166="","x",'Indicator Date'!AX166)</f>
        <v>2016</v>
      </c>
      <c r="AY166" s="162">
        <f>IF('Indicator Date'!AY166="","x",'Indicator Date'!AY166)</f>
        <v>2014</v>
      </c>
      <c r="AZ166" s="162">
        <f>IF('Indicator Date'!AZ166="","x",'Indicator Date'!AZ166)</f>
        <v>2015</v>
      </c>
      <c r="BA166" s="162">
        <f>IF('Indicator Date'!BA166="","x",'Indicator Date'!BA166)</f>
        <v>2015</v>
      </c>
      <c r="BB166" s="162">
        <f>IF('Indicator Date'!BB166="","x",'Indicator Date'!BB166)</f>
        <v>2017</v>
      </c>
      <c r="BC166" s="162">
        <f>IF('Indicator Date'!BC166="","x",'Indicator Date'!BC166)</f>
        <v>2017</v>
      </c>
      <c r="BD166" s="162">
        <f>IF('Indicator Date'!BD166="","x",'Indicator Date'!BD166)</f>
        <v>2015</v>
      </c>
      <c r="BE166" s="162">
        <f>IF('Indicator Date'!BE166="","x",'Indicator Date'!BE166)</f>
        <v>2014</v>
      </c>
      <c r="BF166" s="108"/>
    </row>
    <row r="167" spans="1:58" x14ac:dyDescent="0.25">
      <c r="A167" s="133" t="s">
        <v>311</v>
      </c>
      <c r="B167" s="111" t="s">
        <v>310</v>
      </c>
      <c r="C167" s="162">
        <f>IF('Indicator Date'!C167="","x",'Indicator Date'!C167)</f>
        <v>2015</v>
      </c>
      <c r="D167" s="162">
        <f>IF('Indicator Date'!D167="","x",'Indicator Date'!D167)</f>
        <v>2015</v>
      </c>
      <c r="E167" s="162">
        <f>IF('Indicator Date'!E167="","x",'Indicator Date'!E167)</f>
        <v>2015</v>
      </c>
      <c r="F167" s="162">
        <f>IF('Indicator Date'!F167="","x",'Indicator Date'!F167)</f>
        <v>2015</v>
      </c>
      <c r="G167" s="162">
        <f>IF('Indicator Date'!G167="","x",'Indicator Date'!G167)</f>
        <v>2015</v>
      </c>
      <c r="H167" s="162">
        <f>IF('Indicator Date'!H167="","x",'Indicator Date'!H167)</f>
        <v>2015</v>
      </c>
      <c r="I167" s="162">
        <f>IF('Indicator Date'!I167="","x",'Indicator Date'!I167)</f>
        <v>2015</v>
      </c>
      <c r="J167" s="162">
        <f>IF('Indicator Date'!J167="","x",'Indicator Date'!J167)</f>
        <v>2016</v>
      </c>
      <c r="K167" s="162">
        <f>IF('Indicator Date'!K167="","x",'Indicator Date'!K167)</f>
        <v>2016</v>
      </c>
      <c r="L167" s="162">
        <f>IF('Indicator Date'!L167="","x",'Indicator Date'!L167)</f>
        <v>2016</v>
      </c>
      <c r="M167" s="162">
        <f>IF('Indicator Date'!M167="","x",'Indicator Date'!M167)</f>
        <v>2018</v>
      </c>
      <c r="N167" s="162">
        <f>IF('Indicator Date'!N167="","x",'Indicator Date'!N167)</f>
        <v>2018</v>
      </c>
      <c r="O167" s="162">
        <f>IF('Indicator Date'!O167="","x",'Indicator Date'!O167)</f>
        <v>2017</v>
      </c>
      <c r="P167" s="162">
        <f>IF('Indicator Date'!P167="","x",'Indicator Date'!P167)</f>
        <v>2017</v>
      </c>
      <c r="Q167" s="162">
        <f>IF('Indicator Date'!Q167="","x",'Indicator Date'!Q167)</f>
        <v>2015</v>
      </c>
      <c r="R167" s="162" t="str">
        <f>IF('Indicator Date'!R167="","x",LEFT(RIGHT('Indicator Date'!R167,6),4))</f>
        <v>x</v>
      </c>
      <c r="S167" s="162">
        <f>IF('Indicator Date'!S167="","x",'Indicator Date'!S167)</f>
        <v>2018</v>
      </c>
      <c r="T167" s="162">
        <f>IF('Indicator Date'!T167="","x",'Indicator Date'!T167)</f>
        <v>2015</v>
      </c>
      <c r="U167" s="162">
        <f>IF('Indicator Date'!U167="","x",'Indicator Date'!U167)</f>
        <v>2016</v>
      </c>
      <c r="V167" s="162" t="str">
        <f>IF('Indicator Date'!V167="","x",'Indicator Date'!V167)</f>
        <v>x</v>
      </c>
      <c r="W167" s="162">
        <f>IF('Indicator Date'!W167="","x",'Indicator Date'!W167)</f>
        <v>2015</v>
      </c>
      <c r="X167" s="162" t="str">
        <f>IF('Indicator Date'!X167="","x",'Indicator Date'!X167)</f>
        <v>x</v>
      </c>
      <c r="Y167" s="162">
        <f>IF('Indicator Date'!Y167="","x",'Indicator Date'!Y167)</f>
        <v>2011</v>
      </c>
      <c r="Z167" s="162">
        <f>IF('Indicator Date'!Z167="","x",'Indicator Date'!Z167)</f>
        <v>2016</v>
      </c>
      <c r="AA167" s="162">
        <f>IF('Indicator Date'!AA167="","x",'Indicator Date'!AA167)</f>
        <v>2016</v>
      </c>
      <c r="AB167" s="162">
        <f>IF('Indicator Date'!AB167="","x",'Indicator Date'!AB167)</f>
        <v>2016</v>
      </c>
      <c r="AC167" s="162">
        <f>IF('Indicator Date'!AC167="","x",'Indicator Date'!AC167)</f>
        <v>2015</v>
      </c>
      <c r="AD167" s="162">
        <f>IF('Indicator Date'!AD167="","x",'Indicator Date'!AD167)</f>
        <v>2015</v>
      </c>
      <c r="AE167" s="162" t="str">
        <f>IF('Indicator Date'!AE167="","x",'Indicator Date'!AE167)</f>
        <v>x</v>
      </c>
      <c r="AF167" s="162">
        <f>IF('Indicator Date'!AF167="","x",'Indicator Date'!AF167)</f>
        <v>2015</v>
      </c>
      <c r="AG167" s="162">
        <f>IF('Indicator Date'!AG167="","x",'Indicator Date'!AG167)</f>
        <v>2012</v>
      </c>
      <c r="AH167" s="162">
        <f>IF('Indicator Date'!AH167="","x",'Indicator Date'!AH167)</f>
        <v>2016</v>
      </c>
      <c r="AI167" s="162">
        <f>IF('Indicator Date'!AI167="","x",'Indicator Date'!AI167)</f>
        <v>2017</v>
      </c>
      <c r="AJ167" s="162">
        <f>IF('Indicator Date'!AJ167="","x",'Indicator Date'!AJ167)</f>
        <v>2018</v>
      </c>
      <c r="AK167" s="162" t="str">
        <f>IF('Indicator Date'!AK167="","x",YEAR('Indicator Date'!AK167))</f>
        <v>x</v>
      </c>
      <c r="AL167" s="162">
        <f>IF('Indicator Date'!AL167="","x",YEAR('Indicator Date'!AL167))</f>
        <v>2017</v>
      </c>
      <c r="AM167" s="162">
        <f>IF('Indicator Date'!AM167="","x",'Indicator Date'!AM167)</f>
        <v>2017</v>
      </c>
      <c r="AN167" s="162">
        <f>IF('Indicator Date'!AN167="","x",'Indicator Date'!AN167)</f>
        <v>2014</v>
      </c>
      <c r="AO167" s="162">
        <f>IF('Indicator Date'!AO167="","x",'Indicator Date'!AO167)</f>
        <v>2014</v>
      </c>
      <c r="AP167" s="162">
        <f>IF('Indicator Date'!AP167="","x",'Indicator Date'!AP167)</f>
        <v>2014</v>
      </c>
      <c r="AQ167" s="162">
        <f>IF('Indicator Date'!AQ167="","x",'Indicator Date'!AQ167)</f>
        <v>2014</v>
      </c>
      <c r="AR167" s="162">
        <f>IF('Indicator Date'!AR167="","x",'Indicator Date'!AR167)</f>
        <v>2015</v>
      </c>
      <c r="AS167" s="162">
        <f>IF('Indicator Date'!AS167="","x",'Indicator Date'!AS167)</f>
        <v>2016</v>
      </c>
      <c r="AT167" s="162">
        <f>IF('Indicator Date'!AT167="","x",'Indicator Date'!AT167)</f>
        <v>2017</v>
      </c>
      <c r="AU167" s="162">
        <f>IF('Indicator Date'!AU167="","x",'Indicator Date'!AU167)</f>
        <v>2016</v>
      </c>
      <c r="AV167" s="162" t="str">
        <f>IF('Indicator Date'!AV167="","x",'Indicator Date'!AV167)</f>
        <v>x</v>
      </c>
      <c r="AW167" s="162">
        <f>IF('Indicator Date'!AW167="","x",'Indicator Date'!AW167)</f>
        <v>2015</v>
      </c>
      <c r="AX167" s="162">
        <f>IF('Indicator Date'!AX167="","x",'Indicator Date'!AX167)</f>
        <v>2016</v>
      </c>
      <c r="AY167" s="162">
        <f>IF('Indicator Date'!AY167="","x",'Indicator Date'!AY167)</f>
        <v>2014</v>
      </c>
      <c r="AZ167" s="162">
        <f>IF('Indicator Date'!AZ167="","x",'Indicator Date'!AZ167)</f>
        <v>2015</v>
      </c>
      <c r="BA167" s="162">
        <f>IF('Indicator Date'!BA167="","x",'Indicator Date'!BA167)</f>
        <v>2015</v>
      </c>
      <c r="BB167" s="162">
        <f>IF('Indicator Date'!BB167="","x",'Indicator Date'!BB167)</f>
        <v>2017</v>
      </c>
      <c r="BC167" s="162">
        <f>IF('Indicator Date'!BC167="","x",'Indicator Date'!BC167)</f>
        <v>2017</v>
      </c>
      <c r="BD167" s="162">
        <f>IF('Indicator Date'!BD167="","x",'Indicator Date'!BD167)</f>
        <v>2015</v>
      </c>
      <c r="BE167" s="162">
        <f>IF('Indicator Date'!BE167="","x",'Indicator Date'!BE167)</f>
        <v>2014</v>
      </c>
      <c r="BF167" s="108"/>
    </row>
    <row r="168" spans="1:58" x14ac:dyDescent="0.25">
      <c r="A168" s="133" t="s">
        <v>313</v>
      </c>
      <c r="B168" s="111" t="s">
        <v>312</v>
      </c>
      <c r="C168" s="162">
        <f>IF('Indicator Date'!C168="","x",'Indicator Date'!C168)</f>
        <v>2015</v>
      </c>
      <c r="D168" s="162">
        <f>IF('Indicator Date'!D168="","x",'Indicator Date'!D168)</f>
        <v>2015</v>
      </c>
      <c r="E168" s="162">
        <f>IF('Indicator Date'!E168="","x",'Indicator Date'!E168)</f>
        <v>2015</v>
      </c>
      <c r="F168" s="162">
        <f>IF('Indicator Date'!F168="","x",'Indicator Date'!F168)</f>
        <v>2015</v>
      </c>
      <c r="G168" s="162">
        <f>IF('Indicator Date'!G168="","x",'Indicator Date'!G168)</f>
        <v>2015</v>
      </c>
      <c r="H168" s="162">
        <f>IF('Indicator Date'!H168="","x",'Indicator Date'!H168)</f>
        <v>2015</v>
      </c>
      <c r="I168" s="162">
        <f>IF('Indicator Date'!I168="","x",'Indicator Date'!I168)</f>
        <v>2015</v>
      </c>
      <c r="J168" s="162">
        <f>IF('Indicator Date'!J168="","x",'Indicator Date'!J168)</f>
        <v>2016</v>
      </c>
      <c r="K168" s="162">
        <f>IF('Indicator Date'!K168="","x",'Indicator Date'!K168)</f>
        <v>2016</v>
      </c>
      <c r="L168" s="162">
        <f>IF('Indicator Date'!L168="","x",'Indicator Date'!L168)</f>
        <v>2016</v>
      </c>
      <c r="M168" s="162">
        <f>IF('Indicator Date'!M168="","x",'Indicator Date'!M168)</f>
        <v>2018</v>
      </c>
      <c r="N168" s="162">
        <f>IF('Indicator Date'!N168="","x",'Indicator Date'!N168)</f>
        <v>2018</v>
      </c>
      <c r="O168" s="162">
        <f>IF('Indicator Date'!O168="","x",'Indicator Date'!O168)</f>
        <v>2017</v>
      </c>
      <c r="P168" s="162">
        <f>IF('Indicator Date'!P168="","x",'Indicator Date'!P168)</f>
        <v>2017</v>
      </c>
      <c r="Q168" s="162">
        <f>IF('Indicator Date'!Q168="","x",'Indicator Date'!Q168)</f>
        <v>2015</v>
      </c>
      <c r="R168" s="162" t="str">
        <f>IF('Indicator Date'!R168="","x",LEFT(RIGHT('Indicator Date'!R168,6),4))</f>
        <v>x</v>
      </c>
      <c r="S168" s="162">
        <f>IF('Indicator Date'!S168="","x",'Indicator Date'!S168)</f>
        <v>2018</v>
      </c>
      <c r="T168" s="162">
        <f>IF('Indicator Date'!T168="","x",'Indicator Date'!T168)</f>
        <v>2015</v>
      </c>
      <c r="U168" s="162">
        <f>IF('Indicator Date'!U168="","x",'Indicator Date'!U168)</f>
        <v>2016</v>
      </c>
      <c r="V168" s="162" t="str">
        <f>IF('Indicator Date'!V168="","x",'Indicator Date'!V168)</f>
        <v>x</v>
      </c>
      <c r="W168" s="162">
        <f>IF('Indicator Date'!W168="","x",'Indicator Date'!W168)</f>
        <v>2015</v>
      </c>
      <c r="X168" s="162" t="str">
        <f>IF('Indicator Date'!X168="","x",'Indicator Date'!X168)</f>
        <v>x</v>
      </c>
      <c r="Y168" s="162">
        <f>IF('Indicator Date'!Y168="","x",'Indicator Date'!Y168)</f>
        <v>2016</v>
      </c>
      <c r="Z168" s="162">
        <f>IF('Indicator Date'!Z168="","x",'Indicator Date'!Z168)</f>
        <v>2016</v>
      </c>
      <c r="AA168" s="162">
        <f>IF('Indicator Date'!AA168="","x",'Indicator Date'!AA168)</f>
        <v>2016</v>
      </c>
      <c r="AB168" s="162">
        <f>IF('Indicator Date'!AB168="","x",'Indicator Date'!AB168)</f>
        <v>2013</v>
      </c>
      <c r="AC168" s="162">
        <f>IF('Indicator Date'!AC168="","x",'Indicator Date'!AC168)</f>
        <v>2015</v>
      </c>
      <c r="AD168" s="162">
        <f>IF('Indicator Date'!AD168="","x",'Indicator Date'!AD168)</f>
        <v>2015</v>
      </c>
      <c r="AE168" s="162" t="str">
        <f>IF('Indicator Date'!AE168="","x",'Indicator Date'!AE168)</f>
        <v>x</v>
      </c>
      <c r="AF168" s="162">
        <f>IF('Indicator Date'!AF168="","x",'Indicator Date'!AF168)</f>
        <v>2015</v>
      </c>
      <c r="AG168" s="162">
        <f>IF('Indicator Date'!AG168="","x",'Indicator Date'!AG168)</f>
        <v>2012</v>
      </c>
      <c r="AH168" s="162">
        <f>IF('Indicator Date'!AH168="","x",'Indicator Date'!AH168)</f>
        <v>2016</v>
      </c>
      <c r="AI168" s="162">
        <f>IF('Indicator Date'!AI168="","x",'Indicator Date'!AI168)</f>
        <v>2017</v>
      </c>
      <c r="AJ168" s="162">
        <f>IF('Indicator Date'!AJ168="","x",'Indicator Date'!AJ168)</f>
        <v>2018</v>
      </c>
      <c r="AK168" s="162" t="str">
        <f>IF('Indicator Date'!AK168="","x",YEAR('Indicator Date'!AK168))</f>
        <v>x</v>
      </c>
      <c r="AL168" s="162">
        <f>IF('Indicator Date'!AL168="","x",YEAR('Indicator Date'!AL168))</f>
        <v>2017</v>
      </c>
      <c r="AM168" s="162">
        <f>IF('Indicator Date'!AM168="","x",'Indicator Date'!AM168)</f>
        <v>2017</v>
      </c>
      <c r="AN168" s="162">
        <f>IF('Indicator Date'!AN168="","x",'Indicator Date'!AN168)</f>
        <v>2014</v>
      </c>
      <c r="AO168" s="162">
        <f>IF('Indicator Date'!AO168="","x",'Indicator Date'!AO168)</f>
        <v>2014</v>
      </c>
      <c r="AP168" s="162">
        <f>IF('Indicator Date'!AP168="","x",'Indicator Date'!AP168)</f>
        <v>2014</v>
      </c>
      <c r="AQ168" s="162">
        <f>IF('Indicator Date'!AQ168="","x",'Indicator Date'!AQ168)</f>
        <v>2014</v>
      </c>
      <c r="AR168" s="162">
        <f>IF('Indicator Date'!AR168="","x",'Indicator Date'!AR168)</f>
        <v>2015</v>
      </c>
      <c r="AS168" s="162">
        <f>IF('Indicator Date'!AS168="","x",'Indicator Date'!AS168)</f>
        <v>2016</v>
      </c>
      <c r="AT168" s="162">
        <f>IF('Indicator Date'!AT168="","x",'Indicator Date'!AT168)</f>
        <v>2017</v>
      </c>
      <c r="AU168" s="162">
        <f>IF('Indicator Date'!AU168="","x",'Indicator Date'!AU168)</f>
        <v>2016</v>
      </c>
      <c r="AV168" s="162" t="str">
        <f>IF('Indicator Date'!AV168="","x",'Indicator Date'!AV168)</f>
        <v>x</v>
      </c>
      <c r="AW168" s="162">
        <f>IF('Indicator Date'!AW168="","x",'Indicator Date'!AW168)</f>
        <v>2015</v>
      </c>
      <c r="AX168" s="162">
        <f>IF('Indicator Date'!AX168="","x",'Indicator Date'!AX168)</f>
        <v>2016</v>
      </c>
      <c r="AY168" s="162">
        <f>IF('Indicator Date'!AY168="","x",'Indicator Date'!AY168)</f>
        <v>2014</v>
      </c>
      <c r="AZ168" s="162">
        <f>IF('Indicator Date'!AZ168="","x",'Indicator Date'!AZ168)</f>
        <v>2015</v>
      </c>
      <c r="BA168" s="162">
        <f>IF('Indicator Date'!BA168="","x",'Indicator Date'!BA168)</f>
        <v>2015</v>
      </c>
      <c r="BB168" s="162">
        <f>IF('Indicator Date'!BB168="","x",'Indicator Date'!BB168)</f>
        <v>2017</v>
      </c>
      <c r="BC168" s="162">
        <f>IF('Indicator Date'!BC168="","x",'Indicator Date'!BC168)</f>
        <v>2017</v>
      </c>
      <c r="BD168" s="162">
        <f>IF('Indicator Date'!BD168="","x",'Indicator Date'!BD168)</f>
        <v>2015</v>
      </c>
      <c r="BE168" s="162">
        <f>IF('Indicator Date'!BE168="","x",'Indicator Date'!BE168)</f>
        <v>2014</v>
      </c>
      <c r="BF168" s="108"/>
    </row>
    <row r="169" spans="1:58" x14ac:dyDescent="0.25">
      <c r="A169" s="133" t="s">
        <v>849</v>
      </c>
      <c r="B169" s="111" t="s">
        <v>314</v>
      </c>
      <c r="C169" s="162">
        <f>IF('Indicator Date'!C169="","x",'Indicator Date'!C169)</f>
        <v>2015</v>
      </c>
      <c r="D169" s="162">
        <f>IF('Indicator Date'!D169="","x",'Indicator Date'!D169)</f>
        <v>2015</v>
      </c>
      <c r="E169" s="162">
        <f>IF('Indicator Date'!E169="","x",'Indicator Date'!E169)</f>
        <v>2015</v>
      </c>
      <c r="F169" s="162">
        <f>IF('Indicator Date'!F169="","x",'Indicator Date'!F169)</f>
        <v>2015</v>
      </c>
      <c r="G169" s="162">
        <f>IF('Indicator Date'!G169="","x",'Indicator Date'!G169)</f>
        <v>2015</v>
      </c>
      <c r="H169" s="162">
        <f>IF('Indicator Date'!H169="","x",'Indicator Date'!H169)</f>
        <v>2015</v>
      </c>
      <c r="I169" s="162">
        <f>IF('Indicator Date'!I169="","x",'Indicator Date'!I169)</f>
        <v>2015</v>
      </c>
      <c r="J169" s="162">
        <f>IF('Indicator Date'!J169="","x",'Indicator Date'!J169)</f>
        <v>2016</v>
      </c>
      <c r="K169" s="162">
        <f>IF('Indicator Date'!K169="","x",'Indicator Date'!K169)</f>
        <v>2016</v>
      </c>
      <c r="L169" s="162">
        <f>IF('Indicator Date'!L169="","x",'Indicator Date'!L169)</f>
        <v>2016</v>
      </c>
      <c r="M169" s="162">
        <f>IF('Indicator Date'!M169="","x",'Indicator Date'!M169)</f>
        <v>2018</v>
      </c>
      <c r="N169" s="162">
        <f>IF('Indicator Date'!N169="","x",'Indicator Date'!N169)</f>
        <v>2018</v>
      </c>
      <c r="O169" s="162">
        <f>IF('Indicator Date'!O169="","x",'Indicator Date'!O169)</f>
        <v>2017</v>
      </c>
      <c r="P169" s="162">
        <f>IF('Indicator Date'!P169="","x",'Indicator Date'!P169)</f>
        <v>2017</v>
      </c>
      <c r="Q169" s="162">
        <f>IF('Indicator Date'!Q169="","x",'Indicator Date'!Q169)</f>
        <v>2015</v>
      </c>
      <c r="R169" s="162" t="str">
        <f>IF('Indicator Date'!R169="","x",LEFT(RIGHT('Indicator Date'!R169,6),4))</f>
        <v>2009</v>
      </c>
      <c r="S169" s="162">
        <f>IF('Indicator Date'!S169="","x",'Indicator Date'!S169)</f>
        <v>2018</v>
      </c>
      <c r="T169" s="162">
        <f>IF('Indicator Date'!T169="","x",'Indicator Date'!T169)</f>
        <v>2015</v>
      </c>
      <c r="U169" s="162">
        <f>IF('Indicator Date'!U169="","x",'Indicator Date'!U169)</f>
        <v>2016</v>
      </c>
      <c r="V169" s="162" t="str">
        <f>IF('Indicator Date'!V169="","x",'Indicator Date'!V169)</f>
        <v>x</v>
      </c>
      <c r="W169" s="162">
        <f>IF('Indicator Date'!W169="","x",'Indicator Date'!W169)</f>
        <v>2015</v>
      </c>
      <c r="X169" s="162">
        <f>IF('Indicator Date'!X169="","x",'Indicator Date'!X169)</f>
        <v>2009</v>
      </c>
      <c r="Y169" s="162">
        <f>IF('Indicator Date'!Y169="","x",'Indicator Date'!Y169)</f>
        <v>2010</v>
      </c>
      <c r="Z169" s="162">
        <f>IF('Indicator Date'!Z169="","x",'Indicator Date'!Z169)</f>
        <v>2016</v>
      </c>
      <c r="AA169" s="162">
        <f>IF('Indicator Date'!AA169="","x",'Indicator Date'!AA169)</f>
        <v>2016</v>
      </c>
      <c r="AB169" s="162">
        <f>IF('Indicator Date'!AB169="","x",'Indicator Date'!AB169)</f>
        <v>2014</v>
      </c>
      <c r="AC169" s="162">
        <f>IF('Indicator Date'!AC169="","x",'Indicator Date'!AC169)</f>
        <v>2012</v>
      </c>
      <c r="AD169" s="162">
        <f>IF('Indicator Date'!AD169="","x",'Indicator Date'!AD169)</f>
        <v>2015</v>
      </c>
      <c r="AE169" s="162" t="str">
        <f>IF('Indicator Date'!AE169="","x",'Indicator Date'!AE169)</f>
        <v>x</v>
      </c>
      <c r="AF169" s="162">
        <f>IF('Indicator Date'!AF169="","x",'Indicator Date'!AF169)</f>
        <v>2015</v>
      </c>
      <c r="AG169" s="162">
        <f>IF('Indicator Date'!AG169="","x",'Indicator Date'!AG169)</f>
        <v>2004</v>
      </c>
      <c r="AH169" s="162">
        <f>IF('Indicator Date'!AH169="","x",'Indicator Date'!AH169)</f>
        <v>2016</v>
      </c>
      <c r="AI169" s="162">
        <f>IF('Indicator Date'!AI169="","x",'Indicator Date'!AI169)</f>
        <v>2017</v>
      </c>
      <c r="AJ169" s="162">
        <f>IF('Indicator Date'!AJ169="","x",'Indicator Date'!AJ169)</f>
        <v>2018</v>
      </c>
      <c r="AK169" s="162">
        <f>IF('Indicator Date'!AK169="","x",YEAR('Indicator Date'!AK169))</f>
        <v>2018</v>
      </c>
      <c r="AL169" s="162">
        <f>IF('Indicator Date'!AL169="","x",YEAR('Indicator Date'!AL169))</f>
        <v>2017</v>
      </c>
      <c r="AM169" s="162">
        <f>IF('Indicator Date'!AM169="","x",'Indicator Date'!AM169)</f>
        <v>2017</v>
      </c>
      <c r="AN169" s="162">
        <f>IF('Indicator Date'!AN169="","x",'Indicator Date'!AN169)</f>
        <v>2014</v>
      </c>
      <c r="AO169" s="162">
        <f>IF('Indicator Date'!AO169="","x",'Indicator Date'!AO169)</f>
        <v>2014</v>
      </c>
      <c r="AP169" s="162" t="str">
        <f>IF('Indicator Date'!AP169="","x",'Indicator Date'!AP169)</f>
        <v>x</v>
      </c>
      <c r="AQ169" s="162" t="str">
        <f>IF('Indicator Date'!AQ169="","x",'Indicator Date'!AQ169)</f>
        <v>x</v>
      </c>
      <c r="AR169" s="162">
        <f>IF('Indicator Date'!AR169="","x",'Indicator Date'!AR169)</f>
        <v>2009</v>
      </c>
      <c r="AS169" s="162">
        <f>IF('Indicator Date'!AS169="","x",'Indicator Date'!AS169)</f>
        <v>2016</v>
      </c>
      <c r="AT169" s="162">
        <f>IF('Indicator Date'!AT169="","x",'Indicator Date'!AT169)</f>
        <v>2017</v>
      </c>
      <c r="AU169" s="162">
        <f>IF('Indicator Date'!AU169="","x",'Indicator Date'!AU169)</f>
        <v>2016</v>
      </c>
      <c r="AV169" s="162">
        <f>IF('Indicator Date'!AV169="","x",'Indicator Date'!AV169)</f>
        <v>2015</v>
      </c>
      <c r="AW169" s="162">
        <f>IF('Indicator Date'!AW169="","x",'Indicator Date'!AW169)</f>
        <v>2015</v>
      </c>
      <c r="AX169" s="162">
        <f>IF('Indicator Date'!AX169="","x",'Indicator Date'!AX169)</f>
        <v>2016</v>
      </c>
      <c r="AY169" s="162">
        <f>IF('Indicator Date'!AY169="","x",'Indicator Date'!AY169)</f>
        <v>2014</v>
      </c>
      <c r="AZ169" s="162">
        <f>IF('Indicator Date'!AZ169="","x",'Indicator Date'!AZ169)</f>
        <v>2015</v>
      </c>
      <c r="BA169" s="162">
        <f>IF('Indicator Date'!BA169="","x",'Indicator Date'!BA169)</f>
        <v>2015</v>
      </c>
      <c r="BB169" s="162">
        <f>IF('Indicator Date'!BB169="","x",'Indicator Date'!BB169)</f>
        <v>2015</v>
      </c>
      <c r="BC169" s="162">
        <f>IF('Indicator Date'!BC169="","x",'Indicator Date'!BC169)</f>
        <v>2017</v>
      </c>
      <c r="BD169" s="162">
        <f>IF('Indicator Date'!BD169="","x",'Indicator Date'!BD169)</f>
        <v>2015</v>
      </c>
      <c r="BE169" s="162">
        <f>IF('Indicator Date'!BE169="","x",'Indicator Date'!BE169)</f>
        <v>2014</v>
      </c>
      <c r="BF169" s="108"/>
    </row>
    <row r="170" spans="1:58" x14ac:dyDescent="0.25">
      <c r="A170" s="133" t="s">
        <v>317</v>
      </c>
      <c r="B170" s="111" t="s">
        <v>316</v>
      </c>
      <c r="C170" s="162">
        <f>IF('Indicator Date'!C170="","x",'Indicator Date'!C170)</f>
        <v>2015</v>
      </c>
      <c r="D170" s="162">
        <f>IF('Indicator Date'!D170="","x",'Indicator Date'!D170)</f>
        <v>2015</v>
      </c>
      <c r="E170" s="162">
        <f>IF('Indicator Date'!E170="","x",'Indicator Date'!E170)</f>
        <v>2015</v>
      </c>
      <c r="F170" s="162">
        <f>IF('Indicator Date'!F170="","x",'Indicator Date'!F170)</f>
        <v>2015</v>
      </c>
      <c r="G170" s="162">
        <f>IF('Indicator Date'!G170="","x",'Indicator Date'!G170)</f>
        <v>2015</v>
      </c>
      <c r="H170" s="162">
        <f>IF('Indicator Date'!H170="","x",'Indicator Date'!H170)</f>
        <v>2015</v>
      </c>
      <c r="I170" s="162">
        <f>IF('Indicator Date'!I170="","x",'Indicator Date'!I170)</f>
        <v>2015</v>
      </c>
      <c r="J170" s="162">
        <f>IF('Indicator Date'!J170="","x",'Indicator Date'!J170)</f>
        <v>2016</v>
      </c>
      <c r="K170" s="162">
        <f>IF('Indicator Date'!K170="","x",'Indicator Date'!K170)</f>
        <v>2016</v>
      </c>
      <c r="L170" s="162">
        <f>IF('Indicator Date'!L170="","x",'Indicator Date'!L170)</f>
        <v>2016</v>
      </c>
      <c r="M170" s="162">
        <f>IF('Indicator Date'!M170="","x",'Indicator Date'!M170)</f>
        <v>2018</v>
      </c>
      <c r="N170" s="162">
        <f>IF('Indicator Date'!N170="","x",'Indicator Date'!N170)</f>
        <v>2018</v>
      </c>
      <c r="O170" s="162">
        <f>IF('Indicator Date'!O170="","x",'Indicator Date'!O170)</f>
        <v>2017</v>
      </c>
      <c r="P170" s="162">
        <f>IF('Indicator Date'!P170="","x",'Indicator Date'!P170)</f>
        <v>2017</v>
      </c>
      <c r="Q170" s="162">
        <f>IF('Indicator Date'!Q170="","x",'Indicator Date'!Q170)</f>
        <v>2015</v>
      </c>
      <c r="R170" s="162" t="str">
        <f>IF('Indicator Date'!R170="","x",LEFT(RIGHT('Indicator Date'!R170,6),4))</f>
        <v>2012</v>
      </c>
      <c r="S170" s="162">
        <f>IF('Indicator Date'!S170="","x",'Indicator Date'!S170)</f>
        <v>2018</v>
      </c>
      <c r="T170" s="162">
        <f>IF('Indicator Date'!T170="","x",'Indicator Date'!T170)</f>
        <v>2015</v>
      </c>
      <c r="U170" s="162">
        <f>IF('Indicator Date'!U170="","x",'Indicator Date'!U170)</f>
        <v>2016</v>
      </c>
      <c r="V170" s="162">
        <f>IF('Indicator Date'!V170="","x",'Indicator Date'!V170)</f>
        <v>2016</v>
      </c>
      <c r="W170" s="162">
        <f>IF('Indicator Date'!W170="","x",'Indicator Date'!W170)</f>
        <v>2015</v>
      </c>
      <c r="X170" s="162">
        <f>IF('Indicator Date'!X170="","x",'Indicator Date'!X170)</f>
        <v>2012</v>
      </c>
      <c r="Y170" s="162">
        <f>IF('Indicator Date'!Y170="","x",'Indicator Date'!Y170)</f>
        <v>2013</v>
      </c>
      <c r="Z170" s="162">
        <f>IF('Indicator Date'!Z170="","x",'Indicator Date'!Z170)</f>
        <v>2016</v>
      </c>
      <c r="AA170" s="162">
        <f>IF('Indicator Date'!AA170="","x",'Indicator Date'!AA170)</f>
        <v>2016</v>
      </c>
      <c r="AB170" s="162">
        <f>IF('Indicator Date'!AB170="","x",'Indicator Date'!AB170)</f>
        <v>2016</v>
      </c>
      <c r="AC170" s="162">
        <f>IF('Indicator Date'!AC170="","x",'Indicator Date'!AC170)</f>
        <v>2015</v>
      </c>
      <c r="AD170" s="162">
        <f>IF('Indicator Date'!AD170="","x",'Indicator Date'!AD170)</f>
        <v>2015</v>
      </c>
      <c r="AE170" s="162">
        <f>IF('Indicator Date'!AE170="","x",'Indicator Date'!AE170)</f>
        <v>2012</v>
      </c>
      <c r="AF170" s="162">
        <f>IF('Indicator Date'!AF170="","x",'Indicator Date'!AF170)</f>
        <v>2015</v>
      </c>
      <c r="AG170" s="162">
        <f>IF('Indicator Date'!AG170="","x",'Indicator Date'!AG170)</f>
        <v>2014</v>
      </c>
      <c r="AH170" s="162">
        <f>IF('Indicator Date'!AH170="","x",'Indicator Date'!AH170)</f>
        <v>2016</v>
      </c>
      <c r="AI170" s="162">
        <f>IF('Indicator Date'!AI170="","x",'Indicator Date'!AI170)</f>
        <v>2017</v>
      </c>
      <c r="AJ170" s="162">
        <f>IF('Indicator Date'!AJ170="","x",'Indicator Date'!AJ170)</f>
        <v>2018</v>
      </c>
      <c r="AK170" s="162" t="str">
        <f>IF('Indicator Date'!AK170="","x",YEAR('Indicator Date'!AK170))</f>
        <v>x</v>
      </c>
      <c r="AL170" s="162">
        <f>IF('Indicator Date'!AL170="","x",YEAR('Indicator Date'!AL170))</f>
        <v>2017</v>
      </c>
      <c r="AM170" s="162">
        <f>IF('Indicator Date'!AM170="","x",'Indicator Date'!AM170)</f>
        <v>2017</v>
      </c>
      <c r="AN170" s="162">
        <f>IF('Indicator Date'!AN170="","x",'Indicator Date'!AN170)</f>
        <v>2014</v>
      </c>
      <c r="AO170" s="162">
        <f>IF('Indicator Date'!AO170="","x",'Indicator Date'!AO170)</f>
        <v>2014</v>
      </c>
      <c r="AP170" s="162" t="str">
        <f>IF('Indicator Date'!AP170="","x",'Indicator Date'!AP170)</f>
        <v>x</v>
      </c>
      <c r="AQ170" s="162" t="str">
        <f>IF('Indicator Date'!AQ170="","x",'Indicator Date'!AQ170)</f>
        <v>x</v>
      </c>
      <c r="AR170" s="162">
        <f>IF('Indicator Date'!AR170="","x",'Indicator Date'!AR170)</f>
        <v>2009</v>
      </c>
      <c r="AS170" s="162">
        <f>IF('Indicator Date'!AS170="","x",'Indicator Date'!AS170)</f>
        <v>2016</v>
      </c>
      <c r="AT170" s="162">
        <f>IF('Indicator Date'!AT170="","x",'Indicator Date'!AT170)</f>
        <v>2017</v>
      </c>
      <c r="AU170" s="162">
        <f>IF('Indicator Date'!AU170="","x",'Indicator Date'!AU170)</f>
        <v>2016</v>
      </c>
      <c r="AV170" s="162">
        <f>IF('Indicator Date'!AV170="","x",'Indicator Date'!AV170)</f>
        <v>2015</v>
      </c>
      <c r="AW170" s="162">
        <f>IF('Indicator Date'!AW170="","x",'Indicator Date'!AW170)</f>
        <v>2015</v>
      </c>
      <c r="AX170" s="162">
        <f>IF('Indicator Date'!AX170="","x",'Indicator Date'!AX170)</f>
        <v>2016</v>
      </c>
      <c r="AY170" s="162">
        <f>IF('Indicator Date'!AY170="","x",'Indicator Date'!AY170)</f>
        <v>2014</v>
      </c>
      <c r="AZ170" s="162">
        <f>IF('Indicator Date'!AZ170="","x",'Indicator Date'!AZ170)</f>
        <v>2015</v>
      </c>
      <c r="BA170" s="162">
        <f>IF('Indicator Date'!BA170="","x",'Indicator Date'!BA170)</f>
        <v>2015</v>
      </c>
      <c r="BB170" s="162">
        <f>IF('Indicator Date'!BB170="","x",'Indicator Date'!BB170)</f>
        <v>2017</v>
      </c>
      <c r="BC170" s="162">
        <f>IF('Indicator Date'!BC170="","x",'Indicator Date'!BC170)</f>
        <v>2017</v>
      </c>
      <c r="BD170" s="162">
        <f>IF('Indicator Date'!BD170="","x",'Indicator Date'!BD170)</f>
        <v>2015</v>
      </c>
      <c r="BE170" s="162">
        <f>IF('Indicator Date'!BE170="","x",'Indicator Date'!BE170)</f>
        <v>2014</v>
      </c>
      <c r="BF170" s="108"/>
    </row>
    <row r="171" spans="1:58" x14ac:dyDescent="0.25">
      <c r="A171" s="133" t="s">
        <v>850</v>
      </c>
      <c r="B171" s="111" t="s">
        <v>318</v>
      </c>
      <c r="C171" s="162">
        <f>IF('Indicator Date'!C171="","x",'Indicator Date'!C171)</f>
        <v>2015</v>
      </c>
      <c r="D171" s="162">
        <f>IF('Indicator Date'!D171="","x",'Indicator Date'!D171)</f>
        <v>2015</v>
      </c>
      <c r="E171" s="162">
        <f>IF('Indicator Date'!E171="","x",'Indicator Date'!E171)</f>
        <v>2015</v>
      </c>
      <c r="F171" s="162">
        <f>IF('Indicator Date'!F171="","x",'Indicator Date'!F171)</f>
        <v>2015</v>
      </c>
      <c r="G171" s="162">
        <f>IF('Indicator Date'!G171="","x",'Indicator Date'!G171)</f>
        <v>2015</v>
      </c>
      <c r="H171" s="162">
        <f>IF('Indicator Date'!H171="","x",'Indicator Date'!H171)</f>
        <v>2015</v>
      </c>
      <c r="I171" s="162">
        <f>IF('Indicator Date'!I171="","x",'Indicator Date'!I171)</f>
        <v>2015</v>
      </c>
      <c r="J171" s="162">
        <f>IF('Indicator Date'!J171="","x",'Indicator Date'!J171)</f>
        <v>2016</v>
      </c>
      <c r="K171" s="162">
        <f>IF('Indicator Date'!K171="","x",'Indicator Date'!K171)</f>
        <v>2016</v>
      </c>
      <c r="L171" s="162">
        <f>IF('Indicator Date'!L171="","x",'Indicator Date'!L171)</f>
        <v>2016</v>
      </c>
      <c r="M171" s="162">
        <f>IF('Indicator Date'!M171="","x",'Indicator Date'!M171)</f>
        <v>2018</v>
      </c>
      <c r="N171" s="162">
        <f>IF('Indicator Date'!N171="","x",'Indicator Date'!N171)</f>
        <v>2018</v>
      </c>
      <c r="O171" s="162">
        <f>IF('Indicator Date'!O171="","x",'Indicator Date'!O171)</f>
        <v>2017</v>
      </c>
      <c r="P171" s="162">
        <f>IF('Indicator Date'!P171="","x",'Indicator Date'!P171)</f>
        <v>2017</v>
      </c>
      <c r="Q171" s="162">
        <f>IF('Indicator Date'!Q171="","x",'Indicator Date'!Q171)</f>
        <v>2015</v>
      </c>
      <c r="R171" s="162" t="str">
        <f>IF('Indicator Date'!R171="","x",LEFT(RIGHT('Indicator Date'!R171,6),4))</f>
        <v>2010</v>
      </c>
      <c r="S171" s="162">
        <f>IF('Indicator Date'!S171="","x",'Indicator Date'!S171)</f>
        <v>2018</v>
      </c>
      <c r="T171" s="162">
        <f>IF('Indicator Date'!T171="","x",'Indicator Date'!T171)</f>
        <v>2015</v>
      </c>
      <c r="U171" s="162">
        <f>IF('Indicator Date'!U171="","x",'Indicator Date'!U171)</f>
        <v>2016</v>
      </c>
      <c r="V171" s="162">
        <f>IF('Indicator Date'!V171="","x",'Indicator Date'!V171)</f>
        <v>2016</v>
      </c>
      <c r="W171" s="162">
        <f>IF('Indicator Date'!W171="","x",'Indicator Date'!W171)</f>
        <v>2015</v>
      </c>
      <c r="X171" s="162">
        <f>IF('Indicator Date'!X171="","x",'Indicator Date'!X171)</f>
        <v>2011</v>
      </c>
      <c r="Y171" s="162">
        <f>IF('Indicator Date'!Y171="","x",'Indicator Date'!Y171)</f>
        <v>2012</v>
      </c>
      <c r="Z171" s="162">
        <f>IF('Indicator Date'!Z171="","x",'Indicator Date'!Z171)</f>
        <v>2016</v>
      </c>
      <c r="AA171" s="162">
        <f>IF('Indicator Date'!AA171="","x",'Indicator Date'!AA171)</f>
        <v>2016</v>
      </c>
      <c r="AB171" s="162">
        <f>IF('Indicator Date'!AB171="","x",'Indicator Date'!AB171)</f>
        <v>2016</v>
      </c>
      <c r="AC171" s="162">
        <f>IF('Indicator Date'!AC171="","x",'Indicator Date'!AC171)</f>
        <v>2015</v>
      </c>
      <c r="AD171" s="162">
        <f>IF('Indicator Date'!AD171="","x",'Indicator Date'!AD171)</f>
        <v>2015</v>
      </c>
      <c r="AE171" s="162">
        <f>IF('Indicator Date'!AE171="","x",'Indicator Date'!AE171)</f>
        <v>2012</v>
      </c>
      <c r="AF171" s="162">
        <f>IF('Indicator Date'!AF171="","x",'Indicator Date'!AF171)</f>
        <v>2015</v>
      </c>
      <c r="AG171" s="162">
        <f>IF('Indicator Date'!AG171="","x",'Indicator Date'!AG171)</f>
        <v>2011</v>
      </c>
      <c r="AH171" s="162">
        <f>IF('Indicator Date'!AH171="","x",'Indicator Date'!AH171)</f>
        <v>2016</v>
      </c>
      <c r="AI171" s="162">
        <f>IF('Indicator Date'!AI171="","x",'Indicator Date'!AI171)</f>
        <v>2017</v>
      </c>
      <c r="AJ171" s="162">
        <f>IF('Indicator Date'!AJ171="","x",'Indicator Date'!AJ171)</f>
        <v>2018</v>
      </c>
      <c r="AK171" s="162" t="str">
        <f>IF('Indicator Date'!AK171="","x",YEAR('Indicator Date'!AK171))</f>
        <v>x</v>
      </c>
      <c r="AL171" s="162">
        <f>IF('Indicator Date'!AL171="","x",YEAR('Indicator Date'!AL171))</f>
        <v>2018</v>
      </c>
      <c r="AM171" s="162">
        <f>IF('Indicator Date'!AM171="","x",'Indicator Date'!AM171)</f>
        <v>2017</v>
      </c>
      <c r="AN171" s="162">
        <f>IF('Indicator Date'!AN171="","x",'Indicator Date'!AN171)</f>
        <v>2014</v>
      </c>
      <c r="AO171" s="162">
        <f>IF('Indicator Date'!AO171="","x",'Indicator Date'!AO171)</f>
        <v>2014</v>
      </c>
      <c r="AP171" s="162">
        <f>IF('Indicator Date'!AP171="","x",'Indicator Date'!AP171)</f>
        <v>2013</v>
      </c>
      <c r="AQ171" s="162">
        <f>IF('Indicator Date'!AQ171="","x",'Indicator Date'!AQ171)</f>
        <v>2014</v>
      </c>
      <c r="AR171" s="162">
        <f>IF('Indicator Date'!AR171="","x",'Indicator Date'!AR171)</f>
        <v>2015</v>
      </c>
      <c r="AS171" s="162">
        <f>IF('Indicator Date'!AS171="","x",'Indicator Date'!AS171)</f>
        <v>2016</v>
      </c>
      <c r="AT171" s="162">
        <f>IF('Indicator Date'!AT171="","x",'Indicator Date'!AT171)</f>
        <v>2017</v>
      </c>
      <c r="AU171" s="162">
        <f>IF('Indicator Date'!AU171="","x",'Indicator Date'!AU171)</f>
        <v>2016</v>
      </c>
      <c r="AV171" s="162">
        <f>IF('Indicator Date'!AV171="","x",'Indicator Date'!AV171)</f>
        <v>2015</v>
      </c>
      <c r="AW171" s="162">
        <f>IF('Indicator Date'!AW171="","x",'Indicator Date'!AW171)</f>
        <v>2015</v>
      </c>
      <c r="AX171" s="162">
        <f>IF('Indicator Date'!AX171="","x",'Indicator Date'!AX171)</f>
        <v>2016</v>
      </c>
      <c r="AY171" s="162">
        <f>IF('Indicator Date'!AY171="","x",'Indicator Date'!AY171)</f>
        <v>2014</v>
      </c>
      <c r="AZ171" s="162">
        <f>IF('Indicator Date'!AZ171="","x",'Indicator Date'!AZ171)</f>
        <v>2015</v>
      </c>
      <c r="BA171" s="162">
        <f>IF('Indicator Date'!BA171="","x",'Indicator Date'!BA171)</f>
        <v>2015</v>
      </c>
      <c r="BB171" s="162">
        <f>IF('Indicator Date'!BB171="","x",'Indicator Date'!BB171)</f>
        <v>2017</v>
      </c>
      <c r="BC171" s="162">
        <f>IF('Indicator Date'!BC171="","x",'Indicator Date'!BC171)</f>
        <v>2017</v>
      </c>
      <c r="BD171" s="162">
        <f>IF('Indicator Date'!BD171="","x",'Indicator Date'!BD171)</f>
        <v>2015</v>
      </c>
      <c r="BE171" s="162">
        <f>IF('Indicator Date'!BE171="","x",'Indicator Date'!BE171)</f>
        <v>2014</v>
      </c>
      <c r="BF171" s="108"/>
    </row>
    <row r="172" spans="1:58" x14ac:dyDescent="0.25">
      <c r="A172" s="133" t="s">
        <v>320</v>
      </c>
      <c r="B172" s="111" t="s">
        <v>319</v>
      </c>
      <c r="C172" s="162">
        <f>IF('Indicator Date'!C172="","x",'Indicator Date'!C172)</f>
        <v>2015</v>
      </c>
      <c r="D172" s="162">
        <f>IF('Indicator Date'!D172="","x",'Indicator Date'!D172)</f>
        <v>2015</v>
      </c>
      <c r="E172" s="162">
        <f>IF('Indicator Date'!E172="","x",'Indicator Date'!E172)</f>
        <v>2015</v>
      </c>
      <c r="F172" s="162">
        <f>IF('Indicator Date'!F172="","x",'Indicator Date'!F172)</f>
        <v>2015</v>
      </c>
      <c r="G172" s="162">
        <f>IF('Indicator Date'!G172="","x",'Indicator Date'!G172)</f>
        <v>2015</v>
      </c>
      <c r="H172" s="162">
        <f>IF('Indicator Date'!H172="","x",'Indicator Date'!H172)</f>
        <v>2015</v>
      </c>
      <c r="I172" s="162">
        <f>IF('Indicator Date'!I172="","x",'Indicator Date'!I172)</f>
        <v>2015</v>
      </c>
      <c r="J172" s="162">
        <f>IF('Indicator Date'!J172="","x",'Indicator Date'!J172)</f>
        <v>2016</v>
      </c>
      <c r="K172" s="162">
        <f>IF('Indicator Date'!K172="","x",'Indicator Date'!K172)</f>
        <v>2016</v>
      </c>
      <c r="L172" s="162">
        <f>IF('Indicator Date'!L172="","x",'Indicator Date'!L172)</f>
        <v>2016</v>
      </c>
      <c r="M172" s="162">
        <f>IF('Indicator Date'!M172="","x",'Indicator Date'!M172)</f>
        <v>2018</v>
      </c>
      <c r="N172" s="162">
        <f>IF('Indicator Date'!N172="","x",'Indicator Date'!N172)</f>
        <v>2018</v>
      </c>
      <c r="O172" s="162">
        <f>IF('Indicator Date'!O172="","x",'Indicator Date'!O172)</f>
        <v>2017</v>
      </c>
      <c r="P172" s="162">
        <f>IF('Indicator Date'!P172="","x",'Indicator Date'!P172)</f>
        <v>2017</v>
      </c>
      <c r="Q172" s="162">
        <f>IF('Indicator Date'!Q172="","x",'Indicator Date'!Q172)</f>
        <v>2015</v>
      </c>
      <c r="R172" s="162" t="str">
        <f>IF('Indicator Date'!R172="","x",LEFT(RIGHT('Indicator Date'!R172,6),4))</f>
        <v>2006</v>
      </c>
      <c r="S172" s="162">
        <f>IF('Indicator Date'!S172="","x",'Indicator Date'!S172)</f>
        <v>2018</v>
      </c>
      <c r="T172" s="162">
        <f>IF('Indicator Date'!T172="","x",'Indicator Date'!T172)</f>
        <v>2015</v>
      </c>
      <c r="U172" s="162">
        <f>IF('Indicator Date'!U172="","x",'Indicator Date'!U172)</f>
        <v>2016</v>
      </c>
      <c r="V172" s="162">
        <f>IF('Indicator Date'!V172="","x",'Indicator Date'!V172)</f>
        <v>2016</v>
      </c>
      <c r="W172" s="162">
        <f>IF('Indicator Date'!W172="","x",'Indicator Date'!W172)</f>
        <v>2015</v>
      </c>
      <c r="X172" s="162">
        <f>IF('Indicator Date'!X172="","x",'Indicator Date'!X172)</f>
        <v>2016</v>
      </c>
      <c r="Y172" s="162">
        <f>IF('Indicator Date'!Y172="","x",'Indicator Date'!Y172)</f>
        <v>2010</v>
      </c>
      <c r="Z172" s="162">
        <f>IF('Indicator Date'!Z172="","x",'Indicator Date'!Z172)</f>
        <v>2016</v>
      </c>
      <c r="AA172" s="162">
        <f>IF('Indicator Date'!AA172="","x",'Indicator Date'!AA172)</f>
        <v>2016</v>
      </c>
      <c r="AB172" s="162">
        <f>IF('Indicator Date'!AB172="","x",'Indicator Date'!AB172)</f>
        <v>2016</v>
      </c>
      <c r="AC172" s="162">
        <f>IF('Indicator Date'!AC172="","x",'Indicator Date'!AC172)</f>
        <v>2015</v>
      </c>
      <c r="AD172" s="162">
        <f>IF('Indicator Date'!AD172="","x",'Indicator Date'!AD172)</f>
        <v>2015</v>
      </c>
      <c r="AE172" s="162">
        <f>IF('Indicator Date'!AE172="","x",'Indicator Date'!AE172)</f>
        <v>2012</v>
      </c>
      <c r="AF172" s="162">
        <f>IF('Indicator Date'!AF172="","x",'Indicator Date'!AF172)</f>
        <v>2015</v>
      </c>
      <c r="AG172" s="162">
        <f>IF('Indicator Date'!AG172="","x",'Indicator Date'!AG172)</f>
        <v>2012</v>
      </c>
      <c r="AH172" s="162">
        <f>IF('Indicator Date'!AH172="","x",'Indicator Date'!AH172)</f>
        <v>2016</v>
      </c>
      <c r="AI172" s="162">
        <f>IF('Indicator Date'!AI172="","x",'Indicator Date'!AI172)</f>
        <v>2017</v>
      </c>
      <c r="AJ172" s="162">
        <f>IF('Indicator Date'!AJ172="","x",'Indicator Date'!AJ172)</f>
        <v>2018</v>
      </c>
      <c r="AK172" s="162">
        <f>IF('Indicator Date'!AK172="","x",YEAR('Indicator Date'!AK172))</f>
        <v>2018</v>
      </c>
      <c r="AL172" s="162">
        <f>IF('Indicator Date'!AL172="","x",YEAR('Indicator Date'!AL172))</f>
        <v>2017</v>
      </c>
      <c r="AM172" s="162">
        <f>IF('Indicator Date'!AM172="","x",'Indicator Date'!AM172)</f>
        <v>2017</v>
      </c>
      <c r="AN172" s="162">
        <f>IF('Indicator Date'!AN172="","x",'Indicator Date'!AN172)</f>
        <v>2014</v>
      </c>
      <c r="AO172" s="162">
        <f>IF('Indicator Date'!AO172="","x",'Indicator Date'!AO172)</f>
        <v>2014</v>
      </c>
      <c r="AP172" s="162">
        <f>IF('Indicator Date'!AP172="","x",'Indicator Date'!AP172)</f>
        <v>2014</v>
      </c>
      <c r="AQ172" s="162">
        <f>IF('Indicator Date'!AQ172="","x",'Indicator Date'!AQ172)</f>
        <v>2014</v>
      </c>
      <c r="AR172" s="162">
        <f>IF('Indicator Date'!AR172="","x",'Indicator Date'!AR172)</f>
        <v>2015</v>
      </c>
      <c r="AS172" s="162">
        <f>IF('Indicator Date'!AS172="","x",'Indicator Date'!AS172)</f>
        <v>2016</v>
      </c>
      <c r="AT172" s="162">
        <f>IF('Indicator Date'!AT172="","x",'Indicator Date'!AT172)</f>
        <v>2017</v>
      </c>
      <c r="AU172" s="162">
        <f>IF('Indicator Date'!AU172="","x",'Indicator Date'!AU172)</f>
        <v>2016</v>
      </c>
      <c r="AV172" s="162">
        <f>IF('Indicator Date'!AV172="","x",'Indicator Date'!AV172)</f>
        <v>2015</v>
      </c>
      <c r="AW172" s="162">
        <f>IF('Indicator Date'!AW172="","x",'Indicator Date'!AW172)</f>
        <v>2015</v>
      </c>
      <c r="AX172" s="162">
        <f>IF('Indicator Date'!AX172="","x",'Indicator Date'!AX172)</f>
        <v>2016</v>
      </c>
      <c r="AY172" s="162">
        <f>IF('Indicator Date'!AY172="","x",'Indicator Date'!AY172)</f>
        <v>2014</v>
      </c>
      <c r="AZ172" s="162">
        <f>IF('Indicator Date'!AZ172="","x",'Indicator Date'!AZ172)</f>
        <v>2015</v>
      </c>
      <c r="BA172" s="162">
        <f>IF('Indicator Date'!BA172="","x",'Indicator Date'!BA172)</f>
        <v>2015</v>
      </c>
      <c r="BB172" s="162">
        <f>IF('Indicator Date'!BB172="","x",'Indicator Date'!BB172)</f>
        <v>2017</v>
      </c>
      <c r="BC172" s="162">
        <f>IF('Indicator Date'!BC172="","x",'Indicator Date'!BC172)</f>
        <v>2017</v>
      </c>
      <c r="BD172" s="162">
        <f>IF('Indicator Date'!BD172="","x",'Indicator Date'!BD172)</f>
        <v>2015</v>
      </c>
      <c r="BE172" s="162">
        <f>IF('Indicator Date'!BE172="","x",'Indicator Date'!BE172)</f>
        <v>2014</v>
      </c>
      <c r="BF172" s="108"/>
    </row>
    <row r="173" spans="1:58" x14ac:dyDescent="0.25">
      <c r="A173" s="133" t="s">
        <v>940</v>
      </c>
      <c r="B173" s="111" t="s">
        <v>187</v>
      </c>
      <c r="C173" s="162">
        <f>IF('Indicator Date'!C173="","x",'Indicator Date'!C173)</f>
        <v>2015</v>
      </c>
      <c r="D173" s="162">
        <f>IF('Indicator Date'!D173="","x",'Indicator Date'!D173)</f>
        <v>2015</v>
      </c>
      <c r="E173" s="162">
        <f>IF('Indicator Date'!E173="","x",'Indicator Date'!E173)</f>
        <v>2015</v>
      </c>
      <c r="F173" s="162">
        <f>IF('Indicator Date'!F173="","x",'Indicator Date'!F173)</f>
        <v>2015</v>
      </c>
      <c r="G173" s="162">
        <f>IF('Indicator Date'!G173="","x",'Indicator Date'!G173)</f>
        <v>2015</v>
      </c>
      <c r="H173" s="162">
        <f>IF('Indicator Date'!H173="","x",'Indicator Date'!H173)</f>
        <v>2015</v>
      </c>
      <c r="I173" s="162">
        <f>IF('Indicator Date'!I173="","x",'Indicator Date'!I173)</f>
        <v>2015</v>
      </c>
      <c r="J173" s="162">
        <f>IF('Indicator Date'!J173="","x",'Indicator Date'!J173)</f>
        <v>2016</v>
      </c>
      <c r="K173" s="162">
        <f>IF('Indicator Date'!K173="","x",'Indicator Date'!K173)</f>
        <v>2016</v>
      </c>
      <c r="L173" s="162">
        <f>IF('Indicator Date'!L173="","x",'Indicator Date'!L173)</f>
        <v>2016</v>
      </c>
      <c r="M173" s="162">
        <f>IF('Indicator Date'!M173="","x",'Indicator Date'!M173)</f>
        <v>2018</v>
      </c>
      <c r="N173" s="162">
        <f>IF('Indicator Date'!N173="","x",'Indicator Date'!N173)</f>
        <v>2018</v>
      </c>
      <c r="O173" s="162">
        <f>IF('Indicator Date'!O173="","x",'Indicator Date'!O173)</f>
        <v>2017</v>
      </c>
      <c r="P173" s="162">
        <f>IF('Indicator Date'!P173="","x",'Indicator Date'!P173)</f>
        <v>2017</v>
      </c>
      <c r="Q173" s="162">
        <f>IF('Indicator Date'!Q173="","x",'Indicator Date'!Q173)</f>
        <v>2015</v>
      </c>
      <c r="R173" s="162" t="str">
        <f>IF('Indicator Date'!R173="","x",LEFT(RIGHT('Indicator Date'!R173,6),4))</f>
        <v>2011</v>
      </c>
      <c r="S173" s="162">
        <f>IF('Indicator Date'!S173="","x",'Indicator Date'!S173)</f>
        <v>2018</v>
      </c>
      <c r="T173" s="162">
        <f>IF('Indicator Date'!T173="","x",'Indicator Date'!T173)</f>
        <v>2015</v>
      </c>
      <c r="U173" s="162">
        <f>IF('Indicator Date'!U173="","x",'Indicator Date'!U173)</f>
        <v>2016</v>
      </c>
      <c r="V173" s="162">
        <f>IF('Indicator Date'!V173="","x",'Indicator Date'!V173)</f>
        <v>2016</v>
      </c>
      <c r="W173" s="162">
        <f>IF('Indicator Date'!W173="","x",'Indicator Date'!W173)</f>
        <v>2015</v>
      </c>
      <c r="X173" s="162">
        <f>IF('Indicator Date'!X173="","x",'Indicator Date'!X173)</f>
        <v>2011</v>
      </c>
      <c r="Y173" s="162">
        <f>IF('Indicator Date'!Y173="","x",'Indicator Date'!Y173)</f>
        <v>2010</v>
      </c>
      <c r="Z173" s="162">
        <f>IF('Indicator Date'!Z173="","x",'Indicator Date'!Z173)</f>
        <v>2016</v>
      </c>
      <c r="AA173" s="162">
        <f>IF('Indicator Date'!AA173="","x",'Indicator Date'!AA173)</f>
        <v>2016</v>
      </c>
      <c r="AB173" s="162">
        <f>IF('Indicator Date'!AB173="","x",'Indicator Date'!AB173)</f>
        <v>2016</v>
      </c>
      <c r="AC173" s="162">
        <f>IF('Indicator Date'!AC173="","x",'Indicator Date'!AC173)</f>
        <v>2015</v>
      </c>
      <c r="AD173" s="162">
        <f>IF('Indicator Date'!AD173="","x",'Indicator Date'!AD173)</f>
        <v>2015</v>
      </c>
      <c r="AE173" s="162" t="str">
        <f>IF('Indicator Date'!AE173="","x",'Indicator Date'!AE173)</f>
        <v>x</v>
      </c>
      <c r="AF173" s="162">
        <f>IF('Indicator Date'!AF173="","x",'Indicator Date'!AF173)</f>
        <v>2015</v>
      </c>
      <c r="AG173" s="162">
        <f>IF('Indicator Date'!AG173="","x",'Indicator Date'!AG173)</f>
        <v>2008</v>
      </c>
      <c r="AH173" s="162">
        <f>IF('Indicator Date'!AH173="","x",'Indicator Date'!AH173)</f>
        <v>2016</v>
      </c>
      <c r="AI173" s="162">
        <f>IF('Indicator Date'!AI173="","x",'Indicator Date'!AI173)</f>
        <v>2017</v>
      </c>
      <c r="AJ173" s="162">
        <f>IF('Indicator Date'!AJ173="","x",'Indicator Date'!AJ173)</f>
        <v>2018</v>
      </c>
      <c r="AK173" s="162">
        <f>IF('Indicator Date'!AK173="","x",YEAR('Indicator Date'!AK173))</f>
        <v>2018</v>
      </c>
      <c r="AL173" s="162">
        <f>IF('Indicator Date'!AL173="","x",YEAR('Indicator Date'!AL173))</f>
        <v>2017</v>
      </c>
      <c r="AM173" s="162">
        <f>IF('Indicator Date'!AM173="","x",'Indicator Date'!AM173)</f>
        <v>2017</v>
      </c>
      <c r="AN173" s="162">
        <f>IF('Indicator Date'!AN173="","x",'Indicator Date'!AN173)</f>
        <v>2014</v>
      </c>
      <c r="AO173" s="162">
        <f>IF('Indicator Date'!AO173="","x",'Indicator Date'!AO173)</f>
        <v>2014</v>
      </c>
      <c r="AP173" s="162">
        <f>IF('Indicator Date'!AP173="","x",'Indicator Date'!AP173)</f>
        <v>2013</v>
      </c>
      <c r="AQ173" s="162">
        <f>IF('Indicator Date'!AQ173="","x",'Indicator Date'!AQ173)</f>
        <v>2013</v>
      </c>
      <c r="AR173" s="162">
        <f>IF('Indicator Date'!AR173="","x",'Indicator Date'!AR173)</f>
        <v>2015</v>
      </c>
      <c r="AS173" s="162">
        <f>IF('Indicator Date'!AS173="","x",'Indicator Date'!AS173)</f>
        <v>2016</v>
      </c>
      <c r="AT173" s="162">
        <f>IF('Indicator Date'!AT173="","x",'Indicator Date'!AT173)</f>
        <v>2017</v>
      </c>
      <c r="AU173" s="162">
        <f>IF('Indicator Date'!AU173="","x",'Indicator Date'!AU173)</f>
        <v>2016</v>
      </c>
      <c r="AV173" s="162">
        <f>IF('Indicator Date'!AV173="","x",'Indicator Date'!AV173)</f>
        <v>2015</v>
      </c>
      <c r="AW173" s="162">
        <f>IF('Indicator Date'!AW173="","x",'Indicator Date'!AW173)</f>
        <v>2015</v>
      </c>
      <c r="AX173" s="162">
        <f>IF('Indicator Date'!AX173="","x",'Indicator Date'!AX173)</f>
        <v>2016</v>
      </c>
      <c r="AY173" s="162">
        <f>IF('Indicator Date'!AY173="","x",'Indicator Date'!AY173)</f>
        <v>2014</v>
      </c>
      <c r="AZ173" s="162">
        <f>IF('Indicator Date'!AZ173="","x",'Indicator Date'!AZ173)</f>
        <v>2015</v>
      </c>
      <c r="BA173" s="162">
        <f>IF('Indicator Date'!BA173="","x",'Indicator Date'!BA173)</f>
        <v>2015</v>
      </c>
      <c r="BB173" s="162">
        <f>IF('Indicator Date'!BB173="","x",'Indicator Date'!BB173)</f>
        <v>2017</v>
      </c>
      <c r="BC173" s="162">
        <f>IF('Indicator Date'!BC173="","x",'Indicator Date'!BC173)</f>
        <v>2017</v>
      </c>
      <c r="BD173" s="162">
        <f>IF('Indicator Date'!BD173="","x",'Indicator Date'!BD173)</f>
        <v>2015</v>
      </c>
      <c r="BE173" s="162">
        <f>IF('Indicator Date'!BE173="","x",'Indicator Date'!BE173)</f>
        <v>2014</v>
      </c>
      <c r="BF173" s="108"/>
    </row>
    <row r="174" spans="1:58" x14ac:dyDescent="0.25">
      <c r="A174" s="133" t="s">
        <v>373</v>
      </c>
      <c r="B174" s="111" t="s">
        <v>91</v>
      </c>
      <c r="C174" s="162">
        <f>IF('Indicator Date'!C174="","x",'Indicator Date'!C174)</f>
        <v>2015</v>
      </c>
      <c r="D174" s="162">
        <f>IF('Indicator Date'!D174="","x",'Indicator Date'!D174)</f>
        <v>2015</v>
      </c>
      <c r="E174" s="162">
        <f>IF('Indicator Date'!E174="","x",'Indicator Date'!E174)</f>
        <v>2015</v>
      </c>
      <c r="F174" s="162">
        <f>IF('Indicator Date'!F174="","x",'Indicator Date'!F174)</f>
        <v>2015</v>
      </c>
      <c r="G174" s="162">
        <f>IF('Indicator Date'!G174="","x",'Indicator Date'!G174)</f>
        <v>2015</v>
      </c>
      <c r="H174" s="162">
        <f>IF('Indicator Date'!H174="","x",'Indicator Date'!H174)</f>
        <v>2015</v>
      </c>
      <c r="I174" s="162">
        <f>IF('Indicator Date'!I174="","x",'Indicator Date'!I174)</f>
        <v>2015</v>
      </c>
      <c r="J174" s="162">
        <f>IF('Indicator Date'!J174="","x",'Indicator Date'!J174)</f>
        <v>2016</v>
      </c>
      <c r="K174" s="162">
        <f>IF('Indicator Date'!K174="","x",'Indicator Date'!K174)</f>
        <v>2016</v>
      </c>
      <c r="L174" s="162">
        <f>IF('Indicator Date'!L174="","x",'Indicator Date'!L174)</f>
        <v>2016</v>
      </c>
      <c r="M174" s="162">
        <f>IF('Indicator Date'!M174="","x",'Indicator Date'!M174)</f>
        <v>2018</v>
      </c>
      <c r="N174" s="162">
        <f>IF('Indicator Date'!N174="","x",'Indicator Date'!N174)</f>
        <v>2018</v>
      </c>
      <c r="O174" s="162">
        <f>IF('Indicator Date'!O174="","x",'Indicator Date'!O174)</f>
        <v>2017</v>
      </c>
      <c r="P174" s="162">
        <f>IF('Indicator Date'!P174="","x",'Indicator Date'!P174)</f>
        <v>2017</v>
      </c>
      <c r="Q174" s="162">
        <f>IF('Indicator Date'!Q174="","x",'Indicator Date'!Q174)</f>
        <v>2015</v>
      </c>
      <c r="R174" s="162" t="str">
        <f>IF('Indicator Date'!R174="","x",LEFT(RIGHT('Indicator Date'!R174,6),4))</f>
        <v>2010</v>
      </c>
      <c r="S174" s="162">
        <f>IF('Indicator Date'!S174="","x",'Indicator Date'!S174)</f>
        <v>2018</v>
      </c>
      <c r="T174" s="162">
        <f>IF('Indicator Date'!T174="","x",'Indicator Date'!T174)</f>
        <v>2015</v>
      </c>
      <c r="U174" s="162">
        <f>IF('Indicator Date'!U174="","x",'Indicator Date'!U174)</f>
        <v>2016</v>
      </c>
      <c r="V174" s="162">
        <f>IF('Indicator Date'!V174="","x",'Indicator Date'!V174)</f>
        <v>2016</v>
      </c>
      <c r="W174" s="162">
        <f>IF('Indicator Date'!W174="","x",'Indicator Date'!W174)</f>
        <v>2015</v>
      </c>
      <c r="X174" s="162">
        <f>IF('Indicator Date'!X174="","x",'Indicator Date'!X174)</f>
        <v>2009</v>
      </c>
      <c r="Y174" s="162">
        <f>IF('Indicator Date'!Y174="","x",'Indicator Date'!Y174)</f>
        <v>2011</v>
      </c>
      <c r="Z174" s="162">
        <f>IF('Indicator Date'!Z174="","x",'Indicator Date'!Z174)</f>
        <v>2016</v>
      </c>
      <c r="AA174" s="162">
        <f>IF('Indicator Date'!AA174="","x",'Indicator Date'!AA174)</f>
        <v>2016</v>
      </c>
      <c r="AB174" s="162" t="str">
        <f>IF('Indicator Date'!AB174="","x",'Indicator Date'!AB174)</f>
        <v>x</v>
      </c>
      <c r="AC174" s="162">
        <f>IF('Indicator Date'!AC174="","x",'Indicator Date'!AC174)</f>
        <v>2015</v>
      </c>
      <c r="AD174" s="162">
        <f>IF('Indicator Date'!AD174="","x",'Indicator Date'!AD174)</f>
        <v>2015</v>
      </c>
      <c r="AE174" s="162">
        <f>IF('Indicator Date'!AE174="","x",'Indicator Date'!AE174)</f>
        <v>2012</v>
      </c>
      <c r="AF174" s="162" t="str">
        <f>IF('Indicator Date'!AF174="","x",'Indicator Date'!AF174)</f>
        <v>x</v>
      </c>
      <c r="AG174" s="162">
        <f>IF('Indicator Date'!AG174="","x",'Indicator Date'!AG174)</f>
        <v>2007</v>
      </c>
      <c r="AH174" s="162">
        <f>IF('Indicator Date'!AH174="","x",'Indicator Date'!AH174)</f>
        <v>2016</v>
      </c>
      <c r="AI174" s="162">
        <f>IF('Indicator Date'!AI174="","x",'Indicator Date'!AI174)</f>
        <v>2017</v>
      </c>
      <c r="AJ174" s="162">
        <f>IF('Indicator Date'!AJ174="","x",'Indicator Date'!AJ174)</f>
        <v>2018</v>
      </c>
      <c r="AK174" s="162" t="str">
        <f>IF('Indicator Date'!AK174="","x",YEAR('Indicator Date'!AK174))</f>
        <v>x</v>
      </c>
      <c r="AL174" s="162">
        <f>IF('Indicator Date'!AL174="","x",YEAR('Indicator Date'!AL174))</f>
        <v>2017</v>
      </c>
      <c r="AM174" s="162">
        <f>IF('Indicator Date'!AM174="","x",'Indicator Date'!AM174)</f>
        <v>2017</v>
      </c>
      <c r="AN174" s="162">
        <f>IF('Indicator Date'!AN174="","x",'Indicator Date'!AN174)</f>
        <v>2014</v>
      </c>
      <c r="AO174" s="162">
        <f>IF('Indicator Date'!AO174="","x",'Indicator Date'!AO174)</f>
        <v>2014</v>
      </c>
      <c r="AP174" s="162" t="str">
        <f>IF('Indicator Date'!AP174="","x",'Indicator Date'!AP174)</f>
        <v>x</v>
      </c>
      <c r="AQ174" s="162" t="str">
        <f>IF('Indicator Date'!AQ174="","x",'Indicator Date'!AQ174)</f>
        <v>x</v>
      </c>
      <c r="AR174" s="162">
        <f>IF('Indicator Date'!AR174="","x",'Indicator Date'!AR174)</f>
        <v>2009</v>
      </c>
      <c r="AS174" s="162">
        <f>IF('Indicator Date'!AS174="","x",'Indicator Date'!AS174)</f>
        <v>2016</v>
      </c>
      <c r="AT174" s="162">
        <f>IF('Indicator Date'!AT174="","x",'Indicator Date'!AT174)</f>
        <v>2017</v>
      </c>
      <c r="AU174" s="162">
        <f>IF('Indicator Date'!AU174="","x",'Indicator Date'!AU174)</f>
        <v>2016</v>
      </c>
      <c r="AV174" s="162">
        <f>IF('Indicator Date'!AV174="","x",'Indicator Date'!AV174)</f>
        <v>2015</v>
      </c>
      <c r="AW174" s="162">
        <f>IF('Indicator Date'!AW174="","x",'Indicator Date'!AW174)</f>
        <v>2015</v>
      </c>
      <c r="AX174" s="162">
        <f>IF('Indicator Date'!AX174="","x",'Indicator Date'!AX174)</f>
        <v>2016</v>
      </c>
      <c r="AY174" s="162">
        <f>IF('Indicator Date'!AY174="","x",'Indicator Date'!AY174)</f>
        <v>2014</v>
      </c>
      <c r="AZ174" s="162">
        <f>IF('Indicator Date'!AZ174="","x",'Indicator Date'!AZ174)</f>
        <v>2015</v>
      </c>
      <c r="BA174" s="162">
        <f>IF('Indicator Date'!BA174="","x",'Indicator Date'!BA174)</f>
        <v>2015</v>
      </c>
      <c r="BB174" s="162">
        <f>IF('Indicator Date'!BB174="","x",'Indicator Date'!BB174)</f>
        <v>2017</v>
      </c>
      <c r="BC174" s="162">
        <f>IF('Indicator Date'!BC174="","x",'Indicator Date'!BC174)</f>
        <v>2017</v>
      </c>
      <c r="BD174" s="162">
        <f>IF('Indicator Date'!BD174="","x",'Indicator Date'!BD174)</f>
        <v>2015</v>
      </c>
      <c r="BE174" s="162">
        <f>IF('Indicator Date'!BE174="","x",'Indicator Date'!BE174)</f>
        <v>2014</v>
      </c>
      <c r="BF174" s="108"/>
    </row>
    <row r="175" spans="1:58" x14ac:dyDescent="0.25">
      <c r="A175" s="133" t="s">
        <v>322</v>
      </c>
      <c r="B175" s="111" t="s">
        <v>321</v>
      </c>
      <c r="C175" s="162">
        <f>IF('Indicator Date'!C175="","x",'Indicator Date'!C175)</f>
        <v>2015</v>
      </c>
      <c r="D175" s="162">
        <f>IF('Indicator Date'!D175="","x",'Indicator Date'!D175)</f>
        <v>2015</v>
      </c>
      <c r="E175" s="162">
        <f>IF('Indicator Date'!E175="","x",'Indicator Date'!E175)</f>
        <v>2015</v>
      </c>
      <c r="F175" s="162">
        <f>IF('Indicator Date'!F175="","x",'Indicator Date'!F175)</f>
        <v>2015</v>
      </c>
      <c r="G175" s="162">
        <f>IF('Indicator Date'!G175="","x",'Indicator Date'!G175)</f>
        <v>2015</v>
      </c>
      <c r="H175" s="162">
        <f>IF('Indicator Date'!H175="","x",'Indicator Date'!H175)</f>
        <v>2015</v>
      </c>
      <c r="I175" s="162">
        <f>IF('Indicator Date'!I175="","x",'Indicator Date'!I175)</f>
        <v>2015</v>
      </c>
      <c r="J175" s="162">
        <f>IF('Indicator Date'!J175="","x",'Indicator Date'!J175)</f>
        <v>2016</v>
      </c>
      <c r="K175" s="162">
        <f>IF('Indicator Date'!K175="","x",'Indicator Date'!K175)</f>
        <v>2016</v>
      </c>
      <c r="L175" s="162">
        <f>IF('Indicator Date'!L175="","x",'Indicator Date'!L175)</f>
        <v>2016</v>
      </c>
      <c r="M175" s="162">
        <f>IF('Indicator Date'!M175="","x",'Indicator Date'!M175)</f>
        <v>2018</v>
      </c>
      <c r="N175" s="162">
        <f>IF('Indicator Date'!N175="","x",'Indicator Date'!N175)</f>
        <v>2018</v>
      </c>
      <c r="O175" s="162">
        <f>IF('Indicator Date'!O175="","x",'Indicator Date'!O175)</f>
        <v>2017</v>
      </c>
      <c r="P175" s="162">
        <f>IF('Indicator Date'!P175="","x",'Indicator Date'!P175)</f>
        <v>2017</v>
      </c>
      <c r="Q175" s="162">
        <f>IF('Indicator Date'!Q175="","x",'Indicator Date'!Q175)</f>
        <v>2015</v>
      </c>
      <c r="R175" s="162" t="str">
        <f>IF('Indicator Date'!R175="","x",LEFT(RIGHT('Indicator Date'!R175,6),4))</f>
        <v>2014</v>
      </c>
      <c r="S175" s="162">
        <f>IF('Indicator Date'!S175="","x",'Indicator Date'!S175)</f>
        <v>2018</v>
      </c>
      <c r="T175" s="162">
        <f>IF('Indicator Date'!T175="","x",'Indicator Date'!T175)</f>
        <v>2015</v>
      </c>
      <c r="U175" s="162">
        <f>IF('Indicator Date'!U175="","x",'Indicator Date'!U175)</f>
        <v>2016</v>
      </c>
      <c r="V175" s="162">
        <f>IF('Indicator Date'!V175="","x",'Indicator Date'!V175)</f>
        <v>2016</v>
      </c>
      <c r="W175" s="162">
        <f>IF('Indicator Date'!W175="","x",'Indicator Date'!W175)</f>
        <v>2015</v>
      </c>
      <c r="X175" s="162">
        <f>IF('Indicator Date'!X175="","x",'Indicator Date'!X175)</f>
        <v>2014</v>
      </c>
      <c r="Y175" s="162">
        <f>IF('Indicator Date'!Y175="","x",'Indicator Date'!Y175)</f>
        <v>2010</v>
      </c>
      <c r="Z175" s="162">
        <f>IF('Indicator Date'!Z175="","x",'Indicator Date'!Z175)</f>
        <v>2016</v>
      </c>
      <c r="AA175" s="162">
        <f>IF('Indicator Date'!AA175="","x",'Indicator Date'!AA175)</f>
        <v>2016</v>
      </c>
      <c r="AB175" s="162">
        <f>IF('Indicator Date'!AB175="","x",'Indicator Date'!AB175)</f>
        <v>2016</v>
      </c>
      <c r="AC175" s="162">
        <f>IF('Indicator Date'!AC175="","x",'Indicator Date'!AC175)</f>
        <v>2015</v>
      </c>
      <c r="AD175" s="162">
        <f>IF('Indicator Date'!AD175="","x",'Indicator Date'!AD175)</f>
        <v>2015</v>
      </c>
      <c r="AE175" s="162">
        <f>IF('Indicator Date'!AE175="","x",'Indicator Date'!AE175)</f>
        <v>2012</v>
      </c>
      <c r="AF175" s="162">
        <f>IF('Indicator Date'!AF175="","x",'Indicator Date'!AF175)</f>
        <v>2015</v>
      </c>
      <c r="AG175" s="162">
        <f>IF('Indicator Date'!AG175="","x",'Indicator Date'!AG175)</f>
        <v>2011</v>
      </c>
      <c r="AH175" s="162">
        <f>IF('Indicator Date'!AH175="","x",'Indicator Date'!AH175)</f>
        <v>2016</v>
      </c>
      <c r="AI175" s="162">
        <f>IF('Indicator Date'!AI175="","x",'Indicator Date'!AI175)</f>
        <v>2017</v>
      </c>
      <c r="AJ175" s="162">
        <f>IF('Indicator Date'!AJ175="","x",'Indicator Date'!AJ175)</f>
        <v>2018</v>
      </c>
      <c r="AK175" s="162">
        <f>IF('Indicator Date'!AK175="","x",YEAR('Indicator Date'!AK175))</f>
        <v>2017</v>
      </c>
      <c r="AL175" s="162">
        <f>IF('Indicator Date'!AL175="","x",YEAR('Indicator Date'!AL175))</f>
        <v>2018</v>
      </c>
      <c r="AM175" s="162">
        <f>IF('Indicator Date'!AM175="","x",'Indicator Date'!AM175)</f>
        <v>2017</v>
      </c>
      <c r="AN175" s="162">
        <f>IF('Indicator Date'!AN175="","x",'Indicator Date'!AN175)</f>
        <v>2014</v>
      </c>
      <c r="AO175" s="162">
        <f>IF('Indicator Date'!AO175="","x",'Indicator Date'!AO175)</f>
        <v>2014</v>
      </c>
      <c r="AP175" s="162">
        <f>IF('Indicator Date'!AP175="","x",'Indicator Date'!AP175)</f>
        <v>2014</v>
      </c>
      <c r="AQ175" s="162">
        <f>IF('Indicator Date'!AQ175="","x",'Indicator Date'!AQ175)</f>
        <v>2014</v>
      </c>
      <c r="AR175" s="162">
        <f>IF('Indicator Date'!AR175="","x",'Indicator Date'!AR175)</f>
        <v>2015</v>
      </c>
      <c r="AS175" s="162">
        <f>IF('Indicator Date'!AS175="","x",'Indicator Date'!AS175)</f>
        <v>2016</v>
      </c>
      <c r="AT175" s="162">
        <f>IF('Indicator Date'!AT175="","x",'Indicator Date'!AT175)</f>
        <v>2017</v>
      </c>
      <c r="AU175" s="162">
        <f>IF('Indicator Date'!AU175="","x",'Indicator Date'!AU175)</f>
        <v>2016</v>
      </c>
      <c r="AV175" s="162">
        <f>IF('Indicator Date'!AV175="","x",'Indicator Date'!AV175)</f>
        <v>2015</v>
      </c>
      <c r="AW175" s="162">
        <f>IF('Indicator Date'!AW175="","x",'Indicator Date'!AW175)</f>
        <v>2015</v>
      </c>
      <c r="AX175" s="162">
        <f>IF('Indicator Date'!AX175="","x",'Indicator Date'!AX175)</f>
        <v>2016</v>
      </c>
      <c r="AY175" s="162">
        <f>IF('Indicator Date'!AY175="","x",'Indicator Date'!AY175)</f>
        <v>2014</v>
      </c>
      <c r="AZ175" s="162">
        <f>IF('Indicator Date'!AZ175="","x",'Indicator Date'!AZ175)</f>
        <v>2015</v>
      </c>
      <c r="BA175" s="162">
        <f>IF('Indicator Date'!BA175="","x",'Indicator Date'!BA175)</f>
        <v>2015</v>
      </c>
      <c r="BB175" s="162">
        <f>IF('Indicator Date'!BB175="","x",'Indicator Date'!BB175)</f>
        <v>2017</v>
      </c>
      <c r="BC175" s="162">
        <f>IF('Indicator Date'!BC175="","x",'Indicator Date'!BC175)</f>
        <v>2017</v>
      </c>
      <c r="BD175" s="162">
        <f>IF('Indicator Date'!BD175="","x",'Indicator Date'!BD175)</f>
        <v>2015</v>
      </c>
      <c r="BE175" s="162">
        <f>IF('Indicator Date'!BE175="","x",'Indicator Date'!BE175)</f>
        <v>2014</v>
      </c>
      <c r="BF175" s="108"/>
    </row>
    <row r="176" spans="1:58" x14ac:dyDescent="0.25">
      <c r="A176" s="133" t="s">
        <v>324</v>
      </c>
      <c r="B176" s="111" t="s">
        <v>323</v>
      </c>
      <c r="C176" s="162">
        <f>IF('Indicator Date'!C176="","x",'Indicator Date'!C176)</f>
        <v>2015</v>
      </c>
      <c r="D176" s="162">
        <f>IF('Indicator Date'!D176="","x",'Indicator Date'!D176)</f>
        <v>2015</v>
      </c>
      <c r="E176" s="162">
        <f>IF('Indicator Date'!E176="","x",'Indicator Date'!E176)</f>
        <v>2015</v>
      </c>
      <c r="F176" s="162">
        <f>IF('Indicator Date'!F176="","x",'Indicator Date'!F176)</f>
        <v>2015</v>
      </c>
      <c r="G176" s="162">
        <f>IF('Indicator Date'!G176="","x",'Indicator Date'!G176)</f>
        <v>2015</v>
      </c>
      <c r="H176" s="162">
        <f>IF('Indicator Date'!H176="","x",'Indicator Date'!H176)</f>
        <v>2015</v>
      </c>
      <c r="I176" s="162">
        <f>IF('Indicator Date'!I176="","x",'Indicator Date'!I176)</f>
        <v>2015</v>
      </c>
      <c r="J176" s="162">
        <f>IF('Indicator Date'!J176="","x",'Indicator Date'!J176)</f>
        <v>2016</v>
      </c>
      <c r="K176" s="162">
        <f>IF('Indicator Date'!K176="","x",'Indicator Date'!K176)</f>
        <v>2016</v>
      </c>
      <c r="L176" s="162">
        <f>IF('Indicator Date'!L176="","x",'Indicator Date'!L176)</f>
        <v>2016</v>
      </c>
      <c r="M176" s="162">
        <f>IF('Indicator Date'!M176="","x",'Indicator Date'!M176)</f>
        <v>2018</v>
      </c>
      <c r="N176" s="162">
        <f>IF('Indicator Date'!N176="","x",'Indicator Date'!N176)</f>
        <v>2018</v>
      </c>
      <c r="O176" s="162">
        <f>IF('Indicator Date'!O176="","x",'Indicator Date'!O176)</f>
        <v>2017</v>
      </c>
      <c r="P176" s="162">
        <f>IF('Indicator Date'!P176="","x",'Indicator Date'!P176)</f>
        <v>2017</v>
      </c>
      <c r="Q176" s="162">
        <f>IF('Indicator Date'!Q176="","x",'Indicator Date'!Q176)</f>
        <v>2015</v>
      </c>
      <c r="R176" s="162" t="str">
        <f>IF('Indicator Date'!R176="","x",LEFT(RIGHT('Indicator Date'!R176,6),4))</f>
        <v>x</v>
      </c>
      <c r="S176" s="162">
        <f>IF('Indicator Date'!S176="","x",'Indicator Date'!S176)</f>
        <v>2018</v>
      </c>
      <c r="T176" s="162">
        <f>IF('Indicator Date'!T176="","x",'Indicator Date'!T176)</f>
        <v>2015</v>
      </c>
      <c r="U176" s="162">
        <f>IF('Indicator Date'!U176="","x",'Indicator Date'!U176)</f>
        <v>2016</v>
      </c>
      <c r="V176" s="162">
        <f>IF('Indicator Date'!V176="","x",'Indicator Date'!V176)</f>
        <v>2016</v>
      </c>
      <c r="W176" s="162">
        <f>IF('Indicator Date'!W176="","x",'Indicator Date'!W176)</f>
        <v>2015</v>
      </c>
      <c r="X176" s="162">
        <f>IF('Indicator Date'!X176="","x",'Indicator Date'!X176)</f>
        <v>2012</v>
      </c>
      <c r="Y176" s="162">
        <f>IF('Indicator Date'!Y176="","x",'Indicator Date'!Y176)</f>
        <v>2010</v>
      </c>
      <c r="Z176" s="162">
        <f>IF('Indicator Date'!Z176="","x",'Indicator Date'!Z176)</f>
        <v>2016</v>
      </c>
      <c r="AA176" s="162">
        <f>IF('Indicator Date'!AA176="","x",'Indicator Date'!AA176)</f>
        <v>2016</v>
      </c>
      <c r="AB176" s="162" t="str">
        <f>IF('Indicator Date'!AB176="","x",'Indicator Date'!AB176)</f>
        <v>x</v>
      </c>
      <c r="AC176" s="162">
        <f>IF('Indicator Date'!AC176="","x",'Indicator Date'!AC176)</f>
        <v>2015</v>
      </c>
      <c r="AD176" s="162">
        <f>IF('Indicator Date'!AD176="","x",'Indicator Date'!AD176)</f>
        <v>2015</v>
      </c>
      <c r="AE176" s="162" t="str">
        <f>IF('Indicator Date'!AE176="","x",'Indicator Date'!AE176)</f>
        <v>x</v>
      </c>
      <c r="AF176" s="162">
        <f>IF('Indicator Date'!AF176="","x",'Indicator Date'!AF176)</f>
        <v>2015</v>
      </c>
      <c r="AG176" s="162">
        <f>IF('Indicator Date'!AG176="","x",'Indicator Date'!AG176)</f>
        <v>2009</v>
      </c>
      <c r="AH176" s="162">
        <f>IF('Indicator Date'!AH176="","x",'Indicator Date'!AH176)</f>
        <v>2016</v>
      </c>
      <c r="AI176" s="162">
        <f>IF('Indicator Date'!AI176="","x",'Indicator Date'!AI176)</f>
        <v>2017</v>
      </c>
      <c r="AJ176" s="162">
        <f>IF('Indicator Date'!AJ176="","x",'Indicator Date'!AJ176)</f>
        <v>2018</v>
      </c>
      <c r="AK176" s="162" t="str">
        <f>IF('Indicator Date'!AK176="","x",YEAR('Indicator Date'!AK176))</f>
        <v>x</v>
      </c>
      <c r="AL176" s="162">
        <f>IF('Indicator Date'!AL176="","x",YEAR('Indicator Date'!AL176))</f>
        <v>2017</v>
      </c>
      <c r="AM176" s="162">
        <f>IF('Indicator Date'!AM176="","x",'Indicator Date'!AM176)</f>
        <v>2017</v>
      </c>
      <c r="AN176" s="162">
        <f>IF('Indicator Date'!AN176="","x",'Indicator Date'!AN176)</f>
        <v>2014</v>
      </c>
      <c r="AO176" s="162">
        <f>IF('Indicator Date'!AO176="","x",'Indicator Date'!AO176)</f>
        <v>2014</v>
      </c>
      <c r="AP176" s="162" t="str">
        <f>IF('Indicator Date'!AP176="","x",'Indicator Date'!AP176)</f>
        <v>x</v>
      </c>
      <c r="AQ176" s="162" t="str">
        <f>IF('Indicator Date'!AQ176="","x",'Indicator Date'!AQ176)</f>
        <v>x</v>
      </c>
      <c r="AR176" s="162">
        <f>IF('Indicator Date'!AR176="","x",'Indicator Date'!AR176)</f>
        <v>2011</v>
      </c>
      <c r="AS176" s="162">
        <f>IF('Indicator Date'!AS176="","x",'Indicator Date'!AS176)</f>
        <v>2016</v>
      </c>
      <c r="AT176" s="162" t="str">
        <f>IF('Indicator Date'!AT176="","x",'Indicator Date'!AT176)</f>
        <v>x</v>
      </c>
      <c r="AU176" s="162">
        <f>IF('Indicator Date'!AU176="","x",'Indicator Date'!AU176)</f>
        <v>2016</v>
      </c>
      <c r="AV176" s="162">
        <f>IF('Indicator Date'!AV176="","x",'Indicator Date'!AV176)</f>
        <v>2015</v>
      </c>
      <c r="AW176" s="162">
        <f>IF('Indicator Date'!AW176="","x",'Indicator Date'!AW176)</f>
        <v>2015</v>
      </c>
      <c r="AX176" s="162">
        <f>IF('Indicator Date'!AX176="","x",'Indicator Date'!AX176)</f>
        <v>2016</v>
      </c>
      <c r="AY176" s="162">
        <f>IF('Indicator Date'!AY176="","x",'Indicator Date'!AY176)</f>
        <v>2014</v>
      </c>
      <c r="AZ176" s="162">
        <f>IF('Indicator Date'!AZ176="","x",'Indicator Date'!AZ176)</f>
        <v>2015</v>
      </c>
      <c r="BA176" s="162">
        <f>IF('Indicator Date'!BA176="","x",'Indicator Date'!BA176)</f>
        <v>2015</v>
      </c>
      <c r="BB176" s="162">
        <f>IF('Indicator Date'!BB176="","x",'Indicator Date'!BB176)</f>
        <v>2017</v>
      </c>
      <c r="BC176" s="162">
        <f>IF('Indicator Date'!BC176="","x",'Indicator Date'!BC176)</f>
        <v>2017</v>
      </c>
      <c r="BD176" s="162">
        <f>IF('Indicator Date'!BD176="","x",'Indicator Date'!BD176)</f>
        <v>2015</v>
      </c>
      <c r="BE176" s="162">
        <f>IF('Indicator Date'!BE176="","x",'Indicator Date'!BE176)</f>
        <v>2014</v>
      </c>
      <c r="BF176" s="108"/>
    </row>
    <row r="177" spans="1:58" x14ac:dyDescent="0.25">
      <c r="A177" s="133" t="s">
        <v>326</v>
      </c>
      <c r="B177" s="111" t="s">
        <v>325</v>
      </c>
      <c r="C177" s="162">
        <f>IF('Indicator Date'!C177="","x",'Indicator Date'!C177)</f>
        <v>2015</v>
      </c>
      <c r="D177" s="162">
        <f>IF('Indicator Date'!D177="","x",'Indicator Date'!D177)</f>
        <v>2015</v>
      </c>
      <c r="E177" s="162">
        <f>IF('Indicator Date'!E177="","x",'Indicator Date'!E177)</f>
        <v>2015</v>
      </c>
      <c r="F177" s="162">
        <f>IF('Indicator Date'!F177="","x",'Indicator Date'!F177)</f>
        <v>2015</v>
      </c>
      <c r="G177" s="162">
        <f>IF('Indicator Date'!G177="","x",'Indicator Date'!G177)</f>
        <v>2015</v>
      </c>
      <c r="H177" s="162">
        <f>IF('Indicator Date'!H177="","x",'Indicator Date'!H177)</f>
        <v>2015</v>
      </c>
      <c r="I177" s="162">
        <f>IF('Indicator Date'!I177="","x",'Indicator Date'!I177)</f>
        <v>2015</v>
      </c>
      <c r="J177" s="162">
        <f>IF('Indicator Date'!J177="","x",'Indicator Date'!J177)</f>
        <v>2016</v>
      </c>
      <c r="K177" s="162">
        <f>IF('Indicator Date'!K177="","x",'Indicator Date'!K177)</f>
        <v>2016</v>
      </c>
      <c r="L177" s="162">
        <f>IF('Indicator Date'!L177="","x",'Indicator Date'!L177)</f>
        <v>2016</v>
      </c>
      <c r="M177" s="162">
        <f>IF('Indicator Date'!M177="","x",'Indicator Date'!M177)</f>
        <v>2018</v>
      </c>
      <c r="N177" s="162">
        <f>IF('Indicator Date'!N177="","x",'Indicator Date'!N177)</f>
        <v>2018</v>
      </c>
      <c r="O177" s="162">
        <f>IF('Indicator Date'!O177="","x",'Indicator Date'!O177)</f>
        <v>2017</v>
      </c>
      <c r="P177" s="162">
        <f>IF('Indicator Date'!P177="","x",'Indicator Date'!P177)</f>
        <v>2017</v>
      </c>
      <c r="Q177" s="162">
        <f>IF('Indicator Date'!Q177="","x",'Indicator Date'!Q177)</f>
        <v>2015</v>
      </c>
      <c r="R177" s="162" t="str">
        <f>IF('Indicator Date'!R177="","x",LEFT(RIGHT('Indicator Date'!R177,6),4))</f>
        <v>2006</v>
      </c>
      <c r="S177" s="162">
        <f>IF('Indicator Date'!S177="","x",'Indicator Date'!S177)</f>
        <v>2018</v>
      </c>
      <c r="T177" s="162">
        <f>IF('Indicator Date'!T177="","x",'Indicator Date'!T177)</f>
        <v>2015</v>
      </c>
      <c r="U177" s="162">
        <f>IF('Indicator Date'!U177="","x",'Indicator Date'!U177)</f>
        <v>2016</v>
      </c>
      <c r="V177" s="162" t="str">
        <f>IF('Indicator Date'!V177="","x",'Indicator Date'!V177)</f>
        <v>x</v>
      </c>
      <c r="W177" s="162">
        <f>IF('Indicator Date'!W177="","x",'Indicator Date'!W177)</f>
        <v>2015</v>
      </c>
      <c r="X177" s="162" t="str">
        <f>IF('Indicator Date'!X177="","x",'Indicator Date'!X177)</f>
        <v>x</v>
      </c>
      <c r="Y177" s="162">
        <f>IF('Indicator Date'!Y177="","x",'Indicator Date'!Y177)</f>
        <v>2010</v>
      </c>
      <c r="Z177" s="162">
        <f>IF('Indicator Date'!Z177="","x",'Indicator Date'!Z177)</f>
        <v>2016</v>
      </c>
      <c r="AA177" s="162">
        <f>IF('Indicator Date'!AA177="","x",'Indicator Date'!AA177)</f>
        <v>2016</v>
      </c>
      <c r="AB177" s="162">
        <f>IF('Indicator Date'!AB177="","x",'Indicator Date'!AB177)</f>
        <v>2016</v>
      </c>
      <c r="AC177" s="162">
        <f>IF('Indicator Date'!AC177="","x",'Indicator Date'!AC177)</f>
        <v>2015</v>
      </c>
      <c r="AD177" s="162">
        <f>IF('Indicator Date'!AD177="","x",'Indicator Date'!AD177)</f>
        <v>2015</v>
      </c>
      <c r="AE177" s="162" t="str">
        <f>IF('Indicator Date'!AE177="","x",'Indicator Date'!AE177)</f>
        <v>x</v>
      </c>
      <c r="AF177" s="162">
        <f>IF('Indicator Date'!AF177="","x",'Indicator Date'!AF177)</f>
        <v>2015</v>
      </c>
      <c r="AG177" s="162">
        <f>IF('Indicator Date'!AG177="","x",'Indicator Date'!AG177)</f>
        <v>2005</v>
      </c>
      <c r="AH177" s="162">
        <f>IF('Indicator Date'!AH177="","x",'Indicator Date'!AH177)</f>
        <v>2016</v>
      </c>
      <c r="AI177" s="162">
        <f>IF('Indicator Date'!AI177="","x",'Indicator Date'!AI177)</f>
        <v>2017</v>
      </c>
      <c r="AJ177" s="162">
        <f>IF('Indicator Date'!AJ177="","x",'Indicator Date'!AJ177)</f>
        <v>2018</v>
      </c>
      <c r="AK177" s="162" t="str">
        <f>IF('Indicator Date'!AK177="","x",YEAR('Indicator Date'!AK177))</f>
        <v>x</v>
      </c>
      <c r="AL177" s="162">
        <f>IF('Indicator Date'!AL177="","x",YEAR('Indicator Date'!AL177))</f>
        <v>2017</v>
      </c>
      <c r="AM177" s="162">
        <f>IF('Indicator Date'!AM177="","x",'Indicator Date'!AM177)</f>
        <v>2017</v>
      </c>
      <c r="AN177" s="162">
        <f>IF('Indicator Date'!AN177="","x",'Indicator Date'!AN177)</f>
        <v>2014</v>
      </c>
      <c r="AO177" s="162">
        <f>IF('Indicator Date'!AO177="","x",'Indicator Date'!AO177)</f>
        <v>2014</v>
      </c>
      <c r="AP177" s="162">
        <f>IF('Indicator Date'!AP177="","x",'Indicator Date'!AP177)</f>
        <v>2013</v>
      </c>
      <c r="AQ177" s="162">
        <f>IF('Indicator Date'!AQ177="","x",'Indicator Date'!AQ177)</f>
        <v>2013</v>
      </c>
      <c r="AR177" s="162">
        <f>IF('Indicator Date'!AR177="","x",'Indicator Date'!AR177)</f>
        <v>2011</v>
      </c>
      <c r="AS177" s="162">
        <f>IF('Indicator Date'!AS177="","x",'Indicator Date'!AS177)</f>
        <v>2016</v>
      </c>
      <c r="AT177" s="162">
        <f>IF('Indicator Date'!AT177="","x",'Indicator Date'!AT177)</f>
        <v>2017</v>
      </c>
      <c r="AU177" s="162">
        <f>IF('Indicator Date'!AU177="","x",'Indicator Date'!AU177)</f>
        <v>2016</v>
      </c>
      <c r="AV177" s="162">
        <f>IF('Indicator Date'!AV177="","x",'Indicator Date'!AV177)</f>
        <v>2015</v>
      </c>
      <c r="AW177" s="162">
        <f>IF('Indicator Date'!AW177="","x",'Indicator Date'!AW177)</f>
        <v>2015</v>
      </c>
      <c r="AX177" s="162">
        <f>IF('Indicator Date'!AX177="","x",'Indicator Date'!AX177)</f>
        <v>2016</v>
      </c>
      <c r="AY177" s="162">
        <f>IF('Indicator Date'!AY177="","x",'Indicator Date'!AY177)</f>
        <v>2014</v>
      </c>
      <c r="AZ177" s="162">
        <f>IF('Indicator Date'!AZ177="","x",'Indicator Date'!AZ177)</f>
        <v>2015</v>
      </c>
      <c r="BA177" s="162">
        <f>IF('Indicator Date'!BA177="","x",'Indicator Date'!BA177)</f>
        <v>2015</v>
      </c>
      <c r="BB177" s="162">
        <f>IF('Indicator Date'!BB177="","x",'Indicator Date'!BB177)</f>
        <v>2017</v>
      </c>
      <c r="BC177" s="162">
        <f>IF('Indicator Date'!BC177="","x",'Indicator Date'!BC177)</f>
        <v>2017</v>
      </c>
      <c r="BD177" s="162">
        <f>IF('Indicator Date'!BD177="","x",'Indicator Date'!BD177)</f>
        <v>2015</v>
      </c>
      <c r="BE177" s="162">
        <f>IF('Indicator Date'!BE177="","x",'Indicator Date'!BE177)</f>
        <v>2014</v>
      </c>
      <c r="BF177" s="108"/>
    </row>
    <row r="178" spans="1:58" x14ac:dyDescent="0.25">
      <c r="A178" s="133" t="s">
        <v>328</v>
      </c>
      <c r="B178" s="111" t="s">
        <v>327</v>
      </c>
      <c r="C178" s="162">
        <f>IF('Indicator Date'!C178="","x",'Indicator Date'!C178)</f>
        <v>2015</v>
      </c>
      <c r="D178" s="162">
        <f>IF('Indicator Date'!D178="","x",'Indicator Date'!D178)</f>
        <v>2015</v>
      </c>
      <c r="E178" s="162">
        <f>IF('Indicator Date'!E178="","x",'Indicator Date'!E178)</f>
        <v>2015</v>
      </c>
      <c r="F178" s="162">
        <f>IF('Indicator Date'!F178="","x",'Indicator Date'!F178)</f>
        <v>2015</v>
      </c>
      <c r="G178" s="162">
        <f>IF('Indicator Date'!G178="","x",'Indicator Date'!G178)</f>
        <v>2015</v>
      </c>
      <c r="H178" s="162">
        <f>IF('Indicator Date'!H178="","x",'Indicator Date'!H178)</f>
        <v>2015</v>
      </c>
      <c r="I178" s="162">
        <f>IF('Indicator Date'!I178="","x",'Indicator Date'!I178)</f>
        <v>2015</v>
      </c>
      <c r="J178" s="162">
        <f>IF('Indicator Date'!J178="","x",'Indicator Date'!J178)</f>
        <v>2016</v>
      </c>
      <c r="K178" s="162">
        <f>IF('Indicator Date'!K178="","x",'Indicator Date'!K178)</f>
        <v>2016</v>
      </c>
      <c r="L178" s="162">
        <f>IF('Indicator Date'!L178="","x",'Indicator Date'!L178)</f>
        <v>2016</v>
      </c>
      <c r="M178" s="162">
        <f>IF('Indicator Date'!M178="","x",'Indicator Date'!M178)</f>
        <v>2018</v>
      </c>
      <c r="N178" s="162">
        <f>IF('Indicator Date'!N178="","x",'Indicator Date'!N178)</f>
        <v>2018</v>
      </c>
      <c r="O178" s="162">
        <f>IF('Indicator Date'!O178="","x",'Indicator Date'!O178)</f>
        <v>2017</v>
      </c>
      <c r="P178" s="162">
        <f>IF('Indicator Date'!P178="","x",'Indicator Date'!P178)</f>
        <v>2017</v>
      </c>
      <c r="Q178" s="162">
        <f>IF('Indicator Date'!Q178="","x",'Indicator Date'!Q178)</f>
        <v>2015</v>
      </c>
      <c r="R178" s="162" t="str">
        <f>IF('Indicator Date'!R178="","x",LEFT(RIGHT('Indicator Date'!R178,6),4))</f>
        <v>2012</v>
      </c>
      <c r="S178" s="162">
        <f>IF('Indicator Date'!S178="","x",'Indicator Date'!S178)</f>
        <v>2018</v>
      </c>
      <c r="T178" s="162">
        <f>IF('Indicator Date'!T178="","x",'Indicator Date'!T178)</f>
        <v>2015</v>
      </c>
      <c r="U178" s="162">
        <f>IF('Indicator Date'!U178="","x",'Indicator Date'!U178)</f>
        <v>2016</v>
      </c>
      <c r="V178" s="162">
        <f>IF('Indicator Date'!V178="","x",'Indicator Date'!V178)</f>
        <v>2016</v>
      </c>
      <c r="W178" s="162">
        <f>IF('Indicator Date'!W178="","x",'Indicator Date'!W178)</f>
        <v>2015</v>
      </c>
      <c r="X178" s="162">
        <f>IF('Indicator Date'!X178="","x",'Indicator Date'!X178)</f>
        <v>2012</v>
      </c>
      <c r="Y178" s="162">
        <f>IF('Indicator Date'!Y178="","x",'Indicator Date'!Y178)</f>
        <v>2010</v>
      </c>
      <c r="Z178" s="162">
        <f>IF('Indicator Date'!Z178="","x",'Indicator Date'!Z178)</f>
        <v>2016</v>
      </c>
      <c r="AA178" s="162">
        <f>IF('Indicator Date'!AA178="","x",'Indicator Date'!AA178)</f>
        <v>2016</v>
      </c>
      <c r="AB178" s="162">
        <f>IF('Indicator Date'!AB178="","x",'Indicator Date'!AB178)</f>
        <v>2016</v>
      </c>
      <c r="AC178" s="162">
        <f>IF('Indicator Date'!AC178="","x",'Indicator Date'!AC178)</f>
        <v>2015</v>
      </c>
      <c r="AD178" s="162">
        <f>IF('Indicator Date'!AD178="","x",'Indicator Date'!AD178)</f>
        <v>2015</v>
      </c>
      <c r="AE178" s="162" t="str">
        <f>IF('Indicator Date'!AE178="","x",'Indicator Date'!AE178)</f>
        <v>x</v>
      </c>
      <c r="AF178" s="162">
        <f>IF('Indicator Date'!AF178="","x",'Indicator Date'!AF178)</f>
        <v>2015</v>
      </c>
      <c r="AG178" s="162">
        <f>IF('Indicator Date'!AG178="","x",'Indicator Date'!AG178)</f>
        <v>2010</v>
      </c>
      <c r="AH178" s="162">
        <f>IF('Indicator Date'!AH178="","x",'Indicator Date'!AH178)</f>
        <v>2016</v>
      </c>
      <c r="AI178" s="162">
        <f>IF('Indicator Date'!AI178="","x",'Indicator Date'!AI178)</f>
        <v>2017</v>
      </c>
      <c r="AJ178" s="162">
        <f>IF('Indicator Date'!AJ178="","x",'Indicator Date'!AJ178)</f>
        <v>2018</v>
      </c>
      <c r="AK178" s="162" t="str">
        <f>IF('Indicator Date'!AK178="","x",YEAR('Indicator Date'!AK178))</f>
        <v>x</v>
      </c>
      <c r="AL178" s="162">
        <f>IF('Indicator Date'!AL178="","x",YEAR('Indicator Date'!AL178))</f>
        <v>2017</v>
      </c>
      <c r="AM178" s="162">
        <f>IF('Indicator Date'!AM178="","x",'Indicator Date'!AM178)</f>
        <v>2017</v>
      </c>
      <c r="AN178" s="162">
        <f>IF('Indicator Date'!AN178="","x",'Indicator Date'!AN178)</f>
        <v>2014</v>
      </c>
      <c r="AO178" s="162">
        <f>IF('Indicator Date'!AO178="","x",'Indicator Date'!AO178)</f>
        <v>2014</v>
      </c>
      <c r="AP178" s="162">
        <f>IF('Indicator Date'!AP178="","x",'Indicator Date'!AP178)</f>
        <v>2014</v>
      </c>
      <c r="AQ178" s="162">
        <f>IF('Indicator Date'!AQ178="","x",'Indicator Date'!AQ178)</f>
        <v>2014</v>
      </c>
      <c r="AR178" s="162">
        <f>IF('Indicator Date'!AR178="","x",'Indicator Date'!AR178)</f>
        <v>2011</v>
      </c>
      <c r="AS178" s="162">
        <f>IF('Indicator Date'!AS178="","x",'Indicator Date'!AS178)</f>
        <v>2016</v>
      </c>
      <c r="AT178" s="162">
        <f>IF('Indicator Date'!AT178="","x",'Indicator Date'!AT178)</f>
        <v>2017</v>
      </c>
      <c r="AU178" s="162">
        <f>IF('Indicator Date'!AU178="","x",'Indicator Date'!AU178)</f>
        <v>2016</v>
      </c>
      <c r="AV178" s="162">
        <f>IF('Indicator Date'!AV178="","x",'Indicator Date'!AV178)</f>
        <v>2015</v>
      </c>
      <c r="AW178" s="162">
        <f>IF('Indicator Date'!AW178="","x",'Indicator Date'!AW178)</f>
        <v>2015</v>
      </c>
      <c r="AX178" s="162">
        <f>IF('Indicator Date'!AX178="","x",'Indicator Date'!AX178)</f>
        <v>2016</v>
      </c>
      <c r="AY178" s="162">
        <f>IF('Indicator Date'!AY178="","x",'Indicator Date'!AY178)</f>
        <v>2014</v>
      </c>
      <c r="AZ178" s="162">
        <f>IF('Indicator Date'!AZ178="","x",'Indicator Date'!AZ178)</f>
        <v>2015</v>
      </c>
      <c r="BA178" s="162">
        <f>IF('Indicator Date'!BA178="","x",'Indicator Date'!BA178)</f>
        <v>2015</v>
      </c>
      <c r="BB178" s="162">
        <f>IF('Indicator Date'!BB178="","x",'Indicator Date'!BB178)</f>
        <v>2017</v>
      </c>
      <c r="BC178" s="162">
        <f>IF('Indicator Date'!BC178="","x",'Indicator Date'!BC178)</f>
        <v>2017</v>
      </c>
      <c r="BD178" s="162">
        <f>IF('Indicator Date'!BD178="","x",'Indicator Date'!BD178)</f>
        <v>2015</v>
      </c>
      <c r="BE178" s="162">
        <f>IF('Indicator Date'!BE178="","x",'Indicator Date'!BE178)</f>
        <v>2014</v>
      </c>
      <c r="BF178" s="108"/>
    </row>
    <row r="179" spans="1:58" x14ac:dyDescent="0.25">
      <c r="A179" s="133" t="s">
        <v>330</v>
      </c>
      <c r="B179" s="111" t="s">
        <v>329</v>
      </c>
      <c r="C179" s="162">
        <f>IF('Indicator Date'!C179="","x",'Indicator Date'!C179)</f>
        <v>2015</v>
      </c>
      <c r="D179" s="162">
        <f>IF('Indicator Date'!D179="","x",'Indicator Date'!D179)</f>
        <v>2015</v>
      </c>
      <c r="E179" s="162">
        <f>IF('Indicator Date'!E179="","x",'Indicator Date'!E179)</f>
        <v>2015</v>
      </c>
      <c r="F179" s="162">
        <f>IF('Indicator Date'!F179="","x",'Indicator Date'!F179)</f>
        <v>2015</v>
      </c>
      <c r="G179" s="162">
        <f>IF('Indicator Date'!G179="","x",'Indicator Date'!G179)</f>
        <v>2015</v>
      </c>
      <c r="H179" s="162">
        <f>IF('Indicator Date'!H179="","x",'Indicator Date'!H179)</f>
        <v>2015</v>
      </c>
      <c r="I179" s="162">
        <f>IF('Indicator Date'!I179="","x",'Indicator Date'!I179)</f>
        <v>2015</v>
      </c>
      <c r="J179" s="162">
        <f>IF('Indicator Date'!J179="","x",'Indicator Date'!J179)</f>
        <v>2016</v>
      </c>
      <c r="K179" s="162">
        <f>IF('Indicator Date'!K179="","x",'Indicator Date'!K179)</f>
        <v>2016</v>
      </c>
      <c r="L179" s="162">
        <f>IF('Indicator Date'!L179="","x",'Indicator Date'!L179)</f>
        <v>2016</v>
      </c>
      <c r="M179" s="162">
        <f>IF('Indicator Date'!M179="","x",'Indicator Date'!M179)</f>
        <v>2018</v>
      </c>
      <c r="N179" s="162">
        <f>IF('Indicator Date'!N179="","x",'Indicator Date'!N179)</f>
        <v>2018</v>
      </c>
      <c r="O179" s="162">
        <f>IF('Indicator Date'!O179="","x",'Indicator Date'!O179)</f>
        <v>2017</v>
      </c>
      <c r="P179" s="162">
        <f>IF('Indicator Date'!P179="","x",'Indicator Date'!P179)</f>
        <v>2017</v>
      </c>
      <c r="Q179" s="162">
        <f>IF('Indicator Date'!Q179="","x",'Indicator Date'!Q179)</f>
        <v>2015</v>
      </c>
      <c r="R179" s="162" t="str">
        <f>IF('Indicator Date'!R179="","x",LEFT(RIGHT('Indicator Date'!R179,6),4))</f>
        <v>x</v>
      </c>
      <c r="S179" s="162">
        <f>IF('Indicator Date'!S179="","x",'Indicator Date'!S179)</f>
        <v>2018</v>
      </c>
      <c r="T179" s="162">
        <f>IF('Indicator Date'!T179="","x",'Indicator Date'!T179)</f>
        <v>2015</v>
      </c>
      <c r="U179" s="162">
        <f>IF('Indicator Date'!U179="","x",'Indicator Date'!U179)</f>
        <v>2016</v>
      </c>
      <c r="V179" s="162">
        <f>IF('Indicator Date'!V179="","x",'Indicator Date'!V179)</f>
        <v>2016</v>
      </c>
      <c r="W179" s="162">
        <f>IF('Indicator Date'!W179="","x",'Indicator Date'!W179)</f>
        <v>2015</v>
      </c>
      <c r="X179" s="162">
        <f>IF('Indicator Date'!X179="","x",'Indicator Date'!X179)</f>
        <v>2013</v>
      </c>
      <c r="Y179" s="162">
        <f>IF('Indicator Date'!Y179="","x",'Indicator Date'!Y179)</f>
        <v>2011</v>
      </c>
      <c r="Z179" s="162">
        <f>IF('Indicator Date'!Z179="","x",'Indicator Date'!Z179)</f>
        <v>2016</v>
      </c>
      <c r="AA179" s="162">
        <f>IF('Indicator Date'!AA179="","x",'Indicator Date'!AA179)</f>
        <v>2016</v>
      </c>
      <c r="AB179" s="162" t="str">
        <f>IF('Indicator Date'!AB179="","x",'Indicator Date'!AB179)</f>
        <v>x</v>
      </c>
      <c r="AC179" s="162">
        <f>IF('Indicator Date'!AC179="","x",'Indicator Date'!AC179)</f>
        <v>2015</v>
      </c>
      <c r="AD179" s="162">
        <f>IF('Indicator Date'!AD179="","x",'Indicator Date'!AD179)</f>
        <v>2015</v>
      </c>
      <c r="AE179" s="162">
        <f>IF('Indicator Date'!AE179="","x",'Indicator Date'!AE179)</f>
        <v>2012</v>
      </c>
      <c r="AF179" s="162">
        <f>IF('Indicator Date'!AF179="","x",'Indicator Date'!AF179)</f>
        <v>2015</v>
      </c>
      <c r="AG179" s="162">
        <f>IF('Indicator Date'!AG179="","x",'Indicator Date'!AG179)</f>
        <v>2016</v>
      </c>
      <c r="AH179" s="162">
        <f>IF('Indicator Date'!AH179="","x",'Indicator Date'!AH179)</f>
        <v>2016</v>
      </c>
      <c r="AI179" s="162">
        <f>IF('Indicator Date'!AI179="","x",'Indicator Date'!AI179)</f>
        <v>2017</v>
      </c>
      <c r="AJ179" s="162">
        <f>IF('Indicator Date'!AJ179="","x",'Indicator Date'!AJ179)</f>
        <v>2018</v>
      </c>
      <c r="AK179" s="162">
        <f>IF('Indicator Date'!AK179="","x",YEAR('Indicator Date'!AK179))</f>
        <v>2017</v>
      </c>
      <c r="AL179" s="162">
        <f>IF('Indicator Date'!AL179="","x",YEAR('Indicator Date'!AL179))</f>
        <v>2018</v>
      </c>
      <c r="AM179" s="162">
        <f>IF('Indicator Date'!AM179="","x",'Indicator Date'!AM179)</f>
        <v>2017</v>
      </c>
      <c r="AN179" s="162">
        <f>IF('Indicator Date'!AN179="","x",'Indicator Date'!AN179)</f>
        <v>2014</v>
      </c>
      <c r="AO179" s="162">
        <f>IF('Indicator Date'!AO179="","x",'Indicator Date'!AO179)</f>
        <v>2014</v>
      </c>
      <c r="AP179" s="162">
        <f>IF('Indicator Date'!AP179="","x",'Indicator Date'!AP179)</f>
        <v>2014</v>
      </c>
      <c r="AQ179" s="162">
        <f>IF('Indicator Date'!AQ179="","x",'Indicator Date'!AQ179)</f>
        <v>2014</v>
      </c>
      <c r="AR179" s="162">
        <f>IF('Indicator Date'!AR179="","x",'Indicator Date'!AR179)</f>
        <v>2015</v>
      </c>
      <c r="AS179" s="162">
        <f>IF('Indicator Date'!AS179="","x",'Indicator Date'!AS179)</f>
        <v>2016</v>
      </c>
      <c r="AT179" s="162">
        <f>IF('Indicator Date'!AT179="","x",'Indicator Date'!AT179)</f>
        <v>2017</v>
      </c>
      <c r="AU179" s="162">
        <f>IF('Indicator Date'!AU179="","x",'Indicator Date'!AU179)</f>
        <v>2016</v>
      </c>
      <c r="AV179" s="162">
        <f>IF('Indicator Date'!AV179="","x",'Indicator Date'!AV179)</f>
        <v>2015</v>
      </c>
      <c r="AW179" s="162">
        <f>IF('Indicator Date'!AW179="","x",'Indicator Date'!AW179)</f>
        <v>2015</v>
      </c>
      <c r="AX179" s="162">
        <f>IF('Indicator Date'!AX179="","x",'Indicator Date'!AX179)</f>
        <v>2016</v>
      </c>
      <c r="AY179" s="162">
        <f>IF('Indicator Date'!AY179="","x",'Indicator Date'!AY179)</f>
        <v>2014</v>
      </c>
      <c r="AZ179" s="162">
        <f>IF('Indicator Date'!AZ179="","x",'Indicator Date'!AZ179)</f>
        <v>2015</v>
      </c>
      <c r="BA179" s="162">
        <f>IF('Indicator Date'!BA179="","x",'Indicator Date'!BA179)</f>
        <v>2015</v>
      </c>
      <c r="BB179" s="162">
        <f>IF('Indicator Date'!BB179="","x",'Indicator Date'!BB179)</f>
        <v>2017</v>
      </c>
      <c r="BC179" s="162">
        <f>IF('Indicator Date'!BC179="","x",'Indicator Date'!BC179)</f>
        <v>2017</v>
      </c>
      <c r="BD179" s="162">
        <f>IF('Indicator Date'!BD179="","x",'Indicator Date'!BD179)</f>
        <v>2015</v>
      </c>
      <c r="BE179" s="162">
        <f>IF('Indicator Date'!BE179="","x",'Indicator Date'!BE179)</f>
        <v>2014</v>
      </c>
      <c r="BF179" s="108"/>
    </row>
    <row r="180" spans="1:58" x14ac:dyDescent="0.25">
      <c r="A180" s="133" t="s">
        <v>332</v>
      </c>
      <c r="B180" s="111" t="s">
        <v>331</v>
      </c>
      <c r="C180" s="162">
        <f>IF('Indicator Date'!C180="","x",'Indicator Date'!C180)</f>
        <v>2015</v>
      </c>
      <c r="D180" s="162">
        <f>IF('Indicator Date'!D180="","x",'Indicator Date'!D180)</f>
        <v>2015</v>
      </c>
      <c r="E180" s="162">
        <f>IF('Indicator Date'!E180="","x",'Indicator Date'!E180)</f>
        <v>2015</v>
      </c>
      <c r="F180" s="162">
        <f>IF('Indicator Date'!F180="","x",'Indicator Date'!F180)</f>
        <v>2015</v>
      </c>
      <c r="G180" s="162">
        <f>IF('Indicator Date'!G180="","x",'Indicator Date'!G180)</f>
        <v>2015</v>
      </c>
      <c r="H180" s="162">
        <f>IF('Indicator Date'!H180="","x",'Indicator Date'!H180)</f>
        <v>2015</v>
      </c>
      <c r="I180" s="162">
        <f>IF('Indicator Date'!I180="","x",'Indicator Date'!I180)</f>
        <v>2015</v>
      </c>
      <c r="J180" s="162">
        <f>IF('Indicator Date'!J180="","x",'Indicator Date'!J180)</f>
        <v>2016</v>
      </c>
      <c r="K180" s="162">
        <f>IF('Indicator Date'!K180="","x",'Indicator Date'!K180)</f>
        <v>2016</v>
      </c>
      <c r="L180" s="162">
        <f>IF('Indicator Date'!L180="","x",'Indicator Date'!L180)</f>
        <v>2016</v>
      </c>
      <c r="M180" s="162">
        <f>IF('Indicator Date'!M180="","x",'Indicator Date'!M180)</f>
        <v>2018</v>
      </c>
      <c r="N180" s="162">
        <f>IF('Indicator Date'!N180="","x",'Indicator Date'!N180)</f>
        <v>2018</v>
      </c>
      <c r="O180" s="162">
        <f>IF('Indicator Date'!O180="","x",'Indicator Date'!O180)</f>
        <v>2017</v>
      </c>
      <c r="P180" s="162">
        <f>IF('Indicator Date'!P180="","x",'Indicator Date'!P180)</f>
        <v>2017</v>
      </c>
      <c r="Q180" s="162">
        <f>IF('Indicator Date'!Q180="","x",'Indicator Date'!Q180)</f>
        <v>2015</v>
      </c>
      <c r="R180" s="162" t="str">
        <f>IF('Indicator Date'!R180="","x",LEFT(RIGHT('Indicator Date'!R180,6),4))</f>
        <v>x</v>
      </c>
      <c r="S180" s="162">
        <f>IF('Indicator Date'!S180="","x",'Indicator Date'!S180)</f>
        <v>2018</v>
      </c>
      <c r="T180" s="162">
        <f>IF('Indicator Date'!T180="","x",'Indicator Date'!T180)</f>
        <v>2015</v>
      </c>
      <c r="U180" s="162">
        <f>IF('Indicator Date'!U180="","x",'Indicator Date'!U180)</f>
        <v>2016</v>
      </c>
      <c r="V180" s="162">
        <f>IF('Indicator Date'!V180="","x",'Indicator Date'!V180)</f>
        <v>2016</v>
      </c>
      <c r="W180" s="162">
        <f>IF('Indicator Date'!W180="","x",'Indicator Date'!W180)</f>
        <v>2015</v>
      </c>
      <c r="X180" s="162" t="str">
        <f>IF('Indicator Date'!X180="","x",'Indicator Date'!X180)</f>
        <v>x</v>
      </c>
      <c r="Y180" s="162">
        <f>IF('Indicator Date'!Y180="","x",'Indicator Date'!Y180)</f>
        <v>2010</v>
      </c>
      <c r="Z180" s="162">
        <f>IF('Indicator Date'!Z180="","x",'Indicator Date'!Z180)</f>
        <v>2016</v>
      </c>
      <c r="AA180" s="162">
        <f>IF('Indicator Date'!AA180="","x",'Indicator Date'!AA180)</f>
        <v>2016</v>
      </c>
      <c r="AB180" s="162" t="str">
        <f>IF('Indicator Date'!AB180="","x",'Indicator Date'!AB180)</f>
        <v>x</v>
      </c>
      <c r="AC180" s="162">
        <f>IF('Indicator Date'!AC180="","x",'Indicator Date'!AC180)</f>
        <v>2015</v>
      </c>
      <c r="AD180" s="162">
        <f>IF('Indicator Date'!AD180="","x",'Indicator Date'!AD180)</f>
        <v>2015</v>
      </c>
      <c r="AE180" s="162" t="str">
        <f>IF('Indicator Date'!AE180="","x",'Indicator Date'!AE180)</f>
        <v>x</v>
      </c>
      <c r="AF180" s="162" t="str">
        <f>IF('Indicator Date'!AF180="","x",'Indicator Date'!AF180)</f>
        <v>x</v>
      </c>
      <c r="AG180" s="162" t="str">
        <f>IF('Indicator Date'!AG180="","x",'Indicator Date'!AG180)</f>
        <v>x</v>
      </c>
      <c r="AH180" s="162">
        <f>IF('Indicator Date'!AH180="","x",'Indicator Date'!AH180)</f>
        <v>2016</v>
      </c>
      <c r="AI180" s="162">
        <f>IF('Indicator Date'!AI180="","x",'Indicator Date'!AI180)</f>
        <v>2017</v>
      </c>
      <c r="AJ180" s="162">
        <f>IF('Indicator Date'!AJ180="","x",'Indicator Date'!AJ180)</f>
        <v>2018</v>
      </c>
      <c r="AK180" s="162" t="str">
        <f>IF('Indicator Date'!AK180="","x",YEAR('Indicator Date'!AK180))</f>
        <v>x</v>
      </c>
      <c r="AL180" s="162">
        <f>IF('Indicator Date'!AL180="","x",YEAR('Indicator Date'!AL180))</f>
        <v>2017</v>
      </c>
      <c r="AM180" s="162">
        <f>IF('Indicator Date'!AM180="","x",'Indicator Date'!AM180)</f>
        <v>2017</v>
      </c>
      <c r="AN180" s="162">
        <f>IF('Indicator Date'!AN180="","x",'Indicator Date'!AN180)</f>
        <v>2014</v>
      </c>
      <c r="AO180" s="162">
        <f>IF('Indicator Date'!AO180="","x",'Indicator Date'!AO180)</f>
        <v>2014</v>
      </c>
      <c r="AP180" s="162" t="str">
        <f>IF('Indicator Date'!AP180="","x",'Indicator Date'!AP180)</f>
        <v>x</v>
      </c>
      <c r="AQ180" s="162" t="str">
        <f>IF('Indicator Date'!AQ180="","x",'Indicator Date'!AQ180)</f>
        <v>x</v>
      </c>
      <c r="AR180" s="162" t="str">
        <f>IF('Indicator Date'!AR180="","x",'Indicator Date'!AR180)</f>
        <v>x</v>
      </c>
      <c r="AS180" s="162">
        <f>IF('Indicator Date'!AS180="","x",'Indicator Date'!AS180)</f>
        <v>2016</v>
      </c>
      <c r="AT180" s="162">
        <f>IF('Indicator Date'!AT180="","x",'Indicator Date'!AT180)</f>
        <v>2017</v>
      </c>
      <c r="AU180" s="162">
        <f>IF('Indicator Date'!AU180="","x",'Indicator Date'!AU180)</f>
        <v>2016</v>
      </c>
      <c r="AV180" s="162">
        <f>IF('Indicator Date'!AV180="","x",'Indicator Date'!AV180)</f>
        <v>2015</v>
      </c>
      <c r="AW180" s="162">
        <f>IF('Indicator Date'!AW180="","x",'Indicator Date'!AW180)</f>
        <v>2015</v>
      </c>
      <c r="AX180" s="162">
        <f>IF('Indicator Date'!AX180="","x",'Indicator Date'!AX180)</f>
        <v>2016</v>
      </c>
      <c r="AY180" s="162">
        <f>IF('Indicator Date'!AY180="","x",'Indicator Date'!AY180)</f>
        <v>2014</v>
      </c>
      <c r="AZ180" s="162">
        <f>IF('Indicator Date'!AZ180="","x",'Indicator Date'!AZ180)</f>
        <v>2006</v>
      </c>
      <c r="BA180" s="162">
        <f>IF('Indicator Date'!BA180="","x",'Indicator Date'!BA180)</f>
        <v>2006</v>
      </c>
      <c r="BB180" s="162">
        <f>IF('Indicator Date'!BB180="","x",'Indicator Date'!BB180)</f>
        <v>2017</v>
      </c>
      <c r="BC180" s="162">
        <f>IF('Indicator Date'!BC180="","x",'Indicator Date'!BC180)</f>
        <v>2017</v>
      </c>
      <c r="BD180" s="162">
        <f>IF('Indicator Date'!BD180="","x",'Indicator Date'!BD180)</f>
        <v>2015</v>
      </c>
      <c r="BE180" s="162">
        <f>IF('Indicator Date'!BE180="","x",'Indicator Date'!BE180)</f>
        <v>2014</v>
      </c>
      <c r="BF180" s="108"/>
    </row>
    <row r="181" spans="1:58" x14ac:dyDescent="0.25">
      <c r="A181" s="133" t="s">
        <v>334</v>
      </c>
      <c r="B181" s="111" t="s">
        <v>333</v>
      </c>
      <c r="C181" s="162">
        <f>IF('Indicator Date'!C181="","x",'Indicator Date'!C181)</f>
        <v>2015</v>
      </c>
      <c r="D181" s="162">
        <f>IF('Indicator Date'!D181="","x",'Indicator Date'!D181)</f>
        <v>2015</v>
      </c>
      <c r="E181" s="162">
        <f>IF('Indicator Date'!E181="","x",'Indicator Date'!E181)</f>
        <v>2015</v>
      </c>
      <c r="F181" s="162">
        <f>IF('Indicator Date'!F181="","x",'Indicator Date'!F181)</f>
        <v>2015</v>
      </c>
      <c r="G181" s="162">
        <f>IF('Indicator Date'!G181="","x",'Indicator Date'!G181)</f>
        <v>2015</v>
      </c>
      <c r="H181" s="162">
        <f>IF('Indicator Date'!H181="","x",'Indicator Date'!H181)</f>
        <v>2015</v>
      </c>
      <c r="I181" s="162">
        <f>IF('Indicator Date'!I181="","x",'Indicator Date'!I181)</f>
        <v>2015</v>
      </c>
      <c r="J181" s="162">
        <f>IF('Indicator Date'!J181="","x",'Indicator Date'!J181)</f>
        <v>2016</v>
      </c>
      <c r="K181" s="162">
        <f>IF('Indicator Date'!K181="","x",'Indicator Date'!K181)</f>
        <v>2016</v>
      </c>
      <c r="L181" s="162">
        <f>IF('Indicator Date'!L181="","x",'Indicator Date'!L181)</f>
        <v>2016</v>
      </c>
      <c r="M181" s="162">
        <f>IF('Indicator Date'!M181="","x",'Indicator Date'!M181)</f>
        <v>2018</v>
      </c>
      <c r="N181" s="162">
        <f>IF('Indicator Date'!N181="","x",'Indicator Date'!N181)</f>
        <v>2018</v>
      </c>
      <c r="O181" s="162">
        <f>IF('Indicator Date'!O181="","x",'Indicator Date'!O181)</f>
        <v>2017</v>
      </c>
      <c r="P181" s="162">
        <f>IF('Indicator Date'!P181="","x",'Indicator Date'!P181)</f>
        <v>2017</v>
      </c>
      <c r="Q181" s="162" t="str">
        <f>IF('Indicator Date'!Q181="","x",'Indicator Date'!Q181)</f>
        <v>x</v>
      </c>
      <c r="R181" s="162" t="str">
        <f>IF('Indicator Date'!R181="","x",LEFT(RIGHT('Indicator Date'!R181,6),4))</f>
        <v>x</v>
      </c>
      <c r="S181" s="162">
        <f>IF('Indicator Date'!S181="","x",'Indicator Date'!S181)</f>
        <v>2018</v>
      </c>
      <c r="T181" s="162">
        <f>IF('Indicator Date'!T181="","x",'Indicator Date'!T181)</f>
        <v>2015</v>
      </c>
      <c r="U181" s="162">
        <f>IF('Indicator Date'!U181="","x",'Indicator Date'!U181)</f>
        <v>2016</v>
      </c>
      <c r="V181" s="162">
        <f>IF('Indicator Date'!V181="","x",'Indicator Date'!V181)</f>
        <v>2016</v>
      </c>
      <c r="W181" s="162">
        <f>IF('Indicator Date'!W181="","x",'Indicator Date'!W181)</f>
        <v>2015</v>
      </c>
      <c r="X181" s="162">
        <f>IF('Indicator Date'!X181="","x",'Indicator Date'!X181)</f>
        <v>2007</v>
      </c>
      <c r="Y181" s="162">
        <f>IF('Indicator Date'!Y181="","x",'Indicator Date'!Y181)</f>
        <v>2010</v>
      </c>
      <c r="Z181" s="162">
        <f>IF('Indicator Date'!Z181="","x",'Indicator Date'!Z181)</f>
        <v>2016</v>
      </c>
      <c r="AA181" s="162">
        <f>IF('Indicator Date'!AA181="","x",'Indicator Date'!AA181)</f>
        <v>2016</v>
      </c>
      <c r="AB181" s="162" t="str">
        <f>IF('Indicator Date'!AB181="","x",'Indicator Date'!AB181)</f>
        <v>x</v>
      </c>
      <c r="AC181" s="162">
        <f>IF('Indicator Date'!AC181="","x",'Indicator Date'!AC181)</f>
        <v>2015</v>
      </c>
      <c r="AD181" s="162">
        <f>IF('Indicator Date'!AD181="","x",'Indicator Date'!AD181)</f>
        <v>2015</v>
      </c>
      <c r="AE181" s="162" t="str">
        <f>IF('Indicator Date'!AE181="","x",'Indicator Date'!AE181)</f>
        <v>x</v>
      </c>
      <c r="AF181" s="162" t="str">
        <f>IF('Indicator Date'!AF181="","x",'Indicator Date'!AF181)</f>
        <v>x</v>
      </c>
      <c r="AG181" s="162" t="str">
        <f>IF('Indicator Date'!AG181="","x",'Indicator Date'!AG181)</f>
        <v>x</v>
      </c>
      <c r="AH181" s="162">
        <f>IF('Indicator Date'!AH181="","x",'Indicator Date'!AH181)</f>
        <v>2016</v>
      </c>
      <c r="AI181" s="162">
        <f>IF('Indicator Date'!AI181="","x",'Indicator Date'!AI181)</f>
        <v>2017</v>
      </c>
      <c r="AJ181" s="162">
        <f>IF('Indicator Date'!AJ181="","x",'Indicator Date'!AJ181)</f>
        <v>2018</v>
      </c>
      <c r="AK181" s="162" t="str">
        <f>IF('Indicator Date'!AK181="","x",YEAR('Indicator Date'!AK181))</f>
        <v>x</v>
      </c>
      <c r="AL181" s="162" t="str">
        <f>IF('Indicator Date'!AL181="","x",YEAR('Indicator Date'!AL181))</f>
        <v>x</v>
      </c>
      <c r="AM181" s="162" t="str">
        <f>IF('Indicator Date'!AM181="","x",'Indicator Date'!AM181)</f>
        <v>x</v>
      </c>
      <c r="AN181" s="162">
        <f>IF('Indicator Date'!AN181="","x",'Indicator Date'!AN181)</f>
        <v>2014</v>
      </c>
      <c r="AO181" s="162">
        <f>IF('Indicator Date'!AO181="","x",'Indicator Date'!AO181)</f>
        <v>2014</v>
      </c>
      <c r="AP181" s="162" t="str">
        <f>IF('Indicator Date'!AP181="","x",'Indicator Date'!AP181)</f>
        <v>x</v>
      </c>
      <c r="AQ181" s="162" t="str">
        <f>IF('Indicator Date'!AQ181="","x",'Indicator Date'!AQ181)</f>
        <v>x</v>
      </c>
      <c r="AR181" s="162" t="str">
        <f>IF('Indicator Date'!AR181="","x",'Indicator Date'!AR181)</f>
        <v>x</v>
      </c>
      <c r="AS181" s="162">
        <f>IF('Indicator Date'!AS181="","x",'Indicator Date'!AS181)</f>
        <v>2016</v>
      </c>
      <c r="AT181" s="162" t="str">
        <f>IF('Indicator Date'!AT181="","x",'Indicator Date'!AT181)</f>
        <v>x</v>
      </c>
      <c r="AU181" s="162">
        <f>IF('Indicator Date'!AU181="","x",'Indicator Date'!AU181)</f>
        <v>2016</v>
      </c>
      <c r="AV181" s="162" t="str">
        <f>IF('Indicator Date'!AV181="","x",'Indicator Date'!AV181)</f>
        <v>x</v>
      </c>
      <c r="AW181" s="162">
        <f>IF('Indicator Date'!AW181="","x",'Indicator Date'!AW181)</f>
        <v>2015</v>
      </c>
      <c r="AX181" s="162">
        <f>IF('Indicator Date'!AX181="","x",'Indicator Date'!AX181)</f>
        <v>2016</v>
      </c>
      <c r="AY181" s="162">
        <f>IF('Indicator Date'!AY181="","x",'Indicator Date'!AY181)</f>
        <v>2014</v>
      </c>
      <c r="AZ181" s="162">
        <f>IF('Indicator Date'!AZ181="","x",'Indicator Date'!AZ181)</f>
        <v>2013</v>
      </c>
      <c r="BA181" s="162">
        <f>IF('Indicator Date'!BA181="","x",'Indicator Date'!BA181)</f>
        <v>2015</v>
      </c>
      <c r="BB181" s="162">
        <f>IF('Indicator Date'!BB181="","x",'Indicator Date'!BB181)</f>
        <v>2017</v>
      </c>
      <c r="BC181" s="162">
        <f>IF('Indicator Date'!BC181="","x",'Indicator Date'!BC181)</f>
        <v>2017</v>
      </c>
      <c r="BD181" s="162">
        <f>IF('Indicator Date'!BD181="","x",'Indicator Date'!BD181)</f>
        <v>2015</v>
      </c>
      <c r="BE181" s="162">
        <f>IF('Indicator Date'!BE181="","x",'Indicator Date'!BE181)</f>
        <v>2014</v>
      </c>
      <c r="BF181" s="108"/>
    </row>
    <row r="182" spans="1:58" x14ac:dyDescent="0.25">
      <c r="A182" s="133" t="s">
        <v>336</v>
      </c>
      <c r="B182" s="111" t="s">
        <v>335</v>
      </c>
      <c r="C182" s="162">
        <f>IF('Indicator Date'!C182="","x",'Indicator Date'!C182)</f>
        <v>2015</v>
      </c>
      <c r="D182" s="162">
        <f>IF('Indicator Date'!D182="","x",'Indicator Date'!D182)</f>
        <v>2015</v>
      </c>
      <c r="E182" s="162">
        <f>IF('Indicator Date'!E182="","x",'Indicator Date'!E182)</f>
        <v>2015</v>
      </c>
      <c r="F182" s="162">
        <f>IF('Indicator Date'!F182="","x",'Indicator Date'!F182)</f>
        <v>2015</v>
      </c>
      <c r="G182" s="162">
        <f>IF('Indicator Date'!G182="","x",'Indicator Date'!G182)</f>
        <v>2015</v>
      </c>
      <c r="H182" s="162">
        <f>IF('Indicator Date'!H182="","x",'Indicator Date'!H182)</f>
        <v>2015</v>
      </c>
      <c r="I182" s="162">
        <f>IF('Indicator Date'!I182="","x",'Indicator Date'!I182)</f>
        <v>2015</v>
      </c>
      <c r="J182" s="162">
        <f>IF('Indicator Date'!J182="","x",'Indicator Date'!J182)</f>
        <v>2016</v>
      </c>
      <c r="K182" s="162">
        <f>IF('Indicator Date'!K182="","x",'Indicator Date'!K182)</f>
        <v>2016</v>
      </c>
      <c r="L182" s="162">
        <f>IF('Indicator Date'!L182="","x",'Indicator Date'!L182)</f>
        <v>2016</v>
      </c>
      <c r="M182" s="162">
        <f>IF('Indicator Date'!M182="","x",'Indicator Date'!M182)</f>
        <v>2018</v>
      </c>
      <c r="N182" s="162">
        <f>IF('Indicator Date'!N182="","x",'Indicator Date'!N182)</f>
        <v>2018</v>
      </c>
      <c r="O182" s="162">
        <f>IF('Indicator Date'!O182="","x",'Indicator Date'!O182)</f>
        <v>2017</v>
      </c>
      <c r="P182" s="162">
        <f>IF('Indicator Date'!P182="","x",'Indicator Date'!P182)</f>
        <v>2017</v>
      </c>
      <c r="Q182" s="162">
        <f>IF('Indicator Date'!Q182="","x",'Indicator Date'!Q182)</f>
        <v>2015</v>
      </c>
      <c r="R182" s="162" t="str">
        <f>IF('Indicator Date'!R182="","x",LEFT(RIGHT('Indicator Date'!R182,6),4))</f>
        <v>2011</v>
      </c>
      <c r="S182" s="162">
        <f>IF('Indicator Date'!S182="","x",'Indicator Date'!S182)</f>
        <v>2018</v>
      </c>
      <c r="T182" s="162">
        <f>IF('Indicator Date'!T182="","x",'Indicator Date'!T182)</f>
        <v>2015</v>
      </c>
      <c r="U182" s="162">
        <f>IF('Indicator Date'!U182="","x",'Indicator Date'!U182)</f>
        <v>2016</v>
      </c>
      <c r="V182" s="162">
        <f>IF('Indicator Date'!V182="","x",'Indicator Date'!V182)</f>
        <v>2016</v>
      </c>
      <c r="W182" s="162">
        <f>IF('Indicator Date'!W182="","x",'Indicator Date'!W182)</f>
        <v>2015</v>
      </c>
      <c r="X182" s="162">
        <f>IF('Indicator Date'!X182="","x",'Indicator Date'!X182)</f>
        <v>2016</v>
      </c>
      <c r="Y182" s="162">
        <f>IF('Indicator Date'!Y182="","x",'Indicator Date'!Y182)</f>
        <v>2010</v>
      </c>
      <c r="Z182" s="162">
        <f>IF('Indicator Date'!Z182="","x",'Indicator Date'!Z182)</f>
        <v>2016</v>
      </c>
      <c r="AA182" s="162">
        <f>IF('Indicator Date'!AA182="","x",'Indicator Date'!AA182)</f>
        <v>2016</v>
      </c>
      <c r="AB182" s="162">
        <f>IF('Indicator Date'!AB182="","x",'Indicator Date'!AB182)</f>
        <v>2016</v>
      </c>
      <c r="AC182" s="162">
        <f>IF('Indicator Date'!AC182="","x",'Indicator Date'!AC182)</f>
        <v>2015</v>
      </c>
      <c r="AD182" s="162">
        <f>IF('Indicator Date'!AD182="","x",'Indicator Date'!AD182)</f>
        <v>2015</v>
      </c>
      <c r="AE182" s="162">
        <f>IF('Indicator Date'!AE182="","x",'Indicator Date'!AE182)</f>
        <v>2012</v>
      </c>
      <c r="AF182" s="162">
        <f>IF('Indicator Date'!AF182="","x",'Indicator Date'!AF182)</f>
        <v>2015</v>
      </c>
      <c r="AG182" s="162">
        <f>IF('Indicator Date'!AG182="","x",'Indicator Date'!AG182)</f>
        <v>2012</v>
      </c>
      <c r="AH182" s="162">
        <f>IF('Indicator Date'!AH182="","x",'Indicator Date'!AH182)</f>
        <v>2016</v>
      </c>
      <c r="AI182" s="162">
        <f>IF('Indicator Date'!AI182="","x",'Indicator Date'!AI182)</f>
        <v>2017</v>
      </c>
      <c r="AJ182" s="162">
        <f>IF('Indicator Date'!AJ182="","x",'Indicator Date'!AJ182)</f>
        <v>2018</v>
      </c>
      <c r="AK182" s="162">
        <f>IF('Indicator Date'!AK182="","x",YEAR('Indicator Date'!AK182))</f>
        <v>2017</v>
      </c>
      <c r="AL182" s="162">
        <f>IF('Indicator Date'!AL182="","x",YEAR('Indicator Date'!AL182))</f>
        <v>2017</v>
      </c>
      <c r="AM182" s="162">
        <f>IF('Indicator Date'!AM182="","x",'Indicator Date'!AM182)</f>
        <v>2017</v>
      </c>
      <c r="AN182" s="162">
        <f>IF('Indicator Date'!AN182="","x",'Indicator Date'!AN182)</f>
        <v>2014</v>
      </c>
      <c r="AO182" s="162">
        <f>IF('Indicator Date'!AO182="","x",'Indicator Date'!AO182)</f>
        <v>2014</v>
      </c>
      <c r="AP182" s="162">
        <f>IF('Indicator Date'!AP182="","x",'Indicator Date'!AP182)</f>
        <v>2013</v>
      </c>
      <c r="AQ182" s="162">
        <f>IF('Indicator Date'!AQ182="","x",'Indicator Date'!AQ182)</f>
        <v>2014</v>
      </c>
      <c r="AR182" s="162" t="str">
        <f>IF('Indicator Date'!AR182="","x",'Indicator Date'!AR182)</f>
        <v>x</v>
      </c>
      <c r="AS182" s="162">
        <f>IF('Indicator Date'!AS182="","x",'Indicator Date'!AS182)</f>
        <v>2016</v>
      </c>
      <c r="AT182" s="162">
        <f>IF('Indicator Date'!AT182="","x",'Indicator Date'!AT182)</f>
        <v>2017</v>
      </c>
      <c r="AU182" s="162">
        <f>IF('Indicator Date'!AU182="","x",'Indicator Date'!AU182)</f>
        <v>2016</v>
      </c>
      <c r="AV182" s="162">
        <f>IF('Indicator Date'!AV182="","x",'Indicator Date'!AV182)</f>
        <v>2015</v>
      </c>
      <c r="AW182" s="162">
        <f>IF('Indicator Date'!AW182="","x",'Indicator Date'!AW182)</f>
        <v>2015</v>
      </c>
      <c r="AX182" s="162">
        <f>IF('Indicator Date'!AX182="","x",'Indicator Date'!AX182)</f>
        <v>2016</v>
      </c>
      <c r="AY182" s="162">
        <f>IF('Indicator Date'!AY182="","x",'Indicator Date'!AY182)</f>
        <v>2014</v>
      </c>
      <c r="AZ182" s="162">
        <f>IF('Indicator Date'!AZ182="","x",'Indicator Date'!AZ182)</f>
        <v>2015</v>
      </c>
      <c r="BA182" s="162">
        <f>IF('Indicator Date'!BA182="","x",'Indicator Date'!BA182)</f>
        <v>2015</v>
      </c>
      <c r="BB182" s="162">
        <f>IF('Indicator Date'!BB182="","x",'Indicator Date'!BB182)</f>
        <v>2017</v>
      </c>
      <c r="BC182" s="162">
        <f>IF('Indicator Date'!BC182="","x",'Indicator Date'!BC182)</f>
        <v>2017</v>
      </c>
      <c r="BD182" s="162">
        <f>IF('Indicator Date'!BD182="","x",'Indicator Date'!BD182)</f>
        <v>2015</v>
      </c>
      <c r="BE182" s="162">
        <f>IF('Indicator Date'!BE182="","x",'Indicator Date'!BE182)</f>
        <v>2014</v>
      </c>
      <c r="BF182" s="108"/>
    </row>
    <row r="183" spans="1:58" x14ac:dyDescent="0.25">
      <c r="A183" s="133" t="s">
        <v>338</v>
      </c>
      <c r="B183" s="111" t="s">
        <v>337</v>
      </c>
      <c r="C183" s="162">
        <f>IF('Indicator Date'!C183="","x",'Indicator Date'!C183)</f>
        <v>2015</v>
      </c>
      <c r="D183" s="162">
        <f>IF('Indicator Date'!D183="","x",'Indicator Date'!D183)</f>
        <v>2015</v>
      </c>
      <c r="E183" s="162">
        <f>IF('Indicator Date'!E183="","x",'Indicator Date'!E183)</f>
        <v>2015</v>
      </c>
      <c r="F183" s="162">
        <f>IF('Indicator Date'!F183="","x",'Indicator Date'!F183)</f>
        <v>2015</v>
      </c>
      <c r="G183" s="162">
        <f>IF('Indicator Date'!G183="","x",'Indicator Date'!G183)</f>
        <v>2015</v>
      </c>
      <c r="H183" s="162">
        <f>IF('Indicator Date'!H183="","x",'Indicator Date'!H183)</f>
        <v>2015</v>
      </c>
      <c r="I183" s="162">
        <f>IF('Indicator Date'!I183="","x",'Indicator Date'!I183)</f>
        <v>2015</v>
      </c>
      <c r="J183" s="162">
        <f>IF('Indicator Date'!J183="","x",'Indicator Date'!J183)</f>
        <v>2016</v>
      </c>
      <c r="K183" s="162">
        <f>IF('Indicator Date'!K183="","x",'Indicator Date'!K183)</f>
        <v>2016</v>
      </c>
      <c r="L183" s="162">
        <f>IF('Indicator Date'!L183="","x",'Indicator Date'!L183)</f>
        <v>2016</v>
      </c>
      <c r="M183" s="162">
        <f>IF('Indicator Date'!M183="","x",'Indicator Date'!M183)</f>
        <v>2018</v>
      </c>
      <c r="N183" s="162">
        <f>IF('Indicator Date'!N183="","x",'Indicator Date'!N183)</f>
        <v>2018</v>
      </c>
      <c r="O183" s="162">
        <f>IF('Indicator Date'!O183="","x",'Indicator Date'!O183)</f>
        <v>2017</v>
      </c>
      <c r="P183" s="162">
        <f>IF('Indicator Date'!P183="","x",'Indicator Date'!P183)</f>
        <v>2017</v>
      </c>
      <c r="Q183" s="162">
        <f>IF('Indicator Date'!Q183="","x",'Indicator Date'!Q183)</f>
        <v>2015</v>
      </c>
      <c r="R183" s="162" t="str">
        <f>IF('Indicator Date'!R183="","x",LEFT(RIGHT('Indicator Date'!R183,6),4))</f>
        <v>2012</v>
      </c>
      <c r="S183" s="162">
        <f>IF('Indicator Date'!S183="","x",'Indicator Date'!S183)</f>
        <v>2018</v>
      </c>
      <c r="T183" s="162">
        <f>IF('Indicator Date'!T183="","x",'Indicator Date'!T183)</f>
        <v>2015</v>
      </c>
      <c r="U183" s="162">
        <f>IF('Indicator Date'!U183="","x",'Indicator Date'!U183)</f>
        <v>2016</v>
      </c>
      <c r="V183" s="162">
        <f>IF('Indicator Date'!V183="","x",'Indicator Date'!V183)</f>
        <v>2016</v>
      </c>
      <c r="W183" s="162">
        <f>IF('Indicator Date'!W183="","x",'Indicator Date'!W183)</f>
        <v>2015</v>
      </c>
      <c r="X183" s="162" t="str">
        <f>IF('Indicator Date'!X183="","x",'Indicator Date'!X183)</f>
        <v>x</v>
      </c>
      <c r="Y183" s="162">
        <f>IF('Indicator Date'!Y183="","x",'Indicator Date'!Y183)</f>
        <v>2013</v>
      </c>
      <c r="Z183" s="162">
        <f>IF('Indicator Date'!Z183="","x",'Indicator Date'!Z183)</f>
        <v>2016</v>
      </c>
      <c r="AA183" s="162">
        <f>IF('Indicator Date'!AA183="","x",'Indicator Date'!AA183)</f>
        <v>2016</v>
      </c>
      <c r="AB183" s="162">
        <f>IF('Indicator Date'!AB183="","x",'Indicator Date'!AB183)</f>
        <v>2016</v>
      </c>
      <c r="AC183" s="162">
        <f>IF('Indicator Date'!AC183="","x",'Indicator Date'!AC183)</f>
        <v>2015</v>
      </c>
      <c r="AD183" s="162">
        <f>IF('Indicator Date'!AD183="","x",'Indicator Date'!AD183)</f>
        <v>2015</v>
      </c>
      <c r="AE183" s="162" t="str">
        <f>IF('Indicator Date'!AE183="","x",'Indicator Date'!AE183)</f>
        <v>x</v>
      </c>
      <c r="AF183" s="162">
        <f>IF('Indicator Date'!AF183="","x",'Indicator Date'!AF183)</f>
        <v>2015</v>
      </c>
      <c r="AG183" s="162">
        <f>IF('Indicator Date'!AG183="","x",'Indicator Date'!AG183)</f>
        <v>2016</v>
      </c>
      <c r="AH183" s="162">
        <f>IF('Indicator Date'!AH183="","x",'Indicator Date'!AH183)</f>
        <v>2016</v>
      </c>
      <c r="AI183" s="162">
        <f>IF('Indicator Date'!AI183="","x",'Indicator Date'!AI183)</f>
        <v>2017</v>
      </c>
      <c r="AJ183" s="162">
        <f>IF('Indicator Date'!AJ183="","x",'Indicator Date'!AJ183)</f>
        <v>2018</v>
      </c>
      <c r="AK183" s="162">
        <f>IF('Indicator Date'!AK183="","x",YEAR('Indicator Date'!AK183))</f>
        <v>2017</v>
      </c>
      <c r="AL183" s="162">
        <f>IF('Indicator Date'!AL183="","x",YEAR('Indicator Date'!AL183))</f>
        <v>2017</v>
      </c>
      <c r="AM183" s="162">
        <f>IF('Indicator Date'!AM183="","x",'Indicator Date'!AM183)</f>
        <v>2017</v>
      </c>
      <c r="AN183" s="162">
        <f>IF('Indicator Date'!AN183="","x",'Indicator Date'!AN183)</f>
        <v>2014</v>
      </c>
      <c r="AO183" s="162">
        <f>IF('Indicator Date'!AO183="","x",'Indicator Date'!AO183)</f>
        <v>2014</v>
      </c>
      <c r="AP183" s="162">
        <f>IF('Indicator Date'!AP183="","x",'Indicator Date'!AP183)</f>
        <v>2013</v>
      </c>
      <c r="AQ183" s="162">
        <f>IF('Indicator Date'!AQ183="","x",'Indicator Date'!AQ183)</f>
        <v>2014</v>
      </c>
      <c r="AR183" s="162" t="str">
        <f>IF('Indicator Date'!AR183="","x",'Indicator Date'!AR183)</f>
        <v>x</v>
      </c>
      <c r="AS183" s="162">
        <f>IF('Indicator Date'!AS183="","x",'Indicator Date'!AS183)</f>
        <v>2016</v>
      </c>
      <c r="AT183" s="162">
        <f>IF('Indicator Date'!AT183="","x",'Indicator Date'!AT183)</f>
        <v>2017</v>
      </c>
      <c r="AU183" s="162">
        <f>IF('Indicator Date'!AU183="","x",'Indicator Date'!AU183)</f>
        <v>2016</v>
      </c>
      <c r="AV183" s="162">
        <f>IF('Indicator Date'!AV183="","x",'Indicator Date'!AV183)</f>
        <v>2015</v>
      </c>
      <c r="AW183" s="162">
        <f>IF('Indicator Date'!AW183="","x",'Indicator Date'!AW183)</f>
        <v>2015</v>
      </c>
      <c r="AX183" s="162">
        <f>IF('Indicator Date'!AX183="","x",'Indicator Date'!AX183)</f>
        <v>2016</v>
      </c>
      <c r="AY183" s="162">
        <f>IF('Indicator Date'!AY183="","x",'Indicator Date'!AY183)</f>
        <v>2014</v>
      </c>
      <c r="AZ183" s="162">
        <f>IF('Indicator Date'!AZ183="","x",'Indicator Date'!AZ183)</f>
        <v>2015</v>
      </c>
      <c r="BA183" s="162">
        <f>IF('Indicator Date'!BA183="","x",'Indicator Date'!BA183)</f>
        <v>2015</v>
      </c>
      <c r="BB183" s="162">
        <f>IF('Indicator Date'!BB183="","x",'Indicator Date'!BB183)</f>
        <v>2017</v>
      </c>
      <c r="BC183" s="162">
        <f>IF('Indicator Date'!BC183="","x",'Indicator Date'!BC183)</f>
        <v>2017</v>
      </c>
      <c r="BD183" s="162">
        <f>IF('Indicator Date'!BD183="","x",'Indicator Date'!BD183)</f>
        <v>2015</v>
      </c>
      <c r="BE183" s="162">
        <f>IF('Indicator Date'!BE183="","x",'Indicator Date'!BE183)</f>
        <v>2014</v>
      </c>
      <c r="BF183" s="108"/>
    </row>
    <row r="184" spans="1:58" x14ac:dyDescent="0.25">
      <c r="A184" s="133" t="s">
        <v>340</v>
      </c>
      <c r="B184" s="111" t="s">
        <v>339</v>
      </c>
      <c r="C184" s="162">
        <f>IF('Indicator Date'!C184="","x",'Indicator Date'!C184)</f>
        <v>2015</v>
      </c>
      <c r="D184" s="162">
        <f>IF('Indicator Date'!D184="","x",'Indicator Date'!D184)</f>
        <v>2015</v>
      </c>
      <c r="E184" s="162">
        <f>IF('Indicator Date'!E184="","x",'Indicator Date'!E184)</f>
        <v>2015</v>
      </c>
      <c r="F184" s="162">
        <f>IF('Indicator Date'!F184="","x",'Indicator Date'!F184)</f>
        <v>2015</v>
      </c>
      <c r="G184" s="162">
        <f>IF('Indicator Date'!G184="","x",'Indicator Date'!G184)</f>
        <v>2015</v>
      </c>
      <c r="H184" s="162">
        <f>IF('Indicator Date'!H184="","x",'Indicator Date'!H184)</f>
        <v>2015</v>
      </c>
      <c r="I184" s="162">
        <f>IF('Indicator Date'!I184="","x",'Indicator Date'!I184)</f>
        <v>2015</v>
      </c>
      <c r="J184" s="162">
        <f>IF('Indicator Date'!J184="","x",'Indicator Date'!J184)</f>
        <v>2016</v>
      </c>
      <c r="K184" s="162">
        <f>IF('Indicator Date'!K184="","x",'Indicator Date'!K184)</f>
        <v>2016</v>
      </c>
      <c r="L184" s="162">
        <f>IF('Indicator Date'!L184="","x",'Indicator Date'!L184)</f>
        <v>2016</v>
      </c>
      <c r="M184" s="162">
        <f>IF('Indicator Date'!M184="","x",'Indicator Date'!M184)</f>
        <v>2018</v>
      </c>
      <c r="N184" s="162">
        <f>IF('Indicator Date'!N184="","x",'Indicator Date'!N184)</f>
        <v>2018</v>
      </c>
      <c r="O184" s="162">
        <f>IF('Indicator Date'!O184="","x",'Indicator Date'!O184)</f>
        <v>2017</v>
      </c>
      <c r="P184" s="162">
        <f>IF('Indicator Date'!P184="","x",'Indicator Date'!P184)</f>
        <v>2017</v>
      </c>
      <c r="Q184" s="162">
        <f>IF('Indicator Date'!Q184="","x",'Indicator Date'!Q184)</f>
        <v>2015</v>
      </c>
      <c r="R184" s="162" t="str">
        <f>IF('Indicator Date'!R184="","x",LEFT(RIGHT('Indicator Date'!R184,6),4))</f>
        <v>x</v>
      </c>
      <c r="S184" s="162">
        <f>IF('Indicator Date'!S184="","x",'Indicator Date'!S184)</f>
        <v>2018</v>
      </c>
      <c r="T184" s="162">
        <f>IF('Indicator Date'!T184="","x",'Indicator Date'!T184)</f>
        <v>2015</v>
      </c>
      <c r="U184" s="162">
        <f>IF('Indicator Date'!U184="","x",'Indicator Date'!U184)</f>
        <v>2016</v>
      </c>
      <c r="V184" s="162" t="str">
        <f>IF('Indicator Date'!V184="","x",'Indicator Date'!V184)</f>
        <v>x</v>
      </c>
      <c r="W184" s="162">
        <f>IF('Indicator Date'!W184="","x",'Indicator Date'!W184)</f>
        <v>2015</v>
      </c>
      <c r="X184" s="162" t="str">
        <f>IF('Indicator Date'!X184="","x",'Indicator Date'!X184)</f>
        <v>x</v>
      </c>
      <c r="Y184" s="162">
        <f>IF('Indicator Date'!Y184="","x",'Indicator Date'!Y184)</f>
        <v>2010</v>
      </c>
      <c r="Z184" s="162">
        <f>IF('Indicator Date'!Z184="","x",'Indicator Date'!Z184)</f>
        <v>2016</v>
      </c>
      <c r="AA184" s="162">
        <f>IF('Indicator Date'!AA184="","x",'Indicator Date'!AA184)</f>
        <v>2016</v>
      </c>
      <c r="AB184" s="162" t="str">
        <f>IF('Indicator Date'!AB184="","x",'Indicator Date'!AB184)</f>
        <v>x</v>
      </c>
      <c r="AC184" s="162">
        <f>IF('Indicator Date'!AC184="","x",'Indicator Date'!AC184)</f>
        <v>2015</v>
      </c>
      <c r="AD184" s="162">
        <f>IF('Indicator Date'!AD184="","x",'Indicator Date'!AD184)</f>
        <v>2015</v>
      </c>
      <c r="AE184" s="162" t="str">
        <f>IF('Indicator Date'!AE184="","x",'Indicator Date'!AE184)</f>
        <v>x</v>
      </c>
      <c r="AF184" s="162">
        <f>IF('Indicator Date'!AF184="","x",'Indicator Date'!AF184)</f>
        <v>2015</v>
      </c>
      <c r="AG184" s="162" t="str">
        <f>IF('Indicator Date'!AG184="","x",'Indicator Date'!AG184)</f>
        <v>x</v>
      </c>
      <c r="AH184" s="162">
        <f>IF('Indicator Date'!AH184="","x",'Indicator Date'!AH184)</f>
        <v>2016</v>
      </c>
      <c r="AI184" s="162">
        <f>IF('Indicator Date'!AI184="","x",'Indicator Date'!AI184)</f>
        <v>2017</v>
      </c>
      <c r="AJ184" s="162">
        <f>IF('Indicator Date'!AJ184="","x",'Indicator Date'!AJ184)</f>
        <v>2018</v>
      </c>
      <c r="AK184" s="162" t="str">
        <f>IF('Indicator Date'!AK184="","x",YEAR('Indicator Date'!AK184))</f>
        <v>x</v>
      </c>
      <c r="AL184" s="162">
        <f>IF('Indicator Date'!AL184="","x",YEAR('Indicator Date'!AL184))</f>
        <v>2017</v>
      </c>
      <c r="AM184" s="162">
        <f>IF('Indicator Date'!AM184="","x",'Indicator Date'!AM184)</f>
        <v>2017</v>
      </c>
      <c r="AN184" s="162">
        <f>IF('Indicator Date'!AN184="","x",'Indicator Date'!AN184)</f>
        <v>2014</v>
      </c>
      <c r="AO184" s="162">
        <f>IF('Indicator Date'!AO184="","x",'Indicator Date'!AO184)</f>
        <v>2014</v>
      </c>
      <c r="AP184" s="162" t="str">
        <f>IF('Indicator Date'!AP184="","x",'Indicator Date'!AP184)</f>
        <v>x</v>
      </c>
      <c r="AQ184" s="162" t="str">
        <f>IF('Indicator Date'!AQ184="","x",'Indicator Date'!AQ184)</f>
        <v>x</v>
      </c>
      <c r="AR184" s="162">
        <f>IF('Indicator Date'!AR184="","x",'Indicator Date'!AR184)</f>
        <v>2015</v>
      </c>
      <c r="AS184" s="162">
        <f>IF('Indicator Date'!AS184="","x",'Indicator Date'!AS184)</f>
        <v>2016</v>
      </c>
      <c r="AT184" s="162">
        <f>IF('Indicator Date'!AT184="","x",'Indicator Date'!AT184)</f>
        <v>2017</v>
      </c>
      <c r="AU184" s="162">
        <f>IF('Indicator Date'!AU184="","x",'Indicator Date'!AU184)</f>
        <v>2016</v>
      </c>
      <c r="AV184" s="162">
        <f>IF('Indicator Date'!AV184="","x",'Indicator Date'!AV184)</f>
        <v>2015</v>
      </c>
      <c r="AW184" s="162">
        <f>IF('Indicator Date'!AW184="","x",'Indicator Date'!AW184)</f>
        <v>2015</v>
      </c>
      <c r="AX184" s="162">
        <f>IF('Indicator Date'!AX184="","x",'Indicator Date'!AX184)</f>
        <v>2016</v>
      </c>
      <c r="AY184" s="162">
        <f>IF('Indicator Date'!AY184="","x",'Indicator Date'!AY184)</f>
        <v>2014</v>
      </c>
      <c r="AZ184" s="162">
        <f>IF('Indicator Date'!AZ184="","x",'Indicator Date'!AZ184)</f>
        <v>2015</v>
      </c>
      <c r="BA184" s="162">
        <f>IF('Indicator Date'!BA184="","x",'Indicator Date'!BA184)</f>
        <v>2015</v>
      </c>
      <c r="BB184" s="162">
        <f>IF('Indicator Date'!BB184="","x",'Indicator Date'!BB184)</f>
        <v>2017</v>
      </c>
      <c r="BC184" s="162">
        <f>IF('Indicator Date'!BC184="","x",'Indicator Date'!BC184)</f>
        <v>2017</v>
      </c>
      <c r="BD184" s="162">
        <f>IF('Indicator Date'!BD184="","x",'Indicator Date'!BD184)</f>
        <v>2015</v>
      </c>
      <c r="BE184" s="162">
        <f>IF('Indicator Date'!BE184="","x",'Indicator Date'!BE184)</f>
        <v>2014</v>
      </c>
      <c r="BF184" s="108"/>
    </row>
    <row r="185" spans="1:58" x14ac:dyDescent="0.25">
      <c r="A185" s="133" t="s">
        <v>851</v>
      </c>
      <c r="B185" s="111" t="s">
        <v>341</v>
      </c>
      <c r="C185" s="162">
        <f>IF('Indicator Date'!C185="","x",'Indicator Date'!C185)</f>
        <v>2015</v>
      </c>
      <c r="D185" s="162">
        <f>IF('Indicator Date'!D185="","x",'Indicator Date'!D185)</f>
        <v>2015</v>
      </c>
      <c r="E185" s="162">
        <f>IF('Indicator Date'!E185="","x",'Indicator Date'!E185)</f>
        <v>2015</v>
      </c>
      <c r="F185" s="162">
        <f>IF('Indicator Date'!F185="","x",'Indicator Date'!F185)</f>
        <v>2015</v>
      </c>
      <c r="G185" s="162">
        <f>IF('Indicator Date'!G185="","x",'Indicator Date'!G185)</f>
        <v>2015</v>
      </c>
      <c r="H185" s="162">
        <f>IF('Indicator Date'!H185="","x",'Indicator Date'!H185)</f>
        <v>2015</v>
      </c>
      <c r="I185" s="162">
        <f>IF('Indicator Date'!I185="","x",'Indicator Date'!I185)</f>
        <v>2015</v>
      </c>
      <c r="J185" s="162">
        <f>IF('Indicator Date'!J185="","x",'Indicator Date'!J185)</f>
        <v>2016</v>
      </c>
      <c r="K185" s="162">
        <f>IF('Indicator Date'!K185="","x",'Indicator Date'!K185)</f>
        <v>2016</v>
      </c>
      <c r="L185" s="162">
        <f>IF('Indicator Date'!L185="","x",'Indicator Date'!L185)</f>
        <v>2016</v>
      </c>
      <c r="M185" s="162">
        <f>IF('Indicator Date'!M185="","x",'Indicator Date'!M185)</f>
        <v>2018</v>
      </c>
      <c r="N185" s="162">
        <f>IF('Indicator Date'!N185="","x",'Indicator Date'!N185)</f>
        <v>2018</v>
      </c>
      <c r="O185" s="162">
        <f>IF('Indicator Date'!O185="","x",'Indicator Date'!O185)</f>
        <v>2017</v>
      </c>
      <c r="P185" s="162">
        <f>IF('Indicator Date'!P185="","x",'Indicator Date'!P185)</f>
        <v>2017</v>
      </c>
      <c r="Q185" s="162">
        <f>IF('Indicator Date'!Q185="","x",'Indicator Date'!Q185)</f>
        <v>2015</v>
      </c>
      <c r="R185" s="162" t="str">
        <f>IF('Indicator Date'!R185="","x",LEFT(RIGHT('Indicator Date'!R185,6),4))</f>
        <v>x</v>
      </c>
      <c r="S185" s="162">
        <f>IF('Indicator Date'!S185="","x",'Indicator Date'!S185)</f>
        <v>2018</v>
      </c>
      <c r="T185" s="162">
        <f>IF('Indicator Date'!T185="","x",'Indicator Date'!T185)</f>
        <v>2015</v>
      </c>
      <c r="U185" s="162">
        <f>IF('Indicator Date'!U185="","x",'Indicator Date'!U185)</f>
        <v>2016</v>
      </c>
      <c r="V185" s="162" t="str">
        <f>IF('Indicator Date'!V185="","x",'Indicator Date'!V185)</f>
        <v>x</v>
      </c>
      <c r="W185" s="162">
        <f>IF('Indicator Date'!W185="","x",'Indicator Date'!W185)</f>
        <v>2015</v>
      </c>
      <c r="X185" s="162" t="str">
        <f>IF('Indicator Date'!X185="","x",'Indicator Date'!X185)</f>
        <v>x</v>
      </c>
      <c r="Y185" s="162">
        <f>IF('Indicator Date'!Y185="","x",'Indicator Date'!Y185)</f>
        <v>2016</v>
      </c>
      <c r="Z185" s="162">
        <f>IF('Indicator Date'!Z185="","x",'Indicator Date'!Z185)</f>
        <v>2016</v>
      </c>
      <c r="AA185" s="162">
        <f>IF('Indicator Date'!AA185="","x",'Indicator Date'!AA185)</f>
        <v>2016</v>
      </c>
      <c r="AB185" s="162">
        <f>IF('Indicator Date'!AB185="","x",'Indicator Date'!AB185)</f>
        <v>2013</v>
      </c>
      <c r="AC185" s="162">
        <f>IF('Indicator Date'!AC185="","x",'Indicator Date'!AC185)</f>
        <v>2015</v>
      </c>
      <c r="AD185" s="162">
        <f>IF('Indicator Date'!AD185="","x",'Indicator Date'!AD185)</f>
        <v>2015</v>
      </c>
      <c r="AE185" s="162" t="str">
        <f>IF('Indicator Date'!AE185="","x",'Indicator Date'!AE185)</f>
        <v>x</v>
      </c>
      <c r="AF185" s="162">
        <f>IF('Indicator Date'!AF185="","x",'Indicator Date'!AF185)</f>
        <v>2015</v>
      </c>
      <c r="AG185" s="162">
        <f>IF('Indicator Date'!AG185="","x",'Indicator Date'!AG185)</f>
        <v>2012</v>
      </c>
      <c r="AH185" s="162">
        <f>IF('Indicator Date'!AH185="","x",'Indicator Date'!AH185)</f>
        <v>2016</v>
      </c>
      <c r="AI185" s="162">
        <f>IF('Indicator Date'!AI185="","x",'Indicator Date'!AI185)</f>
        <v>2017</v>
      </c>
      <c r="AJ185" s="162">
        <f>IF('Indicator Date'!AJ185="","x",'Indicator Date'!AJ185)</f>
        <v>2018</v>
      </c>
      <c r="AK185" s="162" t="str">
        <f>IF('Indicator Date'!AK185="","x",YEAR('Indicator Date'!AK185))</f>
        <v>x</v>
      </c>
      <c r="AL185" s="162">
        <f>IF('Indicator Date'!AL185="","x",YEAR('Indicator Date'!AL185))</f>
        <v>2017</v>
      </c>
      <c r="AM185" s="162">
        <f>IF('Indicator Date'!AM185="","x",'Indicator Date'!AM185)</f>
        <v>2017</v>
      </c>
      <c r="AN185" s="162">
        <f>IF('Indicator Date'!AN185="","x",'Indicator Date'!AN185)</f>
        <v>2014</v>
      </c>
      <c r="AO185" s="162">
        <f>IF('Indicator Date'!AO185="","x",'Indicator Date'!AO185)</f>
        <v>2014</v>
      </c>
      <c r="AP185" s="162">
        <f>IF('Indicator Date'!AP185="","x",'Indicator Date'!AP185)</f>
        <v>2014</v>
      </c>
      <c r="AQ185" s="162">
        <f>IF('Indicator Date'!AQ185="","x",'Indicator Date'!AQ185)</f>
        <v>2014</v>
      </c>
      <c r="AR185" s="162">
        <f>IF('Indicator Date'!AR185="","x",'Indicator Date'!AR185)</f>
        <v>2015</v>
      </c>
      <c r="AS185" s="162">
        <f>IF('Indicator Date'!AS185="","x",'Indicator Date'!AS185)</f>
        <v>2016</v>
      </c>
      <c r="AT185" s="162">
        <f>IF('Indicator Date'!AT185="","x",'Indicator Date'!AT185)</f>
        <v>2017</v>
      </c>
      <c r="AU185" s="162">
        <f>IF('Indicator Date'!AU185="","x",'Indicator Date'!AU185)</f>
        <v>2016</v>
      </c>
      <c r="AV185" s="162" t="str">
        <f>IF('Indicator Date'!AV185="","x",'Indicator Date'!AV185)</f>
        <v>x</v>
      </c>
      <c r="AW185" s="162">
        <f>IF('Indicator Date'!AW185="","x",'Indicator Date'!AW185)</f>
        <v>2015</v>
      </c>
      <c r="AX185" s="162">
        <f>IF('Indicator Date'!AX185="","x",'Indicator Date'!AX185)</f>
        <v>2016</v>
      </c>
      <c r="AY185" s="162">
        <f>IF('Indicator Date'!AY185="","x",'Indicator Date'!AY185)</f>
        <v>2014</v>
      </c>
      <c r="AZ185" s="162">
        <f>IF('Indicator Date'!AZ185="","x",'Indicator Date'!AZ185)</f>
        <v>2015</v>
      </c>
      <c r="BA185" s="162">
        <f>IF('Indicator Date'!BA185="","x",'Indicator Date'!BA185)</f>
        <v>2015</v>
      </c>
      <c r="BB185" s="162">
        <f>IF('Indicator Date'!BB185="","x",'Indicator Date'!BB185)</f>
        <v>2017</v>
      </c>
      <c r="BC185" s="162">
        <f>IF('Indicator Date'!BC185="","x",'Indicator Date'!BC185)</f>
        <v>2017</v>
      </c>
      <c r="BD185" s="162">
        <f>IF('Indicator Date'!BD185="","x",'Indicator Date'!BD185)</f>
        <v>2015</v>
      </c>
      <c r="BE185" s="162">
        <f>IF('Indicator Date'!BE185="","x",'Indicator Date'!BE185)</f>
        <v>2014</v>
      </c>
      <c r="BF185" s="108"/>
    </row>
    <row r="186" spans="1:58" x14ac:dyDescent="0.25">
      <c r="A186" s="133" t="s">
        <v>343</v>
      </c>
      <c r="B186" s="111" t="s">
        <v>342</v>
      </c>
      <c r="C186" s="162">
        <f>IF('Indicator Date'!C186="","x",'Indicator Date'!C186)</f>
        <v>2015</v>
      </c>
      <c r="D186" s="162">
        <f>IF('Indicator Date'!D186="","x",'Indicator Date'!D186)</f>
        <v>2015</v>
      </c>
      <c r="E186" s="162">
        <f>IF('Indicator Date'!E186="","x",'Indicator Date'!E186)</f>
        <v>2015</v>
      </c>
      <c r="F186" s="162">
        <f>IF('Indicator Date'!F186="","x",'Indicator Date'!F186)</f>
        <v>2015</v>
      </c>
      <c r="G186" s="162">
        <f>IF('Indicator Date'!G186="","x",'Indicator Date'!G186)</f>
        <v>2015</v>
      </c>
      <c r="H186" s="162">
        <f>IF('Indicator Date'!H186="","x",'Indicator Date'!H186)</f>
        <v>2015</v>
      </c>
      <c r="I186" s="162">
        <f>IF('Indicator Date'!I186="","x",'Indicator Date'!I186)</f>
        <v>2015</v>
      </c>
      <c r="J186" s="162">
        <f>IF('Indicator Date'!J186="","x",'Indicator Date'!J186)</f>
        <v>2016</v>
      </c>
      <c r="K186" s="162">
        <f>IF('Indicator Date'!K186="","x",'Indicator Date'!K186)</f>
        <v>2016</v>
      </c>
      <c r="L186" s="162">
        <f>IF('Indicator Date'!L186="","x",'Indicator Date'!L186)</f>
        <v>2016</v>
      </c>
      <c r="M186" s="162">
        <f>IF('Indicator Date'!M186="","x",'Indicator Date'!M186)</f>
        <v>2018</v>
      </c>
      <c r="N186" s="162">
        <f>IF('Indicator Date'!N186="","x",'Indicator Date'!N186)</f>
        <v>2018</v>
      </c>
      <c r="O186" s="162">
        <f>IF('Indicator Date'!O186="","x",'Indicator Date'!O186)</f>
        <v>2017</v>
      </c>
      <c r="P186" s="162">
        <f>IF('Indicator Date'!P186="","x",'Indicator Date'!P186)</f>
        <v>2017</v>
      </c>
      <c r="Q186" s="162">
        <f>IF('Indicator Date'!Q186="","x",'Indicator Date'!Q186)</f>
        <v>2015</v>
      </c>
      <c r="R186" s="162" t="str">
        <f>IF('Indicator Date'!R186="","x",LEFT(RIGHT('Indicator Date'!R186,6),4))</f>
        <v>x</v>
      </c>
      <c r="S186" s="162">
        <f>IF('Indicator Date'!S186="","x",'Indicator Date'!S186)</f>
        <v>2018</v>
      </c>
      <c r="T186" s="162">
        <f>IF('Indicator Date'!T186="","x",'Indicator Date'!T186)</f>
        <v>2015</v>
      </c>
      <c r="U186" s="162">
        <f>IF('Indicator Date'!U186="","x",'Indicator Date'!U186)</f>
        <v>2016</v>
      </c>
      <c r="V186" s="162" t="str">
        <f>IF('Indicator Date'!V186="","x",'Indicator Date'!V186)</f>
        <v>x</v>
      </c>
      <c r="W186" s="162">
        <f>IF('Indicator Date'!W186="","x",'Indicator Date'!W186)</f>
        <v>2015</v>
      </c>
      <c r="X186" s="162">
        <f>IF('Indicator Date'!X186="","x",'Indicator Date'!X186)</f>
        <v>2012</v>
      </c>
      <c r="Y186" s="162">
        <f>IF('Indicator Date'!Y186="","x",'Indicator Date'!Y186)</f>
        <v>2011</v>
      </c>
      <c r="Z186" s="162">
        <f>IF('Indicator Date'!Z186="","x",'Indicator Date'!Z186)</f>
        <v>2016</v>
      </c>
      <c r="AA186" s="162">
        <f>IF('Indicator Date'!AA186="","x",'Indicator Date'!AA186)</f>
        <v>2016</v>
      </c>
      <c r="AB186" s="162" t="str">
        <f>IF('Indicator Date'!AB186="","x",'Indicator Date'!AB186)</f>
        <v>x</v>
      </c>
      <c r="AC186" s="162">
        <f>IF('Indicator Date'!AC186="","x",'Indicator Date'!AC186)</f>
        <v>2015</v>
      </c>
      <c r="AD186" s="162">
        <f>IF('Indicator Date'!AD186="","x",'Indicator Date'!AD186)</f>
        <v>2015</v>
      </c>
      <c r="AE186" s="162" t="str">
        <f>IF('Indicator Date'!AE186="","x",'Indicator Date'!AE186)</f>
        <v>x</v>
      </c>
      <c r="AF186" s="162">
        <f>IF('Indicator Date'!AF186="","x",'Indicator Date'!AF186)</f>
        <v>2015</v>
      </c>
      <c r="AG186" s="162">
        <f>IF('Indicator Date'!AG186="","x",'Indicator Date'!AG186)</f>
        <v>2016</v>
      </c>
      <c r="AH186" s="162">
        <f>IF('Indicator Date'!AH186="","x",'Indicator Date'!AH186)</f>
        <v>2016</v>
      </c>
      <c r="AI186" s="162">
        <f>IF('Indicator Date'!AI186="","x",'Indicator Date'!AI186)</f>
        <v>2017</v>
      </c>
      <c r="AJ186" s="162">
        <f>IF('Indicator Date'!AJ186="","x",'Indicator Date'!AJ186)</f>
        <v>2018</v>
      </c>
      <c r="AK186" s="162" t="str">
        <f>IF('Indicator Date'!AK186="","x",YEAR('Indicator Date'!AK186))</f>
        <v>x</v>
      </c>
      <c r="AL186" s="162">
        <f>IF('Indicator Date'!AL186="","x",YEAR('Indicator Date'!AL186))</f>
        <v>2017</v>
      </c>
      <c r="AM186" s="162">
        <f>IF('Indicator Date'!AM186="","x",'Indicator Date'!AM186)</f>
        <v>2017</v>
      </c>
      <c r="AN186" s="162">
        <f>IF('Indicator Date'!AN186="","x",'Indicator Date'!AN186)</f>
        <v>2014</v>
      </c>
      <c r="AO186" s="162">
        <f>IF('Indicator Date'!AO186="","x",'Indicator Date'!AO186)</f>
        <v>2014</v>
      </c>
      <c r="AP186" s="162">
        <f>IF('Indicator Date'!AP186="","x",'Indicator Date'!AP186)</f>
        <v>2014</v>
      </c>
      <c r="AQ186" s="162">
        <f>IF('Indicator Date'!AQ186="","x",'Indicator Date'!AQ186)</f>
        <v>2014</v>
      </c>
      <c r="AR186" s="162">
        <f>IF('Indicator Date'!AR186="","x",'Indicator Date'!AR186)</f>
        <v>2011</v>
      </c>
      <c r="AS186" s="162">
        <f>IF('Indicator Date'!AS186="","x",'Indicator Date'!AS186)</f>
        <v>2016</v>
      </c>
      <c r="AT186" s="162">
        <f>IF('Indicator Date'!AT186="","x",'Indicator Date'!AT186)</f>
        <v>2017</v>
      </c>
      <c r="AU186" s="162">
        <f>IF('Indicator Date'!AU186="","x",'Indicator Date'!AU186)</f>
        <v>2016</v>
      </c>
      <c r="AV186" s="162" t="str">
        <f>IF('Indicator Date'!AV186="","x",'Indicator Date'!AV186)</f>
        <v>x</v>
      </c>
      <c r="AW186" s="162">
        <f>IF('Indicator Date'!AW186="","x",'Indicator Date'!AW186)</f>
        <v>2015</v>
      </c>
      <c r="AX186" s="162">
        <f>IF('Indicator Date'!AX186="","x",'Indicator Date'!AX186)</f>
        <v>2016</v>
      </c>
      <c r="AY186" s="162">
        <f>IF('Indicator Date'!AY186="","x",'Indicator Date'!AY186)</f>
        <v>2013</v>
      </c>
      <c r="AZ186" s="162">
        <f>IF('Indicator Date'!AZ186="","x",'Indicator Date'!AZ186)</f>
        <v>2015</v>
      </c>
      <c r="BA186" s="162">
        <f>IF('Indicator Date'!BA186="","x",'Indicator Date'!BA186)</f>
        <v>2015</v>
      </c>
      <c r="BB186" s="162">
        <f>IF('Indicator Date'!BB186="","x",'Indicator Date'!BB186)</f>
        <v>2017</v>
      </c>
      <c r="BC186" s="162">
        <f>IF('Indicator Date'!BC186="","x",'Indicator Date'!BC186)</f>
        <v>2017</v>
      </c>
      <c r="BD186" s="162">
        <f>IF('Indicator Date'!BD186="","x",'Indicator Date'!BD186)</f>
        <v>2015</v>
      </c>
      <c r="BE186" s="162">
        <f>IF('Indicator Date'!BE186="","x",'Indicator Date'!BE186)</f>
        <v>2014</v>
      </c>
      <c r="BF186" s="108"/>
    </row>
    <row r="187" spans="1:58" x14ac:dyDescent="0.25">
      <c r="A187" s="133" t="s">
        <v>345</v>
      </c>
      <c r="B187" s="111" t="s">
        <v>344</v>
      </c>
      <c r="C187" s="162">
        <f>IF('Indicator Date'!C187="","x",'Indicator Date'!C187)</f>
        <v>2015</v>
      </c>
      <c r="D187" s="162">
        <f>IF('Indicator Date'!D187="","x",'Indicator Date'!D187)</f>
        <v>2015</v>
      </c>
      <c r="E187" s="162">
        <f>IF('Indicator Date'!E187="","x",'Indicator Date'!E187)</f>
        <v>2015</v>
      </c>
      <c r="F187" s="162">
        <f>IF('Indicator Date'!F187="","x",'Indicator Date'!F187)</f>
        <v>2015</v>
      </c>
      <c r="G187" s="162">
        <f>IF('Indicator Date'!G187="","x",'Indicator Date'!G187)</f>
        <v>2015</v>
      </c>
      <c r="H187" s="162">
        <f>IF('Indicator Date'!H187="","x",'Indicator Date'!H187)</f>
        <v>2015</v>
      </c>
      <c r="I187" s="162">
        <f>IF('Indicator Date'!I187="","x",'Indicator Date'!I187)</f>
        <v>2015</v>
      </c>
      <c r="J187" s="162">
        <f>IF('Indicator Date'!J187="","x",'Indicator Date'!J187)</f>
        <v>2016</v>
      </c>
      <c r="K187" s="162">
        <f>IF('Indicator Date'!K187="","x",'Indicator Date'!K187)</f>
        <v>2016</v>
      </c>
      <c r="L187" s="162">
        <f>IF('Indicator Date'!L187="","x",'Indicator Date'!L187)</f>
        <v>2016</v>
      </c>
      <c r="M187" s="162">
        <f>IF('Indicator Date'!M187="","x",'Indicator Date'!M187)</f>
        <v>2018</v>
      </c>
      <c r="N187" s="162">
        <f>IF('Indicator Date'!N187="","x",'Indicator Date'!N187)</f>
        <v>2018</v>
      </c>
      <c r="O187" s="162">
        <f>IF('Indicator Date'!O187="","x",'Indicator Date'!O187)</f>
        <v>2017</v>
      </c>
      <c r="P187" s="162">
        <f>IF('Indicator Date'!P187="","x",'Indicator Date'!P187)</f>
        <v>2017</v>
      </c>
      <c r="Q187" s="162">
        <f>IF('Indicator Date'!Q187="","x",'Indicator Date'!Q187)</f>
        <v>2015</v>
      </c>
      <c r="R187" s="162" t="str">
        <f>IF('Indicator Date'!R187="","x",LEFT(RIGHT('Indicator Date'!R187,6),4))</f>
        <v>x</v>
      </c>
      <c r="S187" s="162">
        <f>IF('Indicator Date'!S187="","x",'Indicator Date'!S187)</f>
        <v>2018</v>
      </c>
      <c r="T187" s="162">
        <f>IF('Indicator Date'!T187="","x",'Indicator Date'!T187)</f>
        <v>2015</v>
      </c>
      <c r="U187" s="162">
        <f>IF('Indicator Date'!U187="","x",'Indicator Date'!U187)</f>
        <v>2016</v>
      </c>
      <c r="V187" s="162">
        <f>IF('Indicator Date'!V187="","x",'Indicator Date'!V187)</f>
        <v>2016</v>
      </c>
      <c r="W187" s="162">
        <f>IF('Indicator Date'!W187="","x",'Indicator Date'!W187)</f>
        <v>2015</v>
      </c>
      <c r="X187" s="162">
        <f>IF('Indicator Date'!X187="","x",'Indicator Date'!X187)</f>
        <v>2011</v>
      </c>
      <c r="Y187" s="162">
        <f>IF('Indicator Date'!Y187="","x",'Indicator Date'!Y187)</f>
        <v>2010</v>
      </c>
      <c r="Z187" s="162">
        <f>IF('Indicator Date'!Z187="","x",'Indicator Date'!Z187)</f>
        <v>2016</v>
      </c>
      <c r="AA187" s="162">
        <f>IF('Indicator Date'!AA187="","x",'Indicator Date'!AA187)</f>
        <v>2016</v>
      </c>
      <c r="AB187" s="162">
        <f>IF('Indicator Date'!AB187="","x",'Indicator Date'!AB187)</f>
        <v>2016</v>
      </c>
      <c r="AC187" s="162">
        <f>IF('Indicator Date'!AC187="","x",'Indicator Date'!AC187)</f>
        <v>2015</v>
      </c>
      <c r="AD187" s="162">
        <f>IF('Indicator Date'!AD187="","x",'Indicator Date'!AD187)</f>
        <v>2015</v>
      </c>
      <c r="AE187" s="162" t="str">
        <f>IF('Indicator Date'!AE187="","x",'Indicator Date'!AE187)</f>
        <v>x</v>
      </c>
      <c r="AF187" s="162">
        <f>IF('Indicator Date'!AF187="","x",'Indicator Date'!AF187)</f>
        <v>2015</v>
      </c>
      <c r="AG187" s="162">
        <f>IF('Indicator Date'!AG187="","x",'Indicator Date'!AG187)</f>
        <v>2016</v>
      </c>
      <c r="AH187" s="162">
        <f>IF('Indicator Date'!AH187="","x",'Indicator Date'!AH187)</f>
        <v>2016</v>
      </c>
      <c r="AI187" s="162">
        <f>IF('Indicator Date'!AI187="","x",'Indicator Date'!AI187)</f>
        <v>2017</v>
      </c>
      <c r="AJ187" s="162">
        <f>IF('Indicator Date'!AJ187="","x",'Indicator Date'!AJ187)</f>
        <v>2018</v>
      </c>
      <c r="AK187" s="162" t="str">
        <f>IF('Indicator Date'!AK187="","x",YEAR('Indicator Date'!AK187))</f>
        <v>x</v>
      </c>
      <c r="AL187" s="162">
        <f>IF('Indicator Date'!AL187="","x",YEAR('Indicator Date'!AL187))</f>
        <v>2017</v>
      </c>
      <c r="AM187" s="162">
        <f>IF('Indicator Date'!AM187="","x",'Indicator Date'!AM187)</f>
        <v>2017</v>
      </c>
      <c r="AN187" s="162">
        <f>IF('Indicator Date'!AN187="","x",'Indicator Date'!AN187)</f>
        <v>2014</v>
      </c>
      <c r="AO187" s="162">
        <f>IF('Indicator Date'!AO187="","x",'Indicator Date'!AO187)</f>
        <v>2014</v>
      </c>
      <c r="AP187" s="162">
        <f>IF('Indicator Date'!AP187="","x",'Indicator Date'!AP187)</f>
        <v>2014</v>
      </c>
      <c r="AQ187" s="162">
        <f>IF('Indicator Date'!AQ187="","x",'Indicator Date'!AQ187)</f>
        <v>2014</v>
      </c>
      <c r="AR187" s="162">
        <f>IF('Indicator Date'!AR187="","x",'Indicator Date'!AR187)</f>
        <v>2011</v>
      </c>
      <c r="AS187" s="162">
        <f>IF('Indicator Date'!AS187="","x",'Indicator Date'!AS187)</f>
        <v>2016</v>
      </c>
      <c r="AT187" s="162">
        <f>IF('Indicator Date'!AT187="","x",'Indicator Date'!AT187)</f>
        <v>2017</v>
      </c>
      <c r="AU187" s="162">
        <f>IF('Indicator Date'!AU187="","x",'Indicator Date'!AU187)</f>
        <v>2016</v>
      </c>
      <c r="AV187" s="162">
        <f>IF('Indicator Date'!AV187="","x",'Indicator Date'!AV187)</f>
        <v>2015</v>
      </c>
      <c r="AW187" s="162">
        <f>IF('Indicator Date'!AW187="","x",'Indicator Date'!AW187)</f>
        <v>2015</v>
      </c>
      <c r="AX187" s="162">
        <f>IF('Indicator Date'!AX187="","x",'Indicator Date'!AX187)</f>
        <v>2016</v>
      </c>
      <c r="AY187" s="162">
        <f>IF('Indicator Date'!AY187="","x",'Indicator Date'!AY187)</f>
        <v>2014</v>
      </c>
      <c r="AZ187" s="162">
        <f>IF('Indicator Date'!AZ187="","x",'Indicator Date'!AZ187)</f>
        <v>2015</v>
      </c>
      <c r="BA187" s="162">
        <f>IF('Indicator Date'!BA187="","x",'Indicator Date'!BA187)</f>
        <v>2015</v>
      </c>
      <c r="BB187" s="162">
        <f>IF('Indicator Date'!BB187="","x",'Indicator Date'!BB187)</f>
        <v>2017</v>
      </c>
      <c r="BC187" s="162">
        <f>IF('Indicator Date'!BC187="","x",'Indicator Date'!BC187)</f>
        <v>2017</v>
      </c>
      <c r="BD187" s="162">
        <f>IF('Indicator Date'!BD187="","x",'Indicator Date'!BD187)</f>
        <v>2015</v>
      </c>
      <c r="BE187" s="162">
        <f>IF('Indicator Date'!BE187="","x",'Indicator Date'!BE187)</f>
        <v>2014</v>
      </c>
      <c r="BF187" s="108"/>
    </row>
    <row r="188" spans="1:58" x14ac:dyDescent="0.25">
      <c r="A188" s="133" t="s">
        <v>347</v>
      </c>
      <c r="B188" s="111" t="s">
        <v>346</v>
      </c>
      <c r="C188" s="162">
        <f>IF('Indicator Date'!C188="","x",'Indicator Date'!C188)</f>
        <v>2015</v>
      </c>
      <c r="D188" s="162">
        <f>IF('Indicator Date'!D188="","x",'Indicator Date'!D188)</f>
        <v>2015</v>
      </c>
      <c r="E188" s="162">
        <f>IF('Indicator Date'!E188="","x",'Indicator Date'!E188)</f>
        <v>2015</v>
      </c>
      <c r="F188" s="162">
        <f>IF('Indicator Date'!F188="","x",'Indicator Date'!F188)</f>
        <v>2015</v>
      </c>
      <c r="G188" s="162">
        <f>IF('Indicator Date'!G188="","x",'Indicator Date'!G188)</f>
        <v>2015</v>
      </c>
      <c r="H188" s="162">
        <f>IF('Indicator Date'!H188="","x",'Indicator Date'!H188)</f>
        <v>2015</v>
      </c>
      <c r="I188" s="162">
        <f>IF('Indicator Date'!I188="","x",'Indicator Date'!I188)</f>
        <v>2015</v>
      </c>
      <c r="J188" s="162">
        <f>IF('Indicator Date'!J188="","x",'Indicator Date'!J188)</f>
        <v>2016</v>
      </c>
      <c r="K188" s="162">
        <f>IF('Indicator Date'!K188="","x",'Indicator Date'!K188)</f>
        <v>2016</v>
      </c>
      <c r="L188" s="162">
        <f>IF('Indicator Date'!L188="","x",'Indicator Date'!L188)</f>
        <v>2016</v>
      </c>
      <c r="M188" s="162">
        <f>IF('Indicator Date'!M188="","x",'Indicator Date'!M188)</f>
        <v>2018</v>
      </c>
      <c r="N188" s="162">
        <f>IF('Indicator Date'!N188="","x",'Indicator Date'!N188)</f>
        <v>2018</v>
      </c>
      <c r="O188" s="162">
        <f>IF('Indicator Date'!O188="","x",'Indicator Date'!O188)</f>
        <v>2017</v>
      </c>
      <c r="P188" s="162">
        <f>IF('Indicator Date'!P188="","x",'Indicator Date'!P188)</f>
        <v>2017</v>
      </c>
      <c r="Q188" s="162">
        <f>IF('Indicator Date'!Q188="","x",'Indicator Date'!Q188)</f>
        <v>2015</v>
      </c>
      <c r="R188" s="162" t="str">
        <f>IF('Indicator Date'!R188="","x",LEFT(RIGHT('Indicator Date'!R188,6),4))</f>
        <v>2006</v>
      </c>
      <c r="S188" s="162">
        <f>IF('Indicator Date'!S188="","x",'Indicator Date'!S188)</f>
        <v>2018</v>
      </c>
      <c r="T188" s="162">
        <f>IF('Indicator Date'!T188="","x",'Indicator Date'!T188)</f>
        <v>2015</v>
      </c>
      <c r="U188" s="162">
        <f>IF('Indicator Date'!U188="","x",'Indicator Date'!U188)</f>
        <v>2016</v>
      </c>
      <c r="V188" s="162">
        <f>IF('Indicator Date'!V188="","x",'Indicator Date'!V188)</f>
        <v>2016</v>
      </c>
      <c r="W188" s="162">
        <f>IF('Indicator Date'!W188="","x",'Indicator Date'!W188)</f>
        <v>2015</v>
      </c>
      <c r="X188" s="162">
        <f>IF('Indicator Date'!X188="","x",'Indicator Date'!X188)</f>
        <v>2006</v>
      </c>
      <c r="Y188" s="162">
        <f>IF('Indicator Date'!Y188="","x",'Indicator Date'!Y188)</f>
        <v>2013</v>
      </c>
      <c r="Z188" s="162">
        <f>IF('Indicator Date'!Z188="","x",'Indicator Date'!Z188)</f>
        <v>2016</v>
      </c>
      <c r="AA188" s="162">
        <f>IF('Indicator Date'!AA188="","x",'Indicator Date'!AA188)</f>
        <v>2016</v>
      </c>
      <c r="AB188" s="162">
        <f>IF('Indicator Date'!AB188="","x",'Indicator Date'!AB188)</f>
        <v>2015</v>
      </c>
      <c r="AC188" s="162">
        <f>IF('Indicator Date'!AC188="","x",'Indicator Date'!AC188)</f>
        <v>2015</v>
      </c>
      <c r="AD188" s="162">
        <f>IF('Indicator Date'!AD188="","x",'Indicator Date'!AD188)</f>
        <v>2015</v>
      </c>
      <c r="AE188" s="162" t="str">
        <f>IF('Indicator Date'!AE188="","x",'Indicator Date'!AE188)</f>
        <v>x</v>
      </c>
      <c r="AF188" s="162">
        <f>IF('Indicator Date'!AF188="","x",'Indicator Date'!AF188)</f>
        <v>2015</v>
      </c>
      <c r="AG188" s="162" t="str">
        <f>IF('Indicator Date'!AG188="","x",'Indicator Date'!AG188)</f>
        <v>x</v>
      </c>
      <c r="AH188" s="162">
        <f>IF('Indicator Date'!AH188="","x",'Indicator Date'!AH188)</f>
        <v>2016</v>
      </c>
      <c r="AI188" s="162">
        <f>IF('Indicator Date'!AI188="","x",'Indicator Date'!AI188)</f>
        <v>2017</v>
      </c>
      <c r="AJ188" s="162">
        <f>IF('Indicator Date'!AJ188="","x",'Indicator Date'!AJ188)</f>
        <v>2018</v>
      </c>
      <c r="AK188" s="162" t="str">
        <f>IF('Indicator Date'!AK188="","x",YEAR('Indicator Date'!AK188))</f>
        <v>x</v>
      </c>
      <c r="AL188" s="162">
        <f>IF('Indicator Date'!AL188="","x",YEAR('Indicator Date'!AL188))</f>
        <v>2017</v>
      </c>
      <c r="AM188" s="162">
        <f>IF('Indicator Date'!AM188="","x",'Indicator Date'!AM188)</f>
        <v>2017</v>
      </c>
      <c r="AN188" s="162">
        <f>IF('Indicator Date'!AN188="","x",'Indicator Date'!AN188)</f>
        <v>2014</v>
      </c>
      <c r="AO188" s="162">
        <f>IF('Indicator Date'!AO188="","x",'Indicator Date'!AO188)</f>
        <v>2014</v>
      </c>
      <c r="AP188" s="162" t="str">
        <f>IF('Indicator Date'!AP188="","x",'Indicator Date'!AP188)</f>
        <v>x</v>
      </c>
      <c r="AQ188" s="162" t="str">
        <f>IF('Indicator Date'!AQ188="","x",'Indicator Date'!AQ188)</f>
        <v>x</v>
      </c>
      <c r="AR188" s="162">
        <f>IF('Indicator Date'!AR188="","x",'Indicator Date'!AR188)</f>
        <v>2007</v>
      </c>
      <c r="AS188" s="162">
        <f>IF('Indicator Date'!AS188="","x",'Indicator Date'!AS188)</f>
        <v>2016</v>
      </c>
      <c r="AT188" s="162">
        <f>IF('Indicator Date'!AT188="","x",'Indicator Date'!AT188)</f>
        <v>2017</v>
      </c>
      <c r="AU188" s="162">
        <f>IF('Indicator Date'!AU188="","x",'Indicator Date'!AU188)</f>
        <v>2016</v>
      </c>
      <c r="AV188" s="162">
        <f>IF('Indicator Date'!AV188="","x",'Indicator Date'!AV188)</f>
        <v>2015</v>
      </c>
      <c r="AW188" s="162">
        <f>IF('Indicator Date'!AW188="","x",'Indicator Date'!AW188)</f>
        <v>2015</v>
      </c>
      <c r="AX188" s="162">
        <f>IF('Indicator Date'!AX188="","x",'Indicator Date'!AX188)</f>
        <v>2016</v>
      </c>
      <c r="AY188" s="162">
        <f>IF('Indicator Date'!AY188="","x",'Indicator Date'!AY188)</f>
        <v>2014</v>
      </c>
      <c r="AZ188" s="162">
        <f>IF('Indicator Date'!AZ188="","x",'Indicator Date'!AZ188)</f>
        <v>2015</v>
      </c>
      <c r="BA188" s="162">
        <f>IF('Indicator Date'!BA188="","x",'Indicator Date'!BA188)</f>
        <v>2012</v>
      </c>
      <c r="BB188" s="162">
        <f>IF('Indicator Date'!BB188="","x",'Indicator Date'!BB188)</f>
        <v>2017</v>
      </c>
      <c r="BC188" s="162">
        <f>IF('Indicator Date'!BC188="","x",'Indicator Date'!BC188)</f>
        <v>2017</v>
      </c>
      <c r="BD188" s="162">
        <f>IF('Indicator Date'!BD188="","x",'Indicator Date'!BD188)</f>
        <v>2015</v>
      </c>
      <c r="BE188" s="162">
        <f>IF('Indicator Date'!BE188="","x",'Indicator Date'!BE188)</f>
        <v>2014</v>
      </c>
      <c r="BF188" s="108"/>
    </row>
    <row r="189" spans="1:58" x14ac:dyDescent="0.25">
      <c r="A189" s="133" t="s">
        <v>349</v>
      </c>
      <c r="B189" s="111" t="s">
        <v>348</v>
      </c>
      <c r="C189" s="162">
        <f>IF('Indicator Date'!C189="","x",'Indicator Date'!C189)</f>
        <v>2015</v>
      </c>
      <c r="D189" s="162">
        <f>IF('Indicator Date'!D189="","x",'Indicator Date'!D189)</f>
        <v>2015</v>
      </c>
      <c r="E189" s="162">
        <f>IF('Indicator Date'!E189="","x",'Indicator Date'!E189)</f>
        <v>2015</v>
      </c>
      <c r="F189" s="162">
        <f>IF('Indicator Date'!F189="","x",'Indicator Date'!F189)</f>
        <v>2015</v>
      </c>
      <c r="G189" s="162">
        <f>IF('Indicator Date'!G189="","x",'Indicator Date'!G189)</f>
        <v>2015</v>
      </c>
      <c r="H189" s="162">
        <f>IF('Indicator Date'!H189="","x",'Indicator Date'!H189)</f>
        <v>2015</v>
      </c>
      <c r="I189" s="162">
        <f>IF('Indicator Date'!I189="","x",'Indicator Date'!I189)</f>
        <v>2015</v>
      </c>
      <c r="J189" s="162">
        <f>IF('Indicator Date'!J189="","x",'Indicator Date'!J189)</f>
        <v>2016</v>
      </c>
      <c r="K189" s="162">
        <f>IF('Indicator Date'!K189="","x",'Indicator Date'!K189)</f>
        <v>2016</v>
      </c>
      <c r="L189" s="162">
        <f>IF('Indicator Date'!L189="","x",'Indicator Date'!L189)</f>
        <v>2016</v>
      </c>
      <c r="M189" s="162">
        <f>IF('Indicator Date'!M189="","x",'Indicator Date'!M189)</f>
        <v>2018</v>
      </c>
      <c r="N189" s="162">
        <f>IF('Indicator Date'!N189="","x",'Indicator Date'!N189)</f>
        <v>2018</v>
      </c>
      <c r="O189" s="162">
        <f>IF('Indicator Date'!O189="","x",'Indicator Date'!O189)</f>
        <v>2017</v>
      </c>
      <c r="P189" s="162">
        <f>IF('Indicator Date'!P189="","x",'Indicator Date'!P189)</f>
        <v>2017</v>
      </c>
      <c r="Q189" s="162">
        <f>IF('Indicator Date'!Q189="","x",'Indicator Date'!Q189)</f>
        <v>2015</v>
      </c>
      <c r="R189" s="162" t="str">
        <f>IF('Indicator Date'!R189="","x",LEFT(RIGHT('Indicator Date'!R189,6),4))</f>
        <v>2007</v>
      </c>
      <c r="S189" s="162">
        <f>IF('Indicator Date'!S189="","x",'Indicator Date'!S189)</f>
        <v>2018</v>
      </c>
      <c r="T189" s="162">
        <f>IF('Indicator Date'!T189="","x",'Indicator Date'!T189)</f>
        <v>2015</v>
      </c>
      <c r="U189" s="162">
        <f>IF('Indicator Date'!U189="","x",'Indicator Date'!U189)</f>
        <v>2016</v>
      </c>
      <c r="V189" s="162" t="str">
        <f>IF('Indicator Date'!V189="","x",'Indicator Date'!V189)</f>
        <v>x</v>
      </c>
      <c r="W189" s="162">
        <f>IF('Indicator Date'!W189="","x",'Indicator Date'!W189)</f>
        <v>2015</v>
      </c>
      <c r="X189" s="162">
        <f>IF('Indicator Date'!X189="","x",'Indicator Date'!X189)</f>
        <v>2013</v>
      </c>
      <c r="Y189" s="162">
        <f>IF('Indicator Date'!Y189="","x",'Indicator Date'!Y189)</f>
        <v>2010</v>
      </c>
      <c r="Z189" s="162">
        <f>IF('Indicator Date'!Z189="","x",'Indicator Date'!Z189)</f>
        <v>2016</v>
      </c>
      <c r="AA189" s="162">
        <f>IF('Indicator Date'!AA189="","x",'Indicator Date'!AA189)</f>
        <v>2016</v>
      </c>
      <c r="AB189" s="162" t="str">
        <f>IF('Indicator Date'!AB189="","x",'Indicator Date'!AB189)</f>
        <v>x</v>
      </c>
      <c r="AC189" s="162">
        <f>IF('Indicator Date'!AC189="","x",'Indicator Date'!AC189)</f>
        <v>2015</v>
      </c>
      <c r="AD189" s="162">
        <f>IF('Indicator Date'!AD189="","x",'Indicator Date'!AD189)</f>
        <v>2015</v>
      </c>
      <c r="AE189" s="162">
        <f>IF('Indicator Date'!AE189="","x",'Indicator Date'!AE189)</f>
        <v>2012</v>
      </c>
      <c r="AF189" s="162" t="str">
        <f>IF('Indicator Date'!AF189="","x",'Indicator Date'!AF189)</f>
        <v>x</v>
      </c>
      <c r="AG189" s="162">
        <f>IF('Indicator Date'!AG189="","x",'Indicator Date'!AG189)</f>
        <v>2010</v>
      </c>
      <c r="AH189" s="162">
        <f>IF('Indicator Date'!AH189="","x",'Indicator Date'!AH189)</f>
        <v>2016</v>
      </c>
      <c r="AI189" s="162">
        <f>IF('Indicator Date'!AI189="","x",'Indicator Date'!AI189)</f>
        <v>2017</v>
      </c>
      <c r="AJ189" s="162">
        <f>IF('Indicator Date'!AJ189="","x",'Indicator Date'!AJ189)</f>
        <v>2018</v>
      </c>
      <c r="AK189" s="162" t="str">
        <f>IF('Indicator Date'!AK189="","x",YEAR('Indicator Date'!AK189))</f>
        <v>x</v>
      </c>
      <c r="AL189" s="162">
        <f>IF('Indicator Date'!AL189="","x",YEAR('Indicator Date'!AL189))</f>
        <v>2017</v>
      </c>
      <c r="AM189" s="162">
        <f>IF('Indicator Date'!AM189="","x",'Indicator Date'!AM189)</f>
        <v>2017</v>
      </c>
      <c r="AN189" s="162">
        <f>IF('Indicator Date'!AN189="","x",'Indicator Date'!AN189)</f>
        <v>2014</v>
      </c>
      <c r="AO189" s="162">
        <f>IF('Indicator Date'!AO189="","x",'Indicator Date'!AO189)</f>
        <v>2014</v>
      </c>
      <c r="AP189" s="162" t="str">
        <f>IF('Indicator Date'!AP189="","x",'Indicator Date'!AP189)</f>
        <v>x</v>
      </c>
      <c r="AQ189" s="162" t="str">
        <f>IF('Indicator Date'!AQ189="","x",'Indicator Date'!AQ189)</f>
        <v>x</v>
      </c>
      <c r="AR189" s="162">
        <f>IF('Indicator Date'!AR189="","x",'Indicator Date'!AR189)</f>
        <v>2011</v>
      </c>
      <c r="AS189" s="162">
        <f>IF('Indicator Date'!AS189="","x",'Indicator Date'!AS189)</f>
        <v>2016</v>
      </c>
      <c r="AT189" s="162">
        <f>IF('Indicator Date'!AT189="","x",'Indicator Date'!AT189)</f>
        <v>2017</v>
      </c>
      <c r="AU189" s="162">
        <f>IF('Indicator Date'!AU189="","x",'Indicator Date'!AU189)</f>
        <v>2016</v>
      </c>
      <c r="AV189" s="162">
        <f>IF('Indicator Date'!AV189="","x",'Indicator Date'!AV189)</f>
        <v>2015</v>
      </c>
      <c r="AW189" s="162">
        <f>IF('Indicator Date'!AW189="","x",'Indicator Date'!AW189)</f>
        <v>2015</v>
      </c>
      <c r="AX189" s="162">
        <f>IF('Indicator Date'!AX189="","x",'Indicator Date'!AX189)</f>
        <v>2016</v>
      </c>
      <c r="AY189" s="162">
        <f>IF('Indicator Date'!AY189="","x",'Indicator Date'!AY189)</f>
        <v>2014</v>
      </c>
      <c r="AZ189" s="162">
        <f>IF('Indicator Date'!AZ189="","x",'Indicator Date'!AZ189)</f>
        <v>2015</v>
      </c>
      <c r="BA189" s="162">
        <f>IF('Indicator Date'!BA189="","x",'Indicator Date'!BA189)</f>
        <v>2015</v>
      </c>
      <c r="BB189" s="162">
        <f>IF('Indicator Date'!BB189="","x",'Indicator Date'!BB189)</f>
        <v>2017</v>
      </c>
      <c r="BC189" s="162">
        <f>IF('Indicator Date'!BC189="","x",'Indicator Date'!BC189)</f>
        <v>2017</v>
      </c>
      <c r="BD189" s="162">
        <f>IF('Indicator Date'!BD189="","x",'Indicator Date'!BD189)</f>
        <v>2015</v>
      </c>
      <c r="BE189" s="162">
        <f>IF('Indicator Date'!BE189="","x",'Indicator Date'!BE189)</f>
        <v>2014</v>
      </c>
      <c r="BF189" s="108"/>
    </row>
    <row r="190" spans="1:58" x14ac:dyDescent="0.25">
      <c r="A190" s="133" t="s">
        <v>852</v>
      </c>
      <c r="B190" s="111" t="s">
        <v>350</v>
      </c>
      <c r="C190" s="162">
        <f>IF('Indicator Date'!C190="","x",'Indicator Date'!C190)</f>
        <v>2015</v>
      </c>
      <c r="D190" s="162">
        <f>IF('Indicator Date'!D190="","x",'Indicator Date'!D190)</f>
        <v>2015</v>
      </c>
      <c r="E190" s="162">
        <f>IF('Indicator Date'!E190="","x",'Indicator Date'!E190)</f>
        <v>2015</v>
      </c>
      <c r="F190" s="162">
        <f>IF('Indicator Date'!F190="","x",'Indicator Date'!F190)</f>
        <v>2015</v>
      </c>
      <c r="G190" s="162">
        <f>IF('Indicator Date'!G190="","x",'Indicator Date'!G190)</f>
        <v>2015</v>
      </c>
      <c r="H190" s="162">
        <f>IF('Indicator Date'!H190="","x",'Indicator Date'!H190)</f>
        <v>2015</v>
      </c>
      <c r="I190" s="162">
        <f>IF('Indicator Date'!I190="","x",'Indicator Date'!I190)</f>
        <v>2015</v>
      </c>
      <c r="J190" s="162">
        <f>IF('Indicator Date'!J190="","x",'Indicator Date'!J190)</f>
        <v>2016</v>
      </c>
      <c r="K190" s="162">
        <f>IF('Indicator Date'!K190="","x",'Indicator Date'!K190)</f>
        <v>2016</v>
      </c>
      <c r="L190" s="162">
        <f>IF('Indicator Date'!L190="","x",'Indicator Date'!L190)</f>
        <v>2016</v>
      </c>
      <c r="M190" s="162">
        <f>IF('Indicator Date'!M190="","x",'Indicator Date'!M190)</f>
        <v>2018</v>
      </c>
      <c r="N190" s="162">
        <f>IF('Indicator Date'!N190="","x",'Indicator Date'!N190)</f>
        <v>2018</v>
      </c>
      <c r="O190" s="162">
        <f>IF('Indicator Date'!O190="","x",'Indicator Date'!O190)</f>
        <v>2017</v>
      </c>
      <c r="P190" s="162">
        <f>IF('Indicator Date'!P190="","x",'Indicator Date'!P190)</f>
        <v>2017</v>
      </c>
      <c r="Q190" s="162">
        <f>IF('Indicator Date'!Q190="","x",'Indicator Date'!Q190)</f>
        <v>2015</v>
      </c>
      <c r="R190" s="162" t="str">
        <f>IF('Indicator Date'!R190="","x",LEFT(RIGHT('Indicator Date'!R190,6),4))</f>
        <v>x</v>
      </c>
      <c r="S190" s="162">
        <f>IF('Indicator Date'!S190="","x",'Indicator Date'!S190)</f>
        <v>2018</v>
      </c>
      <c r="T190" s="162">
        <f>IF('Indicator Date'!T190="","x",'Indicator Date'!T190)</f>
        <v>2015</v>
      </c>
      <c r="U190" s="162">
        <f>IF('Indicator Date'!U190="","x",'Indicator Date'!U190)</f>
        <v>2016</v>
      </c>
      <c r="V190" s="162" t="str">
        <f>IF('Indicator Date'!V190="","x",'Indicator Date'!V190)</f>
        <v>x</v>
      </c>
      <c r="W190" s="162">
        <f>IF('Indicator Date'!W190="","x",'Indicator Date'!W190)</f>
        <v>2015</v>
      </c>
      <c r="X190" s="162">
        <f>IF('Indicator Date'!X190="","x",'Indicator Date'!X190)</f>
        <v>2009</v>
      </c>
      <c r="Y190" s="162" t="str">
        <f>IF('Indicator Date'!Y190="","x",'Indicator Date'!Y190)</f>
        <v>x</v>
      </c>
      <c r="Z190" s="162">
        <f>IF('Indicator Date'!Z190="","x",'Indicator Date'!Z190)</f>
        <v>2016</v>
      </c>
      <c r="AA190" s="162">
        <f>IF('Indicator Date'!AA190="","x",'Indicator Date'!AA190)</f>
        <v>2016</v>
      </c>
      <c r="AB190" s="162">
        <f>IF('Indicator Date'!AB190="","x",'Indicator Date'!AB190)</f>
        <v>2016</v>
      </c>
      <c r="AC190" s="162">
        <f>IF('Indicator Date'!AC190="","x",'Indicator Date'!AC190)</f>
        <v>2015</v>
      </c>
      <c r="AD190" s="162">
        <f>IF('Indicator Date'!AD190="","x",'Indicator Date'!AD190)</f>
        <v>2015</v>
      </c>
      <c r="AE190" s="162">
        <f>IF('Indicator Date'!AE190="","x",'Indicator Date'!AE190)</f>
        <v>2012</v>
      </c>
      <c r="AF190" s="162">
        <f>IF('Indicator Date'!AF190="","x",'Indicator Date'!AF190)</f>
        <v>2015</v>
      </c>
      <c r="AG190" s="162">
        <f>IF('Indicator Date'!AG190="","x",'Indicator Date'!AG190)</f>
        <v>2006</v>
      </c>
      <c r="AH190" s="162">
        <f>IF('Indicator Date'!AH190="","x",'Indicator Date'!AH190)</f>
        <v>2016</v>
      </c>
      <c r="AI190" s="162">
        <f>IF('Indicator Date'!AI190="","x",'Indicator Date'!AI190)</f>
        <v>2017</v>
      </c>
      <c r="AJ190" s="162">
        <f>IF('Indicator Date'!AJ190="","x",'Indicator Date'!AJ190)</f>
        <v>2018</v>
      </c>
      <c r="AK190" s="162" t="str">
        <f>IF('Indicator Date'!AK190="","x",YEAR('Indicator Date'!AK190))</f>
        <v>x</v>
      </c>
      <c r="AL190" s="162">
        <f>IF('Indicator Date'!AL190="","x",YEAR('Indicator Date'!AL190))</f>
        <v>2017</v>
      </c>
      <c r="AM190" s="162">
        <f>IF('Indicator Date'!AM190="","x",'Indicator Date'!AM190)</f>
        <v>2017</v>
      </c>
      <c r="AN190" s="162">
        <f>IF('Indicator Date'!AN190="","x",'Indicator Date'!AN190)</f>
        <v>2014</v>
      </c>
      <c r="AO190" s="162">
        <f>IF('Indicator Date'!AO190="","x",'Indicator Date'!AO190)</f>
        <v>2014</v>
      </c>
      <c r="AP190" s="162">
        <f>IF('Indicator Date'!AP190="","x",'Indicator Date'!AP190)</f>
        <v>2014</v>
      </c>
      <c r="AQ190" s="162">
        <f>IF('Indicator Date'!AQ190="","x",'Indicator Date'!AQ190)</f>
        <v>2014</v>
      </c>
      <c r="AR190" s="162">
        <f>IF('Indicator Date'!AR190="","x",'Indicator Date'!AR190)</f>
        <v>2015</v>
      </c>
      <c r="AS190" s="162">
        <f>IF('Indicator Date'!AS190="","x",'Indicator Date'!AS190)</f>
        <v>2016</v>
      </c>
      <c r="AT190" s="162">
        <f>IF('Indicator Date'!AT190="","x",'Indicator Date'!AT190)</f>
        <v>2017</v>
      </c>
      <c r="AU190" s="162">
        <f>IF('Indicator Date'!AU190="","x",'Indicator Date'!AU190)</f>
        <v>2016</v>
      </c>
      <c r="AV190" s="162">
        <f>IF('Indicator Date'!AV190="","x",'Indicator Date'!AV190)</f>
        <v>2016</v>
      </c>
      <c r="AW190" s="162">
        <f>IF('Indicator Date'!AW190="","x",'Indicator Date'!AW190)</f>
        <v>2015</v>
      </c>
      <c r="AX190" s="162">
        <f>IF('Indicator Date'!AX190="","x",'Indicator Date'!AX190)</f>
        <v>2016</v>
      </c>
      <c r="AY190" s="162">
        <f>IF('Indicator Date'!AY190="","x",'Indicator Date'!AY190)</f>
        <v>2014</v>
      </c>
      <c r="AZ190" s="162">
        <f>IF('Indicator Date'!AZ190="","x",'Indicator Date'!AZ190)</f>
        <v>2015</v>
      </c>
      <c r="BA190" s="162">
        <f>IF('Indicator Date'!BA190="","x",'Indicator Date'!BA190)</f>
        <v>2015</v>
      </c>
      <c r="BB190" s="162">
        <f>IF('Indicator Date'!BB190="","x",'Indicator Date'!BB190)</f>
        <v>2013</v>
      </c>
      <c r="BC190" s="162">
        <f>IF('Indicator Date'!BC190="","x",'Indicator Date'!BC190)</f>
        <v>2017</v>
      </c>
      <c r="BD190" s="162">
        <f>IF('Indicator Date'!BD190="","x",'Indicator Date'!BD190)</f>
        <v>2015</v>
      </c>
      <c r="BE190" s="162">
        <f>IF('Indicator Date'!BE190="","x",'Indicator Date'!BE190)</f>
        <v>2014</v>
      </c>
      <c r="BF190" s="108"/>
    </row>
    <row r="191" spans="1:58" x14ac:dyDescent="0.25">
      <c r="A191" s="133" t="s">
        <v>375</v>
      </c>
      <c r="B191" s="111" t="s">
        <v>351</v>
      </c>
      <c r="C191" s="162">
        <f>IF('Indicator Date'!C191="","x",'Indicator Date'!C191)</f>
        <v>2015</v>
      </c>
      <c r="D191" s="162">
        <f>IF('Indicator Date'!D191="","x",'Indicator Date'!D191)</f>
        <v>2015</v>
      </c>
      <c r="E191" s="162">
        <f>IF('Indicator Date'!E191="","x",'Indicator Date'!E191)</f>
        <v>2015</v>
      </c>
      <c r="F191" s="162">
        <f>IF('Indicator Date'!F191="","x",'Indicator Date'!F191)</f>
        <v>2015</v>
      </c>
      <c r="G191" s="162">
        <f>IF('Indicator Date'!G191="","x",'Indicator Date'!G191)</f>
        <v>2015</v>
      </c>
      <c r="H191" s="162">
        <f>IF('Indicator Date'!H191="","x",'Indicator Date'!H191)</f>
        <v>2015</v>
      </c>
      <c r="I191" s="162">
        <f>IF('Indicator Date'!I191="","x",'Indicator Date'!I191)</f>
        <v>2015</v>
      </c>
      <c r="J191" s="162">
        <f>IF('Indicator Date'!J191="","x",'Indicator Date'!J191)</f>
        <v>2016</v>
      </c>
      <c r="K191" s="162">
        <f>IF('Indicator Date'!K191="","x",'Indicator Date'!K191)</f>
        <v>2016</v>
      </c>
      <c r="L191" s="162">
        <f>IF('Indicator Date'!L191="","x",'Indicator Date'!L191)</f>
        <v>2016</v>
      </c>
      <c r="M191" s="162">
        <f>IF('Indicator Date'!M191="","x",'Indicator Date'!M191)</f>
        <v>2018</v>
      </c>
      <c r="N191" s="162">
        <f>IF('Indicator Date'!N191="","x",'Indicator Date'!N191)</f>
        <v>2018</v>
      </c>
      <c r="O191" s="162">
        <f>IF('Indicator Date'!O191="","x",'Indicator Date'!O191)</f>
        <v>2017</v>
      </c>
      <c r="P191" s="162">
        <f>IF('Indicator Date'!P191="","x",'Indicator Date'!P191)</f>
        <v>2017</v>
      </c>
      <c r="Q191" s="162">
        <f>IF('Indicator Date'!Q191="","x",'Indicator Date'!Q191)</f>
        <v>2015</v>
      </c>
      <c r="R191" s="162" t="str">
        <f>IF('Indicator Date'!R191="","x",LEFT(RIGHT('Indicator Date'!R191,6),4))</f>
        <v>2011</v>
      </c>
      <c r="S191" s="162">
        <f>IF('Indicator Date'!S191="","x",'Indicator Date'!S191)</f>
        <v>2018</v>
      </c>
      <c r="T191" s="162">
        <f>IF('Indicator Date'!T191="","x",'Indicator Date'!T191)</f>
        <v>2015</v>
      </c>
      <c r="U191" s="162">
        <f>IF('Indicator Date'!U191="","x",'Indicator Date'!U191)</f>
        <v>2016</v>
      </c>
      <c r="V191" s="162">
        <f>IF('Indicator Date'!V191="","x",'Indicator Date'!V191)</f>
        <v>2016</v>
      </c>
      <c r="W191" s="162">
        <f>IF('Indicator Date'!W191="","x",'Indicator Date'!W191)</f>
        <v>2015</v>
      </c>
      <c r="X191" s="162">
        <f>IF('Indicator Date'!X191="","x",'Indicator Date'!X191)</f>
        <v>2013</v>
      </c>
      <c r="Y191" s="162">
        <f>IF('Indicator Date'!Y191="","x",'Indicator Date'!Y191)</f>
        <v>2016</v>
      </c>
      <c r="Z191" s="162">
        <f>IF('Indicator Date'!Z191="","x",'Indicator Date'!Z191)</f>
        <v>2016</v>
      </c>
      <c r="AA191" s="162">
        <f>IF('Indicator Date'!AA191="","x",'Indicator Date'!AA191)</f>
        <v>2016</v>
      </c>
      <c r="AB191" s="162">
        <f>IF('Indicator Date'!AB191="","x",'Indicator Date'!AB191)</f>
        <v>2016</v>
      </c>
      <c r="AC191" s="162">
        <f>IF('Indicator Date'!AC191="","x",'Indicator Date'!AC191)</f>
        <v>2015</v>
      </c>
      <c r="AD191" s="162">
        <f>IF('Indicator Date'!AD191="","x",'Indicator Date'!AD191)</f>
        <v>2015</v>
      </c>
      <c r="AE191" s="162">
        <f>IF('Indicator Date'!AE191="","x",'Indicator Date'!AE191)</f>
        <v>2012</v>
      </c>
      <c r="AF191" s="162">
        <f>IF('Indicator Date'!AF191="","x",'Indicator Date'!AF191)</f>
        <v>2015</v>
      </c>
      <c r="AG191" s="162">
        <f>IF('Indicator Date'!AG191="","x",'Indicator Date'!AG191)</f>
        <v>2014</v>
      </c>
      <c r="AH191" s="162">
        <f>IF('Indicator Date'!AH191="","x",'Indicator Date'!AH191)</f>
        <v>2016</v>
      </c>
      <c r="AI191" s="162">
        <f>IF('Indicator Date'!AI191="","x",'Indicator Date'!AI191)</f>
        <v>2017</v>
      </c>
      <c r="AJ191" s="162">
        <f>IF('Indicator Date'!AJ191="","x",'Indicator Date'!AJ191)</f>
        <v>2018</v>
      </c>
      <c r="AK191" s="162" t="str">
        <f>IF('Indicator Date'!AK191="","x",YEAR('Indicator Date'!AK191))</f>
        <v>x</v>
      </c>
      <c r="AL191" s="162">
        <f>IF('Indicator Date'!AL191="","x",YEAR('Indicator Date'!AL191))</f>
        <v>2017</v>
      </c>
      <c r="AM191" s="162">
        <f>IF('Indicator Date'!AM191="","x",'Indicator Date'!AM191)</f>
        <v>2017</v>
      </c>
      <c r="AN191" s="162">
        <f>IF('Indicator Date'!AN191="","x",'Indicator Date'!AN191)</f>
        <v>2014</v>
      </c>
      <c r="AO191" s="162">
        <f>IF('Indicator Date'!AO191="","x",'Indicator Date'!AO191)</f>
        <v>2014</v>
      </c>
      <c r="AP191" s="162" t="str">
        <f>IF('Indicator Date'!AP191="","x",'Indicator Date'!AP191)</f>
        <v>x</v>
      </c>
      <c r="AQ191" s="162" t="str">
        <f>IF('Indicator Date'!AQ191="","x",'Indicator Date'!AQ191)</f>
        <v>x</v>
      </c>
      <c r="AR191" s="162">
        <f>IF('Indicator Date'!AR191="","x",'Indicator Date'!AR191)</f>
        <v>2015</v>
      </c>
      <c r="AS191" s="162">
        <f>IF('Indicator Date'!AS191="","x",'Indicator Date'!AS191)</f>
        <v>2016</v>
      </c>
      <c r="AT191" s="162">
        <f>IF('Indicator Date'!AT191="","x",'Indicator Date'!AT191)</f>
        <v>2017</v>
      </c>
      <c r="AU191" s="162">
        <f>IF('Indicator Date'!AU191="","x",'Indicator Date'!AU191)</f>
        <v>2016</v>
      </c>
      <c r="AV191" s="162">
        <f>IF('Indicator Date'!AV191="","x",'Indicator Date'!AV191)</f>
        <v>2015</v>
      </c>
      <c r="AW191" s="162">
        <f>IF('Indicator Date'!AW191="","x",'Indicator Date'!AW191)</f>
        <v>2015</v>
      </c>
      <c r="AX191" s="162">
        <f>IF('Indicator Date'!AX191="","x",'Indicator Date'!AX191)</f>
        <v>2016</v>
      </c>
      <c r="AY191" s="162">
        <f>IF('Indicator Date'!AY191="","x",'Indicator Date'!AY191)</f>
        <v>2014</v>
      </c>
      <c r="AZ191" s="162">
        <f>IF('Indicator Date'!AZ191="","x",'Indicator Date'!AZ191)</f>
        <v>2015</v>
      </c>
      <c r="BA191" s="162">
        <f>IF('Indicator Date'!BA191="","x",'Indicator Date'!BA191)</f>
        <v>2015</v>
      </c>
      <c r="BB191" s="162">
        <f>IF('Indicator Date'!BB191="","x",'Indicator Date'!BB191)</f>
        <v>2017</v>
      </c>
      <c r="BC191" s="162">
        <f>IF('Indicator Date'!BC191="","x",'Indicator Date'!BC191)</f>
        <v>2017</v>
      </c>
      <c r="BD191" s="162">
        <f>IF('Indicator Date'!BD191="","x",'Indicator Date'!BD191)</f>
        <v>2015</v>
      </c>
      <c r="BE191" s="162">
        <f>IF('Indicator Date'!BE191="","x",'Indicator Date'!BE191)</f>
        <v>2014</v>
      </c>
      <c r="BF191" s="108"/>
    </row>
    <row r="192" spans="1:58" x14ac:dyDescent="0.25">
      <c r="A192" s="133" t="s">
        <v>353</v>
      </c>
      <c r="B192" s="111" t="s">
        <v>352</v>
      </c>
      <c r="C192" s="162">
        <f>IF('Indicator Date'!C192="","x",'Indicator Date'!C192)</f>
        <v>2015</v>
      </c>
      <c r="D192" s="162">
        <f>IF('Indicator Date'!D192="","x",'Indicator Date'!D192)</f>
        <v>2015</v>
      </c>
      <c r="E192" s="162">
        <f>IF('Indicator Date'!E192="","x",'Indicator Date'!E192)</f>
        <v>2015</v>
      </c>
      <c r="F192" s="162">
        <f>IF('Indicator Date'!F192="","x",'Indicator Date'!F192)</f>
        <v>2015</v>
      </c>
      <c r="G192" s="162">
        <f>IF('Indicator Date'!G192="","x",'Indicator Date'!G192)</f>
        <v>2015</v>
      </c>
      <c r="H192" s="162">
        <f>IF('Indicator Date'!H192="","x",'Indicator Date'!H192)</f>
        <v>2015</v>
      </c>
      <c r="I192" s="162">
        <f>IF('Indicator Date'!I192="","x",'Indicator Date'!I192)</f>
        <v>2015</v>
      </c>
      <c r="J192" s="162">
        <f>IF('Indicator Date'!J192="","x",'Indicator Date'!J192)</f>
        <v>2016</v>
      </c>
      <c r="K192" s="162">
        <f>IF('Indicator Date'!K192="","x",'Indicator Date'!K192)</f>
        <v>2016</v>
      </c>
      <c r="L192" s="162">
        <f>IF('Indicator Date'!L192="","x",'Indicator Date'!L192)</f>
        <v>2016</v>
      </c>
      <c r="M192" s="162">
        <f>IF('Indicator Date'!M192="","x",'Indicator Date'!M192)</f>
        <v>2018</v>
      </c>
      <c r="N192" s="162">
        <f>IF('Indicator Date'!N192="","x",'Indicator Date'!N192)</f>
        <v>2018</v>
      </c>
      <c r="O192" s="162">
        <f>IF('Indicator Date'!O192="","x",'Indicator Date'!O192)</f>
        <v>2017</v>
      </c>
      <c r="P192" s="162">
        <f>IF('Indicator Date'!P192="","x",'Indicator Date'!P192)</f>
        <v>2017</v>
      </c>
      <c r="Q192" s="162">
        <f>IF('Indicator Date'!Q192="","x",'Indicator Date'!Q192)</f>
        <v>2015</v>
      </c>
      <c r="R192" s="162" t="str">
        <f>IF('Indicator Date'!R192="","x",LEFT(RIGHT('Indicator Date'!R192,6),4))</f>
        <v>2013</v>
      </c>
      <c r="S192" s="162">
        <f>IF('Indicator Date'!S192="","x",'Indicator Date'!S192)</f>
        <v>2018</v>
      </c>
      <c r="T192" s="162">
        <f>IF('Indicator Date'!T192="","x",'Indicator Date'!T192)</f>
        <v>2015</v>
      </c>
      <c r="U192" s="162">
        <f>IF('Indicator Date'!U192="","x",'Indicator Date'!U192)</f>
        <v>2016</v>
      </c>
      <c r="V192" s="162">
        <f>IF('Indicator Date'!V192="","x",'Indicator Date'!V192)</f>
        <v>2016</v>
      </c>
      <c r="W192" s="162">
        <f>IF('Indicator Date'!W192="","x",'Indicator Date'!W192)</f>
        <v>2015</v>
      </c>
      <c r="X192" s="162">
        <f>IF('Indicator Date'!X192="","x",'Indicator Date'!X192)</f>
        <v>2013</v>
      </c>
      <c r="Y192" s="162">
        <f>IF('Indicator Date'!Y192="","x",'Indicator Date'!Y192)</f>
        <v>2010</v>
      </c>
      <c r="Z192" s="162">
        <f>IF('Indicator Date'!Z192="","x",'Indicator Date'!Z192)</f>
        <v>2016</v>
      </c>
      <c r="AA192" s="162">
        <f>IF('Indicator Date'!AA192="","x",'Indicator Date'!AA192)</f>
        <v>2016</v>
      </c>
      <c r="AB192" s="162">
        <f>IF('Indicator Date'!AB192="","x",'Indicator Date'!AB192)</f>
        <v>2016</v>
      </c>
      <c r="AC192" s="162">
        <f>IF('Indicator Date'!AC192="","x",'Indicator Date'!AC192)</f>
        <v>2015</v>
      </c>
      <c r="AD192" s="162">
        <f>IF('Indicator Date'!AD192="","x",'Indicator Date'!AD192)</f>
        <v>2015</v>
      </c>
      <c r="AE192" s="162">
        <f>IF('Indicator Date'!AE192="","x",'Indicator Date'!AE192)</f>
        <v>2012</v>
      </c>
      <c r="AF192" s="162">
        <f>IF('Indicator Date'!AF192="","x",'Indicator Date'!AF192)</f>
        <v>2015</v>
      </c>
      <c r="AG192" s="162">
        <f>IF('Indicator Date'!AG192="","x",'Indicator Date'!AG192)</f>
        <v>2005</v>
      </c>
      <c r="AH192" s="162">
        <f>IF('Indicator Date'!AH192="","x",'Indicator Date'!AH192)</f>
        <v>2016</v>
      </c>
      <c r="AI192" s="162">
        <f>IF('Indicator Date'!AI192="","x",'Indicator Date'!AI192)</f>
        <v>2017</v>
      </c>
      <c r="AJ192" s="162">
        <f>IF('Indicator Date'!AJ192="","x",'Indicator Date'!AJ192)</f>
        <v>2018</v>
      </c>
      <c r="AK192" s="162">
        <f>IF('Indicator Date'!AK192="","x",YEAR('Indicator Date'!AK192))</f>
        <v>2017</v>
      </c>
      <c r="AL192" s="162">
        <f>IF('Indicator Date'!AL192="","x",YEAR('Indicator Date'!AL192))</f>
        <v>2017</v>
      </c>
      <c r="AM192" s="162">
        <f>IF('Indicator Date'!AM192="","x",'Indicator Date'!AM192)</f>
        <v>2017</v>
      </c>
      <c r="AN192" s="162">
        <f>IF('Indicator Date'!AN192="","x",'Indicator Date'!AN192)</f>
        <v>2014</v>
      </c>
      <c r="AO192" s="162">
        <f>IF('Indicator Date'!AO192="","x",'Indicator Date'!AO192)</f>
        <v>2014</v>
      </c>
      <c r="AP192" s="162">
        <f>IF('Indicator Date'!AP192="","x",'Indicator Date'!AP192)</f>
        <v>2013</v>
      </c>
      <c r="AQ192" s="162">
        <f>IF('Indicator Date'!AQ192="","x",'Indicator Date'!AQ192)</f>
        <v>2013</v>
      </c>
      <c r="AR192" s="162">
        <f>IF('Indicator Date'!AR192="","x",'Indicator Date'!AR192)</f>
        <v>2015</v>
      </c>
      <c r="AS192" s="162">
        <f>IF('Indicator Date'!AS192="","x",'Indicator Date'!AS192)</f>
        <v>2016</v>
      </c>
      <c r="AT192" s="162">
        <f>IF('Indicator Date'!AT192="","x",'Indicator Date'!AT192)</f>
        <v>2017</v>
      </c>
      <c r="AU192" s="162">
        <f>IF('Indicator Date'!AU192="","x",'Indicator Date'!AU192)</f>
        <v>2016</v>
      </c>
      <c r="AV192" s="162">
        <f>IF('Indicator Date'!AV192="","x",'Indicator Date'!AV192)</f>
        <v>2015</v>
      </c>
      <c r="AW192" s="162">
        <f>IF('Indicator Date'!AW192="","x",'Indicator Date'!AW192)</f>
        <v>2015</v>
      </c>
      <c r="AX192" s="162">
        <f>IF('Indicator Date'!AX192="","x",'Indicator Date'!AX192)</f>
        <v>2016</v>
      </c>
      <c r="AY192" s="162">
        <f>IF('Indicator Date'!AY192="","x",'Indicator Date'!AY192)</f>
        <v>2014</v>
      </c>
      <c r="AZ192" s="162">
        <f>IF('Indicator Date'!AZ192="","x",'Indicator Date'!AZ192)</f>
        <v>2012</v>
      </c>
      <c r="BA192" s="162">
        <f>IF('Indicator Date'!BA192="","x",'Indicator Date'!BA192)</f>
        <v>2012</v>
      </c>
      <c r="BB192" s="162">
        <f>IF('Indicator Date'!BB192="","x",'Indicator Date'!BB192)</f>
        <v>2016</v>
      </c>
      <c r="BC192" s="162">
        <f>IF('Indicator Date'!BC192="","x",'Indicator Date'!BC192)</f>
        <v>2017</v>
      </c>
      <c r="BD192" s="162">
        <f>IF('Indicator Date'!BD192="","x",'Indicator Date'!BD192)</f>
        <v>2015</v>
      </c>
      <c r="BE192" s="162">
        <f>IF('Indicator Date'!BE192="","x",'Indicator Date'!BE192)</f>
        <v>2014</v>
      </c>
      <c r="BF192" s="108"/>
    </row>
    <row r="193" spans="1:58" x14ac:dyDescent="0.25">
      <c r="A193" s="133" t="s">
        <v>355</v>
      </c>
      <c r="B193" s="111" t="s">
        <v>354</v>
      </c>
      <c r="C193" s="162">
        <f>IF('Indicator Date'!C193="","x",'Indicator Date'!C193)</f>
        <v>2015</v>
      </c>
      <c r="D193" s="162">
        <f>IF('Indicator Date'!D193="","x",'Indicator Date'!D193)</f>
        <v>2015</v>
      </c>
      <c r="E193" s="162">
        <f>IF('Indicator Date'!E193="","x",'Indicator Date'!E193)</f>
        <v>2015</v>
      </c>
      <c r="F193" s="162">
        <f>IF('Indicator Date'!F193="","x",'Indicator Date'!F193)</f>
        <v>2015</v>
      </c>
      <c r="G193" s="162">
        <f>IF('Indicator Date'!G193="","x",'Indicator Date'!G193)</f>
        <v>2015</v>
      </c>
      <c r="H193" s="162">
        <f>IF('Indicator Date'!H193="","x",'Indicator Date'!H193)</f>
        <v>2015</v>
      </c>
      <c r="I193" s="162">
        <f>IF('Indicator Date'!I193="","x",'Indicator Date'!I193)</f>
        <v>2015</v>
      </c>
      <c r="J193" s="162">
        <f>IF('Indicator Date'!J193="","x",'Indicator Date'!J193)</f>
        <v>2016</v>
      </c>
      <c r="K193" s="162">
        <f>IF('Indicator Date'!K193="","x",'Indicator Date'!K193)</f>
        <v>2016</v>
      </c>
      <c r="L193" s="162">
        <f>IF('Indicator Date'!L193="","x",'Indicator Date'!L193)</f>
        <v>2016</v>
      </c>
      <c r="M193" s="162">
        <f>IF('Indicator Date'!M193="","x",'Indicator Date'!M193)</f>
        <v>2018</v>
      </c>
      <c r="N193" s="162">
        <f>IF('Indicator Date'!N193="","x",'Indicator Date'!N193)</f>
        <v>2018</v>
      </c>
      <c r="O193" s="162">
        <f>IF('Indicator Date'!O193="","x",'Indicator Date'!O193)</f>
        <v>2017</v>
      </c>
      <c r="P193" s="162">
        <f>IF('Indicator Date'!P193="","x",'Indicator Date'!P193)</f>
        <v>2017</v>
      </c>
      <c r="Q193" s="162">
        <f>IF('Indicator Date'!Q193="","x",'Indicator Date'!Q193)</f>
        <v>2015</v>
      </c>
      <c r="R193" s="162" t="str">
        <f>IF('Indicator Date'!R193="","x",LEFT(RIGHT('Indicator Date'!R193,6),4))</f>
        <v>2014</v>
      </c>
      <c r="S193" s="162">
        <f>IF('Indicator Date'!S193="","x",'Indicator Date'!S193)</f>
        <v>2018</v>
      </c>
      <c r="T193" s="162">
        <f>IF('Indicator Date'!T193="","x",'Indicator Date'!T193)</f>
        <v>2015</v>
      </c>
      <c r="U193" s="162">
        <f>IF('Indicator Date'!U193="","x",'Indicator Date'!U193)</f>
        <v>2016</v>
      </c>
      <c r="V193" s="162">
        <f>IF('Indicator Date'!V193="","x",'Indicator Date'!V193)</f>
        <v>2016</v>
      </c>
      <c r="W193" s="162">
        <f>IF('Indicator Date'!W193="","x",'Indicator Date'!W193)</f>
        <v>2015</v>
      </c>
      <c r="X193" s="162">
        <f>IF('Indicator Date'!X193="","x",'Indicator Date'!X193)</f>
        <v>2013</v>
      </c>
      <c r="Y193" s="162">
        <f>IF('Indicator Date'!Y193="","x",'Indicator Date'!Y193)</f>
        <v>2016</v>
      </c>
      <c r="Z193" s="162">
        <f>IF('Indicator Date'!Z193="","x",'Indicator Date'!Z193)</f>
        <v>2016</v>
      </c>
      <c r="AA193" s="162">
        <f>IF('Indicator Date'!AA193="","x",'Indicator Date'!AA193)</f>
        <v>2016</v>
      </c>
      <c r="AB193" s="162">
        <f>IF('Indicator Date'!AB193="","x",'Indicator Date'!AB193)</f>
        <v>2016</v>
      </c>
      <c r="AC193" s="162">
        <f>IF('Indicator Date'!AC193="","x",'Indicator Date'!AC193)</f>
        <v>2015</v>
      </c>
      <c r="AD193" s="162">
        <f>IF('Indicator Date'!AD193="","x",'Indicator Date'!AD193)</f>
        <v>2015</v>
      </c>
      <c r="AE193" s="162">
        <f>IF('Indicator Date'!AE193="","x",'Indicator Date'!AE193)</f>
        <v>2012</v>
      </c>
      <c r="AF193" s="162">
        <f>IF('Indicator Date'!AF193="","x",'Indicator Date'!AF193)</f>
        <v>2015</v>
      </c>
      <c r="AG193" s="162">
        <f>IF('Indicator Date'!AG193="","x",'Indicator Date'!AG193)</f>
        <v>2010</v>
      </c>
      <c r="AH193" s="162">
        <f>IF('Indicator Date'!AH193="","x",'Indicator Date'!AH193)</f>
        <v>2016</v>
      </c>
      <c r="AI193" s="162">
        <f>IF('Indicator Date'!AI193="","x",'Indicator Date'!AI193)</f>
        <v>2017</v>
      </c>
      <c r="AJ193" s="162">
        <f>IF('Indicator Date'!AJ193="","x",'Indicator Date'!AJ193)</f>
        <v>2018</v>
      </c>
      <c r="AK193" s="162" t="str">
        <f>IF('Indicator Date'!AK193="","x",YEAR('Indicator Date'!AK193))</f>
        <v>x</v>
      </c>
      <c r="AL193" s="162">
        <f>IF('Indicator Date'!AL193="","x",YEAR('Indicator Date'!AL193))</f>
        <v>2017</v>
      </c>
      <c r="AM193" s="162">
        <f>IF('Indicator Date'!AM193="","x",'Indicator Date'!AM193)</f>
        <v>2017</v>
      </c>
      <c r="AN193" s="162">
        <f>IF('Indicator Date'!AN193="","x",'Indicator Date'!AN193)</f>
        <v>2014</v>
      </c>
      <c r="AO193" s="162">
        <f>IF('Indicator Date'!AO193="","x",'Indicator Date'!AO193)</f>
        <v>2014</v>
      </c>
      <c r="AP193" s="162">
        <f>IF('Indicator Date'!AP193="","x",'Indicator Date'!AP193)</f>
        <v>2013</v>
      </c>
      <c r="AQ193" s="162">
        <f>IF('Indicator Date'!AQ193="","x",'Indicator Date'!AQ193)</f>
        <v>2013</v>
      </c>
      <c r="AR193" s="162">
        <f>IF('Indicator Date'!AR193="","x",'Indicator Date'!AR193)</f>
        <v>2009</v>
      </c>
      <c r="AS193" s="162">
        <f>IF('Indicator Date'!AS193="","x",'Indicator Date'!AS193)</f>
        <v>2016</v>
      </c>
      <c r="AT193" s="162">
        <f>IF('Indicator Date'!AT193="","x",'Indicator Date'!AT193)</f>
        <v>2017</v>
      </c>
      <c r="AU193" s="162">
        <f>IF('Indicator Date'!AU193="","x",'Indicator Date'!AU193)</f>
        <v>2016</v>
      </c>
      <c r="AV193" s="162">
        <f>IF('Indicator Date'!AV193="","x",'Indicator Date'!AV193)</f>
        <v>2015</v>
      </c>
      <c r="AW193" s="162">
        <f>IF('Indicator Date'!AW193="","x",'Indicator Date'!AW193)</f>
        <v>2015</v>
      </c>
      <c r="AX193" s="162">
        <f>IF('Indicator Date'!AX193="","x",'Indicator Date'!AX193)</f>
        <v>2016</v>
      </c>
      <c r="AY193" s="162">
        <f>IF('Indicator Date'!AY193="","x",'Indicator Date'!AY193)</f>
        <v>2014</v>
      </c>
      <c r="AZ193" s="162">
        <f>IF('Indicator Date'!AZ193="","x",'Indicator Date'!AZ193)</f>
        <v>2015</v>
      </c>
      <c r="BA193" s="162">
        <f>IF('Indicator Date'!BA193="","x",'Indicator Date'!BA193)</f>
        <v>2015</v>
      </c>
      <c r="BB193" s="162">
        <f>IF('Indicator Date'!BB193="","x",'Indicator Date'!BB193)</f>
        <v>2017</v>
      </c>
      <c r="BC193" s="162">
        <f>IF('Indicator Date'!BC193="","x",'Indicator Date'!BC193)</f>
        <v>2017</v>
      </c>
      <c r="BD193" s="162">
        <f>IF('Indicator Date'!BD193="","x",'Indicator Date'!BD193)</f>
        <v>2015</v>
      </c>
      <c r="BE193" s="162">
        <f>IF('Indicator Date'!BE193="","x",'Indicator Date'!BE193)</f>
        <v>2014</v>
      </c>
      <c r="BF193" s="108"/>
    </row>
    <row r="194" spans="1:58" x14ac:dyDescent="0.25">
      <c r="A194" s="133" t="s">
        <v>357</v>
      </c>
      <c r="B194" s="111" t="s">
        <v>356</v>
      </c>
      <c r="C194" s="162">
        <f>IF('Indicator Date'!C194="","x",'Indicator Date'!C194)</f>
        <v>2015</v>
      </c>
      <c r="D194" s="162">
        <f>IF('Indicator Date'!D194="","x",'Indicator Date'!D194)</f>
        <v>2015</v>
      </c>
      <c r="E194" s="162">
        <f>IF('Indicator Date'!E194="","x",'Indicator Date'!E194)</f>
        <v>2015</v>
      </c>
      <c r="F194" s="162">
        <f>IF('Indicator Date'!F194="","x",'Indicator Date'!F194)</f>
        <v>2015</v>
      </c>
      <c r="G194" s="162">
        <f>IF('Indicator Date'!G194="","x",'Indicator Date'!G194)</f>
        <v>2015</v>
      </c>
      <c r="H194" s="162">
        <f>IF('Indicator Date'!H194="","x",'Indicator Date'!H194)</f>
        <v>2015</v>
      </c>
      <c r="I194" s="162">
        <f>IF('Indicator Date'!I194="","x",'Indicator Date'!I194)</f>
        <v>2015</v>
      </c>
      <c r="J194" s="162">
        <f>IF('Indicator Date'!J194="","x",'Indicator Date'!J194)</f>
        <v>2016</v>
      </c>
      <c r="K194" s="162">
        <f>IF('Indicator Date'!K194="","x",'Indicator Date'!K194)</f>
        <v>2016</v>
      </c>
      <c r="L194" s="162">
        <f>IF('Indicator Date'!L194="","x",'Indicator Date'!L194)</f>
        <v>2016</v>
      </c>
      <c r="M194" s="162">
        <f>IF('Indicator Date'!M194="","x",'Indicator Date'!M194)</f>
        <v>2018</v>
      </c>
      <c r="N194" s="162">
        <f>IF('Indicator Date'!N194="","x",'Indicator Date'!N194)</f>
        <v>2018</v>
      </c>
      <c r="O194" s="162">
        <f>IF('Indicator Date'!O194="","x",'Indicator Date'!O194)</f>
        <v>2017</v>
      </c>
      <c r="P194" s="162">
        <f>IF('Indicator Date'!P194="","x",'Indicator Date'!P194)</f>
        <v>2017</v>
      </c>
      <c r="Q194" s="162">
        <f>IF('Indicator Date'!Q194="","x",'Indicator Date'!Q194)</f>
        <v>2015</v>
      </c>
      <c r="R194" s="162" t="str">
        <f>IF('Indicator Date'!R194="","x",LEFT(RIGHT('Indicator Date'!R194,6),4))</f>
        <v>2014</v>
      </c>
      <c r="S194" s="162">
        <f>IF('Indicator Date'!S194="","x",'Indicator Date'!S194)</f>
        <v>2018</v>
      </c>
      <c r="T194" s="162">
        <f>IF('Indicator Date'!T194="","x",'Indicator Date'!T194)</f>
        <v>2015</v>
      </c>
      <c r="U194" s="162">
        <f>IF('Indicator Date'!U194="","x",'Indicator Date'!U194)</f>
        <v>2016</v>
      </c>
      <c r="V194" s="162">
        <f>IF('Indicator Date'!V194="","x",'Indicator Date'!V194)</f>
        <v>2016</v>
      </c>
      <c r="W194" s="162">
        <f>IF('Indicator Date'!W194="","x",'Indicator Date'!W194)</f>
        <v>2015</v>
      </c>
      <c r="X194" s="162">
        <f>IF('Indicator Date'!X194="","x",'Indicator Date'!X194)</f>
        <v>2014</v>
      </c>
      <c r="Y194" s="162">
        <f>IF('Indicator Date'!Y194="","x",'Indicator Date'!Y194)</f>
        <v>2011</v>
      </c>
      <c r="Z194" s="162">
        <f>IF('Indicator Date'!Z194="","x",'Indicator Date'!Z194)</f>
        <v>2016</v>
      </c>
      <c r="AA194" s="162">
        <f>IF('Indicator Date'!AA194="","x",'Indicator Date'!AA194)</f>
        <v>2016</v>
      </c>
      <c r="AB194" s="162">
        <f>IF('Indicator Date'!AB194="","x",'Indicator Date'!AB194)</f>
        <v>2016</v>
      </c>
      <c r="AC194" s="162">
        <f>IF('Indicator Date'!AC194="","x",'Indicator Date'!AC194)</f>
        <v>2015</v>
      </c>
      <c r="AD194" s="162">
        <f>IF('Indicator Date'!AD194="","x",'Indicator Date'!AD194)</f>
        <v>2015</v>
      </c>
      <c r="AE194" s="162">
        <f>IF('Indicator Date'!AE194="","x",'Indicator Date'!AE194)</f>
        <v>2012</v>
      </c>
      <c r="AF194" s="162">
        <f>IF('Indicator Date'!AF194="","x",'Indicator Date'!AF194)</f>
        <v>2015</v>
      </c>
      <c r="AG194" s="162" t="str">
        <f>IF('Indicator Date'!AG194="","x",'Indicator Date'!AG194)</f>
        <v>x</v>
      </c>
      <c r="AH194" s="162">
        <f>IF('Indicator Date'!AH194="","x",'Indicator Date'!AH194)</f>
        <v>2016</v>
      </c>
      <c r="AI194" s="162">
        <f>IF('Indicator Date'!AI194="","x",'Indicator Date'!AI194)</f>
        <v>2017</v>
      </c>
      <c r="AJ194" s="162">
        <f>IF('Indicator Date'!AJ194="","x",'Indicator Date'!AJ194)</f>
        <v>2018</v>
      </c>
      <c r="AK194" s="162" t="str">
        <f>IF('Indicator Date'!AK194="","x",YEAR('Indicator Date'!AK194))</f>
        <v>x</v>
      </c>
      <c r="AL194" s="162">
        <f>IF('Indicator Date'!AL194="","x",YEAR('Indicator Date'!AL194))</f>
        <v>2017</v>
      </c>
      <c r="AM194" s="162">
        <f>IF('Indicator Date'!AM194="","x",'Indicator Date'!AM194)</f>
        <v>2017</v>
      </c>
      <c r="AN194" s="162">
        <f>IF('Indicator Date'!AN194="","x",'Indicator Date'!AN194)</f>
        <v>2014</v>
      </c>
      <c r="AO194" s="162">
        <f>IF('Indicator Date'!AO194="","x",'Indicator Date'!AO194)</f>
        <v>2014</v>
      </c>
      <c r="AP194" s="162" t="str">
        <f>IF('Indicator Date'!AP194="","x",'Indicator Date'!AP194)</f>
        <v>x</v>
      </c>
      <c r="AQ194" s="162" t="str">
        <f>IF('Indicator Date'!AQ194="","x",'Indicator Date'!AQ194)</f>
        <v>x</v>
      </c>
      <c r="AR194" s="162">
        <f>IF('Indicator Date'!AR194="","x",'Indicator Date'!AR194)</f>
        <v>2015</v>
      </c>
      <c r="AS194" s="162">
        <f>IF('Indicator Date'!AS194="","x",'Indicator Date'!AS194)</f>
        <v>2016</v>
      </c>
      <c r="AT194" s="162">
        <f>IF('Indicator Date'!AT194="","x",'Indicator Date'!AT194)</f>
        <v>2017</v>
      </c>
      <c r="AU194" s="162">
        <f>IF('Indicator Date'!AU194="","x",'Indicator Date'!AU194)</f>
        <v>2016</v>
      </c>
      <c r="AV194" s="162">
        <f>IF('Indicator Date'!AV194="","x",'Indicator Date'!AV194)</f>
        <v>2015</v>
      </c>
      <c r="AW194" s="162">
        <f>IF('Indicator Date'!AW194="","x",'Indicator Date'!AW194)</f>
        <v>2015</v>
      </c>
      <c r="AX194" s="162">
        <f>IF('Indicator Date'!AX194="","x",'Indicator Date'!AX194)</f>
        <v>2016</v>
      </c>
      <c r="AY194" s="162">
        <f>IF('Indicator Date'!AY194="","x",'Indicator Date'!AY194)</f>
        <v>2014</v>
      </c>
      <c r="AZ194" s="162">
        <f>IF('Indicator Date'!AZ194="","x",'Indicator Date'!AZ194)</f>
        <v>2015</v>
      </c>
      <c r="BA194" s="162">
        <f>IF('Indicator Date'!BA194="","x",'Indicator Date'!BA194)</f>
        <v>2015</v>
      </c>
      <c r="BB194" s="162">
        <f>IF('Indicator Date'!BB194="","x",'Indicator Date'!BB194)</f>
        <v>2017</v>
      </c>
      <c r="BC194" s="162">
        <f>IF('Indicator Date'!BC194="","x",'Indicator Date'!BC194)</f>
        <v>2017</v>
      </c>
      <c r="BD194" s="162">
        <f>IF('Indicator Date'!BD194="","x",'Indicator Date'!BD194)</f>
        <v>2015</v>
      </c>
      <c r="BE194" s="162">
        <f>IF('Indicator Date'!BE194="","x",'Indicator Date'!BE194)</f>
        <v>2014</v>
      </c>
      <c r="BF194" s="108"/>
    </row>
  </sheetData>
  <mergeCells count="1">
    <mergeCell ref="A1:BE1"/>
  </mergeCell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E193"/>
  <sheetViews>
    <sheetView zoomScale="80" zoomScaleNormal="80" workbookViewId="0">
      <pane xSplit="1" ySplit="2" topLeftCell="B42" activePane="bottomRight" state="frozen"/>
      <selection pane="topRight" activeCell="B1" sqref="B1"/>
      <selection pane="bottomLeft" activeCell="A3" sqref="A3"/>
      <selection pane="bottomRight" activeCell="B2" sqref="B2"/>
    </sheetView>
  </sheetViews>
  <sheetFormatPr defaultRowHeight="15" x14ac:dyDescent="0.25"/>
  <cols>
    <col min="2" max="22" width="5" bestFit="1" customWidth="1"/>
    <col min="23" max="23" width="4.7109375" customWidth="1"/>
    <col min="24" max="36" width="5" bestFit="1" customWidth="1"/>
    <col min="37" max="37" width="5.85546875" bestFit="1" customWidth="1"/>
    <col min="38" max="52" width="5" bestFit="1" customWidth="1"/>
  </cols>
  <sheetData>
    <row r="1" spans="1:57" ht="296.25" x14ac:dyDescent="0.25">
      <c r="A1" t="s">
        <v>358</v>
      </c>
      <c r="B1" s="169" t="s">
        <v>437</v>
      </c>
      <c r="C1" s="169" t="s">
        <v>438</v>
      </c>
      <c r="D1" s="169" t="s">
        <v>871</v>
      </c>
      <c r="E1" s="169" t="s">
        <v>872</v>
      </c>
      <c r="F1" s="169" t="s">
        <v>873</v>
      </c>
      <c r="G1" s="169" t="s">
        <v>874</v>
      </c>
      <c r="H1" s="169" t="s">
        <v>880</v>
      </c>
      <c r="I1" s="169" t="s">
        <v>811</v>
      </c>
      <c r="J1" s="169" t="s">
        <v>812</v>
      </c>
      <c r="K1" s="169" t="s">
        <v>810</v>
      </c>
      <c r="L1" s="169" t="s">
        <v>792</v>
      </c>
      <c r="M1" s="169" t="s">
        <v>836</v>
      </c>
      <c r="N1" s="169" t="s">
        <v>943</v>
      </c>
      <c r="O1" s="169" t="s">
        <v>944</v>
      </c>
      <c r="P1" s="169" t="s">
        <v>386</v>
      </c>
      <c r="Q1" s="169" t="s">
        <v>387</v>
      </c>
      <c r="R1" s="169" t="s">
        <v>489</v>
      </c>
      <c r="S1" s="169" t="s">
        <v>490</v>
      </c>
      <c r="T1" s="169" t="s">
        <v>490</v>
      </c>
      <c r="U1" s="169" t="s">
        <v>395</v>
      </c>
      <c r="V1" s="169" t="s">
        <v>482</v>
      </c>
      <c r="W1" s="169" t="s">
        <v>394</v>
      </c>
      <c r="X1" s="169" t="s">
        <v>904</v>
      </c>
      <c r="Y1" s="169" t="s">
        <v>480</v>
      </c>
      <c r="Z1" s="169" t="s">
        <v>911</v>
      </c>
      <c r="AA1" s="169" t="s">
        <v>405</v>
      </c>
      <c r="AB1" s="169" t="s">
        <v>481</v>
      </c>
      <c r="AC1" s="169" t="s">
        <v>995</v>
      </c>
      <c r="AD1" s="169" t="s">
        <v>475</v>
      </c>
      <c r="AE1" s="169" t="s">
        <v>385</v>
      </c>
      <c r="AF1" s="169" t="s">
        <v>483</v>
      </c>
      <c r="AG1" s="169" t="s">
        <v>484</v>
      </c>
      <c r="AH1" s="169" t="s">
        <v>484</v>
      </c>
      <c r="AI1" s="169" t="s">
        <v>484</v>
      </c>
      <c r="AJ1" s="169" t="s">
        <v>485</v>
      </c>
      <c r="AK1" s="169" t="s">
        <v>486</v>
      </c>
      <c r="AL1" s="169" t="s">
        <v>397</v>
      </c>
      <c r="AM1" s="169" t="s">
        <v>417</v>
      </c>
      <c r="AN1" s="169" t="s">
        <v>418</v>
      </c>
      <c r="AO1" s="169" t="s">
        <v>419</v>
      </c>
      <c r="AP1" s="169" t="s">
        <v>420</v>
      </c>
      <c r="AQ1" s="169" t="s">
        <v>442</v>
      </c>
      <c r="AR1" s="169" t="s">
        <v>360</v>
      </c>
      <c r="AS1" s="169" t="s">
        <v>408</v>
      </c>
      <c r="AT1" s="169" t="s">
        <v>362</v>
      </c>
      <c r="AU1" s="169" t="s">
        <v>426</v>
      </c>
      <c r="AV1" s="169" t="s">
        <v>363</v>
      </c>
      <c r="AW1" s="169" t="s">
        <v>364</v>
      </c>
      <c r="AX1" s="169" t="s">
        <v>877</v>
      </c>
      <c r="AY1" s="169" t="s">
        <v>389</v>
      </c>
      <c r="AZ1" s="169" t="s">
        <v>388</v>
      </c>
    </row>
    <row r="2" spans="1:57" x14ac:dyDescent="0.25">
      <c r="A2" t="s">
        <v>1006</v>
      </c>
      <c r="B2">
        <f>'Indicator Date'!C3</f>
        <v>2015</v>
      </c>
      <c r="C2" s="5">
        <f>'Indicator Date'!D3</f>
        <v>2015</v>
      </c>
      <c r="D2" s="5">
        <f>'Indicator Date'!E3</f>
        <v>2015</v>
      </c>
      <c r="E2" s="5">
        <f>'Indicator Date'!F3</f>
        <v>2015</v>
      </c>
      <c r="F2" s="5">
        <f>'Indicator Date'!G3</f>
        <v>2015</v>
      </c>
      <c r="G2" s="5">
        <f>'Indicator Date'!H3</f>
        <v>2015</v>
      </c>
      <c r="H2" s="5">
        <f>'Indicator Date'!I3</f>
        <v>2015</v>
      </c>
      <c r="I2" s="5">
        <f>'Indicator Date'!J3</f>
        <v>2016</v>
      </c>
      <c r="J2" s="5">
        <f>'Indicator Date'!K3</f>
        <v>2016</v>
      </c>
      <c r="K2" s="5">
        <f>'Indicator Date'!L3</f>
        <v>2016</v>
      </c>
      <c r="L2" s="5">
        <f>'Indicator Date'!M3</f>
        <v>2018</v>
      </c>
      <c r="M2" s="5">
        <f>'Indicator Date'!N3</f>
        <v>2018</v>
      </c>
      <c r="N2" s="5">
        <f>'Indicator Date'!O3</f>
        <v>2017</v>
      </c>
      <c r="O2" s="5">
        <f>'Indicator Date'!P3</f>
        <v>2017</v>
      </c>
      <c r="P2" s="5">
        <f>'Indicator Date'!Q3</f>
        <v>2015</v>
      </c>
      <c r="Q2" s="5">
        <f>'Indicator Date'!R3</f>
        <v>2015</v>
      </c>
      <c r="R2" s="5">
        <f>'Indicator Date'!S3</f>
        <v>2018</v>
      </c>
      <c r="S2" s="5">
        <f>'Indicator Date'!T3</f>
        <v>2015</v>
      </c>
      <c r="T2" s="5">
        <f>'Indicator Date'!U3</f>
        <v>2016</v>
      </c>
      <c r="U2" s="5">
        <f>'Indicator Date'!V3</f>
        <v>2016</v>
      </c>
      <c r="V2" s="5">
        <f>'Indicator Date'!W3</f>
        <v>2016</v>
      </c>
      <c r="W2" s="5">
        <f>'Indicator Date'!X3</f>
        <v>2016</v>
      </c>
      <c r="X2" s="5">
        <f>'Indicator Date'!Y3</f>
        <v>2016</v>
      </c>
      <c r="Y2" s="5">
        <f>'Indicator Date'!Z3</f>
        <v>2016</v>
      </c>
      <c r="Z2" s="5">
        <f>'Indicator Date'!AA3</f>
        <v>2016</v>
      </c>
      <c r="AA2" s="5">
        <f>'Indicator Date'!AB3</f>
        <v>2016</v>
      </c>
      <c r="AB2" s="5">
        <f>'Indicator Date'!AC3</f>
        <v>2015</v>
      </c>
      <c r="AC2" s="5">
        <f>'Indicator Date'!AD3</f>
        <v>2015</v>
      </c>
      <c r="AD2" s="5">
        <f>'Indicator Date'!AE3</f>
        <v>2012</v>
      </c>
      <c r="AE2" s="5">
        <f>'Indicator Date'!AF3</f>
        <v>2015</v>
      </c>
      <c r="AF2" s="5">
        <f>'Indicator Date'!AG3</f>
        <v>2015</v>
      </c>
      <c r="AG2" s="5">
        <f>'Indicator Date'!AH3</f>
        <v>2016</v>
      </c>
      <c r="AH2" s="5">
        <f>'Indicator Date'!AI3</f>
        <v>2017</v>
      </c>
      <c r="AI2" s="5">
        <f>'Indicator Date'!AJ3</f>
        <v>2018</v>
      </c>
      <c r="AJ2" s="5">
        <f>'Indicator Date'!AK3</f>
        <v>2018</v>
      </c>
      <c r="AK2" s="5">
        <f>'Indicator Date'!AL3</f>
        <v>2018</v>
      </c>
      <c r="AL2" s="5">
        <f>'Indicator Date'!AM3</f>
        <v>2017</v>
      </c>
      <c r="AM2" s="5">
        <f>'Indicator Date'!AN3</f>
        <v>2014</v>
      </c>
      <c r="AN2" s="5">
        <f>'Indicator Date'!AO3</f>
        <v>2014</v>
      </c>
      <c r="AO2" s="5">
        <f>'Indicator Date'!AP3</f>
        <v>2014</v>
      </c>
      <c r="AP2" s="5">
        <f>'Indicator Date'!AQ3</f>
        <v>2014</v>
      </c>
      <c r="AQ2" s="5">
        <f>'Indicator Date'!AR3</f>
        <v>2015</v>
      </c>
      <c r="AR2" s="5">
        <f>'Indicator Date'!AS3</f>
        <v>2016</v>
      </c>
      <c r="AS2" s="5">
        <f>'Indicator Date'!AT3</f>
        <v>2017</v>
      </c>
      <c r="AT2" s="5">
        <f>'Indicator Date'!AU3</f>
        <v>2016</v>
      </c>
      <c r="AU2" s="5">
        <f>'Indicator Date'!AV3</f>
        <v>2016</v>
      </c>
      <c r="AV2" s="5">
        <f>'Indicator Date'!AW3</f>
        <v>2015</v>
      </c>
      <c r="AW2" s="5">
        <f>'Indicator Date'!AX3</f>
        <v>2016</v>
      </c>
      <c r="AX2" s="5">
        <f>'Indicator Date'!AY3</f>
        <v>2014</v>
      </c>
      <c r="AY2" s="5">
        <f>'Indicator Date'!AZ3</f>
        <v>2015</v>
      </c>
      <c r="AZ2" s="5">
        <f>'Indicator Date'!BA3</f>
        <v>2015</v>
      </c>
      <c r="BA2" t="s">
        <v>1044</v>
      </c>
      <c r="BB2" t="s">
        <v>1043</v>
      </c>
      <c r="BC2" t="s">
        <v>1046</v>
      </c>
      <c r="BD2" t="s">
        <v>1050</v>
      </c>
      <c r="BE2" t="s">
        <v>1054</v>
      </c>
    </row>
    <row r="3" spans="1:57" x14ac:dyDescent="0.25">
      <c r="A3" t="s">
        <v>0</v>
      </c>
      <c r="B3" s="170">
        <f>IF('Indicator Date hidden'!C4="x","x",$B$2-'Indicator Date hidden'!C4)</f>
        <v>0</v>
      </c>
      <c r="C3" s="170">
        <f>IF('Indicator Date hidden'!D4="x","x",$C$2-'Indicator Date hidden'!D4)</f>
        <v>0</v>
      </c>
      <c r="D3" s="170">
        <f>IF('Indicator Date hidden'!E4="x","x",$D$2-'Indicator Date hidden'!E4)</f>
        <v>0</v>
      </c>
      <c r="E3" s="170">
        <f>IF('Indicator Date hidden'!F4="x","x",$E$2-'Indicator Date hidden'!F4)</f>
        <v>0</v>
      </c>
      <c r="F3" s="170">
        <f>IF('Indicator Date hidden'!G4="x","x",$F$2-'Indicator Date hidden'!G4)</f>
        <v>0</v>
      </c>
      <c r="G3" s="170">
        <f>IF('Indicator Date hidden'!H4="x","x",$G$2-'Indicator Date hidden'!H4)</f>
        <v>0</v>
      </c>
      <c r="H3" s="170">
        <f>IF('Indicator Date hidden'!I4="x","x",$H$2-'Indicator Date hidden'!I4)</f>
        <v>0</v>
      </c>
      <c r="I3" s="170">
        <f>IF('Indicator Date hidden'!J4="x","x",$I$2-'Indicator Date hidden'!J4)</f>
        <v>0</v>
      </c>
      <c r="J3" s="170">
        <f>IF('Indicator Date hidden'!K4="x","x",$J$2-'Indicator Date hidden'!K4)</f>
        <v>0</v>
      </c>
      <c r="K3" s="170">
        <f>IF('Indicator Date hidden'!L4="x","x",$K$2-'Indicator Date hidden'!L4)</f>
        <v>0</v>
      </c>
      <c r="L3" s="170">
        <f>IF('Indicator Date hidden'!M4="x","x",$L$2-'Indicator Date hidden'!M4)</f>
        <v>0</v>
      </c>
      <c r="M3" s="170">
        <f>IF('Indicator Date hidden'!N4="x","x",$M$2-'Indicator Date hidden'!N4)</f>
        <v>0</v>
      </c>
      <c r="N3" s="170">
        <f>IF('Indicator Date hidden'!O4="x","x",$N$2-'Indicator Date hidden'!O4)</f>
        <v>0</v>
      </c>
      <c r="O3" s="170">
        <f>IF('Indicator Date hidden'!P4="x","x",$O$2-'Indicator Date hidden'!P4)</f>
        <v>0</v>
      </c>
      <c r="P3" s="170">
        <f>IF('Indicator Date hidden'!Q4="x","x",$P$2-'Indicator Date hidden'!Q4)</f>
        <v>0</v>
      </c>
      <c r="Q3" s="170">
        <f>IF('Indicator Date hidden'!R4="x","x",$Q$2-'Indicator Date hidden'!R4)</f>
        <v>4</v>
      </c>
      <c r="R3" s="170">
        <f>IF('Indicator Date hidden'!S4="x","x",$R$2-'Indicator Date hidden'!S4)</f>
        <v>0</v>
      </c>
      <c r="S3" s="170">
        <f>IF('Indicator Date hidden'!T4="x","x",$S$2-'Indicator Date hidden'!T4)</f>
        <v>0</v>
      </c>
      <c r="T3" s="170">
        <f>IF('Indicator Date hidden'!U4="x","x",$T$2-'Indicator Date hidden'!U4)</f>
        <v>0</v>
      </c>
      <c r="U3" s="170">
        <f>IF('Indicator Date hidden'!V4="x","x",$U$2-'Indicator Date hidden'!V4)</f>
        <v>0</v>
      </c>
      <c r="V3" s="170">
        <f>IF('Indicator Date hidden'!W4="x","x",$V$2-'Indicator Date hidden'!W4)</f>
        <v>0</v>
      </c>
      <c r="W3" s="170" t="str">
        <f>IF('Indicator Date hidden'!X4="x","x",$W$2-'Indicator Date hidden'!X4)</f>
        <v>x</v>
      </c>
      <c r="X3" s="170">
        <f>IF('Indicator Date hidden'!Y4="x","x",$X$2-'Indicator Date hidden'!Y4)</f>
        <v>0</v>
      </c>
      <c r="Y3" s="170">
        <f>IF('Indicator Date hidden'!Z4="x","x",$Y$2-'Indicator Date hidden'!Z4)</f>
        <v>0</v>
      </c>
      <c r="Z3" s="170">
        <f>IF('Indicator Date hidden'!AA4="x","x",$Z$2-'Indicator Date hidden'!AA4)</f>
        <v>0</v>
      </c>
      <c r="AA3" s="170">
        <f>IF('Indicator Date hidden'!AB4="x","x",$AA$2-'Indicator Date hidden'!AB4)</f>
        <v>0</v>
      </c>
      <c r="AB3" s="170">
        <f>IF('Indicator Date hidden'!AC4="x","x",$AB$2-'Indicator Date hidden'!AC4)</f>
        <v>0</v>
      </c>
      <c r="AC3" s="170">
        <f>IF('Indicator Date hidden'!AD4="x","x",$AC$2-'Indicator Date hidden'!AD4)</f>
        <v>0</v>
      </c>
      <c r="AD3" s="170">
        <f>IF('Indicator Date hidden'!AE4="x","x",$AD$2-'Indicator Date hidden'!AE4)</f>
        <v>0</v>
      </c>
      <c r="AE3" s="170">
        <f>IF('Indicator Date hidden'!AF4="x","x",$AE$2-'Indicator Date hidden'!AF4)</f>
        <v>0</v>
      </c>
      <c r="AF3" s="170">
        <f>IF('Indicator Date hidden'!AG4="x","x",$AF$2-'Indicator Date hidden'!AG4)</f>
        <v>8</v>
      </c>
      <c r="AG3" s="170">
        <f>IF('Indicator Date hidden'!AH4="x","x",$AG$2-'Indicator Date hidden'!AH4)</f>
        <v>0</v>
      </c>
      <c r="AH3" s="170">
        <f>IF('Indicator Date hidden'!AI4="x","x",$AH$2-'Indicator Date hidden'!AI4)</f>
        <v>0</v>
      </c>
      <c r="AI3" s="170">
        <f>IF('Indicator Date hidden'!AJ4="x","x",$AI$2-'Indicator Date hidden'!AJ4)</f>
        <v>0</v>
      </c>
      <c r="AJ3" s="170">
        <f>IF('Indicator Date hidden'!AK4="x","x",$AJ$2-'Indicator Date hidden'!AK4)</f>
        <v>1</v>
      </c>
      <c r="AK3" s="170">
        <f>IF('Indicator Date hidden'!AL4="x","x",$AK$2-'Indicator Date hidden'!AL4)</f>
        <v>1</v>
      </c>
      <c r="AL3" s="170">
        <f>IF('Indicator Date hidden'!AM4="x","x",$AL$2-'Indicator Date hidden'!AM4)</f>
        <v>0</v>
      </c>
      <c r="AM3" s="170">
        <f>IF('Indicator Date hidden'!AN4="x","x",$AM$2-'Indicator Date hidden'!AN4)</f>
        <v>0</v>
      </c>
      <c r="AN3" s="170">
        <f>IF('Indicator Date hidden'!AO4="x","x",$AN$2-'Indicator Date hidden'!AO4)</f>
        <v>0</v>
      </c>
      <c r="AO3" s="170" t="str">
        <f>IF('Indicator Date hidden'!AP4="x","x",$AO$2-'Indicator Date hidden'!AP4)</f>
        <v>x</v>
      </c>
      <c r="AP3" s="170" t="str">
        <f>IF('Indicator Date hidden'!AQ4="x","x",$AP$2-'Indicator Date hidden'!AQ4)</f>
        <v>x</v>
      </c>
      <c r="AQ3" s="170">
        <f>IF('Indicator Date hidden'!AR4="x","x",$AQ$2-'Indicator Date hidden'!AR4)</f>
        <v>0</v>
      </c>
      <c r="AR3" s="170">
        <f>IF('Indicator Date hidden'!AS4="x","x",$AR$2-'Indicator Date hidden'!AS4)</f>
        <v>0</v>
      </c>
      <c r="AS3" s="170">
        <f>IF('Indicator Date hidden'!AT4="x","x",$AS$2-'Indicator Date hidden'!AT4)</f>
        <v>0</v>
      </c>
      <c r="AT3" s="170">
        <f>IF('Indicator Date hidden'!AU4="x","x",$AT$2-'Indicator Date hidden'!AU4)</f>
        <v>0</v>
      </c>
      <c r="AU3" s="170">
        <f>IF('Indicator Date hidden'!AV4="x","x",$AU$2-'Indicator Date hidden'!AV4)</f>
        <v>1</v>
      </c>
      <c r="AV3" s="170">
        <f>IF('Indicator Date hidden'!AW4="x","x",$AV$2-'Indicator Date hidden'!AW4)</f>
        <v>0</v>
      </c>
      <c r="AW3" s="170">
        <f>IF('Indicator Date hidden'!AX4="x","x",$AW$2-'Indicator Date hidden'!AX4)</f>
        <v>0</v>
      </c>
      <c r="AX3" s="170">
        <f>IF('Indicator Date hidden'!AY4="x","x",$AX$2-'Indicator Date hidden'!AY4)</f>
        <v>0</v>
      </c>
      <c r="AY3" s="170">
        <f>IF('Indicator Date hidden'!AZ4="x","x",$AY$2-'Indicator Date hidden'!AZ4)</f>
        <v>0</v>
      </c>
      <c r="AZ3" s="170">
        <f>IF('Indicator Date hidden'!BA4="x","x",$AZ$2-'Indicator Date hidden'!BA4)</f>
        <v>0</v>
      </c>
      <c r="BA3" s="5">
        <f>SUM(B3:AZ3)</f>
        <v>15</v>
      </c>
      <c r="BB3" s="171">
        <f>BA3/COUNT(B3:AZ3)</f>
        <v>0.3125</v>
      </c>
      <c r="BC3" s="5">
        <f>COUNTIF(B3:AZ3,"&gt;0")</f>
        <v>5</v>
      </c>
      <c r="BD3" s="171">
        <f>_xlfn.STDEV.P(B3:AZ3)</f>
        <v>1.2773059213307776</v>
      </c>
      <c r="BE3" s="174">
        <f>MEDIAN(B3:AZ3)</f>
        <v>0</v>
      </c>
    </row>
    <row r="4" spans="1:57" x14ac:dyDescent="0.25">
      <c r="A4" t="s">
        <v>2</v>
      </c>
      <c r="B4" s="170">
        <f>IF('Indicator Date hidden'!C5="x","x",$B$2-'Indicator Date hidden'!C5)</f>
        <v>0</v>
      </c>
      <c r="C4" s="170">
        <f>IF('Indicator Date hidden'!D5="x","x",$C$2-'Indicator Date hidden'!D5)</f>
        <v>0</v>
      </c>
      <c r="D4" s="170">
        <f>IF('Indicator Date hidden'!E5="x","x",$D$2-'Indicator Date hidden'!E5)</f>
        <v>0</v>
      </c>
      <c r="E4" s="170">
        <f>IF('Indicator Date hidden'!F5="x","x",$E$2-'Indicator Date hidden'!F5)</f>
        <v>0</v>
      </c>
      <c r="F4" s="170">
        <f>IF('Indicator Date hidden'!G5="x","x",$F$2-'Indicator Date hidden'!G5)</f>
        <v>0</v>
      </c>
      <c r="G4" s="170">
        <f>IF('Indicator Date hidden'!H5="x","x",$G$2-'Indicator Date hidden'!H5)</f>
        <v>0</v>
      </c>
      <c r="H4" s="170">
        <f>IF('Indicator Date hidden'!I5="x","x",$H$2-'Indicator Date hidden'!I5)</f>
        <v>0</v>
      </c>
      <c r="I4" s="170">
        <f>IF('Indicator Date hidden'!J5="x","x",$I$2-'Indicator Date hidden'!J5)</f>
        <v>0</v>
      </c>
      <c r="J4" s="170">
        <f>IF('Indicator Date hidden'!K5="x","x",$J$2-'Indicator Date hidden'!K5)</f>
        <v>0</v>
      </c>
      <c r="K4" s="170">
        <f>IF('Indicator Date hidden'!L5="x","x",$K$2-'Indicator Date hidden'!L5)</f>
        <v>0</v>
      </c>
      <c r="L4" s="170">
        <f>IF('Indicator Date hidden'!M5="x","x",$L$2-'Indicator Date hidden'!M5)</f>
        <v>0</v>
      </c>
      <c r="M4" s="170">
        <f>IF('Indicator Date hidden'!N5="x","x",$M$2-'Indicator Date hidden'!N5)</f>
        <v>0</v>
      </c>
      <c r="N4" s="170">
        <f>IF('Indicator Date hidden'!O5="x","x",$N$2-'Indicator Date hidden'!O5)</f>
        <v>0</v>
      </c>
      <c r="O4" s="170">
        <f>IF('Indicator Date hidden'!P5="x","x",$O$2-'Indicator Date hidden'!P5)</f>
        <v>0</v>
      </c>
      <c r="P4" s="170">
        <f>IF('Indicator Date hidden'!Q5="x","x",$P$2-'Indicator Date hidden'!Q5)</f>
        <v>0</v>
      </c>
      <c r="Q4" s="170">
        <f>IF('Indicator Date hidden'!R5="x","x",$Q$2-'Indicator Date hidden'!R5)</f>
        <v>6</v>
      </c>
      <c r="R4" s="170">
        <f>IF('Indicator Date hidden'!S5="x","x",$R$2-'Indicator Date hidden'!S5)</f>
        <v>0</v>
      </c>
      <c r="S4" s="170">
        <f>IF('Indicator Date hidden'!T5="x","x",$S$2-'Indicator Date hidden'!T5)</f>
        <v>0</v>
      </c>
      <c r="T4" s="170">
        <f>IF('Indicator Date hidden'!U5="x","x",$T$2-'Indicator Date hidden'!U5)</f>
        <v>0</v>
      </c>
      <c r="U4" s="170">
        <f>IF('Indicator Date hidden'!V5="x","x",$U$2-'Indicator Date hidden'!V5)</f>
        <v>0</v>
      </c>
      <c r="V4" s="170">
        <f>IF('Indicator Date hidden'!W5="x","x",$V$2-'Indicator Date hidden'!W5)</f>
        <v>0</v>
      </c>
      <c r="W4" s="170">
        <f>IF('Indicator Date hidden'!X5="x","x",$W$2-'Indicator Date hidden'!X5)</f>
        <v>7</v>
      </c>
      <c r="X4" s="170">
        <f>IF('Indicator Date hidden'!Y5="x","x",$X$2-'Indicator Date hidden'!Y5)</f>
        <v>3</v>
      </c>
      <c r="Y4" s="170">
        <f>IF('Indicator Date hidden'!Z5="x","x",$Y$2-'Indicator Date hidden'!Z5)</f>
        <v>0</v>
      </c>
      <c r="Z4" s="170">
        <f>IF('Indicator Date hidden'!AA5="x","x",$Z$2-'Indicator Date hidden'!AA5)</f>
        <v>0</v>
      </c>
      <c r="AA4" s="170">
        <f>IF('Indicator Date hidden'!AB5="x","x",$AA$2-'Indicator Date hidden'!AB5)</f>
        <v>0</v>
      </c>
      <c r="AB4" s="170">
        <f>IF('Indicator Date hidden'!AC5="x","x",$AB$2-'Indicator Date hidden'!AC5)</f>
        <v>0</v>
      </c>
      <c r="AC4" s="170">
        <f>IF('Indicator Date hidden'!AD5="x","x",$AC$2-'Indicator Date hidden'!AD5)</f>
        <v>0</v>
      </c>
      <c r="AD4" s="170" t="str">
        <f>IF('Indicator Date hidden'!AE5="x","x",$AD$2-'Indicator Date hidden'!AE5)</f>
        <v>x</v>
      </c>
      <c r="AE4" s="170">
        <f>IF('Indicator Date hidden'!AF5="x","x",$AE$2-'Indicator Date hidden'!AF5)</f>
        <v>0</v>
      </c>
      <c r="AF4" s="170">
        <f>IF('Indicator Date hidden'!AG5="x","x",$AF$2-'Indicator Date hidden'!AG5)</f>
        <v>3</v>
      </c>
      <c r="AG4" s="170">
        <f>IF('Indicator Date hidden'!AH5="x","x",$AG$2-'Indicator Date hidden'!AH5)</f>
        <v>0</v>
      </c>
      <c r="AH4" s="170">
        <f>IF('Indicator Date hidden'!AI5="x","x",$AH$2-'Indicator Date hidden'!AI5)</f>
        <v>0</v>
      </c>
      <c r="AI4" s="170">
        <f>IF('Indicator Date hidden'!AJ5="x","x",$AI$2-'Indicator Date hidden'!AJ5)</f>
        <v>0</v>
      </c>
      <c r="AJ4" s="170" t="str">
        <f>IF('Indicator Date hidden'!AK5="x","x",$AJ$2-'Indicator Date hidden'!AK5)</f>
        <v>x</v>
      </c>
      <c r="AK4" s="170">
        <f>IF('Indicator Date hidden'!AL5="x","x",$AK$2-'Indicator Date hidden'!AL5)</f>
        <v>1</v>
      </c>
      <c r="AL4" s="170">
        <f>IF('Indicator Date hidden'!AM5="x","x",$AL$2-'Indicator Date hidden'!AM5)</f>
        <v>0</v>
      </c>
      <c r="AM4" s="170">
        <f>IF('Indicator Date hidden'!AN5="x","x",$AM$2-'Indicator Date hidden'!AN5)</f>
        <v>0</v>
      </c>
      <c r="AN4" s="170">
        <f>IF('Indicator Date hidden'!AO5="x","x",$AN$2-'Indicator Date hidden'!AO5)</f>
        <v>0</v>
      </c>
      <c r="AO4" s="170">
        <f>IF('Indicator Date hidden'!AP5="x","x",$AO$2-'Indicator Date hidden'!AP5)</f>
        <v>0</v>
      </c>
      <c r="AP4" s="170">
        <f>IF('Indicator Date hidden'!AQ5="x","x",$AP$2-'Indicator Date hidden'!AQ5)</f>
        <v>0</v>
      </c>
      <c r="AQ4" s="170" t="str">
        <f>IF('Indicator Date hidden'!AR5="x","x",$AQ$2-'Indicator Date hidden'!AR5)</f>
        <v>x</v>
      </c>
      <c r="AR4" s="170">
        <f>IF('Indicator Date hidden'!AS5="x","x",$AR$2-'Indicator Date hidden'!AS5)</f>
        <v>0</v>
      </c>
      <c r="AS4" s="170">
        <f>IF('Indicator Date hidden'!AT5="x","x",$AS$2-'Indicator Date hidden'!AT5)</f>
        <v>0</v>
      </c>
      <c r="AT4" s="170">
        <f>IF('Indicator Date hidden'!AU5="x","x",$AT$2-'Indicator Date hidden'!AU5)</f>
        <v>0</v>
      </c>
      <c r="AU4" s="170">
        <f>IF('Indicator Date hidden'!AV5="x","x",$AU$2-'Indicator Date hidden'!AV5)</f>
        <v>1</v>
      </c>
      <c r="AV4" s="170">
        <f>IF('Indicator Date hidden'!AW5="x","x",$AV$2-'Indicator Date hidden'!AW5)</f>
        <v>0</v>
      </c>
      <c r="AW4" s="170">
        <f>IF('Indicator Date hidden'!AX5="x","x",$AW$2-'Indicator Date hidden'!AX5)</f>
        <v>0</v>
      </c>
      <c r="AX4" s="170">
        <f>IF('Indicator Date hidden'!AY5="x","x",$AX$2-'Indicator Date hidden'!AY5)</f>
        <v>0</v>
      </c>
      <c r="AY4" s="170">
        <f>IF('Indicator Date hidden'!AZ5="x","x",$AY$2-'Indicator Date hidden'!AZ5)</f>
        <v>0</v>
      </c>
      <c r="AZ4" s="170">
        <f>IF('Indicator Date hidden'!BA5="x","x",$AZ$2-'Indicator Date hidden'!BA5)</f>
        <v>0</v>
      </c>
      <c r="BA4" s="5">
        <f t="shared" ref="BA4:BA67" si="0">SUM(B4:AZ4)</f>
        <v>21</v>
      </c>
      <c r="BB4" s="171">
        <f t="shared" ref="BB4:BB67" si="1">BA4/COUNT(B4:AZ4)</f>
        <v>0.4375</v>
      </c>
      <c r="BC4" s="5">
        <f t="shared" ref="BC4:BC67" si="2">COUNTIF(B4:AZ4,"&gt;0")</f>
        <v>6</v>
      </c>
      <c r="BD4" s="171">
        <f t="shared" ref="BD4:BD67" si="3">_xlfn.STDEV.P(B4:AZ4)</f>
        <v>1.4128318194321643</v>
      </c>
      <c r="BE4" s="174">
        <f t="shared" ref="BE4:BE67" si="4">MEDIAN(B4:AZ4)</f>
        <v>0</v>
      </c>
    </row>
    <row r="5" spans="1:57" x14ac:dyDescent="0.25">
      <c r="A5" t="s">
        <v>4</v>
      </c>
      <c r="B5" s="170">
        <f>IF('Indicator Date hidden'!C6="x","x",$B$2-'Indicator Date hidden'!C6)</f>
        <v>0</v>
      </c>
      <c r="C5" s="170">
        <f>IF('Indicator Date hidden'!D6="x","x",$C$2-'Indicator Date hidden'!D6)</f>
        <v>0</v>
      </c>
      <c r="D5" s="170">
        <f>IF('Indicator Date hidden'!E6="x","x",$D$2-'Indicator Date hidden'!E6)</f>
        <v>0</v>
      </c>
      <c r="E5" s="170">
        <f>IF('Indicator Date hidden'!F6="x","x",$E$2-'Indicator Date hidden'!F6)</f>
        <v>0</v>
      </c>
      <c r="F5" s="170">
        <f>IF('Indicator Date hidden'!G6="x","x",$F$2-'Indicator Date hidden'!G6)</f>
        <v>0</v>
      </c>
      <c r="G5" s="170">
        <f>IF('Indicator Date hidden'!H6="x","x",$G$2-'Indicator Date hidden'!H6)</f>
        <v>0</v>
      </c>
      <c r="H5" s="170">
        <f>IF('Indicator Date hidden'!I6="x","x",$H$2-'Indicator Date hidden'!I6)</f>
        <v>0</v>
      </c>
      <c r="I5" s="170">
        <f>IF('Indicator Date hidden'!J6="x","x",$I$2-'Indicator Date hidden'!J6)</f>
        <v>0</v>
      </c>
      <c r="J5" s="170">
        <f>IF('Indicator Date hidden'!K6="x","x",$J$2-'Indicator Date hidden'!K6)</f>
        <v>0</v>
      </c>
      <c r="K5" s="170">
        <f>IF('Indicator Date hidden'!L6="x","x",$K$2-'Indicator Date hidden'!L6)</f>
        <v>0</v>
      </c>
      <c r="L5" s="170">
        <f>IF('Indicator Date hidden'!M6="x","x",$L$2-'Indicator Date hidden'!M6)</f>
        <v>0</v>
      </c>
      <c r="M5" s="170">
        <f>IF('Indicator Date hidden'!N6="x","x",$M$2-'Indicator Date hidden'!N6)</f>
        <v>0</v>
      </c>
      <c r="N5" s="170">
        <f>IF('Indicator Date hidden'!O6="x","x",$N$2-'Indicator Date hidden'!O6)</f>
        <v>0</v>
      </c>
      <c r="O5" s="170">
        <f>IF('Indicator Date hidden'!P6="x","x",$O$2-'Indicator Date hidden'!P6)</f>
        <v>0</v>
      </c>
      <c r="P5" s="170">
        <f>IF('Indicator Date hidden'!Q6="x","x",$P$2-'Indicator Date hidden'!Q6)</f>
        <v>0</v>
      </c>
      <c r="Q5" s="170" t="str">
        <f>IF('Indicator Date hidden'!R6="x","x",$Q$2-'Indicator Date hidden'!R6)</f>
        <v>x</v>
      </c>
      <c r="R5" s="170">
        <f>IF('Indicator Date hidden'!S6="x","x",$R$2-'Indicator Date hidden'!S6)</f>
        <v>0</v>
      </c>
      <c r="S5" s="170">
        <f>IF('Indicator Date hidden'!T6="x","x",$S$2-'Indicator Date hidden'!T6)</f>
        <v>0</v>
      </c>
      <c r="T5" s="170">
        <f>IF('Indicator Date hidden'!U6="x","x",$T$2-'Indicator Date hidden'!U6)</f>
        <v>0</v>
      </c>
      <c r="U5" s="170">
        <f>IF('Indicator Date hidden'!V6="x","x",$U$2-'Indicator Date hidden'!V6)</f>
        <v>0</v>
      </c>
      <c r="V5" s="170">
        <f>IF('Indicator Date hidden'!W6="x","x",$V$2-'Indicator Date hidden'!W6)</f>
        <v>0</v>
      </c>
      <c r="W5" s="170">
        <f>IF('Indicator Date hidden'!X6="x","x",$W$2-'Indicator Date hidden'!X6)</f>
        <v>4</v>
      </c>
      <c r="X5" s="170">
        <f>IF('Indicator Date hidden'!Y6="x","x",$X$2-'Indicator Date hidden'!Y6)</f>
        <v>6</v>
      </c>
      <c r="Y5" s="170">
        <f>IF('Indicator Date hidden'!Z6="x","x",$Y$2-'Indicator Date hidden'!Z6)</f>
        <v>0</v>
      </c>
      <c r="Z5" s="170">
        <f>IF('Indicator Date hidden'!AA6="x","x",$Z$2-'Indicator Date hidden'!AA6)</f>
        <v>0</v>
      </c>
      <c r="AA5" s="170">
        <f>IF('Indicator Date hidden'!AB6="x","x",$AA$2-'Indicator Date hidden'!AB6)</f>
        <v>0</v>
      </c>
      <c r="AB5" s="170">
        <f>IF('Indicator Date hidden'!AC6="x","x",$AB$2-'Indicator Date hidden'!AC6)</f>
        <v>0</v>
      </c>
      <c r="AC5" s="170">
        <f>IF('Indicator Date hidden'!AD6="x","x",$AC$2-'Indicator Date hidden'!AD6)</f>
        <v>0</v>
      </c>
      <c r="AD5" s="170">
        <f>IF('Indicator Date hidden'!AE6="x","x",$AD$2-'Indicator Date hidden'!AE6)</f>
        <v>0</v>
      </c>
      <c r="AE5" s="170">
        <f>IF('Indicator Date hidden'!AF6="x","x",$AE$2-'Indicator Date hidden'!AF6)</f>
        <v>0</v>
      </c>
      <c r="AF5" s="170" t="str">
        <f>IF('Indicator Date hidden'!AG6="x","x",$AF$2-'Indicator Date hidden'!AG6)</f>
        <v>x</v>
      </c>
      <c r="AG5" s="170">
        <f>IF('Indicator Date hidden'!AH6="x","x",$AG$2-'Indicator Date hidden'!AH6)</f>
        <v>0</v>
      </c>
      <c r="AH5" s="170">
        <f>IF('Indicator Date hidden'!AI6="x","x",$AH$2-'Indicator Date hidden'!AI6)</f>
        <v>0</v>
      </c>
      <c r="AI5" s="170">
        <f>IF('Indicator Date hidden'!AJ6="x","x",$AI$2-'Indicator Date hidden'!AJ6)</f>
        <v>0</v>
      </c>
      <c r="AJ5" s="170">
        <f>IF('Indicator Date hidden'!AK6="x","x",$AJ$2-'Indicator Date hidden'!AK6)</f>
        <v>1</v>
      </c>
      <c r="AK5" s="170">
        <f>IF('Indicator Date hidden'!AL6="x","x",$AK$2-'Indicator Date hidden'!AL6)</f>
        <v>1</v>
      </c>
      <c r="AL5" s="170">
        <f>IF('Indicator Date hidden'!AM6="x","x",$AL$2-'Indicator Date hidden'!AM6)</f>
        <v>0</v>
      </c>
      <c r="AM5" s="170">
        <f>IF('Indicator Date hidden'!AN6="x","x",$AM$2-'Indicator Date hidden'!AN6)</f>
        <v>0</v>
      </c>
      <c r="AN5" s="170">
        <f>IF('Indicator Date hidden'!AO6="x","x",$AN$2-'Indicator Date hidden'!AO6)</f>
        <v>0</v>
      </c>
      <c r="AO5" s="170">
        <f>IF('Indicator Date hidden'!AP6="x","x",$AO$2-'Indicator Date hidden'!AP6)</f>
        <v>0</v>
      </c>
      <c r="AP5" s="170">
        <f>IF('Indicator Date hidden'!AQ6="x","x",$AP$2-'Indicator Date hidden'!AQ6)</f>
        <v>0</v>
      </c>
      <c r="AQ5" s="170">
        <f>IF('Indicator Date hidden'!AR6="x","x",$AQ$2-'Indicator Date hidden'!AR6)</f>
        <v>4</v>
      </c>
      <c r="AR5" s="170">
        <f>IF('Indicator Date hidden'!AS6="x","x",$AR$2-'Indicator Date hidden'!AS6)</f>
        <v>0</v>
      </c>
      <c r="AS5" s="170">
        <f>IF('Indicator Date hidden'!AT6="x","x",$AS$2-'Indicator Date hidden'!AT6)</f>
        <v>0</v>
      </c>
      <c r="AT5" s="170">
        <f>IF('Indicator Date hidden'!AU6="x","x",$AT$2-'Indicator Date hidden'!AU6)</f>
        <v>0</v>
      </c>
      <c r="AU5" s="170">
        <f>IF('Indicator Date hidden'!AV6="x","x",$AU$2-'Indicator Date hidden'!AV6)</f>
        <v>1</v>
      </c>
      <c r="AV5" s="170">
        <f>IF('Indicator Date hidden'!AW6="x","x",$AV$2-'Indicator Date hidden'!AW6)</f>
        <v>0</v>
      </c>
      <c r="AW5" s="170">
        <f>IF('Indicator Date hidden'!AX6="x","x",$AW$2-'Indicator Date hidden'!AX6)</f>
        <v>0</v>
      </c>
      <c r="AX5" s="170">
        <f>IF('Indicator Date hidden'!AY6="x","x",$AX$2-'Indicator Date hidden'!AY6)</f>
        <v>0</v>
      </c>
      <c r="AY5" s="170">
        <f>IF('Indicator Date hidden'!AZ6="x","x",$AY$2-'Indicator Date hidden'!AZ6)</f>
        <v>0</v>
      </c>
      <c r="AZ5" s="170">
        <f>IF('Indicator Date hidden'!BA6="x","x",$AZ$2-'Indicator Date hidden'!BA6)</f>
        <v>0</v>
      </c>
      <c r="BA5" s="5">
        <f t="shared" si="0"/>
        <v>17</v>
      </c>
      <c r="BB5" s="171">
        <f t="shared" si="1"/>
        <v>0.34693877551020408</v>
      </c>
      <c r="BC5" s="5">
        <f t="shared" si="2"/>
        <v>6</v>
      </c>
      <c r="BD5" s="171">
        <f t="shared" si="3"/>
        <v>1.1526547956279949</v>
      </c>
      <c r="BE5" s="174">
        <f t="shared" si="4"/>
        <v>0</v>
      </c>
    </row>
    <row r="6" spans="1:57" x14ac:dyDescent="0.25">
      <c r="A6" t="s">
        <v>6</v>
      </c>
      <c r="B6" s="170">
        <f>IF('Indicator Date hidden'!C7="x","x",$B$2-'Indicator Date hidden'!C7)</f>
        <v>0</v>
      </c>
      <c r="C6" s="170">
        <f>IF('Indicator Date hidden'!D7="x","x",$C$2-'Indicator Date hidden'!D7)</f>
        <v>0</v>
      </c>
      <c r="D6" s="170">
        <f>IF('Indicator Date hidden'!E7="x","x",$D$2-'Indicator Date hidden'!E7)</f>
        <v>0</v>
      </c>
      <c r="E6" s="170">
        <f>IF('Indicator Date hidden'!F7="x","x",$E$2-'Indicator Date hidden'!F7)</f>
        <v>0</v>
      </c>
      <c r="F6" s="170">
        <f>IF('Indicator Date hidden'!G7="x","x",$F$2-'Indicator Date hidden'!G7)</f>
        <v>0</v>
      </c>
      <c r="G6" s="170">
        <f>IF('Indicator Date hidden'!H7="x","x",$G$2-'Indicator Date hidden'!H7)</f>
        <v>0</v>
      </c>
      <c r="H6" s="170">
        <f>IF('Indicator Date hidden'!I7="x","x",$H$2-'Indicator Date hidden'!I7)</f>
        <v>0</v>
      </c>
      <c r="I6" s="170">
        <f>IF('Indicator Date hidden'!J7="x","x",$I$2-'Indicator Date hidden'!J7)</f>
        <v>0</v>
      </c>
      <c r="J6" s="170">
        <f>IF('Indicator Date hidden'!K7="x","x",$J$2-'Indicator Date hidden'!K7)</f>
        <v>0</v>
      </c>
      <c r="K6" s="170">
        <f>IF('Indicator Date hidden'!L7="x","x",$K$2-'Indicator Date hidden'!L7)</f>
        <v>0</v>
      </c>
      <c r="L6" s="170">
        <f>IF('Indicator Date hidden'!M7="x","x",$L$2-'Indicator Date hidden'!M7)</f>
        <v>0</v>
      </c>
      <c r="M6" s="170">
        <f>IF('Indicator Date hidden'!N7="x","x",$M$2-'Indicator Date hidden'!N7)</f>
        <v>0</v>
      </c>
      <c r="N6" s="170">
        <f>IF('Indicator Date hidden'!O7="x","x",$N$2-'Indicator Date hidden'!O7)</f>
        <v>0</v>
      </c>
      <c r="O6" s="170">
        <f>IF('Indicator Date hidden'!P7="x","x",$O$2-'Indicator Date hidden'!P7)</f>
        <v>0</v>
      </c>
      <c r="P6" s="170">
        <f>IF('Indicator Date hidden'!Q7="x","x",$P$2-'Indicator Date hidden'!Q7)</f>
        <v>0</v>
      </c>
      <c r="Q6" s="170" t="str">
        <f>IF('Indicator Date hidden'!R7="x","x",$Q$2-'Indicator Date hidden'!R7)</f>
        <v>x</v>
      </c>
      <c r="R6" s="170">
        <f>IF('Indicator Date hidden'!S7="x","x",$R$2-'Indicator Date hidden'!S7)</f>
        <v>0</v>
      </c>
      <c r="S6" s="170">
        <f>IF('Indicator Date hidden'!T7="x","x",$S$2-'Indicator Date hidden'!T7)</f>
        <v>0</v>
      </c>
      <c r="T6" s="170">
        <f>IF('Indicator Date hidden'!U7="x","x",$T$2-'Indicator Date hidden'!U7)</f>
        <v>0</v>
      </c>
      <c r="U6" s="170">
        <f>IF('Indicator Date hidden'!V7="x","x",$U$2-'Indicator Date hidden'!V7)</f>
        <v>0</v>
      </c>
      <c r="V6" s="170">
        <f>IF('Indicator Date hidden'!W7="x","x",$V$2-'Indicator Date hidden'!W7)</f>
        <v>0</v>
      </c>
      <c r="W6" s="170">
        <f>IF('Indicator Date hidden'!X7="x","x",$W$2-'Indicator Date hidden'!X7)</f>
        <v>0</v>
      </c>
      <c r="X6" s="170">
        <f>IF('Indicator Date hidden'!Y7="x","x",$X$2-'Indicator Date hidden'!Y7)</f>
        <v>7</v>
      </c>
      <c r="Y6" s="170">
        <f>IF('Indicator Date hidden'!Z7="x","x",$Y$2-'Indicator Date hidden'!Z7)</f>
        <v>0</v>
      </c>
      <c r="Z6" s="170">
        <f>IF('Indicator Date hidden'!AA7="x","x",$Z$2-'Indicator Date hidden'!AA7)</f>
        <v>0</v>
      </c>
      <c r="AA6" s="170">
        <f>IF('Indicator Date hidden'!AB7="x","x",$AA$2-'Indicator Date hidden'!AB7)</f>
        <v>0</v>
      </c>
      <c r="AB6" s="170">
        <f>IF('Indicator Date hidden'!AC7="x","x",$AB$2-'Indicator Date hidden'!AC7)</f>
        <v>0</v>
      </c>
      <c r="AC6" s="170">
        <f>IF('Indicator Date hidden'!AD7="x","x",$AC$2-'Indicator Date hidden'!AD7)</f>
        <v>0</v>
      </c>
      <c r="AD6" s="170">
        <f>IF('Indicator Date hidden'!AE7="x","x",$AD$2-'Indicator Date hidden'!AE7)</f>
        <v>0</v>
      </c>
      <c r="AE6" s="170" t="str">
        <f>IF('Indicator Date hidden'!AF7="x","x",$AE$2-'Indicator Date hidden'!AF7)</f>
        <v>x</v>
      </c>
      <c r="AF6" s="170">
        <f>IF('Indicator Date hidden'!AG7="x","x",$AF$2-'Indicator Date hidden'!AG7)</f>
        <v>7</v>
      </c>
      <c r="AG6" s="170">
        <f>IF('Indicator Date hidden'!AH7="x","x",$AG$2-'Indicator Date hidden'!AH7)</f>
        <v>0</v>
      </c>
      <c r="AH6" s="170">
        <f>IF('Indicator Date hidden'!AI7="x","x",$AH$2-'Indicator Date hidden'!AI7)</f>
        <v>0</v>
      </c>
      <c r="AI6" s="170">
        <f>IF('Indicator Date hidden'!AJ7="x","x",$AI$2-'Indicator Date hidden'!AJ7)</f>
        <v>0</v>
      </c>
      <c r="AJ6" s="170" t="str">
        <f>IF('Indicator Date hidden'!AK7="x","x",$AJ$2-'Indicator Date hidden'!AK7)</f>
        <v>x</v>
      </c>
      <c r="AK6" s="170">
        <f>IF('Indicator Date hidden'!AL7="x","x",$AK$2-'Indicator Date hidden'!AL7)</f>
        <v>0</v>
      </c>
      <c r="AL6" s="170">
        <f>IF('Indicator Date hidden'!AM7="x","x",$AL$2-'Indicator Date hidden'!AM7)</f>
        <v>0</v>
      </c>
      <c r="AM6" s="170">
        <f>IF('Indicator Date hidden'!AN7="x","x",$AM$2-'Indicator Date hidden'!AN7)</f>
        <v>0</v>
      </c>
      <c r="AN6" s="170">
        <f>IF('Indicator Date hidden'!AO7="x","x",$AN$2-'Indicator Date hidden'!AO7)</f>
        <v>0</v>
      </c>
      <c r="AO6" s="170">
        <f>IF('Indicator Date hidden'!AP7="x","x",$AO$2-'Indicator Date hidden'!AP7)</f>
        <v>1</v>
      </c>
      <c r="AP6" s="170">
        <f>IF('Indicator Date hidden'!AQ7="x","x",$AP$2-'Indicator Date hidden'!AQ7)</f>
        <v>1</v>
      </c>
      <c r="AQ6" s="170">
        <f>IF('Indicator Date hidden'!AR7="x","x",$AQ$2-'Indicator Date hidden'!AR7)</f>
        <v>8</v>
      </c>
      <c r="AR6" s="170">
        <f>IF('Indicator Date hidden'!AS7="x","x",$AR$2-'Indicator Date hidden'!AS7)</f>
        <v>0</v>
      </c>
      <c r="AS6" s="170">
        <f>IF('Indicator Date hidden'!AT7="x","x",$AS$2-'Indicator Date hidden'!AT7)</f>
        <v>0</v>
      </c>
      <c r="AT6" s="170">
        <f>IF('Indicator Date hidden'!AU7="x","x",$AT$2-'Indicator Date hidden'!AU7)</f>
        <v>0</v>
      </c>
      <c r="AU6" s="170">
        <f>IF('Indicator Date hidden'!AV7="x","x",$AU$2-'Indicator Date hidden'!AV7)</f>
        <v>1</v>
      </c>
      <c r="AV6" s="170">
        <f>IF('Indicator Date hidden'!AW7="x","x",$AV$2-'Indicator Date hidden'!AW7)</f>
        <v>0</v>
      </c>
      <c r="AW6" s="170">
        <f>IF('Indicator Date hidden'!AX7="x","x",$AW$2-'Indicator Date hidden'!AX7)</f>
        <v>0</v>
      </c>
      <c r="AX6" s="170">
        <f>IF('Indicator Date hidden'!AY7="x","x",$AX$2-'Indicator Date hidden'!AY7)</f>
        <v>0</v>
      </c>
      <c r="AY6" s="170">
        <f>IF('Indicator Date hidden'!AZ7="x","x",$AY$2-'Indicator Date hidden'!AZ7)</f>
        <v>0</v>
      </c>
      <c r="AZ6" s="170">
        <f>IF('Indicator Date hidden'!BA7="x","x",$AZ$2-'Indicator Date hidden'!BA7)</f>
        <v>0</v>
      </c>
      <c r="BA6" s="5">
        <f t="shared" si="0"/>
        <v>25</v>
      </c>
      <c r="BB6" s="171">
        <f t="shared" si="1"/>
        <v>0.52083333333333337</v>
      </c>
      <c r="BC6" s="5">
        <f t="shared" si="2"/>
        <v>6</v>
      </c>
      <c r="BD6" s="171">
        <f t="shared" si="3"/>
        <v>1.7793910865486791</v>
      </c>
      <c r="BE6" s="174">
        <f t="shared" si="4"/>
        <v>0</v>
      </c>
    </row>
    <row r="7" spans="1:57" x14ac:dyDescent="0.25">
      <c r="A7" t="s">
        <v>8</v>
      </c>
      <c r="B7" s="170">
        <f>IF('Indicator Date hidden'!C8="x","x",$B$2-'Indicator Date hidden'!C8)</f>
        <v>0</v>
      </c>
      <c r="C7" s="170">
        <f>IF('Indicator Date hidden'!D8="x","x",$C$2-'Indicator Date hidden'!D8)</f>
        <v>0</v>
      </c>
      <c r="D7" s="170">
        <f>IF('Indicator Date hidden'!E8="x","x",$D$2-'Indicator Date hidden'!E8)</f>
        <v>0</v>
      </c>
      <c r="E7" s="170">
        <f>IF('Indicator Date hidden'!F8="x","x",$E$2-'Indicator Date hidden'!F8)</f>
        <v>0</v>
      </c>
      <c r="F7" s="170">
        <f>IF('Indicator Date hidden'!G8="x","x",$F$2-'Indicator Date hidden'!G8)</f>
        <v>0</v>
      </c>
      <c r="G7" s="170">
        <f>IF('Indicator Date hidden'!H8="x","x",$G$2-'Indicator Date hidden'!H8)</f>
        <v>0</v>
      </c>
      <c r="H7" s="170">
        <f>IF('Indicator Date hidden'!I8="x","x",$H$2-'Indicator Date hidden'!I8)</f>
        <v>0</v>
      </c>
      <c r="I7" s="170">
        <f>IF('Indicator Date hidden'!J8="x","x",$I$2-'Indicator Date hidden'!J8)</f>
        <v>0</v>
      </c>
      <c r="J7" s="170">
        <f>IF('Indicator Date hidden'!K8="x","x",$J$2-'Indicator Date hidden'!K8)</f>
        <v>0</v>
      </c>
      <c r="K7" s="170">
        <f>IF('Indicator Date hidden'!L8="x","x",$K$2-'Indicator Date hidden'!L8)</f>
        <v>0</v>
      </c>
      <c r="L7" s="170">
        <f>IF('Indicator Date hidden'!M8="x","x",$L$2-'Indicator Date hidden'!M8)</f>
        <v>0</v>
      </c>
      <c r="M7" s="170">
        <f>IF('Indicator Date hidden'!N8="x","x",$M$2-'Indicator Date hidden'!N8)</f>
        <v>0</v>
      </c>
      <c r="N7" s="170">
        <f>IF('Indicator Date hidden'!O8="x","x",$N$2-'Indicator Date hidden'!O8)</f>
        <v>0</v>
      </c>
      <c r="O7" s="170">
        <f>IF('Indicator Date hidden'!P8="x","x",$O$2-'Indicator Date hidden'!P8)</f>
        <v>0</v>
      </c>
      <c r="P7" s="170">
        <f>IF('Indicator Date hidden'!Q8="x","x",$P$2-'Indicator Date hidden'!Q8)</f>
        <v>0</v>
      </c>
      <c r="Q7" s="170" t="str">
        <f>IF('Indicator Date hidden'!R8="x","x",$Q$2-'Indicator Date hidden'!R8)</f>
        <v>x</v>
      </c>
      <c r="R7" s="170">
        <f>IF('Indicator Date hidden'!S8="x","x",$R$2-'Indicator Date hidden'!S8)</f>
        <v>0</v>
      </c>
      <c r="S7" s="170">
        <f>IF('Indicator Date hidden'!T8="x","x",$S$2-'Indicator Date hidden'!T8)</f>
        <v>0</v>
      </c>
      <c r="T7" s="170">
        <f>IF('Indicator Date hidden'!U8="x","x",$T$2-'Indicator Date hidden'!U8)</f>
        <v>0</v>
      </c>
      <c r="U7" s="170">
        <f>IF('Indicator Date hidden'!V8="x","x",$U$2-'Indicator Date hidden'!V8)</f>
        <v>0</v>
      </c>
      <c r="V7" s="170">
        <f>IF('Indicator Date hidden'!W8="x","x",$V$2-'Indicator Date hidden'!W8)</f>
        <v>0</v>
      </c>
      <c r="W7" s="170" t="str">
        <f>IF('Indicator Date hidden'!X8="x","x",$W$2-'Indicator Date hidden'!X8)</f>
        <v>x</v>
      </c>
      <c r="X7" s="170" t="str">
        <f>IF('Indicator Date hidden'!Y8="x","x",$X$2-'Indicator Date hidden'!Y8)</f>
        <v>x</v>
      </c>
      <c r="Y7" s="170">
        <f>IF('Indicator Date hidden'!Z8="x","x",$Y$2-'Indicator Date hidden'!Z8)</f>
        <v>0</v>
      </c>
      <c r="Z7" s="170">
        <f>IF('Indicator Date hidden'!AA8="x","x",$Z$2-'Indicator Date hidden'!AA8)</f>
        <v>0</v>
      </c>
      <c r="AA7" s="170" t="str">
        <f>IF('Indicator Date hidden'!AB8="x","x",$AA$2-'Indicator Date hidden'!AB8)</f>
        <v>x</v>
      </c>
      <c r="AB7" s="170">
        <f>IF('Indicator Date hidden'!AC8="x","x",$AB$2-'Indicator Date hidden'!AC8)</f>
        <v>0</v>
      </c>
      <c r="AC7" s="170">
        <f>IF('Indicator Date hidden'!AD8="x","x",$AC$2-'Indicator Date hidden'!AD8)</f>
        <v>0</v>
      </c>
      <c r="AD7" s="170" t="str">
        <f>IF('Indicator Date hidden'!AE8="x","x",$AD$2-'Indicator Date hidden'!AE8)</f>
        <v>x</v>
      </c>
      <c r="AE7" s="170" t="str">
        <f>IF('Indicator Date hidden'!AF8="x","x",$AE$2-'Indicator Date hidden'!AF8)</f>
        <v>x</v>
      </c>
      <c r="AF7" s="170">
        <f>IF('Indicator Date hidden'!AG8="x","x",$AF$2-'Indicator Date hidden'!AG8)</f>
        <v>8</v>
      </c>
      <c r="AG7" s="170">
        <f>IF('Indicator Date hidden'!AH8="x","x",$AG$2-'Indicator Date hidden'!AH8)</f>
        <v>0</v>
      </c>
      <c r="AH7" s="170">
        <f>IF('Indicator Date hidden'!AI8="x","x",$AH$2-'Indicator Date hidden'!AI8)</f>
        <v>0</v>
      </c>
      <c r="AI7" s="170">
        <f>IF('Indicator Date hidden'!AJ8="x","x",$AI$2-'Indicator Date hidden'!AJ8)</f>
        <v>0</v>
      </c>
      <c r="AJ7" s="170" t="str">
        <f>IF('Indicator Date hidden'!AK8="x","x",$AJ$2-'Indicator Date hidden'!AK8)</f>
        <v>x</v>
      </c>
      <c r="AK7" s="170">
        <f>IF('Indicator Date hidden'!AL8="x","x",$AK$2-'Indicator Date hidden'!AL8)</f>
        <v>1</v>
      </c>
      <c r="AL7" s="170">
        <f>IF('Indicator Date hidden'!AM8="x","x",$AL$2-'Indicator Date hidden'!AM8)</f>
        <v>0</v>
      </c>
      <c r="AM7" s="170">
        <f>IF('Indicator Date hidden'!AN8="x","x",$AM$2-'Indicator Date hidden'!AN8)</f>
        <v>0</v>
      </c>
      <c r="AN7" s="170">
        <f>IF('Indicator Date hidden'!AO8="x","x",$AN$2-'Indicator Date hidden'!AO8)</f>
        <v>0</v>
      </c>
      <c r="AO7" s="170">
        <f>IF('Indicator Date hidden'!AP8="x","x",$AO$2-'Indicator Date hidden'!AP8)</f>
        <v>0</v>
      </c>
      <c r="AP7" s="170" t="str">
        <f>IF('Indicator Date hidden'!AQ8="x","x",$AP$2-'Indicator Date hidden'!AQ8)</f>
        <v>x</v>
      </c>
      <c r="AQ7" s="170">
        <f>IF('Indicator Date hidden'!AR8="x","x",$AQ$2-'Indicator Date hidden'!AR8)</f>
        <v>6</v>
      </c>
      <c r="AR7" s="170">
        <f>IF('Indicator Date hidden'!AS8="x","x",$AR$2-'Indicator Date hidden'!AS8)</f>
        <v>0</v>
      </c>
      <c r="AS7" s="170" t="str">
        <f>IF('Indicator Date hidden'!AT8="x","x",$AS$2-'Indicator Date hidden'!AT8)</f>
        <v>x</v>
      </c>
      <c r="AT7" s="170">
        <f>IF('Indicator Date hidden'!AU8="x","x",$AT$2-'Indicator Date hidden'!AU8)</f>
        <v>0</v>
      </c>
      <c r="AU7" s="170">
        <f>IF('Indicator Date hidden'!AV8="x","x",$AU$2-'Indicator Date hidden'!AV8)</f>
        <v>2</v>
      </c>
      <c r="AV7" s="170">
        <f>IF('Indicator Date hidden'!AW8="x","x",$AV$2-'Indicator Date hidden'!AW8)</f>
        <v>0</v>
      </c>
      <c r="AW7" s="170">
        <f>IF('Indicator Date hidden'!AX8="x","x",$AW$2-'Indicator Date hidden'!AX8)</f>
        <v>0</v>
      </c>
      <c r="AX7" s="170">
        <f>IF('Indicator Date hidden'!AY8="x","x",$AX$2-'Indicator Date hidden'!AY8)</f>
        <v>0</v>
      </c>
      <c r="AY7" s="170">
        <f>IF('Indicator Date hidden'!AZ8="x","x",$AY$2-'Indicator Date hidden'!AZ8)</f>
        <v>4</v>
      </c>
      <c r="AZ7" s="170">
        <f>IF('Indicator Date hidden'!BA8="x","x",$AZ$2-'Indicator Date hidden'!BA8)</f>
        <v>0</v>
      </c>
      <c r="BA7" s="5">
        <f t="shared" si="0"/>
        <v>21</v>
      </c>
      <c r="BB7" s="171">
        <f t="shared" si="1"/>
        <v>0.5</v>
      </c>
      <c r="BC7" s="5">
        <f t="shared" si="2"/>
        <v>5</v>
      </c>
      <c r="BD7" s="171">
        <f t="shared" si="3"/>
        <v>1.6220210790715333</v>
      </c>
      <c r="BE7" s="174">
        <f t="shared" si="4"/>
        <v>0</v>
      </c>
    </row>
    <row r="8" spans="1:57" x14ac:dyDescent="0.25">
      <c r="A8" t="s">
        <v>10</v>
      </c>
      <c r="B8" s="170">
        <f>IF('Indicator Date hidden'!C9="x","x",$B$2-'Indicator Date hidden'!C9)</f>
        <v>0</v>
      </c>
      <c r="C8" s="170">
        <f>IF('Indicator Date hidden'!D9="x","x",$C$2-'Indicator Date hidden'!D9)</f>
        <v>0</v>
      </c>
      <c r="D8" s="170">
        <f>IF('Indicator Date hidden'!E9="x","x",$D$2-'Indicator Date hidden'!E9)</f>
        <v>0</v>
      </c>
      <c r="E8" s="170">
        <f>IF('Indicator Date hidden'!F9="x","x",$E$2-'Indicator Date hidden'!F9)</f>
        <v>0</v>
      </c>
      <c r="F8" s="170">
        <f>IF('Indicator Date hidden'!G9="x","x",$F$2-'Indicator Date hidden'!G9)</f>
        <v>0</v>
      </c>
      <c r="G8" s="170">
        <f>IF('Indicator Date hidden'!H9="x","x",$G$2-'Indicator Date hidden'!H9)</f>
        <v>0</v>
      </c>
      <c r="H8" s="170">
        <f>IF('Indicator Date hidden'!I9="x","x",$H$2-'Indicator Date hidden'!I9)</f>
        <v>0</v>
      </c>
      <c r="I8" s="170">
        <f>IF('Indicator Date hidden'!J9="x","x",$I$2-'Indicator Date hidden'!J9)</f>
        <v>0</v>
      </c>
      <c r="J8" s="170">
        <f>IF('Indicator Date hidden'!K9="x","x",$J$2-'Indicator Date hidden'!K9)</f>
        <v>0</v>
      </c>
      <c r="K8" s="170">
        <f>IF('Indicator Date hidden'!L9="x","x",$K$2-'Indicator Date hidden'!L9)</f>
        <v>0</v>
      </c>
      <c r="L8" s="170">
        <f>IF('Indicator Date hidden'!M9="x","x",$L$2-'Indicator Date hidden'!M9)</f>
        <v>0</v>
      </c>
      <c r="M8" s="170">
        <f>IF('Indicator Date hidden'!N9="x","x",$M$2-'Indicator Date hidden'!N9)</f>
        <v>0</v>
      </c>
      <c r="N8" s="170">
        <f>IF('Indicator Date hidden'!O9="x","x",$N$2-'Indicator Date hidden'!O9)</f>
        <v>0</v>
      </c>
      <c r="O8" s="170">
        <f>IF('Indicator Date hidden'!P9="x","x",$O$2-'Indicator Date hidden'!P9)</f>
        <v>0</v>
      </c>
      <c r="P8" s="170">
        <f>IF('Indicator Date hidden'!Q9="x","x",$P$2-'Indicator Date hidden'!Q9)</f>
        <v>0</v>
      </c>
      <c r="Q8" s="170">
        <f>IF('Indicator Date hidden'!R9="x","x",$Q$2-'Indicator Date hidden'!R9)</f>
        <v>10</v>
      </c>
      <c r="R8" s="170">
        <f>IF('Indicator Date hidden'!S9="x","x",$R$2-'Indicator Date hidden'!S9)</f>
        <v>0</v>
      </c>
      <c r="S8" s="170">
        <f>IF('Indicator Date hidden'!T9="x","x",$S$2-'Indicator Date hidden'!T9)</f>
        <v>0</v>
      </c>
      <c r="T8" s="170">
        <f>IF('Indicator Date hidden'!U9="x","x",$T$2-'Indicator Date hidden'!U9)</f>
        <v>0</v>
      </c>
      <c r="U8" s="170">
        <f>IF('Indicator Date hidden'!V9="x","x",$U$2-'Indicator Date hidden'!V9)</f>
        <v>0</v>
      </c>
      <c r="V8" s="170">
        <f>IF('Indicator Date hidden'!W9="x","x",$V$2-'Indicator Date hidden'!W9)</f>
        <v>0</v>
      </c>
      <c r="W8" s="170" t="str">
        <f>IF('Indicator Date hidden'!X9="x","x",$W$2-'Indicator Date hidden'!X9)</f>
        <v>x</v>
      </c>
      <c r="X8" s="170">
        <f>IF('Indicator Date hidden'!Y9="x","x",$X$2-'Indicator Date hidden'!Y9)</f>
        <v>3</v>
      </c>
      <c r="Y8" s="170">
        <f>IF('Indicator Date hidden'!Z9="x","x",$Y$2-'Indicator Date hidden'!Z9)</f>
        <v>0</v>
      </c>
      <c r="Z8" s="170">
        <f>IF('Indicator Date hidden'!AA9="x","x",$Z$2-'Indicator Date hidden'!AA9)</f>
        <v>0</v>
      </c>
      <c r="AA8" s="170">
        <f>IF('Indicator Date hidden'!AB9="x","x",$AA$2-'Indicator Date hidden'!AB9)</f>
        <v>0</v>
      </c>
      <c r="AB8" s="170">
        <f>IF('Indicator Date hidden'!AC9="x","x",$AB$2-'Indicator Date hidden'!AC9)</f>
        <v>0</v>
      </c>
      <c r="AC8" s="170">
        <f>IF('Indicator Date hidden'!AD9="x","x",$AC$2-'Indicator Date hidden'!AD9)</f>
        <v>0</v>
      </c>
      <c r="AD8" s="170" t="str">
        <f>IF('Indicator Date hidden'!AE9="x","x",$AD$2-'Indicator Date hidden'!AE9)</f>
        <v>x</v>
      </c>
      <c r="AE8" s="170">
        <f>IF('Indicator Date hidden'!AF9="x","x",$AE$2-'Indicator Date hidden'!AF9)</f>
        <v>0</v>
      </c>
      <c r="AF8" s="170">
        <f>IF('Indicator Date hidden'!AG9="x","x",$AF$2-'Indicator Date hidden'!AG9)</f>
        <v>-1</v>
      </c>
      <c r="AG8" s="170">
        <f>IF('Indicator Date hidden'!AH9="x","x",$AG$2-'Indicator Date hidden'!AH9)</f>
        <v>0</v>
      </c>
      <c r="AH8" s="170">
        <f>IF('Indicator Date hidden'!AI9="x","x",$AH$2-'Indicator Date hidden'!AI9)</f>
        <v>0</v>
      </c>
      <c r="AI8" s="170">
        <f>IF('Indicator Date hidden'!AJ9="x","x",$AI$2-'Indicator Date hidden'!AJ9)</f>
        <v>0</v>
      </c>
      <c r="AJ8" s="170" t="str">
        <f>IF('Indicator Date hidden'!AK9="x","x",$AJ$2-'Indicator Date hidden'!AK9)</f>
        <v>x</v>
      </c>
      <c r="AK8" s="170">
        <f>IF('Indicator Date hidden'!AL9="x","x",$AK$2-'Indicator Date hidden'!AL9)</f>
        <v>1</v>
      </c>
      <c r="AL8" s="170">
        <f>IF('Indicator Date hidden'!AM9="x","x",$AL$2-'Indicator Date hidden'!AM9)</f>
        <v>0</v>
      </c>
      <c r="AM8" s="170">
        <f>IF('Indicator Date hidden'!AN9="x","x",$AM$2-'Indicator Date hidden'!AN9)</f>
        <v>0</v>
      </c>
      <c r="AN8" s="170">
        <f>IF('Indicator Date hidden'!AO9="x","x",$AN$2-'Indicator Date hidden'!AO9)</f>
        <v>0</v>
      </c>
      <c r="AO8" s="170" t="str">
        <f>IF('Indicator Date hidden'!AP9="x","x",$AO$2-'Indicator Date hidden'!AP9)</f>
        <v>x</v>
      </c>
      <c r="AP8" s="170" t="str">
        <f>IF('Indicator Date hidden'!AQ9="x","x",$AP$2-'Indicator Date hidden'!AQ9)</f>
        <v>x</v>
      </c>
      <c r="AQ8" s="170">
        <f>IF('Indicator Date hidden'!AR9="x","x",$AQ$2-'Indicator Date hidden'!AR9)</f>
        <v>0</v>
      </c>
      <c r="AR8" s="170">
        <f>IF('Indicator Date hidden'!AS9="x","x",$AR$2-'Indicator Date hidden'!AS9)</f>
        <v>0</v>
      </c>
      <c r="AS8" s="170">
        <f>IF('Indicator Date hidden'!AT9="x","x",$AS$2-'Indicator Date hidden'!AT9)</f>
        <v>0</v>
      </c>
      <c r="AT8" s="170">
        <f>IF('Indicator Date hidden'!AU9="x","x",$AT$2-'Indicator Date hidden'!AU9)</f>
        <v>0</v>
      </c>
      <c r="AU8" s="170">
        <f>IF('Indicator Date hidden'!AV9="x","x",$AU$2-'Indicator Date hidden'!AV9)</f>
        <v>1</v>
      </c>
      <c r="AV8" s="170">
        <f>IF('Indicator Date hidden'!AW9="x","x",$AV$2-'Indicator Date hidden'!AW9)</f>
        <v>0</v>
      </c>
      <c r="AW8" s="170">
        <f>IF('Indicator Date hidden'!AX9="x","x",$AW$2-'Indicator Date hidden'!AX9)</f>
        <v>0</v>
      </c>
      <c r="AX8" s="170">
        <f>IF('Indicator Date hidden'!AY9="x","x",$AX$2-'Indicator Date hidden'!AY9)</f>
        <v>0</v>
      </c>
      <c r="AY8" s="170">
        <f>IF('Indicator Date hidden'!AZ9="x","x",$AY$2-'Indicator Date hidden'!AZ9)</f>
        <v>0</v>
      </c>
      <c r="AZ8" s="170">
        <f>IF('Indicator Date hidden'!BA9="x","x",$AZ$2-'Indicator Date hidden'!BA9)</f>
        <v>0</v>
      </c>
      <c r="BA8" s="5">
        <f t="shared" si="0"/>
        <v>14</v>
      </c>
      <c r="BB8" s="171">
        <f t="shared" si="1"/>
        <v>0.30434782608695654</v>
      </c>
      <c r="BC8" s="5">
        <f t="shared" si="2"/>
        <v>4</v>
      </c>
      <c r="BD8" s="171">
        <f t="shared" si="3"/>
        <v>1.5304100788520036</v>
      </c>
      <c r="BE8" s="174">
        <f t="shared" si="4"/>
        <v>0</v>
      </c>
    </row>
    <row r="9" spans="1:57" x14ac:dyDescent="0.25">
      <c r="A9" t="s">
        <v>12</v>
      </c>
      <c r="B9" s="170">
        <f>IF('Indicator Date hidden'!C10="x","x",$B$2-'Indicator Date hidden'!C10)</f>
        <v>0</v>
      </c>
      <c r="C9" s="170">
        <f>IF('Indicator Date hidden'!D10="x","x",$C$2-'Indicator Date hidden'!D10)</f>
        <v>0</v>
      </c>
      <c r="D9" s="170">
        <f>IF('Indicator Date hidden'!E10="x","x",$D$2-'Indicator Date hidden'!E10)</f>
        <v>0</v>
      </c>
      <c r="E9" s="170">
        <f>IF('Indicator Date hidden'!F10="x","x",$E$2-'Indicator Date hidden'!F10)</f>
        <v>0</v>
      </c>
      <c r="F9" s="170">
        <f>IF('Indicator Date hidden'!G10="x","x",$F$2-'Indicator Date hidden'!G10)</f>
        <v>0</v>
      </c>
      <c r="G9" s="170">
        <f>IF('Indicator Date hidden'!H10="x","x",$G$2-'Indicator Date hidden'!H10)</f>
        <v>0</v>
      </c>
      <c r="H9" s="170">
        <f>IF('Indicator Date hidden'!I10="x","x",$H$2-'Indicator Date hidden'!I10)</f>
        <v>0</v>
      </c>
      <c r="I9" s="170">
        <f>IF('Indicator Date hidden'!J10="x","x",$I$2-'Indicator Date hidden'!J10)</f>
        <v>0</v>
      </c>
      <c r="J9" s="170">
        <f>IF('Indicator Date hidden'!K10="x","x",$J$2-'Indicator Date hidden'!K10)</f>
        <v>0</v>
      </c>
      <c r="K9" s="170">
        <f>IF('Indicator Date hidden'!L10="x","x",$K$2-'Indicator Date hidden'!L10)</f>
        <v>0</v>
      </c>
      <c r="L9" s="170">
        <f>IF('Indicator Date hidden'!M10="x","x",$L$2-'Indicator Date hidden'!M10)</f>
        <v>0</v>
      </c>
      <c r="M9" s="170">
        <f>IF('Indicator Date hidden'!N10="x","x",$M$2-'Indicator Date hidden'!N10)</f>
        <v>0</v>
      </c>
      <c r="N9" s="170">
        <f>IF('Indicator Date hidden'!O10="x","x",$N$2-'Indicator Date hidden'!O10)</f>
        <v>0</v>
      </c>
      <c r="O9" s="170">
        <f>IF('Indicator Date hidden'!P10="x","x",$O$2-'Indicator Date hidden'!P10)</f>
        <v>0</v>
      </c>
      <c r="P9" s="170">
        <f>IF('Indicator Date hidden'!Q10="x","x",$P$2-'Indicator Date hidden'!Q10)</f>
        <v>0</v>
      </c>
      <c r="Q9" s="170">
        <f>IF('Indicator Date hidden'!R10="x","x",$Q$2-'Indicator Date hidden'!R10)</f>
        <v>5</v>
      </c>
      <c r="R9" s="170">
        <f>IF('Indicator Date hidden'!S10="x","x",$R$2-'Indicator Date hidden'!S10)</f>
        <v>0</v>
      </c>
      <c r="S9" s="170">
        <f>IF('Indicator Date hidden'!T10="x","x",$S$2-'Indicator Date hidden'!T10)</f>
        <v>0</v>
      </c>
      <c r="T9" s="170">
        <f>IF('Indicator Date hidden'!U10="x","x",$T$2-'Indicator Date hidden'!U10)</f>
        <v>0</v>
      </c>
      <c r="U9" s="170">
        <f>IF('Indicator Date hidden'!V10="x","x",$U$2-'Indicator Date hidden'!V10)</f>
        <v>0</v>
      </c>
      <c r="V9" s="170">
        <f>IF('Indicator Date hidden'!W10="x","x",$V$2-'Indicator Date hidden'!W10)</f>
        <v>0</v>
      </c>
      <c r="W9" s="170">
        <f>IF('Indicator Date hidden'!X10="x","x",$W$2-'Indicator Date hidden'!X10)</f>
        <v>0</v>
      </c>
      <c r="X9" s="170">
        <f>IF('Indicator Date hidden'!Y10="x","x",$X$2-'Indicator Date hidden'!Y10)</f>
        <v>3</v>
      </c>
      <c r="Y9" s="170">
        <f>IF('Indicator Date hidden'!Z10="x","x",$Y$2-'Indicator Date hidden'!Z10)</f>
        <v>0</v>
      </c>
      <c r="Z9" s="170">
        <f>IF('Indicator Date hidden'!AA10="x","x",$Z$2-'Indicator Date hidden'!AA10)</f>
        <v>0</v>
      </c>
      <c r="AA9" s="170">
        <f>IF('Indicator Date hidden'!AB10="x","x",$AA$2-'Indicator Date hidden'!AB10)</f>
        <v>0</v>
      </c>
      <c r="AB9" s="170">
        <f>IF('Indicator Date hidden'!AC10="x","x",$AB$2-'Indicator Date hidden'!AC10)</f>
        <v>0</v>
      </c>
      <c r="AC9" s="170">
        <f>IF('Indicator Date hidden'!AD10="x","x",$AC$2-'Indicator Date hidden'!AD10)</f>
        <v>0</v>
      </c>
      <c r="AD9" s="170" t="str">
        <f>IF('Indicator Date hidden'!AE10="x","x",$AD$2-'Indicator Date hidden'!AE10)</f>
        <v>x</v>
      </c>
      <c r="AE9" s="170">
        <f>IF('Indicator Date hidden'!AF10="x","x",$AE$2-'Indicator Date hidden'!AF10)</f>
        <v>0</v>
      </c>
      <c r="AF9" s="170">
        <f>IF('Indicator Date hidden'!AG10="x","x",$AF$2-'Indicator Date hidden'!AG10)</f>
        <v>-1</v>
      </c>
      <c r="AG9" s="170">
        <f>IF('Indicator Date hidden'!AH10="x","x",$AG$2-'Indicator Date hidden'!AH10)</f>
        <v>0</v>
      </c>
      <c r="AH9" s="170">
        <f>IF('Indicator Date hidden'!AI10="x","x",$AH$2-'Indicator Date hidden'!AI10)</f>
        <v>0</v>
      </c>
      <c r="AI9" s="170">
        <f>IF('Indicator Date hidden'!AJ10="x","x",$AI$2-'Indicator Date hidden'!AJ10)</f>
        <v>0</v>
      </c>
      <c r="AJ9" s="170">
        <f>IF('Indicator Date hidden'!AK10="x","x",$AJ$2-'Indicator Date hidden'!AK10)</f>
        <v>0</v>
      </c>
      <c r="AK9" s="170">
        <f>IF('Indicator Date hidden'!AL10="x","x",$AK$2-'Indicator Date hidden'!AL10)</f>
        <v>1</v>
      </c>
      <c r="AL9" s="170">
        <f>IF('Indicator Date hidden'!AM10="x","x",$AL$2-'Indicator Date hidden'!AM10)</f>
        <v>0</v>
      </c>
      <c r="AM9" s="170">
        <f>IF('Indicator Date hidden'!AN10="x","x",$AM$2-'Indicator Date hidden'!AN10)</f>
        <v>0</v>
      </c>
      <c r="AN9" s="170">
        <f>IF('Indicator Date hidden'!AO10="x","x",$AN$2-'Indicator Date hidden'!AO10)</f>
        <v>0</v>
      </c>
      <c r="AO9" s="170">
        <f>IF('Indicator Date hidden'!AP10="x","x",$AO$2-'Indicator Date hidden'!AP10)</f>
        <v>0</v>
      </c>
      <c r="AP9" s="170">
        <f>IF('Indicator Date hidden'!AQ10="x","x",$AP$2-'Indicator Date hidden'!AQ10)</f>
        <v>0</v>
      </c>
      <c r="AQ9" s="170">
        <f>IF('Indicator Date hidden'!AR10="x","x",$AQ$2-'Indicator Date hidden'!AR10)</f>
        <v>4</v>
      </c>
      <c r="AR9" s="170">
        <f>IF('Indicator Date hidden'!AS10="x","x",$AR$2-'Indicator Date hidden'!AS10)</f>
        <v>0</v>
      </c>
      <c r="AS9" s="170">
        <f>IF('Indicator Date hidden'!AT10="x","x",$AS$2-'Indicator Date hidden'!AT10)</f>
        <v>0</v>
      </c>
      <c r="AT9" s="170">
        <f>IF('Indicator Date hidden'!AU10="x","x",$AT$2-'Indicator Date hidden'!AU10)</f>
        <v>0</v>
      </c>
      <c r="AU9" s="170">
        <f>IF('Indicator Date hidden'!AV10="x","x",$AU$2-'Indicator Date hidden'!AV10)</f>
        <v>1</v>
      </c>
      <c r="AV9" s="170">
        <f>IF('Indicator Date hidden'!AW10="x","x",$AV$2-'Indicator Date hidden'!AW10)</f>
        <v>0</v>
      </c>
      <c r="AW9" s="170">
        <f>IF('Indicator Date hidden'!AX10="x","x",$AW$2-'Indicator Date hidden'!AX10)</f>
        <v>0</v>
      </c>
      <c r="AX9" s="170">
        <f>IF('Indicator Date hidden'!AY10="x","x",$AX$2-'Indicator Date hidden'!AY10)</f>
        <v>0</v>
      </c>
      <c r="AY9" s="170">
        <f>IF('Indicator Date hidden'!AZ10="x","x",$AY$2-'Indicator Date hidden'!AZ10)</f>
        <v>0</v>
      </c>
      <c r="AZ9" s="170">
        <f>IF('Indicator Date hidden'!BA10="x","x",$AZ$2-'Indicator Date hidden'!BA10)</f>
        <v>0</v>
      </c>
      <c r="BA9" s="5">
        <f t="shared" si="0"/>
        <v>13</v>
      </c>
      <c r="BB9" s="171">
        <f t="shared" si="1"/>
        <v>0.26</v>
      </c>
      <c r="BC9" s="5">
        <f t="shared" si="2"/>
        <v>5</v>
      </c>
      <c r="BD9" s="171">
        <f t="shared" si="3"/>
        <v>0.99619275243298167</v>
      </c>
      <c r="BE9" s="174">
        <f t="shared" si="4"/>
        <v>0</v>
      </c>
    </row>
    <row r="10" spans="1:57" x14ac:dyDescent="0.25">
      <c r="A10" t="s">
        <v>14</v>
      </c>
      <c r="B10" s="170">
        <f>IF('Indicator Date hidden'!C11="x","x",$B$2-'Indicator Date hidden'!C11)</f>
        <v>0</v>
      </c>
      <c r="C10" s="170">
        <f>IF('Indicator Date hidden'!D11="x","x",$C$2-'Indicator Date hidden'!D11)</f>
        <v>0</v>
      </c>
      <c r="D10" s="170">
        <f>IF('Indicator Date hidden'!E11="x","x",$D$2-'Indicator Date hidden'!E11)</f>
        <v>0</v>
      </c>
      <c r="E10" s="170">
        <f>IF('Indicator Date hidden'!F11="x","x",$E$2-'Indicator Date hidden'!F11)</f>
        <v>0</v>
      </c>
      <c r="F10" s="170">
        <f>IF('Indicator Date hidden'!G11="x","x",$F$2-'Indicator Date hidden'!G11)</f>
        <v>0</v>
      </c>
      <c r="G10" s="170">
        <f>IF('Indicator Date hidden'!H11="x","x",$G$2-'Indicator Date hidden'!H11)</f>
        <v>0</v>
      </c>
      <c r="H10" s="170">
        <f>IF('Indicator Date hidden'!I11="x","x",$H$2-'Indicator Date hidden'!I11)</f>
        <v>0</v>
      </c>
      <c r="I10" s="170">
        <f>IF('Indicator Date hidden'!J11="x","x",$I$2-'Indicator Date hidden'!J11)</f>
        <v>0</v>
      </c>
      <c r="J10" s="170">
        <f>IF('Indicator Date hidden'!K11="x","x",$J$2-'Indicator Date hidden'!K11)</f>
        <v>0</v>
      </c>
      <c r="K10" s="170">
        <f>IF('Indicator Date hidden'!L11="x","x",$K$2-'Indicator Date hidden'!L11)</f>
        <v>0</v>
      </c>
      <c r="L10" s="170">
        <f>IF('Indicator Date hidden'!M11="x","x",$L$2-'Indicator Date hidden'!M11)</f>
        <v>0</v>
      </c>
      <c r="M10" s="170">
        <f>IF('Indicator Date hidden'!N11="x","x",$M$2-'Indicator Date hidden'!N11)</f>
        <v>0</v>
      </c>
      <c r="N10" s="170">
        <f>IF('Indicator Date hidden'!O11="x","x",$N$2-'Indicator Date hidden'!O11)</f>
        <v>0</v>
      </c>
      <c r="O10" s="170">
        <f>IF('Indicator Date hidden'!P11="x","x",$O$2-'Indicator Date hidden'!P11)</f>
        <v>0</v>
      </c>
      <c r="P10" s="170">
        <f>IF('Indicator Date hidden'!Q11="x","x",$P$2-'Indicator Date hidden'!Q11)</f>
        <v>0</v>
      </c>
      <c r="Q10" s="170" t="str">
        <f>IF('Indicator Date hidden'!R11="x","x",$Q$2-'Indicator Date hidden'!R11)</f>
        <v>x</v>
      </c>
      <c r="R10" s="170">
        <f>IF('Indicator Date hidden'!S11="x","x",$R$2-'Indicator Date hidden'!S11)</f>
        <v>0</v>
      </c>
      <c r="S10" s="170">
        <f>IF('Indicator Date hidden'!T11="x","x",$S$2-'Indicator Date hidden'!T11)</f>
        <v>0</v>
      </c>
      <c r="T10" s="170">
        <f>IF('Indicator Date hidden'!U11="x","x",$T$2-'Indicator Date hidden'!U11)</f>
        <v>0</v>
      </c>
      <c r="U10" s="170" t="str">
        <f>IF('Indicator Date hidden'!V11="x","x",$U$2-'Indicator Date hidden'!V11)</f>
        <v>x</v>
      </c>
      <c r="V10" s="170">
        <f>IF('Indicator Date hidden'!W11="x","x",$V$2-'Indicator Date hidden'!W11)</f>
        <v>0</v>
      </c>
      <c r="W10" s="170">
        <f>IF('Indicator Date hidden'!X11="x","x",$W$2-'Indicator Date hidden'!X11)</f>
        <v>9</v>
      </c>
      <c r="X10" s="170">
        <f>IF('Indicator Date hidden'!Y11="x","x",$X$2-'Indicator Date hidden'!Y11)</f>
        <v>5</v>
      </c>
      <c r="Y10" s="170">
        <f>IF('Indicator Date hidden'!Z11="x","x",$Y$2-'Indicator Date hidden'!Z11)</f>
        <v>0</v>
      </c>
      <c r="Z10" s="170">
        <f>IF('Indicator Date hidden'!AA11="x","x",$Z$2-'Indicator Date hidden'!AA11)</f>
        <v>0</v>
      </c>
      <c r="AA10" s="170">
        <f>IF('Indicator Date hidden'!AB11="x","x",$AA$2-'Indicator Date hidden'!AB11)</f>
        <v>0</v>
      </c>
      <c r="AB10" s="170">
        <f>IF('Indicator Date hidden'!AC11="x","x",$AB$2-'Indicator Date hidden'!AC11)</f>
        <v>0</v>
      </c>
      <c r="AC10" s="170">
        <f>IF('Indicator Date hidden'!AD11="x","x",$AC$2-'Indicator Date hidden'!AD11)</f>
        <v>0</v>
      </c>
      <c r="AD10" s="170" t="str">
        <f>IF('Indicator Date hidden'!AE11="x","x",$AD$2-'Indicator Date hidden'!AE11)</f>
        <v>x</v>
      </c>
      <c r="AE10" s="170">
        <f>IF('Indicator Date hidden'!AF11="x","x",$AE$2-'Indicator Date hidden'!AF11)</f>
        <v>0</v>
      </c>
      <c r="AF10" s="170">
        <f>IF('Indicator Date hidden'!AG11="x","x",$AF$2-'Indicator Date hidden'!AG11)</f>
        <v>5</v>
      </c>
      <c r="AG10" s="170">
        <f>IF('Indicator Date hidden'!AH11="x","x",$AG$2-'Indicator Date hidden'!AH11)</f>
        <v>0</v>
      </c>
      <c r="AH10" s="170">
        <f>IF('Indicator Date hidden'!AI11="x","x",$AH$2-'Indicator Date hidden'!AI11)</f>
        <v>0</v>
      </c>
      <c r="AI10" s="170">
        <f>IF('Indicator Date hidden'!AJ11="x","x",$AI$2-'Indicator Date hidden'!AJ11)</f>
        <v>0</v>
      </c>
      <c r="AJ10" s="170" t="str">
        <f>IF('Indicator Date hidden'!AK11="x","x",$AJ$2-'Indicator Date hidden'!AK11)</f>
        <v>x</v>
      </c>
      <c r="AK10" s="170">
        <f>IF('Indicator Date hidden'!AL11="x","x",$AK$2-'Indicator Date hidden'!AL11)</f>
        <v>1</v>
      </c>
      <c r="AL10" s="170">
        <f>IF('Indicator Date hidden'!AM11="x","x",$AL$2-'Indicator Date hidden'!AM11)</f>
        <v>0</v>
      </c>
      <c r="AM10" s="170">
        <f>IF('Indicator Date hidden'!AN11="x","x",$AM$2-'Indicator Date hidden'!AN11)</f>
        <v>0</v>
      </c>
      <c r="AN10" s="170">
        <f>IF('Indicator Date hidden'!AO11="x","x",$AN$2-'Indicator Date hidden'!AO11)</f>
        <v>0</v>
      </c>
      <c r="AO10" s="170">
        <f>IF('Indicator Date hidden'!AP11="x","x",$AO$2-'Indicator Date hidden'!AP11)</f>
        <v>0</v>
      </c>
      <c r="AP10" s="170" t="str">
        <f>IF('Indicator Date hidden'!AQ11="x","x",$AP$2-'Indicator Date hidden'!AQ11)</f>
        <v>x</v>
      </c>
      <c r="AQ10" s="170">
        <f>IF('Indicator Date hidden'!AR11="x","x",$AQ$2-'Indicator Date hidden'!AR11)</f>
        <v>0</v>
      </c>
      <c r="AR10" s="170">
        <f>IF('Indicator Date hidden'!AS11="x","x",$AR$2-'Indicator Date hidden'!AS11)</f>
        <v>0</v>
      </c>
      <c r="AS10" s="170">
        <f>IF('Indicator Date hidden'!AT11="x","x",$AS$2-'Indicator Date hidden'!AT11)</f>
        <v>0</v>
      </c>
      <c r="AT10" s="170">
        <f>IF('Indicator Date hidden'!AU11="x","x",$AT$2-'Indicator Date hidden'!AU11)</f>
        <v>0</v>
      </c>
      <c r="AU10" s="170" t="str">
        <f>IF('Indicator Date hidden'!AV11="x","x",$AU$2-'Indicator Date hidden'!AV11)</f>
        <v>x</v>
      </c>
      <c r="AV10" s="170">
        <f>IF('Indicator Date hidden'!AW11="x","x",$AV$2-'Indicator Date hidden'!AW11)</f>
        <v>0</v>
      </c>
      <c r="AW10" s="170">
        <f>IF('Indicator Date hidden'!AX11="x","x",$AW$2-'Indicator Date hidden'!AX11)</f>
        <v>0</v>
      </c>
      <c r="AX10" s="170">
        <f>IF('Indicator Date hidden'!AY11="x","x",$AX$2-'Indicator Date hidden'!AY11)</f>
        <v>0</v>
      </c>
      <c r="AY10" s="170">
        <f>IF('Indicator Date hidden'!AZ11="x","x",$AY$2-'Indicator Date hidden'!AZ11)</f>
        <v>0</v>
      </c>
      <c r="AZ10" s="170">
        <f>IF('Indicator Date hidden'!BA11="x","x",$AZ$2-'Indicator Date hidden'!BA11)</f>
        <v>0</v>
      </c>
      <c r="BA10" s="5">
        <f t="shared" si="0"/>
        <v>20</v>
      </c>
      <c r="BB10" s="171">
        <f t="shared" si="1"/>
        <v>0.44444444444444442</v>
      </c>
      <c r="BC10" s="5">
        <f t="shared" si="2"/>
        <v>4</v>
      </c>
      <c r="BD10" s="171">
        <f t="shared" si="3"/>
        <v>1.6540261391936351</v>
      </c>
      <c r="BE10" s="174">
        <f t="shared" si="4"/>
        <v>0</v>
      </c>
    </row>
    <row r="11" spans="1:57" x14ac:dyDescent="0.25">
      <c r="A11" t="s">
        <v>16</v>
      </c>
      <c r="B11" s="170">
        <f>IF('Indicator Date hidden'!C12="x","x",$B$2-'Indicator Date hidden'!C12)</f>
        <v>0</v>
      </c>
      <c r="C11" s="170">
        <f>IF('Indicator Date hidden'!D12="x","x",$C$2-'Indicator Date hidden'!D12)</f>
        <v>0</v>
      </c>
      <c r="D11" s="170">
        <f>IF('Indicator Date hidden'!E12="x","x",$D$2-'Indicator Date hidden'!E12)</f>
        <v>0</v>
      </c>
      <c r="E11" s="170">
        <f>IF('Indicator Date hidden'!F12="x","x",$E$2-'Indicator Date hidden'!F12)</f>
        <v>0</v>
      </c>
      <c r="F11" s="170">
        <f>IF('Indicator Date hidden'!G12="x","x",$F$2-'Indicator Date hidden'!G12)</f>
        <v>0</v>
      </c>
      <c r="G11" s="170">
        <f>IF('Indicator Date hidden'!H12="x","x",$G$2-'Indicator Date hidden'!H12)</f>
        <v>0</v>
      </c>
      <c r="H11" s="170">
        <f>IF('Indicator Date hidden'!I12="x","x",$H$2-'Indicator Date hidden'!I12)</f>
        <v>0</v>
      </c>
      <c r="I11" s="170">
        <f>IF('Indicator Date hidden'!J12="x","x",$I$2-'Indicator Date hidden'!J12)</f>
        <v>0</v>
      </c>
      <c r="J11" s="170">
        <f>IF('Indicator Date hidden'!K12="x","x",$J$2-'Indicator Date hidden'!K12)</f>
        <v>0</v>
      </c>
      <c r="K11" s="170">
        <f>IF('Indicator Date hidden'!L12="x","x",$K$2-'Indicator Date hidden'!L12)</f>
        <v>0</v>
      </c>
      <c r="L11" s="170">
        <f>IF('Indicator Date hidden'!M12="x","x",$L$2-'Indicator Date hidden'!M12)</f>
        <v>0</v>
      </c>
      <c r="M11" s="170">
        <f>IF('Indicator Date hidden'!N12="x","x",$M$2-'Indicator Date hidden'!N12)</f>
        <v>0</v>
      </c>
      <c r="N11" s="170">
        <f>IF('Indicator Date hidden'!O12="x","x",$N$2-'Indicator Date hidden'!O12)</f>
        <v>0</v>
      </c>
      <c r="O11" s="170">
        <f>IF('Indicator Date hidden'!P12="x","x",$O$2-'Indicator Date hidden'!P12)</f>
        <v>0</v>
      </c>
      <c r="P11" s="170">
        <f>IF('Indicator Date hidden'!Q12="x","x",$P$2-'Indicator Date hidden'!Q12)</f>
        <v>0</v>
      </c>
      <c r="Q11" s="170" t="str">
        <f>IF('Indicator Date hidden'!R12="x","x",$Q$2-'Indicator Date hidden'!R12)</f>
        <v>x</v>
      </c>
      <c r="R11" s="170">
        <f>IF('Indicator Date hidden'!S12="x","x",$R$2-'Indicator Date hidden'!S12)</f>
        <v>0</v>
      </c>
      <c r="S11" s="170">
        <f>IF('Indicator Date hidden'!T12="x","x",$S$2-'Indicator Date hidden'!T12)</f>
        <v>0</v>
      </c>
      <c r="T11" s="170">
        <f>IF('Indicator Date hidden'!U12="x","x",$T$2-'Indicator Date hidden'!U12)</f>
        <v>0</v>
      </c>
      <c r="U11" s="170" t="str">
        <f>IF('Indicator Date hidden'!V12="x","x",$U$2-'Indicator Date hidden'!V12)</f>
        <v>x</v>
      </c>
      <c r="V11" s="170">
        <f>IF('Indicator Date hidden'!W12="x","x",$V$2-'Indicator Date hidden'!W12)</f>
        <v>0</v>
      </c>
      <c r="W11" s="170" t="str">
        <f>IF('Indicator Date hidden'!X12="x","x",$W$2-'Indicator Date hidden'!X12)</f>
        <v>x</v>
      </c>
      <c r="X11" s="170">
        <f>IF('Indicator Date hidden'!Y12="x","x",$X$2-'Indicator Date hidden'!Y12)</f>
        <v>0</v>
      </c>
      <c r="Y11" s="170">
        <f>IF('Indicator Date hidden'!Z12="x","x",$Y$2-'Indicator Date hidden'!Z12)</f>
        <v>0</v>
      </c>
      <c r="Z11" s="170">
        <f>IF('Indicator Date hidden'!AA12="x","x",$Z$2-'Indicator Date hidden'!AA12)</f>
        <v>0</v>
      </c>
      <c r="AA11" s="170" t="str">
        <f>IF('Indicator Date hidden'!AB12="x","x",$AA$2-'Indicator Date hidden'!AB12)</f>
        <v>x</v>
      </c>
      <c r="AB11" s="170">
        <f>IF('Indicator Date hidden'!AC12="x","x",$AB$2-'Indicator Date hidden'!AC12)</f>
        <v>0</v>
      </c>
      <c r="AC11" s="170">
        <f>IF('Indicator Date hidden'!AD12="x","x",$AC$2-'Indicator Date hidden'!AD12)</f>
        <v>0</v>
      </c>
      <c r="AD11" s="170" t="str">
        <f>IF('Indicator Date hidden'!AE12="x","x",$AD$2-'Indicator Date hidden'!AE12)</f>
        <v>x</v>
      </c>
      <c r="AE11" s="170">
        <f>IF('Indicator Date hidden'!AF12="x","x",$AE$2-'Indicator Date hidden'!AF12)</f>
        <v>0</v>
      </c>
      <c r="AF11" s="170">
        <f>IF('Indicator Date hidden'!AG12="x","x",$AF$2-'Indicator Date hidden'!AG12)</f>
        <v>3</v>
      </c>
      <c r="AG11" s="170">
        <f>IF('Indicator Date hidden'!AH12="x","x",$AG$2-'Indicator Date hidden'!AH12)</f>
        <v>0</v>
      </c>
      <c r="AH11" s="170">
        <f>IF('Indicator Date hidden'!AI12="x","x",$AH$2-'Indicator Date hidden'!AI12)</f>
        <v>0</v>
      </c>
      <c r="AI11" s="170">
        <f>IF('Indicator Date hidden'!AJ12="x","x",$AI$2-'Indicator Date hidden'!AJ12)</f>
        <v>0</v>
      </c>
      <c r="AJ11" s="170" t="str">
        <f>IF('Indicator Date hidden'!AK12="x","x",$AJ$2-'Indicator Date hidden'!AK12)</f>
        <v>x</v>
      </c>
      <c r="AK11" s="170">
        <f>IF('Indicator Date hidden'!AL12="x","x",$AK$2-'Indicator Date hidden'!AL12)</f>
        <v>1</v>
      </c>
      <c r="AL11" s="170">
        <f>IF('Indicator Date hidden'!AM12="x","x",$AL$2-'Indicator Date hidden'!AM12)</f>
        <v>0</v>
      </c>
      <c r="AM11" s="170">
        <f>IF('Indicator Date hidden'!AN12="x","x",$AM$2-'Indicator Date hidden'!AN12)</f>
        <v>0</v>
      </c>
      <c r="AN11" s="170">
        <f>IF('Indicator Date hidden'!AO12="x","x",$AN$2-'Indicator Date hidden'!AO12)</f>
        <v>0</v>
      </c>
      <c r="AO11" s="170">
        <f>IF('Indicator Date hidden'!AP12="x","x",$AO$2-'Indicator Date hidden'!AP12)</f>
        <v>0</v>
      </c>
      <c r="AP11" s="170">
        <f>IF('Indicator Date hidden'!AQ12="x","x",$AP$2-'Indicator Date hidden'!AQ12)</f>
        <v>0</v>
      </c>
      <c r="AQ11" s="170">
        <f>IF('Indicator Date hidden'!AR12="x","x",$AQ$2-'Indicator Date hidden'!AR12)</f>
        <v>0</v>
      </c>
      <c r="AR11" s="170">
        <f>IF('Indicator Date hidden'!AS12="x","x",$AR$2-'Indicator Date hidden'!AS12)</f>
        <v>0</v>
      </c>
      <c r="AS11" s="170">
        <f>IF('Indicator Date hidden'!AT12="x","x",$AS$2-'Indicator Date hidden'!AT12)</f>
        <v>0</v>
      </c>
      <c r="AT11" s="170">
        <f>IF('Indicator Date hidden'!AU12="x","x",$AT$2-'Indicator Date hidden'!AU12)</f>
        <v>0</v>
      </c>
      <c r="AU11" s="170" t="str">
        <f>IF('Indicator Date hidden'!AV12="x","x",$AU$2-'Indicator Date hidden'!AV12)</f>
        <v>x</v>
      </c>
      <c r="AV11" s="170">
        <f>IF('Indicator Date hidden'!AW12="x","x",$AV$2-'Indicator Date hidden'!AW12)</f>
        <v>0</v>
      </c>
      <c r="AW11" s="170">
        <f>IF('Indicator Date hidden'!AX12="x","x",$AW$2-'Indicator Date hidden'!AX12)</f>
        <v>0</v>
      </c>
      <c r="AX11" s="170">
        <f>IF('Indicator Date hidden'!AY12="x","x",$AX$2-'Indicator Date hidden'!AY12)</f>
        <v>0</v>
      </c>
      <c r="AY11" s="170">
        <f>IF('Indicator Date hidden'!AZ12="x","x",$AY$2-'Indicator Date hidden'!AZ12)</f>
        <v>0</v>
      </c>
      <c r="AZ11" s="170">
        <f>IF('Indicator Date hidden'!BA12="x","x",$AZ$2-'Indicator Date hidden'!BA12)</f>
        <v>0</v>
      </c>
      <c r="BA11" s="5">
        <f t="shared" si="0"/>
        <v>4</v>
      </c>
      <c r="BB11" s="171">
        <f t="shared" si="1"/>
        <v>9.0909090909090912E-2</v>
      </c>
      <c r="BC11" s="5">
        <f t="shared" si="2"/>
        <v>2</v>
      </c>
      <c r="BD11" s="171">
        <f t="shared" si="3"/>
        <v>0.46798318822668183</v>
      </c>
      <c r="BE11" s="174">
        <f t="shared" si="4"/>
        <v>0</v>
      </c>
    </row>
    <row r="12" spans="1:57" x14ac:dyDescent="0.25">
      <c r="A12" t="s">
        <v>18</v>
      </c>
      <c r="B12" s="170">
        <f>IF('Indicator Date hidden'!C13="x","x",$B$2-'Indicator Date hidden'!C13)</f>
        <v>0</v>
      </c>
      <c r="C12" s="170">
        <f>IF('Indicator Date hidden'!D13="x","x",$C$2-'Indicator Date hidden'!D13)</f>
        <v>0</v>
      </c>
      <c r="D12" s="170">
        <f>IF('Indicator Date hidden'!E13="x","x",$D$2-'Indicator Date hidden'!E13)</f>
        <v>0</v>
      </c>
      <c r="E12" s="170">
        <f>IF('Indicator Date hidden'!F13="x","x",$E$2-'Indicator Date hidden'!F13)</f>
        <v>0</v>
      </c>
      <c r="F12" s="170">
        <f>IF('Indicator Date hidden'!G13="x","x",$F$2-'Indicator Date hidden'!G13)</f>
        <v>0</v>
      </c>
      <c r="G12" s="170">
        <f>IF('Indicator Date hidden'!H13="x","x",$G$2-'Indicator Date hidden'!H13)</f>
        <v>0</v>
      </c>
      <c r="H12" s="170">
        <f>IF('Indicator Date hidden'!I13="x","x",$H$2-'Indicator Date hidden'!I13)</f>
        <v>0</v>
      </c>
      <c r="I12" s="170">
        <f>IF('Indicator Date hidden'!J13="x","x",$I$2-'Indicator Date hidden'!J13)</f>
        <v>0</v>
      </c>
      <c r="J12" s="170">
        <f>IF('Indicator Date hidden'!K13="x","x",$J$2-'Indicator Date hidden'!K13)</f>
        <v>0</v>
      </c>
      <c r="K12" s="170">
        <f>IF('Indicator Date hidden'!L13="x","x",$K$2-'Indicator Date hidden'!L13)</f>
        <v>0</v>
      </c>
      <c r="L12" s="170">
        <f>IF('Indicator Date hidden'!M13="x","x",$L$2-'Indicator Date hidden'!M13)</f>
        <v>0</v>
      </c>
      <c r="M12" s="170">
        <f>IF('Indicator Date hidden'!N13="x","x",$M$2-'Indicator Date hidden'!N13)</f>
        <v>0</v>
      </c>
      <c r="N12" s="170">
        <f>IF('Indicator Date hidden'!O13="x","x",$N$2-'Indicator Date hidden'!O13)</f>
        <v>0</v>
      </c>
      <c r="O12" s="170">
        <f>IF('Indicator Date hidden'!P13="x","x",$O$2-'Indicator Date hidden'!P13)</f>
        <v>0</v>
      </c>
      <c r="P12" s="170">
        <f>IF('Indicator Date hidden'!Q13="x","x",$P$2-'Indicator Date hidden'!Q13)</f>
        <v>0</v>
      </c>
      <c r="Q12" s="170">
        <f>IF('Indicator Date hidden'!R13="x","x",$Q$2-'Indicator Date hidden'!R13)</f>
        <v>9</v>
      </c>
      <c r="R12" s="170">
        <f>IF('Indicator Date hidden'!S13="x","x",$R$2-'Indicator Date hidden'!S13)</f>
        <v>0</v>
      </c>
      <c r="S12" s="170">
        <f>IF('Indicator Date hidden'!T13="x","x",$S$2-'Indicator Date hidden'!T13)</f>
        <v>0</v>
      </c>
      <c r="T12" s="170">
        <f>IF('Indicator Date hidden'!U13="x","x",$T$2-'Indicator Date hidden'!U13)</f>
        <v>0</v>
      </c>
      <c r="U12" s="170">
        <f>IF('Indicator Date hidden'!V13="x","x",$U$2-'Indicator Date hidden'!V13)</f>
        <v>0</v>
      </c>
      <c r="V12" s="170">
        <f>IF('Indicator Date hidden'!W13="x","x",$V$2-'Indicator Date hidden'!W13)</f>
        <v>0</v>
      </c>
      <c r="W12" s="170">
        <f>IF('Indicator Date hidden'!X13="x","x",$W$2-'Indicator Date hidden'!X13)</f>
        <v>3</v>
      </c>
      <c r="X12" s="170">
        <f>IF('Indicator Date hidden'!Y13="x","x",$X$2-'Indicator Date hidden'!Y13)</f>
        <v>3</v>
      </c>
      <c r="Y12" s="170">
        <f>IF('Indicator Date hidden'!Z13="x","x",$Y$2-'Indicator Date hidden'!Z13)</f>
        <v>0</v>
      </c>
      <c r="Z12" s="170">
        <f>IF('Indicator Date hidden'!AA13="x","x",$Z$2-'Indicator Date hidden'!AA13)</f>
        <v>0</v>
      </c>
      <c r="AA12" s="170">
        <f>IF('Indicator Date hidden'!AB13="x","x",$AA$2-'Indicator Date hidden'!AB13)</f>
        <v>0</v>
      </c>
      <c r="AB12" s="170">
        <f>IF('Indicator Date hidden'!AC13="x","x",$AB$2-'Indicator Date hidden'!AC13)</f>
        <v>0</v>
      </c>
      <c r="AC12" s="170">
        <f>IF('Indicator Date hidden'!AD13="x","x",$AC$2-'Indicator Date hidden'!AD13)</f>
        <v>0</v>
      </c>
      <c r="AD12" s="170">
        <f>IF('Indicator Date hidden'!AE13="x","x",$AD$2-'Indicator Date hidden'!AE13)</f>
        <v>0</v>
      </c>
      <c r="AE12" s="170">
        <f>IF('Indicator Date hidden'!AF13="x","x",$AE$2-'Indicator Date hidden'!AF13)</f>
        <v>0</v>
      </c>
      <c r="AF12" s="170">
        <f>IF('Indicator Date hidden'!AG13="x","x",$AF$2-'Indicator Date hidden'!AG13)</f>
        <v>7</v>
      </c>
      <c r="AG12" s="170">
        <f>IF('Indicator Date hidden'!AH13="x","x",$AG$2-'Indicator Date hidden'!AH13)</f>
        <v>0</v>
      </c>
      <c r="AH12" s="170">
        <f>IF('Indicator Date hidden'!AI13="x","x",$AH$2-'Indicator Date hidden'!AI13)</f>
        <v>0</v>
      </c>
      <c r="AI12" s="170">
        <f>IF('Indicator Date hidden'!AJ13="x","x",$AI$2-'Indicator Date hidden'!AJ13)</f>
        <v>0</v>
      </c>
      <c r="AJ12" s="170">
        <f>IF('Indicator Date hidden'!AK13="x","x",$AJ$2-'Indicator Date hidden'!AK13)</f>
        <v>0</v>
      </c>
      <c r="AK12" s="170">
        <f>IF('Indicator Date hidden'!AL13="x","x",$AK$2-'Indicator Date hidden'!AL13)</f>
        <v>1</v>
      </c>
      <c r="AL12" s="170">
        <f>IF('Indicator Date hidden'!AM13="x","x",$AL$2-'Indicator Date hidden'!AM13)</f>
        <v>0</v>
      </c>
      <c r="AM12" s="170">
        <f>IF('Indicator Date hidden'!AN13="x","x",$AM$2-'Indicator Date hidden'!AN13)</f>
        <v>0</v>
      </c>
      <c r="AN12" s="170">
        <f>IF('Indicator Date hidden'!AO13="x","x",$AN$2-'Indicator Date hidden'!AO13)</f>
        <v>0</v>
      </c>
      <c r="AO12" s="170" t="str">
        <f>IF('Indicator Date hidden'!AP13="x","x",$AO$2-'Indicator Date hidden'!AP13)</f>
        <v>x</v>
      </c>
      <c r="AP12" s="170" t="str">
        <f>IF('Indicator Date hidden'!AQ13="x","x",$AP$2-'Indicator Date hidden'!AQ13)</f>
        <v>x</v>
      </c>
      <c r="AQ12" s="170" t="str">
        <f>IF('Indicator Date hidden'!AR13="x","x",$AQ$2-'Indicator Date hidden'!AR13)</f>
        <v>x</v>
      </c>
      <c r="AR12" s="170">
        <f>IF('Indicator Date hidden'!AS13="x","x",$AR$2-'Indicator Date hidden'!AS13)</f>
        <v>0</v>
      </c>
      <c r="AS12" s="170">
        <f>IF('Indicator Date hidden'!AT13="x","x",$AS$2-'Indicator Date hidden'!AT13)</f>
        <v>0</v>
      </c>
      <c r="AT12" s="170">
        <f>IF('Indicator Date hidden'!AU13="x","x",$AT$2-'Indicator Date hidden'!AU13)</f>
        <v>0</v>
      </c>
      <c r="AU12" s="170">
        <f>IF('Indicator Date hidden'!AV13="x","x",$AU$2-'Indicator Date hidden'!AV13)</f>
        <v>0</v>
      </c>
      <c r="AV12" s="170">
        <f>IF('Indicator Date hidden'!AW13="x","x",$AV$2-'Indicator Date hidden'!AW13)</f>
        <v>0</v>
      </c>
      <c r="AW12" s="170">
        <f>IF('Indicator Date hidden'!AX13="x","x",$AW$2-'Indicator Date hidden'!AX13)</f>
        <v>0</v>
      </c>
      <c r="AX12" s="170">
        <f>IF('Indicator Date hidden'!AY13="x","x",$AX$2-'Indicator Date hidden'!AY13)</f>
        <v>0</v>
      </c>
      <c r="AY12" s="170">
        <f>IF('Indicator Date hidden'!AZ13="x","x",$AY$2-'Indicator Date hidden'!AZ13)</f>
        <v>0</v>
      </c>
      <c r="AZ12" s="170">
        <f>IF('Indicator Date hidden'!BA13="x","x",$AZ$2-'Indicator Date hidden'!BA13)</f>
        <v>0</v>
      </c>
      <c r="BA12" s="5">
        <f t="shared" si="0"/>
        <v>23</v>
      </c>
      <c r="BB12" s="171">
        <f t="shared" si="1"/>
        <v>0.47916666666666669</v>
      </c>
      <c r="BC12" s="5">
        <f t="shared" si="2"/>
        <v>5</v>
      </c>
      <c r="BD12" s="171">
        <f t="shared" si="3"/>
        <v>1.6954545031413324</v>
      </c>
      <c r="BE12" s="174">
        <f t="shared" si="4"/>
        <v>0</v>
      </c>
    </row>
    <row r="13" spans="1:57" x14ac:dyDescent="0.25">
      <c r="A13" t="s">
        <v>20</v>
      </c>
      <c r="B13" s="170">
        <f>IF('Indicator Date hidden'!C14="x","x",$B$2-'Indicator Date hidden'!C14)</f>
        <v>0</v>
      </c>
      <c r="C13" s="170">
        <f>IF('Indicator Date hidden'!D14="x","x",$C$2-'Indicator Date hidden'!D14)</f>
        <v>0</v>
      </c>
      <c r="D13" s="170">
        <f>IF('Indicator Date hidden'!E14="x","x",$D$2-'Indicator Date hidden'!E14)</f>
        <v>0</v>
      </c>
      <c r="E13" s="170">
        <f>IF('Indicator Date hidden'!F14="x","x",$E$2-'Indicator Date hidden'!F14)</f>
        <v>0</v>
      </c>
      <c r="F13" s="170">
        <f>IF('Indicator Date hidden'!G14="x","x",$F$2-'Indicator Date hidden'!G14)</f>
        <v>0</v>
      </c>
      <c r="G13" s="170">
        <f>IF('Indicator Date hidden'!H14="x","x",$G$2-'Indicator Date hidden'!H14)</f>
        <v>0</v>
      </c>
      <c r="H13" s="170">
        <f>IF('Indicator Date hidden'!I14="x","x",$H$2-'Indicator Date hidden'!I14)</f>
        <v>0</v>
      </c>
      <c r="I13" s="170">
        <f>IF('Indicator Date hidden'!J14="x","x",$I$2-'Indicator Date hidden'!J14)</f>
        <v>0</v>
      </c>
      <c r="J13" s="170">
        <f>IF('Indicator Date hidden'!K14="x","x",$J$2-'Indicator Date hidden'!K14)</f>
        <v>0</v>
      </c>
      <c r="K13" s="170">
        <f>IF('Indicator Date hidden'!L14="x","x",$K$2-'Indicator Date hidden'!L14)</f>
        <v>0</v>
      </c>
      <c r="L13" s="170">
        <f>IF('Indicator Date hidden'!M14="x","x",$L$2-'Indicator Date hidden'!M14)</f>
        <v>0</v>
      </c>
      <c r="M13" s="170">
        <f>IF('Indicator Date hidden'!N14="x","x",$M$2-'Indicator Date hidden'!N14)</f>
        <v>0</v>
      </c>
      <c r="N13" s="170">
        <f>IF('Indicator Date hidden'!O14="x","x",$N$2-'Indicator Date hidden'!O14)</f>
        <v>0</v>
      </c>
      <c r="O13" s="170">
        <f>IF('Indicator Date hidden'!P14="x","x",$O$2-'Indicator Date hidden'!P14)</f>
        <v>0</v>
      </c>
      <c r="P13" s="170">
        <f>IF('Indicator Date hidden'!Q14="x","x",$P$2-'Indicator Date hidden'!Q14)</f>
        <v>0</v>
      </c>
      <c r="Q13" s="170" t="str">
        <f>IF('Indicator Date hidden'!R14="x","x",$Q$2-'Indicator Date hidden'!R14)</f>
        <v>x</v>
      </c>
      <c r="R13" s="170">
        <f>IF('Indicator Date hidden'!S14="x","x",$R$2-'Indicator Date hidden'!S14)</f>
        <v>0</v>
      </c>
      <c r="S13" s="170">
        <f>IF('Indicator Date hidden'!T14="x","x",$S$2-'Indicator Date hidden'!T14)</f>
        <v>0</v>
      </c>
      <c r="T13" s="170">
        <f>IF('Indicator Date hidden'!U14="x","x",$T$2-'Indicator Date hidden'!U14)</f>
        <v>0</v>
      </c>
      <c r="U13" s="170" t="str">
        <f>IF('Indicator Date hidden'!V14="x","x",$U$2-'Indicator Date hidden'!V14)</f>
        <v>x</v>
      </c>
      <c r="V13" s="170">
        <f>IF('Indicator Date hidden'!W14="x","x",$V$2-'Indicator Date hidden'!W14)</f>
        <v>0</v>
      </c>
      <c r="W13" s="170" t="str">
        <f>IF('Indicator Date hidden'!X14="x","x",$W$2-'Indicator Date hidden'!X14)</f>
        <v>x</v>
      </c>
      <c r="X13" s="170" t="str">
        <f>IF('Indicator Date hidden'!Y14="x","x",$X$2-'Indicator Date hidden'!Y14)</f>
        <v>x</v>
      </c>
      <c r="Y13" s="170">
        <f>IF('Indicator Date hidden'!Z14="x","x",$Y$2-'Indicator Date hidden'!Z14)</f>
        <v>0</v>
      </c>
      <c r="Z13" s="170">
        <f>IF('Indicator Date hidden'!AA14="x","x",$Z$2-'Indicator Date hidden'!AA14)</f>
        <v>0</v>
      </c>
      <c r="AA13" s="170">
        <f>IF('Indicator Date hidden'!AB14="x","x",$AA$2-'Indicator Date hidden'!AB14)</f>
        <v>0</v>
      </c>
      <c r="AB13" s="170">
        <f>IF('Indicator Date hidden'!AC14="x","x",$AB$2-'Indicator Date hidden'!AC14)</f>
        <v>0</v>
      </c>
      <c r="AC13" s="170">
        <f>IF('Indicator Date hidden'!AD14="x","x",$AC$2-'Indicator Date hidden'!AD14)</f>
        <v>0</v>
      </c>
      <c r="AD13" s="170" t="str">
        <f>IF('Indicator Date hidden'!AE14="x","x",$AD$2-'Indicator Date hidden'!AE14)</f>
        <v>x</v>
      </c>
      <c r="AE13" s="170">
        <f>IF('Indicator Date hidden'!AF14="x","x",$AE$2-'Indicator Date hidden'!AF14)</f>
        <v>0</v>
      </c>
      <c r="AF13" s="170" t="str">
        <f>IF('Indicator Date hidden'!AG14="x","x",$AF$2-'Indicator Date hidden'!AG14)</f>
        <v>x</v>
      </c>
      <c r="AG13" s="170">
        <f>IF('Indicator Date hidden'!AH14="x","x",$AG$2-'Indicator Date hidden'!AH14)</f>
        <v>0</v>
      </c>
      <c r="AH13" s="170">
        <f>IF('Indicator Date hidden'!AI14="x","x",$AH$2-'Indicator Date hidden'!AI14)</f>
        <v>0</v>
      </c>
      <c r="AI13" s="170">
        <f>IF('Indicator Date hidden'!AJ14="x","x",$AI$2-'Indicator Date hidden'!AJ14)</f>
        <v>0</v>
      </c>
      <c r="AJ13" s="170" t="str">
        <f>IF('Indicator Date hidden'!AK14="x","x",$AJ$2-'Indicator Date hidden'!AK14)</f>
        <v>x</v>
      </c>
      <c r="AK13" s="170">
        <f>IF('Indicator Date hidden'!AL14="x","x",$AK$2-'Indicator Date hidden'!AL14)</f>
        <v>1</v>
      </c>
      <c r="AL13" s="170">
        <f>IF('Indicator Date hidden'!AM14="x","x",$AL$2-'Indicator Date hidden'!AM14)</f>
        <v>0</v>
      </c>
      <c r="AM13" s="170">
        <f>IF('Indicator Date hidden'!AN14="x","x",$AM$2-'Indicator Date hidden'!AN14)</f>
        <v>0</v>
      </c>
      <c r="AN13" s="170">
        <f>IF('Indicator Date hidden'!AO14="x","x",$AN$2-'Indicator Date hidden'!AO14)</f>
        <v>0</v>
      </c>
      <c r="AO13" s="170">
        <f>IF('Indicator Date hidden'!AP14="x","x",$AO$2-'Indicator Date hidden'!AP14)</f>
        <v>0</v>
      </c>
      <c r="AP13" s="170">
        <f>IF('Indicator Date hidden'!AQ14="x","x",$AP$2-'Indicator Date hidden'!AQ14)</f>
        <v>0</v>
      </c>
      <c r="AQ13" s="170" t="str">
        <f>IF('Indicator Date hidden'!AR14="x","x",$AQ$2-'Indicator Date hidden'!AR14)</f>
        <v>x</v>
      </c>
      <c r="AR13" s="170">
        <f>IF('Indicator Date hidden'!AS14="x","x",$AR$2-'Indicator Date hidden'!AS14)</f>
        <v>0</v>
      </c>
      <c r="AS13" s="170">
        <f>IF('Indicator Date hidden'!AT14="x","x",$AS$2-'Indicator Date hidden'!AT14)</f>
        <v>0</v>
      </c>
      <c r="AT13" s="170">
        <f>IF('Indicator Date hidden'!AU14="x","x",$AT$2-'Indicator Date hidden'!AU14)</f>
        <v>0</v>
      </c>
      <c r="AU13" s="170" t="str">
        <f>IF('Indicator Date hidden'!AV14="x","x",$AU$2-'Indicator Date hidden'!AV14)</f>
        <v>x</v>
      </c>
      <c r="AV13" s="170">
        <f>IF('Indicator Date hidden'!AW14="x","x",$AV$2-'Indicator Date hidden'!AW14)</f>
        <v>0</v>
      </c>
      <c r="AW13" s="170">
        <f>IF('Indicator Date hidden'!AX14="x","x",$AW$2-'Indicator Date hidden'!AX14)</f>
        <v>0</v>
      </c>
      <c r="AX13" s="170">
        <f>IF('Indicator Date hidden'!AY14="x","x",$AX$2-'Indicator Date hidden'!AY14)</f>
        <v>0</v>
      </c>
      <c r="AY13" s="170">
        <f>IF('Indicator Date hidden'!AZ14="x","x",$AY$2-'Indicator Date hidden'!AZ14)</f>
        <v>0</v>
      </c>
      <c r="AZ13" s="170">
        <f>IF('Indicator Date hidden'!BA14="x","x",$AZ$2-'Indicator Date hidden'!BA14)</f>
        <v>0</v>
      </c>
      <c r="BA13" s="5">
        <f t="shared" si="0"/>
        <v>1</v>
      </c>
      <c r="BB13" s="171">
        <f t="shared" si="1"/>
        <v>2.3809523809523808E-2</v>
      </c>
      <c r="BC13" s="5">
        <f t="shared" si="2"/>
        <v>1</v>
      </c>
      <c r="BD13" s="171">
        <f t="shared" si="3"/>
        <v>0.15245533898649641</v>
      </c>
      <c r="BE13" s="174">
        <f t="shared" si="4"/>
        <v>0</v>
      </c>
    </row>
    <row r="14" spans="1:57" x14ac:dyDescent="0.25">
      <c r="A14" t="s">
        <v>22</v>
      </c>
      <c r="B14" s="170">
        <f>IF('Indicator Date hidden'!C15="x","x",$B$2-'Indicator Date hidden'!C15)</f>
        <v>0</v>
      </c>
      <c r="C14" s="170">
        <f>IF('Indicator Date hidden'!D15="x","x",$C$2-'Indicator Date hidden'!D15)</f>
        <v>0</v>
      </c>
      <c r="D14" s="170">
        <f>IF('Indicator Date hidden'!E15="x","x",$D$2-'Indicator Date hidden'!E15)</f>
        <v>0</v>
      </c>
      <c r="E14" s="170">
        <f>IF('Indicator Date hidden'!F15="x","x",$E$2-'Indicator Date hidden'!F15)</f>
        <v>0</v>
      </c>
      <c r="F14" s="170">
        <f>IF('Indicator Date hidden'!G15="x","x",$F$2-'Indicator Date hidden'!G15)</f>
        <v>0</v>
      </c>
      <c r="G14" s="170">
        <f>IF('Indicator Date hidden'!H15="x","x",$G$2-'Indicator Date hidden'!H15)</f>
        <v>0</v>
      </c>
      <c r="H14" s="170">
        <f>IF('Indicator Date hidden'!I15="x","x",$H$2-'Indicator Date hidden'!I15)</f>
        <v>0</v>
      </c>
      <c r="I14" s="170">
        <f>IF('Indicator Date hidden'!J15="x","x",$I$2-'Indicator Date hidden'!J15)</f>
        <v>0</v>
      </c>
      <c r="J14" s="170">
        <f>IF('Indicator Date hidden'!K15="x","x",$J$2-'Indicator Date hidden'!K15)</f>
        <v>0</v>
      </c>
      <c r="K14" s="170">
        <f>IF('Indicator Date hidden'!L15="x","x",$K$2-'Indicator Date hidden'!L15)</f>
        <v>0</v>
      </c>
      <c r="L14" s="170">
        <f>IF('Indicator Date hidden'!M15="x","x",$L$2-'Indicator Date hidden'!M15)</f>
        <v>0</v>
      </c>
      <c r="M14" s="170">
        <f>IF('Indicator Date hidden'!N15="x","x",$M$2-'Indicator Date hidden'!N15)</f>
        <v>0</v>
      </c>
      <c r="N14" s="170">
        <f>IF('Indicator Date hidden'!O15="x","x",$N$2-'Indicator Date hidden'!O15)</f>
        <v>0</v>
      </c>
      <c r="O14" s="170">
        <f>IF('Indicator Date hidden'!P15="x","x",$O$2-'Indicator Date hidden'!P15)</f>
        <v>0</v>
      </c>
      <c r="P14" s="170">
        <f>IF('Indicator Date hidden'!Q15="x","x",$P$2-'Indicator Date hidden'!Q15)</f>
        <v>0</v>
      </c>
      <c r="Q14" s="170" t="str">
        <f>IF('Indicator Date hidden'!R15="x","x",$Q$2-'Indicator Date hidden'!R15)</f>
        <v>x</v>
      </c>
      <c r="R14" s="170">
        <f>IF('Indicator Date hidden'!S15="x","x",$R$2-'Indicator Date hidden'!S15)</f>
        <v>0</v>
      </c>
      <c r="S14" s="170">
        <f>IF('Indicator Date hidden'!T15="x","x",$S$2-'Indicator Date hidden'!T15)</f>
        <v>0</v>
      </c>
      <c r="T14" s="170">
        <f>IF('Indicator Date hidden'!U15="x","x",$T$2-'Indicator Date hidden'!U15)</f>
        <v>0</v>
      </c>
      <c r="U14" s="170" t="str">
        <f>IF('Indicator Date hidden'!V15="x","x",$U$2-'Indicator Date hidden'!V15)</f>
        <v>x</v>
      </c>
      <c r="V14" s="170">
        <f>IF('Indicator Date hidden'!W15="x","x",$V$2-'Indicator Date hidden'!W15)</f>
        <v>0</v>
      </c>
      <c r="W14" s="170" t="str">
        <f>IF('Indicator Date hidden'!X15="x","x",$W$2-'Indicator Date hidden'!X15)</f>
        <v>x</v>
      </c>
      <c r="X14" s="170">
        <f>IF('Indicator Date hidden'!Y15="x","x",$X$2-'Indicator Date hidden'!Y15)</f>
        <v>4</v>
      </c>
      <c r="Y14" s="170">
        <f>IF('Indicator Date hidden'!Z15="x","x",$Y$2-'Indicator Date hidden'!Z15)</f>
        <v>0</v>
      </c>
      <c r="Z14" s="170">
        <f>IF('Indicator Date hidden'!AA15="x","x",$Z$2-'Indicator Date hidden'!AA15)</f>
        <v>0</v>
      </c>
      <c r="AA14" s="170">
        <f>IF('Indicator Date hidden'!AB15="x","x",$AA$2-'Indicator Date hidden'!AB15)</f>
        <v>0</v>
      </c>
      <c r="AB14" s="170">
        <f>IF('Indicator Date hidden'!AC15="x","x",$AB$2-'Indicator Date hidden'!AC15)</f>
        <v>0</v>
      </c>
      <c r="AC14" s="170">
        <f>IF('Indicator Date hidden'!AD15="x","x",$AC$2-'Indicator Date hidden'!AD15)</f>
        <v>0</v>
      </c>
      <c r="AD14" s="170" t="str">
        <f>IF('Indicator Date hidden'!AE15="x","x",$AD$2-'Indicator Date hidden'!AE15)</f>
        <v>x</v>
      </c>
      <c r="AE14" s="170">
        <f>IF('Indicator Date hidden'!AF15="x","x",$AE$2-'Indicator Date hidden'!AF15)</f>
        <v>0</v>
      </c>
      <c r="AF14" s="170" t="str">
        <f>IF('Indicator Date hidden'!AG15="x","x",$AF$2-'Indicator Date hidden'!AG15)</f>
        <v>x</v>
      </c>
      <c r="AG14" s="170">
        <f>IF('Indicator Date hidden'!AH15="x","x",$AG$2-'Indicator Date hidden'!AH15)</f>
        <v>0</v>
      </c>
      <c r="AH14" s="170">
        <f>IF('Indicator Date hidden'!AI15="x","x",$AH$2-'Indicator Date hidden'!AI15)</f>
        <v>0</v>
      </c>
      <c r="AI14" s="170">
        <f>IF('Indicator Date hidden'!AJ15="x","x",$AI$2-'Indicator Date hidden'!AJ15)</f>
        <v>0</v>
      </c>
      <c r="AJ14" s="170" t="str">
        <f>IF('Indicator Date hidden'!AK15="x","x",$AJ$2-'Indicator Date hidden'!AK15)</f>
        <v>x</v>
      </c>
      <c r="AK14" s="170">
        <f>IF('Indicator Date hidden'!AL15="x","x",$AK$2-'Indicator Date hidden'!AL15)</f>
        <v>1</v>
      </c>
      <c r="AL14" s="170">
        <f>IF('Indicator Date hidden'!AM15="x","x",$AL$2-'Indicator Date hidden'!AM15)</f>
        <v>0</v>
      </c>
      <c r="AM14" s="170">
        <f>IF('Indicator Date hidden'!AN15="x","x",$AM$2-'Indicator Date hidden'!AN15)</f>
        <v>0</v>
      </c>
      <c r="AN14" s="170">
        <f>IF('Indicator Date hidden'!AO15="x","x",$AN$2-'Indicator Date hidden'!AO15)</f>
        <v>0</v>
      </c>
      <c r="AO14" s="170">
        <f>IF('Indicator Date hidden'!AP15="x","x",$AO$2-'Indicator Date hidden'!AP15)</f>
        <v>0</v>
      </c>
      <c r="AP14" s="170">
        <f>IF('Indicator Date hidden'!AQ15="x","x",$AP$2-'Indicator Date hidden'!AQ15)</f>
        <v>0</v>
      </c>
      <c r="AQ14" s="170">
        <f>IF('Indicator Date hidden'!AR15="x","x",$AQ$2-'Indicator Date hidden'!AR15)</f>
        <v>4</v>
      </c>
      <c r="AR14" s="170">
        <f>IF('Indicator Date hidden'!AS15="x","x",$AR$2-'Indicator Date hidden'!AS15)</f>
        <v>0</v>
      </c>
      <c r="AS14" s="170">
        <f>IF('Indicator Date hidden'!AT15="x","x",$AS$2-'Indicator Date hidden'!AT15)</f>
        <v>0</v>
      </c>
      <c r="AT14" s="170">
        <f>IF('Indicator Date hidden'!AU15="x","x",$AT$2-'Indicator Date hidden'!AU15)</f>
        <v>0</v>
      </c>
      <c r="AU14" s="170">
        <f>IF('Indicator Date hidden'!AV15="x","x",$AU$2-'Indicator Date hidden'!AV15)</f>
        <v>1</v>
      </c>
      <c r="AV14" s="170">
        <f>IF('Indicator Date hidden'!AW15="x","x",$AV$2-'Indicator Date hidden'!AW15)</f>
        <v>0</v>
      </c>
      <c r="AW14" s="170">
        <f>IF('Indicator Date hidden'!AX15="x","x",$AW$2-'Indicator Date hidden'!AX15)</f>
        <v>0</v>
      </c>
      <c r="AX14" s="170">
        <f>IF('Indicator Date hidden'!AY15="x","x",$AX$2-'Indicator Date hidden'!AY15)</f>
        <v>0</v>
      </c>
      <c r="AY14" s="170">
        <f>IF('Indicator Date hidden'!AZ15="x","x",$AY$2-'Indicator Date hidden'!AZ15)</f>
        <v>0</v>
      </c>
      <c r="AZ14" s="170">
        <f>IF('Indicator Date hidden'!BA15="x","x",$AZ$2-'Indicator Date hidden'!BA15)</f>
        <v>0</v>
      </c>
      <c r="BA14" s="5">
        <f t="shared" si="0"/>
        <v>10</v>
      </c>
      <c r="BB14" s="171">
        <f t="shared" si="1"/>
        <v>0.22222222222222221</v>
      </c>
      <c r="BC14" s="5">
        <f t="shared" si="2"/>
        <v>4</v>
      </c>
      <c r="BD14" s="171">
        <f t="shared" si="3"/>
        <v>0.84034090671951278</v>
      </c>
      <c r="BE14" s="174">
        <f t="shared" si="4"/>
        <v>0</v>
      </c>
    </row>
    <row r="15" spans="1:57" x14ac:dyDescent="0.25">
      <c r="A15" t="s">
        <v>24</v>
      </c>
      <c r="B15" s="170">
        <f>IF('Indicator Date hidden'!C16="x","x",$B$2-'Indicator Date hidden'!C16)</f>
        <v>0</v>
      </c>
      <c r="C15" s="170">
        <f>IF('Indicator Date hidden'!D16="x","x",$C$2-'Indicator Date hidden'!D16)</f>
        <v>0</v>
      </c>
      <c r="D15" s="170">
        <f>IF('Indicator Date hidden'!E16="x","x",$D$2-'Indicator Date hidden'!E16)</f>
        <v>0</v>
      </c>
      <c r="E15" s="170">
        <f>IF('Indicator Date hidden'!F16="x","x",$E$2-'Indicator Date hidden'!F16)</f>
        <v>0</v>
      </c>
      <c r="F15" s="170">
        <f>IF('Indicator Date hidden'!G16="x","x",$F$2-'Indicator Date hidden'!G16)</f>
        <v>0</v>
      </c>
      <c r="G15" s="170">
        <f>IF('Indicator Date hidden'!H16="x","x",$G$2-'Indicator Date hidden'!H16)</f>
        <v>0</v>
      </c>
      <c r="H15" s="170">
        <f>IF('Indicator Date hidden'!I16="x","x",$H$2-'Indicator Date hidden'!I16)</f>
        <v>0</v>
      </c>
      <c r="I15" s="170">
        <f>IF('Indicator Date hidden'!J16="x","x",$I$2-'Indicator Date hidden'!J16)</f>
        <v>0</v>
      </c>
      <c r="J15" s="170">
        <f>IF('Indicator Date hidden'!K16="x","x",$J$2-'Indicator Date hidden'!K16)</f>
        <v>0</v>
      </c>
      <c r="K15" s="170">
        <f>IF('Indicator Date hidden'!L16="x","x",$K$2-'Indicator Date hidden'!L16)</f>
        <v>0</v>
      </c>
      <c r="L15" s="170">
        <f>IF('Indicator Date hidden'!M16="x","x",$L$2-'Indicator Date hidden'!M16)</f>
        <v>0</v>
      </c>
      <c r="M15" s="170">
        <f>IF('Indicator Date hidden'!N16="x","x",$M$2-'Indicator Date hidden'!N16)</f>
        <v>0</v>
      </c>
      <c r="N15" s="170">
        <f>IF('Indicator Date hidden'!O16="x","x",$N$2-'Indicator Date hidden'!O16)</f>
        <v>0</v>
      </c>
      <c r="O15" s="170">
        <f>IF('Indicator Date hidden'!P16="x","x",$O$2-'Indicator Date hidden'!P16)</f>
        <v>0</v>
      </c>
      <c r="P15" s="170">
        <f>IF('Indicator Date hidden'!Q16="x","x",$P$2-'Indicator Date hidden'!Q16)</f>
        <v>0</v>
      </c>
      <c r="Q15" s="170">
        <f>IF('Indicator Date hidden'!R16="x","x",$Q$2-'Indicator Date hidden'!R16)</f>
        <v>1</v>
      </c>
      <c r="R15" s="170">
        <f>IF('Indicator Date hidden'!S16="x","x",$R$2-'Indicator Date hidden'!S16)</f>
        <v>0</v>
      </c>
      <c r="S15" s="170">
        <f>IF('Indicator Date hidden'!T16="x","x",$S$2-'Indicator Date hidden'!T16)</f>
        <v>0</v>
      </c>
      <c r="T15" s="170">
        <f>IF('Indicator Date hidden'!U16="x","x",$T$2-'Indicator Date hidden'!U16)</f>
        <v>0</v>
      </c>
      <c r="U15" s="170">
        <f>IF('Indicator Date hidden'!V16="x","x",$U$2-'Indicator Date hidden'!V16)</f>
        <v>0</v>
      </c>
      <c r="V15" s="170">
        <f>IF('Indicator Date hidden'!W16="x","x",$V$2-'Indicator Date hidden'!W16)</f>
        <v>0</v>
      </c>
      <c r="W15" s="170">
        <f>IF('Indicator Date hidden'!X16="x","x",$W$2-'Indicator Date hidden'!X16)</f>
        <v>2</v>
      </c>
      <c r="X15" s="170">
        <f>IF('Indicator Date hidden'!Y16="x","x",$X$2-'Indicator Date hidden'!Y16)</f>
        <v>5</v>
      </c>
      <c r="Y15" s="170">
        <f>IF('Indicator Date hidden'!Z16="x","x",$Y$2-'Indicator Date hidden'!Z16)</f>
        <v>0</v>
      </c>
      <c r="Z15" s="170">
        <f>IF('Indicator Date hidden'!AA16="x","x",$Z$2-'Indicator Date hidden'!AA16)</f>
        <v>0</v>
      </c>
      <c r="AA15" s="170">
        <f>IF('Indicator Date hidden'!AB16="x","x",$AA$2-'Indicator Date hidden'!AB16)</f>
        <v>0</v>
      </c>
      <c r="AB15" s="170">
        <f>IF('Indicator Date hidden'!AC16="x","x",$AB$2-'Indicator Date hidden'!AC16)</f>
        <v>0</v>
      </c>
      <c r="AC15" s="170">
        <f>IF('Indicator Date hidden'!AD16="x","x",$AC$2-'Indicator Date hidden'!AD16)</f>
        <v>0</v>
      </c>
      <c r="AD15" s="170">
        <f>IF('Indicator Date hidden'!AE16="x","x",$AD$2-'Indicator Date hidden'!AE16)</f>
        <v>0</v>
      </c>
      <c r="AE15" s="170">
        <f>IF('Indicator Date hidden'!AF16="x","x",$AE$2-'Indicator Date hidden'!AF16)</f>
        <v>0</v>
      </c>
      <c r="AF15" s="170">
        <f>IF('Indicator Date hidden'!AG16="x","x",$AF$2-'Indicator Date hidden'!AG16)</f>
        <v>-1</v>
      </c>
      <c r="AG15" s="170">
        <f>IF('Indicator Date hidden'!AH16="x","x",$AG$2-'Indicator Date hidden'!AH16)</f>
        <v>0</v>
      </c>
      <c r="AH15" s="170">
        <f>IF('Indicator Date hidden'!AI16="x","x",$AH$2-'Indicator Date hidden'!AI16)</f>
        <v>0</v>
      </c>
      <c r="AI15" s="170">
        <f>IF('Indicator Date hidden'!AJ16="x","x",$AI$2-'Indicator Date hidden'!AJ16)</f>
        <v>0</v>
      </c>
      <c r="AJ15" s="170">
        <f>IF('Indicator Date hidden'!AK16="x","x",$AJ$2-'Indicator Date hidden'!AK16)</f>
        <v>1</v>
      </c>
      <c r="AK15" s="170">
        <f>IF('Indicator Date hidden'!AL16="x","x",$AK$2-'Indicator Date hidden'!AL16)</f>
        <v>0</v>
      </c>
      <c r="AL15" s="170">
        <f>IF('Indicator Date hidden'!AM16="x","x",$AL$2-'Indicator Date hidden'!AM16)</f>
        <v>0</v>
      </c>
      <c r="AM15" s="170">
        <f>IF('Indicator Date hidden'!AN16="x","x",$AM$2-'Indicator Date hidden'!AN16)</f>
        <v>0</v>
      </c>
      <c r="AN15" s="170">
        <f>IF('Indicator Date hidden'!AO16="x","x",$AN$2-'Indicator Date hidden'!AO16)</f>
        <v>0</v>
      </c>
      <c r="AO15" s="170">
        <f>IF('Indicator Date hidden'!AP16="x","x",$AO$2-'Indicator Date hidden'!AP16)</f>
        <v>0</v>
      </c>
      <c r="AP15" s="170">
        <f>IF('Indicator Date hidden'!AQ16="x","x",$AP$2-'Indicator Date hidden'!AQ16)</f>
        <v>0</v>
      </c>
      <c r="AQ15" s="170">
        <f>IF('Indicator Date hidden'!AR16="x","x",$AQ$2-'Indicator Date hidden'!AR16)</f>
        <v>0</v>
      </c>
      <c r="AR15" s="170">
        <f>IF('Indicator Date hidden'!AS16="x","x",$AR$2-'Indicator Date hidden'!AS16)</f>
        <v>0</v>
      </c>
      <c r="AS15" s="170">
        <f>IF('Indicator Date hidden'!AT16="x","x",$AS$2-'Indicator Date hidden'!AT16)</f>
        <v>0</v>
      </c>
      <c r="AT15" s="170">
        <f>IF('Indicator Date hidden'!AU16="x","x",$AT$2-'Indicator Date hidden'!AU16)</f>
        <v>0</v>
      </c>
      <c r="AU15" s="170">
        <f>IF('Indicator Date hidden'!AV16="x","x",$AU$2-'Indicator Date hidden'!AV16)</f>
        <v>0</v>
      </c>
      <c r="AV15" s="170">
        <f>IF('Indicator Date hidden'!AW16="x","x",$AV$2-'Indicator Date hidden'!AW16)</f>
        <v>0</v>
      </c>
      <c r="AW15" s="170">
        <f>IF('Indicator Date hidden'!AX16="x","x",$AW$2-'Indicator Date hidden'!AX16)</f>
        <v>0</v>
      </c>
      <c r="AX15" s="170">
        <f>IF('Indicator Date hidden'!AY16="x","x",$AX$2-'Indicator Date hidden'!AY16)</f>
        <v>0</v>
      </c>
      <c r="AY15" s="170">
        <f>IF('Indicator Date hidden'!AZ16="x","x",$AY$2-'Indicator Date hidden'!AZ16)</f>
        <v>0</v>
      </c>
      <c r="AZ15" s="170">
        <f>IF('Indicator Date hidden'!BA16="x","x",$AZ$2-'Indicator Date hidden'!BA16)</f>
        <v>0</v>
      </c>
      <c r="BA15" s="5">
        <f t="shared" si="0"/>
        <v>8</v>
      </c>
      <c r="BB15" s="171">
        <f t="shared" si="1"/>
        <v>0.15686274509803921</v>
      </c>
      <c r="BC15" s="5">
        <f t="shared" si="2"/>
        <v>4</v>
      </c>
      <c r="BD15" s="171">
        <f t="shared" si="3"/>
        <v>0.77643097542052275</v>
      </c>
      <c r="BE15" s="174">
        <f t="shared" si="4"/>
        <v>0</v>
      </c>
    </row>
    <row r="16" spans="1:57" x14ac:dyDescent="0.25">
      <c r="A16" t="s">
        <v>26</v>
      </c>
      <c r="B16" s="170">
        <f>IF('Indicator Date hidden'!C17="x","x",$B$2-'Indicator Date hidden'!C17)</f>
        <v>0</v>
      </c>
      <c r="C16" s="170">
        <f>IF('Indicator Date hidden'!D17="x","x",$C$2-'Indicator Date hidden'!D17)</f>
        <v>0</v>
      </c>
      <c r="D16" s="170">
        <f>IF('Indicator Date hidden'!E17="x","x",$D$2-'Indicator Date hidden'!E17)</f>
        <v>0</v>
      </c>
      <c r="E16" s="170">
        <f>IF('Indicator Date hidden'!F17="x","x",$E$2-'Indicator Date hidden'!F17)</f>
        <v>0</v>
      </c>
      <c r="F16" s="170">
        <f>IF('Indicator Date hidden'!G17="x","x",$F$2-'Indicator Date hidden'!G17)</f>
        <v>0</v>
      </c>
      <c r="G16" s="170">
        <f>IF('Indicator Date hidden'!H17="x","x",$G$2-'Indicator Date hidden'!H17)</f>
        <v>0</v>
      </c>
      <c r="H16" s="170">
        <f>IF('Indicator Date hidden'!I17="x","x",$H$2-'Indicator Date hidden'!I17)</f>
        <v>0</v>
      </c>
      <c r="I16" s="170">
        <f>IF('Indicator Date hidden'!J17="x","x",$I$2-'Indicator Date hidden'!J17)</f>
        <v>0</v>
      </c>
      <c r="J16" s="170">
        <f>IF('Indicator Date hidden'!K17="x","x",$J$2-'Indicator Date hidden'!K17)</f>
        <v>0</v>
      </c>
      <c r="K16" s="170">
        <f>IF('Indicator Date hidden'!L17="x","x",$K$2-'Indicator Date hidden'!L17)</f>
        <v>0</v>
      </c>
      <c r="L16" s="170">
        <f>IF('Indicator Date hidden'!M17="x","x",$L$2-'Indicator Date hidden'!M17)</f>
        <v>0</v>
      </c>
      <c r="M16" s="170">
        <f>IF('Indicator Date hidden'!N17="x","x",$M$2-'Indicator Date hidden'!N17)</f>
        <v>0</v>
      </c>
      <c r="N16" s="170">
        <f>IF('Indicator Date hidden'!O17="x","x",$N$2-'Indicator Date hidden'!O17)</f>
        <v>0</v>
      </c>
      <c r="O16" s="170">
        <f>IF('Indicator Date hidden'!P17="x","x",$O$2-'Indicator Date hidden'!P17)</f>
        <v>0</v>
      </c>
      <c r="P16" s="170">
        <f>IF('Indicator Date hidden'!Q17="x","x",$P$2-'Indicator Date hidden'!Q17)</f>
        <v>0</v>
      </c>
      <c r="Q16" s="170">
        <f>IF('Indicator Date hidden'!R17="x","x",$Q$2-'Indicator Date hidden'!R17)</f>
        <v>3</v>
      </c>
      <c r="R16" s="170">
        <f>IF('Indicator Date hidden'!S17="x","x",$R$2-'Indicator Date hidden'!S17)</f>
        <v>0</v>
      </c>
      <c r="S16" s="170">
        <f>IF('Indicator Date hidden'!T17="x","x",$S$2-'Indicator Date hidden'!T17)</f>
        <v>0</v>
      </c>
      <c r="T16" s="170">
        <f>IF('Indicator Date hidden'!U17="x","x",$T$2-'Indicator Date hidden'!U17)</f>
        <v>0</v>
      </c>
      <c r="U16" s="170" t="str">
        <f>IF('Indicator Date hidden'!V17="x","x",$U$2-'Indicator Date hidden'!V17)</f>
        <v>x</v>
      </c>
      <c r="V16" s="170">
        <f>IF('Indicator Date hidden'!W17="x","x",$V$2-'Indicator Date hidden'!W17)</f>
        <v>0</v>
      </c>
      <c r="W16" s="170">
        <f>IF('Indicator Date hidden'!X17="x","x",$W$2-'Indicator Date hidden'!X17)</f>
        <v>3</v>
      </c>
      <c r="X16" s="170">
        <f>IF('Indicator Date hidden'!Y17="x","x",$X$2-'Indicator Date hidden'!Y17)</f>
        <v>6</v>
      </c>
      <c r="Y16" s="170">
        <f>IF('Indicator Date hidden'!Z17="x","x",$Y$2-'Indicator Date hidden'!Z17)</f>
        <v>0</v>
      </c>
      <c r="Z16" s="170">
        <f>IF('Indicator Date hidden'!AA17="x","x",$Z$2-'Indicator Date hidden'!AA17)</f>
        <v>0</v>
      </c>
      <c r="AA16" s="170">
        <f>IF('Indicator Date hidden'!AB17="x","x",$AA$2-'Indicator Date hidden'!AB17)</f>
        <v>0</v>
      </c>
      <c r="AB16" s="170">
        <f>IF('Indicator Date hidden'!AC17="x","x",$AB$2-'Indicator Date hidden'!AC17)</f>
        <v>0</v>
      </c>
      <c r="AC16" s="170">
        <f>IF('Indicator Date hidden'!AD17="x","x",$AC$2-'Indicator Date hidden'!AD17)</f>
        <v>0</v>
      </c>
      <c r="AD16" s="170" t="str">
        <f>IF('Indicator Date hidden'!AE17="x","x",$AD$2-'Indicator Date hidden'!AE17)</f>
        <v>x</v>
      </c>
      <c r="AE16" s="170">
        <f>IF('Indicator Date hidden'!AF17="x","x",$AE$2-'Indicator Date hidden'!AF17)</f>
        <v>0</v>
      </c>
      <c r="AF16" s="170">
        <f>IF('Indicator Date hidden'!AG17="x","x",$AF$2-'Indicator Date hidden'!AG17)</f>
        <v>5</v>
      </c>
      <c r="AG16" s="170">
        <f>IF('Indicator Date hidden'!AH17="x","x",$AG$2-'Indicator Date hidden'!AH17)</f>
        <v>0</v>
      </c>
      <c r="AH16" s="170">
        <f>IF('Indicator Date hidden'!AI17="x","x",$AH$2-'Indicator Date hidden'!AI17)</f>
        <v>0</v>
      </c>
      <c r="AI16" s="170">
        <f>IF('Indicator Date hidden'!AJ17="x","x",$AI$2-'Indicator Date hidden'!AJ17)</f>
        <v>0</v>
      </c>
      <c r="AJ16" s="170" t="str">
        <f>IF('Indicator Date hidden'!AK17="x","x",$AJ$2-'Indicator Date hidden'!AK17)</f>
        <v>x</v>
      </c>
      <c r="AK16" s="170">
        <f>IF('Indicator Date hidden'!AL17="x","x",$AK$2-'Indicator Date hidden'!AL17)</f>
        <v>1</v>
      </c>
      <c r="AL16" s="170">
        <f>IF('Indicator Date hidden'!AM17="x","x",$AL$2-'Indicator Date hidden'!AM17)</f>
        <v>0</v>
      </c>
      <c r="AM16" s="170">
        <f>IF('Indicator Date hidden'!AN17="x","x",$AM$2-'Indicator Date hidden'!AN17)</f>
        <v>0</v>
      </c>
      <c r="AN16" s="170">
        <f>IF('Indicator Date hidden'!AO17="x","x",$AN$2-'Indicator Date hidden'!AO17)</f>
        <v>0</v>
      </c>
      <c r="AO16" s="170">
        <f>IF('Indicator Date hidden'!AP17="x","x",$AO$2-'Indicator Date hidden'!AP17)</f>
        <v>0</v>
      </c>
      <c r="AP16" s="170">
        <f>IF('Indicator Date hidden'!AQ17="x","x",$AP$2-'Indicator Date hidden'!AQ17)</f>
        <v>0</v>
      </c>
      <c r="AQ16" s="170">
        <f>IF('Indicator Date hidden'!AR17="x","x",$AQ$2-'Indicator Date hidden'!AR17)</f>
        <v>4</v>
      </c>
      <c r="AR16" s="170">
        <f>IF('Indicator Date hidden'!AS17="x","x",$AR$2-'Indicator Date hidden'!AS17)</f>
        <v>0</v>
      </c>
      <c r="AS16" s="170">
        <f>IF('Indicator Date hidden'!AT17="x","x",$AS$2-'Indicator Date hidden'!AT17)</f>
        <v>0</v>
      </c>
      <c r="AT16" s="170">
        <f>IF('Indicator Date hidden'!AU17="x","x",$AT$2-'Indicator Date hidden'!AU17)</f>
        <v>0</v>
      </c>
      <c r="AU16" s="170" t="str">
        <f>IF('Indicator Date hidden'!AV17="x","x",$AU$2-'Indicator Date hidden'!AV17)</f>
        <v>x</v>
      </c>
      <c r="AV16" s="170">
        <f>IF('Indicator Date hidden'!AW17="x","x",$AV$2-'Indicator Date hidden'!AW17)</f>
        <v>0</v>
      </c>
      <c r="AW16" s="170">
        <f>IF('Indicator Date hidden'!AX17="x","x",$AW$2-'Indicator Date hidden'!AX17)</f>
        <v>0</v>
      </c>
      <c r="AX16" s="170">
        <f>IF('Indicator Date hidden'!AY17="x","x",$AX$2-'Indicator Date hidden'!AY17)</f>
        <v>0</v>
      </c>
      <c r="AY16" s="170">
        <f>IF('Indicator Date hidden'!AZ17="x","x",$AY$2-'Indicator Date hidden'!AZ17)</f>
        <v>0</v>
      </c>
      <c r="AZ16" s="170">
        <f>IF('Indicator Date hidden'!BA17="x","x",$AZ$2-'Indicator Date hidden'!BA17)</f>
        <v>0</v>
      </c>
      <c r="BA16" s="5">
        <f t="shared" si="0"/>
        <v>22</v>
      </c>
      <c r="BB16" s="171">
        <f t="shared" si="1"/>
        <v>0.46808510638297873</v>
      </c>
      <c r="BC16" s="5">
        <f t="shared" si="2"/>
        <v>6</v>
      </c>
      <c r="BD16" s="171">
        <f t="shared" si="3"/>
        <v>1.3503516300104197</v>
      </c>
      <c r="BE16" s="174">
        <f t="shared" si="4"/>
        <v>0</v>
      </c>
    </row>
    <row r="17" spans="1:57" x14ac:dyDescent="0.25">
      <c r="A17" t="s">
        <v>28</v>
      </c>
      <c r="B17" s="170">
        <f>IF('Indicator Date hidden'!C18="x","x",$B$2-'Indicator Date hidden'!C18)</f>
        <v>0</v>
      </c>
      <c r="C17" s="170">
        <f>IF('Indicator Date hidden'!D18="x","x",$C$2-'Indicator Date hidden'!D18)</f>
        <v>0</v>
      </c>
      <c r="D17" s="170">
        <f>IF('Indicator Date hidden'!E18="x","x",$D$2-'Indicator Date hidden'!E18)</f>
        <v>0</v>
      </c>
      <c r="E17" s="170">
        <f>IF('Indicator Date hidden'!F18="x","x",$E$2-'Indicator Date hidden'!F18)</f>
        <v>0</v>
      </c>
      <c r="F17" s="170">
        <f>IF('Indicator Date hidden'!G18="x","x",$F$2-'Indicator Date hidden'!G18)</f>
        <v>0</v>
      </c>
      <c r="G17" s="170">
        <f>IF('Indicator Date hidden'!H18="x","x",$G$2-'Indicator Date hidden'!H18)</f>
        <v>0</v>
      </c>
      <c r="H17" s="170">
        <f>IF('Indicator Date hidden'!I18="x","x",$H$2-'Indicator Date hidden'!I18)</f>
        <v>0</v>
      </c>
      <c r="I17" s="170">
        <f>IF('Indicator Date hidden'!J18="x","x",$I$2-'Indicator Date hidden'!J18)</f>
        <v>0</v>
      </c>
      <c r="J17" s="170">
        <f>IF('Indicator Date hidden'!K18="x","x",$J$2-'Indicator Date hidden'!K18)</f>
        <v>0</v>
      </c>
      <c r="K17" s="170">
        <f>IF('Indicator Date hidden'!L18="x","x",$K$2-'Indicator Date hidden'!L18)</f>
        <v>0</v>
      </c>
      <c r="L17" s="170">
        <f>IF('Indicator Date hidden'!M18="x","x",$L$2-'Indicator Date hidden'!M18)</f>
        <v>0</v>
      </c>
      <c r="M17" s="170">
        <f>IF('Indicator Date hidden'!N18="x","x",$M$2-'Indicator Date hidden'!N18)</f>
        <v>0</v>
      </c>
      <c r="N17" s="170">
        <f>IF('Indicator Date hidden'!O18="x","x",$N$2-'Indicator Date hidden'!O18)</f>
        <v>0</v>
      </c>
      <c r="O17" s="170">
        <f>IF('Indicator Date hidden'!P18="x","x",$O$2-'Indicator Date hidden'!P18)</f>
        <v>0</v>
      </c>
      <c r="P17" s="170">
        <f>IF('Indicator Date hidden'!Q18="x","x",$P$2-'Indicator Date hidden'!Q18)</f>
        <v>0</v>
      </c>
      <c r="Q17" s="170">
        <f>IF('Indicator Date hidden'!R18="x","x",$Q$2-'Indicator Date hidden'!R18)</f>
        <v>10</v>
      </c>
      <c r="R17" s="170">
        <f>IF('Indicator Date hidden'!S18="x","x",$R$2-'Indicator Date hidden'!S18)</f>
        <v>0</v>
      </c>
      <c r="S17" s="170">
        <f>IF('Indicator Date hidden'!T18="x","x",$S$2-'Indicator Date hidden'!T18)</f>
        <v>0</v>
      </c>
      <c r="T17" s="170">
        <f>IF('Indicator Date hidden'!U18="x","x",$T$2-'Indicator Date hidden'!U18)</f>
        <v>0</v>
      </c>
      <c r="U17" s="170">
        <f>IF('Indicator Date hidden'!V18="x","x",$U$2-'Indicator Date hidden'!V18)</f>
        <v>0</v>
      </c>
      <c r="V17" s="170">
        <f>IF('Indicator Date hidden'!W18="x","x",$V$2-'Indicator Date hidden'!W18)</f>
        <v>0</v>
      </c>
      <c r="W17" s="170" t="str">
        <f>IF('Indicator Date hidden'!X18="x","x",$W$2-'Indicator Date hidden'!X18)</f>
        <v>x</v>
      </c>
      <c r="X17" s="170">
        <f>IF('Indicator Date hidden'!Y18="x","x",$X$2-'Indicator Date hidden'!Y18)</f>
        <v>3</v>
      </c>
      <c r="Y17" s="170">
        <f>IF('Indicator Date hidden'!Z18="x","x",$Y$2-'Indicator Date hidden'!Z18)</f>
        <v>0</v>
      </c>
      <c r="Z17" s="170">
        <f>IF('Indicator Date hidden'!AA18="x","x",$Z$2-'Indicator Date hidden'!AA18)</f>
        <v>0</v>
      </c>
      <c r="AA17" s="170">
        <f>IF('Indicator Date hidden'!AB18="x","x",$AA$2-'Indicator Date hidden'!AB18)</f>
        <v>0</v>
      </c>
      <c r="AB17" s="170">
        <f>IF('Indicator Date hidden'!AC18="x","x",$AB$2-'Indicator Date hidden'!AC18)</f>
        <v>0</v>
      </c>
      <c r="AC17" s="170">
        <f>IF('Indicator Date hidden'!AD18="x","x",$AC$2-'Indicator Date hidden'!AD18)</f>
        <v>0</v>
      </c>
      <c r="AD17" s="170" t="str">
        <f>IF('Indicator Date hidden'!AE18="x","x",$AD$2-'Indicator Date hidden'!AE18)</f>
        <v>x</v>
      </c>
      <c r="AE17" s="170">
        <f>IF('Indicator Date hidden'!AF18="x","x",$AE$2-'Indicator Date hidden'!AF18)</f>
        <v>0</v>
      </c>
      <c r="AF17" s="170">
        <f>IF('Indicator Date hidden'!AG18="x","x",$AF$2-'Indicator Date hidden'!AG18)</f>
        <v>-1</v>
      </c>
      <c r="AG17" s="170">
        <f>IF('Indicator Date hidden'!AH18="x","x",$AG$2-'Indicator Date hidden'!AH18)</f>
        <v>0</v>
      </c>
      <c r="AH17" s="170">
        <f>IF('Indicator Date hidden'!AI18="x","x",$AH$2-'Indicator Date hidden'!AI18)</f>
        <v>0</v>
      </c>
      <c r="AI17" s="170">
        <f>IF('Indicator Date hidden'!AJ18="x","x",$AI$2-'Indicator Date hidden'!AJ18)</f>
        <v>0</v>
      </c>
      <c r="AJ17" s="170" t="str">
        <f>IF('Indicator Date hidden'!AK18="x","x",$AJ$2-'Indicator Date hidden'!AK18)</f>
        <v>x</v>
      </c>
      <c r="AK17" s="170">
        <f>IF('Indicator Date hidden'!AL18="x","x",$AK$2-'Indicator Date hidden'!AL18)</f>
        <v>1</v>
      </c>
      <c r="AL17" s="170">
        <f>IF('Indicator Date hidden'!AM18="x","x",$AL$2-'Indicator Date hidden'!AM18)</f>
        <v>0</v>
      </c>
      <c r="AM17" s="170">
        <f>IF('Indicator Date hidden'!AN18="x","x",$AM$2-'Indicator Date hidden'!AN18)</f>
        <v>0</v>
      </c>
      <c r="AN17" s="170">
        <f>IF('Indicator Date hidden'!AO18="x","x",$AN$2-'Indicator Date hidden'!AO18)</f>
        <v>0</v>
      </c>
      <c r="AO17" s="170">
        <f>IF('Indicator Date hidden'!AP18="x","x",$AO$2-'Indicator Date hidden'!AP18)</f>
        <v>3</v>
      </c>
      <c r="AP17" s="170" t="str">
        <f>IF('Indicator Date hidden'!AQ18="x","x",$AP$2-'Indicator Date hidden'!AQ18)</f>
        <v>x</v>
      </c>
      <c r="AQ17" s="170">
        <f>IF('Indicator Date hidden'!AR18="x","x",$AQ$2-'Indicator Date hidden'!AR18)</f>
        <v>0</v>
      </c>
      <c r="AR17" s="170">
        <f>IF('Indicator Date hidden'!AS18="x","x",$AR$2-'Indicator Date hidden'!AS18)</f>
        <v>0</v>
      </c>
      <c r="AS17" s="170">
        <f>IF('Indicator Date hidden'!AT18="x","x",$AS$2-'Indicator Date hidden'!AT18)</f>
        <v>0</v>
      </c>
      <c r="AT17" s="170">
        <f>IF('Indicator Date hidden'!AU18="x","x",$AT$2-'Indicator Date hidden'!AU18)</f>
        <v>0</v>
      </c>
      <c r="AU17" s="170">
        <f>IF('Indicator Date hidden'!AV18="x","x",$AU$2-'Indicator Date hidden'!AV18)</f>
        <v>1</v>
      </c>
      <c r="AV17" s="170">
        <f>IF('Indicator Date hidden'!AW18="x","x",$AV$2-'Indicator Date hidden'!AW18)</f>
        <v>0</v>
      </c>
      <c r="AW17" s="170">
        <f>IF('Indicator Date hidden'!AX18="x","x",$AW$2-'Indicator Date hidden'!AX18)</f>
        <v>0</v>
      </c>
      <c r="AX17" s="170">
        <f>IF('Indicator Date hidden'!AY18="x","x",$AX$2-'Indicator Date hidden'!AY18)</f>
        <v>0</v>
      </c>
      <c r="AY17" s="170">
        <f>IF('Indicator Date hidden'!AZ18="x","x",$AY$2-'Indicator Date hidden'!AZ18)</f>
        <v>0</v>
      </c>
      <c r="AZ17" s="170">
        <f>IF('Indicator Date hidden'!BA18="x","x",$AZ$2-'Indicator Date hidden'!BA18)</f>
        <v>0</v>
      </c>
      <c r="BA17" s="5">
        <f t="shared" si="0"/>
        <v>17</v>
      </c>
      <c r="BB17" s="171">
        <f t="shared" si="1"/>
        <v>0.36170212765957449</v>
      </c>
      <c r="BC17" s="5">
        <f t="shared" si="2"/>
        <v>5</v>
      </c>
      <c r="BD17" s="171">
        <f t="shared" si="3"/>
        <v>1.5632145265295228</v>
      </c>
      <c r="BE17" s="174">
        <f t="shared" si="4"/>
        <v>0</v>
      </c>
    </row>
    <row r="18" spans="1:57" x14ac:dyDescent="0.25">
      <c r="A18" t="s">
        <v>30</v>
      </c>
      <c r="B18" s="170">
        <f>IF('Indicator Date hidden'!C19="x","x",$B$2-'Indicator Date hidden'!C19)</f>
        <v>0</v>
      </c>
      <c r="C18" s="170">
        <f>IF('Indicator Date hidden'!D19="x","x",$C$2-'Indicator Date hidden'!D19)</f>
        <v>0</v>
      </c>
      <c r="D18" s="170">
        <f>IF('Indicator Date hidden'!E19="x","x",$D$2-'Indicator Date hidden'!E19)</f>
        <v>0</v>
      </c>
      <c r="E18" s="170">
        <f>IF('Indicator Date hidden'!F19="x","x",$E$2-'Indicator Date hidden'!F19)</f>
        <v>0</v>
      </c>
      <c r="F18" s="170">
        <f>IF('Indicator Date hidden'!G19="x","x",$F$2-'Indicator Date hidden'!G19)</f>
        <v>0</v>
      </c>
      <c r="G18" s="170">
        <f>IF('Indicator Date hidden'!H19="x","x",$G$2-'Indicator Date hidden'!H19)</f>
        <v>0</v>
      </c>
      <c r="H18" s="170">
        <f>IF('Indicator Date hidden'!I19="x","x",$H$2-'Indicator Date hidden'!I19)</f>
        <v>0</v>
      </c>
      <c r="I18" s="170">
        <f>IF('Indicator Date hidden'!J19="x","x",$I$2-'Indicator Date hidden'!J19)</f>
        <v>0</v>
      </c>
      <c r="J18" s="170">
        <f>IF('Indicator Date hidden'!K19="x","x",$J$2-'Indicator Date hidden'!K19)</f>
        <v>0</v>
      </c>
      <c r="K18" s="170">
        <f>IF('Indicator Date hidden'!L19="x","x",$K$2-'Indicator Date hidden'!L19)</f>
        <v>0</v>
      </c>
      <c r="L18" s="170">
        <f>IF('Indicator Date hidden'!M19="x","x",$L$2-'Indicator Date hidden'!M19)</f>
        <v>0</v>
      </c>
      <c r="M18" s="170">
        <f>IF('Indicator Date hidden'!N19="x","x",$M$2-'Indicator Date hidden'!N19)</f>
        <v>0</v>
      </c>
      <c r="N18" s="170">
        <f>IF('Indicator Date hidden'!O19="x","x",$N$2-'Indicator Date hidden'!O19)</f>
        <v>0</v>
      </c>
      <c r="O18" s="170">
        <f>IF('Indicator Date hidden'!P19="x","x",$O$2-'Indicator Date hidden'!P19)</f>
        <v>0</v>
      </c>
      <c r="P18" s="170">
        <f>IF('Indicator Date hidden'!Q19="x","x",$P$2-'Indicator Date hidden'!Q19)</f>
        <v>0</v>
      </c>
      <c r="Q18" s="170" t="str">
        <f>IF('Indicator Date hidden'!R19="x","x",$Q$2-'Indicator Date hidden'!R19)</f>
        <v>x</v>
      </c>
      <c r="R18" s="170">
        <f>IF('Indicator Date hidden'!S19="x","x",$R$2-'Indicator Date hidden'!S19)</f>
        <v>0</v>
      </c>
      <c r="S18" s="170">
        <f>IF('Indicator Date hidden'!T19="x","x",$S$2-'Indicator Date hidden'!T19)</f>
        <v>0</v>
      </c>
      <c r="T18" s="170">
        <f>IF('Indicator Date hidden'!U19="x","x",$T$2-'Indicator Date hidden'!U19)</f>
        <v>0</v>
      </c>
      <c r="U18" s="170" t="str">
        <f>IF('Indicator Date hidden'!V19="x","x",$U$2-'Indicator Date hidden'!V19)</f>
        <v>x</v>
      </c>
      <c r="V18" s="170">
        <f>IF('Indicator Date hidden'!W19="x","x",$V$2-'Indicator Date hidden'!W19)</f>
        <v>0</v>
      </c>
      <c r="W18" s="170" t="str">
        <f>IF('Indicator Date hidden'!X19="x","x",$W$2-'Indicator Date hidden'!X19)</f>
        <v>x</v>
      </c>
      <c r="X18" s="170">
        <f>IF('Indicator Date hidden'!Y19="x","x",$X$2-'Indicator Date hidden'!Y19)</f>
        <v>3</v>
      </c>
      <c r="Y18" s="170">
        <f>IF('Indicator Date hidden'!Z19="x","x",$Y$2-'Indicator Date hidden'!Z19)</f>
        <v>0</v>
      </c>
      <c r="Z18" s="170">
        <f>IF('Indicator Date hidden'!AA19="x","x",$Z$2-'Indicator Date hidden'!AA19)</f>
        <v>0</v>
      </c>
      <c r="AA18" s="170" t="str">
        <f>IF('Indicator Date hidden'!AB19="x","x",$AA$2-'Indicator Date hidden'!AB19)</f>
        <v>x</v>
      </c>
      <c r="AB18" s="170">
        <f>IF('Indicator Date hidden'!AC19="x","x",$AB$2-'Indicator Date hidden'!AC19)</f>
        <v>0</v>
      </c>
      <c r="AC18" s="170">
        <f>IF('Indicator Date hidden'!AD19="x","x",$AC$2-'Indicator Date hidden'!AD19)</f>
        <v>0</v>
      </c>
      <c r="AD18" s="170" t="str">
        <f>IF('Indicator Date hidden'!AE19="x","x",$AD$2-'Indicator Date hidden'!AE19)</f>
        <v>x</v>
      </c>
      <c r="AE18" s="170">
        <f>IF('Indicator Date hidden'!AF19="x","x",$AE$2-'Indicator Date hidden'!AF19)</f>
        <v>0</v>
      </c>
      <c r="AF18" s="170">
        <f>IF('Indicator Date hidden'!AG19="x","x",$AF$2-'Indicator Date hidden'!AG19)</f>
        <v>3</v>
      </c>
      <c r="AG18" s="170">
        <f>IF('Indicator Date hidden'!AH19="x","x",$AG$2-'Indicator Date hidden'!AH19)</f>
        <v>0</v>
      </c>
      <c r="AH18" s="170">
        <f>IF('Indicator Date hidden'!AI19="x","x",$AH$2-'Indicator Date hidden'!AI19)</f>
        <v>0</v>
      </c>
      <c r="AI18" s="170">
        <f>IF('Indicator Date hidden'!AJ19="x","x",$AI$2-'Indicator Date hidden'!AJ19)</f>
        <v>0</v>
      </c>
      <c r="AJ18" s="170" t="str">
        <f>IF('Indicator Date hidden'!AK19="x","x",$AJ$2-'Indicator Date hidden'!AK19)</f>
        <v>x</v>
      </c>
      <c r="AK18" s="170">
        <f>IF('Indicator Date hidden'!AL19="x","x",$AK$2-'Indicator Date hidden'!AL19)</f>
        <v>1</v>
      </c>
      <c r="AL18" s="170">
        <f>IF('Indicator Date hidden'!AM19="x","x",$AL$2-'Indicator Date hidden'!AM19)</f>
        <v>0</v>
      </c>
      <c r="AM18" s="170">
        <f>IF('Indicator Date hidden'!AN19="x","x",$AM$2-'Indicator Date hidden'!AN19)</f>
        <v>0</v>
      </c>
      <c r="AN18" s="170">
        <f>IF('Indicator Date hidden'!AO19="x","x",$AN$2-'Indicator Date hidden'!AO19)</f>
        <v>0</v>
      </c>
      <c r="AO18" s="170">
        <f>IF('Indicator Date hidden'!AP19="x","x",$AO$2-'Indicator Date hidden'!AP19)</f>
        <v>0</v>
      </c>
      <c r="AP18" s="170">
        <f>IF('Indicator Date hidden'!AQ19="x","x",$AP$2-'Indicator Date hidden'!AQ19)</f>
        <v>0</v>
      </c>
      <c r="AQ18" s="170" t="str">
        <f>IF('Indicator Date hidden'!AR19="x","x",$AQ$2-'Indicator Date hidden'!AR19)</f>
        <v>x</v>
      </c>
      <c r="AR18" s="170">
        <f>IF('Indicator Date hidden'!AS19="x","x",$AR$2-'Indicator Date hidden'!AS19)</f>
        <v>0</v>
      </c>
      <c r="AS18" s="170">
        <f>IF('Indicator Date hidden'!AT19="x","x",$AS$2-'Indicator Date hidden'!AT19)</f>
        <v>0</v>
      </c>
      <c r="AT18" s="170">
        <f>IF('Indicator Date hidden'!AU19="x","x",$AT$2-'Indicator Date hidden'!AU19)</f>
        <v>0</v>
      </c>
      <c r="AU18" s="170" t="str">
        <f>IF('Indicator Date hidden'!AV19="x","x",$AU$2-'Indicator Date hidden'!AV19)</f>
        <v>x</v>
      </c>
      <c r="AV18" s="170">
        <f>IF('Indicator Date hidden'!AW19="x","x",$AV$2-'Indicator Date hidden'!AW19)</f>
        <v>0</v>
      </c>
      <c r="AW18" s="170">
        <f>IF('Indicator Date hidden'!AX19="x","x",$AW$2-'Indicator Date hidden'!AX19)</f>
        <v>0</v>
      </c>
      <c r="AX18" s="170">
        <f>IF('Indicator Date hidden'!AY19="x","x",$AX$2-'Indicator Date hidden'!AY19)</f>
        <v>0</v>
      </c>
      <c r="AY18" s="170">
        <f>IF('Indicator Date hidden'!AZ19="x","x",$AY$2-'Indicator Date hidden'!AZ19)</f>
        <v>0</v>
      </c>
      <c r="AZ18" s="170">
        <f>IF('Indicator Date hidden'!BA19="x","x",$AZ$2-'Indicator Date hidden'!BA19)</f>
        <v>0</v>
      </c>
      <c r="BA18" s="5">
        <f t="shared" si="0"/>
        <v>7</v>
      </c>
      <c r="BB18" s="171">
        <f t="shared" si="1"/>
        <v>0.16279069767441862</v>
      </c>
      <c r="BC18" s="5">
        <f t="shared" si="2"/>
        <v>3</v>
      </c>
      <c r="BD18" s="171">
        <f t="shared" si="3"/>
        <v>0.6444840214209776</v>
      </c>
      <c r="BE18" s="174">
        <f t="shared" si="4"/>
        <v>0</v>
      </c>
    </row>
    <row r="19" spans="1:57" x14ac:dyDescent="0.25">
      <c r="A19" t="s">
        <v>32</v>
      </c>
      <c r="B19" s="170">
        <f>IF('Indicator Date hidden'!C20="x","x",$B$2-'Indicator Date hidden'!C20)</f>
        <v>0</v>
      </c>
      <c r="C19" s="170">
        <f>IF('Indicator Date hidden'!D20="x","x",$C$2-'Indicator Date hidden'!D20)</f>
        <v>0</v>
      </c>
      <c r="D19" s="170">
        <f>IF('Indicator Date hidden'!E20="x","x",$D$2-'Indicator Date hidden'!E20)</f>
        <v>0</v>
      </c>
      <c r="E19" s="170">
        <f>IF('Indicator Date hidden'!F20="x","x",$E$2-'Indicator Date hidden'!F20)</f>
        <v>0</v>
      </c>
      <c r="F19" s="170">
        <f>IF('Indicator Date hidden'!G20="x","x",$F$2-'Indicator Date hidden'!G20)</f>
        <v>0</v>
      </c>
      <c r="G19" s="170">
        <f>IF('Indicator Date hidden'!H20="x","x",$G$2-'Indicator Date hidden'!H20)</f>
        <v>0</v>
      </c>
      <c r="H19" s="170">
        <f>IF('Indicator Date hidden'!I20="x","x",$H$2-'Indicator Date hidden'!I20)</f>
        <v>0</v>
      </c>
      <c r="I19" s="170">
        <f>IF('Indicator Date hidden'!J20="x","x",$I$2-'Indicator Date hidden'!J20)</f>
        <v>0</v>
      </c>
      <c r="J19" s="170">
        <f>IF('Indicator Date hidden'!K20="x","x",$J$2-'Indicator Date hidden'!K20)</f>
        <v>0</v>
      </c>
      <c r="K19" s="170">
        <f>IF('Indicator Date hidden'!L20="x","x",$K$2-'Indicator Date hidden'!L20)</f>
        <v>0</v>
      </c>
      <c r="L19" s="170">
        <f>IF('Indicator Date hidden'!M20="x","x",$L$2-'Indicator Date hidden'!M20)</f>
        <v>0</v>
      </c>
      <c r="M19" s="170">
        <f>IF('Indicator Date hidden'!N20="x","x",$M$2-'Indicator Date hidden'!N20)</f>
        <v>0</v>
      </c>
      <c r="N19" s="170">
        <f>IF('Indicator Date hidden'!O20="x","x",$N$2-'Indicator Date hidden'!O20)</f>
        <v>0</v>
      </c>
      <c r="O19" s="170">
        <f>IF('Indicator Date hidden'!P20="x","x",$O$2-'Indicator Date hidden'!P20)</f>
        <v>0</v>
      </c>
      <c r="P19" s="170">
        <f>IF('Indicator Date hidden'!Q20="x","x",$P$2-'Indicator Date hidden'!Q20)</f>
        <v>0</v>
      </c>
      <c r="Q19" s="170">
        <f>IF('Indicator Date hidden'!R20="x","x",$Q$2-'Indicator Date hidden'!R20)</f>
        <v>4</v>
      </c>
      <c r="R19" s="170">
        <f>IF('Indicator Date hidden'!S20="x","x",$R$2-'Indicator Date hidden'!S20)</f>
        <v>0</v>
      </c>
      <c r="S19" s="170">
        <f>IF('Indicator Date hidden'!T20="x","x",$S$2-'Indicator Date hidden'!T20)</f>
        <v>0</v>
      </c>
      <c r="T19" s="170">
        <f>IF('Indicator Date hidden'!U20="x","x",$T$2-'Indicator Date hidden'!U20)</f>
        <v>0</v>
      </c>
      <c r="U19" s="170">
        <f>IF('Indicator Date hidden'!V20="x","x",$U$2-'Indicator Date hidden'!V20)</f>
        <v>0</v>
      </c>
      <c r="V19" s="170">
        <f>IF('Indicator Date hidden'!W20="x","x",$V$2-'Indicator Date hidden'!W20)</f>
        <v>0</v>
      </c>
      <c r="W19" s="170">
        <f>IF('Indicator Date hidden'!X20="x","x",$W$2-'Indicator Date hidden'!X20)</f>
        <v>5</v>
      </c>
      <c r="X19" s="170">
        <f>IF('Indicator Date hidden'!Y20="x","x",$X$2-'Indicator Date hidden'!Y20)</f>
        <v>6</v>
      </c>
      <c r="Y19" s="170">
        <f>IF('Indicator Date hidden'!Z20="x","x",$Y$2-'Indicator Date hidden'!Z20)</f>
        <v>0</v>
      </c>
      <c r="Z19" s="170">
        <f>IF('Indicator Date hidden'!AA20="x","x",$Z$2-'Indicator Date hidden'!AA20)</f>
        <v>0</v>
      </c>
      <c r="AA19" s="170">
        <f>IF('Indicator Date hidden'!AB20="x","x",$AA$2-'Indicator Date hidden'!AB20)</f>
        <v>0</v>
      </c>
      <c r="AB19" s="170">
        <f>IF('Indicator Date hidden'!AC20="x","x",$AB$2-'Indicator Date hidden'!AC20)</f>
        <v>0</v>
      </c>
      <c r="AC19" s="170">
        <f>IF('Indicator Date hidden'!AD20="x","x",$AC$2-'Indicator Date hidden'!AD20)</f>
        <v>0</v>
      </c>
      <c r="AD19" s="170">
        <f>IF('Indicator Date hidden'!AE20="x","x",$AD$2-'Indicator Date hidden'!AE20)</f>
        <v>0</v>
      </c>
      <c r="AE19" s="170">
        <f>IF('Indicator Date hidden'!AF20="x","x",$AE$2-'Indicator Date hidden'!AF20)</f>
        <v>0</v>
      </c>
      <c r="AF19" s="170">
        <f>IF('Indicator Date hidden'!AG20="x","x",$AF$2-'Indicator Date hidden'!AG20)</f>
        <v>6</v>
      </c>
      <c r="AG19" s="170">
        <f>IF('Indicator Date hidden'!AH20="x","x",$AG$2-'Indicator Date hidden'!AH20)</f>
        <v>0</v>
      </c>
      <c r="AH19" s="170">
        <f>IF('Indicator Date hidden'!AI20="x","x",$AH$2-'Indicator Date hidden'!AI20)</f>
        <v>0</v>
      </c>
      <c r="AI19" s="170">
        <f>IF('Indicator Date hidden'!AJ20="x","x",$AI$2-'Indicator Date hidden'!AJ20)</f>
        <v>0</v>
      </c>
      <c r="AJ19" s="170" t="str">
        <f>IF('Indicator Date hidden'!AK20="x","x",$AJ$2-'Indicator Date hidden'!AK20)</f>
        <v>x</v>
      </c>
      <c r="AK19" s="170">
        <f>IF('Indicator Date hidden'!AL20="x","x",$AK$2-'Indicator Date hidden'!AL20)</f>
        <v>1</v>
      </c>
      <c r="AL19" s="170">
        <f>IF('Indicator Date hidden'!AM20="x","x",$AL$2-'Indicator Date hidden'!AM20)</f>
        <v>0</v>
      </c>
      <c r="AM19" s="170">
        <f>IF('Indicator Date hidden'!AN20="x","x",$AM$2-'Indicator Date hidden'!AN20)</f>
        <v>0</v>
      </c>
      <c r="AN19" s="170">
        <f>IF('Indicator Date hidden'!AO20="x","x",$AN$2-'Indicator Date hidden'!AO20)</f>
        <v>0</v>
      </c>
      <c r="AO19" s="170">
        <f>IF('Indicator Date hidden'!AP20="x","x",$AO$2-'Indicator Date hidden'!AP20)</f>
        <v>3</v>
      </c>
      <c r="AP19" s="170">
        <f>IF('Indicator Date hidden'!AQ20="x","x",$AP$2-'Indicator Date hidden'!AQ20)</f>
        <v>2</v>
      </c>
      <c r="AQ19" s="170" t="str">
        <f>IF('Indicator Date hidden'!AR20="x","x",$AQ$2-'Indicator Date hidden'!AR20)</f>
        <v>x</v>
      </c>
      <c r="AR19" s="170">
        <f>IF('Indicator Date hidden'!AS20="x","x",$AR$2-'Indicator Date hidden'!AS20)</f>
        <v>0</v>
      </c>
      <c r="AS19" s="170" t="str">
        <f>IF('Indicator Date hidden'!AT20="x","x",$AS$2-'Indicator Date hidden'!AT20)</f>
        <v>x</v>
      </c>
      <c r="AT19" s="170">
        <f>IF('Indicator Date hidden'!AU20="x","x",$AT$2-'Indicator Date hidden'!AU20)</f>
        <v>0</v>
      </c>
      <c r="AU19" s="170">
        <f>IF('Indicator Date hidden'!AV20="x","x",$AU$2-'Indicator Date hidden'!AV20)</f>
        <v>1</v>
      </c>
      <c r="AV19" s="170">
        <f>IF('Indicator Date hidden'!AW20="x","x",$AV$2-'Indicator Date hidden'!AW20)</f>
        <v>0</v>
      </c>
      <c r="AW19" s="170">
        <f>IF('Indicator Date hidden'!AX20="x","x",$AW$2-'Indicator Date hidden'!AX20)</f>
        <v>0</v>
      </c>
      <c r="AX19" s="170">
        <f>IF('Indicator Date hidden'!AY20="x","x",$AX$2-'Indicator Date hidden'!AY20)</f>
        <v>0</v>
      </c>
      <c r="AY19" s="170">
        <f>IF('Indicator Date hidden'!AZ20="x","x",$AY$2-'Indicator Date hidden'!AZ20)</f>
        <v>0</v>
      </c>
      <c r="AZ19" s="170">
        <f>IF('Indicator Date hidden'!BA20="x","x",$AZ$2-'Indicator Date hidden'!BA20)</f>
        <v>0</v>
      </c>
      <c r="BA19" s="5">
        <f t="shared" si="0"/>
        <v>28</v>
      </c>
      <c r="BB19" s="171">
        <f t="shared" si="1"/>
        <v>0.58333333333333337</v>
      </c>
      <c r="BC19" s="5">
        <f t="shared" si="2"/>
        <v>8</v>
      </c>
      <c r="BD19" s="171">
        <f t="shared" si="3"/>
        <v>1.5252504348102605</v>
      </c>
      <c r="BE19" s="174">
        <f t="shared" si="4"/>
        <v>0</v>
      </c>
    </row>
    <row r="20" spans="1:57" x14ac:dyDescent="0.25">
      <c r="A20" t="s">
        <v>34</v>
      </c>
      <c r="B20" s="170">
        <f>IF('Indicator Date hidden'!C21="x","x",$B$2-'Indicator Date hidden'!C21)</f>
        <v>0</v>
      </c>
      <c r="C20" s="170">
        <f>IF('Indicator Date hidden'!D21="x","x",$C$2-'Indicator Date hidden'!D21)</f>
        <v>0</v>
      </c>
      <c r="D20" s="170">
        <f>IF('Indicator Date hidden'!E21="x","x",$D$2-'Indicator Date hidden'!E21)</f>
        <v>0</v>
      </c>
      <c r="E20" s="170">
        <f>IF('Indicator Date hidden'!F21="x","x",$E$2-'Indicator Date hidden'!F21)</f>
        <v>0</v>
      </c>
      <c r="F20" s="170">
        <f>IF('Indicator Date hidden'!G21="x","x",$F$2-'Indicator Date hidden'!G21)</f>
        <v>0</v>
      </c>
      <c r="G20" s="170">
        <f>IF('Indicator Date hidden'!H21="x","x",$G$2-'Indicator Date hidden'!H21)</f>
        <v>0</v>
      </c>
      <c r="H20" s="170">
        <f>IF('Indicator Date hidden'!I21="x","x",$H$2-'Indicator Date hidden'!I21)</f>
        <v>0</v>
      </c>
      <c r="I20" s="170">
        <f>IF('Indicator Date hidden'!J21="x","x",$I$2-'Indicator Date hidden'!J21)</f>
        <v>0</v>
      </c>
      <c r="J20" s="170">
        <f>IF('Indicator Date hidden'!K21="x","x",$J$2-'Indicator Date hidden'!K21)</f>
        <v>0</v>
      </c>
      <c r="K20" s="170">
        <f>IF('Indicator Date hidden'!L21="x","x",$K$2-'Indicator Date hidden'!L21)</f>
        <v>0</v>
      </c>
      <c r="L20" s="170">
        <f>IF('Indicator Date hidden'!M21="x","x",$L$2-'Indicator Date hidden'!M21)</f>
        <v>0</v>
      </c>
      <c r="M20" s="170">
        <f>IF('Indicator Date hidden'!N21="x","x",$M$2-'Indicator Date hidden'!N21)</f>
        <v>0</v>
      </c>
      <c r="N20" s="170">
        <f>IF('Indicator Date hidden'!O21="x","x",$N$2-'Indicator Date hidden'!O21)</f>
        <v>0</v>
      </c>
      <c r="O20" s="170">
        <f>IF('Indicator Date hidden'!P21="x","x",$O$2-'Indicator Date hidden'!P21)</f>
        <v>0</v>
      </c>
      <c r="P20" s="170">
        <f>IF('Indicator Date hidden'!Q21="x","x",$P$2-'Indicator Date hidden'!Q21)</f>
        <v>0</v>
      </c>
      <c r="Q20" s="170">
        <f>IF('Indicator Date hidden'!R21="x","x",$Q$2-'Indicator Date hidden'!R21)</f>
        <v>3</v>
      </c>
      <c r="R20" s="170">
        <f>IF('Indicator Date hidden'!S21="x","x",$R$2-'Indicator Date hidden'!S21)</f>
        <v>0</v>
      </c>
      <c r="S20" s="170">
        <f>IF('Indicator Date hidden'!T21="x","x",$S$2-'Indicator Date hidden'!T21)</f>
        <v>0</v>
      </c>
      <c r="T20" s="170">
        <f>IF('Indicator Date hidden'!U21="x","x",$T$2-'Indicator Date hidden'!U21)</f>
        <v>0</v>
      </c>
      <c r="U20" s="170">
        <f>IF('Indicator Date hidden'!V21="x","x",$U$2-'Indicator Date hidden'!V21)</f>
        <v>0</v>
      </c>
      <c r="V20" s="170">
        <f>IF('Indicator Date hidden'!W21="x","x",$V$2-'Indicator Date hidden'!W21)</f>
        <v>0</v>
      </c>
      <c r="W20" s="170">
        <f>IF('Indicator Date hidden'!X21="x","x",$W$2-'Indicator Date hidden'!X21)</f>
        <v>2</v>
      </c>
      <c r="X20" s="170">
        <f>IF('Indicator Date hidden'!Y21="x","x",$X$2-'Indicator Date hidden'!Y21)</f>
        <v>0</v>
      </c>
      <c r="Y20" s="170">
        <f>IF('Indicator Date hidden'!Z21="x","x",$Y$2-'Indicator Date hidden'!Z21)</f>
        <v>0</v>
      </c>
      <c r="Z20" s="170">
        <f>IF('Indicator Date hidden'!AA21="x","x",$Z$2-'Indicator Date hidden'!AA21)</f>
        <v>0</v>
      </c>
      <c r="AA20" s="170">
        <f>IF('Indicator Date hidden'!AB21="x","x",$AA$2-'Indicator Date hidden'!AB21)</f>
        <v>0</v>
      </c>
      <c r="AB20" s="170">
        <f>IF('Indicator Date hidden'!AC21="x","x",$AB$2-'Indicator Date hidden'!AC21)</f>
        <v>0</v>
      </c>
      <c r="AC20" s="170">
        <f>IF('Indicator Date hidden'!AD21="x","x",$AC$2-'Indicator Date hidden'!AD21)</f>
        <v>0</v>
      </c>
      <c r="AD20" s="170">
        <f>IF('Indicator Date hidden'!AE21="x","x",$AD$2-'Indicator Date hidden'!AE21)</f>
        <v>0</v>
      </c>
      <c r="AE20" s="170">
        <f>IF('Indicator Date hidden'!AF21="x","x",$AE$2-'Indicator Date hidden'!AF21)</f>
        <v>0</v>
      </c>
      <c r="AF20" s="170">
        <f>IF('Indicator Date hidden'!AG21="x","x",$AF$2-'Indicator Date hidden'!AG21)</f>
        <v>4</v>
      </c>
      <c r="AG20" s="170">
        <f>IF('Indicator Date hidden'!AH21="x","x",$AG$2-'Indicator Date hidden'!AH21)</f>
        <v>0</v>
      </c>
      <c r="AH20" s="170">
        <f>IF('Indicator Date hidden'!AI21="x","x",$AH$2-'Indicator Date hidden'!AI21)</f>
        <v>0</v>
      </c>
      <c r="AI20" s="170">
        <f>IF('Indicator Date hidden'!AJ21="x","x",$AI$2-'Indicator Date hidden'!AJ21)</f>
        <v>0</v>
      </c>
      <c r="AJ20" s="170" t="str">
        <f>IF('Indicator Date hidden'!AK21="x","x",$AJ$2-'Indicator Date hidden'!AK21)</f>
        <v>x</v>
      </c>
      <c r="AK20" s="170">
        <f>IF('Indicator Date hidden'!AL21="x","x",$AK$2-'Indicator Date hidden'!AL21)</f>
        <v>1</v>
      </c>
      <c r="AL20" s="170">
        <f>IF('Indicator Date hidden'!AM21="x","x",$AL$2-'Indicator Date hidden'!AM21)</f>
        <v>0</v>
      </c>
      <c r="AM20" s="170">
        <f>IF('Indicator Date hidden'!AN21="x","x",$AM$2-'Indicator Date hidden'!AN21)</f>
        <v>0</v>
      </c>
      <c r="AN20" s="170">
        <f>IF('Indicator Date hidden'!AO21="x","x",$AN$2-'Indicator Date hidden'!AO21)</f>
        <v>0</v>
      </c>
      <c r="AO20" s="170">
        <f>IF('Indicator Date hidden'!AP21="x","x",$AO$2-'Indicator Date hidden'!AP21)</f>
        <v>0</v>
      </c>
      <c r="AP20" s="170">
        <f>IF('Indicator Date hidden'!AQ21="x","x",$AP$2-'Indicator Date hidden'!AQ21)</f>
        <v>0</v>
      </c>
      <c r="AQ20" s="170">
        <f>IF('Indicator Date hidden'!AR21="x","x",$AQ$2-'Indicator Date hidden'!AR21)</f>
        <v>0</v>
      </c>
      <c r="AR20" s="170">
        <f>IF('Indicator Date hidden'!AS21="x","x",$AR$2-'Indicator Date hidden'!AS21)</f>
        <v>0</v>
      </c>
      <c r="AS20" s="170">
        <f>IF('Indicator Date hidden'!AT21="x","x",$AS$2-'Indicator Date hidden'!AT21)</f>
        <v>0</v>
      </c>
      <c r="AT20" s="170">
        <f>IF('Indicator Date hidden'!AU21="x","x",$AT$2-'Indicator Date hidden'!AU21)</f>
        <v>0</v>
      </c>
      <c r="AU20" s="170">
        <f>IF('Indicator Date hidden'!AV21="x","x",$AU$2-'Indicator Date hidden'!AV21)</f>
        <v>1</v>
      </c>
      <c r="AV20" s="170">
        <f>IF('Indicator Date hidden'!AW21="x","x",$AV$2-'Indicator Date hidden'!AW21)</f>
        <v>0</v>
      </c>
      <c r="AW20" s="170">
        <f>IF('Indicator Date hidden'!AX21="x","x",$AW$2-'Indicator Date hidden'!AX21)</f>
        <v>0</v>
      </c>
      <c r="AX20" s="170">
        <f>IF('Indicator Date hidden'!AY21="x","x",$AX$2-'Indicator Date hidden'!AY21)</f>
        <v>0</v>
      </c>
      <c r="AY20" s="170">
        <f>IF('Indicator Date hidden'!AZ21="x","x",$AY$2-'Indicator Date hidden'!AZ21)</f>
        <v>0</v>
      </c>
      <c r="AZ20" s="170">
        <f>IF('Indicator Date hidden'!BA21="x","x",$AZ$2-'Indicator Date hidden'!BA21)</f>
        <v>0</v>
      </c>
      <c r="BA20" s="5">
        <f t="shared" si="0"/>
        <v>11</v>
      </c>
      <c r="BB20" s="171">
        <f t="shared" si="1"/>
        <v>0.22</v>
      </c>
      <c r="BC20" s="5">
        <f t="shared" si="2"/>
        <v>5</v>
      </c>
      <c r="BD20" s="171">
        <f t="shared" si="3"/>
        <v>0.756042326857432</v>
      </c>
      <c r="BE20" s="174">
        <f t="shared" si="4"/>
        <v>0</v>
      </c>
    </row>
    <row r="21" spans="1:57" x14ac:dyDescent="0.25">
      <c r="A21" t="s">
        <v>36</v>
      </c>
      <c r="B21" s="170">
        <f>IF('Indicator Date hidden'!C22="x","x",$B$2-'Indicator Date hidden'!C22)</f>
        <v>0</v>
      </c>
      <c r="C21" s="170">
        <f>IF('Indicator Date hidden'!D22="x","x",$C$2-'Indicator Date hidden'!D22)</f>
        <v>0</v>
      </c>
      <c r="D21" s="170">
        <f>IF('Indicator Date hidden'!E22="x","x",$D$2-'Indicator Date hidden'!E22)</f>
        <v>0</v>
      </c>
      <c r="E21" s="170">
        <f>IF('Indicator Date hidden'!F22="x","x",$E$2-'Indicator Date hidden'!F22)</f>
        <v>0</v>
      </c>
      <c r="F21" s="170">
        <f>IF('Indicator Date hidden'!G22="x","x",$F$2-'Indicator Date hidden'!G22)</f>
        <v>0</v>
      </c>
      <c r="G21" s="170">
        <f>IF('Indicator Date hidden'!H22="x","x",$G$2-'Indicator Date hidden'!H22)</f>
        <v>0</v>
      </c>
      <c r="H21" s="170">
        <f>IF('Indicator Date hidden'!I22="x","x",$H$2-'Indicator Date hidden'!I22)</f>
        <v>0</v>
      </c>
      <c r="I21" s="170">
        <f>IF('Indicator Date hidden'!J22="x","x",$I$2-'Indicator Date hidden'!J22)</f>
        <v>0</v>
      </c>
      <c r="J21" s="170">
        <f>IF('Indicator Date hidden'!K22="x","x",$J$2-'Indicator Date hidden'!K22)</f>
        <v>0</v>
      </c>
      <c r="K21" s="170">
        <f>IF('Indicator Date hidden'!L22="x","x",$K$2-'Indicator Date hidden'!L22)</f>
        <v>0</v>
      </c>
      <c r="L21" s="170">
        <f>IF('Indicator Date hidden'!M22="x","x",$L$2-'Indicator Date hidden'!M22)</f>
        <v>0</v>
      </c>
      <c r="M21" s="170">
        <f>IF('Indicator Date hidden'!N22="x","x",$M$2-'Indicator Date hidden'!N22)</f>
        <v>0</v>
      </c>
      <c r="N21" s="170">
        <f>IF('Indicator Date hidden'!O22="x","x",$N$2-'Indicator Date hidden'!O22)</f>
        <v>0</v>
      </c>
      <c r="O21" s="170">
        <f>IF('Indicator Date hidden'!P22="x","x",$O$2-'Indicator Date hidden'!P22)</f>
        <v>0</v>
      </c>
      <c r="P21" s="170">
        <f>IF('Indicator Date hidden'!Q22="x","x",$P$2-'Indicator Date hidden'!Q22)</f>
        <v>0</v>
      </c>
      <c r="Q21" s="170">
        <f>IF('Indicator Date hidden'!R22="x","x",$Q$2-'Indicator Date hidden'!R22)</f>
        <v>5</v>
      </c>
      <c r="R21" s="170">
        <f>IF('Indicator Date hidden'!S22="x","x",$R$2-'Indicator Date hidden'!S22)</f>
        <v>0</v>
      </c>
      <c r="S21" s="170">
        <f>IF('Indicator Date hidden'!T22="x","x",$S$2-'Indicator Date hidden'!T22)</f>
        <v>0</v>
      </c>
      <c r="T21" s="170">
        <f>IF('Indicator Date hidden'!U22="x","x",$T$2-'Indicator Date hidden'!U22)</f>
        <v>0</v>
      </c>
      <c r="U21" s="170">
        <f>IF('Indicator Date hidden'!V22="x","x",$U$2-'Indicator Date hidden'!V22)</f>
        <v>0</v>
      </c>
      <c r="V21" s="170">
        <f>IF('Indicator Date hidden'!W22="x","x",$V$2-'Indicator Date hidden'!W22)</f>
        <v>0</v>
      </c>
      <c r="W21" s="170">
        <f>IF('Indicator Date hidden'!X22="x","x",$W$2-'Indicator Date hidden'!X22)</f>
        <v>6</v>
      </c>
      <c r="X21" s="170">
        <f>IF('Indicator Date hidden'!Y22="x","x",$X$2-'Indicator Date hidden'!Y22)</f>
        <v>0</v>
      </c>
      <c r="Y21" s="170">
        <f>IF('Indicator Date hidden'!Z22="x","x",$Y$2-'Indicator Date hidden'!Z22)</f>
        <v>0</v>
      </c>
      <c r="Z21" s="170">
        <f>IF('Indicator Date hidden'!AA22="x","x",$Z$2-'Indicator Date hidden'!AA22)</f>
        <v>0</v>
      </c>
      <c r="AA21" s="170">
        <f>IF('Indicator Date hidden'!AB22="x","x",$AA$2-'Indicator Date hidden'!AB22)</f>
        <v>3</v>
      </c>
      <c r="AB21" s="170">
        <f>IF('Indicator Date hidden'!AC22="x","x",$AB$2-'Indicator Date hidden'!AC22)</f>
        <v>0</v>
      </c>
      <c r="AC21" s="170">
        <f>IF('Indicator Date hidden'!AD22="x","x",$AC$2-'Indicator Date hidden'!AD22)</f>
        <v>0</v>
      </c>
      <c r="AD21" s="170">
        <f>IF('Indicator Date hidden'!AE22="x","x",$AD$2-'Indicator Date hidden'!AE22)</f>
        <v>0</v>
      </c>
      <c r="AE21" s="170">
        <f>IF('Indicator Date hidden'!AF22="x","x",$AE$2-'Indicator Date hidden'!AF22)</f>
        <v>0</v>
      </c>
      <c r="AF21" s="170">
        <f>IF('Indicator Date hidden'!AG22="x","x",$AF$2-'Indicator Date hidden'!AG22)</f>
        <v>3</v>
      </c>
      <c r="AG21" s="170">
        <f>IF('Indicator Date hidden'!AH22="x","x",$AG$2-'Indicator Date hidden'!AH22)</f>
        <v>0</v>
      </c>
      <c r="AH21" s="170">
        <f>IF('Indicator Date hidden'!AI22="x","x",$AH$2-'Indicator Date hidden'!AI22)</f>
        <v>0</v>
      </c>
      <c r="AI21" s="170">
        <f>IF('Indicator Date hidden'!AJ22="x","x",$AI$2-'Indicator Date hidden'!AJ22)</f>
        <v>0</v>
      </c>
      <c r="AJ21" s="170" t="str">
        <f>IF('Indicator Date hidden'!AK22="x","x",$AJ$2-'Indicator Date hidden'!AK22)</f>
        <v>x</v>
      </c>
      <c r="AK21" s="170">
        <f>IF('Indicator Date hidden'!AL22="x","x",$AK$2-'Indicator Date hidden'!AL22)</f>
        <v>1</v>
      </c>
      <c r="AL21" s="170">
        <f>IF('Indicator Date hidden'!AM22="x","x",$AL$2-'Indicator Date hidden'!AM22)</f>
        <v>0</v>
      </c>
      <c r="AM21" s="170">
        <f>IF('Indicator Date hidden'!AN22="x","x",$AM$2-'Indicator Date hidden'!AN22)</f>
        <v>0</v>
      </c>
      <c r="AN21" s="170">
        <f>IF('Indicator Date hidden'!AO22="x","x",$AN$2-'Indicator Date hidden'!AO22)</f>
        <v>0</v>
      </c>
      <c r="AO21" s="170">
        <f>IF('Indicator Date hidden'!AP22="x","x",$AO$2-'Indicator Date hidden'!AP22)</f>
        <v>0</v>
      </c>
      <c r="AP21" s="170">
        <f>IF('Indicator Date hidden'!AQ22="x","x",$AP$2-'Indicator Date hidden'!AQ22)</f>
        <v>0</v>
      </c>
      <c r="AQ21" s="170">
        <f>IF('Indicator Date hidden'!AR22="x","x",$AQ$2-'Indicator Date hidden'!AR22)</f>
        <v>0</v>
      </c>
      <c r="AR21" s="170">
        <f>IF('Indicator Date hidden'!AS22="x","x",$AR$2-'Indicator Date hidden'!AS22)</f>
        <v>0</v>
      </c>
      <c r="AS21" s="170">
        <f>IF('Indicator Date hidden'!AT22="x","x",$AS$2-'Indicator Date hidden'!AT22)</f>
        <v>0</v>
      </c>
      <c r="AT21" s="170">
        <f>IF('Indicator Date hidden'!AU22="x","x",$AT$2-'Indicator Date hidden'!AU22)</f>
        <v>0</v>
      </c>
      <c r="AU21" s="170">
        <f>IF('Indicator Date hidden'!AV22="x","x",$AU$2-'Indicator Date hidden'!AV22)</f>
        <v>1</v>
      </c>
      <c r="AV21" s="170">
        <f>IF('Indicator Date hidden'!AW22="x","x",$AV$2-'Indicator Date hidden'!AW22)</f>
        <v>0</v>
      </c>
      <c r="AW21" s="170">
        <f>IF('Indicator Date hidden'!AX22="x","x",$AW$2-'Indicator Date hidden'!AX22)</f>
        <v>0</v>
      </c>
      <c r="AX21" s="170">
        <f>IF('Indicator Date hidden'!AY22="x","x",$AX$2-'Indicator Date hidden'!AY22)</f>
        <v>0</v>
      </c>
      <c r="AY21" s="170">
        <f>IF('Indicator Date hidden'!AZ22="x","x",$AY$2-'Indicator Date hidden'!AZ22)</f>
        <v>0</v>
      </c>
      <c r="AZ21" s="170">
        <f>IF('Indicator Date hidden'!BA22="x","x",$AZ$2-'Indicator Date hidden'!BA22)</f>
        <v>0</v>
      </c>
      <c r="BA21" s="5">
        <f t="shared" si="0"/>
        <v>19</v>
      </c>
      <c r="BB21" s="171">
        <f t="shared" si="1"/>
        <v>0.38</v>
      </c>
      <c r="BC21" s="5">
        <f t="shared" si="2"/>
        <v>6</v>
      </c>
      <c r="BD21" s="171">
        <f t="shared" si="3"/>
        <v>1.2147427711248171</v>
      </c>
      <c r="BE21" s="174">
        <f t="shared" si="4"/>
        <v>0</v>
      </c>
    </row>
    <row r="22" spans="1:57" x14ac:dyDescent="0.25">
      <c r="A22" t="s">
        <v>38</v>
      </c>
      <c r="B22" s="170">
        <f>IF('Indicator Date hidden'!C23="x","x",$B$2-'Indicator Date hidden'!C23)</f>
        <v>0</v>
      </c>
      <c r="C22" s="170">
        <f>IF('Indicator Date hidden'!D23="x","x",$C$2-'Indicator Date hidden'!D23)</f>
        <v>0</v>
      </c>
      <c r="D22" s="170">
        <f>IF('Indicator Date hidden'!E23="x","x",$D$2-'Indicator Date hidden'!E23)</f>
        <v>0</v>
      </c>
      <c r="E22" s="170">
        <f>IF('Indicator Date hidden'!F23="x","x",$E$2-'Indicator Date hidden'!F23)</f>
        <v>0</v>
      </c>
      <c r="F22" s="170">
        <f>IF('Indicator Date hidden'!G23="x","x",$F$2-'Indicator Date hidden'!G23)</f>
        <v>0</v>
      </c>
      <c r="G22" s="170">
        <f>IF('Indicator Date hidden'!H23="x","x",$G$2-'Indicator Date hidden'!H23)</f>
        <v>0</v>
      </c>
      <c r="H22" s="170">
        <f>IF('Indicator Date hidden'!I23="x","x",$H$2-'Indicator Date hidden'!I23)</f>
        <v>0</v>
      </c>
      <c r="I22" s="170">
        <f>IF('Indicator Date hidden'!J23="x","x",$I$2-'Indicator Date hidden'!J23)</f>
        <v>0</v>
      </c>
      <c r="J22" s="170">
        <f>IF('Indicator Date hidden'!K23="x","x",$J$2-'Indicator Date hidden'!K23)</f>
        <v>0</v>
      </c>
      <c r="K22" s="170">
        <f>IF('Indicator Date hidden'!L23="x","x",$K$2-'Indicator Date hidden'!L23)</f>
        <v>0</v>
      </c>
      <c r="L22" s="170">
        <f>IF('Indicator Date hidden'!M23="x","x",$L$2-'Indicator Date hidden'!M23)</f>
        <v>0</v>
      </c>
      <c r="M22" s="170">
        <f>IF('Indicator Date hidden'!N23="x","x",$M$2-'Indicator Date hidden'!N23)</f>
        <v>0</v>
      </c>
      <c r="N22" s="170">
        <f>IF('Indicator Date hidden'!O23="x","x",$N$2-'Indicator Date hidden'!O23)</f>
        <v>0</v>
      </c>
      <c r="O22" s="170">
        <f>IF('Indicator Date hidden'!P23="x","x",$O$2-'Indicator Date hidden'!P23)</f>
        <v>0</v>
      </c>
      <c r="P22" s="170">
        <f>IF('Indicator Date hidden'!Q23="x","x",$P$2-'Indicator Date hidden'!Q23)</f>
        <v>0</v>
      </c>
      <c r="Q22" s="170">
        <f>IF('Indicator Date hidden'!R23="x","x",$Q$2-'Indicator Date hidden'!R23)</f>
        <v>7</v>
      </c>
      <c r="R22" s="170">
        <f>IF('Indicator Date hidden'!S23="x","x",$R$2-'Indicator Date hidden'!S23)</f>
        <v>0</v>
      </c>
      <c r="S22" s="170">
        <f>IF('Indicator Date hidden'!T23="x","x",$S$2-'Indicator Date hidden'!T23)</f>
        <v>0</v>
      </c>
      <c r="T22" s="170">
        <f>IF('Indicator Date hidden'!U23="x","x",$T$2-'Indicator Date hidden'!U23)</f>
        <v>0</v>
      </c>
      <c r="U22" s="170">
        <f>IF('Indicator Date hidden'!V23="x","x",$U$2-'Indicator Date hidden'!V23)</f>
        <v>0</v>
      </c>
      <c r="V22" s="170">
        <f>IF('Indicator Date hidden'!W23="x","x",$V$2-'Indicator Date hidden'!W23)</f>
        <v>0</v>
      </c>
      <c r="W22" s="170">
        <f>IF('Indicator Date hidden'!X23="x","x",$W$2-'Indicator Date hidden'!X23)</f>
        <v>0</v>
      </c>
      <c r="X22" s="170">
        <f>IF('Indicator Date hidden'!Y23="x","x",$X$2-'Indicator Date hidden'!Y23)</f>
        <v>4</v>
      </c>
      <c r="Y22" s="170">
        <f>IF('Indicator Date hidden'!Z23="x","x",$Y$2-'Indicator Date hidden'!Z23)</f>
        <v>0</v>
      </c>
      <c r="Z22" s="170">
        <f>IF('Indicator Date hidden'!AA23="x","x",$Z$2-'Indicator Date hidden'!AA23)</f>
        <v>0</v>
      </c>
      <c r="AA22" s="170">
        <f>IF('Indicator Date hidden'!AB23="x","x",$AA$2-'Indicator Date hidden'!AB23)</f>
        <v>0</v>
      </c>
      <c r="AB22" s="170">
        <f>IF('Indicator Date hidden'!AC23="x","x",$AB$2-'Indicator Date hidden'!AC23)</f>
        <v>0</v>
      </c>
      <c r="AC22" s="170">
        <f>IF('Indicator Date hidden'!AD23="x","x",$AC$2-'Indicator Date hidden'!AD23)</f>
        <v>0</v>
      </c>
      <c r="AD22" s="170">
        <f>IF('Indicator Date hidden'!AE23="x","x",$AD$2-'Indicator Date hidden'!AE23)</f>
        <v>0</v>
      </c>
      <c r="AE22" s="170">
        <f>IF('Indicator Date hidden'!AF23="x","x",$AE$2-'Indicator Date hidden'!AF23)</f>
        <v>0</v>
      </c>
      <c r="AF22" s="170">
        <f>IF('Indicator Date hidden'!AG23="x","x",$AF$2-'Indicator Date hidden'!AG23)</f>
        <v>-1</v>
      </c>
      <c r="AG22" s="170">
        <f>IF('Indicator Date hidden'!AH23="x","x",$AG$2-'Indicator Date hidden'!AH23)</f>
        <v>0</v>
      </c>
      <c r="AH22" s="170">
        <f>IF('Indicator Date hidden'!AI23="x","x",$AH$2-'Indicator Date hidden'!AI23)</f>
        <v>0</v>
      </c>
      <c r="AI22" s="170">
        <f>IF('Indicator Date hidden'!AJ23="x","x",$AI$2-'Indicator Date hidden'!AJ23)</f>
        <v>0</v>
      </c>
      <c r="AJ22" s="170" t="str">
        <f>IF('Indicator Date hidden'!AK23="x","x",$AJ$2-'Indicator Date hidden'!AK23)</f>
        <v>x</v>
      </c>
      <c r="AK22" s="170">
        <f>IF('Indicator Date hidden'!AL23="x","x",$AK$2-'Indicator Date hidden'!AL23)</f>
        <v>1</v>
      </c>
      <c r="AL22" s="170">
        <f>IF('Indicator Date hidden'!AM23="x","x",$AL$2-'Indicator Date hidden'!AM23)</f>
        <v>0</v>
      </c>
      <c r="AM22" s="170">
        <f>IF('Indicator Date hidden'!AN23="x","x",$AM$2-'Indicator Date hidden'!AN23)</f>
        <v>0</v>
      </c>
      <c r="AN22" s="170">
        <f>IF('Indicator Date hidden'!AO23="x","x",$AN$2-'Indicator Date hidden'!AO23)</f>
        <v>0</v>
      </c>
      <c r="AO22" s="170">
        <f>IF('Indicator Date hidden'!AP23="x","x",$AO$2-'Indicator Date hidden'!AP23)</f>
        <v>0</v>
      </c>
      <c r="AP22" s="170">
        <f>IF('Indicator Date hidden'!AQ23="x","x",$AP$2-'Indicator Date hidden'!AQ23)</f>
        <v>0</v>
      </c>
      <c r="AQ22" s="170">
        <f>IF('Indicator Date hidden'!AR23="x","x",$AQ$2-'Indicator Date hidden'!AR23)</f>
        <v>4</v>
      </c>
      <c r="AR22" s="170">
        <f>IF('Indicator Date hidden'!AS23="x","x",$AR$2-'Indicator Date hidden'!AS23)</f>
        <v>0</v>
      </c>
      <c r="AS22" s="170">
        <f>IF('Indicator Date hidden'!AT23="x","x",$AS$2-'Indicator Date hidden'!AT23)</f>
        <v>0</v>
      </c>
      <c r="AT22" s="170">
        <f>IF('Indicator Date hidden'!AU23="x","x",$AT$2-'Indicator Date hidden'!AU23)</f>
        <v>0</v>
      </c>
      <c r="AU22" s="170">
        <f>IF('Indicator Date hidden'!AV23="x","x",$AU$2-'Indicator Date hidden'!AV23)</f>
        <v>1</v>
      </c>
      <c r="AV22" s="170">
        <f>IF('Indicator Date hidden'!AW23="x","x",$AV$2-'Indicator Date hidden'!AW23)</f>
        <v>0</v>
      </c>
      <c r="AW22" s="170">
        <f>IF('Indicator Date hidden'!AX23="x","x",$AW$2-'Indicator Date hidden'!AX23)</f>
        <v>0</v>
      </c>
      <c r="AX22" s="170">
        <f>IF('Indicator Date hidden'!AY23="x","x",$AX$2-'Indicator Date hidden'!AY23)</f>
        <v>0</v>
      </c>
      <c r="AY22" s="170">
        <f>IF('Indicator Date hidden'!AZ23="x","x",$AY$2-'Indicator Date hidden'!AZ23)</f>
        <v>0</v>
      </c>
      <c r="AZ22" s="170">
        <f>IF('Indicator Date hidden'!BA23="x","x",$AZ$2-'Indicator Date hidden'!BA23)</f>
        <v>0</v>
      </c>
      <c r="BA22" s="5">
        <f t="shared" si="0"/>
        <v>16</v>
      </c>
      <c r="BB22" s="171">
        <f t="shared" si="1"/>
        <v>0.32</v>
      </c>
      <c r="BC22" s="5">
        <f t="shared" si="2"/>
        <v>5</v>
      </c>
      <c r="BD22" s="171">
        <f t="shared" si="3"/>
        <v>1.2560254774486066</v>
      </c>
      <c r="BE22" s="174">
        <f t="shared" si="4"/>
        <v>0</v>
      </c>
    </row>
    <row r="23" spans="1:57" x14ac:dyDescent="0.25">
      <c r="A23" t="s">
        <v>39</v>
      </c>
      <c r="B23" s="170">
        <f>IF('Indicator Date hidden'!C24="x","x",$B$2-'Indicator Date hidden'!C24)</f>
        <v>0</v>
      </c>
      <c r="C23" s="170">
        <f>IF('Indicator Date hidden'!D24="x","x",$C$2-'Indicator Date hidden'!D24)</f>
        <v>0</v>
      </c>
      <c r="D23" s="170">
        <f>IF('Indicator Date hidden'!E24="x","x",$D$2-'Indicator Date hidden'!E24)</f>
        <v>0</v>
      </c>
      <c r="E23" s="170">
        <f>IF('Indicator Date hidden'!F24="x","x",$E$2-'Indicator Date hidden'!F24)</f>
        <v>0</v>
      </c>
      <c r="F23" s="170">
        <f>IF('Indicator Date hidden'!G24="x","x",$F$2-'Indicator Date hidden'!G24)</f>
        <v>0</v>
      </c>
      <c r="G23" s="170">
        <f>IF('Indicator Date hidden'!H24="x","x",$G$2-'Indicator Date hidden'!H24)</f>
        <v>0</v>
      </c>
      <c r="H23" s="170">
        <f>IF('Indicator Date hidden'!I24="x","x",$H$2-'Indicator Date hidden'!I24)</f>
        <v>0</v>
      </c>
      <c r="I23" s="170">
        <f>IF('Indicator Date hidden'!J24="x","x",$I$2-'Indicator Date hidden'!J24)</f>
        <v>0</v>
      </c>
      <c r="J23" s="170">
        <f>IF('Indicator Date hidden'!K24="x","x",$J$2-'Indicator Date hidden'!K24)</f>
        <v>0</v>
      </c>
      <c r="K23" s="170">
        <f>IF('Indicator Date hidden'!L24="x","x",$K$2-'Indicator Date hidden'!L24)</f>
        <v>0</v>
      </c>
      <c r="L23" s="170">
        <f>IF('Indicator Date hidden'!M24="x","x",$L$2-'Indicator Date hidden'!M24)</f>
        <v>0</v>
      </c>
      <c r="M23" s="170">
        <f>IF('Indicator Date hidden'!N24="x","x",$M$2-'Indicator Date hidden'!N24)</f>
        <v>0</v>
      </c>
      <c r="N23" s="170">
        <f>IF('Indicator Date hidden'!O24="x","x",$N$2-'Indicator Date hidden'!O24)</f>
        <v>0</v>
      </c>
      <c r="O23" s="170">
        <f>IF('Indicator Date hidden'!P24="x","x",$O$2-'Indicator Date hidden'!P24)</f>
        <v>0</v>
      </c>
      <c r="P23" s="170">
        <f>IF('Indicator Date hidden'!Q24="x","x",$P$2-'Indicator Date hidden'!Q24)</f>
        <v>0</v>
      </c>
      <c r="Q23" s="170">
        <f>IF('Indicator Date hidden'!R24="x","x",$Q$2-'Indicator Date hidden'!R24)</f>
        <v>3</v>
      </c>
      <c r="R23" s="170">
        <f>IF('Indicator Date hidden'!S24="x","x",$R$2-'Indicator Date hidden'!S24)</f>
        <v>0</v>
      </c>
      <c r="S23" s="170">
        <f>IF('Indicator Date hidden'!T24="x","x",$S$2-'Indicator Date hidden'!T24)</f>
        <v>0</v>
      </c>
      <c r="T23" s="170">
        <f>IF('Indicator Date hidden'!U24="x","x",$T$2-'Indicator Date hidden'!U24)</f>
        <v>0</v>
      </c>
      <c r="U23" s="170">
        <f>IF('Indicator Date hidden'!V24="x","x",$U$2-'Indicator Date hidden'!V24)</f>
        <v>0</v>
      </c>
      <c r="V23" s="170">
        <f>IF('Indicator Date hidden'!W24="x","x",$V$2-'Indicator Date hidden'!W24)</f>
        <v>0</v>
      </c>
      <c r="W23" s="170">
        <f>IF('Indicator Date hidden'!X24="x","x",$W$2-'Indicator Date hidden'!X24)</f>
        <v>4</v>
      </c>
      <c r="X23" s="170">
        <f>IF('Indicator Date hidden'!Y24="x","x",$X$2-'Indicator Date hidden'!Y24)</f>
        <v>3</v>
      </c>
      <c r="Y23" s="170">
        <f>IF('Indicator Date hidden'!Z24="x","x",$Y$2-'Indicator Date hidden'!Z24)</f>
        <v>0</v>
      </c>
      <c r="Z23" s="170">
        <f>IF('Indicator Date hidden'!AA24="x","x",$Z$2-'Indicator Date hidden'!AA24)</f>
        <v>0</v>
      </c>
      <c r="AA23" s="170" t="str">
        <f>IF('Indicator Date hidden'!AB24="x","x",$AA$2-'Indicator Date hidden'!AB24)</f>
        <v>x</v>
      </c>
      <c r="AB23" s="170">
        <f>IF('Indicator Date hidden'!AC24="x","x",$AB$2-'Indicator Date hidden'!AC24)</f>
        <v>0</v>
      </c>
      <c r="AC23" s="170">
        <f>IF('Indicator Date hidden'!AD24="x","x",$AC$2-'Indicator Date hidden'!AD24)</f>
        <v>0</v>
      </c>
      <c r="AD23" s="170" t="str">
        <f>IF('Indicator Date hidden'!AE24="x","x",$AD$2-'Indicator Date hidden'!AE24)</f>
        <v>x</v>
      </c>
      <c r="AE23" s="170">
        <f>IF('Indicator Date hidden'!AF24="x","x",$AE$2-'Indicator Date hidden'!AF24)</f>
        <v>0</v>
      </c>
      <c r="AF23" s="170">
        <f>IF('Indicator Date hidden'!AG24="x","x",$AF$2-'Indicator Date hidden'!AG24)</f>
        <v>4</v>
      </c>
      <c r="AG23" s="170">
        <f>IF('Indicator Date hidden'!AH24="x","x",$AG$2-'Indicator Date hidden'!AH24)</f>
        <v>0</v>
      </c>
      <c r="AH23" s="170">
        <f>IF('Indicator Date hidden'!AI24="x","x",$AH$2-'Indicator Date hidden'!AI24)</f>
        <v>0</v>
      </c>
      <c r="AI23" s="170">
        <f>IF('Indicator Date hidden'!AJ24="x","x",$AI$2-'Indicator Date hidden'!AJ24)</f>
        <v>0</v>
      </c>
      <c r="AJ23" s="170">
        <f>IF('Indicator Date hidden'!AK24="x","x",$AJ$2-'Indicator Date hidden'!AK24)</f>
        <v>1</v>
      </c>
      <c r="AK23" s="170">
        <f>IF('Indicator Date hidden'!AL24="x","x",$AK$2-'Indicator Date hidden'!AL24)</f>
        <v>1</v>
      </c>
      <c r="AL23" s="170">
        <f>IF('Indicator Date hidden'!AM24="x","x",$AL$2-'Indicator Date hidden'!AM24)</f>
        <v>0</v>
      </c>
      <c r="AM23" s="170">
        <f>IF('Indicator Date hidden'!AN24="x","x",$AM$2-'Indicator Date hidden'!AN24)</f>
        <v>0</v>
      </c>
      <c r="AN23" s="170">
        <f>IF('Indicator Date hidden'!AO24="x","x",$AN$2-'Indicator Date hidden'!AO24)</f>
        <v>0</v>
      </c>
      <c r="AO23" s="170">
        <f>IF('Indicator Date hidden'!AP24="x","x",$AO$2-'Indicator Date hidden'!AP24)</f>
        <v>3</v>
      </c>
      <c r="AP23" s="170">
        <f>IF('Indicator Date hidden'!AQ24="x","x",$AP$2-'Indicator Date hidden'!AQ24)</f>
        <v>2</v>
      </c>
      <c r="AQ23" s="170" t="str">
        <f>IF('Indicator Date hidden'!AR24="x","x",$AQ$2-'Indicator Date hidden'!AR24)</f>
        <v>x</v>
      </c>
      <c r="AR23" s="170">
        <f>IF('Indicator Date hidden'!AS24="x","x",$AR$2-'Indicator Date hidden'!AS24)</f>
        <v>0</v>
      </c>
      <c r="AS23" s="170">
        <f>IF('Indicator Date hidden'!AT24="x","x",$AS$2-'Indicator Date hidden'!AT24)</f>
        <v>0</v>
      </c>
      <c r="AT23" s="170">
        <f>IF('Indicator Date hidden'!AU24="x","x",$AT$2-'Indicator Date hidden'!AU24)</f>
        <v>0</v>
      </c>
      <c r="AU23" s="170">
        <f>IF('Indicator Date hidden'!AV24="x","x",$AU$2-'Indicator Date hidden'!AV24)</f>
        <v>1</v>
      </c>
      <c r="AV23" s="170">
        <f>IF('Indicator Date hidden'!AW24="x","x",$AV$2-'Indicator Date hidden'!AW24)</f>
        <v>0</v>
      </c>
      <c r="AW23" s="170">
        <f>IF('Indicator Date hidden'!AX24="x","x",$AW$2-'Indicator Date hidden'!AX24)</f>
        <v>0</v>
      </c>
      <c r="AX23" s="170">
        <f>IF('Indicator Date hidden'!AY24="x","x",$AX$2-'Indicator Date hidden'!AY24)</f>
        <v>0</v>
      </c>
      <c r="AY23" s="170">
        <f>IF('Indicator Date hidden'!AZ24="x","x",$AY$2-'Indicator Date hidden'!AZ24)</f>
        <v>0</v>
      </c>
      <c r="AZ23" s="170">
        <f>IF('Indicator Date hidden'!BA24="x","x",$AZ$2-'Indicator Date hidden'!BA24)</f>
        <v>0</v>
      </c>
      <c r="BA23" s="5">
        <f t="shared" si="0"/>
        <v>22</v>
      </c>
      <c r="BB23" s="171">
        <f t="shared" si="1"/>
        <v>0.45833333333333331</v>
      </c>
      <c r="BC23" s="5">
        <f t="shared" si="2"/>
        <v>9</v>
      </c>
      <c r="BD23" s="171">
        <f t="shared" si="3"/>
        <v>1.0793194872490515</v>
      </c>
      <c r="BE23" s="174">
        <f t="shared" si="4"/>
        <v>0</v>
      </c>
    </row>
    <row r="24" spans="1:57" x14ac:dyDescent="0.25">
      <c r="A24" t="s">
        <v>41</v>
      </c>
      <c r="B24" s="170">
        <f>IF('Indicator Date hidden'!C25="x","x",$B$2-'Indicator Date hidden'!C25)</f>
        <v>0</v>
      </c>
      <c r="C24" s="170">
        <f>IF('Indicator Date hidden'!D25="x","x",$C$2-'Indicator Date hidden'!D25)</f>
        <v>0</v>
      </c>
      <c r="D24" s="170">
        <f>IF('Indicator Date hidden'!E25="x","x",$D$2-'Indicator Date hidden'!E25)</f>
        <v>0</v>
      </c>
      <c r="E24" s="170">
        <f>IF('Indicator Date hidden'!F25="x","x",$E$2-'Indicator Date hidden'!F25)</f>
        <v>0</v>
      </c>
      <c r="F24" s="170">
        <f>IF('Indicator Date hidden'!G25="x","x",$F$2-'Indicator Date hidden'!G25)</f>
        <v>0</v>
      </c>
      <c r="G24" s="170">
        <f>IF('Indicator Date hidden'!H25="x","x",$G$2-'Indicator Date hidden'!H25)</f>
        <v>0</v>
      </c>
      <c r="H24" s="170">
        <f>IF('Indicator Date hidden'!I25="x","x",$H$2-'Indicator Date hidden'!I25)</f>
        <v>0</v>
      </c>
      <c r="I24" s="170">
        <f>IF('Indicator Date hidden'!J25="x","x",$I$2-'Indicator Date hidden'!J25)</f>
        <v>0</v>
      </c>
      <c r="J24" s="170">
        <f>IF('Indicator Date hidden'!K25="x","x",$J$2-'Indicator Date hidden'!K25)</f>
        <v>0</v>
      </c>
      <c r="K24" s="170">
        <f>IF('Indicator Date hidden'!L25="x","x",$K$2-'Indicator Date hidden'!L25)</f>
        <v>0</v>
      </c>
      <c r="L24" s="170">
        <f>IF('Indicator Date hidden'!M25="x","x",$L$2-'Indicator Date hidden'!M25)</f>
        <v>0</v>
      </c>
      <c r="M24" s="170">
        <f>IF('Indicator Date hidden'!N25="x","x",$M$2-'Indicator Date hidden'!N25)</f>
        <v>0</v>
      </c>
      <c r="N24" s="170">
        <f>IF('Indicator Date hidden'!O25="x","x",$N$2-'Indicator Date hidden'!O25)</f>
        <v>0</v>
      </c>
      <c r="O24" s="170">
        <f>IF('Indicator Date hidden'!P25="x","x",$O$2-'Indicator Date hidden'!P25)</f>
        <v>0</v>
      </c>
      <c r="P24" s="170">
        <f>IF('Indicator Date hidden'!Q25="x","x",$P$2-'Indicator Date hidden'!Q25)</f>
        <v>0</v>
      </c>
      <c r="Q24" s="170" t="str">
        <f>IF('Indicator Date hidden'!R25="x","x",$Q$2-'Indicator Date hidden'!R25)</f>
        <v>x</v>
      </c>
      <c r="R24" s="170">
        <f>IF('Indicator Date hidden'!S25="x","x",$R$2-'Indicator Date hidden'!S25)</f>
        <v>0</v>
      </c>
      <c r="S24" s="170">
        <f>IF('Indicator Date hidden'!T25="x","x",$S$2-'Indicator Date hidden'!T25)</f>
        <v>0</v>
      </c>
      <c r="T24" s="170">
        <f>IF('Indicator Date hidden'!U25="x","x",$T$2-'Indicator Date hidden'!U25)</f>
        <v>0</v>
      </c>
      <c r="U24" s="170">
        <f>IF('Indicator Date hidden'!V25="x","x",$U$2-'Indicator Date hidden'!V25)</f>
        <v>0</v>
      </c>
      <c r="V24" s="170">
        <f>IF('Indicator Date hidden'!W25="x","x",$V$2-'Indicator Date hidden'!W25)</f>
        <v>0</v>
      </c>
      <c r="W24" s="170">
        <f>IF('Indicator Date hidden'!X25="x","x",$W$2-'Indicator Date hidden'!X25)</f>
        <v>9</v>
      </c>
      <c r="X24" s="170">
        <f>IF('Indicator Date hidden'!Y25="x","x",$X$2-'Indicator Date hidden'!Y25)</f>
        <v>6</v>
      </c>
      <c r="Y24" s="170">
        <f>IF('Indicator Date hidden'!Z25="x","x",$Y$2-'Indicator Date hidden'!Z25)</f>
        <v>0</v>
      </c>
      <c r="Z24" s="170">
        <f>IF('Indicator Date hidden'!AA25="x","x",$Z$2-'Indicator Date hidden'!AA25)</f>
        <v>0</v>
      </c>
      <c r="AA24" s="170">
        <f>IF('Indicator Date hidden'!AB25="x","x",$AA$2-'Indicator Date hidden'!AB25)</f>
        <v>0</v>
      </c>
      <c r="AB24" s="170">
        <f>IF('Indicator Date hidden'!AC25="x","x",$AB$2-'Indicator Date hidden'!AC25)</f>
        <v>0</v>
      </c>
      <c r="AC24" s="170">
        <f>IF('Indicator Date hidden'!AD25="x","x",$AC$2-'Indicator Date hidden'!AD25)</f>
        <v>0</v>
      </c>
      <c r="AD24" s="170">
        <f>IF('Indicator Date hidden'!AE25="x","x",$AD$2-'Indicator Date hidden'!AE25)</f>
        <v>0</v>
      </c>
      <c r="AE24" s="170">
        <f>IF('Indicator Date hidden'!AF25="x","x",$AE$2-'Indicator Date hidden'!AF25)</f>
        <v>0</v>
      </c>
      <c r="AF24" s="170">
        <f>IF('Indicator Date hidden'!AG25="x","x",$AF$2-'Indicator Date hidden'!AG25)</f>
        <v>6</v>
      </c>
      <c r="AG24" s="170">
        <f>IF('Indicator Date hidden'!AH25="x","x",$AG$2-'Indicator Date hidden'!AH25)</f>
        <v>0</v>
      </c>
      <c r="AH24" s="170">
        <f>IF('Indicator Date hidden'!AI25="x","x",$AH$2-'Indicator Date hidden'!AI25)</f>
        <v>0</v>
      </c>
      <c r="AI24" s="170">
        <f>IF('Indicator Date hidden'!AJ25="x","x",$AI$2-'Indicator Date hidden'!AJ25)</f>
        <v>0</v>
      </c>
      <c r="AJ24" s="170" t="str">
        <f>IF('Indicator Date hidden'!AK25="x","x",$AJ$2-'Indicator Date hidden'!AK25)</f>
        <v>x</v>
      </c>
      <c r="AK24" s="170">
        <f>IF('Indicator Date hidden'!AL25="x","x",$AK$2-'Indicator Date hidden'!AL25)</f>
        <v>1</v>
      </c>
      <c r="AL24" s="170">
        <f>IF('Indicator Date hidden'!AM25="x","x",$AL$2-'Indicator Date hidden'!AM25)</f>
        <v>0</v>
      </c>
      <c r="AM24" s="170">
        <f>IF('Indicator Date hidden'!AN25="x","x",$AM$2-'Indicator Date hidden'!AN25)</f>
        <v>0</v>
      </c>
      <c r="AN24" s="170">
        <f>IF('Indicator Date hidden'!AO25="x","x",$AN$2-'Indicator Date hidden'!AO25)</f>
        <v>0</v>
      </c>
      <c r="AO24" s="170">
        <f>IF('Indicator Date hidden'!AP25="x","x",$AO$2-'Indicator Date hidden'!AP25)</f>
        <v>0</v>
      </c>
      <c r="AP24" s="170">
        <f>IF('Indicator Date hidden'!AQ25="x","x",$AP$2-'Indicator Date hidden'!AQ25)</f>
        <v>0</v>
      </c>
      <c r="AQ24" s="170">
        <f>IF('Indicator Date hidden'!AR25="x","x",$AQ$2-'Indicator Date hidden'!AR25)</f>
        <v>0</v>
      </c>
      <c r="AR24" s="170">
        <f>IF('Indicator Date hidden'!AS25="x","x",$AR$2-'Indicator Date hidden'!AS25)</f>
        <v>0</v>
      </c>
      <c r="AS24" s="170">
        <f>IF('Indicator Date hidden'!AT25="x","x",$AS$2-'Indicator Date hidden'!AT25)</f>
        <v>0</v>
      </c>
      <c r="AT24" s="170">
        <f>IF('Indicator Date hidden'!AU25="x","x",$AT$2-'Indicator Date hidden'!AU25)</f>
        <v>0</v>
      </c>
      <c r="AU24" s="170">
        <f>IF('Indicator Date hidden'!AV25="x","x",$AU$2-'Indicator Date hidden'!AV25)</f>
        <v>1</v>
      </c>
      <c r="AV24" s="170">
        <f>IF('Indicator Date hidden'!AW25="x","x",$AV$2-'Indicator Date hidden'!AW25)</f>
        <v>0</v>
      </c>
      <c r="AW24" s="170">
        <f>IF('Indicator Date hidden'!AX25="x","x",$AW$2-'Indicator Date hidden'!AX25)</f>
        <v>0</v>
      </c>
      <c r="AX24" s="170">
        <f>IF('Indicator Date hidden'!AY25="x","x",$AX$2-'Indicator Date hidden'!AY25)</f>
        <v>0</v>
      </c>
      <c r="AY24" s="170">
        <f>IF('Indicator Date hidden'!AZ25="x","x",$AY$2-'Indicator Date hidden'!AZ25)</f>
        <v>0</v>
      </c>
      <c r="AZ24" s="170">
        <f>IF('Indicator Date hidden'!BA25="x","x",$AZ$2-'Indicator Date hidden'!BA25)</f>
        <v>0</v>
      </c>
      <c r="BA24" s="5">
        <f t="shared" si="0"/>
        <v>23</v>
      </c>
      <c r="BB24" s="171">
        <f t="shared" si="1"/>
        <v>0.46938775510204084</v>
      </c>
      <c r="BC24" s="5">
        <f t="shared" si="2"/>
        <v>5</v>
      </c>
      <c r="BD24" s="171">
        <f t="shared" si="3"/>
        <v>1.7155000558095925</v>
      </c>
      <c r="BE24" s="174">
        <f t="shared" si="4"/>
        <v>0</v>
      </c>
    </row>
    <row r="25" spans="1:57" x14ac:dyDescent="0.25">
      <c r="A25" t="s">
        <v>43</v>
      </c>
      <c r="B25" s="170">
        <f>IF('Indicator Date hidden'!C26="x","x",$B$2-'Indicator Date hidden'!C26)</f>
        <v>0</v>
      </c>
      <c r="C25" s="170">
        <f>IF('Indicator Date hidden'!D26="x","x",$C$2-'Indicator Date hidden'!D26)</f>
        <v>0</v>
      </c>
      <c r="D25" s="170">
        <f>IF('Indicator Date hidden'!E26="x","x",$D$2-'Indicator Date hidden'!E26)</f>
        <v>0</v>
      </c>
      <c r="E25" s="170">
        <f>IF('Indicator Date hidden'!F26="x","x",$E$2-'Indicator Date hidden'!F26)</f>
        <v>0</v>
      </c>
      <c r="F25" s="170">
        <f>IF('Indicator Date hidden'!G26="x","x",$F$2-'Indicator Date hidden'!G26)</f>
        <v>0</v>
      </c>
      <c r="G25" s="170">
        <f>IF('Indicator Date hidden'!H26="x","x",$G$2-'Indicator Date hidden'!H26)</f>
        <v>0</v>
      </c>
      <c r="H25" s="170">
        <f>IF('Indicator Date hidden'!I26="x","x",$H$2-'Indicator Date hidden'!I26)</f>
        <v>0</v>
      </c>
      <c r="I25" s="170">
        <f>IF('Indicator Date hidden'!J26="x","x",$I$2-'Indicator Date hidden'!J26)</f>
        <v>0</v>
      </c>
      <c r="J25" s="170">
        <f>IF('Indicator Date hidden'!K26="x","x",$J$2-'Indicator Date hidden'!K26)</f>
        <v>0</v>
      </c>
      <c r="K25" s="170">
        <f>IF('Indicator Date hidden'!L26="x","x",$K$2-'Indicator Date hidden'!L26)</f>
        <v>0</v>
      </c>
      <c r="L25" s="170">
        <f>IF('Indicator Date hidden'!M26="x","x",$L$2-'Indicator Date hidden'!M26)</f>
        <v>0</v>
      </c>
      <c r="M25" s="170">
        <f>IF('Indicator Date hidden'!N26="x","x",$M$2-'Indicator Date hidden'!N26)</f>
        <v>0</v>
      </c>
      <c r="N25" s="170">
        <f>IF('Indicator Date hidden'!O26="x","x",$N$2-'Indicator Date hidden'!O26)</f>
        <v>0</v>
      </c>
      <c r="O25" s="170">
        <f>IF('Indicator Date hidden'!P26="x","x",$O$2-'Indicator Date hidden'!P26)</f>
        <v>0</v>
      </c>
      <c r="P25" s="170">
        <f>IF('Indicator Date hidden'!Q26="x","x",$P$2-'Indicator Date hidden'!Q26)</f>
        <v>0</v>
      </c>
      <c r="Q25" s="170">
        <f>IF('Indicator Date hidden'!R26="x","x",$Q$2-'Indicator Date hidden'!R26)</f>
        <v>1</v>
      </c>
      <c r="R25" s="170">
        <f>IF('Indicator Date hidden'!S26="x","x",$R$2-'Indicator Date hidden'!S26)</f>
        <v>0</v>
      </c>
      <c r="S25" s="170">
        <f>IF('Indicator Date hidden'!T26="x","x",$S$2-'Indicator Date hidden'!T26)</f>
        <v>0</v>
      </c>
      <c r="T25" s="170">
        <f>IF('Indicator Date hidden'!U26="x","x",$T$2-'Indicator Date hidden'!U26)</f>
        <v>0</v>
      </c>
      <c r="U25" s="170">
        <f>IF('Indicator Date hidden'!V26="x","x",$U$2-'Indicator Date hidden'!V26)</f>
        <v>0</v>
      </c>
      <c r="V25" s="170">
        <f>IF('Indicator Date hidden'!W26="x","x",$V$2-'Indicator Date hidden'!W26)</f>
        <v>0</v>
      </c>
      <c r="W25" s="170">
        <f>IF('Indicator Date hidden'!X26="x","x",$W$2-'Indicator Date hidden'!X26)</f>
        <v>9</v>
      </c>
      <c r="X25" s="170">
        <f>IF('Indicator Date hidden'!Y26="x","x",$X$2-'Indicator Date hidden'!Y26)</f>
        <v>3</v>
      </c>
      <c r="Y25" s="170">
        <f>IF('Indicator Date hidden'!Z26="x","x",$Y$2-'Indicator Date hidden'!Z26)</f>
        <v>0</v>
      </c>
      <c r="Z25" s="170">
        <f>IF('Indicator Date hidden'!AA26="x","x",$Z$2-'Indicator Date hidden'!AA26)</f>
        <v>0</v>
      </c>
      <c r="AA25" s="170">
        <f>IF('Indicator Date hidden'!AB26="x","x",$AA$2-'Indicator Date hidden'!AB26)</f>
        <v>0</v>
      </c>
      <c r="AB25" s="170">
        <f>IF('Indicator Date hidden'!AC26="x","x",$AB$2-'Indicator Date hidden'!AC26)</f>
        <v>0</v>
      </c>
      <c r="AC25" s="170">
        <f>IF('Indicator Date hidden'!AD26="x","x",$AC$2-'Indicator Date hidden'!AD26)</f>
        <v>0</v>
      </c>
      <c r="AD25" s="170">
        <f>IF('Indicator Date hidden'!AE26="x","x",$AD$2-'Indicator Date hidden'!AE26)</f>
        <v>0</v>
      </c>
      <c r="AE25" s="170">
        <f>IF('Indicator Date hidden'!AF26="x","x",$AE$2-'Indicator Date hidden'!AF26)</f>
        <v>0</v>
      </c>
      <c r="AF25" s="170">
        <f>IF('Indicator Date hidden'!AG26="x","x",$AF$2-'Indicator Date hidden'!AG26)</f>
        <v>1</v>
      </c>
      <c r="AG25" s="170">
        <f>IF('Indicator Date hidden'!AH26="x","x",$AG$2-'Indicator Date hidden'!AH26)</f>
        <v>0</v>
      </c>
      <c r="AH25" s="170">
        <f>IF('Indicator Date hidden'!AI26="x","x",$AH$2-'Indicator Date hidden'!AI26)</f>
        <v>0</v>
      </c>
      <c r="AI25" s="170">
        <f>IF('Indicator Date hidden'!AJ26="x","x",$AI$2-'Indicator Date hidden'!AJ26)</f>
        <v>0</v>
      </c>
      <c r="AJ25" s="170" t="str">
        <f>IF('Indicator Date hidden'!AK26="x","x",$AJ$2-'Indicator Date hidden'!AK26)</f>
        <v>x</v>
      </c>
      <c r="AK25" s="170">
        <f>IF('Indicator Date hidden'!AL26="x","x",$AK$2-'Indicator Date hidden'!AL26)</f>
        <v>1</v>
      </c>
      <c r="AL25" s="170">
        <f>IF('Indicator Date hidden'!AM26="x","x",$AL$2-'Indicator Date hidden'!AM26)</f>
        <v>0</v>
      </c>
      <c r="AM25" s="170">
        <f>IF('Indicator Date hidden'!AN26="x","x",$AM$2-'Indicator Date hidden'!AN26)</f>
        <v>0</v>
      </c>
      <c r="AN25" s="170">
        <f>IF('Indicator Date hidden'!AO26="x","x",$AN$2-'Indicator Date hidden'!AO26)</f>
        <v>0</v>
      </c>
      <c r="AO25" s="170">
        <f>IF('Indicator Date hidden'!AP26="x","x",$AO$2-'Indicator Date hidden'!AP26)</f>
        <v>0</v>
      </c>
      <c r="AP25" s="170">
        <f>IF('Indicator Date hidden'!AQ26="x","x",$AP$2-'Indicator Date hidden'!AQ26)</f>
        <v>0</v>
      </c>
      <c r="AQ25" s="170">
        <f>IF('Indicator Date hidden'!AR26="x","x",$AQ$2-'Indicator Date hidden'!AR26)</f>
        <v>4</v>
      </c>
      <c r="AR25" s="170">
        <f>IF('Indicator Date hidden'!AS26="x","x",$AR$2-'Indicator Date hidden'!AS26)</f>
        <v>0</v>
      </c>
      <c r="AS25" s="170">
        <f>IF('Indicator Date hidden'!AT26="x","x",$AS$2-'Indicator Date hidden'!AT26)</f>
        <v>0</v>
      </c>
      <c r="AT25" s="170">
        <f>IF('Indicator Date hidden'!AU26="x","x",$AT$2-'Indicator Date hidden'!AU26)</f>
        <v>0</v>
      </c>
      <c r="AU25" s="170">
        <f>IF('Indicator Date hidden'!AV26="x","x",$AU$2-'Indicator Date hidden'!AV26)</f>
        <v>1</v>
      </c>
      <c r="AV25" s="170">
        <f>IF('Indicator Date hidden'!AW26="x","x",$AV$2-'Indicator Date hidden'!AW26)</f>
        <v>0</v>
      </c>
      <c r="AW25" s="170">
        <f>IF('Indicator Date hidden'!AX26="x","x",$AW$2-'Indicator Date hidden'!AX26)</f>
        <v>0</v>
      </c>
      <c r="AX25" s="170">
        <f>IF('Indicator Date hidden'!AY26="x","x",$AX$2-'Indicator Date hidden'!AY26)</f>
        <v>0</v>
      </c>
      <c r="AY25" s="170">
        <f>IF('Indicator Date hidden'!AZ26="x","x",$AY$2-'Indicator Date hidden'!AZ26)</f>
        <v>0</v>
      </c>
      <c r="AZ25" s="170">
        <f>IF('Indicator Date hidden'!BA26="x","x",$AZ$2-'Indicator Date hidden'!BA26)</f>
        <v>0</v>
      </c>
      <c r="BA25" s="5">
        <f t="shared" si="0"/>
        <v>20</v>
      </c>
      <c r="BB25" s="171">
        <f t="shared" si="1"/>
        <v>0.4</v>
      </c>
      <c r="BC25" s="5">
        <f t="shared" si="2"/>
        <v>7</v>
      </c>
      <c r="BD25" s="171">
        <f t="shared" si="3"/>
        <v>1.42828568570857</v>
      </c>
      <c r="BE25" s="174">
        <f t="shared" si="4"/>
        <v>0</v>
      </c>
    </row>
    <row r="26" spans="1:57" x14ac:dyDescent="0.25">
      <c r="A26" t="s">
        <v>45</v>
      </c>
      <c r="B26" s="170">
        <f>IF('Indicator Date hidden'!C27="x","x",$B$2-'Indicator Date hidden'!C27)</f>
        <v>0</v>
      </c>
      <c r="C26" s="170">
        <f>IF('Indicator Date hidden'!D27="x","x",$C$2-'Indicator Date hidden'!D27)</f>
        <v>0</v>
      </c>
      <c r="D26" s="170">
        <f>IF('Indicator Date hidden'!E27="x","x",$D$2-'Indicator Date hidden'!E27)</f>
        <v>0</v>
      </c>
      <c r="E26" s="170">
        <f>IF('Indicator Date hidden'!F27="x","x",$E$2-'Indicator Date hidden'!F27)</f>
        <v>0</v>
      </c>
      <c r="F26" s="170">
        <f>IF('Indicator Date hidden'!G27="x","x",$F$2-'Indicator Date hidden'!G27)</f>
        <v>0</v>
      </c>
      <c r="G26" s="170">
        <f>IF('Indicator Date hidden'!H27="x","x",$G$2-'Indicator Date hidden'!H27)</f>
        <v>0</v>
      </c>
      <c r="H26" s="170">
        <f>IF('Indicator Date hidden'!I27="x","x",$H$2-'Indicator Date hidden'!I27)</f>
        <v>0</v>
      </c>
      <c r="I26" s="170">
        <f>IF('Indicator Date hidden'!J27="x","x",$I$2-'Indicator Date hidden'!J27)</f>
        <v>0</v>
      </c>
      <c r="J26" s="170">
        <f>IF('Indicator Date hidden'!K27="x","x",$J$2-'Indicator Date hidden'!K27)</f>
        <v>0</v>
      </c>
      <c r="K26" s="170">
        <f>IF('Indicator Date hidden'!L27="x","x",$K$2-'Indicator Date hidden'!L27)</f>
        <v>0</v>
      </c>
      <c r="L26" s="170">
        <f>IF('Indicator Date hidden'!M27="x","x",$L$2-'Indicator Date hidden'!M27)</f>
        <v>0</v>
      </c>
      <c r="M26" s="170">
        <f>IF('Indicator Date hidden'!N27="x","x",$M$2-'Indicator Date hidden'!N27)</f>
        <v>0</v>
      </c>
      <c r="N26" s="170">
        <f>IF('Indicator Date hidden'!O27="x","x",$N$2-'Indicator Date hidden'!O27)</f>
        <v>0</v>
      </c>
      <c r="O26" s="170">
        <f>IF('Indicator Date hidden'!P27="x","x",$O$2-'Indicator Date hidden'!P27)</f>
        <v>0</v>
      </c>
      <c r="P26" s="170">
        <f>IF('Indicator Date hidden'!Q27="x","x",$P$2-'Indicator Date hidden'!Q27)</f>
        <v>0</v>
      </c>
      <c r="Q26" s="170" t="str">
        <f>IF('Indicator Date hidden'!R27="x","x",$Q$2-'Indicator Date hidden'!R27)</f>
        <v>x</v>
      </c>
      <c r="R26" s="170">
        <f>IF('Indicator Date hidden'!S27="x","x",$R$2-'Indicator Date hidden'!S27)</f>
        <v>0</v>
      </c>
      <c r="S26" s="170">
        <f>IF('Indicator Date hidden'!T27="x","x",$S$2-'Indicator Date hidden'!T27)</f>
        <v>0</v>
      </c>
      <c r="T26" s="170">
        <f>IF('Indicator Date hidden'!U27="x","x",$T$2-'Indicator Date hidden'!U27)</f>
        <v>0</v>
      </c>
      <c r="U26" s="170" t="str">
        <f>IF('Indicator Date hidden'!V27="x","x",$U$2-'Indicator Date hidden'!V27)</f>
        <v>x</v>
      </c>
      <c r="V26" s="170">
        <f>IF('Indicator Date hidden'!W27="x","x",$V$2-'Indicator Date hidden'!W27)</f>
        <v>0</v>
      </c>
      <c r="W26" s="170">
        <f>IF('Indicator Date hidden'!X27="x","x",$W$2-'Indicator Date hidden'!X27)</f>
        <v>7</v>
      </c>
      <c r="X26" s="170">
        <f>IF('Indicator Date hidden'!Y27="x","x",$X$2-'Indicator Date hidden'!Y27)</f>
        <v>4</v>
      </c>
      <c r="Y26" s="170">
        <f>IF('Indicator Date hidden'!Z27="x","x",$Y$2-'Indicator Date hidden'!Z27)</f>
        <v>0</v>
      </c>
      <c r="Z26" s="170">
        <f>IF('Indicator Date hidden'!AA27="x","x",$Z$2-'Indicator Date hidden'!AA27)</f>
        <v>0</v>
      </c>
      <c r="AA26" s="170">
        <f>IF('Indicator Date hidden'!AB27="x","x",$AA$2-'Indicator Date hidden'!AB27)</f>
        <v>0</v>
      </c>
      <c r="AB26" s="170">
        <f>IF('Indicator Date hidden'!AC27="x","x",$AB$2-'Indicator Date hidden'!AC27)</f>
        <v>0</v>
      </c>
      <c r="AC26" s="170">
        <f>IF('Indicator Date hidden'!AD27="x","x",$AC$2-'Indicator Date hidden'!AD27)</f>
        <v>0</v>
      </c>
      <c r="AD26" s="170" t="str">
        <f>IF('Indicator Date hidden'!AE27="x","x",$AD$2-'Indicator Date hidden'!AE27)</f>
        <v>x</v>
      </c>
      <c r="AE26" s="170" t="str">
        <f>IF('Indicator Date hidden'!AF27="x","x",$AE$2-'Indicator Date hidden'!AF27)</f>
        <v>x</v>
      </c>
      <c r="AF26" s="170" t="str">
        <f>IF('Indicator Date hidden'!AG27="x","x",$AF$2-'Indicator Date hidden'!AG27)</f>
        <v>x</v>
      </c>
      <c r="AG26" s="170">
        <f>IF('Indicator Date hidden'!AH27="x","x",$AG$2-'Indicator Date hidden'!AH27)</f>
        <v>0</v>
      </c>
      <c r="AH26" s="170">
        <f>IF('Indicator Date hidden'!AI27="x","x",$AH$2-'Indicator Date hidden'!AI27)</f>
        <v>0</v>
      </c>
      <c r="AI26" s="170">
        <f>IF('Indicator Date hidden'!AJ27="x","x",$AI$2-'Indicator Date hidden'!AJ27)</f>
        <v>0</v>
      </c>
      <c r="AJ26" s="170" t="str">
        <f>IF('Indicator Date hidden'!AK27="x","x",$AJ$2-'Indicator Date hidden'!AK27)</f>
        <v>x</v>
      </c>
      <c r="AK26" s="170">
        <f>IF('Indicator Date hidden'!AL27="x","x",$AK$2-'Indicator Date hidden'!AL27)</f>
        <v>1</v>
      </c>
      <c r="AL26" s="170">
        <f>IF('Indicator Date hidden'!AM27="x","x",$AL$2-'Indicator Date hidden'!AM27)</f>
        <v>0</v>
      </c>
      <c r="AM26" s="170">
        <f>IF('Indicator Date hidden'!AN27="x","x",$AM$2-'Indicator Date hidden'!AN27)</f>
        <v>0</v>
      </c>
      <c r="AN26" s="170">
        <f>IF('Indicator Date hidden'!AO27="x","x",$AN$2-'Indicator Date hidden'!AO27)</f>
        <v>0</v>
      </c>
      <c r="AO26" s="170">
        <f>IF('Indicator Date hidden'!AP27="x","x",$AO$2-'Indicator Date hidden'!AP27)</f>
        <v>0</v>
      </c>
      <c r="AP26" s="170">
        <f>IF('Indicator Date hidden'!AQ27="x","x",$AP$2-'Indicator Date hidden'!AQ27)</f>
        <v>0</v>
      </c>
      <c r="AQ26" s="170">
        <f>IF('Indicator Date hidden'!AR27="x","x",$AQ$2-'Indicator Date hidden'!AR27)</f>
        <v>6</v>
      </c>
      <c r="AR26" s="170">
        <f>IF('Indicator Date hidden'!AS27="x","x",$AR$2-'Indicator Date hidden'!AS27)</f>
        <v>0</v>
      </c>
      <c r="AS26" s="170">
        <f>IF('Indicator Date hidden'!AT27="x","x",$AS$2-'Indicator Date hidden'!AT27)</f>
        <v>0</v>
      </c>
      <c r="AT26" s="170">
        <f>IF('Indicator Date hidden'!AU27="x","x",$AT$2-'Indicator Date hidden'!AU27)</f>
        <v>0</v>
      </c>
      <c r="AU26" s="170">
        <f>IF('Indicator Date hidden'!AV27="x","x",$AU$2-'Indicator Date hidden'!AV27)</f>
        <v>1</v>
      </c>
      <c r="AV26" s="170">
        <f>IF('Indicator Date hidden'!AW27="x","x",$AV$2-'Indicator Date hidden'!AW27)</f>
        <v>0</v>
      </c>
      <c r="AW26" s="170">
        <f>IF('Indicator Date hidden'!AX27="x","x",$AW$2-'Indicator Date hidden'!AX27)</f>
        <v>0</v>
      </c>
      <c r="AX26" s="170">
        <f>IF('Indicator Date hidden'!AY27="x","x",$AX$2-'Indicator Date hidden'!AY27)</f>
        <v>0</v>
      </c>
      <c r="AY26" s="170" t="str">
        <f>IF('Indicator Date hidden'!AZ27="x","x",$AY$2-'Indicator Date hidden'!AZ27)</f>
        <v>x</v>
      </c>
      <c r="AZ26" s="170" t="str">
        <f>IF('Indicator Date hidden'!BA27="x","x",$AZ$2-'Indicator Date hidden'!BA27)</f>
        <v>x</v>
      </c>
      <c r="BA26" s="5">
        <f t="shared" si="0"/>
        <v>19</v>
      </c>
      <c r="BB26" s="171">
        <f t="shared" si="1"/>
        <v>0.44186046511627908</v>
      </c>
      <c r="BC26" s="5">
        <f t="shared" si="2"/>
        <v>5</v>
      </c>
      <c r="BD26" s="171">
        <f t="shared" si="3"/>
        <v>1.4832761599164628</v>
      </c>
      <c r="BE26" s="174">
        <f t="shared" si="4"/>
        <v>0</v>
      </c>
    </row>
    <row r="27" spans="1:57" x14ac:dyDescent="0.25">
      <c r="A27" t="s">
        <v>46</v>
      </c>
      <c r="B27" s="170">
        <f>IF('Indicator Date hidden'!C28="x","x",$B$2-'Indicator Date hidden'!C28)</f>
        <v>0</v>
      </c>
      <c r="C27" s="170">
        <f>IF('Indicator Date hidden'!D28="x","x",$C$2-'Indicator Date hidden'!D28)</f>
        <v>0</v>
      </c>
      <c r="D27" s="170">
        <f>IF('Indicator Date hidden'!E28="x","x",$D$2-'Indicator Date hidden'!E28)</f>
        <v>0</v>
      </c>
      <c r="E27" s="170">
        <f>IF('Indicator Date hidden'!F28="x","x",$E$2-'Indicator Date hidden'!F28)</f>
        <v>0</v>
      </c>
      <c r="F27" s="170">
        <f>IF('Indicator Date hidden'!G28="x","x",$F$2-'Indicator Date hidden'!G28)</f>
        <v>0</v>
      </c>
      <c r="G27" s="170">
        <f>IF('Indicator Date hidden'!H28="x","x",$G$2-'Indicator Date hidden'!H28)</f>
        <v>0</v>
      </c>
      <c r="H27" s="170">
        <f>IF('Indicator Date hidden'!I28="x","x",$H$2-'Indicator Date hidden'!I28)</f>
        <v>0</v>
      </c>
      <c r="I27" s="170">
        <f>IF('Indicator Date hidden'!J28="x","x",$I$2-'Indicator Date hidden'!J28)</f>
        <v>0</v>
      </c>
      <c r="J27" s="170">
        <f>IF('Indicator Date hidden'!K28="x","x",$J$2-'Indicator Date hidden'!K28)</f>
        <v>0</v>
      </c>
      <c r="K27" s="170">
        <f>IF('Indicator Date hidden'!L28="x","x",$K$2-'Indicator Date hidden'!L28)</f>
        <v>0</v>
      </c>
      <c r="L27" s="170">
        <f>IF('Indicator Date hidden'!M28="x","x",$L$2-'Indicator Date hidden'!M28)</f>
        <v>0</v>
      </c>
      <c r="M27" s="170">
        <f>IF('Indicator Date hidden'!N28="x","x",$M$2-'Indicator Date hidden'!N28)</f>
        <v>0</v>
      </c>
      <c r="N27" s="170">
        <f>IF('Indicator Date hidden'!O28="x","x",$N$2-'Indicator Date hidden'!O28)</f>
        <v>0</v>
      </c>
      <c r="O27" s="170">
        <f>IF('Indicator Date hidden'!P28="x","x",$O$2-'Indicator Date hidden'!P28)</f>
        <v>0</v>
      </c>
      <c r="P27" s="170">
        <f>IF('Indicator Date hidden'!Q28="x","x",$P$2-'Indicator Date hidden'!Q28)</f>
        <v>0</v>
      </c>
      <c r="Q27" s="170" t="str">
        <f>IF('Indicator Date hidden'!R28="x","x",$Q$2-'Indicator Date hidden'!R28)</f>
        <v>x</v>
      </c>
      <c r="R27" s="170">
        <f>IF('Indicator Date hidden'!S28="x","x",$R$2-'Indicator Date hidden'!S28)</f>
        <v>0</v>
      </c>
      <c r="S27" s="170">
        <f>IF('Indicator Date hidden'!T28="x","x",$S$2-'Indicator Date hidden'!T28)</f>
        <v>0</v>
      </c>
      <c r="T27" s="170">
        <f>IF('Indicator Date hidden'!U28="x","x",$T$2-'Indicator Date hidden'!U28)</f>
        <v>0</v>
      </c>
      <c r="U27" s="170" t="str">
        <f>IF('Indicator Date hidden'!V28="x","x",$U$2-'Indicator Date hidden'!V28)</f>
        <v>x</v>
      </c>
      <c r="V27" s="170">
        <f>IF('Indicator Date hidden'!W28="x","x",$V$2-'Indicator Date hidden'!W28)</f>
        <v>0</v>
      </c>
      <c r="W27" s="170" t="str">
        <f>IF('Indicator Date hidden'!X28="x","x",$W$2-'Indicator Date hidden'!X28)</f>
        <v>x</v>
      </c>
      <c r="X27" s="170">
        <f>IF('Indicator Date hidden'!Y28="x","x",$X$2-'Indicator Date hidden'!Y28)</f>
        <v>4</v>
      </c>
      <c r="Y27" s="170">
        <f>IF('Indicator Date hidden'!Z28="x","x",$Y$2-'Indicator Date hidden'!Z28)</f>
        <v>0</v>
      </c>
      <c r="Z27" s="170">
        <f>IF('Indicator Date hidden'!AA28="x","x",$Z$2-'Indicator Date hidden'!AA28)</f>
        <v>0</v>
      </c>
      <c r="AA27" s="170">
        <f>IF('Indicator Date hidden'!AB28="x","x",$AA$2-'Indicator Date hidden'!AB28)</f>
        <v>0</v>
      </c>
      <c r="AB27" s="170">
        <f>IF('Indicator Date hidden'!AC28="x","x",$AB$2-'Indicator Date hidden'!AC28)</f>
        <v>0</v>
      </c>
      <c r="AC27" s="170">
        <f>IF('Indicator Date hidden'!AD28="x","x",$AC$2-'Indicator Date hidden'!AD28)</f>
        <v>0</v>
      </c>
      <c r="AD27" s="170" t="str">
        <f>IF('Indicator Date hidden'!AE28="x","x",$AD$2-'Indicator Date hidden'!AE28)</f>
        <v>x</v>
      </c>
      <c r="AE27" s="170">
        <f>IF('Indicator Date hidden'!AF28="x","x",$AE$2-'Indicator Date hidden'!AF28)</f>
        <v>0</v>
      </c>
      <c r="AF27" s="170">
        <f>IF('Indicator Date hidden'!AG28="x","x",$AF$2-'Indicator Date hidden'!AG28)</f>
        <v>3</v>
      </c>
      <c r="AG27" s="170">
        <f>IF('Indicator Date hidden'!AH28="x","x",$AG$2-'Indicator Date hidden'!AH28)</f>
        <v>0</v>
      </c>
      <c r="AH27" s="170">
        <f>IF('Indicator Date hidden'!AI28="x","x",$AH$2-'Indicator Date hidden'!AI28)</f>
        <v>0</v>
      </c>
      <c r="AI27" s="170">
        <f>IF('Indicator Date hidden'!AJ28="x","x",$AI$2-'Indicator Date hidden'!AJ28)</f>
        <v>0</v>
      </c>
      <c r="AJ27" s="170" t="str">
        <f>IF('Indicator Date hidden'!AK28="x","x",$AJ$2-'Indicator Date hidden'!AK28)</f>
        <v>x</v>
      </c>
      <c r="AK27" s="170">
        <f>IF('Indicator Date hidden'!AL28="x","x",$AK$2-'Indicator Date hidden'!AL28)</f>
        <v>1</v>
      </c>
      <c r="AL27" s="170">
        <f>IF('Indicator Date hidden'!AM28="x","x",$AL$2-'Indicator Date hidden'!AM28)</f>
        <v>0</v>
      </c>
      <c r="AM27" s="170">
        <f>IF('Indicator Date hidden'!AN28="x","x",$AM$2-'Indicator Date hidden'!AN28)</f>
        <v>0</v>
      </c>
      <c r="AN27" s="170">
        <f>IF('Indicator Date hidden'!AO28="x","x",$AN$2-'Indicator Date hidden'!AO28)</f>
        <v>0</v>
      </c>
      <c r="AO27" s="170">
        <f>IF('Indicator Date hidden'!AP28="x","x",$AO$2-'Indicator Date hidden'!AP28)</f>
        <v>0</v>
      </c>
      <c r="AP27" s="170">
        <f>IF('Indicator Date hidden'!AQ28="x","x",$AP$2-'Indicator Date hidden'!AQ28)</f>
        <v>0</v>
      </c>
      <c r="AQ27" s="170">
        <f>IF('Indicator Date hidden'!AR28="x","x",$AQ$2-'Indicator Date hidden'!AR28)</f>
        <v>0</v>
      </c>
      <c r="AR27" s="170">
        <f>IF('Indicator Date hidden'!AS28="x","x",$AR$2-'Indicator Date hidden'!AS28)</f>
        <v>0</v>
      </c>
      <c r="AS27" s="170">
        <f>IF('Indicator Date hidden'!AT28="x","x",$AS$2-'Indicator Date hidden'!AT28)</f>
        <v>0</v>
      </c>
      <c r="AT27" s="170">
        <f>IF('Indicator Date hidden'!AU28="x","x",$AT$2-'Indicator Date hidden'!AU28)</f>
        <v>0</v>
      </c>
      <c r="AU27" s="170">
        <f>IF('Indicator Date hidden'!AV28="x","x",$AU$2-'Indicator Date hidden'!AV28)</f>
        <v>1</v>
      </c>
      <c r="AV27" s="170">
        <f>IF('Indicator Date hidden'!AW28="x","x",$AV$2-'Indicator Date hidden'!AW28)</f>
        <v>0</v>
      </c>
      <c r="AW27" s="170">
        <f>IF('Indicator Date hidden'!AX28="x","x",$AW$2-'Indicator Date hidden'!AX28)</f>
        <v>0</v>
      </c>
      <c r="AX27" s="170">
        <f>IF('Indicator Date hidden'!AY28="x","x",$AX$2-'Indicator Date hidden'!AY28)</f>
        <v>0</v>
      </c>
      <c r="AY27" s="170">
        <f>IF('Indicator Date hidden'!AZ28="x","x",$AY$2-'Indicator Date hidden'!AZ28)</f>
        <v>0</v>
      </c>
      <c r="AZ27" s="170">
        <f>IF('Indicator Date hidden'!BA28="x","x",$AZ$2-'Indicator Date hidden'!BA28)</f>
        <v>0</v>
      </c>
      <c r="BA27" s="5">
        <f t="shared" si="0"/>
        <v>9</v>
      </c>
      <c r="BB27" s="171">
        <f t="shared" si="1"/>
        <v>0.19565217391304349</v>
      </c>
      <c r="BC27" s="5">
        <f t="shared" si="2"/>
        <v>4</v>
      </c>
      <c r="BD27" s="171">
        <f t="shared" si="3"/>
        <v>0.74072717553916612</v>
      </c>
      <c r="BE27" s="174">
        <f t="shared" si="4"/>
        <v>0</v>
      </c>
    </row>
    <row r="28" spans="1:57" x14ac:dyDescent="0.25">
      <c r="A28" t="s">
        <v>48</v>
      </c>
      <c r="B28" s="170">
        <f>IF('Indicator Date hidden'!C29="x","x",$B$2-'Indicator Date hidden'!C29)</f>
        <v>0</v>
      </c>
      <c r="C28" s="170">
        <f>IF('Indicator Date hidden'!D29="x","x",$C$2-'Indicator Date hidden'!D29)</f>
        <v>0</v>
      </c>
      <c r="D28" s="170">
        <f>IF('Indicator Date hidden'!E29="x","x",$D$2-'Indicator Date hidden'!E29)</f>
        <v>0</v>
      </c>
      <c r="E28" s="170">
        <f>IF('Indicator Date hidden'!F29="x","x",$E$2-'Indicator Date hidden'!F29)</f>
        <v>0</v>
      </c>
      <c r="F28" s="170">
        <f>IF('Indicator Date hidden'!G29="x","x",$F$2-'Indicator Date hidden'!G29)</f>
        <v>0</v>
      </c>
      <c r="G28" s="170">
        <f>IF('Indicator Date hidden'!H29="x","x",$G$2-'Indicator Date hidden'!H29)</f>
        <v>0</v>
      </c>
      <c r="H28" s="170">
        <f>IF('Indicator Date hidden'!I29="x","x",$H$2-'Indicator Date hidden'!I29)</f>
        <v>0</v>
      </c>
      <c r="I28" s="170">
        <f>IF('Indicator Date hidden'!J29="x","x",$I$2-'Indicator Date hidden'!J29)</f>
        <v>0</v>
      </c>
      <c r="J28" s="170">
        <f>IF('Indicator Date hidden'!K29="x","x",$J$2-'Indicator Date hidden'!K29)</f>
        <v>0</v>
      </c>
      <c r="K28" s="170">
        <f>IF('Indicator Date hidden'!L29="x","x",$K$2-'Indicator Date hidden'!L29)</f>
        <v>0</v>
      </c>
      <c r="L28" s="170">
        <f>IF('Indicator Date hidden'!M29="x","x",$L$2-'Indicator Date hidden'!M29)</f>
        <v>0</v>
      </c>
      <c r="M28" s="170">
        <f>IF('Indicator Date hidden'!N29="x","x",$M$2-'Indicator Date hidden'!N29)</f>
        <v>0</v>
      </c>
      <c r="N28" s="170">
        <f>IF('Indicator Date hidden'!O29="x","x",$N$2-'Indicator Date hidden'!O29)</f>
        <v>0</v>
      </c>
      <c r="O28" s="170">
        <f>IF('Indicator Date hidden'!P29="x","x",$O$2-'Indicator Date hidden'!P29)</f>
        <v>0</v>
      </c>
      <c r="P28" s="170">
        <f>IF('Indicator Date hidden'!Q29="x","x",$P$2-'Indicator Date hidden'!Q29)</f>
        <v>0</v>
      </c>
      <c r="Q28" s="170">
        <f>IF('Indicator Date hidden'!R29="x","x",$Q$2-'Indicator Date hidden'!R29)</f>
        <v>5</v>
      </c>
      <c r="R28" s="170">
        <f>IF('Indicator Date hidden'!S29="x","x",$R$2-'Indicator Date hidden'!S29)</f>
        <v>0</v>
      </c>
      <c r="S28" s="170">
        <f>IF('Indicator Date hidden'!T29="x","x",$S$2-'Indicator Date hidden'!T29)</f>
        <v>0</v>
      </c>
      <c r="T28" s="170">
        <f>IF('Indicator Date hidden'!U29="x","x",$T$2-'Indicator Date hidden'!U29)</f>
        <v>0</v>
      </c>
      <c r="U28" s="170">
        <f>IF('Indicator Date hidden'!V29="x","x",$U$2-'Indicator Date hidden'!V29)</f>
        <v>0</v>
      </c>
      <c r="V28" s="170">
        <f>IF('Indicator Date hidden'!W29="x","x",$V$2-'Indicator Date hidden'!W29)</f>
        <v>0</v>
      </c>
      <c r="W28" s="170">
        <f>IF('Indicator Date hidden'!X29="x","x",$W$2-'Indicator Date hidden'!X29)</f>
        <v>0</v>
      </c>
      <c r="X28" s="170">
        <f>IF('Indicator Date hidden'!Y29="x","x",$X$2-'Indicator Date hidden'!Y29)</f>
        <v>6</v>
      </c>
      <c r="Y28" s="170">
        <f>IF('Indicator Date hidden'!Z29="x","x",$Y$2-'Indicator Date hidden'!Z29)</f>
        <v>0</v>
      </c>
      <c r="Z28" s="170">
        <f>IF('Indicator Date hidden'!AA29="x","x",$Z$2-'Indicator Date hidden'!AA29)</f>
        <v>0</v>
      </c>
      <c r="AA28" s="170">
        <f>IF('Indicator Date hidden'!AB29="x","x",$AA$2-'Indicator Date hidden'!AB29)</f>
        <v>0</v>
      </c>
      <c r="AB28" s="170">
        <f>IF('Indicator Date hidden'!AC29="x","x",$AB$2-'Indicator Date hidden'!AC29)</f>
        <v>0</v>
      </c>
      <c r="AC28" s="170">
        <f>IF('Indicator Date hidden'!AD29="x","x",$AC$2-'Indicator Date hidden'!AD29)</f>
        <v>0</v>
      </c>
      <c r="AD28" s="170">
        <f>IF('Indicator Date hidden'!AE29="x","x",$AD$2-'Indicator Date hidden'!AE29)</f>
        <v>0</v>
      </c>
      <c r="AE28" s="170">
        <f>IF('Indicator Date hidden'!AF29="x","x",$AE$2-'Indicator Date hidden'!AF29)</f>
        <v>0</v>
      </c>
      <c r="AF28" s="170">
        <f>IF('Indicator Date hidden'!AG29="x","x",$AF$2-'Indicator Date hidden'!AG29)</f>
        <v>1</v>
      </c>
      <c r="AG28" s="170">
        <f>IF('Indicator Date hidden'!AH29="x","x",$AG$2-'Indicator Date hidden'!AH29)</f>
        <v>0</v>
      </c>
      <c r="AH28" s="170">
        <f>IF('Indicator Date hidden'!AI29="x","x",$AH$2-'Indicator Date hidden'!AI29)</f>
        <v>0</v>
      </c>
      <c r="AI28" s="170">
        <f>IF('Indicator Date hidden'!AJ29="x","x",$AI$2-'Indicator Date hidden'!AJ29)</f>
        <v>0</v>
      </c>
      <c r="AJ28" s="170">
        <f>IF('Indicator Date hidden'!AK29="x","x",$AJ$2-'Indicator Date hidden'!AK29)</f>
        <v>0</v>
      </c>
      <c r="AK28" s="170">
        <f>IF('Indicator Date hidden'!AL29="x","x",$AK$2-'Indicator Date hidden'!AL29)</f>
        <v>0</v>
      </c>
      <c r="AL28" s="170">
        <f>IF('Indicator Date hidden'!AM29="x","x",$AL$2-'Indicator Date hidden'!AM29)</f>
        <v>0</v>
      </c>
      <c r="AM28" s="170">
        <f>IF('Indicator Date hidden'!AN29="x","x",$AM$2-'Indicator Date hidden'!AN29)</f>
        <v>0</v>
      </c>
      <c r="AN28" s="170">
        <f>IF('Indicator Date hidden'!AO29="x","x",$AN$2-'Indicator Date hidden'!AO29)</f>
        <v>0</v>
      </c>
      <c r="AO28" s="170">
        <f>IF('Indicator Date hidden'!AP29="x","x",$AO$2-'Indicator Date hidden'!AP29)</f>
        <v>0</v>
      </c>
      <c r="AP28" s="170">
        <f>IF('Indicator Date hidden'!AQ29="x","x",$AP$2-'Indicator Date hidden'!AQ29)</f>
        <v>0</v>
      </c>
      <c r="AQ28" s="170">
        <f>IF('Indicator Date hidden'!AR29="x","x",$AQ$2-'Indicator Date hidden'!AR29)</f>
        <v>0</v>
      </c>
      <c r="AR28" s="170">
        <f>IF('Indicator Date hidden'!AS29="x","x",$AR$2-'Indicator Date hidden'!AS29)</f>
        <v>0</v>
      </c>
      <c r="AS28" s="170">
        <f>IF('Indicator Date hidden'!AT29="x","x",$AS$2-'Indicator Date hidden'!AT29)</f>
        <v>0</v>
      </c>
      <c r="AT28" s="170">
        <f>IF('Indicator Date hidden'!AU29="x","x",$AT$2-'Indicator Date hidden'!AU29)</f>
        <v>0</v>
      </c>
      <c r="AU28" s="170">
        <f>IF('Indicator Date hidden'!AV29="x","x",$AU$2-'Indicator Date hidden'!AV29)</f>
        <v>1</v>
      </c>
      <c r="AV28" s="170">
        <f>IF('Indicator Date hidden'!AW29="x","x",$AV$2-'Indicator Date hidden'!AW29)</f>
        <v>0</v>
      </c>
      <c r="AW28" s="170">
        <f>IF('Indicator Date hidden'!AX29="x","x",$AW$2-'Indicator Date hidden'!AX29)</f>
        <v>0</v>
      </c>
      <c r="AX28" s="170">
        <f>IF('Indicator Date hidden'!AY29="x","x",$AX$2-'Indicator Date hidden'!AY29)</f>
        <v>0</v>
      </c>
      <c r="AY28" s="170">
        <f>IF('Indicator Date hidden'!AZ29="x","x",$AY$2-'Indicator Date hidden'!AZ29)</f>
        <v>0</v>
      </c>
      <c r="AZ28" s="170">
        <f>IF('Indicator Date hidden'!BA29="x","x",$AZ$2-'Indicator Date hidden'!BA29)</f>
        <v>0</v>
      </c>
      <c r="BA28" s="5">
        <f t="shared" si="0"/>
        <v>13</v>
      </c>
      <c r="BB28" s="171">
        <f t="shared" si="1"/>
        <v>0.25490196078431371</v>
      </c>
      <c r="BC28" s="5">
        <f t="shared" si="2"/>
        <v>4</v>
      </c>
      <c r="BD28" s="171">
        <f t="shared" si="3"/>
        <v>1.0818128803242135</v>
      </c>
      <c r="BE28" s="174">
        <f t="shared" si="4"/>
        <v>0</v>
      </c>
    </row>
    <row r="29" spans="1:57" x14ac:dyDescent="0.25">
      <c r="A29" t="s">
        <v>50</v>
      </c>
      <c r="B29" s="170">
        <f>IF('Indicator Date hidden'!C30="x","x",$B$2-'Indicator Date hidden'!C30)</f>
        <v>0</v>
      </c>
      <c r="C29" s="170">
        <f>IF('Indicator Date hidden'!D30="x","x",$C$2-'Indicator Date hidden'!D30)</f>
        <v>0</v>
      </c>
      <c r="D29" s="170">
        <f>IF('Indicator Date hidden'!E30="x","x",$D$2-'Indicator Date hidden'!E30)</f>
        <v>0</v>
      </c>
      <c r="E29" s="170">
        <f>IF('Indicator Date hidden'!F30="x","x",$E$2-'Indicator Date hidden'!F30)</f>
        <v>0</v>
      </c>
      <c r="F29" s="170">
        <f>IF('Indicator Date hidden'!G30="x","x",$F$2-'Indicator Date hidden'!G30)</f>
        <v>0</v>
      </c>
      <c r="G29" s="170">
        <f>IF('Indicator Date hidden'!H30="x","x",$G$2-'Indicator Date hidden'!H30)</f>
        <v>0</v>
      </c>
      <c r="H29" s="170">
        <f>IF('Indicator Date hidden'!I30="x","x",$H$2-'Indicator Date hidden'!I30)</f>
        <v>0</v>
      </c>
      <c r="I29" s="170">
        <f>IF('Indicator Date hidden'!J30="x","x",$I$2-'Indicator Date hidden'!J30)</f>
        <v>0</v>
      </c>
      <c r="J29" s="170">
        <f>IF('Indicator Date hidden'!K30="x","x",$J$2-'Indicator Date hidden'!K30)</f>
        <v>0</v>
      </c>
      <c r="K29" s="170">
        <f>IF('Indicator Date hidden'!L30="x","x",$K$2-'Indicator Date hidden'!L30)</f>
        <v>0</v>
      </c>
      <c r="L29" s="170">
        <f>IF('Indicator Date hidden'!M30="x","x",$L$2-'Indicator Date hidden'!M30)</f>
        <v>0</v>
      </c>
      <c r="M29" s="170">
        <f>IF('Indicator Date hidden'!N30="x","x",$M$2-'Indicator Date hidden'!N30)</f>
        <v>0</v>
      </c>
      <c r="N29" s="170">
        <f>IF('Indicator Date hidden'!O30="x","x",$N$2-'Indicator Date hidden'!O30)</f>
        <v>0</v>
      </c>
      <c r="O29" s="170">
        <f>IF('Indicator Date hidden'!P30="x","x",$O$2-'Indicator Date hidden'!P30)</f>
        <v>0</v>
      </c>
      <c r="P29" s="170">
        <f>IF('Indicator Date hidden'!Q30="x","x",$P$2-'Indicator Date hidden'!Q30)</f>
        <v>0</v>
      </c>
      <c r="Q29" s="170">
        <f>IF('Indicator Date hidden'!R30="x","x",$Q$2-'Indicator Date hidden'!R30)</f>
        <v>5</v>
      </c>
      <c r="R29" s="170">
        <f>IF('Indicator Date hidden'!S30="x","x",$R$2-'Indicator Date hidden'!S30)</f>
        <v>0</v>
      </c>
      <c r="S29" s="170">
        <f>IF('Indicator Date hidden'!T30="x","x",$S$2-'Indicator Date hidden'!T30)</f>
        <v>0</v>
      </c>
      <c r="T29" s="170">
        <f>IF('Indicator Date hidden'!U30="x","x",$T$2-'Indicator Date hidden'!U30)</f>
        <v>0</v>
      </c>
      <c r="U29" s="170">
        <f>IF('Indicator Date hidden'!V30="x","x",$U$2-'Indicator Date hidden'!V30)</f>
        <v>0</v>
      </c>
      <c r="V29" s="170">
        <f>IF('Indicator Date hidden'!W30="x","x",$V$2-'Indicator Date hidden'!W30)</f>
        <v>0</v>
      </c>
      <c r="W29" s="170">
        <f>IF('Indicator Date hidden'!X30="x","x",$W$2-'Indicator Date hidden'!X30)</f>
        <v>0</v>
      </c>
      <c r="X29" s="170" t="str">
        <f>IF('Indicator Date hidden'!Y30="x","x",$X$2-'Indicator Date hidden'!Y30)</f>
        <v>x</v>
      </c>
      <c r="Y29" s="170">
        <f>IF('Indicator Date hidden'!Z30="x","x",$Y$2-'Indicator Date hidden'!Z30)</f>
        <v>0</v>
      </c>
      <c r="Z29" s="170">
        <f>IF('Indicator Date hidden'!AA30="x","x",$Z$2-'Indicator Date hidden'!AA30)</f>
        <v>0</v>
      </c>
      <c r="AA29" s="170">
        <f>IF('Indicator Date hidden'!AB30="x","x",$AA$2-'Indicator Date hidden'!AB30)</f>
        <v>0</v>
      </c>
      <c r="AB29" s="170">
        <f>IF('Indicator Date hidden'!AC30="x","x",$AB$2-'Indicator Date hidden'!AC30)</f>
        <v>0</v>
      </c>
      <c r="AC29" s="170">
        <f>IF('Indicator Date hidden'!AD30="x","x",$AC$2-'Indicator Date hidden'!AD30)</f>
        <v>0</v>
      </c>
      <c r="AD29" s="170">
        <f>IF('Indicator Date hidden'!AE30="x","x",$AD$2-'Indicator Date hidden'!AE30)</f>
        <v>0</v>
      </c>
      <c r="AE29" s="170">
        <f>IF('Indicator Date hidden'!AF30="x","x",$AE$2-'Indicator Date hidden'!AF30)</f>
        <v>0</v>
      </c>
      <c r="AF29" s="170">
        <f>IF('Indicator Date hidden'!AG30="x","x",$AF$2-'Indicator Date hidden'!AG30)</f>
        <v>9</v>
      </c>
      <c r="AG29" s="170">
        <f>IF('Indicator Date hidden'!AH30="x","x",$AG$2-'Indicator Date hidden'!AH30)</f>
        <v>0</v>
      </c>
      <c r="AH29" s="170">
        <f>IF('Indicator Date hidden'!AI30="x","x",$AH$2-'Indicator Date hidden'!AI30)</f>
        <v>0</v>
      </c>
      <c r="AI29" s="170">
        <f>IF('Indicator Date hidden'!AJ30="x","x",$AI$2-'Indicator Date hidden'!AJ30)</f>
        <v>0</v>
      </c>
      <c r="AJ29" s="170">
        <f>IF('Indicator Date hidden'!AK30="x","x",$AJ$2-'Indicator Date hidden'!AK30)</f>
        <v>0</v>
      </c>
      <c r="AK29" s="170">
        <f>IF('Indicator Date hidden'!AL30="x","x",$AK$2-'Indicator Date hidden'!AL30)</f>
        <v>0</v>
      </c>
      <c r="AL29" s="170">
        <f>IF('Indicator Date hidden'!AM30="x","x",$AL$2-'Indicator Date hidden'!AM30)</f>
        <v>0</v>
      </c>
      <c r="AM29" s="170">
        <f>IF('Indicator Date hidden'!AN30="x","x",$AM$2-'Indicator Date hidden'!AN30)</f>
        <v>0</v>
      </c>
      <c r="AN29" s="170">
        <f>IF('Indicator Date hidden'!AO30="x","x",$AN$2-'Indicator Date hidden'!AO30)</f>
        <v>0</v>
      </c>
      <c r="AO29" s="170">
        <f>IF('Indicator Date hidden'!AP30="x","x",$AO$2-'Indicator Date hidden'!AP30)</f>
        <v>0</v>
      </c>
      <c r="AP29" s="170">
        <f>IF('Indicator Date hidden'!AQ30="x","x",$AP$2-'Indicator Date hidden'!AQ30)</f>
        <v>0</v>
      </c>
      <c r="AQ29" s="170">
        <f>IF('Indicator Date hidden'!AR30="x","x",$AQ$2-'Indicator Date hidden'!AR30)</f>
        <v>0</v>
      </c>
      <c r="AR29" s="170">
        <f>IF('Indicator Date hidden'!AS30="x","x",$AR$2-'Indicator Date hidden'!AS30)</f>
        <v>0</v>
      </c>
      <c r="AS29" s="170">
        <f>IF('Indicator Date hidden'!AT30="x","x",$AS$2-'Indicator Date hidden'!AT30)</f>
        <v>0</v>
      </c>
      <c r="AT29" s="170">
        <f>IF('Indicator Date hidden'!AU30="x","x",$AT$2-'Indicator Date hidden'!AU30)</f>
        <v>0</v>
      </c>
      <c r="AU29" s="170">
        <f>IF('Indicator Date hidden'!AV30="x","x",$AU$2-'Indicator Date hidden'!AV30)</f>
        <v>1</v>
      </c>
      <c r="AV29" s="170">
        <f>IF('Indicator Date hidden'!AW30="x","x",$AV$2-'Indicator Date hidden'!AW30)</f>
        <v>0</v>
      </c>
      <c r="AW29" s="170">
        <f>IF('Indicator Date hidden'!AX30="x","x",$AW$2-'Indicator Date hidden'!AX30)</f>
        <v>0</v>
      </c>
      <c r="AX29" s="170">
        <f>IF('Indicator Date hidden'!AY30="x","x",$AX$2-'Indicator Date hidden'!AY30)</f>
        <v>0</v>
      </c>
      <c r="AY29" s="170">
        <f>IF('Indicator Date hidden'!AZ30="x","x",$AY$2-'Indicator Date hidden'!AZ30)</f>
        <v>0</v>
      </c>
      <c r="AZ29" s="170">
        <f>IF('Indicator Date hidden'!BA30="x","x",$AZ$2-'Indicator Date hidden'!BA30)</f>
        <v>0</v>
      </c>
      <c r="BA29" s="5">
        <f t="shared" si="0"/>
        <v>15</v>
      </c>
      <c r="BB29" s="171">
        <f t="shared" si="1"/>
        <v>0.3</v>
      </c>
      <c r="BC29" s="5">
        <f t="shared" si="2"/>
        <v>3</v>
      </c>
      <c r="BD29" s="171">
        <f t="shared" si="3"/>
        <v>1.4317821063276353</v>
      </c>
      <c r="BE29" s="174">
        <f t="shared" si="4"/>
        <v>0</v>
      </c>
    </row>
    <row r="30" spans="1:57" x14ac:dyDescent="0.25">
      <c r="A30" t="s">
        <v>58</v>
      </c>
      <c r="B30" s="170">
        <f>IF('Indicator Date hidden'!C31="x","x",$B$2-'Indicator Date hidden'!C31)</f>
        <v>0</v>
      </c>
      <c r="C30" s="170">
        <f>IF('Indicator Date hidden'!D31="x","x",$C$2-'Indicator Date hidden'!D31)</f>
        <v>0</v>
      </c>
      <c r="D30" s="170">
        <f>IF('Indicator Date hidden'!E31="x","x",$D$2-'Indicator Date hidden'!E31)</f>
        <v>0</v>
      </c>
      <c r="E30" s="170">
        <f>IF('Indicator Date hidden'!F31="x","x",$E$2-'Indicator Date hidden'!F31)</f>
        <v>0</v>
      </c>
      <c r="F30" s="170">
        <f>IF('Indicator Date hidden'!G31="x","x",$F$2-'Indicator Date hidden'!G31)</f>
        <v>0</v>
      </c>
      <c r="G30" s="170">
        <f>IF('Indicator Date hidden'!H31="x","x",$G$2-'Indicator Date hidden'!H31)</f>
        <v>0</v>
      </c>
      <c r="H30" s="170">
        <f>IF('Indicator Date hidden'!I31="x","x",$H$2-'Indicator Date hidden'!I31)</f>
        <v>0</v>
      </c>
      <c r="I30" s="170">
        <f>IF('Indicator Date hidden'!J31="x","x",$I$2-'Indicator Date hidden'!J31)</f>
        <v>0</v>
      </c>
      <c r="J30" s="170">
        <f>IF('Indicator Date hidden'!K31="x","x",$J$2-'Indicator Date hidden'!K31)</f>
        <v>0</v>
      </c>
      <c r="K30" s="170">
        <f>IF('Indicator Date hidden'!L31="x","x",$K$2-'Indicator Date hidden'!L31)</f>
        <v>0</v>
      </c>
      <c r="L30" s="170">
        <f>IF('Indicator Date hidden'!M31="x","x",$L$2-'Indicator Date hidden'!M31)</f>
        <v>0</v>
      </c>
      <c r="M30" s="170">
        <f>IF('Indicator Date hidden'!N31="x","x",$M$2-'Indicator Date hidden'!N31)</f>
        <v>0</v>
      </c>
      <c r="N30" s="170">
        <f>IF('Indicator Date hidden'!O31="x","x",$N$2-'Indicator Date hidden'!O31)</f>
        <v>0</v>
      </c>
      <c r="O30" s="170">
        <f>IF('Indicator Date hidden'!P31="x","x",$O$2-'Indicator Date hidden'!P31)</f>
        <v>0</v>
      </c>
      <c r="P30" s="170">
        <f>IF('Indicator Date hidden'!Q31="x","x",$P$2-'Indicator Date hidden'!Q31)</f>
        <v>0</v>
      </c>
      <c r="Q30" s="170" t="str">
        <f>IF('Indicator Date hidden'!R31="x","x",$Q$2-'Indicator Date hidden'!R31)</f>
        <v>x</v>
      </c>
      <c r="R30" s="170">
        <f>IF('Indicator Date hidden'!S31="x","x",$R$2-'Indicator Date hidden'!S31)</f>
        <v>0</v>
      </c>
      <c r="S30" s="170">
        <f>IF('Indicator Date hidden'!T31="x","x",$S$2-'Indicator Date hidden'!T31)</f>
        <v>0</v>
      </c>
      <c r="T30" s="170">
        <f>IF('Indicator Date hidden'!U31="x","x",$T$2-'Indicator Date hidden'!U31)</f>
        <v>0</v>
      </c>
      <c r="U30" s="170">
        <f>IF('Indicator Date hidden'!V31="x","x",$U$2-'Indicator Date hidden'!V31)</f>
        <v>0</v>
      </c>
      <c r="V30" s="170">
        <f>IF('Indicator Date hidden'!W31="x","x",$V$2-'Indicator Date hidden'!W31)</f>
        <v>0</v>
      </c>
      <c r="W30" s="170" t="str">
        <f>IF('Indicator Date hidden'!X31="x","x",$W$2-'Indicator Date hidden'!X31)</f>
        <v>x</v>
      </c>
      <c r="X30" s="170">
        <f>IF('Indicator Date hidden'!Y31="x","x",$X$2-'Indicator Date hidden'!Y31)</f>
        <v>5</v>
      </c>
      <c r="Y30" s="170">
        <f>IF('Indicator Date hidden'!Z31="x","x",$Y$2-'Indicator Date hidden'!Z31)</f>
        <v>0</v>
      </c>
      <c r="Z30" s="170">
        <f>IF('Indicator Date hidden'!AA31="x","x",$Z$2-'Indicator Date hidden'!AA31)</f>
        <v>0</v>
      </c>
      <c r="AA30" s="170">
        <f>IF('Indicator Date hidden'!AB31="x","x",$AA$2-'Indicator Date hidden'!AB31)</f>
        <v>0</v>
      </c>
      <c r="AB30" s="170">
        <f>IF('Indicator Date hidden'!AC31="x","x",$AB$2-'Indicator Date hidden'!AC31)</f>
        <v>0</v>
      </c>
      <c r="AC30" s="170">
        <f>IF('Indicator Date hidden'!AD31="x","x",$AC$2-'Indicator Date hidden'!AD31)</f>
        <v>0</v>
      </c>
      <c r="AD30" s="170">
        <f>IF('Indicator Date hidden'!AE31="x","x",$AD$2-'Indicator Date hidden'!AE31)</f>
        <v>0</v>
      </c>
      <c r="AE30" s="170" t="str">
        <f>IF('Indicator Date hidden'!AF31="x","x",$AE$2-'Indicator Date hidden'!AF31)</f>
        <v>x</v>
      </c>
      <c r="AF30" s="170">
        <f>IF('Indicator Date hidden'!AG31="x","x",$AF$2-'Indicator Date hidden'!AG31)</f>
        <v>8</v>
      </c>
      <c r="AG30" s="170">
        <f>IF('Indicator Date hidden'!AH31="x","x",$AG$2-'Indicator Date hidden'!AH31)</f>
        <v>0</v>
      </c>
      <c r="AH30" s="170">
        <f>IF('Indicator Date hidden'!AI31="x","x",$AH$2-'Indicator Date hidden'!AI31)</f>
        <v>0</v>
      </c>
      <c r="AI30" s="170">
        <f>IF('Indicator Date hidden'!AJ31="x","x",$AI$2-'Indicator Date hidden'!AJ31)</f>
        <v>0</v>
      </c>
      <c r="AJ30" s="170" t="str">
        <f>IF('Indicator Date hidden'!AK31="x","x",$AJ$2-'Indicator Date hidden'!AK31)</f>
        <v>x</v>
      </c>
      <c r="AK30" s="170">
        <f>IF('Indicator Date hidden'!AL31="x","x",$AK$2-'Indicator Date hidden'!AL31)</f>
        <v>1</v>
      </c>
      <c r="AL30" s="170">
        <f>IF('Indicator Date hidden'!AM31="x","x",$AL$2-'Indicator Date hidden'!AM31)</f>
        <v>0</v>
      </c>
      <c r="AM30" s="170">
        <f>IF('Indicator Date hidden'!AN31="x","x",$AM$2-'Indicator Date hidden'!AN31)</f>
        <v>0</v>
      </c>
      <c r="AN30" s="170">
        <f>IF('Indicator Date hidden'!AO31="x","x",$AN$2-'Indicator Date hidden'!AO31)</f>
        <v>0</v>
      </c>
      <c r="AO30" s="170">
        <f>IF('Indicator Date hidden'!AP31="x","x",$AO$2-'Indicator Date hidden'!AP31)</f>
        <v>0</v>
      </c>
      <c r="AP30" s="170">
        <f>IF('Indicator Date hidden'!AQ31="x","x",$AP$2-'Indicator Date hidden'!AQ31)</f>
        <v>0</v>
      </c>
      <c r="AQ30" s="170">
        <f>IF('Indicator Date hidden'!AR31="x","x",$AQ$2-'Indicator Date hidden'!AR31)</f>
        <v>0</v>
      </c>
      <c r="AR30" s="170">
        <f>IF('Indicator Date hidden'!AS31="x","x",$AR$2-'Indicator Date hidden'!AS31)</f>
        <v>0</v>
      </c>
      <c r="AS30" s="170">
        <f>IF('Indicator Date hidden'!AT31="x","x",$AS$2-'Indicator Date hidden'!AT31)</f>
        <v>0</v>
      </c>
      <c r="AT30" s="170">
        <f>IF('Indicator Date hidden'!AU31="x","x",$AT$2-'Indicator Date hidden'!AU31)</f>
        <v>0</v>
      </c>
      <c r="AU30" s="170">
        <f>IF('Indicator Date hidden'!AV31="x","x",$AU$2-'Indicator Date hidden'!AV31)</f>
        <v>1</v>
      </c>
      <c r="AV30" s="170">
        <f>IF('Indicator Date hidden'!AW31="x","x",$AV$2-'Indicator Date hidden'!AW31)</f>
        <v>0</v>
      </c>
      <c r="AW30" s="170">
        <f>IF('Indicator Date hidden'!AX31="x","x",$AW$2-'Indicator Date hidden'!AX31)</f>
        <v>0</v>
      </c>
      <c r="AX30" s="170">
        <f>IF('Indicator Date hidden'!AY31="x","x",$AX$2-'Indicator Date hidden'!AY31)</f>
        <v>0</v>
      </c>
      <c r="AY30" s="170">
        <f>IF('Indicator Date hidden'!AZ31="x","x",$AY$2-'Indicator Date hidden'!AZ31)</f>
        <v>0</v>
      </c>
      <c r="AZ30" s="170">
        <f>IF('Indicator Date hidden'!BA31="x","x",$AZ$2-'Indicator Date hidden'!BA31)</f>
        <v>0</v>
      </c>
      <c r="BA30" s="5">
        <f t="shared" si="0"/>
        <v>15</v>
      </c>
      <c r="BB30" s="171">
        <f t="shared" si="1"/>
        <v>0.31914893617021278</v>
      </c>
      <c r="BC30" s="5">
        <f t="shared" si="2"/>
        <v>4</v>
      </c>
      <c r="BD30" s="171">
        <f t="shared" si="3"/>
        <v>1.3543685500288978</v>
      </c>
      <c r="BE30" s="174">
        <f t="shared" si="4"/>
        <v>0</v>
      </c>
    </row>
    <row r="31" spans="1:57" x14ac:dyDescent="0.25">
      <c r="A31" t="s">
        <v>52</v>
      </c>
      <c r="B31" s="170">
        <f>IF('Indicator Date hidden'!C32="x","x",$B$2-'Indicator Date hidden'!C32)</f>
        <v>0</v>
      </c>
      <c r="C31" s="170">
        <f>IF('Indicator Date hidden'!D32="x","x",$C$2-'Indicator Date hidden'!D32)</f>
        <v>0</v>
      </c>
      <c r="D31" s="170">
        <f>IF('Indicator Date hidden'!E32="x","x",$D$2-'Indicator Date hidden'!E32)</f>
        <v>0</v>
      </c>
      <c r="E31" s="170">
        <f>IF('Indicator Date hidden'!F32="x","x",$E$2-'Indicator Date hidden'!F32)</f>
        <v>0</v>
      </c>
      <c r="F31" s="170">
        <f>IF('Indicator Date hidden'!G32="x","x",$F$2-'Indicator Date hidden'!G32)</f>
        <v>0</v>
      </c>
      <c r="G31" s="170">
        <f>IF('Indicator Date hidden'!H32="x","x",$G$2-'Indicator Date hidden'!H32)</f>
        <v>0</v>
      </c>
      <c r="H31" s="170">
        <f>IF('Indicator Date hidden'!I32="x","x",$H$2-'Indicator Date hidden'!I32)</f>
        <v>0</v>
      </c>
      <c r="I31" s="170">
        <f>IF('Indicator Date hidden'!J32="x","x",$I$2-'Indicator Date hidden'!J32)</f>
        <v>0</v>
      </c>
      <c r="J31" s="170">
        <f>IF('Indicator Date hidden'!K32="x","x",$J$2-'Indicator Date hidden'!K32)</f>
        <v>0</v>
      </c>
      <c r="K31" s="170">
        <f>IF('Indicator Date hidden'!L32="x","x",$K$2-'Indicator Date hidden'!L32)</f>
        <v>0</v>
      </c>
      <c r="L31" s="170">
        <f>IF('Indicator Date hidden'!M32="x","x",$L$2-'Indicator Date hidden'!M32)</f>
        <v>0</v>
      </c>
      <c r="M31" s="170">
        <f>IF('Indicator Date hidden'!N32="x","x",$M$2-'Indicator Date hidden'!N32)</f>
        <v>0</v>
      </c>
      <c r="N31" s="170">
        <f>IF('Indicator Date hidden'!O32="x","x",$N$2-'Indicator Date hidden'!O32)</f>
        <v>0</v>
      </c>
      <c r="O31" s="170">
        <f>IF('Indicator Date hidden'!P32="x","x",$O$2-'Indicator Date hidden'!P32)</f>
        <v>0</v>
      </c>
      <c r="P31" s="170">
        <f>IF('Indicator Date hidden'!Q32="x","x",$P$2-'Indicator Date hidden'!Q32)</f>
        <v>0</v>
      </c>
      <c r="Q31" s="170">
        <f>IF('Indicator Date hidden'!R32="x","x",$Q$2-'Indicator Date hidden'!R32)</f>
        <v>1</v>
      </c>
      <c r="R31" s="170">
        <f>IF('Indicator Date hidden'!S32="x","x",$R$2-'Indicator Date hidden'!S32)</f>
        <v>0</v>
      </c>
      <c r="S31" s="170">
        <f>IF('Indicator Date hidden'!T32="x","x",$S$2-'Indicator Date hidden'!T32)</f>
        <v>0</v>
      </c>
      <c r="T31" s="170">
        <f>IF('Indicator Date hidden'!U32="x","x",$T$2-'Indicator Date hidden'!U32)</f>
        <v>0</v>
      </c>
      <c r="U31" s="170">
        <f>IF('Indicator Date hidden'!V32="x","x",$U$2-'Indicator Date hidden'!V32)</f>
        <v>0</v>
      </c>
      <c r="V31" s="170">
        <f>IF('Indicator Date hidden'!W32="x","x",$V$2-'Indicator Date hidden'!W32)</f>
        <v>0</v>
      </c>
      <c r="W31" s="170">
        <f>IF('Indicator Date hidden'!X32="x","x",$W$2-'Indicator Date hidden'!X32)</f>
        <v>2</v>
      </c>
      <c r="X31" s="170">
        <f>IF('Indicator Date hidden'!Y32="x","x",$X$2-'Indicator Date hidden'!Y32)</f>
        <v>4</v>
      </c>
      <c r="Y31" s="170">
        <f>IF('Indicator Date hidden'!Z32="x","x",$Y$2-'Indicator Date hidden'!Z32)</f>
        <v>0</v>
      </c>
      <c r="Z31" s="170">
        <f>IF('Indicator Date hidden'!AA32="x","x",$Z$2-'Indicator Date hidden'!AA32)</f>
        <v>0</v>
      </c>
      <c r="AA31" s="170">
        <f>IF('Indicator Date hidden'!AB32="x","x",$AA$2-'Indicator Date hidden'!AB32)</f>
        <v>0</v>
      </c>
      <c r="AB31" s="170">
        <f>IF('Indicator Date hidden'!AC32="x","x",$AB$2-'Indicator Date hidden'!AC32)</f>
        <v>0</v>
      </c>
      <c r="AC31" s="170">
        <f>IF('Indicator Date hidden'!AD32="x","x",$AC$2-'Indicator Date hidden'!AD32)</f>
        <v>0</v>
      </c>
      <c r="AD31" s="170">
        <f>IF('Indicator Date hidden'!AE32="x","x",$AD$2-'Indicator Date hidden'!AE32)</f>
        <v>0</v>
      </c>
      <c r="AE31" s="170">
        <f>IF('Indicator Date hidden'!AF32="x","x",$AE$2-'Indicator Date hidden'!AF32)</f>
        <v>0</v>
      </c>
      <c r="AF31" s="170">
        <f>IF('Indicator Date hidden'!AG32="x","x",$AF$2-'Indicator Date hidden'!AG32)</f>
        <v>3</v>
      </c>
      <c r="AG31" s="170">
        <f>IF('Indicator Date hidden'!AH32="x","x",$AG$2-'Indicator Date hidden'!AH32)</f>
        <v>0</v>
      </c>
      <c r="AH31" s="170">
        <f>IF('Indicator Date hidden'!AI32="x","x",$AH$2-'Indicator Date hidden'!AI32)</f>
        <v>0</v>
      </c>
      <c r="AI31" s="170">
        <f>IF('Indicator Date hidden'!AJ32="x","x",$AI$2-'Indicator Date hidden'!AJ32)</f>
        <v>0</v>
      </c>
      <c r="AJ31" s="170" t="str">
        <f>IF('Indicator Date hidden'!AK32="x","x",$AJ$2-'Indicator Date hidden'!AK32)</f>
        <v>x</v>
      </c>
      <c r="AK31" s="170">
        <f>IF('Indicator Date hidden'!AL32="x","x",$AK$2-'Indicator Date hidden'!AL32)</f>
        <v>1</v>
      </c>
      <c r="AL31" s="170">
        <f>IF('Indicator Date hidden'!AM32="x","x",$AL$2-'Indicator Date hidden'!AM32)</f>
        <v>0</v>
      </c>
      <c r="AM31" s="170">
        <f>IF('Indicator Date hidden'!AN32="x","x",$AM$2-'Indicator Date hidden'!AN32)</f>
        <v>0</v>
      </c>
      <c r="AN31" s="170">
        <f>IF('Indicator Date hidden'!AO32="x","x",$AN$2-'Indicator Date hidden'!AO32)</f>
        <v>0</v>
      </c>
      <c r="AO31" s="170">
        <f>IF('Indicator Date hidden'!AP32="x","x",$AO$2-'Indicator Date hidden'!AP32)</f>
        <v>0</v>
      </c>
      <c r="AP31" s="170">
        <f>IF('Indicator Date hidden'!AQ32="x","x",$AP$2-'Indicator Date hidden'!AQ32)</f>
        <v>0</v>
      </c>
      <c r="AQ31" s="170">
        <f>IF('Indicator Date hidden'!AR32="x","x",$AQ$2-'Indicator Date hidden'!AR32)</f>
        <v>8</v>
      </c>
      <c r="AR31" s="170">
        <f>IF('Indicator Date hidden'!AS32="x","x",$AR$2-'Indicator Date hidden'!AS32)</f>
        <v>0</v>
      </c>
      <c r="AS31" s="170">
        <f>IF('Indicator Date hidden'!AT32="x","x",$AS$2-'Indicator Date hidden'!AT32)</f>
        <v>0</v>
      </c>
      <c r="AT31" s="170">
        <f>IF('Indicator Date hidden'!AU32="x","x",$AT$2-'Indicator Date hidden'!AU32)</f>
        <v>0</v>
      </c>
      <c r="AU31" s="170">
        <f>IF('Indicator Date hidden'!AV32="x","x",$AU$2-'Indicator Date hidden'!AV32)</f>
        <v>1</v>
      </c>
      <c r="AV31" s="170">
        <f>IF('Indicator Date hidden'!AW32="x","x",$AV$2-'Indicator Date hidden'!AW32)</f>
        <v>0</v>
      </c>
      <c r="AW31" s="170">
        <f>IF('Indicator Date hidden'!AX32="x","x",$AW$2-'Indicator Date hidden'!AX32)</f>
        <v>0</v>
      </c>
      <c r="AX31" s="170">
        <f>IF('Indicator Date hidden'!AY32="x","x",$AX$2-'Indicator Date hidden'!AY32)</f>
        <v>0</v>
      </c>
      <c r="AY31" s="170">
        <f>IF('Indicator Date hidden'!AZ32="x","x",$AY$2-'Indicator Date hidden'!AZ32)</f>
        <v>0</v>
      </c>
      <c r="AZ31" s="170">
        <f>IF('Indicator Date hidden'!BA32="x","x",$AZ$2-'Indicator Date hidden'!BA32)</f>
        <v>0</v>
      </c>
      <c r="BA31" s="5">
        <f t="shared" si="0"/>
        <v>20</v>
      </c>
      <c r="BB31" s="171">
        <f t="shared" si="1"/>
        <v>0.4</v>
      </c>
      <c r="BC31" s="5">
        <f t="shared" si="2"/>
        <v>7</v>
      </c>
      <c r="BD31" s="171">
        <f t="shared" si="3"/>
        <v>1.3266499161421599</v>
      </c>
      <c r="BE31" s="174">
        <f t="shared" si="4"/>
        <v>0</v>
      </c>
    </row>
    <row r="32" spans="1:57" x14ac:dyDescent="0.25">
      <c r="A32" t="s">
        <v>54</v>
      </c>
      <c r="B32" s="170">
        <f>IF('Indicator Date hidden'!C33="x","x",$B$2-'Indicator Date hidden'!C33)</f>
        <v>0</v>
      </c>
      <c r="C32" s="170">
        <f>IF('Indicator Date hidden'!D33="x","x",$C$2-'Indicator Date hidden'!D33)</f>
        <v>0</v>
      </c>
      <c r="D32" s="170">
        <f>IF('Indicator Date hidden'!E33="x","x",$D$2-'Indicator Date hidden'!E33)</f>
        <v>0</v>
      </c>
      <c r="E32" s="170">
        <f>IF('Indicator Date hidden'!F33="x","x",$E$2-'Indicator Date hidden'!F33)</f>
        <v>0</v>
      </c>
      <c r="F32" s="170">
        <f>IF('Indicator Date hidden'!G33="x","x",$F$2-'Indicator Date hidden'!G33)</f>
        <v>0</v>
      </c>
      <c r="G32" s="170">
        <f>IF('Indicator Date hidden'!H33="x","x",$G$2-'Indicator Date hidden'!H33)</f>
        <v>0</v>
      </c>
      <c r="H32" s="170">
        <f>IF('Indicator Date hidden'!I33="x","x",$H$2-'Indicator Date hidden'!I33)</f>
        <v>0</v>
      </c>
      <c r="I32" s="170">
        <f>IF('Indicator Date hidden'!J33="x","x",$I$2-'Indicator Date hidden'!J33)</f>
        <v>0</v>
      </c>
      <c r="J32" s="170">
        <f>IF('Indicator Date hidden'!K33="x","x",$J$2-'Indicator Date hidden'!K33)</f>
        <v>0</v>
      </c>
      <c r="K32" s="170">
        <f>IF('Indicator Date hidden'!L33="x","x",$K$2-'Indicator Date hidden'!L33)</f>
        <v>0</v>
      </c>
      <c r="L32" s="170">
        <f>IF('Indicator Date hidden'!M33="x","x",$L$2-'Indicator Date hidden'!M33)</f>
        <v>0</v>
      </c>
      <c r="M32" s="170">
        <f>IF('Indicator Date hidden'!N33="x","x",$M$2-'Indicator Date hidden'!N33)</f>
        <v>0</v>
      </c>
      <c r="N32" s="170">
        <f>IF('Indicator Date hidden'!O33="x","x",$N$2-'Indicator Date hidden'!O33)</f>
        <v>0</v>
      </c>
      <c r="O32" s="170">
        <f>IF('Indicator Date hidden'!P33="x","x",$O$2-'Indicator Date hidden'!P33)</f>
        <v>0</v>
      </c>
      <c r="P32" s="170">
        <f>IF('Indicator Date hidden'!Q33="x","x",$P$2-'Indicator Date hidden'!Q33)</f>
        <v>0</v>
      </c>
      <c r="Q32" s="170">
        <f>IF('Indicator Date hidden'!R33="x","x",$Q$2-'Indicator Date hidden'!R33)</f>
        <v>4</v>
      </c>
      <c r="R32" s="170">
        <f>IF('Indicator Date hidden'!S33="x","x",$R$2-'Indicator Date hidden'!S33)</f>
        <v>0</v>
      </c>
      <c r="S32" s="170">
        <f>IF('Indicator Date hidden'!T33="x","x",$S$2-'Indicator Date hidden'!T33)</f>
        <v>0</v>
      </c>
      <c r="T32" s="170">
        <f>IF('Indicator Date hidden'!U33="x","x",$T$2-'Indicator Date hidden'!U33)</f>
        <v>0</v>
      </c>
      <c r="U32" s="170">
        <f>IF('Indicator Date hidden'!V33="x","x",$U$2-'Indicator Date hidden'!V33)</f>
        <v>0</v>
      </c>
      <c r="V32" s="170">
        <f>IF('Indicator Date hidden'!W33="x","x",$V$2-'Indicator Date hidden'!W33)</f>
        <v>0</v>
      </c>
      <c r="W32" s="170">
        <f>IF('Indicator Date hidden'!X33="x","x",$W$2-'Indicator Date hidden'!X33)</f>
        <v>5</v>
      </c>
      <c r="X32" s="170">
        <f>IF('Indicator Date hidden'!Y33="x","x",$X$2-'Indicator Date hidden'!Y33)</f>
        <v>7</v>
      </c>
      <c r="Y32" s="170">
        <f>IF('Indicator Date hidden'!Z33="x","x",$Y$2-'Indicator Date hidden'!Z33)</f>
        <v>0</v>
      </c>
      <c r="Z32" s="170">
        <f>IF('Indicator Date hidden'!AA33="x","x",$Z$2-'Indicator Date hidden'!AA33)</f>
        <v>0</v>
      </c>
      <c r="AA32" s="170">
        <f>IF('Indicator Date hidden'!AB33="x","x",$AA$2-'Indicator Date hidden'!AB33)</f>
        <v>0</v>
      </c>
      <c r="AB32" s="170">
        <f>IF('Indicator Date hidden'!AC33="x","x",$AB$2-'Indicator Date hidden'!AC33)</f>
        <v>0</v>
      </c>
      <c r="AC32" s="170">
        <f>IF('Indicator Date hidden'!AD33="x","x",$AC$2-'Indicator Date hidden'!AD33)</f>
        <v>0</v>
      </c>
      <c r="AD32" s="170">
        <f>IF('Indicator Date hidden'!AE33="x","x",$AD$2-'Indicator Date hidden'!AE33)</f>
        <v>0</v>
      </c>
      <c r="AE32" s="170">
        <f>IF('Indicator Date hidden'!AF33="x","x",$AE$2-'Indicator Date hidden'!AF33)</f>
        <v>0</v>
      </c>
      <c r="AF32" s="170">
        <f>IF('Indicator Date hidden'!AG33="x","x",$AF$2-'Indicator Date hidden'!AG33)</f>
        <v>1</v>
      </c>
      <c r="AG32" s="170">
        <f>IF('Indicator Date hidden'!AH33="x","x",$AG$2-'Indicator Date hidden'!AH33)</f>
        <v>0</v>
      </c>
      <c r="AH32" s="170">
        <f>IF('Indicator Date hidden'!AI33="x","x",$AH$2-'Indicator Date hidden'!AI33)</f>
        <v>0</v>
      </c>
      <c r="AI32" s="170">
        <f>IF('Indicator Date hidden'!AJ33="x","x",$AI$2-'Indicator Date hidden'!AJ33)</f>
        <v>0</v>
      </c>
      <c r="AJ32" s="170">
        <f>IF('Indicator Date hidden'!AK33="x","x",$AJ$2-'Indicator Date hidden'!AK33)</f>
        <v>1</v>
      </c>
      <c r="AK32" s="170">
        <f>IF('Indicator Date hidden'!AL33="x","x",$AK$2-'Indicator Date hidden'!AL33)</f>
        <v>0</v>
      </c>
      <c r="AL32" s="170">
        <f>IF('Indicator Date hidden'!AM33="x","x",$AL$2-'Indicator Date hidden'!AM33)</f>
        <v>0</v>
      </c>
      <c r="AM32" s="170">
        <f>IF('Indicator Date hidden'!AN33="x","x",$AM$2-'Indicator Date hidden'!AN33)</f>
        <v>0</v>
      </c>
      <c r="AN32" s="170">
        <f>IF('Indicator Date hidden'!AO33="x","x",$AN$2-'Indicator Date hidden'!AO33)</f>
        <v>0</v>
      </c>
      <c r="AO32" s="170">
        <f>IF('Indicator Date hidden'!AP33="x","x",$AO$2-'Indicator Date hidden'!AP33)</f>
        <v>0</v>
      </c>
      <c r="AP32" s="170">
        <f>IF('Indicator Date hidden'!AQ33="x","x",$AP$2-'Indicator Date hidden'!AQ33)</f>
        <v>0</v>
      </c>
      <c r="AQ32" s="170">
        <f>IF('Indicator Date hidden'!AR33="x","x",$AQ$2-'Indicator Date hidden'!AR33)</f>
        <v>0</v>
      </c>
      <c r="AR32" s="170">
        <f>IF('Indicator Date hidden'!AS33="x","x",$AR$2-'Indicator Date hidden'!AS33)</f>
        <v>0</v>
      </c>
      <c r="AS32" s="170">
        <f>IF('Indicator Date hidden'!AT33="x","x",$AS$2-'Indicator Date hidden'!AT33)</f>
        <v>0</v>
      </c>
      <c r="AT32" s="170">
        <f>IF('Indicator Date hidden'!AU33="x","x",$AT$2-'Indicator Date hidden'!AU33)</f>
        <v>0</v>
      </c>
      <c r="AU32" s="170">
        <f>IF('Indicator Date hidden'!AV33="x","x",$AU$2-'Indicator Date hidden'!AV33)</f>
        <v>1</v>
      </c>
      <c r="AV32" s="170">
        <f>IF('Indicator Date hidden'!AW33="x","x",$AV$2-'Indicator Date hidden'!AW33)</f>
        <v>0</v>
      </c>
      <c r="AW32" s="170">
        <f>IF('Indicator Date hidden'!AX33="x","x",$AW$2-'Indicator Date hidden'!AX33)</f>
        <v>0</v>
      </c>
      <c r="AX32" s="170">
        <f>IF('Indicator Date hidden'!AY33="x","x",$AX$2-'Indicator Date hidden'!AY33)</f>
        <v>0</v>
      </c>
      <c r="AY32" s="170">
        <f>IF('Indicator Date hidden'!AZ33="x","x",$AY$2-'Indicator Date hidden'!AZ33)</f>
        <v>0</v>
      </c>
      <c r="AZ32" s="170">
        <f>IF('Indicator Date hidden'!BA33="x","x",$AZ$2-'Indicator Date hidden'!BA33)</f>
        <v>0</v>
      </c>
      <c r="BA32" s="5">
        <f t="shared" si="0"/>
        <v>19</v>
      </c>
      <c r="BB32" s="171">
        <f t="shared" si="1"/>
        <v>0.37254901960784315</v>
      </c>
      <c r="BC32" s="5">
        <f t="shared" si="2"/>
        <v>6</v>
      </c>
      <c r="BD32" s="171">
        <f t="shared" si="3"/>
        <v>1.2979740520341463</v>
      </c>
      <c r="BE32" s="174">
        <f t="shared" si="4"/>
        <v>0</v>
      </c>
    </row>
    <row r="33" spans="1:57" x14ac:dyDescent="0.25">
      <c r="A33" t="s">
        <v>56</v>
      </c>
      <c r="B33" s="170">
        <f>IF('Indicator Date hidden'!C34="x","x",$B$2-'Indicator Date hidden'!C34)</f>
        <v>0</v>
      </c>
      <c r="C33" s="170">
        <f>IF('Indicator Date hidden'!D34="x","x",$C$2-'Indicator Date hidden'!D34)</f>
        <v>0</v>
      </c>
      <c r="D33" s="170">
        <f>IF('Indicator Date hidden'!E34="x","x",$D$2-'Indicator Date hidden'!E34)</f>
        <v>0</v>
      </c>
      <c r="E33" s="170">
        <f>IF('Indicator Date hidden'!F34="x","x",$E$2-'Indicator Date hidden'!F34)</f>
        <v>0</v>
      </c>
      <c r="F33" s="170">
        <f>IF('Indicator Date hidden'!G34="x","x",$F$2-'Indicator Date hidden'!G34)</f>
        <v>0</v>
      </c>
      <c r="G33" s="170">
        <f>IF('Indicator Date hidden'!H34="x","x",$G$2-'Indicator Date hidden'!H34)</f>
        <v>0</v>
      </c>
      <c r="H33" s="170">
        <f>IF('Indicator Date hidden'!I34="x","x",$H$2-'Indicator Date hidden'!I34)</f>
        <v>0</v>
      </c>
      <c r="I33" s="170">
        <f>IF('Indicator Date hidden'!J34="x","x",$I$2-'Indicator Date hidden'!J34)</f>
        <v>0</v>
      </c>
      <c r="J33" s="170">
        <f>IF('Indicator Date hidden'!K34="x","x",$J$2-'Indicator Date hidden'!K34)</f>
        <v>0</v>
      </c>
      <c r="K33" s="170">
        <f>IF('Indicator Date hidden'!L34="x","x",$K$2-'Indicator Date hidden'!L34)</f>
        <v>0</v>
      </c>
      <c r="L33" s="170">
        <f>IF('Indicator Date hidden'!M34="x","x",$L$2-'Indicator Date hidden'!M34)</f>
        <v>0</v>
      </c>
      <c r="M33" s="170">
        <f>IF('Indicator Date hidden'!N34="x","x",$M$2-'Indicator Date hidden'!N34)</f>
        <v>0</v>
      </c>
      <c r="N33" s="170">
        <f>IF('Indicator Date hidden'!O34="x","x",$N$2-'Indicator Date hidden'!O34)</f>
        <v>0</v>
      </c>
      <c r="O33" s="170">
        <f>IF('Indicator Date hidden'!P34="x","x",$O$2-'Indicator Date hidden'!P34)</f>
        <v>0</v>
      </c>
      <c r="P33" s="170">
        <f>IF('Indicator Date hidden'!Q34="x","x",$P$2-'Indicator Date hidden'!Q34)</f>
        <v>0</v>
      </c>
      <c r="Q33" s="170" t="str">
        <f>IF('Indicator Date hidden'!R34="x","x",$Q$2-'Indicator Date hidden'!R34)</f>
        <v>x</v>
      </c>
      <c r="R33" s="170">
        <f>IF('Indicator Date hidden'!S34="x","x",$R$2-'Indicator Date hidden'!S34)</f>
        <v>0</v>
      </c>
      <c r="S33" s="170">
        <f>IF('Indicator Date hidden'!T34="x","x",$S$2-'Indicator Date hidden'!T34)</f>
        <v>0</v>
      </c>
      <c r="T33" s="170">
        <f>IF('Indicator Date hidden'!U34="x","x",$T$2-'Indicator Date hidden'!U34)</f>
        <v>0</v>
      </c>
      <c r="U33" s="170" t="str">
        <f>IF('Indicator Date hidden'!V34="x","x",$U$2-'Indicator Date hidden'!V34)</f>
        <v>x</v>
      </c>
      <c r="V33" s="170">
        <f>IF('Indicator Date hidden'!W34="x","x",$V$2-'Indicator Date hidden'!W34)</f>
        <v>0</v>
      </c>
      <c r="W33" s="170" t="str">
        <f>IF('Indicator Date hidden'!X34="x","x",$W$2-'Indicator Date hidden'!X34)</f>
        <v>x</v>
      </c>
      <c r="X33" s="170">
        <f>IF('Indicator Date hidden'!Y34="x","x",$X$2-'Indicator Date hidden'!Y34)</f>
        <v>6</v>
      </c>
      <c r="Y33" s="170">
        <f>IF('Indicator Date hidden'!Z34="x","x",$Y$2-'Indicator Date hidden'!Z34)</f>
        <v>0</v>
      </c>
      <c r="Z33" s="170">
        <f>IF('Indicator Date hidden'!AA34="x","x",$Z$2-'Indicator Date hidden'!AA34)</f>
        <v>0</v>
      </c>
      <c r="AA33" s="170" t="str">
        <f>IF('Indicator Date hidden'!AB34="x","x",$AA$2-'Indicator Date hidden'!AB34)</f>
        <v>x</v>
      </c>
      <c r="AB33" s="170">
        <f>IF('Indicator Date hidden'!AC34="x","x",$AB$2-'Indicator Date hidden'!AC34)</f>
        <v>0</v>
      </c>
      <c r="AC33" s="170">
        <f>IF('Indicator Date hidden'!AD34="x","x",$AC$2-'Indicator Date hidden'!AD34)</f>
        <v>0</v>
      </c>
      <c r="AD33" s="170" t="str">
        <f>IF('Indicator Date hidden'!AE34="x","x",$AD$2-'Indicator Date hidden'!AE34)</f>
        <v>x</v>
      </c>
      <c r="AE33" s="170">
        <f>IF('Indicator Date hidden'!AF34="x","x",$AE$2-'Indicator Date hidden'!AF34)</f>
        <v>0</v>
      </c>
      <c r="AF33" s="170">
        <f>IF('Indicator Date hidden'!AG34="x","x",$AF$2-'Indicator Date hidden'!AG34)</f>
        <v>5</v>
      </c>
      <c r="AG33" s="170">
        <f>IF('Indicator Date hidden'!AH34="x","x",$AG$2-'Indicator Date hidden'!AH34)</f>
        <v>0</v>
      </c>
      <c r="AH33" s="170">
        <f>IF('Indicator Date hidden'!AI34="x","x",$AH$2-'Indicator Date hidden'!AI34)</f>
        <v>0</v>
      </c>
      <c r="AI33" s="170">
        <f>IF('Indicator Date hidden'!AJ34="x","x",$AI$2-'Indicator Date hidden'!AJ34)</f>
        <v>0</v>
      </c>
      <c r="AJ33" s="170" t="str">
        <f>IF('Indicator Date hidden'!AK34="x","x",$AJ$2-'Indicator Date hidden'!AK34)</f>
        <v>x</v>
      </c>
      <c r="AK33" s="170">
        <f>IF('Indicator Date hidden'!AL34="x","x",$AK$2-'Indicator Date hidden'!AL34)</f>
        <v>1</v>
      </c>
      <c r="AL33" s="170">
        <f>IF('Indicator Date hidden'!AM34="x","x",$AL$2-'Indicator Date hidden'!AM34)</f>
        <v>0</v>
      </c>
      <c r="AM33" s="170">
        <f>IF('Indicator Date hidden'!AN34="x","x",$AM$2-'Indicator Date hidden'!AN34)</f>
        <v>0</v>
      </c>
      <c r="AN33" s="170">
        <f>IF('Indicator Date hidden'!AO34="x","x",$AN$2-'Indicator Date hidden'!AO34)</f>
        <v>0</v>
      </c>
      <c r="AO33" s="170">
        <f>IF('Indicator Date hidden'!AP34="x","x",$AO$2-'Indicator Date hidden'!AP34)</f>
        <v>0</v>
      </c>
      <c r="AP33" s="170">
        <f>IF('Indicator Date hidden'!AQ34="x","x",$AP$2-'Indicator Date hidden'!AQ34)</f>
        <v>0</v>
      </c>
      <c r="AQ33" s="170">
        <f>IF('Indicator Date hidden'!AR34="x","x",$AQ$2-'Indicator Date hidden'!AR34)</f>
        <v>4</v>
      </c>
      <c r="AR33" s="170">
        <f>IF('Indicator Date hidden'!AS34="x","x",$AR$2-'Indicator Date hidden'!AS34)</f>
        <v>0</v>
      </c>
      <c r="AS33" s="170">
        <f>IF('Indicator Date hidden'!AT34="x","x",$AS$2-'Indicator Date hidden'!AT34)</f>
        <v>0</v>
      </c>
      <c r="AT33" s="170">
        <f>IF('Indicator Date hidden'!AU34="x","x",$AT$2-'Indicator Date hidden'!AU34)</f>
        <v>0</v>
      </c>
      <c r="AU33" s="170" t="str">
        <f>IF('Indicator Date hidden'!AV34="x","x",$AU$2-'Indicator Date hidden'!AV34)</f>
        <v>x</v>
      </c>
      <c r="AV33" s="170">
        <f>IF('Indicator Date hidden'!AW34="x","x",$AV$2-'Indicator Date hidden'!AW34)</f>
        <v>0</v>
      </c>
      <c r="AW33" s="170">
        <f>IF('Indicator Date hidden'!AX34="x","x",$AW$2-'Indicator Date hidden'!AX34)</f>
        <v>0</v>
      </c>
      <c r="AX33" s="170">
        <f>IF('Indicator Date hidden'!AY34="x","x",$AX$2-'Indicator Date hidden'!AY34)</f>
        <v>0</v>
      </c>
      <c r="AY33" s="170">
        <f>IF('Indicator Date hidden'!AZ34="x","x",$AY$2-'Indicator Date hidden'!AZ34)</f>
        <v>0</v>
      </c>
      <c r="AZ33" s="170">
        <f>IF('Indicator Date hidden'!BA34="x","x",$AZ$2-'Indicator Date hidden'!BA34)</f>
        <v>0</v>
      </c>
      <c r="BA33" s="5">
        <f t="shared" si="0"/>
        <v>16</v>
      </c>
      <c r="BB33" s="171">
        <f t="shared" si="1"/>
        <v>0.36363636363636365</v>
      </c>
      <c r="BC33" s="5">
        <f t="shared" si="2"/>
        <v>4</v>
      </c>
      <c r="BD33" s="171">
        <f t="shared" si="3"/>
        <v>1.2808184366913973</v>
      </c>
      <c r="BE33" s="174">
        <f t="shared" si="4"/>
        <v>0</v>
      </c>
    </row>
    <row r="34" spans="1:57" x14ac:dyDescent="0.25">
      <c r="A34" t="s">
        <v>59</v>
      </c>
      <c r="B34" s="170">
        <f>IF('Indicator Date hidden'!C35="x","x",$B$2-'Indicator Date hidden'!C35)</f>
        <v>0</v>
      </c>
      <c r="C34" s="170">
        <f>IF('Indicator Date hidden'!D35="x","x",$C$2-'Indicator Date hidden'!D35)</f>
        <v>0</v>
      </c>
      <c r="D34" s="170">
        <f>IF('Indicator Date hidden'!E35="x","x",$D$2-'Indicator Date hidden'!E35)</f>
        <v>0</v>
      </c>
      <c r="E34" s="170">
        <f>IF('Indicator Date hidden'!F35="x","x",$E$2-'Indicator Date hidden'!F35)</f>
        <v>0</v>
      </c>
      <c r="F34" s="170">
        <f>IF('Indicator Date hidden'!G35="x","x",$F$2-'Indicator Date hidden'!G35)</f>
        <v>0</v>
      </c>
      <c r="G34" s="170">
        <f>IF('Indicator Date hidden'!H35="x","x",$G$2-'Indicator Date hidden'!H35)</f>
        <v>0</v>
      </c>
      <c r="H34" s="170">
        <f>IF('Indicator Date hidden'!I35="x","x",$H$2-'Indicator Date hidden'!I35)</f>
        <v>0</v>
      </c>
      <c r="I34" s="170">
        <f>IF('Indicator Date hidden'!J35="x","x",$I$2-'Indicator Date hidden'!J35)</f>
        <v>0</v>
      </c>
      <c r="J34" s="170">
        <f>IF('Indicator Date hidden'!K35="x","x",$J$2-'Indicator Date hidden'!K35)</f>
        <v>0</v>
      </c>
      <c r="K34" s="170">
        <f>IF('Indicator Date hidden'!L35="x","x",$K$2-'Indicator Date hidden'!L35)</f>
        <v>0</v>
      </c>
      <c r="L34" s="170">
        <f>IF('Indicator Date hidden'!M35="x","x",$L$2-'Indicator Date hidden'!M35)</f>
        <v>0</v>
      </c>
      <c r="M34" s="170">
        <f>IF('Indicator Date hidden'!N35="x","x",$M$2-'Indicator Date hidden'!N35)</f>
        <v>0</v>
      </c>
      <c r="N34" s="170">
        <f>IF('Indicator Date hidden'!O35="x","x",$N$2-'Indicator Date hidden'!O35)</f>
        <v>0</v>
      </c>
      <c r="O34" s="170">
        <f>IF('Indicator Date hidden'!P35="x","x",$O$2-'Indicator Date hidden'!P35)</f>
        <v>0</v>
      </c>
      <c r="P34" s="170">
        <f>IF('Indicator Date hidden'!Q35="x","x",$P$2-'Indicator Date hidden'!Q35)</f>
        <v>0</v>
      </c>
      <c r="Q34" s="170">
        <f>IF('Indicator Date hidden'!R35="x","x",$Q$2-'Indicator Date hidden'!R35)</f>
        <v>5</v>
      </c>
      <c r="R34" s="170">
        <f>IF('Indicator Date hidden'!S35="x","x",$R$2-'Indicator Date hidden'!S35)</f>
        <v>0</v>
      </c>
      <c r="S34" s="170">
        <f>IF('Indicator Date hidden'!T35="x","x",$S$2-'Indicator Date hidden'!T35)</f>
        <v>0</v>
      </c>
      <c r="T34" s="170">
        <f>IF('Indicator Date hidden'!U35="x","x",$T$2-'Indicator Date hidden'!U35)</f>
        <v>0</v>
      </c>
      <c r="U34" s="170">
        <f>IF('Indicator Date hidden'!V35="x","x",$U$2-'Indicator Date hidden'!V35)</f>
        <v>0</v>
      </c>
      <c r="V34" s="170">
        <f>IF('Indicator Date hidden'!W35="x","x",$V$2-'Indicator Date hidden'!W35)</f>
        <v>0</v>
      </c>
      <c r="W34" s="170">
        <f>IF('Indicator Date hidden'!X35="x","x",$W$2-'Indicator Date hidden'!X35)</f>
        <v>6</v>
      </c>
      <c r="X34" s="170">
        <f>IF('Indicator Date hidden'!Y35="x","x",$X$2-'Indicator Date hidden'!Y35)</f>
        <v>7</v>
      </c>
      <c r="Y34" s="170">
        <f>IF('Indicator Date hidden'!Z35="x","x",$Y$2-'Indicator Date hidden'!Z35)</f>
        <v>0</v>
      </c>
      <c r="Z34" s="170">
        <f>IF('Indicator Date hidden'!AA35="x","x",$Z$2-'Indicator Date hidden'!AA35)</f>
        <v>0</v>
      </c>
      <c r="AA34" s="170">
        <f>IF('Indicator Date hidden'!AB35="x","x",$AA$2-'Indicator Date hidden'!AB35)</f>
        <v>0</v>
      </c>
      <c r="AB34" s="170">
        <f>IF('Indicator Date hidden'!AC35="x","x",$AB$2-'Indicator Date hidden'!AC35)</f>
        <v>0</v>
      </c>
      <c r="AC34" s="170">
        <f>IF('Indicator Date hidden'!AD35="x","x",$AC$2-'Indicator Date hidden'!AD35)</f>
        <v>0</v>
      </c>
      <c r="AD34" s="170">
        <f>IF('Indicator Date hidden'!AE35="x","x",$AD$2-'Indicator Date hidden'!AE35)</f>
        <v>0</v>
      </c>
      <c r="AE34" s="170">
        <f>IF('Indicator Date hidden'!AF35="x","x",$AE$2-'Indicator Date hidden'!AF35)</f>
        <v>0</v>
      </c>
      <c r="AF34" s="170">
        <f>IF('Indicator Date hidden'!AG35="x","x",$AF$2-'Indicator Date hidden'!AG35)</f>
        <v>7</v>
      </c>
      <c r="AG34" s="170">
        <f>IF('Indicator Date hidden'!AH35="x","x",$AG$2-'Indicator Date hidden'!AH35)</f>
        <v>0</v>
      </c>
      <c r="AH34" s="170">
        <f>IF('Indicator Date hidden'!AI35="x","x",$AH$2-'Indicator Date hidden'!AI35)</f>
        <v>0</v>
      </c>
      <c r="AI34" s="170">
        <f>IF('Indicator Date hidden'!AJ35="x","x",$AI$2-'Indicator Date hidden'!AJ35)</f>
        <v>0</v>
      </c>
      <c r="AJ34" s="170" t="str">
        <f>IF('Indicator Date hidden'!AK35="x","x",$AJ$2-'Indicator Date hidden'!AK35)</f>
        <v>x</v>
      </c>
      <c r="AK34" s="170">
        <f>IF('Indicator Date hidden'!AL35="x","x",$AK$2-'Indicator Date hidden'!AL35)</f>
        <v>0</v>
      </c>
      <c r="AL34" s="170">
        <f>IF('Indicator Date hidden'!AM35="x","x",$AL$2-'Indicator Date hidden'!AM35)</f>
        <v>0</v>
      </c>
      <c r="AM34" s="170">
        <f>IF('Indicator Date hidden'!AN35="x","x",$AM$2-'Indicator Date hidden'!AN35)</f>
        <v>0</v>
      </c>
      <c r="AN34" s="170">
        <f>IF('Indicator Date hidden'!AO35="x","x",$AN$2-'Indicator Date hidden'!AO35)</f>
        <v>0</v>
      </c>
      <c r="AO34" s="170" t="str">
        <f>IF('Indicator Date hidden'!AP35="x","x",$AO$2-'Indicator Date hidden'!AP35)</f>
        <v>x</v>
      </c>
      <c r="AP34" s="170" t="str">
        <f>IF('Indicator Date hidden'!AQ35="x","x",$AP$2-'Indicator Date hidden'!AQ35)</f>
        <v>x</v>
      </c>
      <c r="AQ34" s="170" t="str">
        <f>IF('Indicator Date hidden'!AR35="x","x",$AQ$2-'Indicator Date hidden'!AR35)</f>
        <v>x</v>
      </c>
      <c r="AR34" s="170">
        <f>IF('Indicator Date hidden'!AS35="x","x",$AR$2-'Indicator Date hidden'!AS35)</f>
        <v>0</v>
      </c>
      <c r="AS34" s="170">
        <f>IF('Indicator Date hidden'!AT35="x","x",$AS$2-'Indicator Date hidden'!AT35)</f>
        <v>0</v>
      </c>
      <c r="AT34" s="170">
        <f>IF('Indicator Date hidden'!AU35="x","x",$AT$2-'Indicator Date hidden'!AU35)</f>
        <v>0</v>
      </c>
      <c r="AU34" s="170">
        <f>IF('Indicator Date hidden'!AV35="x","x",$AU$2-'Indicator Date hidden'!AV35)</f>
        <v>1</v>
      </c>
      <c r="AV34" s="170">
        <f>IF('Indicator Date hidden'!AW35="x","x",$AV$2-'Indicator Date hidden'!AW35)</f>
        <v>0</v>
      </c>
      <c r="AW34" s="170">
        <f>IF('Indicator Date hidden'!AX35="x","x",$AW$2-'Indicator Date hidden'!AX35)</f>
        <v>0</v>
      </c>
      <c r="AX34" s="170">
        <f>IF('Indicator Date hidden'!AY35="x","x",$AX$2-'Indicator Date hidden'!AY35)</f>
        <v>0</v>
      </c>
      <c r="AY34" s="170">
        <f>IF('Indicator Date hidden'!AZ35="x","x",$AY$2-'Indicator Date hidden'!AZ35)</f>
        <v>0</v>
      </c>
      <c r="AZ34" s="170">
        <f>IF('Indicator Date hidden'!BA35="x","x",$AZ$2-'Indicator Date hidden'!BA35)</f>
        <v>0</v>
      </c>
      <c r="BA34" s="5">
        <f t="shared" si="0"/>
        <v>26</v>
      </c>
      <c r="BB34" s="171">
        <f t="shared" si="1"/>
        <v>0.55319148936170215</v>
      </c>
      <c r="BC34" s="5">
        <f t="shared" si="2"/>
        <v>5</v>
      </c>
      <c r="BD34" s="171">
        <f t="shared" si="3"/>
        <v>1.7601802451018242</v>
      </c>
      <c r="BE34" s="174">
        <f t="shared" si="4"/>
        <v>0</v>
      </c>
    </row>
    <row r="35" spans="1:57" x14ac:dyDescent="0.25">
      <c r="A35" t="s">
        <v>61</v>
      </c>
      <c r="B35" s="170">
        <f>IF('Indicator Date hidden'!C36="x","x",$B$2-'Indicator Date hidden'!C36)</f>
        <v>0</v>
      </c>
      <c r="C35" s="170">
        <f>IF('Indicator Date hidden'!D36="x","x",$C$2-'Indicator Date hidden'!D36)</f>
        <v>0</v>
      </c>
      <c r="D35" s="170">
        <f>IF('Indicator Date hidden'!E36="x","x",$D$2-'Indicator Date hidden'!E36)</f>
        <v>0</v>
      </c>
      <c r="E35" s="170">
        <f>IF('Indicator Date hidden'!F36="x","x",$E$2-'Indicator Date hidden'!F36)</f>
        <v>0</v>
      </c>
      <c r="F35" s="170">
        <f>IF('Indicator Date hidden'!G36="x","x",$F$2-'Indicator Date hidden'!G36)</f>
        <v>0</v>
      </c>
      <c r="G35" s="170">
        <f>IF('Indicator Date hidden'!H36="x","x",$G$2-'Indicator Date hidden'!H36)</f>
        <v>0</v>
      </c>
      <c r="H35" s="170">
        <f>IF('Indicator Date hidden'!I36="x","x",$H$2-'Indicator Date hidden'!I36)</f>
        <v>0</v>
      </c>
      <c r="I35" s="170">
        <f>IF('Indicator Date hidden'!J36="x","x",$I$2-'Indicator Date hidden'!J36)</f>
        <v>0</v>
      </c>
      <c r="J35" s="170">
        <f>IF('Indicator Date hidden'!K36="x","x",$J$2-'Indicator Date hidden'!K36)</f>
        <v>0</v>
      </c>
      <c r="K35" s="170">
        <f>IF('Indicator Date hidden'!L36="x","x",$K$2-'Indicator Date hidden'!L36)</f>
        <v>0</v>
      </c>
      <c r="L35" s="170">
        <f>IF('Indicator Date hidden'!M36="x","x",$L$2-'Indicator Date hidden'!M36)</f>
        <v>0</v>
      </c>
      <c r="M35" s="170">
        <f>IF('Indicator Date hidden'!N36="x","x",$M$2-'Indicator Date hidden'!N36)</f>
        <v>0</v>
      </c>
      <c r="N35" s="170">
        <f>IF('Indicator Date hidden'!O36="x","x",$N$2-'Indicator Date hidden'!O36)</f>
        <v>0</v>
      </c>
      <c r="O35" s="170">
        <f>IF('Indicator Date hidden'!P36="x","x",$O$2-'Indicator Date hidden'!P36)</f>
        <v>0</v>
      </c>
      <c r="P35" s="170">
        <f>IF('Indicator Date hidden'!Q36="x","x",$P$2-'Indicator Date hidden'!Q36)</f>
        <v>0</v>
      </c>
      <c r="Q35" s="170">
        <f>IF('Indicator Date hidden'!R36="x","x",$Q$2-'Indicator Date hidden'!R36)</f>
        <v>5</v>
      </c>
      <c r="R35" s="170">
        <f>IF('Indicator Date hidden'!S36="x","x",$R$2-'Indicator Date hidden'!S36)</f>
        <v>0</v>
      </c>
      <c r="S35" s="170">
        <f>IF('Indicator Date hidden'!T36="x","x",$S$2-'Indicator Date hidden'!T36)</f>
        <v>0</v>
      </c>
      <c r="T35" s="170">
        <f>IF('Indicator Date hidden'!U36="x","x",$T$2-'Indicator Date hidden'!U36)</f>
        <v>0</v>
      </c>
      <c r="U35" s="170">
        <f>IF('Indicator Date hidden'!V36="x","x",$U$2-'Indicator Date hidden'!V36)</f>
        <v>0</v>
      </c>
      <c r="V35" s="170">
        <f>IF('Indicator Date hidden'!W36="x","x",$V$2-'Indicator Date hidden'!W36)</f>
        <v>0</v>
      </c>
      <c r="W35" s="170">
        <f>IF('Indicator Date hidden'!X36="x","x",$W$2-'Indicator Date hidden'!X36)</f>
        <v>1</v>
      </c>
      <c r="X35" s="170" t="str">
        <f>IF('Indicator Date hidden'!Y36="x","x",$X$2-'Indicator Date hidden'!Y36)</f>
        <v>x</v>
      </c>
      <c r="Y35" s="170">
        <f>IF('Indicator Date hidden'!Z36="x","x",$Y$2-'Indicator Date hidden'!Z36)</f>
        <v>0</v>
      </c>
      <c r="Z35" s="170">
        <f>IF('Indicator Date hidden'!AA36="x","x",$Z$2-'Indicator Date hidden'!AA36)</f>
        <v>0</v>
      </c>
      <c r="AA35" s="170">
        <f>IF('Indicator Date hidden'!AB36="x","x",$AA$2-'Indicator Date hidden'!AB36)</f>
        <v>0</v>
      </c>
      <c r="AB35" s="170">
        <f>IF('Indicator Date hidden'!AC36="x","x",$AB$2-'Indicator Date hidden'!AC36)</f>
        <v>0</v>
      </c>
      <c r="AC35" s="170">
        <f>IF('Indicator Date hidden'!AD36="x","x",$AC$2-'Indicator Date hidden'!AD36)</f>
        <v>0</v>
      </c>
      <c r="AD35" s="170">
        <f>IF('Indicator Date hidden'!AE36="x","x",$AD$2-'Indicator Date hidden'!AE36)</f>
        <v>0</v>
      </c>
      <c r="AE35" s="170">
        <f>IF('Indicator Date hidden'!AF36="x","x",$AE$2-'Indicator Date hidden'!AF36)</f>
        <v>0</v>
      </c>
      <c r="AF35" s="170">
        <f>IF('Indicator Date hidden'!AG36="x","x",$AF$2-'Indicator Date hidden'!AG36)</f>
        <v>4</v>
      </c>
      <c r="AG35" s="170">
        <f>IF('Indicator Date hidden'!AH36="x","x",$AG$2-'Indicator Date hidden'!AH36)</f>
        <v>0</v>
      </c>
      <c r="AH35" s="170">
        <f>IF('Indicator Date hidden'!AI36="x","x",$AH$2-'Indicator Date hidden'!AI36)</f>
        <v>0</v>
      </c>
      <c r="AI35" s="170">
        <f>IF('Indicator Date hidden'!AJ36="x","x",$AI$2-'Indicator Date hidden'!AJ36)</f>
        <v>0</v>
      </c>
      <c r="AJ35" s="170">
        <f>IF('Indicator Date hidden'!AK36="x","x",$AJ$2-'Indicator Date hidden'!AK36)</f>
        <v>1</v>
      </c>
      <c r="AK35" s="170">
        <f>IF('Indicator Date hidden'!AL36="x","x",$AK$2-'Indicator Date hidden'!AL36)</f>
        <v>0</v>
      </c>
      <c r="AL35" s="170">
        <f>IF('Indicator Date hidden'!AM36="x","x",$AL$2-'Indicator Date hidden'!AM36)</f>
        <v>0</v>
      </c>
      <c r="AM35" s="170">
        <f>IF('Indicator Date hidden'!AN36="x","x",$AM$2-'Indicator Date hidden'!AN36)</f>
        <v>0</v>
      </c>
      <c r="AN35" s="170">
        <f>IF('Indicator Date hidden'!AO36="x","x",$AN$2-'Indicator Date hidden'!AO36)</f>
        <v>0</v>
      </c>
      <c r="AO35" s="170" t="str">
        <f>IF('Indicator Date hidden'!AP36="x","x",$AO$2-'Indicator Date hidden'!AP36)</f>
        <v>x</v>
      </c>
      <c r="AP35" s="170" t="str">
        <f>IF('Indicator Date hidden'!AQ36="x","x",$AP$2-'Indicator Date hidden'!AQ36)</f>
        <v>x</v>
      </c>
      <c r="AQ35" s="170" t="str">
        <f>IF('Indicator Date hidden'!AR36="x","x",$AQ$2-'Indicator Date hidden'!AR36)</f>
        <v>x</v>
      </c>
      <c r="AR35" s="170">
        <f>IF('Indicator Date hidden'!AS36="x","x",$AR$2-'Indicator Date hidden'!AS36)</f>
        <v>0</v>
      </c>
      <c r="AS35" s="170">
        <f>IF('Indicator Date hidden'!AT36="x","x",$AS$2-'Indicator Date hidden'!AT36)</f>
        <v>0</v>
      </c>
      <c r="AT35" s="170">
        <f>IF('Indicator Date hidden'!AU36="x","x",$AT$2-'Indicator Date hidden'!AU36)</f>
        <v>0</v>
      </c>
      <c r="AU35" s="170">
        <f>IF('Indicator Date hidden'!AV36="x","x",$AU$2-'Indicator Date hidden'!AV36)</f>
        <v>0</v>
      </c>
      <c r="AV35" s="170">
        <f>IF('Indicator Date hidden'!AW36="x","x",$AV$2-'Indicator Date hidden'!AW36)</f>
        <v>0</v>
      </c>
      <c r="AW35" s="170">
        <f>IF('Indicator Date hidden'!AX36="x","x",$AW$2-'Indicator Date hidden'!AX36)</f>
        <v>0</v>
      </c>
      <c r="AX35" s="170">
        <f>IF('Indicator Date hidden'!AY36="x","x",$AX$2-'Indicator Date hidden'!AY36)</f>
        <v>0</v>
      </c>
      <c r="AY35" s="170">
        <f>IF('Indicator Date hidden'!AZ36="x","x",$AY$2-'Indicator Date hidden'!AZ36)</f>
        <v>0</v>
      </c>
      <c r="AZ35" s="170">
        <f>IF('Indicator Date hidden'!BA36="x","x",$AZ$2-'Indicator Date hidden'!BA36)</f>
        <v>0</v>
      </c>
      <c r="BA35" s="5">
        <f t="shared" si="0"/>
        <v>11</v>
      </c>
      <c r="BB35" s="171">
        <f t="shared" si="1"/>
        <v>0.23404255319148937</v>
      </c>
      <c r="BC35" s="5">
        <f t="shared" si="2"/>
        <v>4</v>
      </c>
      <c r="BD35" s="171">
        <f t="shared" si="3"/>
        <v>0.92742530713631355</v>
      </c>
      <c r="BE35" s="174">
        <f t="shared" si="4"/>
        <v>0</v>
      </c>
    </row>
    <row r="36" spans="1:57" x14ac:dyDescent="0.25">
      <c r="A36" t="s">
        <v>63</v>
      </c>
      <c r="B36" s="170">
        <f>IF('Indicator Date hidden'!C37="x","x",$B$2-'Indicator Date hidden'!C37)</f>
        <v>0</v>
      </c>
      <c r="C36" s="170">
        <f>IF('Indicator Date hidden'!D37="x","x",$C$2-'Indicator Date hidden'!D37)</f>
        <v>0</v>
      </c>
      <c r="D36" s="170">
        <f>IF('Indicator Date hidden'!E37="x","x",$D$2-'Indicator Date hidden'!E37)</f>
        <v>0</v>
      </c>
      <c r="E36" s="170">
        <f>IF('Indicator Date hidden'!F37="x","x",$E$2-'Indicator Date hidden'!F37)</f>
        <v>0</v>
      </c>
      <c r="F36" s="170">
        <f>IF('Indicator Date hidden'!G37="x","x",$F$2-'Indicator Date hidden'!G37)</f>
        <v>0</v>
      </c>
      <c r="G36" s="170">
        <f>IF('Indicator Date hidden'!H37="x","x",$G$2-'Indicator Date hidden'!H37)</f>
        <v>0</v>
      </c>
      <c r="H36" s="170">
        <f>IF('Indicator Date hidden'!I37="x","x",$H$2-'Indicator Date hidden'!I37)</f>
        <v>0</v>
      </c>
      <c r="I36" s="170">
        <f>IF('Indicator Date hidden'!J37="x","x",$I$2-'Indicator Date hidden'!J37)</f>
        <v>0</v>
      </c>
      <c r="J36" s="170">
        <f>IF('Indicator Date hidden'!K37="x","x",$J$2-'Indicator Date hidden'!K37)</f>
        <v>0</v>
      </c>
      <c r="K36" s="170">
        <f>IF('Indicator Date hidden'!L37="x","x",$K$2-'Indicator Date hidden'!L37)</f>
        <v>0</v>
      </c>
      <c r="L36" s="170">
        <f>IF('Indicator Date hidden'!M37="x","x",$L$2-'Indicator Date hidden'!M37)</f>
        <v>0</v>
      </c>
      <c r="M36" s="170">
        <f>IF('Indicator Date hidden'!N37="x","x",$M$2-'Indicator Date hidden'!N37)</f>
        <v>0</v>
      </c>
      <c r="N36" s="170">
        <f>IF('Indicator Date hidden'!O37="x","x",$N$2-'Indicator Date hidden'!O37)</f>
        <v>0</v>
      </c>
      <c r="O36" s="170">
        <f>IF('Indicator Date hidden'!P37="x","x",$O$2-'Indicator Date hidden'!P37)</f>
        <v>0</v>
      </c>
      <c r="P36" s="170">
        <f>IF('Indicator Date hidden'!Q37="x","x",$P$2-'Indicator Date hidden'!Q37)</f>
        <v>0</v>
      </c>
      <c r="Q36" s="170" t="str">
        <f>IF('Indicator Date hidden'!R37="x","x",$Q$2-'Indicator Date hidden'!R37)</f>
        <v>x</v>
      </c>
      <c r="R36" s="170">
        <f>IF('Indicator Date hidden'!S37="x","x",$R$2-'Indicator Date hidden'!S37)</f>
        <v>0</v>
      </c>
      <c r="S36" s="170">
        <f>IF('Indicator Date hidden'!T37="x","x",$S$2-'Indicator Date hidden'!T37)</f>
        <v>0</v>
      </c>
      <c r="T36" s="170">
        <f>IF('Indicator Date hidden'!U37="x","x",$T$2-'Indicator Date hidden'!U37)</f>
        <v>0</v>
      </c>
      <c r="U36" s="170">
        <f>IF('Indicator Date hidden'!V37="x","x",$U$2-'Indicator Date hidden'!V37)</f>
        <v>0</v>
      </c>
      <c r="V36" s="170">
        <f>IF('Indicator Date hidden'!W37="x","x",$V$2-'Indicator Date hidden'!W37)</f>
        <v>0</v>
      </c>
      <c r="W36" s="170">
        <f>IF('Indicator Date hidden'!X37="x","x",$W$2-'Indicator Date hidden'!X37)</f>
        <v>2</v>
      </c>
      <c r="X36" s="170">
        <f>IF('Indicator Date hidden'!Y37="x","x",$X$2-'Indicator Date hidden'!Y37)</f>
        <v>6</v>
      </c>
      <c r="Y36" s="170">
        <f>IF('Indicator Date hidden'!Z37="x","x",$Y$2-'Indicator Date hidden'!Z37)</f>
        <v>0</v>
      </c>
      <c r="Z36" s="170">
        <f>IF('Indicator Date hidden'!AA37="x","x",$Z$2-'Indicator Date hidden'!AA37)</f>
        <v>0</v>
      </c>
      <c r="AA36" s="170">
        <f>IF('Indicator Date hidden'!AB37="x","x",$AA$2-'Indicator Date hidden'!AB37)</f>
        <v>0</v>
      </c>
      <c r="AB36" s="170">
        <f>IF('Indicator Date hidden'!AC37="x","x",$AB$2-'Indicator Date hidden'!AC37)</f>
        <v>0</v>
      </c>
      <c r="AC36" s="170">
        <f>IF('Indicator Date hidden'!AD37="x","x",$AC$2-'Indicator Date hidden'!AD37)</f>
        <v>0</v>
      </c>
      <c r="AD36" s="170" t="str">
        <f>IF('Indicator Date hidden'!AE37="x","x",$AD$2-'Indicator Date hidden'!AE37)</f>
        <v>x</v>
      </c>
      <c r="AE36" s="170">
        <f>IF('Indicator Date hidden'!AF37="x","x",$AE$2-'Indicator Date hidden'!AF37)</f>
        <v>0</v>
      </c>
      <c r="AF36" s="170">
        <f>IF('Indicator Date hidden'!AG37="x","x",$AF$2-'Indicator Date hidden'!AG37)</f>
        <v>2</v>
      </c>
      <c r="AG36" s="170">
        <f>IF('Indicator Date hidden'!AH37="x","x",$AG$2-'Indicator Date hidden'!AH37)</f>
        <v>0</v>
      </c>
      <c r="AH36" s="170">
        <f>IF('Indicator Date hidden'!AI37="x","x",$AH$2-'Indicator Date hidden'!AI37)</f>
        <v>0</v>
      </c>
      <c r="AI36" s="170">
        <f>IF('Indicator Date hidden'!AJ37="x","x",$AI$2-'Indicator Date hidden'!AJ37)</f>
        <v>0</v>
      </c>
      <c r="AJ36" s="170" t="str">
        <f>IF('Indicator Date hidden'!AK37="x","x",$AJ$2-'Indicator Date hidden'!AK37)</f>
        <v>x</v>
      </c>
      <c r="AK36" s="170">
        <f>IF('Indicator Date hidden'!AL37="x","x",$AK$2-'Indicator Date hidden'!AL37)</f>
        <v>1</v>
      </c>
      <c r="AL36" s="170">
        <f>IF('Indicator Date hidden'!AM37="x","x",$AL$2-'Indicator Date hidden'!AM37)</f>
        <v>0</v>
      </c>
      <c r="AM36" s="170">
        <f>IF('Indicator Date hidden'!AN37="x","x",$AM$2-'Indicator Date hidden'!AN37)</f>
        <v>0</v>
      </c>
      <c r="AN36" s="170">
        <f>IF('Indicator Date hidden'!AO37="x","x",$AN$2-'Indicator Date hidden'!AO37)</f>
        <v>0</v>
      </c>
      <c r="AO36" s="170">
        <f>IF('Indicator Date hidden'!AP37="x","x",$AO$2-'Indicator Date hidden'!AP37)</f>
        <v>0</v>
      </c>
      <c r="AP36" s="170">
        <f>IF('Indicator Date hidden'!AQ37="x","x",$AP$2-'Indicator Date hidden'!AQ37)</f>
        <v>0</v>
      </c>
      <c r="AQ36" s="170">
        <f>IF('Indicator Date hidden'!AR37="x","x",$AQ$2-'Indicator Date hidden'!AR37)</f>
        <v>4</v>
      </c>
      <c r="AR36" s="170">
        <f>IF('Indicator Date hidden'!AS37="x","x",$AR$2-'Indicator Date hidden'!AS37)</f>
        <v>0</v>
      </c>
      <c r="AS36" s="170">
        <f>IF('Indicator Date hidden'!AT37="x","x",$AS$2-'Indicator Date hidden'!AT37)</f>
        <v>0</v>
      </c>
      <c r="AT36" s="170">
        <f>IF('Indicator Date hidden'!AU37="x","x",$AT$2-'Indicator Date hidden'!AU37)</f>
        <v>0</v>
      </c>
      <c r="AU36" s="170">
        <f>IF('Indicator Date hidden'!AV37="x","x",$AU$2-'Indicator Date hidden'!AV37)</f>
        <v>1</v>
      </c>
      <c r="AV36" s="170">
        <f>IF('Indicator Date hidden'!AW37="x","x",$AV$2-'Indicator Date hidden'!AW37)</f>
        <v>0</v>
      </c>
      <c r="AW36" s="170">
        <f>IF('Indicator Date hidden'!AX37="x","x",$AW$2-'Indicator Date hidden'!AX37)</f>
        <v>0</v>
      </c>
      <c r="AX36" s="170">
        <f>IF('Indicator Date hidden'!AY37="x","x",$AX$2-'Indicator Date hidden'!AY37)</f>
        <v>0</v>
      </c>
      <c r="AY36" s="170">
        <f>IF('Indicator Date hidden'!AZ37="x","x",$AY$2-'Indicator Date hidden'!AZ37)</f>
        <v>0</v>
      </c>
      <c r="AZ36" s="170">
        <f>IF('Indicator Date hidden'!BA37="x","x",$AZ$2-'Indicator Date hidden'!BA37)</f>
        <v>0</v>
      </c>
      <c r="BA36" s="5">
        <f t="shared" si="0"/>
        <v>16</v>
      </c>
      <c r="BB36" s="171">
        <f t="shared" si="1"/>
        <v>0.33333333333333331</v>
      </c>
      <c r="BC36" s="5">
        <f t="shared" si="2"/>
        <v>6</v>
      </c>
      <c r="BD36" s="171">
        <f t="shared" si="3"/>
        <v>1.0865337342004415</v>
      </c>
      <c r="BE36" s="174">
        <f t="shared" si="4"/>
        <v>0</v>
      </c>
    </row>
    <row r="37" spans="1:57" x14ac:dyDescent="0.25">
      <c r="A37" t="s">
        <v>65</v>
      </c>
      <c r="B37" s="170">
        <f>IF('Indicator Date hidden'!C38="x","x",$B$2-'Indicator Date hidden'!C38)</f>
        <v>0</v>
      </c>
      <c r="C37" s="170">
        <f>IF('Indicator Date hidden'!D38="x","x",$C$2-'Indicator Date hidden'!D38)</f>
        <v>0</v>
      </c>
      <c r="D37" s="170">
        <f>IF('Indicator Date hidden'!E38="x","x",$D$2-'Indicator Date hidden'!E38)</f>
        <v>0</v>
      </c>
      <c r="E37" s="170">
        <f>IF('Indicator Date hidden'!F38="x","x",$E$2-'Indicator Date hidden'!F38)</f>
        <v>0</v>
      </c>
      <c r="F37" s="170">
        <f>IF('Indicator Date hidden'!G38="x","x",$F$2-'Indicator Date hidden'!G38)</f>
        <v>0</v>
      </c>
      <c r="G37" s="170">
        <f>IF('Indicator Date hidden'!H38="x","x",$G$2-'Indicator Date hidden'!H38)</f>
        <v>0</v>
      </c>
      <c r="H37" s="170">
        <f>IF('Indicator Date hidden'!I38="x","x",$H$2-'Indicator Date hidden'!I38)</f>
        <v>0</v>
      </c>
      <c r="I37" s="170">
        <f>IF('Indicator Date hidden'!J38="x","x",$I$2-'Indicator Date hidden'!J38)</f>
        <v>0</v>
      </c>
      <c r="J37" s="170">
        <f>IF('Indicator Date hidden'!K38="x","x",$J$2-'Indicator Date hidden'!K38)</f>
        <v>0</v>
      </c>
      <c r="K37" s="170">
        <f>IF('Indicator Date hidden'!L38="x","x",$K$2-'Indicator Date hidden'!L38)</f>
        <v>0</v>
      </c>
      <c r="L37" s="170">
        <f>IF('Indicator Date hidden'!M38="x","x",$L$2-'Indicator Date hidden'!M38)</f>
        <v>0</v>
      </c>
      <c r="M37" s="170">
        <f>IF('Indicator Date hidden'!N38="x","x",$M$2-'Indicator Date hidden'!N38)</f>
        <v>0</v>
      </c>
      <c r="N37" s="170">
        <f>IF('Indicator Date hidden'!O38="x","x",$N$2-'Indicator Date hidden'!O38)</f>
        <v>0</v>
      </c>
      <c r="O37" s="170">
        <f>IF('Indicator Date hidden'!P38="x","x",$O$2-'Indicator Date hidden'!P38)</f>
        <v>0</v>
      </c>
      <c r="P37" s="170">
        <f>IF('Indicator Date hidden'!Q38="x","x",$P$2-'Indicator Date hidden'!Q38)</f>
        <v>0</v>
      </c>
      <c r="Q37" s="170">
        <f>IF('Indicator Date hidden'!R38="x","x",$Q$2-'Indicator Date hidden'!R38)</f>
        <v>3</v>
      </c>
      <c r="R37" s="170">
        <f>IF('Indicator Date hidden'!S38="x","x",$R$2-'Indicator Date hidden'!S38)</f>
        <v>0</v>
      </c>
      <c r="S37" s="170">
        <f>IF('Indicator Date hidden'!T38="x","x",$S$2-'Indicator Date hidden'!T38)</f>
        <v>0</v>
      </c>
      <c r="T37" s="170">
        <f>IF('Indicator Date hidden'!U38="x","x",$T$2-'Indicator Date hidden'!U38)</f>
        <v>0</v>
      </c>
      <c r="U37" s="170">
        <f>IF('Indicator Date hidden'!V38="x","x",$U$2-'Indicator Date hidden'!V38)</f>
        <v>0</v>
      </c>
      <c r="V37" s="170">
        <f>IF('Indicator Date hidden'!W38="x","x",$V$2-'Indicator Date hidden'!W38)</f>
        <v>0</v>
      </c>
      <c r="W37" s="170">
        <f>IF('Indicator Date hidden'!X38="x","x",$W$2-'Indicator Date hidden'!X38)</f>
        <v>6</v>
      </c>
      <c r="X37" s="170">
        <f>IF('Indicator Date hidden'!Y38="x","x",$X$2-'Indicator Date hidden'!Y38)</f>
        <v>4</v>
      </c>
      <c r="Y37" s="170">
        <f>IF('Indicator Date hidden'!Z38="x","x",$Y$2-'Indicator Date hidden'!Z38)</f>
        <v>0</v>
      </c>
      <c r="Z37" s="170">
        <f>IF('Indicator Date hidden'!AA38="x","x",$Z$2-'Indicator Date hidden'!AA38)</f>
        <v>0</v>
      </c>
      <c r="AA37" s="170">
        <f>IF('Indicator Date hidden'!AB38="x","x",$AA$2-'Indicator Date hidden'!AB38)</f>
        <v>5</v>
      </c>
      <c r="AB37" s="170">
        <f>IF('Indicator Date hidden'!AC38="x","x",$AB$2-'Indicator Date hidden'!AC38)</f>
        <v>0</v>
      </c>
      <c r="AC37" s="170">
        <f>IF('Indicator Date hidden'!AD38="x","x",$AC$2-'Indicator Date hidden'!AD38)</f>
        <v>0</v>
      </c>
      <c r="AD37" s="170">
        <f>IF('Indicator Date hidden'!AE38="x","x",$AD$2-'Indicator Date hidden'!AE38)</f>
        <v>0</v>
      </c>
      <c r="AE37" s="170">
        <f>IF('Indicator Date hidden'!AF38="x","x",$AE$2-'Indicator Date hidden'!AF38)</f>
        <v>0</v>
      </c>
      <c r="AF37" s="170">
        <f>IF('Indicator Date hidden'!AG38="x","x",$AF$2-'Indicator Date hidden'!AG38)</f>
        <v>3</v>
      </c>
      <c r="AG37" s="170">
        <f>IF('Indicator Date hidden'!AH38="x","x",$AG$2-'Indicator Date hidden'!AH38)</f>
        <v>0</v>
      </c>
      <c r="AH37" s="170">
        <f>IF('Indicator Date hidden'!AI38="x","x",$AH$2-'Indicator Date hidden'!AI38)</f>
        <v>0</v>
      </c>
      <c r="AI37" s="170">
        <f>IF('Indicator Date hidden'!AJ38="x","x",$AI$2-'Indicator Date hidden'!AJ38)</f>
        <v>0</v>
      </c>
      <c r="AJ37" s="170" t="str">
        <f>IF('Indicator Date hidden'!AK38="x","x",$AJ$2-'Indicator Date hidden'!AK38)</f>
        <v>x</v>
      </c>
      <c r="AK37" s="170">
        <f>IF('Indicator Date hidden'!AL38="x","x",$AK$2-'Indicator Date hidden'!AL38)</f>
        <v>1</v>
      </c>
      <c r="AL37" s="170">
        <f>IF('Indicator Date hidden'!AM38="x","x",$AL$2-'Indicator Date hidden'!AM38)</f>
        <v>0</v>
      </c>
      <c r="AM37" s="170">
        <f>IF('Indicator Date hidden'!AN38="x","x",$AM$2-'Indicator Date hidden'!AN38)</f>
        <v>0</v>
      </c>
      <c r="AN37" s="170">
        <f>IF('Indicator Date hidden'!AO38="x","x",$AN$2-'Indicator Date hidden'!AO38)</f>
        <v>0</v>
      </c>
      <c r="AO37" s="170">
        <f>IF('Indicator Date hidden'!AP38="x","x",$AO$2-'Indicator Date hidden'!AP38)</f>
        <v>0</v>
      </c>
      <c r="AP37" s="170">
        <f>IF('Indicator Date hidden'!AQ38="x","x",$AP$2-'Indicator Date hidden'!AQ38)</f>
        <v>0</v>
      </c>
      <c r="AQ37" s="170">
        <f>IF('Indicator Date hidden'!AR38="x","x",$AQ$2-'Indicator Date hidden'!AR38)</f>
        <v>4</v>
      </c>
      <c r="AR37" s="170">
        <f>IF('Indicator Date hidden'!AS38="x","x",$AR$2-'Indicator Date hidden'!AS38)</f>
        <v>0</v>
      </c>
      <c r="AS37" s="170">
        <f>IF('Indicator Date hidden'!AT38="x","x",$AS$2-'Indicator Date hidden'!AT38)</f>
        <v>0</v>
      </c>
      <c r="AT37" s="170">
        <f>IF('Indicator Date hidden'!AU38="x","x",$AT$2-'Indicator Date hidden'!AU38)</f>
        <v>0</v>
      </c>
      <c r="AU37" s="170">
        <f>IF('Indicator Date hidden'!AV38="x","x",$AU$2-'Indicator Date hidden'!AV38)</f>
        <v>1</v>
      </c>
      <c r="AV37" s="170">
        <f>IF('Indicator Date hidden'!AW38="x","x",$AV$2-'Indicator Date hidden'!AW38)</f>
        <v>0</v>
      </c>
      <c r="AW37" s="170">
        <f>IF('Indicator Date hidden'!AX38="x","x",$AW$2-'Indicator Date hidden'!AX38)</f>
        <v>0</v>
      </c>
      <c r="AX37" s="170">
        <f>IF('Indicator Date hidden'!AY38="x","x",$AX$2-'Indicator Date hidden'!AY38)</f>
        <v>0</v>
      </c>
      <c r="AY37" s="170">
        <f>IF('Indicator Date hidden'!AZ38="x","x",$AY$2-'Indicator Date hidden'!AZ38)</f>
        <v>0</v>
      </c>
      <c r="AZ37" s="170">
        <f>IF('Indicator Date hidden'!BA38="x","x",$AZ$2-'Indicator Date hidden'!BA38)</f>
        <v>0</v>
      </c>
      <c r="BA37" s="5">
        <f t="shared" si="0"/>
        <v>27</v>
      </c>
      <c r="BB37" s="171">
        <f t="shared" si="1"/>
        <v>0.54</v>
      </c>
      <c r="BC37" s="5">
        <f t="shared" si="2"/>
        <v>8</v>
      </c>
      <c r="BD37" s="171">
        <f t="shared" si="3"/>
        <v>1.4029967925836466</v>
      </c>
      <c r="BE37" s="174">
        <f t="shared" si="4"/>
        <v>0</v>
      </c>
    </row>
    <row r="38" spans="1:57" x14ac:dyDescent="0.25">
      <c r="A38" t="s">
        <v>66</v>
      </c>
      <c r="B38" s="170">
        <f>IF('Indicator Date hidden'!C39="x","x",$B$2-'Indicator Date hidden'!C39)</f>
        <v>0</v>
      </c>
      <c r="C38" s="170">
        <f>IF('Indicator Date hidden'!D39="x","x",$C$2-'Indicator Date hidden'!D39)</f>
        <v>0</v>
      </c>
      <c r="D38" s="170">
        <f>IF('Indicator Date hidden'!E39="x","x",$D$2-'Indicator Date hidden'!E39)</f>
        <v>0</v>
      </c>
      <c r="E38" s="170">
        <f>IF('Indicator Date hidden'!F39="x","x",$E$2-'Indicator Date hidden'!F39)</f>
        <v>0</v>
      </c>
      <c r="F38" s="170">
        <f>IF('Indicator Date hidden'!G39="x","x",$F$2-'Indicator Date hidden'!G39)</f>
        <v>0</v>
      </c>
      <c r="G38" s="170">
        <f>IF('Indicator Date hidden'!H39="x","x",$G$2-'Indicator Date hidden'!H39)</f>
        <v>0</v>
      </c>
      <c r="H38" s="170">
        <f>IF('Indicator Date hidden'!I39="x","x",$H$2-'Indicator Date hidden'!I39)</f>
        <v>0</v>
      </c>
      <c r="I38" s="170">
        <f>IF('Indicator Date hidden'!J39="x","x",$I$2-'Indicator Date hidden'!J39)</f>
        <v>0</v>
      </c>
      <c r="J38" s="170">
        <f>IF('Indicator Date hidden'!K39="x","x",$J$2-'Indicator Date hidden'!K39)</f>
        <v>0</v>
      </c>
      <c r="K38" s="170">
        <f>IF('Indicator Date hidden'!L39="x","x",$K$2-'Indicator Date hidden'!L39)</f>
        <v>0</v>
      </c>
      <c r="L38" s="170">
        <f>IF('Indicator Date hidden'!M39="x","x",$L$2-'Indicator Date hidden'!M39)</f>
        <v>0</v>
      </c>
      <c r="M38" s="170">
        <f>IF('Indicator Date hidden'!N39="x","x",$M$2-'Indicator Date hidden'!N39)</f>
        <v>0</v>
      </c>
      <c r="N38" s="170">
        <f>IF('Indicator Date hidden'!O39="x","x",$N$2-'Indicator Date hidden'!O39)</f>
        <v>0</v>
      </c>
      <c r="O38" s="170">
        <f>IF('Indicator Date hidden'!P39="x","x",$O$2-'Indicator Date hidden'!P39)</f>
        <v>0</v>
      </c>
      <c r="P38" s="170">
        <f>IF('Indicator Date hidden'!Q39="x","x",$P$2-'Indicator Date hidden'!Q39)</f>
        <v>0</v>
      </c>
      <c r="Q38" s="170">
        <f>IF('Indicator Date hidden'!R39="x","x",$Q$2-'Indicator Date hidden'!R39)</f>
        <v>5</v>
      </c>
      <c r="R38" s="170">
        <f>IF('Indicator Date hidden'!S39="x","x",$R$2-'Indicator Date hidden'!S39)</f>
        <v>0</v>
      </c>
      <c r="S38" s="170">
        <f>IF('Indicator Date hidden'!T39="x","x",$S$2-'Indicator Date hidden'!T39)</f>
        <v>0</v>
      </c>
      <c r="T38" s="170">
        <f>IF('Indicator Date hidden'!U39="x","x",$T$2-'Indicator Date hidden'!U39)</f>
        <v>0</v>
      </c>
      <c r="U38" s="170">
        <f>IF('Indicator Date hidden'!V39="x","x",$U$2-'Indicator Date hidden'!V39)</f>
        <v>0</v>
      </c>
      <c r="V38" s="170">
        <f>IF('Indicator Date hidden'!W39="x","x",$V$2-'Indicator Date hidden'!W39)</f>
        <v>0</v>
      </c>
      <c r="W38" s="170">
        <f>IF('Indicator Date hidden'!X39="x","x",$W$2-'Indicator Date hidden'!X39)</f>
        <v>6</v>
      </c>
      <c r="X38" s="170">
        <f>IF('Indicator Date hidden'!Y39="x","x",$X$2-'Indicator Date hidden'!Y39)</f>
        <v>6</v>
      </c>
      <c r="Y38" s="170">
        <f>IF('Indicator Date hidden'!Z39="x","x",$Y$2-'Indicator Date hidden'!Z39)</f>
        <v>0</v>
      </c>
      <c r="Z38" s="170">
        <f>IF('Indicator Date hidden'!AA39="x","x",$Z$2-'Indicator Date hidden'!AA39)</f>
        <v>0</v>
      </c>
      <c r="AA38" s="170">
        <f>IF('Indicator Date hidden'!AB39="x","x",$AA$2-'Indicator Date hidden'!AB39)</f>
        <v>0</v>
      </c>
      <c r="AB38" s="170">
        <f>IF('Indicator Date hidden'!AC39="x","x",$AB$2-'Indicator Date hidden'!AC39)</f>
        <v>0</v>
      </c>
      <c r="AC38" s="170">
        <f>IF('Indicator Date hidden'!AD39="x","x",$AC$2-'Indicator Date hidden'!AD39)</f>
        <v>0</v>
      </c>
      <c r="AD38" s="170">
        <f>IF('Indicator Date hidden'!AE39="x","x",$AD$2-'Indicator Date hidden'!AE39)</f>
        <v>0</v>
      </c>
      <c r="AE38" s="170">
        <f>IF('Indicator Date hidden'!AF39="x","x",$AE$2-'Indicator Date hidden'!AF39)</f>
        <v>0</v>
      </c>
      <c r="AF38" s="170">
        <f>IF('Indicator Date hidden'!AG39="x","x",$AF$2-'Indicator Date hidden'!AG39)</f>
        <v>-1</v>
      </c>
      <c r="AG38" s="170">
        <f>IF('Indicator Date hidden'!AH39="x","x",$AG$2-'Indicator Date hidden'!AH39)</f>
        <v>0</v>
      </c>
      <c r="AH38" s="170">
        <f>IF('Indicator Date hidden'!AI39="x","x",$AH$2-'Indicator Date hidden'!AI39)</f>
        <v>0</v>
      </c>
      <c r="AI38" s="170">
        <f>IF('Indicator Date hidden'!AJ39="x","x",$AI$2-'Indicator Date hidden'!AJ39)</f>
        <v>0</v>
      </c>
      <c r="AJ38" s="170">
        <f>IF('Indicator Date hidden'!AK39="x","x",$AJ$2-'Indicator Date hidden'!AK39)</f>
        <v>1</v>
      </c>
      <c r="AK38" s="170">
        <f>IF('Indicator Date hidden'!AL39="x","x",$AK$2-'Indicator Date hidden'!AL39)</f>
        <v>1</v>
      </c>
      <c r="AL38" s="170">
        <f>IF('Indicator Date hidden'!AM39="x","x",$AL$2-'Indicator Date hidden'!AM39)</f>
        <v>0</v>
      </c>
      <c r="AM38" s="170">
        <f>IF('Indicator Date hidden'!AN39="x","x",$AM$2-'Indicator Date hidden'!AN39)</f>
        <v>0</v>
      </c>
      <c r="AN38" s="170">
        <f>IF('Indicator Date hidden'!AO39="x","x",$AN$2-'Indicator Date hidden'!AO39)</f>
        <v>0</v>
      </c>
      <c r="AO38" s="170">
        <f>IF('Indicator Date hidden'!AP39="x","x",$AO$2-'Indicator Date hidden'!AP39)</f>
        <v>0</v>
      </c>
      <c r="AP38" s="170">
        <f>IF('Indicator Date hidden'!AQ39="x","x",$AP$2-'Indicator Date hidden'!AQ39)</f>
        <v>0</v>
      </c>
      <c r="AQ38" s="170">
        <f>IF('Indicator Date hidden'!AR39="x","x",$AQ$2-'Indicator Date hidden'!AR39)</f>
        <v>0</v>
      </c>
      <c r="AR38" s="170">
        <f>IF('Indicator Date hidden'!AS39="x","x",$AR$2-'Indicator Date hidden'!AS39)</f>
        <v>0</v>
      </c>
      <c r="AS38" s="170">
        <f>IF('Indicator Date hidden'!AT39="x","x",$AS$2-'Indicator Date hidden'!AT39)</f>
        <v>0</v>
      </c>
      <c r="AT38" s="170">
        <f>IF('Indicator Date hidden'!AU39="x","x",$AT$2-'Indicator Date hidden'!AU39)</f>
        <v>0</v>
      </c>
      <c r="AU38" s="170">
        <f>IF('Indicator Date hidden'!AV39="x","x",$AU$2-'Indicator Date hidden'!AV39)</f>
        <v>1</v>
      </c>
      <c r="AV38" s="170">
        <f>IF('Indicator Date hidden'!AW39="x","x",$AV$2-'Indicator Date hidden'!AW39)</f>
        <v>0</v>
      </c>
      <c r="AW38" s="170">
        <f>IF('Indicator Date hidden'!AX39="x","x",$AW$2-'Indicator Date hidden'!AX39)</f>
        <v>0</v>
      </c>
      <c r="AX38" s="170">
        <f>IF('Indicator Date hidden'!AY39="x","x",$AX$2-'Indicator Date hidden'!AY39)</f>
        <v>0</v>
      </c>
      <c r="AY38" s="170">
        <f>IF('Indicator Date hidden'!AZ39="x","x",$AY$2-'Indicator Date hidden'!AZ39)</f>
        <v>0</v>
      </c>
      <c r="AZ38" s="170">
        <f>IF('Indicator Date hidden'!BA39="x","x",$AZ$2-'Indicator Date hidden'!BA39)</f>
        <v>0</v>
      </c>
      <c r="BA38" s="5">
        <f t="shared" si="0"/>
        <v>19</v>
      </c>
      <c r="BB38" s="171">
        <f t="shared" si="1"/>
        <v>0.37254901960784315</v>
      </c>
      <c r="BC38" s="5">
        <f t="shared" si="2"/>
        <v>6</v>
      </c>
      <c r="BD38" s="171">
        <f t="shared" si="3"/>
        <v>1.3570554096469238</v>
      </c>
      <c r="BE38" s="174">
        <f t="shared" si="4"/>
        <v>0</v>
      </c>
    </row>
    <row r="39" spans="1:57" x14ac:dyDescent="0.25">
      <c r="A39" t="s">
        <v>68</v>
      </c>
      <c r="B39" s="170">
        <f>IF('Indicator Date hidden'!C40="x","x",$B$2-'Indicator Date hidden'!C40)</f>
        <v>0</v>
      </c>
      <c r="C39" s="170">
        <f>IF('Indicator Date hidden'!D40="x","x",$C$2-'Indicator Date hidden'!D40)</f>
        <v>0</v>
      </c>
      <c r="D39" s="170">
        <f>IF('Indicator Date hidden'!E40="x","x",$D$2-'Indicator Date hidden'!E40)</f>
        <v>0</v>
      </c>
      <c r="E39" s="170">
        <f>IF('Indicator Date hidden'!F40="x","x",$E$2-'Indicator Date hidden'!F40)</f>
        <v>0</v>
      </c>
      <c r="F39" s="170">
        <f>IF('Indicator Date hidden'!G40="x","x",$F$2-'Indicator Date hidden'!G40)</f>
        <v>0</v>
      </c>
      <c r="G39" s="170">
        <f>IF('Indicator Date hidden'!H40="x","x",$G$2-'Indicator Date hidden'!H40)</f>
        <v>0</v>
      </c>
      <c r="H39" s="170">
        <f>IF('Indicator Date hidden'!I40="x","x",$H$2-'Indicator Date hidden'!I40)</f>
        <v>0</v>
      </c>
      <c r="I39" s="170">
        <f>IF('Indicator Date hidden'!J40="x","x",$I$2-'Indicator Date hidden'!J40)</f>
        <v>0</v>
      </c>
      <c r="J39" s="170">
        <f>IF('Indicator Date hidden'!K40="x","x",$J$2-'Indicator Date hidden'!K40)</f>
        <v>0</v>
      </c>
      <c r="K39" s="170">
        <f>IF('Indicator Date hidden'!L40="x","x",$K$2-'Indicator Date hidden'!L40)</f>
        <v>0</v>
      </c>
      <c r="L39" s="170">
        <f>IF('Indicator Date hidden'!M40="x","x",$L$2-'Indicator Date hidden'!M40)</f>
        <v>0</v>
      </c>
      <c r="M39" s="170">
        <f>IF('Indicator Date hidden'!N40="x","x",$M$2-'Indicator Date hidden'!N40)</f>
        <v>0</v>
      </c>
      <c r="N39" s="170">
        <f>IF('Indicator Date hidden'!O40="x","x",$N$2-'Indicator Date hidden'!O40)</f>
        <v>0</v>
      </c>
      <c r="O39" s="170">
        <f>IF('Indicator Date hidden'!P40="x","x",$O$2-'Indicator Date hidden'!P40)</f>
        <v>0</v>
      </c>
      <c r="P39" s="170">
        <f>IF('Indicator Date hidden'!Q40="x","x",$P$2-'Indicator Date hidden'!Q40)</f>
        <v>0</v>
      </c>
      <c r="Q39" s="170">
        <f>IF('Indicator Date hidden'!R40="x","x",$Q$2-'Indicator Date hidden'!R40)</f>
        <v>3</v>
      </c>
      <c r="R39" s="170">
        <f>IF('Indicator Date hidden'!S40="x","x",$R$2-'Indicator Date hidden'!S40)</f>
        <v>0</v>
      </c>
      <c r="S39" s="170">
        <f>IF('Indicator Date hidden'!T40="x","x",$S$2-'Indicator Date hidden'!T40)</f>
        <v>0</v>
      </c>
      <c r="T39" s="170">
        <f>IF('Indicator Date hidden'!U40="x","x",$T$2-'Indicator Date hidden'!U40)</f>
        <v>0</v>
      </c>
      <c r="U39" s="170">
        <f>IF('Indicator Date hidden'!V40="x","x",$U$2-'Indicator Date hidden'!V40)</f>
        <v>0</v>
      </c>
      <c r="V39" s="170">
        <f>IF('Indicator Date hidden'!W40="x","x",$V$2-'Indicator Date hidden'!W40)</f>
        <v>0</v>
      </c>
      <c r="W39" s="170">
        <f>IF('Indicator Date hidden'!X40="x","x",$W$2-'Indicator Date hidden'!X40)</f>
        <v>4</v>
      </c>
      <c r="X39" s="170" t="str">
        <f>IF('Indicator Date hidden'!Y40="x","x",$X$2-'Indicator Date hidden'!Y40)</f>
        <v>x</v>
      </c>
      <c r="Y39" s="170">
        <f>IF('Indicator Date hidden'!Z40="x","x",$Y$2-'Indicator Date hidden'!Z40)</f>
        <v>0</v>
      </c>
      <c r="Z39" s="170">
        <f>IF('Indicator Date hidden'!AA40="x","x",$Z$2-'Indicator Date hidden'!AA40)</f>
        <v>0</v>
      </c>
      <c r="AA39" s="170">
        <f>IF('Indicator Date hidden'!AB40="x","x",$AA$2-'Indicator Date hidden'!AB40)</f>
        <v>0</v>
      </c>
      <c r="AB39" s="170">
        <f>IF('Indicator Date hidden'!AC40="x","x",$AB$2-'Indicator Date hidden'!AC40)</f>
        <v>0</v>
      </c>
      <c r="AC39" s="170">
        <f>IF('Indicator Date hidden'!AD40="x","x",$AC$2-'Indicator Date hidden'!AD40)</f>
        <v>0</v>
      </c>
      <c r="AD39" s="170">
        <f>IF('Indicator Date hidden'!AE40="x","x",$AD$2-'Indicator Date hidden'!AE40)</f>
        <v>0</v>
      </c>
      <c r="AE39" s="170" t="str">
        <f>IF('Indicator Date hidden'!AF40="x","x",$AE$2-'Indicator Date hidden'!AF40)</f>
        <v>x</v>
      </c>
      <c r="AF39" s="170">
        <f>IF('Indicator Date hidden'!AG40="x","x",$AF$2-'Indicator Date hidden'!AG40)</f>
        <v>11</v>
      </c>
      <c r="AG39" s="170">
        <f>IF('Indicator Date hidden'!AH40="x","x",$AG$2-'Indicator Date hidden'!AH40)</f>
        <v>0</v>
      </c>
      <c r="AH39" s="170">
        <f>IF('Indicator Date hidden'!AI40="x","x",$AH$2-'Indicator Date hidden'!AI40)</f>
        <v>0</v>
      </c>
      <c r="AI39" s="170">
        <f>IF('Indicator Date hidden'!AJ40="x","x",$AI$2-'Indicator Date hidden'!AJ40)</f>
        <v>0</v>
      </c>
      <c r="AJ39" s="170" t="str">
        <f>IF('Indicator Date hidden'!AK40="x","x",$AJ$2-'Indicator Date hidden'!AK40)</f>
        <v>x</v>
      </c>
      <c r="AK39" s="170">
        <f>IF('Indicator Date hidden'!AL40="x","x",$AK$2-'Indicator Date hidden'!AL40)</f>
        <v>1</v>
      </c>
      <c r="AL39" s="170">
        <f>IF('Indicator Date hidden'!AM40="x","x",$AL$2-'Indicator Date hidden'!AM40)</f>
        <v>0</v>
      </c>
      <c r="AM39" s="170">
        <f>IF('Indicator Date hidden'!AN40="x","x",$AM$2-'Indicator Date hidden'!AN40)</f>
        <v>0</v>
      </c>
      <c r="AN39" s="170">
        <f>IF('Indicator Date hidden'!AO40="x","x",$AN$2-'Indicator Date hidden'!AO40)</f>
        <v>0</v>
      </c>
      <c r="AO39" s="170" t="str">
        <f>IF('Indicator Date hidden'!AP40="x","x",$AO$2-'Indicator Date hidden'!AP40)</f>
        <v>x</v>
      </c>
      <c r="AP39" s="170" t="str">
        <f>IF('Indicator Date hidden'!AQ40="x","x",$AP$2-'Indicator Date hidden'!AQ40)</f>
        <v>x</v>
      </c>
      <c r="AQ39" s="170">
        <f>IF('Indicator Date hidden'!AR40="x","x",$AQ$2-'Indicator Date hidden'!AR40)</f>
        <v>6</v>
      </c>
      <c r="AR39" s="170">
        <f>IF('Indicator Date hidden'!AS40="x","x",$AR$2-'Indicator Date hidden'!AS40)</f>
        <v>0</v>
      </c>
      <c r="AS39" s="170">
        <f>IF('Indicator Date hidden'!AT40="x","x",$AS$2-'Indicator Date hidden'!AT40)</f>
        <v>0</v>
      </c>
      <c r="AT39" s="170">
        <f>IF('Indicator Date hidden'!AU40="x","x",$AT$2-'Indicator Date hidden'!AU40)</f>
        <v>0</v>
      </c>
      <c r="AU39" s="170">
        <f>IF('Indicator Date hidden'!AV40="x","x",$AU$2-'Indicator Date hidden'!AV40)</f>
        <v>1</v>
      </c>
      <c r="AV39" s="170">
        <f>IF('Indicator Date hidden'!AW40="x","x",$AV$2-'Indicator Date hidden'!AW40)</f>
        <v>0</v>
      </c>
      <c r="AW39" s="170">
        <f>IF('Indicator Date hidden'!AX40="x","x",$AW$2-'Indicator Date hidden'!AX40)</f>
        <v>0</v>
      </c>
      <c r="AX39" s="170">
        <f>IF('Indicator Date hidden'!AY40="x","x",$AX$2-'Indicator Date hidden'!AY40)</f>
        <v>0</v>
      </c>
      <c r="AY39" s="170">
        <f>IF('Indicator Date hidden'!AZ40="x","x",$AY$2-'Indicator Date hidden'!AZ40)</f>
        <v>0</v>
      </c>
      <c r="AZ39" s="170">
        <f>IF('Indicator Date hidden'!BA40="x","x",$AZ$2-'Indicator Date hidden'!BA40)</f>
        <v>0</v>
      </c>
      <c r="BA39" s="5">
        <f t="shared" si="0"/>
        <v>26</v>
      </c>
      <c r="BB39" s="171">
        <f t="shared" si="1"/>
        <v>0.56521739130434778</v>
      </c>
      <c r="BC39" s="5">
        <f t="shared" si="2"/>
        <v>6</v>
      </c>
      <c r="BD39" s="171">
        <f t="shared" si="3"/>
        <v>1.9184705628617573</v>
      </c>
      <c r="BE39" s="174">
        <f t="shared" si="4"/>
        <v>0</v>
      </c>
    </row>
    <row r="40" spans="1:57" x14ac:dyDescent="0.25">
      <c r="A40" t="s">
        <v>71</v>
      </c>
      <c r="B40" s="170">
        <f>IF('Indicator Date hidden'!C41="x","x",$B$2-'Indicator Date hidden'!C41)</f>
        <v>0</v>
      </c>
      <c r="C40" s="170">
        <f>IF('Indicator Date hidden'!D41="x","x",$C$2-'Indicator Date hidden'!D41)</f>
        <v>0</v>
      </c>
      <c r="D40" s="170">
        <f>IF('Indicator Date hidden'!E41="x","x",$D$2-'Indicator Date hidden'!E41)</f>
        <v>0</v>
      </c>
      <c r="E40" s="170">
        <f>IF('Indicator Date hidden'!F41="x","x",$E$2-'Indicator Date hidden'!F41)</f>
        <v>0</v>
      </c>
      <c r="F40" s="170">
        <f>IF('Indicator Date hidden'!G41="x","x",$F$2-'Indicator Date hidden'!G41)</f>
        <v>0</v>
      </c>
      <c r="G40" s="170">
        <f>IF('Indicator Date hidden'!H41="x","x",$G$2-'Indicator Date hidden'!H41)</f>
        <v>0</v>
      </c>
      <c r="H40" s="170">
        <f>IF('Indicator Date hidden'!I41="x","x",$H$2-'Indicator Date hidden'!I41)</f>
        <v>0</v>
      </c>
      <c r="I40" s="170">
        <f>IF('Indicator Date hidden'!J41="x","x",$I$2-'Indicator Date hidden'!J41)</f>
        <v>0</v>
      </c>
      <c r="J40" s="170">
        <f>IF('Indicator Date hidden'!K41="x","x",$J$2-'Indicator Date hidden'!K41)</f>
        <v>0</v>
      </c>
      <c r="K40" s="170">
        <f>IF('Indicator Date hidden'!L41="x","x",$K$2-'Indicator Date hidden'!L41)</f>
        <v>0</v>
      </c>
      <c r="L40" s="170">
        <f>IF('Indicator Date hidden'!M41="x","x",$L$2-'Indicator Date hidden'!M41)</f>
        <v>0</v>
      </c>
      <c r="M40" s="170">
        <f>IF('Indicator Date hidden'!N41="x","x",$M$2-'Indicator Date hidden'!N41)</f>
        <v>0</v>
      </c>
      <c r="N40" s="170">
        <f>IF('Indicator Date hidden'!O41="x","x",$N$2-'Indicator Date hidden'!O41)</f>
        <v>0</v>
      </c>
      <c r="O40" s="170">
        <f>IF('Indicator Date hidden'!P41="x","x",$O$2-'Indicator Date hidden'!P41)</f>
        <v>0</v>
      </c>
      <c r="P40" s="170">
        <f>IF('Indicator Date hidden'!Q41="x","x",$P$2-'Indicator Date hidden'!Q41)</f>
        <v>0</v>
      </c>
      <c r="Q40" s="170">
        <f>IF('Indicator Date hidden'!R41="x","x",$Q$2-'Indicator Date hidden'!R41)</f>
        <v>3</v>
      </c>
      <c r="R40" s="170">
        <f>IF('Indicator Date hidden'!S41="x","x",$R$2-'Indicator Date hidden'!S41)</f>
        <v>0</v>
      </c>
      <c r="S40" s="170">
        <f>IF('Indicator Date hidden'!T41="x","x",$S$2-'Indicator Date hidden'!T41)</f>
        <v>0</v>
      </c>
      <c r="T40" s="170">
        <f>IF('Indicator Date hidden'!U41="x","x",$T$2-'Indicator Date hidden'!U41)</f>
        <v>0</v>
      </c>
      <c r="U40" s="170">
        <f>IF('Indicator Date hidden'!V41="x","x",$U$2-'Indicator Date hidden'!V41)</f>
        <v>0</v>
      </c>
      <c r="V40" s="170">
        <f>IF('Indicator Date hidden'!W41="x","x",$V$2-'Indicator Date hidden'!W41)</f>
        <v>0</v>
      </c>
      <c r="W40" s="170">
        <f>IF('Indicator Date hidden'!X41="x","x",$W$2-'Indicator Date hidden'!X41)</f>
        <v>1</v>
      </c>
      <c r="X40" s="170">
        <f>IF('Indicator Date hidden'!Y41="x","x",$X$2-'Indicator Date hidden'!Y41)</f>
        <v>6</v>
      </c>
      <c r="Y40" s="170">
        <f>IF('Indicator Date hidden'!Z41="x","x",$Y$2-'Indicator Date hidden'!Z41)</f>
        <v>0</v>
      </c>
      <c r="Z40" s="170">
        <f>IF('Indicator Date hidden'!AA41="x","x",$Z$2-'Indicator Date hidden'!AA41)</f>
        <v>0</v>
      </c>
      <c r="AA40" s="170">
        <f>IF('Indicator Date hidden'!AB41="x","x",$AA$2-'Indicator Date hidden'!AB41)</f>
        <v>0</v>
      </c>
      <c r="AB40" s="170">
        <f>IF('Indicator Date hidden'!AC41="x","x",$AB$2-'Indicator Date hidden'!AC41)</f>
        <v>0</v>
      </c>
      <c r="AC40" s="170">
        <f>IF('Indicator Date hidden'!AD41="x","x",$AC$2-'Indicator Date hidden'!AD41)</f>
        <v>0</v>
      </c>
      <c r="AD40" s="170">
        <f>IF('Indicator Date hidden'!AE41="x","x",$AD$2-'Indicator Date hidden'!AE41)</f>
        <v>0</v>
      </c>
      <c r="AE40" s="170">
        <f>IF('Indicator Date hidden'!AF41="x","x",$AE$2-'Indicator Date hidden'!AF41)</f>
        <v>0</v>
      </c>
      <c r="AF40" s="170">
        <f>IF('Indicator Date hidden'!AG41="x","x",$AF$2-'Indicator Date hidden'!AG41)</f>
        <v>4</v>
      </c>
      <c r="AG40" s="170">
        <f>IF('Indicator Date hidden'!AH41="x","x",$AG$2-'Indicator Date hidden'!AH41)</f>
        <v>0</v>
      </c>
      <c r="AH40" s="170">
        <f>IF('Indicator Date hidden'!AI41="x","x",$AH$2-'Indicator Date hidden'!AI41)</f>
        <v>0</v>
      </c>
      <c r="AI40" s="170">
        <f>IF('Indicator Date hidden'!AJ41="x","x",$AI$2-'Indicator Date hidden'!AJ41)</f>
        <v>0</v>
      </c>
      <c r="AJ40" s="170">
        <f>IF('Indicator Date hidden'!AK41="x","x",$AJ$2-'Indicator Date hidden'!AK41)</f>
        <v>1</v>
      </c>
      <c r="AK40" s="170">
        <f>IF('Indicator Date hidden'!AL41="x","x",$AK$2-'Indicator Date hidden'!AL41)</f>
        <v>0</v>
      </c>
      <c r="AL40" s="170">
        <f>IF('Indicator Date hidden'!AM41="x","x",$AL$2-'Indicator Date hidden'!AM41)</f>
        <v>0</v>
      </c>
      <c r="AM40" s="170">
        <f>IF('Indicator Date hidden'!AN41="x","x",$AM$2-'Indicator Date hidden'!AN41)</f>
        <v>0</v>
      </c>
      <c r="AN40" s="170">
        <f>IF('Indicator Date hidden'!AO41="x","x",$AN$2-'Indicator Date hidden'!AO41)</f>
        <v>0</v>
      </c>
      <c r="AO40" s="170">
        <f>IF('Indicator Date hidden'!AP41="x","x",$AO$2-'Indicator Date hidden'!AP41)</f>
        <v>0</v>
      </c>
      <c r="AP40" s="170">
        <f>IF('Indicator Date hidden'!AQ41="x","x",$AP$2-'Indicator Date hidden'!AQ41)</f>
        <v>0</v>
      </c>
      <c r="AQ40" s="170" t="str">
        <f>IF('Indicator Date hidden'!AR41="x","x",$AQ$2-'Indicator Date hidden'!AR41)</f>
        <v>x</v>
      </c>
      <c r="AR40" s="170">
        <f>IF('Indicator Date hidden'!AS41="x","x",$AR$2-'Indicator Date hidden'!AS41)</f>
        <v>0</v>
      </c>
      <c r="AS40" s="170">
        <f>IF('Indicator Date hidden'!AT41="x","x",$AS$2-'Indicator Date hidden'!AT41)</f>
        <v>0</v>
      </c>
      <c r="AT40" s="170">
        <f>IF('Indicator Date hidden'!AU41="x","x",$AT$2-'Indicator Date hidden'!AU41)</f>
        <v>0</v>
      </c>
      <c r="AU40" s="170">
        <f>IF('Indicator Date hidden'!AV41="x","x",$AU$2-'Indicator Date hidden'!AV41)</f>
        <v>1</v>
      </c>
      <c r="AV40" s="170">
        <f>IF('Indicator Date hidden'!AW41="x","x",$AV$2-'Indicator Date hidden'!AW41)</f>
        <v>0</v>
      </c>
      <c r="AW40" s="170">
        <f>IF('Indicator Date hidden'!AX41="x","x",$AW$2-'Indicator Date hidden'!AX41)</f>
        <v>0</v>
      </c>
      <c r="AX40" s="170">
        <f>IF('Indicator Date hidden'!AY41="x","x",$AX$2-'Indicator Date hidden'!AY41)</f>
        <v>0</v>
      </c>
      <c r="AY40" s="170">
        <f>IF('Indicator Date hidden'!AZ41="x","x",$AY$2-'Indicator Date hidden'!AZ41)</f>
        <v>0</v>
      </c>
      <c r="AZ40" s="170">
        <f>IF('Indicator Date hidden'!BA41="x","x",$AZ$2-'Indicator Date hidden'!BA41)</f>
        <v>0</v>
      </c>
      <c r="BA40" s="5">
        <f t="shared" si="0"/>
        <v>16</v>
      </c>
      <c r="BB40" s="171">
        <f t="shared" si="1"/>
        <v>0.32</v>
      </c>
      <c r="BC40" s="5">
        <f t="shared" si="2"/>
        <v>6</v>
      </c>
      <c r="BD40" s="171">
        <f t="shared" si="3"/>
        <v>1.0851727973000429</v>
      </c>
      <c r="BE40" s="174">
        <f t="shared" si="4"/>
        <v>0</v>
      </c>
    </row>
    <row r="41" spans="1:57" x14ac:dyDescent="0.25">
      <c r="A41" t="s">
        <v>70</v>
      </c>
      <c r="B41" s="170">
        <f>IF('Indicator Date hidden'!C42="x","x",$B$2-'Indicator Date hidden'!C42)</f>
        <v>0</v>
      </c>
      <c r="C41" s="170">
        <f>IF('Indicator Date hidden'!D42="x","x",$C$2-'Indicator Date hidden'!D42)</f>
        <v>0</v>
      </c>
      <c r="D41" s="170">
        <f>IF('Indicator Date hidden'!E42="x","x",$D$2-'Indicator Date hidden'!E42)</f>
        <v>0</v>
      </c>
      <c r="E41" s="170">
        <f>IF('Indicator Date hidden'!F42="x","x",$E$2-'Indicator Date hidden'!F42)</f>
        <v>0</v>
      </c>
      <c r="F41" s="170">
        <f>IF('Indicator Date hidden'!G42="x","x",$F$2-'Indicator Date hidden'!G42)</f>
        <v>0</v>
      </c>
      <c r="G41" s="170">
        <f>IF('Indicator Date hidden'!H42="x","x",$G$2-'Indicator Date hidden'!H42)</f>
        <v>0</v>
      </c>
      <c r="H41" s="170">
        <f>IF('Indicator Date hidden'!I42="x","x",$H$2-'Indicator Date hidden'!I42)</f>
        <v>0</v>
      </c>
      <c r="I41" s="170">
        <f>IF('Indicator Date hidden'!J42="x","x",$I$2-'Indicator Date hidden'!J42)</f>
        <v>0</v>
      </c>
      <c r="J41" s="170">
        <f>IF('Indicator Date hidden'!K42="x","x",$J$2-'Indicator Date hidden'!K42)</f>
        <v>0</v>
      </c>
      <c r="K41" s="170">
        <f>IF('Indicator Date hidden'!L42="x","x",$K$2-'Indicator Date hidden'!L42)</f>
        <v>0</v>
      </c>
      <c r="L41" s="170">
        <f>IF('Indicator Date hidden'!M42="x","x",$L$2-'Indicator Date hidden'!M42)</f>
        <v>0</v>
      </c>
      <c r="M41" s="170">
        <f>IF('Indicator Date hidden'!N42="x","x",$M$2-'Indicator Date hidden'!N42)</f>
        <v>0</v>
      </c>
      <c r="N41" s="170">
        <f>IF('Indicator Date hidden'!O42="x","x",$N$2-'Indicator Date hidden'!O42)</f>
        <v>0</v>
      </c>
      <c r="O41" s="170">
        <f>IF('Indicator Date hidden'!P42="x","x",$O$2-'Indicator Date hidden'!P42)</f>
        <v>0</v>
      </c>
      <c r="P41" s="170">
        <f>IF('Indicator Date hidden'!Q42="x","x",$P$2-'Indicator Date hidden'!Q42)</f>
        <v>0</v>
      </c>
      <c r="Q41" s="170">
        <f>IF('Indicator Date hidden'!R42="x","x",$Q$2-'Indicator Date hidden'!R42)</f>
        <v>1</v>
      </c>
      <c r="R41" s="170">
        <f>IF('Indicator Date hidden'!S42="x","x",$R$2-'Indicator Date hidden'!S42)</f>
        <v>0</v>
      </c>
      <c r="S41" s="170">
        <f>IF('Indicator Date hidden'!T42="x","x",$S$2-'Indicator Date hidden'!T42)</f>
        <v>0</v>
      </c>
      <c r="T41" s="170">
        <f>IF('Indicator Date hidden'!U42="x","x",$T$2-'Indicator Date hidden'!U42)</f>
        <v>0</v>
      </c>
      <c r="U41" s="170">
        <f>IF('Indicator Date hidden'!V42="x","x",$U$2-'Indicator Date hidden'!V42)</f>
        <v>0</v>
      </c>
      <c r="V41" s="170">
        <f>IF('Indicator Date hidden'!W42="x","x",$V$2-'Indicator Date hidden'!W42)</f>
        <v>0</v>
      </c>
      <c r="W41" s="170">
        <f>IF('Indicator Date hidden'!X42="x","x",$W$2-'Indicator Date hidden'!X42)</f>
        <v>3</v>
      </c>
      <c r="X41" s="170" t="str">
        <f>IF('Indicator Date hidden'!Y42="x","x",$X$2-'Indicator Date hidden'!Y42)</f>
        <v>x</v>
      </c>
      <c r="Y41" s="170">
        <f>IF('Indicator Date hidden'!Z42="x","x",$Y$2-'Indicator Date hidden'!Z42)</f>
        <v>0</v>
      </c>
      <c r="Z41" s="170">
        <f>IF('Indicator Date hidden'!AA42="x","x",$Z$2-'Indicator Date hidden'!AA42)</f>
        <v>0</v>
      </c>
      <c r="AA41" s="170">
        <f>IF('Indicator Date hidden'!AB42="x","x",$AA$2-'Indicator Date hidden'!AB42)</f>
        <v>0</v>
      </c>
      <c r="AB41" s="170">
        <f>IF('Indicator Date hidden'!AC42="x","x",$AB$2-'Indicator Date hidden'!AC42)</f>
        <v>0</v>
      </c>
      <c r="AC41" s="170">
        <f>IF('Indicator Date hidden'!AD42="x","x",$AC$2-'Indicator Date hidden'!AD42)</f>
        <v>0</v>
      </c>
      <c r="AD41" s="170">
        <f>IF('Indicator Date hidden'!AE42="x","x",$AD$2-'Indicator Date hidden'!AE42)</f>
        <v>0</v>
      </c>
      <c r="AE41" s="170">
        <f>IF('Indicator Date hidden'!AF42="x","x",$AE$2-'Indicator Date hidden'!AF42)</f>
        <v>0</v>
      </c>
      <c r="AF41" s="170">
        <f>IF('Indicator Date hidden'!AG42="x","x",$AF$2-'Indicator Date hidden'!AG42)</f>
        <v>3</v>
      </c>
      <c r="AG41" s="170">
        <f>IF('Indicator Date hidden'!AH42="x","x",$AG$2-'Indicator Date hidden'!AH42)</f>
        <v>0</v>
      </c>
      <c r="AH41" s="170">
        <f>IF('Indicator Date hidden'!AI42="x","x",$AH$2-'Indicator Date hidden'!AI42)</f>
        <v>0</v>
      </c>
      <c r="AI41" s="170">
        <f>IF('Indicator Date hidden'!AJ42="x","x",$AI$2-'Indicator Date hidden'!AJ42)</f>
        <v>0</v>
      </c>
      <c r="AJ41" s="170">
        <f>IF('Indicator Date hidden'!AK42="x","x",$AJ$2-'Indicator Date hidden'!AK42)</f>
        <v>1</v>
      </c>
      <c r="AK41" s="170">
        <f>IF('Indicator Date hidden'!AL42="x","x",$AK$2-'Indicator Date hidden'!AL42)</f>
        <v>0</v>
      </c>
      <c r="AL41" s="170">
        <f>IF('Indicator Date hidden'!AM42="x","x",$AL$2-'Indicator Date hidden'!AM42)</f>
        <v>0</v>
      </c>
      <c r="AM41" s="170">
        <f>IF('Indicator Date hidden'!AN42="x","x",$AM$2-'Indicator Date hidden'!AN42)</f>
        <v>0</v>
      </c>
      <c r="AN41" s="170">
        <f>IF('Indicator Date hidden'!AO42="x","x",$AN$2-'Indicator Date hidden'!AO42)</f>
        <v>0</v>
      </c>
      <c r="AO41" s="170" t="str">
        <f>IF('Indicator Date hidden'!AP42="x","x",$AO$2-'Indicator Date hidden'!AP42)</f>
        <v>x</v>
      </c>
      <c r="AP41" s="170" t="str">
        <f>IF('Indicator Date hidden'!AQ42="x","x",$AP$2-'Indicator Date hidden'!AQ42)</f>
        <v>x</v>
      </c>
      <c r="AQ41" s="170">
        <f>IF('Indicator Date hidden'!AR42="x","x",$AQ$2-'Indicator Date hidden'!AR42)</f>
        <v>0</v>
      </c>
      <c r="AR41" s="170">
        <f>IF('Indicator Date hidden'!AS42="x","x",$AR$2-'Indicator Date hidden'!AS42)</f>
        <v>0</v>
      </c>
      <c r="AS41" s="170">
        <f>IF('Indicator Date hidden'!AT42="x","x",$AS$2-'Indicator Date hidden'!AT42)</f>
        <v>0</v>
      </c>
      <c r="AT41" s="170">
        <f>IF('Indicator Date hidden'!AU42="x","x",$AT$2-'Indicator Date hidden'!AU42)</f>
        <v>0</v>
      </c>
      <c r="AU41" s="170">
        <f>IF('Indicator Date hidden'!AV42="x","x",$AU$2-'Indicator Date hidden'!AV42)</f>
        <v>0</v>
      </c>
      <c r="AV41" s="170">
        <f>IF('Indicator Date hidden'!AW42="x","x",$AV$2-'Indicator Date hidden'!AW42)</f>
        <v>0</v>
      </c>
      <c r="AW41" s="170">
        <f>IF('Indicator Date hidden'!AX42="x","x",$AW$2-'Indicator Date hidden'!AX42)</f>
        <v>0</v>
      </c>
      <c r="AX41" s="170">
        <f>IF('Indicator Date hidden'!AY42="x","x",$AX$2-'Indicator Date hidden'!AY42)</f>
        <v>0</v>
      </c>
      <c r="AY41" s="170">
        <f>IF('Indicator Date hidden'!AZ42="x","x",$AY$2-'Indicator Date hidden'!AZ42)</f>
        <v>0</v>
      </c>
      <c r="AZ41" s="170">
        <f>IF('Indicator Date hidden'!BA42="x","x",$AZ$2-'Indicator Date hidden'!BA42)</f>
        <v>0</v>
      </c>
      <c r="BA41" s="5">
        <f t="shared" si="0"/>
        <v>8</v>
      </c>
      <c r="BB41" s="171">
        <f t="shared" si="1"/>
        <v>0.16666666666666666</v>
      </c>
      <c r="BC41" s="5">
        <f t="shared" si="2"/>
        <v>4</v>
      </c>
      <c r="BD41" s="171">
        <f t="shared" si="3"/>
        <v>0.62360956446232352</v>
      </c>
      <c r="BE41" s="174">
        <f t="shared" si="4"/>
        <v>0</v>
      </c>
    </row>
    <row r="42" spans="1:57" x14ac:dyDescent="0.25">
      <c r="A42" t="s">
        <v>72</v>
      </c>
      <c r="B42" s="170">
        <f>IF('Indicator Date hidden'!C43="x","x",$B$2-'Indicator Date hidden'!C43)</f>
        <v>0</v>
      </c>
      <c r="C42" s="170">
        <f>IF('Indicator Date hidden'!D43="x","x",$C$2-'Indicator Date hidden'!D43)</f>
        <v>0</v>
      </c>
      <c r="D42" s="170">
        <f>IF('Indicator Date hidden'!E43="x","x",$D$2-'Indicator Date hidden'!E43)</f>
        <v>0</v>
      </c>
      <c r="E42" s="170">
        <f>IF('Indicator Date hidden'!F43="x","x",$E$2-'Indicator Date hidden'!F43)</f>
        <v>0</v>
      </c>
      <c r="F42" s="170">
        <f>IF('Indicator Date hidden'!G43="x","x",$F$2-'Indicator Date hidden'!G43)</f>
        <v>0</v>
      </c>
      <c r="G42" s="170">
        <f>IF('Indicator Date hidden'!H43="x","x",$G$2-'Indicator Date hidden'!H43)</f>
        <v>0</v>
      </c>
      <c r="H42" s="170">
        <f>IF('Indicator Date hidden'!I43="x","x",$H$2-'Indicator Date hidden'!I43)</f>
        <v>0</v>
      </c>
      <c r="I42" s="170">
        <f>IF('Indicator Date hidden'!J43="x","x",$I$2-'Indicator Date hidden'!J43)</f>
        <v>0</v>
      </c>
      <c r="J42" s="170">
        <f>IF('Indicator Date hidden'!K43="x","x",$J$2-'Indicator Date hidden'!K43)</f>
        <v>0</v>
      </c>
      <c r="K42" s="170">
        <f>IF('Indicator Date hidden'!L43="x","x",$K$2-'Indicator Date hidden'!L43)</f>
        <v>0</v>
      </c>
      <c r="L42" s="170">
        <f>IF('Indicator Date hidden'!M43="x","x",$L$2-'Indicator Date hidden'!M43)</f>
        <v>0</v>
      </c>
      <c r="M42" s="170">
        <f>IF('Indicator Date hidden'!N43="x","x",$M$2-'Indicator Date hidden'!N43)</f>
        <v>0</v>
      </c>
      <c r="N42" s="170">
        <f>IF('Indicator Date hidden'!O43="x","x",$N$2-'Indicator Date hidden'!O43)</f>
        <v>0</v>
      </c>
      <c r="O42" s="170">
        <f>IF('Indicator Date hidden'!P43="x","x",$O$2-'Indicator Date hidden'!P43)</f>
        <v>0</v>
      </c>
      <c r="P42" s="170">
        <f>IF('Indicator Date hidden'!Q43="x","x",$P$2-'Indicator Date hidden'!Q43)</f>
        <v>0</v>
      </c>
      <c r="Q42" s="170" t="str">
        <f>IF('Indicator Date hidden'!R43="x","x",$Q$2-'Indicator Date hidden'!R43)</f>
        <v>x</v>
      </c>
      <c r="R42" s="170">
        <f>IF('Indicator Date hidden'!S43="x","x",$R$2-'Indicator Date hidden'!S43)</f>
        <v>0</v>
      </c>
      <c r="S42" s="170">
        <f>IF('Indicator Date hidden'!T43="x","x",$S$2-'Indicator Date hidden'!T43)</f>
        <v>0</v>
      </c>
      <c r="T42" s="170">
        <f>IF('Indicator Date hidden'!U43="x","x",$T$2-'Indicator Date hidden'!U43)</f>
        <v>0</v>
      </c>
      <c r="U42" s="170">
        <f>IF('Indicator Date hidden'!V43="x","x",$U$2-'Indicator Date hidden'!V43)</f>
        <v>0</v>
      </c>
      <c r="V42" s="170">
        <f>IF('Indicator Date hidden'!W43="x","x",$V$2-'Indicator Date hidden'!W43)</f>
        <v>0</v>
      </c>
      <c r="W42" s="170">
        <f>IF('Indicator Date hidden'!X43="x","x",$W$2-'Indicator Date hidden'!X43)</f>
        <v>8</v>
      </c>
      <c r="X42" s="170">
        <f>IF('Indicator Date hidden'!Y43="x","x",$X$2-'Indicator Date hidden'!Y43)</f>
        <v>3</v>
      </c>
      <c r="Y42" s="170">
        <f>IF('Indicator Date hidden'!Z43="x","x",$Y$2-'Indicator Date hidden'!Z43)</f>
        <v>0</v>
      </c>
      <c r="Z42" s="170">
        <f>IF('Indicator Date hidden'!AA43="x","x",$Z$2-'Indicator Date hidden'!AA43)</f>
        <v>0</v>
      </c>
      <c r="AA42" s="170">
        <f>IF('Indicator Date hidden'!AB43="x","x",$AA$2-'Indicator Date hidden'!AB43)</f>
        <v>0</v>
      </c>
      <c r="AB42" s="170">
        <f>IF('Indicator Date hidden'!AC43="x","x",$AB$2-'Indicator Date hidden'!AC43)</f>
        <v>0</v>
      </c>
      <c r="AC42" s="170">
        <f>IF('Indicator Date hidden'!AD43="x","x",$AC$2-'Indicator Date hidden'!AD43)</f>
        <v>0</v>
      </c>
      <c r="AD42" s="170">
        <f>IF('Indicator Date hidden'!AE43="x","x",$AD$2-'Indicator Date hidden'!AE43)</f>
        <v>0</v>
      </c>
      <c r="AE42" s="170">
        <f>IF('Indicator Date hidden'!AF43="x","x",$AE$2-'Indicator Date hidden'!AF43)</f>
        <v>0</v>
      </c>
      <c r="AF42" s="170">
        <f>IF('Indicator Date hidden'!AG43="x","x",$AF$2-'Indicator Date hidden'!AG43)</f>
        <v>-1</v>
      </c>
      <c r="AG42" s="170">
        <f>IF('Indicator Date hidden'!AH43="x","x",$AG$2-'Indicator Date hidden'!AH43)</f>
        <v>0</v>
      </c>
      <c r="AH42" s="170">
        <f>IF('Indicator Date hidden'!AI43="x","x",$AH$2-'Indicator Date hidden'!AI43)</f>
        <v>0</v>
      </c>
      <c r="AI42" s="170">
        <f>IF('Indicator Date hidden'!AJ43="x","x",$AI$2-'Indicator Date hidden'!AJ43)</f>
        <v>0</v>
      </c>
      <c r="AJ42" s="170" t="str">
        <f>IF('Indicator Date hidden'!AK43="x","x",$AJ$2-'Indicator Date hidden'!AK43)</f>
        <v>x</v>
      </c>
      <c r="AK42" s="170">
        <f>IF('Indicator Date hidden'!AL43="x","x",$AK$2-'Indicator Date hidden'!AL43)</f>
        <v>1</v>
      </c>
      <c r="AL42" s="170">
        <f>IF('Indicator Date hidden'!AM43="x","x",$AL$2-'Indicator Date hidden'!AM43)</f>
        <v>0</v>
      </c>
      <c r="AM42" s="170">
        <f>IF('Indicator Date hidden'!AN43="x","x",$AM$2-'Indicator Date hidden'!AN43)</f>
        <v>0</v>
      </c>
      <c r="AN42" s="170">
        <f>IF('Indicator Date hidden'!AO43="x","x",$AN$2-'Indicator Date hidden'!AO43)</f>
        <v>0</v>
      </c>
      <c r="AO42" s="170">
        <f>IF('Indicator Date hidden'!AP43="x","x",$AO$2-'Indicator Date hidden'!AP43)</f>
        <v>0</v>
      </c>
      <c r="AP42" s="170">
        <f>IF('Indicator Date hidden'!AQ43="x","x",$AP$2-'Indicator Date hidden'!AQ43)</f>
        <v>0</v>
      </c>
      <c r="AQ42" s="170">
        <f>IF('Indicator Date hidden'!AR43="x","x",$AQ$2-'Indicator Date hidden'!AR43)</f>
        <v>4</v>
      </c>
      <c r="AR42" s="170">
        <f>IF('Indicator Date hidden'!AS43="x","x",$AR$2-'Indicator Date hidden'!AS43)</f>
        <v>0</v>
      </c>
      <c r="AS42" s="170">
        <f>IF('Indicator Date hidden'!AT43="x","x",$AS$2-'Indicator Date hidden'!AT43)</f>
        <v>0</v>
      </c>
      <c r="AT42" s="170">
        <f>IF('Indicator Date hidden'!AU43="x","x",$AT$2-'Indicator Date hidden'!AU43)</f>
        <v>0</v>
      </c>
      <c r="AU42" s="170">
        <f>IF('Indicator Date hidden'!AV43="x","x",$AU$2-'Indicator Date hidden'!AV43)</f>
        <v>1</v>
      </c>
      <c r="AV42" s="170">
        <f>IF('Indicator Date hidden'!AW43="x","x",$AV$2-'Indicator Date hidden'!AW43)</f>
        <v>0</v>
      </c>
      <c r="AW42" s="170">
        <f>IF('Indicator Date hidden'!AX43="x","x",$AW$2-'Indicator Date hidden'!AX43)</f>
        <v>0</v>
      </c>
      <c r="AX42" s="170">
        <f>IF('Indicator Date hidden'!AY43="x","x",$AX$2-'Indicator Date hidden'!AY43)</f>
        <v>0</v>
      </c>
      <c r="AY42" s="170">
        <f>IF('Indicator Date hidden'!AZ43="x","x",$AY$2-'Indicator Date hidden'!AZ43)</f>
        <v>0</v>
      </c>
      <c r="AZ42" s="170">
        <f>IF('Indicator Date hidden'!BA43="x","x",$AZ$2-'Indicator Date hidden'!BA43)</f>
        <v>0</v>
      </c>
      <c r="BA42" s="5">
        <f t="shared" si="0"/>
        <v>16</v>
      </c>
      <c r="BB42" s="171">
        <f t="shared" si="1"/>
        <v>0.32653061224489793</v>
      </c>
      <c r="BC42" s="5">
        <f t="shared" si="2"/>
        <v>5</v>
      </c>
      <c r="BD42" s="171">
        <f t="shared" si="3"/>
        <v>1.3307624805633556</v>
      </c>
      <c r="BE42" s="174">
        <f t="shared" si="4"/>
        <v>0</v>
      </c>
    </row>
    <row r="43" spans="1:57" x14ac:dyDescent="0.25">
      <c r="A43" t="s">
        <v>74</v>
      </c>
      <c r="B43" s="170">
        <f>IF('Indicator Date hidden'!C44="x","x",$B$2-'Indicator Date hidden'!C44)</f>
        <v>0</v>
      </c>
      <c r="C43" s="170">
        <f>IF('Indicator Date hidden'!D44="x","x",$C$2-'Indicator Date hidden'!D44)</f>
        <v>0</v>
      </c>
      <c r="D43" s="170">
        <f>IF('Indicator Date hidden'!E44="x","x",$D$2-'Indicator Date hidden'!E44)</f>
        <v>0</v>
      </c>
      <c r="E43" s="170">
        <f>IF('Indicator Date hidden'!F44="x","x",$E$2-'Indicator Date hidden'!F44)</f>
        <v>0</v>
      </c>
      <c r="F43" s="170">
        <f>IF('Indicator Date hidden'!G44="x","x",$F$2-'Indicator Date hidden'!G44)</f>
        <v>0</v>
      </c>
      <c r="G43" s="170">
        <f>IF('Indicator Date hidden'!H44="x","x",$G$2-'Indicator Date hidden'!H44)</f>
        <v>0</v>
      </c>
      <c r="H43" s="170">
        <f>IF('Indicator Date hidden'!I44="x","x",$H$2-'Indicator Date hidden'!I44)</f>
        <v>0</v>
      </c>
      <c r="I43" s="170">
        <f>IF('Indicator Date hidden'!J44="x","x",$I$2-'Indicator Date hidden'!J44)</f>
        <v>0</v>
      </c>
      <c r="J43" s="170">
        <f>IF('Indicator Date hidden'!K44="x","x",$J$2-'Indicator Date hidden'!K44)</f>
        <v>0</v>
      </c>
      <c r="K43" s="170">
        <f>IF('Indicator Date hidden'!L44="x","x",$K$2-'Indicator Date hidden'!L44)</f>
        <v>0</v>
      </c>
      <c r="L43" s="170">
        <f>IF('Indicator Date hidden'!M44="x","x",$L$2-'Indicator Date hidden'!M44)</f>
        <v>0</v>
      </c>
      <c r="M43" s="170">
        <f>IF('Indicator Date hidden'!N44="x","x",$M$2-'Indicator Date hidden'!N44)</f>
        <v>0</v>
      </c>
      <c r="N43" s="170">
        <f>IF('Indicator Date hidden'!O44="x","x",$N$2-'Indicator Date hidden'!O44)</f>
        <v>0</v>
      </c>
      <c r="O43" s="170">
        <f>IF('Indicator Date hidden'!P44="x","x",$O$2-'Indicator Date hidden'!P44)</f>
        <v>0</v>
      </c>
      <c r="P43" s="170">
        <f>IF('Indicator Date hidden'!Q44="x","x",$P$2-'Indicator Date hidden'!Q44)</f>
        <v>0</v>
      </c>
      <c r="Q43" s="170">
        <f>IF('Indicator Date hidden'!R44="x","x",$Q$2-'Indicator Date hidden'!R44)</f>
        <v>3</v>
      </c>
      <c r="R43" s="170">
        <f>IF('Indicator Date hidden'!S44="x","x",$R$2-'Indicator Date hidden'!S44)</f>
        <v>0</v>
      </c>
      <c r="S43" s="170">
        <f>IF('Indicator Date hidden'!T44="x","x",$S$2-'Indicator Date hidden'!T44)</f>
        <v>0</v>
      </c>
      <c r="T43" s="170">
        <f>IF('Indicator Date hidden'!U44="x","x",$T$2-'Indicator Date hidden'!U44)</f>
        <v>0</v>
      </c>
      <c r="U43" s="170">
        <f>IF('Indicator Date hidden'!V44="x","x",$U$2-'Indicator Date hidden'!V44)</f>
        <v>0</v>
      </c>
      <c r="V43" s="170">
        <f>IF('Indicator Date hidden'!W44="x","x",$V$2-'Indicator Date hidden'!W44)</f>
        <v>0</v>
      </c>
      <c r="W43" s="170">
        <f>IF('Indicator Date hidden'!X44="x","x",$W$2-'Indicator Date hidden'!X44)</f>
        <v>0</v>
      </c>
      <c r="X43" s="170">
        <f>IF('Indicator Date hidden'!Y44="x","x",$X$2-'Indicator Date hidden'!Y44)</f>
        <v>6</v>
      </c>
      <c r="Y43" s="170">
        <f>IF('Indicator Date hidden'!Z44="x","x",$Y$2-'Indicator Date hidden'!Z44)</f>
        <v>0</v>
      </c>
      <c r="Z43" s="170">
        <f>IF('Indicator Date hidden'!AA44="x","x",$Z$2-'Indicator Date hidden'!AA44)</f>
        <v>0</v>
      </c>
      <c r="AA43" s="170">
        <f>IF('Indicator Date hidden'!AB44="x","x",$AA$2-'Indicator Date hidden'!AB44)</f>
        <v>0</v>
      </c>
      <c r="AB43" s="170">
        <f>IF('Indicator Date hidden'!AC44="x","x",$AB$2-'Indicator Date hidden'!AC44)</f>
        <v>0</v>
      </c>
      <c r="AC43" s="170">
        <f>IF('Indicator Date hidden'!AD44="x","x",$AC$2-'Indicator Date hidden'!AD44)</f>
        <v>0</v>
      </c>
      <c r="AD43" s="170">
        <f>IF('Indicator Date hidden'!AE44="x","x",$AD$2-'Indicator Date hidden'!AE44)</f>
        <v>0</v>
      </c>
      <c r="AE43" s="170">
        <f>IF('Indicator Date hidden'!AF44="x","x",$AE$2-'Indicator Date hidden'!AF44)</f>
        <v>0</v>
      </c>
      <c r="AF43" s="170">
        <f>IF('Indicator Date hidden'!AG44="x","x",$AF$2-'Indicator Date hidden'!AG44)</f>
        <v>7</v>
      </c>
      <c r="AG43" s="170">
        <f>IF('Indicator Date hidden'!AH44="x","x",$AG$2-'Indicator Date hidden'!AH44)</f>
        <v>0</v>
      </c>
      <c r="AH43" s="170">
        <f>IF('Indicator Date hidden'!AI44="x","x",$AH$2-'Indicator Date hidden'!AI44)</f>
        <v>0</v>
      </c>
      <c r="AI43" s="170">
        <f>IF('Indicator Date hidden'!AJ44="x","x",$AI$2-'Indicator Date hidden'!AJ44)</f>
        <v>0</v>
      </c>
      <c r="AJ43" s="170">
        <f>IF('Indicator Date hidden'!AK44="x","x",$AJ$2-'Indicator Date hidden'!AK44)</f>
        <v>1</v>
      </c>
      <c r="AK43" s="170">
        <f>IF('Indicator Date hidden'!AL44="x","x",$AK$2-'Indicator Date hidden'!AL44)</f>
        <v>1</v>
      </c>
      <c r="AL43" s="170">
        <f>IF('Indicator Date hidden'!AM44="x","x",$AL$2-'Indicator Date hidden'!AM44)</f>
        <v>0</v>
      </c>
      <c r="AM43" s="170">
        <f>IF('Indicator Date hidden'!AN44="x","x",$AM$2-'Indicator Date hidden'!AN44)</f>
        <v>0</v>
      </c>
      <c r="AN43" s="170">
        <f>IF('Indicator Date hidden'!AO44="x","x",$AN$2-'Indicator Date hidden'!AO44)</f>
        <v>0</v>
      </c>
      <c r="AO43" s="170">
        <f>IF('Indicator Date hidden'!AP44="x","x",$AO$2-'Indicator Date hidden'!AP44)</f>
        <v>0</v>
      </c>
      <c r="AP43" s="170">
        <f>IF('Indicator Date hidden'!AQ44="x","x",$AP$2-'Indicator Date hidden'!AQ44)</f>
        <v>0</v>
      </c>
      <c r="AQ43" s="170">
        <f>IF('Indicator Date hidden'!AR44="x","x",$AQ$2-'Indicator Date hidden'!AR44)</f>
        <v>0</v>
      </c>
      <c r="AR43" s="170">
        <f>IF('Indicator Date hidden'!AS44="x","x",$AR$2-'Indicator Date hidden'!AS44)</f>
        <v>0</v>
      </c>
      <c r="AS43" s="170">
        <f>IF('Indicator Date hidden'!AT44="x","x",$AS$2-'Indicator Date hidden'!AT44)</f>
        <v>0</v>
      </c>
      <c r="AT43" s="170">
        <f>IF('Indicator Date hidden'!AU44="x","x",$AT$2-'Indicator Date hidden'!AU44)</f>
        <v>0</v>
      </c>
      <c r="AU43" s="170">
        <f>IF('Indicator Date hidden'!AV44="x","x",$AU$2-'Indicator Date hidden'!AV44)</f>
        <v>1</v>
      </c>
      <c r="AV43" s="170">
        <f>IF('Indicator Date hidden'!AW44="x","x",$AV$2-'Indicator Date hidden'!AW44)</f>
        <v>0</v>
      </c>
      <c r="AW43" s="170">
        <f>IF('Indicator Date hidden'!AX44="x","x",$AW$2-'Indicator Date hidden'!AX44)</f>
        <v>0</v>
      </c>
      <c r="AX43" s="170">
        <f>IF('Indicator Date hidden'!AY44="x","x",$AX$2-'Indicator Date hidden'!AY44)</f>
        <v>0</v>
      </c>
      <c r="AY43" s="170">
        <f>IF('Indicator Date hidden'!AZ44="x","x",$AY$2-'Indicator Date hidden'!AZ44)</f>
        <v>0</v>
      </c>
      <c r="AZ43" s="170">
        <f>IF('Indicator Date hidden'!BA44="x","x",$AZ$2-'Indicator Date hidden'!BA44)</f>
        <v>0</v>
      </c>
      <c r="BA43" s="5">
        <f t="shared" si="0"/>
        <v>19</v>
      </c>
      <c r="BB43" s="171">
        <f t="shared" si="1"/>
        <v>0.37254901960784315</v>
      </c>
      <c r="BC43" s="5">
        <f t="shared" si="2"/>
        <v>6</v>
      </c>
      <c r="BD43" s="171">
        <f t="shared" si="3"/>
        <v>1.3278433688891775</v>
      </c>
      <c r="BE43" s="174">
        <f t="shared" si="4"/>
        <v>0</v>
      </c>
    </row>
    <row r="44" spans="1:57" x14ac:dyDescent="0.25">
      <c r="A44" t="s">
        <v>75</v>
      </c>
      <c r="B44" s="170">
        <f>IF('Indicator Date hidden'!C45="x","x",$B$2-'Indicator Date hidden'!C45)</f>
        <v>0</v>
      </c>
      <c r="C44" s="170">
        <f>IF('Indicator Date hidden'!D45="x","x",$C$2-'Indicator Date hidden'!D45)</f>
        <v>0</v>
      </c>
      <c r="D44" s="170">
        <f>IF('Indicator Date hidden'!E45="x","x",$D$2-'Indicator Date hidden'!E45)</f>
        <v>0</v>
      </c>
      <c r="E44" s="170">
        <f>IF('Indicator Date hidden'!F45="x","x",$E$2-'Indicator Date hidden'!F45)</f>
        <v>0</v>
      </c>
      <c r="F44" s="170">
        <f>IF('Indicator Date hidden'!G45="x","x",$F$2-'Indicator Date hidden'!G45)</f>
        <v>0</v>
      </c>
      <c r="G44" s="170">
        <f>IF('Indicator Date hidden'!H45="x","x",$G$2-'Indicator Date hidden'!H45)</f>
        <v>0</v>
      </c>
      <c r="H44" s="170">
        <f>IF('Indicator Date hidden'!I45="x","x",$H$2-'Indicator Date hidden'!I45)</f>
        <v>0</v>
      </c>
      <c r="I44" s="170">
        <f>IF('Indicator Date hidden'!J45="x","x",$I$2-'Indicator Date hidden'!J45)</f>
        <v>0</v>
      </c>
      <c r="J44" s="170">
        <f>IF('Indicator Date hidden'!K45="x","x",$J$2-'Indicator Date hidden'!K45)</f>
        <v>0</v>
      </c>
      <c r="K44" s="170">
        <f>IF('Indicator Date hidden'!L45="x","x",$K$2-'Indicator Date hidden'!L45)</f>
        <v>0</v>
      </c>
      <c r="L44" s="170">
        <f>IF('Indicator Date hidden'!M45="x","x",$L$2-'Indicator Date hidden'!M45)</f>
        <v>0</v>
      </c>
      <c r="M44" s="170">
        <f>IF('Indicator Date hidden'!N45="x","x",$M$2-'Indicator Date hidden'!N45)</f>
        <v>0</v>
      </c>
      <c r="N44" s="170">
        <f>IF('Indicator Date hidden'!O45="x","x",$N$2-'Indicator Date hidden'!O45)</f>
        <v>0</v>
      </c>
      <c r="O44" s="170">
        <f>IF('Indicator Date hidden'!P45="x","x",$O$2-'Indicator Date hidden'!P45)</f>
        <v>0</v>
      </c>
      <c r="P44" s="170">
        <f>IF('Indicator Date hidden'!Q45="x","x",$P$2-'Indicator Date hidden'!Q45)</f>
        <v>0</v>
      </c>
      <c r="Q44" s="170" t="str">
        <f>IF('Indicator Date hidden'!R45="x","x",$Q$2-'Indicator Date hidden'!R45)</f>
        <v>x</v>
      </c>
      <c r="R44" s="170">
        <f>IF('Indicator Date hidden'!S45="x","x",$R$2-'Indicator Date hidden'!S45)</f>
        <v>0</v>
      </c>
      <c r="S44" s="170">
        <f>IF('Indicator Date hidden'!T45="x","x",$S$2-'Indicator Date hidden'!T45)</f>
        <v>0</v>
      </c>
      <c r="T44" s="170">
        <f>IF('Indicator Date hidden'!U45="x","x",$T$2-'Indicator Date hidden'!U45)</f>
        <v>0</v>
      </c>
      <c r="U44" s="170" t="str">
        <f>IF('Indicator Date hidden'!V45="x","x",$U$2-'Indicator Date hidden'!V45)</f>
        <v>x</v>
      </c>
      <c r="V44" s="170">
        <f>IF('Indicator Date hidden'!W45="x","x",$V$2-'Indicator Date hidden'!W45)</f>
        <v>0</v>
      </c>
      <c r="W44" s="170" t="str">
        <f>IF('Indicator Date hidden'!X45="x","x",$W$2-'Indicator Date hidden'!X45)</f>
        <v>x</v>
      </c>
      <c r="X44" s="170">
        <f>IF('Indicator Date hidden'!Y45="x","x",$X$2-'Indicator Date hidden'!Y45)</f>
        <v>4</v>
      </c>
      <c r="Y44" s="170">
        <f>IF('Indicator Date hidden'!Z45="x","x",$Y$2-'Indicator Date hidden'!Z45)</f>
        <v>0</v>
      </c>
      <c r="Z44" s="170">
        <f>IF('Indicator Date hidden'!AA45="x","x",$Z$2-'Indicator Date hidden'!AA45)</f>
        <v>0</v>
      </c>
      <c r="AA44" s="170">
        <f>IF('Indicator Date hidden'!AB45="x","x",$AA$2-'Indicator Date hidden'!AB45)</f>
        <v>0</v>
      </c>
      <c r="AB44" s="170">
        <f>IF('Indicator Date hidden'!AC45="x","x",$AB$2-'Indicator Date hidden'!AC45)</f>
        <v>0</v>
      </c>
      <c r="AC44" s="170">
        <f>IF('Indicator Date hidden'!AD45="x","x",$AC$2-'Indicator Date hidden'!AD45)</f>
        <v>0</v>
      </c>
      <c r="AD44" s="170" t="str">
        <f>IF('Indicator Date hidden'!AE45="x","x",$AD$2-'Indicator Date hidden'!AE45)</f>
        <v>x</v>
      </c>
      <c r="AE44" s="170">
        <f>IF('Indicator Date hidden'!AF45="x","x",$AE$2-'Indicator Date hidden'!AF45)</f>
        <v>0</v>
      </c>
      <c r="AF44" s="170">
        <f>IF('Indicator Date hidden'!AG45="x","x",$AF$2-'Indicator Date hidden'!AG45)</f>
        <v>3</v>
      </c>
      <c r="AG44" s="170">
        <f>IF('Indicator Date hidden'!AH45="x","x",$AG$2-'Indicator Date hidden'!AH45)</f>
        <v>0</v>
      </c>
      <c r="AH44" s="170">
        <f>IF('Indicator Date hidden'!AI45="x","x",$AH$2-'Indicator Date hidden'!AI45)</f>
        <v>0</v>
      </c>
      <c r="AI44" s="170">
        <f>IF('Indicator Date hidden'!AJ45="x","x",$AI$2-'Indicator Date hidden'!AJ45)</f>
        <v>0</v>
      </c>
      <c r="AJ44" s="170" t="str">
        <f>IF('Indicator Date hidden'!AK45="x","x",$AJ$2-'Indicator Date hidden'!AK45)</f>
        <v>x</v>
      </c>
      <c r="AK44" s="170">
        <f>IF('Indicator Date hidden'!AL45="x","x",$AK$2-'Indicator Date hidden'!AL45)</f>
        <v>1</v>
      </c>
      <c r="AL44" s="170">
        <f>IF('Indicator Date hidden'!AM45="x","x",$AL$2-'Indicator Date hidden'!AM45)</f>
        <v>0</v>
      </c>
      <c r="AM44" s="170">
        <f>IF('Indicator Date hidden'!AN45="x","x",$AM$2-'Indicator Date hidden'!AN45)</f>
        <v>0</v>
      </c>
      <c r="AN44" s="170">
        <f>IF('Indicator Date hidden'!AO45="x","x",$AN$2-'Indicator Date hidden'!AO45)</f>
        <v>0</v>
      </c>
      <c r="AO44" s="170">
        <f>IF('Indicator Date hidden'!AP45="x","x",$AO$2-'Indicator Date hidden'!AP45)</f>
        <v>0</v>
      </c>
      <c r="AP44" s="170">
        <f>IF('Indicator Date hidden'!AQ45="x","x",$AP$2-'Indicator Date hidden'!AQ45)</f>
        <v>0</v>
      </c>
      <c r="AQ44" s="170">
        <f>IF('Indicator Date hidden'!AR45="x","x",$AQ$2-'Indicator Date hidden'!AR45)</f>
        <v>0</v>
      </c>
      <c r="AR44" s="170">
        <f>IF('Indicator Date hidden'!AS45="x","x",$AR$2-'Indicator Date hidden'!AS45)</f>
        <v>0</v>
      </c>
      <c r="AS44" s="170">
        <f>IF('Indicator Date hidden'!AT45="x","x",$AS$2-'Indicator Date hidden'!AT45)</f>
        <v>0</v>
      </c>
      <c r="AT44" s="170">
        <f>IF('Indicator Date hidden'!AU45="x","x",$AT$2-'Indicator Date hidden'!AU45)</f>
        <v>0</v>
      </c>
      <c r="AU44" s="170">
        <f>IF('Indicator Date hidden'!AV45="x","x",$AU$2-'Indicator Date hidden'!AV45)</f>
        <v>1</v>
      </c>
      <c r="AV44" s="170">
        <f>IF('Indicator Date hidden'!AW45="x","x",$AV$2-'Indicator Date hidden'!AW45)</f>
        <v>0</v>
      </c>
      <c r="AW44" s="170">
        <f>IF('Indicator Date hidden'!AX45="x","x",$AW$2-'Indicator Date hidden'!AX45)</f>
        <v>0</v>
      </c>
      <c r="AX44" s="170">
        <f>IF('Indicator Date hidden'!AY45="x","x",$AX$2-'Indicator Date hidden'!AY45)</f>
        <v>0</v>
      </c>
      <c r="AY44" s="170">
        <f>IF('Indicator Date hidden'!AZ45="x","x",$AY$2-'Indicator Date hidden'!AZ45)</f>
        <v>0</v>
      </c>
      <c r="AZ44" s="170">
        <f>IF('Indicator Date hidden'!BA45="x","x",$AZ$2-'Indicator Date hidden'!BA45)</f>
        <v>0</v>
      </c>
      <c r="BA44" s="5">
        <f t="shared" si="0"/>
        <v>9</v>
      </c>
      <c r="BB44" s="171">
        <f t="shared" si="1"/>
        <v>0.19565217391304349</v>
      </c>
      <c r="BC44" s="5">
        <f t="shared" si="2"/>
        <v>4</v>
      </c>
      <c r="BD44" s="171">
        <f t="shared" si="3"/>
        <v>0.74072717553916612</v>
      </c>
      <c r="BE44" s="174">
        <f t="shared" si="4"/>
        <v>0</v>
      </c>
    </row>
    <row r="45" spans="1:57" x14ac:dyDescent="0.25">
      <c r="A45" t="s">
        <v>77</v>
      </c>
      <c r="B45" s="170">
        <f>IF('Indicator Date hidden'!C46="x","x",$B$2-'Indicator Date hidden'!C46)</f>
        <v>0</v>
      </c>
      <c r="C45" s="170">
        <f>IF('Indicator Date hidden'!D46="x","x",$C$2-'Indicator Date hidden'!D46)</f>
        <v>0</v>
      </c>
      <c r="D45" s="170">
        <f>IF('Indicator Date hidden'!E46="x","x",$D$2-'Indicator Date hidden'!E46)</f>
        <v>0</v>
      </c>
      <c r="E45" s="170">
        <f>IF('Indicator Date hidden'!F46="x","x",$E$2-'Indicator Date hidden'!F46)</f>
        <v>0</v>
      </c>
      <c r="F45" s="170">
        <f>IF('Indicator Date hidden'!G46="x","x",$F$2-'Indicator Date hidden'!G46)</f>
        <v>0</v>
      </c>
      <c r="G45" s="170">
        <f>IF('Indicator Date hidden'!H46="x","x",$G$2-'Indicator Date hidden'!H46)</f>
        <v>0</v>
      </c>
      <c r="H45" s="170">
        <f>IF('Indicator Date hidden'!I46="x","x",$H$2-'Indicator Date hidden'!I46)</f>
        <v>0</v>
      </c>
      <c r="I45" s="170">
        <f>IF('Indicator Date hidden'!J46="x","x",$I$2-'Indicator Date hidden'!J46)</f>
        <v>0</v>
      </c>
      <c r="J45" s="170">
        <f>IF('Indicator Date hidden'!K46="x","x",$J$2-'Indicator Date hidden'!K46)</f>
        <v>0</v>
      </c>
      <c r="K45" s="170">
        <f>IF('Indicator Date hidden'!L46="x","x",$K$2-'Indicator Date hidden'!L46)</f>
        <v>0</v>
      </c>
      <c r="L45" s="170">
        <f>IF('Indicator Date hidden'!M46="x","x",$L$2-'Indicator Date hidden'!M46)</f>
        <v>0</v>
      </c>
      <c r="M45" s="170">
        <f>IF('Indicator Date hidden'!N46="x","x",$M$2-'Indicator Date hidden'!N46)</f>
        <v>0</v>
      </c>
      <c r="N45" s="170">
        <f>IF('Indicator Date hidden'!O46="x","x",$N$2-'Indicator Date hidden'!O46)</f>
        <v>0</v>
      </c>
      <c r="O45" s="170">
        <f>IF('Indicator Date hidden'!P46="x","x",$O$2-'Indicator Date hidden'!P46)</f>
        <v>0</v>
      </c>
      <c r="P45" s="170">
        <f>IF('Indicator Date hidden'!Q46="x","x",$P$2-'Indicator Date hidden'!Q46)</f>
        <v>0</v>
      </c>
      <c r="Q45" s="170" t="str">
        <f>IF('Indicator Date hidden'!R46="x","x",$Q$2-'Indicator Date hidden'!R46)</f>
        <v>x</v>
      </c>
      <c r="R45" s="170">
        <f>IF('Indicator Date hidden'!S46="x","x",$R$2-'Indicator Date hidden'!S46)</f>
        <v>0</v>
      </c>
      <c r="S45" s="170">
        <f>IF('Indicator Date hidden'!T46="x","x",$S$2-'Indicator Date hidden'!T46)</f>
        <v>0</v>
      </c>
      <c r="T45" s="170">
        <f>IF('Indicator Date hidden'!U46="x","x",$T$2-'Indicator Date hidden'!U46)</f>
        <v>0</v>
      </c>
      <c r="U45" s="170" t="str">
        <f>IF('Indicator Date hidden'!V46="x","x",$U$2-'Indicator Date hidden'!V46)</f>
        <v>x</v>
      </c>
      <c r="V45" s="170">
        <f>IF('Indicator Date hidden'!W46="x","x",$V$2-'Indicator Date hidden'!W46)</f>
        <v>0</v>
      </c>
      <c r="W45" s="170" t="str">
        <f>IF('Indicator Date hidden'!X46="x","x",$W$2-'Indicator Date hidden'!X46)</f>
        <v>x</v>
      </c>
      <c r="X45" s="170">
        <f>IF('Indicator Date hidden'!Y46="x","x",$X$2-'Indicator Date hidden'!Y46)</f>
        <v>6</v>
      </c>
      <c r="Y45" s="170">
        <f>IF('Indicator Date hidden'!Z46="x","x",$Y$2-'Indicator Date hidden'!Z46)</f>
        <v>0</v>
      </c>
      <c r="Z45" s="170">
        <f>IF('Indicator Date hidden'!AA46="x","x",$Z$2-'Indicator Date hidden'!AA46)</f>
        <v>0</v>
      </c>
      <c r="AA45" s="170">
        <f>IF('Indicator Date hidden'!AB46="x","x",$AA$2-'Indicator Date hidden'!AB46)</f>
        <v>0</v>
      </c>
      <c r="AB45" s="170" t="str">
        <f>IF('Indicator Date hidden'!AC46="x","x",$AB$2-'Indicator Date hidden'!AC46)</f>
        <v>x</v>
      </c>
      <c r="AC45" s="170">
        <f>IF('Indicator Date hidden'!AD46="x","x",$AC$2-'Indicator Date hidden'!AD46)</f>
        <v>0</v>
      </c>
      <c r="AD45" s="170" t="str">
        <f>IF('Indicator Date hidden'!AE46="x","x",$AD$2-'Indicator Date hidden'!AE46)</f>
        <v>x</v>
      </c>
      <c r="AE45" s="170">
        <f>IF('Indicator Date hidden'!AF46="x","x",$AE$2-'Indicator Date hidden'!AF46)</f>
        <v>0</v>
      </c>
      <c r="AF45" s="170" t="str">
        <f>IF('Indicator Date hidden'!AG46="x","x",$AF$2-'Indicator Date hidden'!AG46)</f>
        <v>x</v>
      </c>
      <c r="AG45" s="170">
        <f>IF('Indicator Date hidden'!AH46="x","x",$AG$2-'Indicator Date hidden'!AH46)</f>
        <v>0</v>
      </c>
      <c r="AH45" s="170">
        <f>IF('Indicator Date hidden'!AI46="x","x",$AH$2-'Indicator Date hidden'!AI46)</f>
        <v>0</v>
      </c>
      <c r="AI45" s="170">
        <f>IF('Indicator Date hidden'!AJ46="x","x",$AI$2-'Indicator Date hidden'!AJ46)</f>
        <v>0</v>
      </c>
      <c r="AJ45" s="170" t="str">
        <f>IF('Indicator Date hidden'!AK46="x","x",$AJ$2-'Indicator Date hidden'!AK46)</f>
        <v>x</v>
      </c>
      <c r="AK45" s="170">
        <f>IF('Indicator Date hidden'!AL46="x","x",$AK$2-'Indicator Date hidden'!AL46)</f>
        <v>1</v>
      </c>
      <c r="AL45" s="170">
        <f>IF('Indicator Date hidden'!AM46="x","x",$AL$2-'Indicator Date hidden'!AM46)</f>
        <v>0</v>
      </c>
      <c r="AM45" s="170">
        <f>IF('Indicator Date hidden'!AN46="x","x",$AM$2-'Indicator Date hidden'!AN46)</f>
        <v>0</v>
      </c>
      <c r="AN45" s="170">
        <f>IF('Indicator Date hidden'!AO46="x","x",$AN$2-'Indicator Date hidden'!AO46)</f>
        <v>0</v>
      </c>
      <c r="AO45" s="170" t="str">
        <f>IF('Indicator Date hidden'!AP46="x","x",$AO$2-'Indicator Date hidden'!AP46)</f>
        <v>x</v>
      </c>
      <c r="AP45" s="170" t="str">
        <f>IF('Indicator Date hidden'!AQ46="x","x",$AP$2-'Indicator Date hidden'!AQ46)</f>
        <v>x</v>
      </c>
      <c r="AQ45" s="170">
        <f>IF('Indicator Date hidden'!AR46="x","x",$AQ$2-'Indicator Date hidden'!AR46)</f>
        <v>4</v>
      </c>
      <c r="AR45" s="170">
        <f>IF('Indicator Date hidden'!AS46="x","x",$AR$2-'Indicator Date hidden'!AS46)</f>
        <v>0</v>
      </c>
      <c r="AS45" s="170">
        <f>IF('Indicator Date hidden'!AT46="x","x",$AS$2-'Indicator Date hidden'!AT46)</f>
        <v>0</v>
      </c>
      <c r="AT45" s="170">
        <f>IF('Indicator Date hidden'!AU46="x","x",$AT$2-'Indicator Date hidden'!AU46)</f>
        <v>0</v>
      </c>
      <c r="AU45" s="170">
        <f>IF('Indicator Date hidden'!AV46="x","x",$AU$2-'Indicator Date hidden'!AV46)</f>
        <v>1</v>
      </c>
      <c r="AV45" s="170">
        <f>IF('Indicator Date hidden'!AW46="x","x",$AV$2-'Indicator Date hidden'!AW46)</f>
        <v>0</v>
      </c>
      <c r="AW45" s="170">
        <f>IF('Indicator Date hidden'!AX46="x","x",$AW$2-'Indicator Date hidden'!AX46)</f>
        <v>0</v>
      </c>
      <c r="AX45" s="170">
        <f>IF('Indicator Date hidden'!AY46="x","x",$AX$2-'Indicator Date hidden'!AY46)</f>
        <v>0</v>
      </c>
      <c r="AY45" s="170">
        <f>IF('Indicator Date hidden'!AZ46="x","x",$AY$2-'Indicator Date hidden'!AZ46)</f>
        <v>0</v>
      </c>
      <c r="AZ45" s="170">
        <f>IF('Indicator Date hidden'!BA46="x","x",$AZ$2-'Indicator Date hidden'!BA46)</f>
        <v>0</v>
      </c>
      <c r="BA45" s="5">
        <f t="shared" si="0"/>
        <v>12</v>
      </c>
      <c r="BB45" s="171">
        <f t="shared" si="1"/>
        <v>0.2857142857142857</v>
      </c>
      <c r="BC45" s="5">
        <f t="shared" si="2"/>
        <v>4</v>
      </c>
      <c r="BD45" s="171">
        <f t="shared" si="3"/>
        <v>1.0973065354098013</v>
      </c>
      <c r="BE45" s="174">
        <f t="shared" si="4"/>
        <v>0</v>
      </c>
    </row>
    <row r="46" spans="1:57" x14ac:dyDescent="0.25">
      <c r="A46" t="s">
        <v>79</v>
      </c>
      <c r="B46" s="170">
        <f>IF('Indicator Date hidden'!C47="x","x",$B$2-'Indicator Date hidden'!C47)</f>
        <v>0</v>
      </c>
      <c r="C46" s="170">
        <f>IF('Indicator Date hidden'!D47="x","x",$C$2-'Indicator Date hidden'!D47)</f>
        <v>0</v>
      </c>
      <c r="D46" s="170">
        <f>IF('Indicator Date hidden'!E47="x","x",$D$2-'Indicator Date hidden'!E47)</f>
        <v>0</v>
      </c>
      <c r="E46" s="170">
        <f>IF('Indicator Date hidden'!F47="x","x",$E$2-'Indicator Date hidden'!F47)</f>
        <v>0</v>
      </c>
      <c r="F46" s="170">
        <f>IF('Indicator Date hidden'!G47="x","x",$F$2-'Indicator Date hidden'!G47)</f>
        <v>0</v>
      </c>
      <c r="G46" s="170">
        <f>IF('Indicator Date hidden'!H47="x","x",$G$2-'Indicator Date hidden'!H47)</f>
        <v>0</v>
      </c>
      <c r="H46" s="170">
        <f>IF('Indicator Date hidden'!I47="x","x",$H$2-'Indicator Date hidden'!I47)</f>
        <v>0</v>
      </c>
      <c r="I46" s="170">
        <f>IF('Indicator Date hidden'!J47="x","x",$I$2-'Indicator Date hidden'!J47)</f>
        <v>0</v>
      </c>
      <c r="J46" s="170">
        <f>IF('Indicator Date hidden'!K47="x","x",$J$2-'Indicator Date hidden'!K47)</f>
        <v>0</v>
      </c>
      <c r="K46" s="170">
        <f>IF('Indicator Date hidden'!L47="x","x",$K$2-'Indicator Date hidden'!L47)</f>
        <v>0</v>
      </c>
      <c r="L46" s="170">
        <f>IF('Indicator Date hidden'!M47="x","x",$L$2-'Indicator Date hidden'!M47)</f>
        <v>0</v>
      </c>
      <c r="M46" s="170">
        <f>IF('Indicator Date hidden'!N47="x","x",$M$2-'Indicator Date hidden'!N47)</f>
        <v>0</v>
      </c>
      <c r="N46" s="170">
        <f>IF('Indicator Date hidden'!O47="x","x",$N$2-'Indicator Date hidden'!O47)</f>
        <v>0</v>
      </c>
      <c r="O46" s="170">
        <f>IF('Indicator Date hidden'!P47="x","x",$O$2-'Indicator Date hidden'!P47)</f>
        <v>0</v>
      </c>
      <c r="P46" s="170">
        <f>IF('Indicator Date hidden'!Q47="x","x",$P$2-'Indicator Date hidden'!Q47)</f>
        <v>0</v>
      </c>
      <c r="Q46" s="170" t="str">
        <f>IF('Indicator Date hidden'!R47="x","x",$Q$2-'Indicator Date hidden'!R47)</f>
        <v>x</v>
      </c>
      <c r="R46" s="170">
        <f>IF('Indicator Date hidden'!S47="x","x",$R$2-'Indicator Date hidden'!S47)</f>
        <v>0</v>
      </c>
      <c r="S46" s="170">
        <f>IF('Indicator Date hidden'!T47="x","x",$S$2-'Indicator Date hidden'!T47)</f>
        <v>0</v>
      </c>
      <c r="T46" s="170">
        <f>IF('Indicator Date hidden'!U47="x","x",$T$2-'Indicator Date hidden'!U47)</f>
        <v>0</v>
      </c>
      <c r="U46" s="170" t="str">
        <f>IF('Indicator Date hidden'!V47="x","x",$U$2-'Indicator Date hidden'!V47)</f>
        <v>x</v>
      </c>
      <c r="V46" s="170">
        <f>IF('Indicator Date hidden'!W47="x","x",$V$2-'Indicator Date hidden'!W47)</f>
        <v>0</v>
      </c>
      <c r="W46" s="170" t="str">
        <f>IF('Indicator Date hidden'!X47="x","x",$W$2-'Indicator Date hidden'!X47)</f>
        <v>x</v>
      </c>
      <c r="X46" s="170">
        <f>IF('Indicator Date hidden'!Y47="x","x",$X$2-'Indicator Date hidden'!Y47)</f>
        <v>4</v>
      </c>
      <c r="Y46" s="170">
        <f>IF('Indicator Date hidden'!Z47="x","x",$Y$2-'Indicator Date hidden'!Z47)</f>
        <v>0</v>
      </c>
      <c r="Z46" s="170">
        <f>IF('Indicator Date hidden'!AA47="x","x",$Z$2-'Indicator Date hidden'!AA47)</f>
        <v>0</v>
      </c>
      <c r="AA46" s="170">
        <f>IF('Indicator Date hidden'!AB47="x","x",$AA$2-'Indicator Date hidden'!AB47)</f>
        <v>3</v>
      </c>
      <c r="AB46" s="170">
        <f>IF('Indicator Date hidden'!AC47="x","x",$AB$2-'Indicator Date hidden'!AC47)</f>
        <v>0</v>
      </c>
      <c r="AC46" s="170">
        <f>IF('Indicator Date hidden'!AD47="x","x",$AC$2-'Indicator Date hidden'!AD47)</f>
        <v>0</v>
      </c>
      <c r="AD46" s="170" t="str">
        <f>IF('Indicator Date hidden'!AE47="x","x",$AD$2-'Indicator Date hidden'!AE47)</f>
        <v>x</v>
      </c>
      <c r="AE46" s="170">
        <f>IF('Indicator Date hidden'!AF47="x","x",$AE$2-'Indicator Date hidden'!AF47)</f>
        <v>0</v>
      </c>
      <c r="AF46" s="170">
        <f>IF('Indicator Date hidden'!AG47="x","x",$AF$2-'Indicator Date hidden'!AG47)</f>
        <v>3</v>
      </c>
      <c r="AG46" s="170">
        <f>IF('Indicator Date hidden'!AH47="x","x",$AG$2-'Indicator Date hidden'!AH47)</f>
        <v>0</v>
      </c>
      <c r="AH46" s="170">
        <f>IF('Indicator Date hidden'!AI47="x","x",$AH$2-'Indicator Date hidden'!AI47)</f>
        <v>0</v>
      </c>
      <c r="AI46" s="170">
        <f>IF('Indicator Date hidden'!AJ47="x","x",$AI$2-'Indicator Date hidden'!AJ47)</f>
        <v>0</v>
      </c>
      <c r="AJ46" s="170">
        <f>IF('Indicator Date hidden'!AK47="x","x",$AJ$2-'Indicator Date hidden'!AK47)</f>
        <v>0</v>
      </c>
      <c r="AK46" s="170">
        <f>IF('Indicator Date hidden'!AL47="x","x",$AK$2-'Indicator Date hidden'!AL47)</f>
        <v>1</v>
      </c>
      <c r="AL46" s="170">
        <f>IF('Indicator Date hidden'!AM47="x","x",$AL$2-'Indicator Date hidden'!AM47)</f>
        <v>0</v>
      </c>
      <c r="AM46" s="170">
        <f>IF('Indicator Date hidden'!AN47="x","x",$AM$2-'Indicator Date hidden'!AN47)</f>
        <v>0</v>
      </c>
      <c r="AN46" s="170">
        <f>IF('Indicator Date hidden'!AO47="x","x",$AN$2-'Indicator Date hidden'!AO47)</f>
        <v>0</v>
      </c>
      <c r="AO46" s="170">
        <f>IF('Indicator Date hidden'!AP47="x","x",$AO$2-'Indicator Date hidden'!AP47)</f>
        <v>0</v>
      </c>
      <c r="AP46" s="170">
        <f>IF('Indicator Date hidden'!AQ47="x","x",$AP$2-'Indicator Date hidden'!AQ47)</f>
        <v>0</v>
      </c>
      <c r="AQ46" s="170" t="str">
        <f>IF('Indicator Date hidden'!AR47="x","x",$AQ$2-'Indicator Date hidden'!AR47)</f>
        <v>x</v>
      </c>
      <c r="AR46" s="170">
        <f>IF('Indicator Date hidden'!AS47="x","x",$AR$2-'Indicator Date hidden'!AS47)</f>
        <v>0</v>
      </c>
      <c r="AS46" s="170">
        <f>IF('Indicator Date hidden'!AT47="x","x",$AS$2-'Indicator Date hidden'!AT47)</f>
        <v>0</v>
      </c>
      <c r="AT46" s="170">
        <f>IF('Indicator Date hidden'!AU47="x","x",$AT$2-'Indicator Date hidden'!AU47)</f>
        <v>0</v>
      </c>
      <c r="AU46" s="170">
        <f>IF('Indicator Date hidden'!AV47="x","x",$AU$2-'Indicator Date hidden'!AV47)</f>
        <v>1</v>
      </c>
      <c r="AV46" s="170">
        <f>IF('Indicator Date hidden'!AW47="x","x",$AV$2-'Indicator Date hidden'!AW47)</f>
        <v>0</v>
      </c>
      <c r="AW46" s="170">
        <f>IF('Indicator Date hidden'!AX47="x","x",$AW$2-'Indicator Date hidden'!AX47)</f>
        <v>0</v>
      </c>
      <c r="AX46" s="170">
        <f>IF('Indicator Date hidden'!AY47="x","x",$AX$2-'Indicator Date hidden'!AY47)</f>
        <v>0</v>
      </c>
      <c r="AY46" s="170">
        <f>IF('Indicator Date hidden'!AZ47="x","x",$AY$2-'Indicator Date hidden'!AZ47)</f>
        <v>0</v>
      </c>
      <c r="AZ46" s="170">
        <f>IF('Indicator Date hidden'!BA47="x","x",$AZ$2-'Indicator Date hidden'!BA47)</f>
        <v>0</v>
      </c>
      <c r="BA46" s="5">
        <f t="shared" si="0"/>
        <v>12</v>
      </c>
      <c r="BB46" s="171">
        <f t="shared" si="1"/>
        <v>0.2608695652173913</v>
      </c>
      <c r="BC46" s="5">
        <f t="shared" si="2"/>
        <v>5</v>
      </c>
      <c r="BD46" s="171">
        <f t="shared" si="3"/>
        <v>0.84531400414015567</v>
      </c>
      <c r="BE46" s="174">
        <f t="shared" si="4"/>
        <v>0</v>
      </c>
    </row>
    <row r="47" spans="1:57" x14ac:dyDescent="0.25">
      <c r="A47" t="s">
        <v>81</v>
      </c>
      <c r="B47" s="170">
        <f>IF('Indicator Date hidden'!C48="x","x",$B$2-'Indicator Date hidden'!C48)</f>
        <v>0</v>
      </c>
      <c r="C47" s="170">
        <f>IF('Indicator Date hidden'!D48="x","x",$C$2-'Indicator Date hidden'!D48)</f>
        <v>0</v>
      </c>
      <c r="D47" s="170">
        <f>IF('Indicator Date hidden'!E48="x","x",$D$2-'Indicator Date hidden'!E48)</f>
        <v>0</v>
      </c>
      <c r="E47" s="170">
        <f>IF('Indicator Date hidden'!F48="x","x",$E$2-'Indicator Date hidden'!F48)</f>
        <v>0</v>
      </c>
      <c r="F47" s="170">
        <f>IF('Indicator Date hidden'!G48="x","x",$F$2-'Indicator Date hidden'!G48)</f>
        <v>0</v>
      </c>
      <c r="G47" s="170">
        <f>IF('Indicator Date hidden'!H48="x","x",$G$2-'Indicator Date hidden'!H48)</f>
        <v>0</v>
      </c>
      <c r="H47" s="170">
        <f>IF('Indicator Date hidden'!I48="x","x",$H$2-'Indicator Date hidden'!I48)</f>
        <v>0</v>
      </c>
      <c r="I47" s="170">
        <f>IF('Indicator Date hidden'!J48="x","x",$I$2-'Indicator Date hidden'!J48)</f>
        <v>0</v>
      </c>
      <c r="J47" s="170">
        <f>IF('Indicator Date hidden'!K48="x","x",$J$2-'Indicator Date hidden'!K48)</f>
        <v>0</v>
      </c>
      <c r="K47" s="170">
        <f>IF('Indicator Date hidden'!L48="x","x",$K$2-'Indicator Date hidden'!L48)</f>
        <v>0</v>
      </c>
      <c r="L47" s="170">
        <f>IF('Indicator Date hidden'!M48="x","x",$L$2-'Indicator Date hidden'!M48)</f>
        <v>0</v>
      </c>
      <c r="M47" s="170">
        <f>IF('Indicator Date hidden'!N48="x","x",$M$2-'Indicator Date hidden'!N48)</f>
        <v>0</v>
      </c>
      <c r="N47" s="170">
        <f>IF('Indicator Date hidden'!O48="x","x",$N$2-'Indicator Date hidden'!O48)</f>
        <v>0</v>
      </c>
      <c r="O47" s="170">
        <f>IF('Indicator Date hidden'!P48="x","x",$O$2-'Indicator Date hidden'!P48)</f>
        <v>0</v>
      </c>
      <c r="P47" s="170">
        <f>IF('Indicator Date hidden'!Q48="x","x",$P$2-'Indicator Date hidden'!Q48)</f>
        <v>0</v>
      </c>
      <c r="Q47" s="170" t="str">
        <f>IF('Indicator Date hidden'!R48="x","x",$Q$2-'Indicator Date hidden'!R48)</f>
        <v>x</v>
      </c>
      <c r="R47" s="170">
        <f>IF('Indicator Date hidden'!S48="x","x",$R$2-'Indicator Date hidden'!S48)</f>
        <v>0</v>
      </c>
      <c r="S47" s="170">
        <f>IF('Indicator Date hidden'!T48="x","x",$S$2-'Indicator Date hidden'!T48)</f>
        <v>0</v>
      </c>
      <c r="T47" s="170">
        <f>IF('Indicator Date hidden'!U48="x","x",$T$2-'Indicator Date hidden'!U48)</f>
        <v>0</v>
      </c>
      <c r="U47" s="170" t="str">
        <f>IF('Indicator Date hidden'!V48="x","x",$U$2-'Indicator Date hidden'!V48)</f>
        <v>x</v>
      </c>
      <c r="V47" s="170">
        <f>IF('Indicator Date hidden'!W48="x","x",$V$2-'Indicator Date hidden'!W48)</f>
        <v>0</v>
      </c>
      <c r="W47" s="170" t="str">
        <f>IF('Indicator Date hidden'!X48="x","x",$W$2-'Indicator Date hidden'!X48)</f>
        <v>x</v>
      </c>
      <c r="X47" s="170">
        <f>IF('Indicator Date hidden'!Y48="x","x",$X$2-'Indicator Date hidden'!Y48)</f>
        <v>5</v>
      </c>
      <c r="Y47" s="170">
        <f>IF('Indicator Date hidden'!Z48="x","x",$Y$2-'Indicator Date hidden'!Z48)</f>
        <v>0</v>
      </c>
      <c r="Z47" s="170">
        <f>IF('Indicator Date hidden'!AA48="x","x",$Z$2-'Indicator Date hidden'!AA48)</f>
        <v>0</v>
      </c>
      <c r="AA47" s="170">
        <f>IF('Indicator Date hidden'!AB48="x","x",$AA$2-'Indicator Date hidden'!AB48)</f>
        <v>0</v>
      </c>
      <c r="AB47" s="170">
        <f>IF('Indicator Date hidden'!AC48="x","x",$AB$2-'Indicator Date hidden'!AC48)</f>
        <v>0</v>
      </c>
      <c r="AC47" s="170">
        <f>IF('Indicator Date hidden'!AD48="x","x",$AC$2-'Indicator Date hidden'!AD48)</f>
        <v>0</v>
      </c>
      <c r="AD47" s="170" t="str">
        <f>IF('Indicator Date hidden'!AE48="x","x",$AD$2-'Indicator Date hidden'!AE48)</f>
        <v>x</v>
      </c>
      <c r="AE47" s="170">
        <f>IF('Indicator Date hidden'!AF48="x","x",$AE$2-'Indicator Date hidden'!AF48)</f>
        <v>0</v>
      </c>
      <c r="AF47" s="170">
        <f>IF('Indicator Date hidden'!AG48="x","x",$AF$2-'Indicator Date hidden'!AG48)</f>
        <v>3</v>
      </c>
      <c r="AG47" s="170">
        <f>IF('Indicator Date hidden'!AH48="x","x",$AG$2-'Indicator Date hidden'!AH48)</f>
        <v>0</v>
      </c>
      <c r="AH47" s="170">
        <f>IF('Indicator Date hidden'!AI48="x","x",$AH$2-'Indicator Date hidden'!AI48)</f>
        <v>0</v>
      </c>
      <c r="AI47" s="170">
        <f>IF('Indicator Date hidden'!AJ48="x","x",$AI$2-'Indicator Date hidden'!AJ48)</f>
        <v>0</v>
      </c>
      <c r="AJ47" s="170" t="str">
        <f>IF('Indicator Date hidden'!AK48="x","x",$AJ$2-'Indicator Date hidden'!AK48)</f>
        <v>x</v>
      </c>
      <c r="AK47" s="170">
        <f>IF('Indicator Date hidden'!AL48="x","x",$AK$2-'Indicator Date hidden'!AL48)</f>
        <v>1</v>
      </c>
      <c r="AL47" s="170">
        <f>IF('Indicator Date hidden'!AM48="x","x",$AL$2-'Indicator Date hidden'!AM48)</f>
        <v>0</v>
      </c>
      <c r="AM47" s="170">
        <f>IF('Indicator Date hidden'!AN48="x","x",$AM$2-'Indicator Date hidden'!AN48)</f>
        <v>0</v>
      </c>
      <c r="AN47" s="170">
        <f>IF('Indicator Date hidden'!AO48="x","x",$AN$2-'Indicator Date hidden'!AO48)</f>
        <v>0</v>
      </c>
      <c r="AO47" s="170">
        <f>IF('Indicator Date hidden'!AP48="x","x",$AO$2-'Indicator Date hidden'!AP48)</f>
        <v>0</v>
      </c>
      <c r="AP47" s="170">
        <f>IF('Indicator Date hidden'!AQ48="x","x",$AP$2-'Indicator Date hidden'!AQ48)</f>
        <v>0</v>
      </c>
      <c r="AQ47" s="170">
        <f>IF('Indicator Date hidden'!AR48="x","x",$AQ$2-'Indicator Date hidden'!AR48)</f>
        <v>0</v>
      </c>
      <c r="AR47" s="170">
        <f>IF('Indicator Date hidden'!AS48="x","x",$AR$2-'Indicator Date hidden'!AS48)</f>
        <v>0</v>
      </c>
      <c r="AS47" s="170">
        <f>IF('Indicator Date hidden'!AT48="x","x",$AS$2-'Indicator Date hidden'!AT48)</f>
        <v>0</v>
      </c>
      <c r="AT47" s="170">
        <f>IF('Indicator Date hidden'!AU48="x","x",$AT$2-'Indicator Date hidden'!AU48)</f>
        <v>0</v>
      </c>
      <c r="AU47" s="170" t="str">
        <f>IF('Indicator Date hidden'!AV48="x","x",$AU$2-'Indicator Date hidden'!AV48)</f>
        <v>x</v>
      </c>
      <c r="AV47" s="170">
        <f>IF('Indicator Date hidden'!AW48="x","x",$AV$2-'Indicator Date hidden'!AW48)</f>
        <v>0</v>
      </c>
      <c r="AW47" s="170">
        <f>IF('Indicator Date hidden'!AX48="x","x",$AW$2-'Indicator Date hidden'!AX48)</f>
        <v>0</v>
      </c>
      <c r="AX47" s="170">
        <f>IF('Indicator Date hidden'!AY48="x","x",$AX$2-'Indicator Date hidden'!AY48)</f>
        <v>0</v>
      </c>
      <c r="AY47" s="170">
        <f>IF('Indicator Date hidden'!AZ48="x","x",$AY$2-'Indicator Date hidden'!AZ48)</f>
        <v>0</v>
      </c>
      <c r="AZ47" s="170">
        <f>IF('Indicator Date hidden'!BA48="x","x",$AZ$2-'Indicator Date hidden'!BA48)</f>
        <v>0</v>
      </c>
      <c r="BA47" s="5">
        <f t="shared" si="0"/>
        <v>9</v>
      </c>
      <c r="BB47" s="171">
        <f t="shared" si="1"/>
        <v>0.2</v>
      </c>
      <c r="BC47" s="5">
        <f t="shared" si="2"/>
        <v>3</v>
      </c>
      <c r="BD47" s="171">
        <f t="shared" si="3"/>
        <v>0.85893991511500833</v>
      </c>
      <c r="BE47" s="174">
        <f t="shared" si="4"/>
        <v>0</v>
      </c>
    </row>
    <row r="48" spans="1:57" x14ac:dyDescent="0.25">
      <c r="A48" t="s">
        <v>83</v>
      </c>
      <c r="B48" s="170">
        <f>IF('Indicator Date hidden'!C49="x","x",$B$2-'Indicator Date hidden'!C49)</f>
        <v>0</v>
      </c>
      <c r="C48" s="170">
        <f>IF('Indicator Date hidden'!D49="x","x",$C$2-'Indicator Date hidden'!D49)</f>
        <v>0</v>
      </c>
      <c r="D48" s="170">
        <f>IF('Indicator Date hidden'!E49="x","x",$D$2-'Indicator Date hidden'!E49)</f>
        <v>0</v>
      </c>
      <c r="E48" s="170">
        <f>IF('Indicator Date hidden'!F49="x","x",$E$2-'Indicator Date hidden'!F49)</f>
        <v>0</v>
      </c>
      <c r="F48" s="170">
        <f>IF('Indicator Date hidden'!G49="x","x",$F$2-'Indicator Date hidden'!G49)</f>
        <v>0</v>
      </c>
      <c r="G48" s="170">
        <f>IF('Indicator Date hidden'!H49="x","x",$G$2-'Indicator Date hidden'!H49)</f>
        <v>0</v>
      </c>
      <c r="H48" s="170">
        <f>IF('Indicator Date hidden'!I49="x","x",$H$2-'Indicator Date hidden'!I49)</f>
        <v>0</v>
      </c>
      <c r="I48" s="170">
        <f>IF('Indicator Date hidden'!J49="x","x",$I$2-'Indicator Date hidden'!J49)</f>
        <v>0</v>
      </c>
      <c r="J48" s="170">
        <f>IF('Indicator Date hidden'!K49="x","x",$J$2-'Indicator Date hidden'!K49)</f>
        <v>0</v>
      </c>
      <c r="K48" s="170">
        <f>IF('Indicator Date hidden'!L49="x","x",$K$2-'Indicator Date hidden'!L49)</f>
        <v>0</v>
      </c>
      <c r="L48" s="170">
        <f>IF('Indicator Date hidden'!M49="x","x",$L$2-'Indicator Date hidden'!M49)</f>
        <v>0</v>
      </c>
      <c r="M48" s="170">
        <f>IF('Indicator Date hidden'!N49="x","x",$M$2-'Indicator Date hidden'!N49)</f>
        <v>0</v>
      </c>
      <c r="N48" s="170">
        <f>IF('Indicator Date hidden'!O49="x","x",$N$2-'Indicator Date hidden'!O49)</f>
        <v>0</v>
      </c>
      <c r="O48" s="170">
        <f>IF('Indicator Date hidden'!P49="x","x",$O$2-'Indicator Date hidden'!P49)</f>
        <v>0</v>
      </c>
      <c r="P48" s="170">
        <f>IF('Indicator Date hidden'!Q49="x","x",$P$2-'Indicator Date hidden'!Q49)</f>
        <v>0</v>
      </c>
      <c r="Q48" s="170" t="str">
        <f>IF('Indicator Date hidden'!R49="x","x",$Q$2-'Indicator Date hidden'!R49)</f>
        <v>x</v>
      </c>
      <c r="R48" s="170">
        <f>IF('Indicator Date hidden'!S49="x","x",$R$2-'Indicator Date hidden'!S49)</f>
        <v>0</v>
      </c>
      <c r="S48" s="170">
        <f>IF('Indicator Date hidden'!T49="x","x",$S$2-'Indicator Date hidden'!T49)</f>
        <v>0</v>
      </c>
      <c r="T48" s="170">
        <f>IF('Indicator Date hidden'!U49="x","x",$T$2-'Indicator Date hidden'!U49)</f>
        <v>0</v>
      </c>
      <c r="U48" s="170" t="str">
        <f>IF('Indicator Date hidden'!V49="x","x",$U$2-'Indicator Date hidden'!V49)</f>
        <v>x</v>
      </c>
      <c r="V48" s="170">
        <f>IF('Indicator Date hidden'!W49="x","x",$V$2-'Indicator Date hidden'!W49)</f>
        <v>0</v>
      </c>
      <c r="W48" s="170" t="str">
        <f>IF('Indicator Date hidden'!X49="x","x",$W$2-'Indicator Date hidden'!X49)</f>
        <v>x</v>
      </c>
      <c r="X48" s="170">
        <f>IF('Indicator Date hidden'!Y49="x","x",$X$2-'Indicator Date hidden'!Y49)</f>
        <v>6</v>
      </c>
      <c r="Y48" s="170">
        <f>IF('Indicator Date hidden'!Z49="x","x",$Y$2-'Indicator Date hidden'!Z49)</f>
        <v>0</v>
      </c>
      <c r="Z48" s="170">
        <f>IF('Indicator Date hidden'!AA49="x","x",$Z$2-'Indicator Date hidden'!AA49)</f>
        <v>0</v>
      </c>
      <c r="AA48" s="170">
        <f>IF('Indicator Date hidden'!AB49="x","x",$AA$2-'Indicator Date hidden'!AB49)</f>
        <v>2</v>
      </c>
      <c r="AB48" s="170">
        <f>IF('Indicator Date hidden'!AC49="x","x",$AB$2-'Indicator Date hidden'!AC49)</f>
        <v>0</v>
      </c>
      <c r="AC48" s="170">
        <f>IF('Indicator Date hidden'!AD49="x","x",$AC$2-'Indicator Date hidden'!AD49)</f>
        <v>0</v>
      </c>
      <c r="AD48" s="170" t="str">
        <f>IF('Indicator Date hidden'!AE49="x","x",$AD$2-'Indicator Date hidden'!AE49)</f>
        <v>x</v>
      </c>
      <c r="AE48" s="170">
        <f>IF('Indicator Date hidden'!AF49="x","x",$AE$2-'Indicator Date hidden'!AF49)</f>
        <v>0</v>
      </c>
      <c r="AF48" s="170">
        <f>IF('Indicator Date hidden'!AG49="x","x",$AF$2-'Indicator Date hidden'!AG49)</f>
        <v>3</v>
      </c>
      <c r="AG48" s="170">
        <f>IF('Indicator Date hidden'!AH49="x","x",$AG$2-'Indicator Date hidden'!AH49)</f>
        <v>0</v>
      </c>
      <c r="AH48" s="170">
        <f>IF('Indicator Date hidden'!AI49="x","x",$AH$2-'Indicator Date hidden'!AI49)</f>
        <v>0</v>
      </c>
      <c r="AI48" s="170">
        <f>IF('Indicator Date hidden'!AJ49="x","x",$AI$2-'Indicator Date hidden'!AJ49)</f>
        <v>0</v>
      </c>
      <c r="AJ48" s="170" t="str">
        <f>IF('Indicator Date hidden'!AK49="x","x",$AJ$2-'Indicator Date hidden'!AK49)</f>
        <v>x</v>
      </c>
      <c r="AK48" s="170">
        <f>IF('Indicator Date hidden'!AL49="x","x",$AK$2-'Indicator Date hidden'!AL49)</f>
        <v>1</v>
      </c>
      <c r="AL48" s="170">
        <f>IF('Indicator Date hidden'!AM49="x","x",$AL$2-'Indicator Date hidden'!AM49)</f>
        <v>0</v>
      </c>
      <c r="AM48" s="170">
        <f>IF('Indicator Date hidden'!AN49="x","x",$AM$2-'Indicator Date hidden'!AN49)</f>
        <v>0</v>
      </c>
      <c r="AN48" s="170">
        <f>IF('Indicator Date hidden'!AO49="x","x",$AN$2-'Indicator Date hidden'!AO49)</f>
        <v>0</v>
      </c>
      <c r="AO48" s="170">
        <f>IF('Indicator Date hidden'!AP49="x","x",$AO$2-'Indicator Date hidden'!AP49)</f>
        <v>0</v>
      </c>
      <c r="AP48" s="170">
        <f>IF('Indicator Date hidden'!AQ49="x","x",$AP$2-'Indicator Date hidden'!AQ49)</f>
        <v>0</v>
      </c>
      <c r="AQ48" s="170">
        <f>IF('Indicator Date hidden'!AR49="x","x",$AQ$2-'Indicator Date hidden'!AR49)</f>
        <v>0</v>
      </c>
      <c r="AR48" s="170">
        <f>IF('Indicator Date hidden'!AS49="x","x",$AR$2-'Indicator Date hidden'!AS49)</f>
        <v>0</v>
      </c>
      <c r="AS48" s="170">
        <f>IF('Indicator Date hidden'!AT49="x","x",$AS$2-'Indicator Date hidden'!AT49)</f>
        <v>0</v>
      </c>
      <c r="AT48" s="170">
        <f>IF('Indicator Date hidden'!AU49="x","x",$AT$2-'Indicator Date hidden'!AU49)</f>
        <v>0</v>
      </c>
      <c r="AU48" s="170" t="str">
        <f>IF('Indicator Date hidden'!AV49="x","x",$AU$2-'Indicator Date hidden'!AV49)</f>
        <v>x</v>
      </c>
      <c r="AV48" s="170">
        <f>IF('Indicator Date hidden'!AW49="x","x",$AV$2-'Indicator Date hidden'!AW49)</f>
        <v>0</v>
      </c>
      <c r="AW48" s="170">
        <f>IF('Indicator Date hidden'!AX49="x","x",$AW$2-'Indicator Date hidden'!AX49)</f>
        <v>0</v>
      </c>
      <c r="AX48" s="170">
        <f>IF('Indicator Date hidden'!AY49="x","x",$AX$2-'Indicator Date hidden'!AY49)</f>
        <v>0</v>
      </c>
      <c r="AY48" s="170">
        <f>IF('Indicator Date hidden'!AZ49="x","x",$AY$2-'Indicator Date hidden'!AZ49)</f>
        <v>0</v>
      </c>
      <c r="AZ48" s="170">
        <f>IF('Indicator Date hidden'!BA49="x","x",$AZ$2-'Indicator Date hidden'!BA49)</f>
        <v>0</v>
      </c>
      <c r="BA48" s="5">
        <f t="shared" si="0"/>
        <v>12</v>
      </c>
      <c r="BB48" s="171">
        <f t="shared" si="1"/>
        <v>0.26666666666666666</v>
      </c>
      <c r="BC48" s="5">
        <f t="shared" si="2"/>
        <v>4</v>
      </c>
      <c r="BD48" s="171">
        <f t="shared" si="3"/>
        <v>1.019803902718557</v>
      </c>
      <c r="BE48" s="174">
        <f t="shared" si="4"/>
        <v>0</v>
      </c>
    </row>
    <row r="49" spans="1:57" x14ac:dyDescent="0.25">
      <c r="A49" t="s">
        <v>85</v>
      </c>
      <c r="B49" s="170">
        <f>IF('Indicator Date hidden'!C50="x","x",$B$2-'Indicator Date hidden'!C50)</f>
        <v>0</v>
      </c>
      <c r="C49" s="170">
        <f>IF('Indicator Date hidden'!D50="x","x",$C$2-'Indicator Date hidden'!D50)</f>
        <v>0</v>
      </c>
      <c r="D49" s="170">
        <f>IF('Indicator Date hidden'!E50="x","x",$D$2-'Indicator Date hidden'!E50)</f>
        <v>0</v>
      </c>
      <c r="E49" s="170">
        <f>IF('Indicator Date hidden'!F50="x","x",$E$2-'Indicator Date hidden'!F50)</f>
        <v>0</v>
      </c>
      <c r="F49" s="170">
        <f>IF('Indicator Date hidden'!G50="x","x",$F$2-'Indicator Date hidden'!G50)</f>
        <v>0</v>
      </c>
      <c r="G49" s="170">
        <f>IF('Indicator Date hidden'!H50="x","x",$G$2-'Indicator Date hidden'!H50)</f>
        <v>0</v>
      </c>
      <c r="H49" s="170">
        <f>IF('Indicator Date hidden'!I50="x","x",$H$2-'Indicator Date hidden'!I50)</f>
        <v>0</v>
      </c>
      <c r="I49" s="170">
        <f>IF('Indicator Date hidden'!J50="x","x",$I$2-'Indicator Date hidden'!J50)</f>
        <v>0</v>
      </c>
      <c r="J49" s="170">
        <f>IF('Indicator Date hidden'!K50="x","x",$J$2-'Indicator Date hidden'!K50)</f>
        <v>0</v>
      </c>
      <c r="K49" s="170">
        <f>IF('Indicator Date hidden'!L50="x","x",$K$2-'Indicator Date hidden'!L50)</f>
        <v>0</v>
      </c>
      <c r="L49" s="170">
        <f>IF('Indicator Date hidden'!M50="x","x",$L$2-'Indicator Date hidden'!M50)</f>
        <v>0</v>
      </c>
      <c r="M49" s="170">
        <f>IF('Indicator Date hidden'!N50="x","x",$M$2-'Indicator Date hidden'!N50)</f>
        <v>0</v>
      </c>
      <c r="N49" s="170">
        <f>IF('Indicator Date hidden'!O50="x","x",$N$2-'Indicator Date hidden'!O50)</f>
        <v>0</v>
      </c>
      <c r="O49" s="170">
        <f>IF('Indicator Date hidden'!P50="x","x",$O$2-'Indicator Date hidden'!P50)</f>
        <v>0</v>
      </c>
      <c r="P49" s="170">
        <f>IF('Indicator Date hidden'!Q50="x","x",$P$2-'Indicator Date hidden'!Q50)</f>
        <v>0</v>
      </c>
      <c r="Q49" s="170">
        <f>IF('Indicator Date hidden'!R50="x","x",$Q$2-'Indicator Date hidden'!R50)</f>
        <v>9</v>
      </c>
      <c r="R49" s="170">
        <f>IF('Indicator Date hidden'!S50="x","x",$R$2-'Indicator Date hidden'!S50)</f>
        <v>0</v>
      </c>
      <c r="S49" s="170">
        <f>IF('Indicator Date hidden'!T50="x","x",$S$2-'Indicator Date hidden'!T50)</f>
        <v>0</v>
      </c>
      <c r="T49" s="170">
        <f>IF('Indicator Date hidden'!U50="x","x",$T$2-'Indicator Date hidden'!U50)</f>
        <v>0</v>
      </c>
      <c r="U49" s="170" t="str">
        <f>IF('Indicator Date hidden'!V50="x","x",$U$2-'Indicator Date hidden'!V50)</f>
        <v>x</v>
      </c>
      <c r="V49" s="170">
        <f>IF('Indicator Date hidden'!W50="x","x",$V$2-'Indicator Date hidden'!W50)</f>
        <v>0</v>
      </c>
      <c r="W49" s="170">
        <f>IF('Indicator Date hidden'!X50="x","x",$W$2-'Indicator Date hidden'!X50)</f>
        <v>4</v>
      </c>
      <c r="X49" s="170">
        <f>IF('Indicator Date hidden'!Y50="x","x",$X$2-'Indicator Date hidden'!Y50)</f>
        <v>6</v>
      </c>
      <c r="Y49" s="170">
        <f>IF('Indicator Date hidden'!Z50="x","x",$Y$2-'Indicator Date hidden'!Z50)</f>
        <v>0</v>
      </c>
      <c r="Z49" s="170">
        <f>IF('Indicator Date hidden'!AA50="x","x",$Z$2-'Indicator Date hidden'!AA50)</f>
        <v>0</v>
      </c>
      <c r="AA49" s="170">
        <f>IF('Indicator Date hidden'!AB50="x","x",$AA$2-'Indicator Date hidden'!AB50)</f>
        <v>0</v>
      </c>
      <c r="AB49" s="170">
        <f>IF('Indicator Date hidden'!AC50="x","x",$AB$2-'Indicator Date hidden'!AC50)</f>
        <v>0</v>
      </c>
      <c r="AC49" s="170">
        <f>IF('Indicator Date hidden'!AD50="x","x",$AC$2-'Indicator Date hidden'!AD50)</f>
        <v>0</v>
      </c>
      <c r="AD49" s="170">
        <f>IF('Indicator Date hidden'!AE50="x","x",$AD$2-'Indicator Date hidden'!AE50)</f>
        <v>0</v>
      </c>
      <c r="AE49" s="170" t="str">
        <f>IF('Indicator Date hidden'!AF50="x","x",$AE$2-'Indicator Date hidden'!AF50)</f>
        <v>x</v>
      </c>
      <c r="AF49" s="170">
        <f>IF('Indicator Date hidden'!AG50="x","x",$AF$2-'Indicator Date hidden'!AG50)</f>
        <v>2</v>
      </c>
      <c r="AG49" s="170">
        <f>IF('Indicator Date hidden'!AH50="x","x",$AG$2-'Indicator Date hidden'!AH50)</f>
        <v>0</v>
      </c>
      <c r="AH49" s="170">
        <f>IF('Indicator Date hidden'!AI50="x","x",$AH$2-'Indicator Date hidden'!AI50)</f>
        <v>0</v>
      </c>
      <c r="AI49" s="170">
        <f>IF('Indicator Date hidden'!AJ50="x","x",$AI$2-'Indicator Date hidden'!AJ50)</f>
        <v>0</v>
      </c>
      <c r="AJ49" s="170" t="str">
        <f>IF('Indicator Date hidden'!AK50="x","x",$AJ$2-'Indicator Date hidden'!AK50)</f>
        <v>x</v>
      </c>
      <c r="AK49" s="170">
        <f>IF('Indicator Date hidden'!AL50="x","x",$AK$2-'Indicator Date hidden'!AL50)</f>
        <v>0</v>
      </c>
      <c r="AL49" s="170">
        <f>IF('Indicator Date hidden'!AM50="x","x",$AL$2-'Indicator Date hidden'!AM50)</f>
        <v>0</v>
      </c>
      <c r="AM49" s="170">
        <f>IF('Indicator Date hidden'!AN50="x","x",$AM$2-'Indicator Date hidden'!AN50)</f>
        <v>0</v>
      </c>
      <c r="AN49" s="170">
        <f>IF('Indicator Date hidden'!AO50="x","x",$AN$2-'Indicator Date hidden'!AO50)</f>
        <v>0</v>
      </c>
      <c r="AO49" s="170" t="str">
        <f>IF('Indicator Date hidden'!AP50="x","x",$AO$2-'Indicator Date hidden'!AP50)</f>
        <v>x</v>
      </c>
      <c r="AP49" s="170" t="str">
        <f>IF('Indicator Date hidden'!AQ50="x","x",$AP$2-'Indicator Date hidden'!AQ50)</f>
        <v>x</v>
      </c>
      <c r="AQ49" s="170">
        <f>IF('Indicator Date hidden'!AR50="x","x",$AQ$2-'Indicator Date hidden'!AR50)</f>
        <v>4</v>
      </c>
      <c r="AR49" s="170">
        <f>IF('Indicator Date hidden'!AS50="x","x",$AR$2-'Indicator Date hidden'!AS50)</f>
        <v>0</v>
      </c>
      <c r="AS49" s="170">
        <f>IF('Indicator Date hidden'!AT50="x","x",$AS$2-'Indicator Date hidden'!AT50)</f>
        <v>0</v>
      </c>
      <c r="AT49" s="170">
        <f>IF('Indicator Date hidden'!AU50="x","x",$AT$2-'Indicator Date hidden'!AU50)</f>
        <v>0</v>
      </c>
      <c r="AU49" s="170" t="str">
        <f>IF('Indicator Date hidden'!AV50="x","x",$AU$2-'Indicator Date hidden'!AV50)</f>
        <v>x</v>
      </c>
      <c r="AV49" s="170">
        <f>IF('Indicator Date hidden'!AW50="x","x",$AV$2-'Indicator Date hidden'!AW50)</f>
        <v>0</v>
      </c>
      <c r="AW49" s="170">
        <f>IF('Indicator Date hidden'!AX50="x","x",$AW$2-'Indicator Date hidden'!AX50)</f>
        <v>0</v>
      </c>
      <c r="AX49" s="170">
        <f>IF('Indicator Date hidden'!AY50="x","x",$AX$2-'Indicator Date hidden'!AY50)</f>
        <v>0</v>
      </c>
      <c r="AY49" s="170">
        <f>IF('Indicator Date hidden'!AZ50="x","x",$AY$2-'Indicator Date hidden'!AZ50)</f>
        <v>0</v>
      </c>
      <c r="AZ49" s="170">
        <f>IF('Indicator Date hidden'!BA50="x","x",$AZ$2-'Indicator Date hidden'!BA50)</f>
        <v>0</v>
      </c>
      <c r="BA49" s="5">
        <f t="shared" si="0"/>
        <v>25</v>
      </c>
      <c r="BB49" s="171">
        <f t="shared" si="1"/>
        <v>0.55555555555555558</v>
      </c>
      <c r="BC49" s="5">
        <f t="shared" si="2"/>
        <v>5</v>
      </c>
      <c r="BD49" s="171">
        <f t="shared" si="3"/>
        <v>1.7582258173202205</v>
      </c>
      <c r="BE49" s="174">
        <f t="shared" si="4"/>
        <v>0</v>
      </c>
    </row>
    <row r="50" spans="1:57" x14ac:dyDescent="0.25">
      <c r="A50" t="s">
        <v>87</v>
      </c>
      <c r="B50" s="170">
        <f>IF('Indicator Date hidden'!C51="x","x",$B$2-'Indicator Date hidden'!C51)</f>
        <v>0</v>
      </c>
      <c r="C50" s="170">
        <f>IF('Indicator Date hidden'!D51="x","x",$C$2-'Indicator Date hidden'!D51)</f>
        <v>0</v>
      </c>
      <c r="D50" s="170">
        <f>IF('Indicator Date hidden'!E51="x","x",$D$2-'Indicator Date hidden'!E51)</f>
        <v>0</v>
      </c>
      <c r="E50" s="170">
        <f>IF('Indicator Date hidden'!F51="x","x",$E$2-'Indicator Date hidden'!F51)</f>
        <v>0</v>
      </c>
      <c r="F50" s="170">
        <f>IF('Indicator Date hidden'!G51="x","x",$F$2-'Indicator Date hidden'!G51)</f>
        <v>0</v>
      </c>
      <c r="G50" s="170">
        <f>IF('Indicator Date hidden'!H51="x","x",$G$2-'Indicator Date hidden'!H51)</f>
        <v>0</v>
      </c>
      <c r="H50" s="170">
        <f>IF('Indicator Date hidden'!I51="x","x",$H$2-'Indicator Date hidden'!I51)</f>
        <v>0</v>
      </c>
      <c r="I50" s="170">
        <f>IF('Indicator Date hidden'!J51="x","x",$I$2-'Indicator Date hidden'!J51)</f>
        <v>0</v>
      </c>
      <c r="J50" s="170">
        <f>IF('Indicator Date hidden'!K51="x","x",$J$2-'Indicator Date hidden'!K51)</f>
        <v>0</v>
      </c>
      <c r="K50" s="170">
        <f>IF('Indicator Date hidden'!L51="x","x",$K$2-'Indicator Date hidden'!L51)</f>
        <v>0</v>
      </c>
      <c r="L50" s="170">
        <f>IF('Indicator Date hidden'!M51="x","x",$L$2-'Indicator Date hidden'!M51)</f>
        <v>0</v>
      </c>
      <c r="M50" s="170">
        <f>IF('Indicator Date hidden'!N51="x","x",$M$2-'Indicator Date hidden'!N51)</f>
        <v>0</v>
      </c>
      <c r="N50" s="170">
        <f>IF('Indicator Date hidden'!O51="x","x",$N$2-'Indicator Date hidden'!O51)</f>
        <v>0</v>
      </c>
      <c r="O50" s="170">
        <f>IF('Indicator Date hidden'!P51="x","x",$O$2-'Indicator Date hidden'!P51)</f>
        <v>0</v>
      </c>
      <c r="P50" s="170">
        <f>IF('Indicator Date hidden'!Q51="x","x",$P$2-'Indicator Date hidden'!Q51)</f>
        <v>0</v>
      </c>
      <c r="Q50" s="170" t="str">
        <f>IF('Indicator Date hidden'!R51="x","x",$Q$2-'Indicator Date hidden'!R51)</f>
        <v>x</v>
      </c>
      <c r="R50" s="170">
        <f>IF('Indicator Date hidden'!S51="x","x",$R$2-'Indicator Date hidden'!S51)</f>
        <v>0</v>
      </c>
      <c r="S50" s="170">
        <f>IF('Indicator Date hidden'!T51="x","x",$S$2-'Indicator Date hidden'!T51)</f>
        <v>0</v>
      </c>
      <c r="T50" s="170">
        <f>IF('Indicator Date hidden'!U51="x","x",$T$2-'Indicator Date hidden'!U51)</f>
        <v>0</v>
      </c>
      <c r="U50" s="170">
        <f>IF('Indicator Date hidden'!V51="x","x",$U$2-'Indicator Date hidden'!V51)</f>
        <v>0</v>
      </c>
      <c r="V50" s="170">
        <f>IF('Indicator Date hidden'!W51="x","x",$V$2-'Indicator Date hidden'!W51)</f>
        <v>0</v>
      </c>
      <c r="W50" s="170" t="str">
        <f>IF('Indicator Date hidden'!X51="x","x",$W$2-'Indicator Date hidden'!X51)</f>
        <v>x</v>
      </c>
      <c r="X50" s="170">
        <f>IF('Indicator Date hidden'!Y51="x","x",$X$2-'Indicator Date hidden'!Y51)</f>
        <v>5</v>
      </c>
      <c r="Y50" s="170">
        <f>IF('Indicator Date hidden'!Z51="x","x",$Y$2-'Indicator Date hidden'!Z51)</f>
        <v>0</v>
      </c>
      <c r="Z50" s="170">
        <f>IF('Indicator Date hidden'!AA51="x","x",$Z$2-'Indicator Date hidden'!AA51)</f>
        <v>0</v>
      </c>
      <c r="AA50" s="170" t="str">
        <f>IF('Indicator Date hidden'!AB51="x","x",$AA$2-'Indicator Date hidden'!AB51)</f>
        <v>x</v>
      </c>
      <c r="AB50" s="170">
        <f>IF('Indicator Date hidden'!AC51="x","x",$AB$2-'Indicator Date hidden'!AC51)</f>
        <v>0</v>
      </c>
      <c r="AC50" s="170">
        <f>IF('Indicator Date hidden'!AD51="x","x",$AC$2-'Indicator Date hidden'!AD51)</f>
        <v>0</v>
      </c>
      <c r="AD50" s="170" t="str">
        <f>IF('Indicator Date hidden'!AE51="x","x",$AD$2-'Indicator Date hidden'!AE51)</f>
        <v>x</v>
      </c>
      <c r="AE50" s="170" t="str">
        <f>IF('Indicator Date hidden'!AF51="x","x",$AE$2-'Indicator Date hidden'!AF51)</f>
        <v>x</v>
      </c>
      <c r="AF50" s="170">
        <f>IF('Indicator Date hidden'!AG51="x","x",$AF$2-'Indicator Date hidden'!AG51)</f>
        <v>6</v>
      </c>
      <c r="AG50" s="170">
        <f>IF('Indicator Date hidden'!AH51="x","x",$AG$2-'Indicator Date hidden'!AH51)</f>
        <v>0</v>
      </c>
      <c r="AH50" s="170">
        <f>IF('Indicator Date hidden'!AI51="x","x",$AH$2-'Indicator Date hidden'!AI51)</f>
        <v>0</v>
      </c>
      <c r="AI50" s="170">
        <f>IF('Indicator Date hidden'!AJ51="x","x",$AI$2-'Indicator Date hidden'!AJ51)</f>
        <v>0</v>
      </c>
      <c r="AJ50" s="170" t="str">
        <f>IF('Indicator Date hidden'!AK51="x","x",$AJ$2-'Indicator Date hidden'!AK51)</f>
        <v>x</v>
      </c>
      <c r="AK50" s="170">
        <f>IF('Indicator Date hidden'!AL51="x","x",$AK$2-'Indicator Date hidden'!AL51)</f>
        <v>1</v>
      </c>
      <c r="AL50" s="170">
        <f>IF('Indicator Date hidden'!AM51="x","x",$AL$2-'Indicator Date hidden'!AM51)</f>
        <v>0</v>
      </c>
      <c r="AM50" s="170">
        <f>IF('Indicator Date hidden'!AN51="x","x",$AM$2-'Indicator Date hidden'!AN51)</f>
        <v>0</v>
      </c>
      <c r="AN50" s="170">
        <f>IF('Indicator Date hidden'!AO51="x","x",$AN$2-'Indicator Date hidden'!AO51)</f>
        <v>0</v>
      </c>
      <c r="AO50" s="170" t="str">
        <f>IF('Indicator Date hidden'!AP51="x","x",$AO$2-'Indicator Date hidden'!AP51)</f>
        <v>x</v>
      </c>
      <c r="AP50" s="170" t="str">
        <f>IF('Indicator Date hidden'!AQ51="x","x",$AP$2-'Indicator Date hidden'!AQ51)</f>
        <v>x</v>
      </c>
      <c r="AQ50" s="170" t="str">
        <f>IF('Indicator Date hidden'!AR51="x","x",$AQ$2-'Indicator Date hidden'!AR51)</f>
        <v>x</v>
      </c>
      <c r="AR50" s="170">
        <f>IF('Indicator Date hidden'!AS51="x","x",$AR$2-'Indicator Date hidden'!AS51)</f>
        <v>0</v>
      </c>
      <c r="AS50" s="170">
        <f>IF('Indicator Date hidden'!AT51="x","x",$AS$2-'Indicator Date hidden'!AT51)</f>
        <v>0</v>
      </c>
      <c r="AT50" s="170">
        <f>IF('Indicator Date hidden'!AU51="x","x",$AT$2-'Indicator Date hidden'!AU51)</f>
        <v>0</v>
      </c>
      <c r="AU50" s="170" t="str">
        <f>IF('Indicator Date hidden'!AV51="x","x",$AU$2-'Indicator Date hidden'!AV51)</f>
        <v>x</v>
      </c>
      <c r="AV50" s="170">
        <f>IF('Indicator Date hidden'!AW51="x","x",$AV$2-'Indicator Date hidden'!AW51)</f>
        <v>0</v>
      </c>
      <c r="AW50" s="170">
        <f>IF('Indicator Date hidden'!AX51="x","x",$AW$2-'Indicator Date hidden'!AX51)</f>
        <v>0</v>
      </c>
      <c r="AX50" s="170">
        <f>IF('Indicator Date hidden'!AY51="x","x",$AX$2-'Indicator Date hidden'!AY51)</f>
        <v>0</v>
      </c>
      <c r="AY50" s="170">
        <f>IF('Indicator Date hidden'!AZ51="x","x",$AY$2-'Indicator Date hidden'!AZ51)</f>
        <v>8</v>
      </c>
      <c r="AZ50" s="170">
        <f>IF('Indicator Date hidden'!BA51="x","x",$AZ$2-'Indicator Date hidden'!BA51)</f>
        <v>8</v>
      </c>
      <c r="BA50" s="5">
        <f t="shared" si="0"/>
        <v>28</v>
      </c>
      <c r="BB50" s="171">
        <f t="shared" si="1"/>
        <v>0.68292682926829273</v>
      </c>
      <c r="BC50" s="5">
        <f t="shared" si="2"/>
        <v>5</v>
      </c>
      <c r="BD50" s="171">
        <f t="shared" si="3"/>
        <v>2.0415085812528369</v>
      </c>
      <c r="BE50" s="174">
        <f t="shared" si="4"/>
        <v>0</v>
      </c>
    </row>
    <row r="51" spans="1:57" x14ac:dyDescent="0.25">
      <c r="A51" t="s">
        <v>89</v>
      </c>
      <c r="B51" s="170">
        <f>IF('Indicator Date hidden'!C52="x","x",$B$2-'Indicator Date hidden'!C52)</f>
        <v>0</v>
      </c>
      <c r="C51" s="170">
        <f>IF('Indicator Date hidden'!D52="x","x",$C$2-'Indicator Date hidden'!D52)</f>
        <v>0</v>
      </c>
      <c r="D51" s="170">
        <f>IF('Indicator Date hidden'!E52="x","x",$D$2-'Indicator Date hidden'!E52)</f>
        <v>0</v>
      </c>
      <c r="E51" s="170">
        <f>IF('Indicator Date hidden'!F52="x","x",$E$2-'Indicator Date hidden'!F52)</f>
        <v>0</v>
      </c>
      <c r="F51" s="170">
        <f>IF('Indicator Date hidden'!G52="x","x",$F$2-'Indicator Date hidden'!G52)</f>
        <v>0</v>
      </c>
      <c r="G51" s="170">
        <f>IF('Indicator Date hidden'!H52="x","x",$G$2-'Indicator Date hidden'!H52)</f>
        <v>0</v>
      </c>
      <c r="H51" s="170">
        <f>IF('Indicator Date hidden'!I52="x","x",$H$2-'Indicator Date hidden'!I52)</f>
        <v>0</v>
      </c>
      <c r="I51" s="170">
        <f>IF('Indicator Date hidden'!J52="x","x",$I$2-'Indicator Date hidden'!J52)</f>
        <v>0</v>
      </c>
      <c r="J51" s="170">
        <f>IF('Indicator Date hidden'!K52="x","x",$J$2-'Indicator Date hidden'!K52)</f>
        <v>0</v>
      </c>
      <c r="K51" s="170">
        <f>IF('Indicator Date hidden'!L52="x","x",$K$2-'Indicator Date hidden'!L52)</f>
        <v>0</v>
      </c>
      <c r="L51" s="170">
        <f>IF('Indicator Date hidden'!M52="x","x",$L$2-'Indicator Date hidden'!M52)</f>
        <v>0</v>
      </c>
      <c r="M51" s="170">
        <f>IF('Indicator Date hidden'!N52="x","x",$M$2-'Indicator Date hidden'!N52)</f>
        <v>0</v>
      </c>
      <c r="N51" s="170">
        <f>IF('Indicator Date hidden'!O52="x","x",$N$2-'Indicator Date hidden'!O52)</f>
        <v>0</v>
      </c>
      <c r="O51" s="170">
        <f>IF('Indicator Date hidden'!P52="x","x",$O$2-'Indicator Date hidden'!P52)</f>
        <v>0</v>
      </c>
      <c r="P51" s="170">
        <f>IF('Indicator Date hidden'!Q52="x","x",$P$2-'Indicator Date hidden'!Q52)</f>
        <v>0</v>
      </c>
      <c r="Q51" s="170">
        <f>IF('Indicator Date hidden'!R52="x","x",$Q$2-'Indicator Date hidden'!R52)</f>
        <v>2</v>
      </c>
      <c r="R51" s="170">
        <f>IF('Indicator Date hidden'!S52="x","x",$R$2-'Indicator Date hidden'!S52)</f>
        <v>0</v>
      </c>
      <c r="S51" s="170">
        <f>IF('Indicator Date hidden'!T52="x","x",$S$2-'Indicator Date hidden'!T52)</f>
        <v>0</v>
      </c>
      <c r="T51" s="170">
        <f>IF('Indicator Date hidden'!U52="x","x",$T$2-'Indicator Date hidden'!U52)</f>
        <v>0</v>
      </c>
      <c r="U51" s="170">
        <f>IF('Indicator Date hidden'!V52="x","x",$U$2-'Indicator Date hidden'!V52)</f>
        <v>0</v>
      </c>
      <c r="V51" s="170">
        <f>IF('Indicator Date hidden'!W52="x","x",$V$2-'Indicator Date hidden'!W52)</f>
        <v>0</v>
      </c>
      <c r="W51" s="170">
        <f>IF('Indicator Date hidden'!X52="x","x",$W$2-'Indicator Date hidden'!X52)</f>
        <v>3</v>
      </c>
      <c r="X51" s="170">
        <f>IF('Indicator Date hidden'!Y52="x","x",$X$2-'Indicator Date hidden'!Y52)</f>
        <v>4</v>
      </c>
      <c r="Y51" s="170">
        <f>IF('Indicator Date hidden'!Z52="x","x",$Y$2-'Indicator Date hidden'!Z52)</f>
        <v>0</v>
      </c>
      <c r="Z51" s="170">
        <f>IF('Indicator Date hidden'!AA52="x","x",$Z$2-'Indicator Date hidden'!AA52)</f>
        <v>0</v>
      </c>
      <c r="AA51" s="170">
        <f>IF('Indicator Date hidden'!AB52="x","x",$AA$2-'Indicator Date hidden'!AB52)</f>
        <v>0</v>
      </c>
      <c r="AB51" s="170">
        <f>IF('Indicator Date hidden'!AC52="x","x",$AB$2-'Indicator Date hidden'!AC52)</f>
        <v>0</v>
      </c>
      <c r="AC51" s="170">
        <f>IF('Indicator Date hidden'!AD52="x","x",$AC$2-'Indicator Date hidden'!AD52)</f>
        <v>0</v>
      </c>
      <c r="AD51" s="170">
        <f>IF('Indicator Date hidden'!AE52="x","x",$AD$2-'Indicator Date hidden'!AE52)</f>
        <v>0</v>
      </c>
      <c r="AE51" s="170">
        <f>IF('Indicator Date hidden'!AF52="x","x",$AE$2-'Indicator Date hidden'!AF52)</f>
        <v>0</v>
      </c>
      <c r="AF51" s="170">
        <f>IF('Indicator Date hidden'!AG52="x","x",$AF$2-'Indicator Date hidden'!AG52)</f>
        <v>-1</v>
      </c>
      <c r="AG51" s="170">
        <f>IF('Indicator Date hidden'!AH52="x","x",$AG$2-'Indicator Date hidden'!AH52)</f>
        <v>0</v>
      </c>
      <c r="AH51" s="170">
        <f>IF('Indicator Date hidden'!AI52="x","x",$AH$2-'Indicator Date hidden'!AI52)</f>
        <v>0</v>
      </c>
      <c r="AI51" s="170">
        <f>IF('Indicator Date hidden'!AJ52="x","x",$AI$2-'Indicator Date hidden'!AJ52)</f>
        <v>0</v>
      </c>
      <c r="AJ51" s="170" t="str">
        <f>IF('Indicator Date hidden'!AK52="x","x",$AJ$2-'Indicator Date hidden'!AK52)</f>
        <v>x</v>
      </c>
      <c r="AK51" s="170">
        <f>IF('Indicator Date hidden'!AL52="x","x",$AK$2-'Indicator Date hidden'!AL52)</f>
        <v>1</v>
      </c>
      <c r="AL51" s="170">
        <f>IF('Indicator Date hidden'!AM52="x","x",$AL$2-'Indicator Date hidden'!AM52)</f>
        <v>0</v>
      </c>
      <c r="AM51" s="170">
        <f>IF('Indicator Date hidden'!AN52="x","x",$AM$2-'Indicator Date hidden'!AN52)</f>
        <v>0</v>
      </c>
      <c r="AN51" s="170">
        <f>IF('Indicator Date hidden'!AO52="x","x",$AN$2-'Indicator Date hidden'!AO52)</f>
        <v>0</v>
      </c>
      <c r="AO51" s="170">
        <f>IF('Indicator Date hidden'!AP52="x","x",$AO$2-'Indicator Date hidden'!AP52)</f>
        <v>0</v>
      </c>
      <c r="AP51" s="170">
        <f>IF('Indicator Date hidden'!AQ52="x","x",$AP$2-'Indicator Date hidden'!AQ52)</f>
        <v>0</v>
      </c>
      <c r="AQ51" s="170">
        <f>IF('Indicator Date hidden'!AR52="x","x",$AQ$2-'Indicator Date hidden'!AR52)</f>
        <v>0</v>
      </c>
      <c r="AR51" s="170">
        <f>IF('Indicator Date hidden'!AS52="x","x",$AR$2-'Indicator Date hidden'!AS52)</f>
        <v>0</v>
      </c>
      <c r="AS51" s="170">
        <f>IF('Indicator Date hidden'!AT52="x","x",$AS$2-'Indicator Date hidden'!AT52)</f>
        <v>0</v>
      </c>
      <c r="AT51" s="170">
        <f>IF('Indicator Date hidden'!AU52="x","x",$AT$2-'Indicator Date hidden'!AU52)</f>
        <v>0</v>
      </c>
      <c r="AU51" s="170">
        <f>IF('Indicator Date hidden'!AV52="x","x",$AU$2-'Indicator Date hidden'!AV52)</f>
        <v>1</v>
      </c>
      <c r="AV51" s="170">
        <f>IF('Indicator Date hidden'!AW52="x","x",$AV$2-'Indicator Date hidden'!AW52)</f>
        <v>0</v>
      </c>
      <c r="AW51" s="170">
        <f>IF('Indicator Date hidden'!AX52="x","x",$AW$2-'Indicator Date hidden'!AX52)</f>
        <v>0</v>
      </c>
      <c r="AX51" s="170">
        <f>IF('Indicator Date hidden'!AY52="x","x",$AX$2-'Indicator Date hidden'!AY52)</f>
        <v>0</v>
      </c>
      <c r="AY51" s="170">
        <f>IF('Indicator Date hidden'!AZ52="x","x",$AY$2-'Indicator Date hidden'!AZ52)</f>
        <v>0</v>
      </c>
      <c r="AZ51" s="170">
        <f>IF('Indicator Date hidden'!BA52="x","x",$AZ$2-'Indicator Date hidden'!BA52)</f>
        <v>0</v>
      </c>
      <c r="BA51" s="5">
        <f t="shared" si="0"/>
        <v>10</v>
      </c>
      <c r="BB51" s="171">
        <f t="shared" si="1"/>
        <v>0.2</v>
      </c>
      <c r="BC51" s="5">
        <f t="shared" si="2"/>
        <v>5</v>
      </c>
      <c r="BD51" s="171">
        <f t="shared" si="3"/>
        <v>0.7745966692414834</v>
      </c>
      <c r="BE51" s="174">
        <f t="shared" si="4"/>
        <v>0</v>
      </c>
    </row>
    <row r="52" spans="1:57" x14ac:dyDescent="0.25">
      <c r="A52" t="s">
        <v>92</v>
      </c>
      <c r="B52" s="170">
        <f>IF('Indicator Date hidden'!C53="x","x",$B$2-'Indicator Date hidden'!C53)</f>
        <v>0</v>
      </c>
      <c r="C52" s="170">
        <f>IF('Indicator Date hidden'!D53="x","x",$C$2-'Indicator Date hidden'!D53)</f>
        <v>0</v>
      </c>
      <c r="D52" s="170">
        <f>IF('Indicator Date hidden'!E53="x","x",$D$2-'Indicator Date hidden'!E53)</f>
        <v>0</v>
      </c>
      <c r="E52" s="170">
        <f>IF('Indicator Date hidden'!F53="x","x",$E$2-'Indicator Date hidden'!F53)</f>
        <v>0</v>
      </c>
      <c r="F52" s="170">
        <f>IF('Indicator Date hidden'!G53="x","x",$F$2-'Indicator Date hidden'!G53)</f>
        <v>0</v>
      </c>
      <c r="G52" s="170">
        <f>IF('Indicator Date hidden'!H53="x","x",$G$2-'Indicator Date hidden'!H53)</f>
        <v>0</v>
      </c>
      <c r="H52" s="170">
        <f>IF('Indicator Date hidden'!I53="x","x",$H$2-'Indicator Date hidden'!I53)</f>
        <v>0</v>
      </c>
      <c r="I52" s="170">
        <f>IF('Indicator Date hidden'!J53="x","x",$I$2-'Indicator Date hidden'!J53)</f>
        <v>0</v>
      </c>
      <c r="J52" s="170">
        <f>IF('Indicator Date hidden'!K53="x","x",$J$2-'Indicator Date hidden'!K53)</f>
        <v>0</v>
      </c>
      <c r="K52" s="170">
        <f>IF('Indicator Date hidden'!L53="x","x",$K$2-'Indicator Date hidden'!L53)</f>
        <v>0</v>
      </c>
      <c r="L52" s="170">
        <f>IF('Indicator Date hidden'!M53="x","x",$L$2-'Indicator Date hidden'!M53)</f>
        <v>0</v>
      </c>
      <c r="M52" s="170">
        <f>IF('Indicator Date hidden'!N53="x","x",$M$2-'Indicator Date hidden'!N53)</f>
        <v>0</v>
      </c>
      <c r="N52" s="170">
        <f>IF('Indicator Date hidden'!O53="x","x",$N$2-'Indicator Date hidden'!O53)</f>
        <v>0</v>
      </c>
      <c r="O52" s="170">
        <f>IF('Indicator Date hidden'!P53="x","x",$O$2-'Indicator Date hidden'!P53)</f>
        <v>0</v>
      </c>
      <c r="P52" s="170">
        <f>IF('Indicator Date hidden'!Q53="x","x",$P$2-'Indicator Date hidden'!Q53)</f>
        <v>0</v>
      </c>
      <c r="Q52" s="170">
        <f>IF('Indicator Date hidden'!R53="x","x",$Q$2-'Indicator Date hidden'!R53)</f>
        <v>1</v>
      </c>
      <c r="R52" s="170">
        <f>IF('Indicator Date hidden'!S53="x","x",$R$2-'Indicator Date hidden'!S53)</f>
        <v>0</v>
      </c>
      <c r="S52" s="170">
        <f>IF('Indicator Date hidden'!T53="x","x",$S$2-'Indicator Date hidden'!T53)</f>
        <v>0</v>
      </c>
      <c r="T52" s="170">
        <f>IF('Indicator Date hidden'!U53="x","x",$T$2-'Indicator Date hidden'!U53)</f>
        <v>0</v>
      </c>
      <c r="U52" s="170">
        <f>IF('Indicator Date hidden'!V53="x","x",$U$2-'Indicator Date hidden'!V53)</f>
        <v>0</v>
      </c>
      <c r="V52" s="170">
        <f>IF('Indicator Date hidden'!W53="x","x",$V$2-'Indicator Date hidden'!W53)</f>
        <v>0</v>
      </c>
      <c r="W52" s="170">
        <f>IF('Indicator Date hidden'!X53="x","x",$W$2-'Indicator Date hidden'!X53)</f>
        <v>4</v>
      </c>
      <c r="X52" s="170">
        <f>IF('Indicator Date hidden'!Y53="x","x",$X$2-'Indicator Date hidden'!Y53)</f>
        <v>5</v>
      </c>
      <c r="Y52" s="170">
        <f>IF('Indicator Date hidden'!Z53="x","x",$Y$2-'Indicator Date hidden'!Z53)</f>
        <v>0</v>
      </c>
      <c r="Z52" s="170">
        <f>IF('Indicator Date hidden'!AA53="x","x",$Z$2-'Indicator Date hidden'!AA53)</f>
        <v>0</v>
      </c>
      <c r="AA52" s="170">
        <f>IF('Indicator Date hidden'!AB53="x","x",$AA$2-'Indicator Date hidden'!AB53)</f>
        <v>0</v>
      </c>
      <c r="AB52" s="170">
        <f>IF('Indicator Date hidden'!AC53="x","x",$AB$2-'Indicator Date hidden'!AC53)</f>
        <v>0</v>
      </c>
      <c r="AC52" s="170">
        <f>IF('Indicator Date hidden'!AD53="x","x",$AC$2-'Indicator Date hidden'!AD53)</f>
        <v>0</v>
      </c>
      <c r="AD52" s="170">
        <f>IF('Indicator Date hidden'!AE53="x","x",$AD$2-'Indicator Date hidden'!AE53)</f>
        <v>0</v>
      </c>
      <c r="AE52" s="170">
        <f>IF('Indicator Date hidden'!AF53="x","x",$AE$2-'Indicator Date hidden'!AF53)</f>
        <v>0</v>
      </c>
      <c r="AF52" s="170">
        <f>IF('Indicator Date hidden'!AG53="x","x",$AF$2-'Indicator Date hidden'!AG53)</f>
        <v>-1</v>
      </c>
      <c r="AG52" s="170">
        <f>IF('Indicator Date hidden'!AH53="x","x",$AG$2-'Indicator Date hidden'!AH53)</f>
        <v>0</v>
      </c>
      <c r="AH52" s="170">
        <f>IF('Indicator Date hidden'!AI53="x","x",$AH$2-'Indicator Date hidden'!AI53)</f>
        <v>0</v>
      </c>
      <c r="AI52" s="170">
        <f>IF('Indicator Date hidden'!AJ53="x","x",$AI$2-'Indicator Date hidden'!AJ53)</f>
        <v>0</v>
      </c>
      <c r="AJ52" s="170" t="str">
        <f>IF('Indicator Date hidden'!AK53="x","x",$AJ$2-'Indicator Date hidden'!AK53)</f>
        <v>x</v>
      </c>
      <c r="AK52" s="170">
        <f>IF('Indicator Date hidden'!AL53="x","x",$AK$2-'Indicator Date hidden'!AL53)</f>
        <v>1</v>
      </c>
      <c r="AL52" s="170">
        <f>IF('Indicator Date hidden'!AM53="x","x",$AL$2-'Indicator Date hidden'!AM53)</f>
        <v>0</v>
      </c>
      <c r="AM52" s="170">
        <f>IF('Indicator Date hidden'!AN53="x","x",$AM$2-'Indicator Date hidden'!AN53)</f>
        <v>0</v>
      </c>
      <c r="AN52" s="170">
        <f>IF('Indicator Date hidden'!AO53="x","x",$AN$2-'Indicator Date hidden'!AO53)</f>
        <v>0</v>
      </c>
      <c r="AO52" s="170">
        <f>IF('Indicator Date hidden'!AP53="x","x",$AO$2-'Indicator Date hidden'!AP53)</f>
        <v>0</v>
      </c>
      <c r="AP52" s="170">
        <f>IF('Indicator Date hidden'!AQ53="x","x",$AP$2-'Indicator Date hidden'!AQ53)</f>
        <v>0</v>
      </c>
      <c r="AQ52" s="170">
        <f>IF('Indicator Date hidden'!AR53="x","x",$AQ$2-'Indicator Date hidden'!AR53)</f>
        <v>0</v>
      </c>
      <c r="AR52" s="170">
        <f>IF('Indicator Date hidden'!AS53="x","x",$AR$2-'Indicator Date hidden'!AS53)</f>
        <v>0</v>
      </c>
      <c r="AS52" s="170">
        <f>IF('Indicator Date hidden'!AT53="x","x",$AS$2-'Indicator Date hidden'!AT53)</f>
        <v>0</v>
      </c>
      <c r="AT52" s="170">
        <f>IF('Indicator Date hidden'!AU53="x","x",$AT$2-'Indicator Date hidden'!AU53)</f>
        <v>0</v>
      </c>
      <c r="AU52" s="170">
        <f>IF('Indicator Date hidden'!AV53="x","x",$AU$2-'Indicator Date hidden'!AV53)</f>
        <v>0</v>
      </c>
      <c r="AV52" s="170">
        <f>IF('Indicator Date hidden'!AW53="x","x",$AV$2-'Indicator Date hidden'!AW53)</f>
        <v>0</v>
      </c>
      <c r="AW52" s="170">
        <f>IF('Indicator Date hidden'!AX53="x","x",$AW$2-'Indicator Date hidden'!AX53)</f>
        <v>0</v>
      </c>
      <c r="AX52" s="170">
        <f>IF('Indicator Date hidden'!AY53="x","x",$AX$2-'Indicator Date hidden'!AY53)</f>
        <v>0</v>
      </c>
      <c r="AY52" s="170">
        <f>IF('Indicator Date hidden'!AZ53="x","x",$AY$2-'Indicator Date hidden'!AZ53)</f>
        <v>0</v>
      </c>
      <c r="AZ52" s="170">
        <f>IF('Indicator Date hidden'!BA53="x","x",$AZ$2-'Indicator Date hidden'!BA53)</f>
        <v>0</v>
      </c>
      <c r="BA52" s="5">
        <f t="shared" si="0"/>
        <v>10</v>
      </c>
      <c r="BB52" s="171">
        <f t="shared" si="1"/>
        <v>0.2</v>
      </c>
      <c r="BC52" s="5">
        <f t="shared" si="2"/>
        <v>4</v>
      </c>
      <c r="BD52" s="171">
        <f t="shared" si="3"/>
        <v>0.91651513899116799</v>
      </c>
      <c r="BE52" s="174">
        <f t="shared" si="4"/>
        <v>0</v>
      </c>
    </row>
    <row r="53" spans="1:57" x14ac:dyDescent="0.25">
      <c r="A53" t="s">
        <v>94</v>
      </c>
      <c r="B53" s="170">
        <f>IF('Indicator Date hidden'!C54="x","x",$B$2-'Indicator Date hidden'!C54)</f>
        <v>0</v>
      </c>
      <c r="C53" s="170">
        <f>IF('Indicator Date hidden'!D54="x","x",$C$2-'Indicator Date hidden'!D54)</f>
        <v>0</v>
      </c>
      <c r="D53" s="170">
        <f>IF('Indicator Date hidden'!E54="x","x",$D$2-'Indicator Date hidden'!E54)</f>
        <v>0</v>
      </c>
      <c r="E53" s="170">
        <f>IF('Indicator Date hidden'!F54="x","x",$E$2-'Indicator Date hidden'!F54)</f>
        <v>0</v>
      </c>
      <c r="F53" s="170">
        <f>IF('Indicator Date hidden'!G54="x","x",$F$2-'Indicator Date hidden'!G54)</f>
        <v>0</v>
      </c>
      <c r="G53" s="170">
        <f>IF('Indicator Date hidden'!H54="x","x",$G$2-'Indicator Date hidden'!H54)</f>
        <v>0</v>
      </c>
      <c r="H53" s="170">
        <f>IF('Indicator Date hidden'!I54="x","x",$H$2-'Indicator Date hidden'!I54)</f>
        <v>0</v>
      </c>
      <c r="I53" s="170">
        <f>IF('Indicator Date hidden'!J54="x","x",$I$2-'Indicator Date hidden'!J54)</f>
        <v>0</v>
      </c>
      <c r="J53" s="170">
        <f>IF('Indicator Date hidden'!K54="x","x",$J$2-'Indicator Date hidden'!K54)</f>
        <v>0</v>
      </c>
      <c r="K53" s="170">
        <f>IF('Indicator Date hidden'!L54="x","x",$K$2-'Indicator Date hidden'!L54)</f>
        <v>0</v>
      </c>
      <c r="L53" s="170">
        <f>IF('Indicator Date hidden'!M54="x","x",$L$2-'Indicator Date hidden'!M54)</f>
        <v>0</v>
      </c>
      <c r="M53" s="170">
        <f>IF('Indicator Date hidden'!N54="x","x",$M$2-'Indicator Date hidden'!N54)</f>
        <v>0</v>
      </c>
      <c r="N53" s="170">
        <f>IF('Indicator Date hidden'!O54="x","x",$N$2-'Indicator Date hidden'!O54)</f>
        <v>0</v>
      </c>
      <c r="O53" s="170">
        <f>IF('Indicator Date hidden'!P54="x","x",$O$2-'Indicator Date hidden'!P54)</f>
        <v>0</v>
      </c>
      <c r="P53" s="170">
        <f>IF('Indicator Date hidden'!Q54="x","x",$P$2-'Indicator Date hidden'!Q54)</f>
        <v>0</v>
      </c>
      <c r="Q53" s="170">
        <f>IF('Indicator Date hidden'!R54="x","x",$Q$2-'Indicator Date hidden'!R54)</f>
        <v>1</v>
      </c>
      <c r="R53" s="170">
        <f>IF('Indicator Date hidden'!S54="x","x",$R$2-'Indicator Date hidden'!S54)</f>
        <v>0</v>
      </c>
      <c r="S53" s="170">
        <f>IF('Indicator Date hidden'!T54="x","x",$S$2-'Indicator Date hidden'!T54)</f>
        <v>0</v>
      </c>
      <c r="T53" s="170">
        <f>IF('Indicator Date hidden'!U54="x","x",$T$2-'Indicator Date hidden'!U54)</f>
        <v>0</v>
      </c>
      <c r="U53" s="170">
        <f>IF('Indicator Date hidden'!V54="x","x",$U$2-'Indicator Date hidden'!V54)</f>
        <v>0</v>
      </c>
      <c r="V53" s="170">
        <f>IF('Indicator Date hidden'!W54="x","x",$V$2-'Indicator Date hidden'!W54)</f>
        <v>0</v>
      </c>
      <c r="W53" s="170">
        <f>IF('Indicator Date hidden'!X54="x","x",$W$2-'Indicator Date hidden'!X54)</f>
        <v>2</v>
      </c>
      <c r="X53" s="170">
        <f>IF('Indicator Date hidden'!Y54="x","x",$X$2-'Indicator Date hidden'!Y54)</f>
        <v>6</v>
      </c>
      <c r="Y53" s="170">
        <f>IF('Indicator Date hidden'!Z54="x","x",$Y$2-'Indicator Date hidden'!Z54)</f>
        <v>0</v>
      </c>
      <c r="Z53" s="170">
        <f>IF('Indicator Date hidden'!AA54="x","x",$Z$2-'Indicator Date hidden'!AA54)</f>
        <v>0</v>
      </c>
      <c r="AA53" s="170">
        <f>IF('Indicator Date hidden'!AB54="x","x",$AA$2-'Indicator Date hidden'!AB54)</f>
        <v>0</v>
      </c>
      <c r="AB53" s="170">
        <f>IF('Indicator Date hidden'!AC54="x","x",$AB$2-'Indicator Date hidden'!AC54)</f>
        <v>0</v>
      </c>
      <c r="AC53" s="170">
        <f>IF('Indicator Date hidden'!AD54="x","x",$AC$2-'Indicator Date hidden'!AD54)</f>
        <v>0</v>
      </c>
      <c r="AD53" s="170" t="str">
        <f>IF('Indicator Date hidden'!AE54="x","x",$AD$2-'Indicator Date hidden'!AE54)</f>
        <v>x</v>
      </c>
      <c r="AE53" s="170">
        <f>IF('Indicator Date hidden'!AF54="x","x",$AE$2-'Indicator Date hidden'!AF54)</f>
        <v>0</v>
      </c>
      <c r="AF53" s="170">
        <f>IF('Indicator Date hidden'!AG54="x","x",$AF$2-'Indicator Date hidden'!AG54)</f>
        <v>7</v>
      </c>
      <c r="AG53" s="170">
        <f>IF('Indicator Date hidden'!AH54="x","x",$AG$2-'Indicator Date hidden'!AH54)</f>
        <v>0</v>
      </c>
      <c r="AH53" s="170">
        <f>IF('Indicator Date hidden'!AI54="x","x",$AH$2-'Indicator Date hidden'!AI54)</f>
        <v>0</v>
      </c>
      <c r="AI53" s="170">
        <f>IF('Indicator Date hidden'!AJ54="x","x",$AI$2-'Indicator Date hidden'!AJ54)</f>
        <v>0</v>
      </c>
      <c r="AJ53" s="170">
        <f>IF('Indicator Date hidden'!AK54="x","x",$AJ$2-'Indicator Date hidden'!AK54)</f>
        <v>1</v>
      </c>
      <c r="AK53" s="170">
        <f>IF('Indicator Date hidden'!AL54="x","x",$AK$2-'Indicator Date hidden'!AL54)</f>
        <v>0</v>
      </c>
      <c r="AL53" s="170">
        <f>IF('Indicator Date hidden'!AM54="x","x",$AL$2-'Indicator Date hidden'!AM54)</f>
        <v>0</v>
      </c>
      <c r="AM53" s="170">
        <f>IF('Indicator Date hidden'!AN54="x","x",$AM$2-'Indicator Date hidden'!AN54)</f>
        <v>0</v>
      </c>
      <c r="AN53" s="170">
        <f>IF('Indicator Date hidden'!AO54="x","x",$AN$2-'Indicator Date hidden'!AO54)</f>
        <v>0</v>
      </c>
      <c r="AO53" s="170">
        <f>IF('Indicator Date hidden'!AP54="x","x",$AO$2-'Indicator Date hidden'!AP54)</f>
        <v>0</v>
      </c>
      <c r="AP53" s="170">
        <f>IF('Indicator Date hidden'!AQ54="x","x",$AP$2-'Indicator Date hidden'!AQ54)</f>
        <v>0</v>
      </c>
      <c r="AQ53" s="170">
        <f>IF('Indicator Date hidden'!AR54="x","x",$AQ$2-'Indicator Date hidden'!AR54)</f>
        <v>0</v>
      </c>
      <c r="AR53" s="170">
        <f>IF('Indicator Date hidden'!AS54="x","x",$AR$2-'Indicator Date hidden'!AS54)</f>
        <v>0</v>
      </c>
      <c r="AS53" s="170">
        <f>IF('Indicator Date hidden'!AT54="x","x",$AS$2-'Indicator Date hidden'!AT54)</f>
        <v>0</v>
      </c>
      <c r="AT53" s="170">
        <f>IF('Indicator Date hidden'!AU54="x","x",$AT$2-'Indicator Date hidden'!AU54)</f>
        <v>0</v>
      </c>
      <c r="AU53" s="170">
        <f>IF('Indicator Date hidden'!AV54="x","x",$AU$2-'Indicator Date hidden'!AV54)</f>
        <v>1</v>
      </c>
      <c r="AV53" s="170">
        <f>IF('Indicator Date hidden'!AW54="x","x",$AV$2-'Indicator Date hidden'!AW54)</f>
        <v>0</v>
      </c>
      <c r="AW53" s="170">
        <f>IF('Indicator Date hidden'!AX54="x","x",$AW$2-'Indicator Date hidden'!AX54)</f>
        <v>0</v>
      </c>
      <c r="AX53" s="170">
        <f>IF('Indicator Date hidden'!AY54="x","x",$AX$2-'Indicator Date hidden'!AY54)</f>
        <v>0</v>
      </c>
      <c r="AY53" s="170">
        <f>IF('Indicator Date hidden'!AZ54="x","x",$AY$2-'Indicator Date hidden'!AZ54)</f>
        <v>0</v>
      </c>
      <c r="AZ53" s="170">
        <f>IF('Indicator Date hidden'!BA54="x","x",$AZ$2-'Indicator Date hidden'!BA54)</f>
        <v>0</v>
      </c>
      <c r="BA53" s="5">
        <f t="shared" si="0"/>
        <v>18</v>
      </c>
      <c r="BB53" s="171">
        <f t="shared" si="1"/>
        <v>0.36</v>
      </c>
      <c r="BC53" s="5">
        <f t="shared" si="2"/>
        <v>6</v>
      </c>
      <c r="BD53" s="171">
        <f t="shared" si="3"/>
        <v>1.3078226179417451</v>
      </c>
      <c r="BE53" s="174">
        <f t="shared" si="4"/>
        <v>0</v>
      </c>
    </row>
    <row r="54" spans="1:57" x14ac:dyDescent="0.25">
      <c r="A54" t="s">
        <v>96</v>
      </c>
      <c r="B54" s="170">
        <f>IF('Indicator Date hidden'!C55="x","x",$B$2-'Indicator Date hidden'!C55)</f>
        <v>0</v>
      </c>
      <c r="C54" s="170">
        <f>IF('Indicator Date hidden'!D55="x","x",$C$2-'Indicator Date hidden'!D55)</f>
        <v>0</v>
      </c>
      <c r="D54" s="170">
        <f>IF('Indicator Date hidden'!E55="x","x",$D$2-'Indicator Date hidden'!E55)</f>
        <v>0</v>
      </c>
      <c r="E54" s="170">
        <f>IF('Indicator Date hidden'!F55="x","x",$E$2-'Indicator Date hidden'!F55)</f>
        <v>0</v>
      </c>
      <c r="F54" s="170">
        <f>IF('Indicator Date hidden'!G55="x","x",$F$2-'Indicator Date hidden'!G55)</f>
        <v>0</v>
      </c>
      <c r="G54" s="170">
        <f>IF('Indicator Date hidden'!H55="x","x",$G$2-'Indicator Date hidden'!H55)</f>
        <v>0</v>
      </c>
      <c r="H54" s="170">
        <f>IF('Indicator Date hidden'!I55="x","x",$H$2-'Indicator Date hidden'!I55)</f>
        <v>0</v>
      </c>
      <c r="I54" s="170">
        <f>IF('Indicator Date hidden'!J55="x","x",$I$2-'Indicator Date hidden'!J55)</f>
        <v>0</v>
      </c>
      <c r="J54" s="170">
        <f>IF('Indicator Date hidden'!K55="x","x",$J$2-'Indicator Date hidden'!K55)</f>
        <v>0</v>
      </c>
      <c r="K54" s="170">
        <f>IF('Indicator Date hidden'!L55="x","x",$K$2-'Indicator Date hidden'!L55)</f>
        <v>0</v>
      </c>
      <c r="L54" s="170">
        <f>IF('Indicator Date hidden'!M55="x","x",$L$2-'Indicator Date hidden'!M55)</f>
        <v>0</v>
      </c>
      <c r="M54" s="170">
        <f>IF('Indicator Date hidden'!N55="x","x",$M$2-'Indicator Date hidden'!N55)</f>
        <v>0</v>
      </c>
      <c r="N54" s="170">
        <f>IF('Indicator Date hidden'!O55="x","x",$N$2-'Indicator Date hidden'!O55)</f>
        <v>0</v>
      </c>
      <c r="O54" s="170">
        <f>IF('Indicator Date hidden'!P55="x","x",$O$2-'Indicator Date hidden'!P55)</f>
        <v>0</v>
      </c>
      <c r="P54" s="170">
        <f>IF('Indicator Date hidden'!Q55="x","x",$P$2-'Indicator Date hidden'!Q55)</f>
        <v>0</v>
      </c>
      <c r="Q54" s="170" t="str">
        <f>IF('Indicator Date hidden'!R55="x","x",$Q$2-'Indicator Date hidden'!R55)</f>
        <v>x</v>
      </c>
      <c r="R54" s="170">
        <f>IF('Indicator Date hidden'!S55="x","x",$R$2-'Indicator Date hidden'!S55)</f>
        <v>0</v>
      </c>
      <c r="S54" s="170">
        <f>IF('Indicator Date hidden'!T55="x","x",$S$2-'Indicator Date hidden'!T55)</f>
        <v>0</v>
      </c>
      <c r="T54" s="170">
        <f>IF('Indicator Date hidden'!U55="x","x",$T$2-'Indicator Date hidden'!U55)</f>
        <v>0</v>
      </c>
      <c r="U54" s="170">
        <f>IF('Indicator Date hidden'!V55="x","x",$U$2-'Indicator Date hidden'!V55)</f>
        <v>0</v>
      </c>
      <c r="V54" s="170">
        <f>IF('Indicator Date hidden'!W55="x","x",$V$2-'Indicator Date hidden'!W55)</f>
        <v>0</v>
      </c>
      <c r="W54" s="170">
        <f>IF('Indicator Date hidden'!X55="x","x",$W$2-'Indicator Date hidden'!X55)</f>
        <v>8</v>
      </c>
      <c r="X54" s="170">
        <f>IF('Indicator Date hidden'!Y55="x","x",$X$2-'Indicator Date hidden'!Y55)</f>
        <v>6</v>
      </c>
      <c r="Y54" s="170">
        <f>IF('Indicator Date hidden'!Z55="x","x",$Y$2-'Indicator Date hidden'!Z55)</f>
        <v>0</v>
      </c>
      <c r="Z54" s="170">
        <f>IF('Indicator Date hidden'!AA55="x","x",$Z$2-'Indicator Date hidden'!AA55)</f>
        <v>0</v>
      </c>
      <c r="AA54" s="170">
        <f>IF('Indicator Date hidden'!AB55="x","x",$AA$2-'Indicator Date hidden'!AB55)</f>
        <v>0</v>
      </c>
      <c r="AB54" s="170">
        <f>IF('Indicator Date hidden'!AC55="x","x",$AB$2-'Indicator Date hidden'!AC55)</f>
        <v>0</v>
      </c>
      <c r="AC54" s="170">
        <f>IF('Indicator Date hidden'!AD55="x","x",$AC$2-'Indicator Date hidden'!AD55)</f>
        <v>0</v>
      </c>
      <c r="AD54" s="170">
        <f>IF('Indicator Date hidden'!AE55="x","x",$AD$2-'Indicator Date hidden'!AE55)</f>
        <v>0</v>
      </c>
      <c r="AE54" s="170">
        <f>IF('Indicator Date hidden'!AF55="x","x",$AE$2-'Indicator Date hidden'!AF55)</f>
        <v>0</v>
      </c>
      <c r="AF54" s="170">
        <f>IF('Indicator Date hidden'!AG55="x","x",$AF$2-'Indicator Date hidden'!AG55)</f>
        <v>-1</v>
      </c>
      <c r="AG54" s="170">
        <f>IF('Indicator Date hidden'!AH55="x","x",$AG$2-'Indicator Date hidden'!AH55)</f>
        <v>0</v>
      </c>
      <c r="AH54" s="170">
        <f>IF('Indicator Date hidden'!AI55="x","x",$AH$2-'Indicator Date hidden'!AI55)</f>
        <v>0</v>
      </c>
      <c r="AI54" s="170">
        <f>IF('Indicator Date hidden'!AJ55="x","x",$AI$2-'Indicator Date hidden'!AJ55)</f>
        <v>0</v>
      </c>
      <c r="AJ54" s="170">
        <f>IF('Indicator Date hidden'!AK55="x","x",$AJ$2-'Indicator Date hidden'!AK55)</f>
        <v>1</v>
      </c>
      <c r="AK54" s="170">
        <f>IF('Indicator Date hidden'!AL55="x","x",$AK$2-'Indicator Date hidden'!AL55)</f>
        <v>1</v>
      </c>
      <c r="AL54" s="170">
        <f>IF('Indicator Date hidden'!AM55="x","x",$AL$2-'Indicator Date hidden'!AM55)</f>
        <v>0</v>
      </c>
      <c r="AM54" s="170">
        <f>IF('Indicator Date hidden'!AN55="x","x",$AM$2-'Indicator Date hidden'!AN55)</f>
        <v>0</v>
      </c>
      <c r="AN54" s="170">
        <f>IF('Indicator Date hidden'!AO55="x","x",$AN$2-'Indicator Date hidden'!AO55)</f>
        <v>0</v>
      </c>
      <c r="AO54" s="170">
        <f>IF('Indicator Date hidden'!AP55="x","x",$AO$2-'Indicator Date hidden'!AP55)</f>
        <v>0</v>
      </c>
      <c r="AP54" s="170">
        <f>IF('Indicator Date hidden'!AQ55="x","x",$AP$2-'Indicator Date hidden'!AQ55)</f>
        <v>0</v>
      </c>
      <c r="AQ54" s="170">
        <f>IF('Indicator Date hidden'!AR55="x","x",$AQ$2-'Indicator Date hidden'!AR55)</f>
        <v>6</v>
      </c>
      <c r="AR54" s="170">
        <f>IF('Indicator Date hidden'!AS55="x","x",$AR$2-'Indicator Date hidden'!AS55)</f>
        <v>0</v>
      </c>
      <c r="AS54" s="170">
        <f>IF('Indicator Date hidden'!AT55="x","x",$AS$2-'Indicator Date hidden'!AT55)</f>
        <v>0</v>
      </c>
      <c r="AT54" s="170">
        <f>IF('Indicator Date hidden'!AU55="x","x",$AT$2-'Indicator Date hidden'!AU55)</f>
        <v>0</v>
      </c>
      <c r="AU54" s="170">
        <f>IF('Indicator Date hidden'!AV55="x","x",$AU$2-'Indicator Date hidden'!AV55)</f>
        <v>1</v>
      </c>
      <c r="AV54" s="170">
        <f>IF('Indicator Date hidden'!AW55="x","x",$AV$2-'Indicator Date hidden'!AW55)</f>
        <v>0</v>
      </c>
      <c r="AW54" s="170">
        <f>IF('Indicator Date hidden'!AX55="x","x",$AW$2-'Indicator Date hidden'!AX55)</f>
        <v>0</v>
      </c>
      <c r="AX54" s="170">
        <f>IF('Indicator Date hidden'!AY55="x","x",$AX$2-'Indicator Date hidden'!AY55)</f>
        <v>0</v>
      </c>
      <c r="AY54" s="170">
        <f>IF('Indicator Date hidden'!AZ55="x","x",$AY$2-'Indicator Date hidden'!AZ55)</f>
        <v>0</v>
      </c>
      <c r="AZ54" s="170">
        <f>IF('Indicator Date hidden'!BA55="x","x",$AZ$2-'Indicator Date hidden'!BA55)</f>
        <v>0</v>
      </c>
      <c r="BA54" s="5">
        <f t="shared" si="0"/>
        <v>22</v>
      </c>
      <c r="BB54" s="171">
        <f t="shared" si="1"/>
        <v>0.44</v>
      </c>
      <c r="BC54" s="5">
        <f t="shared" si="2"/>
        <v>6</v>
      </c>
      <c r="BD54" s="171">
        <f t="shared" si="3"/>
        <v>1.6144348856488451</v>
      </c>
      <c r="BE54" s="174">
        <f t="shared" si="4"/>
        <v>0</v>
      </c>
    </row>
    <row r="55" spans="1:57" x14ac:dyDescent="0.25">
      <c r="A55" t="s">
        <v>98</v>
      </c>
      <c r="B55" s="170">
        <f>IF('Indicator Date hidden'!C56="x","x",$B$2-'Indicator Date hidden'!C56)</f>
        <v>0</v>
      </c>
      <c r="C55" s="170">
        <f>IF('Indicator Date hidden'!D56="x","x",$C$2-'Indicator Date hidden'!D56)</f>
        <v>0</v>
      </c>
      <c r="D55" s="170">
        <f>IF('Indicator Date hidden'!E56="x","x",$D$2-'Indicator Date hidden'!E56)</f>
        <v>0</v>
      </c>
      <c r="E55" s="170">
        <f>IF('Indicator Date hidden'!F56="x","x",$E$2-'Indicator Date hidden'!F56)</f>
        <v>0</v>
      </c>
      <c r="F55" s="170">
        <f>IF('Indicator Date hidden'!G56="x","x",$F$2-'Indicator Date hidden'!G56)</f>
        <v>0</v>
      </c>
      <c r="G55" s="170">
        <f>IF('Indicator Date hidden'!H56="x","x",$G$2-'Indicator Date hidden'!H56)</f>
        <v>0</v>
      </c>
      <c r="H55" s="170">
        <f>IF('Indicator Date hidden'!I56="x","x",$H$2-'Indicator Date hidden'!I56)</f>
        <v>0</v>
      </c>
      <c r="I55" s="170">
        <f>IF('Indicator Date hidden'!J56="x","x",$I$2-'Indicator Date hidden'!J56)</f>
        <v>0</v>
      </c>
      <c r="J55" s="170">
        <f>IF('Indicator Date hidden'!K56="x","x",$J$2-'Indicator Date hidden'!K56)</f>
        <v>0</v>
      </c>
      <c r="K55" s="170">
        <f>IF('Indicator Date hidden'!L56="x","x",$K$2-'Indicator Date hidden'!L56)</f>
        <v>0</v>
      </c>
      <c r="L55" s="170">
        <f>IF('Indicator Date hidden'!M56="x","x",$L$2-'Indicator Date hidden'!M56)</f>
        <v>0</v>
      </c>
      <c r="M55" s="170">
        <f>IF('Indicator Date hidden'!N56="x","x",$M$2-'Indicator Date hidden'!N56)</f>
        <v>0</v>
      </c>
      <c r="N55" s="170">
        <f>IF('Indicator Date hidden'!O56="x","x",$N$2-'Indicator Date hidden'!O56)</f>
        <v>0</v>
      </c>
      <c r="O55" s="170">
        <f>IF('Indicator Date hidden'!P56="x","x",$O$2-'Indicator Date hidden'!P56)</f>
        <v>0</v>
      </c>
      <c r="P55" s="170">
        <f>IF('Indicator Date hidden'!Q56="x","x",$P$2-'Indicator Date hidden'!Q56)</f>
        <v>0</v>
      </c>
      <c r="Q55" s="170" t="str">
        <f>IF('Indicator Date hidden'!R56="x","x",$Q$2-'Indicator Date hidden'!R56)</f>
        <v>x</v>
      </c>
      <c r="R55" s="170">
        <f>IF('Indicator Date hidden'!S56="x","x",$R$2-'Indicator Date hidden'!S56)</f>
        <v>0</v>
      </c>
      <c r="S55" s="170">
        <f>IF('Indicator Date hidden'!T56="x","x",$S$2-'Indicator Date hidden'!T56)</f>
        <v>0</v>
      </c>
      <c r="T55" s="170">
        <f>IF('Indicator Date hidden'!U56="x","x",$T$2-'Indicator Date hidden'!U56)</f>
        <v>0</v>
      </c>
      <c r="U55" s="170">
        <f>IF('Indicator Date hidden'!V56="x","x",$U$2-'Indicator Date hidden'!V56)</f>
        <v>0</v>
      </c>
      <c r="V55" s="170">
        <f>IF('Indicator Date hidden'!W56="x","x",$V$2-'Indicator Date hidden'!W56)</f>
        <v>0</v>
      </c>
      <c r="W55" s="170">
        <f>IF('Indicator Date hidden'!X56="x","x",$W$2-'Indicator Date hidden'!X56)</f>
        <v>6</v>
      </c>
      <c r="X55" s="170" t="str">
        <f>IF('Indicator Date hidden'!Y56="x","x",$X$2-'Indicator Date hidden'!Y56)</f>
        <v>x</v>
      </c>
      <c r="Y55" s="170">
        <f>IF('Indicator Date hidden'!Z56="x","x",$Y$2-'Indicator Date hidden'!Z56)</f>
        <v>0</v>
      </c>
      <c r="Z55" s="170">
        <f>IF('Indicator Date hidden'!AA56="x","x",$Z$2-'Indicator Date hidden'!AA56)</f>
        <v>0</v>
      </c>
      <c r="AA55" s="170">
        <f>IF('Indicator Date hidden'!AB56="x","x",$AA$2-'Indicator Date hidden'!AB56)</f>
        <v>0</v>
      </c>
      <c r="AB55" s="170">
        <f>IF('Indicator Date hidden'!AC56="x","x",$AB$2-'Indicator Date hidden'!AC56)</f>
        <v>0</v>
      </c>
      <c r="AC55" s="170">
        <f>IF('Indicator Date hidden'!AD56="x","x",$AC$2-'Indicator Date hidden'!AD56)</f>
        <v>0</v>
      </c>
      <c r="AD55" s="170">
        <f>IF('Indicator Date hidden'!AE56="x","x",$AD$2-'Indicator Date hidden'!AE56)</f>
        <v>0</v>
      </c>
      <c r="AE55" s="170" t="str">
        <f>IF('Indicator Date hidden'!AF56="x","x",$AE$2-'Indicator Date hidden'!AF56)</f>
        <v>x</v>
      </c>
      <c r="AF55" s="170" t="str">
        <f>IF('Indicator Date hidden'!AG56="x","x",$AF$2-'Indicator Date hidden'!AG56)</f>
        <v>x</v>
      </c>
      <c r="AG55" s="170">
        <f>IF('Indicator Date hidden'!AH56="x","x",$AG$2-'Indicator Date hidden'!AH56)</f>
        <v>0</v>
      </c>
      <c r="AH55" s="170">
        <f>IF('Indicator Date hidden'!AI56="x","x",$AH$2-'Indicator Date hidden'!AI56)</f>
        <v>0</v>
      </c>
      <c r="AI55" s="170">
        <f>IF('Indicator Date hidden'!AJ56="x","x",$AI$2-'Indicator Date hidden'!AJ56)</f>
        <v>0</v>
      </c>
      <c r="AJ55" s="170" t="str">
        <f>IF('Indicator Date hidden'!AK56="x","x",$AJ$2-'Indicator Date hidden'!AK56)</f>
        <v>x</v>
      </c>
      <c r="AK55" s="170">
        <f>IF('Indicator Date hidden'!AL56="x","x",$AK$2-'Indicator Date hidden'!AL56)</f>
        <v>1</v>
      </c>
      <c r="AL55" s="170">
        <f>IF('Indicator Date hidden'!AM56="x","x",$AL$2-'Indicator Date hidden'!AM56)</f>
        <v>0</v>
      </c>
      <c r="AM55" s="170">
        <f>IF('Indicator Date hidden'!AN56="x","x",$AM$2-'Indicator Date hidden'!AN56)</f>
        <v>0</v>
      </c>
      <c r="AN55" s="170">
        <f>IF('Indicator Date hidden'!AO56="x","x",$AN$2-'Indicator Date hidden'!AO56)</f>
        <v>0</v>
      </c>
      <c r="AO55" s="170" t="str">
        <f>IF('Indicator Date hidden'!AP56="x","x",$AO$2-'Indicator Date hidden'!AP56)</f>
        <v>x</v>
      </c>
      <c r="AP55" s="170" t="str">
        <f>IF('Indicator Date hidden'!AQ56="x","x",$AP$2-'Indicator Date hidden'!AQ56)</f>
        <v>x</v>
      </c>
      <c r="AQ55" s="170" t="str">
        <f>IF('Indicator Date hidden'!AR56="x","x",$AQ$2-'Indicator Date hidden'!AR56)</f>
        <v>x</v>
      </c>
      <c r="AR55" s="170">
        <f>IF('Indicator Date hidden'!AS56="x","x",$AR$2-'Indicator Date hidden'!AS56)</f>
        <v>0</v>
      </c>
      <c r="AS55" s="170">
        <f>IF('Indicator Date hidden'!AT56="x","x",$AS$2-'Indicator Date hidden'!AT56)</f>
        <v>0</v>
      </c>
      <c r="AT55" s="170">
        <f>IF('Indicator Date hidden'!AU56="x","x",$AT$2-'Indicator Date hidden'!AU56)</f>
        <v>0</v>
      </c>
      <c r="AU55" s="170">
        <f>IF('Indicator Date hidden'!AV56="x","x",$AU$2-'Indicator Date hidden'!AV56)</f>
        <v>1</v>
      </c>
      <c r="AV55" s="170">
        <f>IF('Indicator Date hidden'!AW56="x","x",$AV$2-'Indicator Date hidden'!AW56)</f>
        <v>0</v>
      </c>
      <c r="AW55" s="170">
        <f>IF('Indicator Date hidden'!AX56="x","x",$AW$2-'Indicator Date hidden'!AX56)</f>
        <v>0</v>
      </c>
      <c r="AX55" s="170">
        <f>IF('Indicator Date hidden'!AY56="x","x",$AX$2-'Indicator Date hidden'!AY56)</f>
        <v>0</v>
      </c>
      <c r="AY55" s="170">
        <f>IF('Indicator Date hidden'!AZ56="x","x",$AY$2-'Indicator Date hidden'!AZ56)</f>
        <v>0</v>
      </c>
      <c r="AZ55" s="170">
        <f>IF('Indicator Date hidden'!BA56="x","x",$AZ$2-'Indicator Date hidden'!BA56)</f>
        <v>0</v>
      </c>
      <c r="BA55" s="5">
        <f t="shared" si="0"/>
        <v>8</v>
      </c>
      <c r="BB55" s="171">
        <f t="shared" si="1"/>
        <v>0.18604651162790697</v>
      </c>
      <c r="BC55" s="5">
        <f t="shared" si="2"/>
        <v>3</v>
      </c>
      <c r="BD55" s="171">
        <f t="shared" si="3"/>
        <v>0.92147036075157907</v>
      </c>
      <c r="BE55" s="174">
        <f t="shared" si="4"/>
        <v>0</v>
      </c>
    </row>
    <row r="56" spans="1:57" x14ac:dyDescent="0.25">
      <c r="A56" t="s">
        <v>100</v>
      </c>
      <c r="B56" s="170">
        <f>IF('Indicator Date hidden'!C57="x","x",$B$2-'Indicator Date hidden'!C57)</f>
        <v>0</v>
      </c>
      <c r="C56" s="170">
        <f>IF('Indicator Date hidden'!D57="x","x",$C$2-'Indicator Date hidden'!D57)</f>
        <v>0</v>
      </c>
      <c r="D56" s="170">
        <f>IF('Indicator Date hidden'!E57="x","x",$D$2-'Indicator Date hidden'!E57)</f>
        <v>0</v>
      </c>
      <c r="E56" s="170">
        <f>IF('Indicator Date hidden'!F57="x","x",$E$2-'Indicator Date hidden'!F57)</f>
        <v>0</v>
      </c>
      <c r="F56" s="170">
        <f>IF('Indicator Date hidden'!G57="x","x",$F$2-'Indicator Date hidden'!G57)</f>
        <v>0</v>
      </c>
      <c r="G56" s="170">
        <f>IF('Indicator Date hidden'!H57="x","x",$G$2-'Indicator Date hidden'!H57)</f>
        <v>0</v>
      </c>
      <c r="H56" s="170">
        <f>IF('Indicator Date hidden'!I57="x","x",$H$2-'Indicator Date hidden'!I57)</f>
        <v>0</v>
      </c>
      <c r="I56" s="170">
        <f>IF('Indicator Date hidden'!J57="x","x",$I$2-'Indicator Date hidden'!J57)</f>
        <v>0</v>
      </c>
      <c r="J56" s="170">
        <f>IF('Indicator Date hidden'!K57="x","x",$J$2-'Indicator Date hidden'!K57)</f>
        <v>0</v>
      </c>
      <c r="K56" s="170">
        <f>IF('Indicator Date hidden'!L57="x","x",$K$2-'Indicator Date hidden'!L57)</f>
        <v>0</v>
      </c>
      <c r="L56" s="170">
        <f>IF('Indicator Date hidden'!M57="x","x",$L$2-'Indicator Date hidden'!M57)</f>
        <v>0</v>
      </c>
      <c r="M56" s="170">
        <f>IF('Indicator Date hidden'!N57="x","x",$M$2-'Indicator Date hidden'!N57)</f>
        <v>0</v>
      </c>
      <c r="N56" s="170">
        <f>IF('Indicator Date hidden'!O57="x","x",$N$2-'Indicator Date hidden'!O57)</f>
        <v>0</v>
      </c>
      <c r="O56" s="170">
        <f>IF('Indicator Date hidden'!P57="x","x",$O$2-'Indicator Date hidden'!P57)</f>
        <v>0</v>
      </c>
      <c r="P56" s="170">
        <f>IF('Indicator Date hidden'!Q57="x","x",$P$2-'Indicator Date hidden'!Q57)</f>
        <v>0</v>
      </c>
      <c r="Q56" s="170" t="str">
        <f>IF('Indicator Date hidden'!R57="x","x",$Q$2-'Indicator Date hidden'!R57)</f>
        <v>x</v>
      </c>
      <c r="R56" s="170">
        <f>IF('Indicator Date hidden'!S57="x","x",$R$2-'Indicator Date hidden'!S57)</f>
        <v>0</v>
      </c>
      <c r="S56" s="170">
        <f>IF('Indicator Date hidden'!T57="x","x",$S$2-'Indicator Date hidden'!T57)</f>
        <v>0</v>
      </c>
      <c r="T56" s="170">
        <f>IF('Indicator Date hidden'!U57="x","x",$T$2-'Indicator Date hidden'!U57)</f>
        <v>0</v>
      </c>
      <c r="U56" s="170" t="str">
        <f>IF('Indicator Date hidden'!V57="x","x",$U$2-'Indicator Date hidden'!V57)</f>
        <v>x</v>
      </c>
      <c r="V56" s="170">
        <f>IF('Indicator Date hidden'!W57="x","x",$V$2-'Indicator Date hidden'!W57)</f>
        <v>0</v>
      </c>
      <c r="W56" s="170">
        <f>IF('Indicator Date hidden'!X57="x","x",$W$2-'Indicator Date hidden'!X57)</f>
        <v>6</v>
      </c>
      <c r="X56" s="170" t="str">
        <f>IF('Indicator Date hidden'!Y57="x","x",$X$2-'Indicator Date hidden'!Y57)</f>
        <v>x</v>
      </c>
      <c r="Y56" s="170">
        <f>IF('Indicator Date hidden'!Z57="x","x",$Y$2-'Indicator Date hidden'!Z57)</f>
        <v>0</v>
      </c>
      <c r="Z56" s="170">
        <f>IF('Indicator Date hidden'!AA57="x","x",$Z$2-'Indicator Date hidden'!AA57)</f>
        <v>0</v>
      </c>
      <c r="AA56" s="170">
        <f>IF('Indicator Date hidden'!AB57="x","x",$AA$2-'Indicator Date hidden'!AB57)</f>
        <v>0</v>
      </c>
      <c r="AB56" s="170">
        <f>IF('Indicator Date hidden'!AC57="x","x",$AB$2-'Indicator Date hidden'!AC57)</f>
        <v>0</v>
      </c>
      <c r="AC56" s="170">
        <f>IF('Indicator Date hidden'!AD57="x","x",$AC$2-'Indicator Date hidden'!AD57)</f>
        <v>0</v>
      </c>
      <c r="AD56" s="170">
        <f>IF('Indicator Date hidden'!AE57="x","x",$AD$2-'Indicator Date hidden'!AE57)</f>
        <v>0</v>
      </c>
      <c r="AE56" s="170" t="str">
        <f>IF('Indicator Date hidden'!AF57="x","x",$AE$2-'Indicator Date hidden'!AF57)</f>
        <v>x</v>
      </c>
      <c r="AF56" s="170" t="str">
        <f>IF('Indicator Date hidden'!AG57="x","x",$AF$2-'Indicator Date hidden'!AG57)</f>
        <v>x</v>
      </c>
      <c r="AG56" s="170">
        <f>IF('Indicator Date hidden'!AH57="x","x",$AG$2-'Indicator Date hidden'!AH57)</f>
        <v>0</v>
      </c>
      <c r="AH56" s="170">
        <f>IF('Indicator Date hidden'!AI57="x","x",$AH$2-'Indicator Date hidden'!AI57)</f>
        <v>0</v>
      </c>
      <c r="AI56" s="170">
        <f>IF('Indicator Date hidden'!AJ57="x","x",$AI$2-'Indicator Date hidden'!AJ57)</f>
        <v>0</v>
      </c>
      <c r="AJ56" s="170" t="str">
        <f>IF('Indicator Date hidden'!AK57="x","x",$AJ$2-'Indicator Date hidden'!AK57)</f>
        <v>x</v>
      </c>
      <c r="AK56" s="170">
        <f>IF('Indicator Date hidden'!AL57="x","x",$AK$2-'Indicator Date hidden'!AL57)</f>
        <v>1</v>
      </c>
      <c r="AL56" s="170">
        <f>IF('Indicator Date hidden'!AM57="x","x",$AL$2-'Indicator Date hidden'!AM57)</f>
        <v>0</v>
      </c>
      <c r="AM56" s="170">
        <f>IF('Indicator Date hidden'!AN57="x","x",$AM$2-'Indicator Date hidden'!AN57)</f>
        <v>0</v>
      </c>
      <c r="AN56" s="170">
        <f>IF('Indicator Date hidden'!AO57="x","x",$AN$2-'Indicator Date hidden'!AO57)</f>
        <v>0</v>
      </c>
      <c r="AO56" s="170" t="str">
        <f>IF('Indicator Date hidden'!AP57="x","x",$AO$2-'Indicator Date hidden'!AP57)</f>
        <v>x</v>
      </c>
      <c r="AP56" s="170" t="str">
        <f>IF('Indicator Date hidden'!AQ57="x","x",$AP$2-'Indicator Date hidden'!AQ57)</f>
        <v>x</v>
      </c>
      <c r="AQ56" s="170" t="str">
        <f>IF('Indicator Date hidden'!AR57="x","x",$AQ$2-'Indicator Date hidden'!AR57)</f>
        <v>x</v>
      </c>
      <c r="AR56" s="170">
        <f>IF('Indicator Date hidden'!AS57="x","x",$AR$2-'Indicator Date hidden'!AS57)</f>
        <v>0</v>
      </c>
      <c r="AS56" s="170">
        <f>IF('Indicator Date hidden'!AT57="x","x",$AS$2-'Indicator Date hidden'!AT57)</f>
        <v>0</v>
      </c>
      <c r="AT56" s="170">
        <f>IF('Indicator Date hidden'!AU57="x","x",$AT$2-'Indicator Date hidden'!AU57)</f>
        <v>0</v>
      </c>
      <c r="AU56" s="170">
        <f>IF('Indicator Date hidden'!AV57="x","x",$AU$2-'Indicator Date hidden'!AV57)</f>
        <v>1</v>
      </c>
      <c r="AV56" s="170">
        <f>IF('Indicator Date hidden'!AW57="x","x",$AV$2-'Indicator Date hidden'!AW57)</f>
        <v>0</v>
      </c>
      <c r="AW56" s="170">
        <f>IF('Indicator Date hidden'!AX57="x","x",$AW$2-'Indicator Date hidden'!AX57)</f>
        <v>0</v>
      </c>
      <c r="AX56" s="170">
        <f>IF('Indicator Date hidden'!AY57="x","x",$AX$2-'Indicator Date hidden'!AY57)</f>
        <v>0</v>
      </c>
      <c r="AY56" s="170">
        <f>IF('Indicator Date hidden'!AZ57="x","x",$AY$2-'Indicator Date hidden'!AZ57)</f>
        <v>0</v>
      </c>
      <c r="AZ56" s="170">
        <f>IF('Indicator Date hidden'!BA57="x","x",$AZ$2-'Indicator Date hidden'!BA57)</f>
        <v>0</v>
      </c>
      <c r="BA56" s="5">
        <f t="shared" si="0"/>
        <v>8</v>
      </c>
      <c r="BB56" s="171">
        <f t="shared" si="1"/>
        <v>0.19047619047619047</v>
      </c>
      <c r="BC56" s="5">
        <f t="shared" si="2"/>
        <v>3</v>
      </c>
      <c r="BD56" s="171">
        <f t="shared" si="3"/>
        <v>0.93192313289432982</v>
      </c>
      <c r="BE56" s="174">
        <f t="shared" si="4"/>
        <v>0</v>
      </c>
    </row>
    <row r="57" spans="1:57" x14ac:dyDescent="0.25">
      <c r="A57" t="s">
        <v>102</v>
      </c>
      <c r="B57" s="170">
        <f>IF('Indicator Date hidden'!C58="x","x",$B$2-'Indicator Date hidden'!C58)</f>
        <v>0</v>
      </c>
      <c r="C57" s="170">
        <f>IF('Indicator Date hidden'!D58="x","x",$C$2-'Indicator Date hidden'!D58)</f>
        <v>0</v>
      </c>
      <c r="D57" s="170">
        <f>IF('Indicator Date hidden'!E58="x","x",$D$2-'Indicator Date hidden'!E58)</f>
        <v>0</v>
      </c>
      <c r="E57" s="170">
        <f>IF('Indicator Date hidden'!F58="x","x",$E$2-'Indicator Date hidden'!F58)</f>
        <v>0</v>
      </c>
      <c r="F57" s="170">
        <f>IF('Indicator Date hidden'!G58="x","x",$F$2-'Indicator Date hidden'!G58)</f>
        <v>0</v>
      </c>
      <c r="G57" s="170">
        <f>IF('Indicator Date hidden'!H58="x","x",$G$2-'Indicator Date hidden'!H58)</f>
        <v>0</v>
      </c>
      <c r="H57" s="170">
        <f>IF('Indicator Date hidden'!I58="x","x",$H$2-'Indicator Date hidden'!I58)</f>
        <v>0</v>
      </c>
      <c r="I57" s="170">
        <f>IF('Indicator Date hidden'!J58="x","x",$I$2-'Indicator Date hidden'!J58)</f>
        <v>0</v>
      </c>
      <c r="J57" s="170">
        <f>IF('Indicator Date hidden'!K58="x","x",$J$2-'Indicator Date hidden'!K58)</f>
        <v>0</v>
      </c>
      <c r="K57" s="170">
        <f>IF('Indicator Date hidden'!L58="x","x",$K$2-'Indicator Date hidden'!L58)</f>
        <v>0</v>
      </c>
      <c r="L57" s="170">
        <f>IF('Indicator Date hidden'!M58="x","x",$L$2-'Indicator Date hidden'!M58)</f>
        <v>0</v>
      </c>
      <c r="M57" s="170">
        <f>IF('Indicator Date hidden'!N58="x","x",$M$2-'Indicator Date hidden'!N58)</f>
        <v>0</v>
      </c>
      <c r="N57" s="170">
        <f>IF('Indicator Date hidden'!O58="x","x",$N$2-'Indicator Date hidden'!O58)</f>
        <v>0</v>
      </c>
      <c r="O57" s="170">
        <f>IF('Indicator Date hidden'!P58="x","x",$O$2-'Indicator Date hidden'!P58)</f>
        <v>0</v>
      </c>
      <c r="P57" s="170">
        <f>IF('Indicator Date hidden'!Q58="x","x",$P$2-'Indicator Date hidden'!Q58)</f>
        <v>0</v>
      </c>
      <c r="Q57" s="170" t="str">
        <f>IF('Indicator Date hidden'!R58="x","x",$Q$2-'Indicator Date hidden'!R58)</f>
        <v>x</v>
      </c>
      <c r="R57" s="170">
        <f>IF('Indicator Date hidden'!S58="x","x",$R$2-'Indicator Date hidden'!S58)</f>
        <v>0</v>
      </c>
      <c r="S57" s="170">
        <f>IF('Indicator Date hidden'!T58="x","x",$S$2-'Indicator Date hidden'!T58)</f>
        <v>0</v>
      </c>
      <c r="T57" s="170">
        <f>IF('Indicator Date hidden'!U58="x","x",$T$2-'Indicator Date hidden'!U58)</f>
        <v>0</v>
      </c>
      <c r="U57" s="170" t="str">
        <f>IF('Indicator Date hidden'!V58="x","x",$U$2-'Indicator Date hidden'!V58)</f>
        <v>x</v>
      </c>
      <c r="V57" s="170">
        <f>IF('Indicator Date hidden'!W58="x","x",$V$2-'Indicator Date hidden'!W58)</f>
        <v>0</v>
      </c>
      <c r="W57" s="170" t="str">
        <f>IF('Indicator Date hidden'!X58="x","x",$W$2-'Indicator Date hidden'!X58)</f>
        <v>x</v>
      </c>
      <c r="X57" s="170">
        <f>IF('Indicator Date hidden'!Y58="x","x",$X$2-'Indicator Date hidden'!Y58)</f>
        <v>4</v>
      </c>
      <c r="Y57" s="170">
        <f>IF('Indicator Date hidden'!Z58="x","x",$Y$2-'Indicator Date hidden'!Z58)</f>
        <v>0</v>
      </c>
      <c r="Z57" s="170">
        <f>IF('Indicator Date hidden'!AA58="x","x",$Z$2-'Indicator Date hidden'!AA58)</f>
        <v>0</v>
      </c>
      <c r="AA57" s="170">
        <f>IF('Indicator Date hidden'!AB58="x","x",$AA$2-'Indicator Date hidden'!AB58)</f>
        <v>3</v>
      </c>
      <c r="AB57" s="170">
        <f>IF('Indicator Date hidden'!AC58="x","x",$AB$2-'Indicator Date hidden'!AC58)</f>
        <v>0</v>
      </c>
      <c r="AC57" s="170">
        <f>IF('Indicator Date hidden'!AD58="x","x",$AC$2-'Indicator Date hidden'!AD58)</f>
        <v>0</v>
      </c>
      <c r="AD57" s="170" t="str">
        <f>IF('Indicator Date hidden'!AE58="x","x",$AD$2-'Indicator Date hidden'!AE58)</f>
        <v>x</v>
      </c>
      <c r="AE57" s="170">
        <f>IF('Indicator Date hidden'!AF58="x","x",$AE$2-'Indicator Date hidden'!AF58)</f>
        <v>0</v>
      </c>
      <c r="AF57" s="170">
        <f>IF('Indicator Date hidden'!AG58="x","x",$AF$2-'Indicator Date hidden'!AG58)</f>
        <v>3</v>
      </c>
      <c r="AG57" s="170">
        <f>IF('Indicator Date hidden'!AH58="x","x",$AG$2-'Indicator Date hidden'!AH58)</f>
        <v>0</v>
      </c>
      <c r="AH57" s="170">
        <f>IF('Indicator Date hidden'!AI58="x","x",$AH$2-'Indicator Date hidden'!AI58)</f>
        <v>0</v>
      </c>
      <c r="AI57" s="170">
        <f>IF('Indicator Date hidden'!AJ58="x","x",$AI$2-'Indicator Date hidden'!AJ58)</f>
        <v>0</v>
      </c>
      <c r="AJ57" s="170" t="str">
        <f>IF('Indicator Date hidden'!AK58="x","x",$AJ$2-'Indicator Date hidden'!AK58)</f>
        <v>x</v>
      </c>
      <c r="AK57" s="170">
        <f>IF('Indicator Date hidden'!AL58="x","x",$AK$2-'Indicator Date hidden'!AL58)</f>
        <v>1</v>
      </c>
      <c r="AL57" s="170">
        <f>IF('Indicator Date hidden'!AM58="x","x",$AL$2-'Indicator Date hidden'!AM58)</f>
        <v>0</v>
      </c>
      <c r="AM57" s="170">
        <f>IF('Indicator Date hidden'!AN58="x","x",$AM$2-'Indicator Date hidden'!AN58)</f>
        <v>0</v>
      </c>
      <c r="AN57" s="170">
        <f>IF('Indicator Date hidden'!AO58="x","x",$AN$2-'Indicator Date hidden'!AO58)</f>
        <v>0</v>
      </c>
      <c r="AO57" s="170">
        <f>IF('Indicator Date hidden'!AP58="x","x",$AO$2-'Indicator Date hidden'!AP58)</f>
        <v>0</v>
      </c>
      <c r="AP57" s="170">
        <f>IF('Indicator Date hidden'!AQ58="x","x",$AP$2-'Indicator Date hidden'!AQ58)</f>
        <v>0</v>
      </c>
      <c r="AQ57" s="170" t="str">
        <f>IF('Indicator Date hidden'!AR58="x","x",$AQ$2-'Indicator Date hidden'!AR58)</f>
        <v>x</v>
      </c>
      <c r="AR57" s="170">
        <f>IF('Indicator Date hidden'!AS58="x","x",$AR$2-'Indicator Date hidden'!AS58)</f>
        <v>0</v>
      </c>
      <c r="AS57" s="170">
        <f>IF('Indicator Date hidden'!AT58="x","x",$AS$2-'Indicator Date hidden'!AT58)</f>
        <v>0</v>
      </c>
      <c r="AT57" s="170">
        <f>IF('Indicator Date hidden'!AU58="x","x",$AT$2-'Indicator Date hidden'!AU58)</f>
        <v>0</v>
      </c>
      <c r="AU57" s="170">
        <f>IF('Indicator Date hidden'!AV58="x","x",$AU$2-'Indicator Date hidden'!AV58)</f>
        <v>1</v>
      </c>
      <c r="AV57" s="170">
        <f>IF('Indicator Date hidden'!AW58="x","x",$AV$2-'Indicator Date hidden'!AW58)</f>
        <v>0</v>
      </c>
      <c r="AW57" s="170">
        <f>IF('Indicator Date hidden'!AX58="x","x",$AW$2-'Indicator Date hidden'!AX58)</f>
        <v>0</v>
      </c>
      <c r="AX57" s="170">
        <f>IF('Indicator Date hidden'!AY58="x","x",$AX$2-'Indicator Date hidden'!AY58)</f>
        <v>0</v>
      </c>
      <c r="AY57" s="170">
        <f>IF('Indicator Date hidden'!AZ58="x","x",$AY$2-'Indicator Date hidden'!AZ58)</f>
        <v>0</v>
      </c>
      <c r="AZ57" s="170">
        <f>IF('Indicator Date hidden'!BA58="x","x",$AZ$2-'Indicator Date hidden'!BA58)</f>
        <v>0</v>
      </c>
      <c r="BA57" s="5">
        <f t="shared" si="0"/>
        <v>12</v>
      </c>
      <c r="BB57" s="171">
        <f t="shared" si="1"/>
        <v>0.26666666666666666</v>
      </c>
      <c r="BC57" s="5">
        <f t="shared" si="2"/>
        <v>5</v>
      </c>
      <c r="BD57" s="171">
        <f t="shared" si="3"/>
        <v>0.85374989832437986</v>
      </c>
      <c r="BE57" s="174">
        <f t="shared" si="4"/>
        <v>0</v>
      </c>
    </row>
    <row r="58" spans="1:57" x14ac:dyDescent="0.25">
      <c r="A58" t="s">
        <v>104</v>
      </c>
      <c r="B58" s="170">
        <f>IF('Indicator Date hidden'!C59="x","x",$B$2-'Indicator Date hidden'!C59)</f>
        <v>0</v>
      </c>
      <c r="C58" s="170">
        <f>IF('Indicator Date hidden'!D59="x","x",$C$2-'Indicator Date hidden'!D59)</f>
        <v>0</v>
      </c>
      <c r="D58" s="170">
        <f>IF('Indicator Date hidden'!E59="x","x",$D$2-'Indicator Date hidden'!E59)</f>
        <v>0</v>
      </c>
      <c r="E58" s="170">
        <f>IF('Indicator Date hidden'!F59="x","x",$E$2-'Indicator Date hidden'!F59)</f>
        <v>0</v>
      </c>
      <c r="F58" s="170">
        <f>IF('Indicator Date hidden'!G59="x","x",$F$2-'Indicator Date hidden'!G59)</f>
        <v>0</v>
      </c>
      <c r="G58" s="170">
        <f>IF('Indicator Date hidden'!H59="x","x",$G$2-'Indicator Date hidden'!H59)</f>
        <v>0</v>
      </c>
      <c r="H58" s="170">
        <f>IF('Indicator Date hidden'!I59="x","x",$H$2-'Indicator Date hidden'!I59)</f>
        <v>0</v>
      </c>
      <c r="I58" s="170">
        <f>IF('Indicator Date hidden'!J59="x","x",$I$2-'Indicator Date hidden'!J59)</f>
        <v>0</v>
      </c>
      <c r="J58" s="170">
        <f>IF('Indicator Date hidden'!K59="x","x",$J$2-'Indicator Date hidden'!K59)</f>
        <v>0</v>
      </c>
      <c r="K58" s="170">
        <f>IF('Indicator Date hidden'!L59="x","x",$K$2-'Indicator Date hidden'!L59)</f>
        <v>0</v>
      </c>
      <c r="L58" s="170">
        <f>IF('Indicator Date hidden'!M59="x","x",$L$2-'Indicator Date hidden'!M59)</f>
        <v>0</v>
      </c>
      <c r="M58" s="170">
        <f>IF('Indicator Date hidden'!N59="x","x",$M$2-'Indicator Date hidden'!N59)</f>
        <v>0</v>
      </c>
      <c r="N58" s="170">
        <f>IF('Indicator Date hidden'!O59="x","x",$N$2-'Indicator Date hidden'!O59)</f>
        <v>0</v>
      </c>
      <c r="O58" s="170">
        <f>IF('Indicator Date hidden'!P59="x","x",$O$2-'Indicator Date hidden'!P59)</f>
        <v>0</v>
      </c>
      <c r="P58" s="170">
        <f>IF('Indicator Date hidden'!Q59="x","x",$P$2-'Indicator Date hidden'!Q59)</f>
        <v>0</v>
      </c>
      <c r="Q58" s="170">
        <f>IF('Indicator Date hidden'!R59="x","x",$Q$2-'Indicator Date hidden'!R59)</f>
        <v>4</v>
      </c>
      <c r="R58" s="170">
        <f>IF('Indicator Date hidden'!S59="x","x",$R$2-'Indicator Date hidden'!S59)</f>
        <v>0</v>
      </c>
      <c r="S58" s="170">
        <f>IF('Indicator Date hidden'!T59="x","x",$S$2-'Indicator Date hidden'!T59)</f>
        <v>0</v>
      </c>
      <c r="T58" s="170">
        <f>IF('Indicator Date hidden'!U59="x","x",$T$2-'Indicator Date hidden'!U59)</f>
        <v>0</v>
      </c>
      <c r="U58" s="170">
        <f>IF('Indicator Date hidden'!V59="x","x",$U$2-'Indicator Date hidden'!V59)</f>
        <v>0</v>
      </c>
      <c r="V58" s="170">
        <f>IF('Indicator Date hidden'!W59="x","x",$V$2-'Indicator Date hidden'!W59)</f>
        <v>0</v>
      </c>
      <c r="W58" s="170">
        <f>IF('Indicator Date hidden'!X59="x","x",$W$2-'Indicator Date hidden'!X59)</f>
        <v>0</v>
      </c>
      <c r="X58" s="170">
        <f>IF('Indicator Date hidden'!Y59="x","x",$X$2-'Indicator Date hidden'!Y59)</f>
        <v>6</v>
      </c>
      <c r="Y58" s="170">
        <f>IF('Indicator Date hidden'!Z59="x","x",$Y$2-'Indicator Date hidden'!Z59)</f>
        <v>0</v>
      </c>
      <c r="Z58" s="170">
        <f>IF('Indicator Date hidden'!AA59="x","x",$Z$2-'Indicator Date hidden'!AA59)</f>
        <v>0</v>
      </c>
      <c r="AA58" s="170">
        <f>IF('Indicator Date hidden'!AB59="x","x",$AA$2-'Indicator Date hidden'!AB59)</f>
        <v>0</v>
      </c>
      <c r="AB58" s="170">
        <f>IF('Indicator Date hidden'!AC59="x","x",$AB$2-'Indicator Date hidden'!AC59)</f>
        <v>0</v>
      </c>
      <c r="AC58" s="170">
        <f>IF('Indicator Date hidden'!AD59="x","x",$AC$2-'Indicator Date hidden'!AD59)</f>
        <v>0</v>
      </c>
      <c r="AD58" s="170">
        <f>IF('Indicator Date hidden'!AE59="x","x",$AD$2-'Indicator Date hidden'!AE59)</f>
        <v>0</v>
      </c>
      <c r="AE58" s="170">
        <f>IF('Indicator Date hidden'!AF59="x","x",$AE$2-'Indicator Date hidden'!AF59)</f>
        <v>0</v>
      </c>
      <c r="AF58" s="170">
        <f>IF('Indicator Date hidden'!AG59="x","x",$AF$2-'Indicator Date hidden'!AG59)</f>
        <v>5</v>
      </c>
      <c r="AG58" s="170">
        <f>IF('Indicator Date hidden'!AH59="x","x",$AG$2-'Indicator Date hidden'!AH59)</f>
        <v>0</v>
      </c>
      <c r="AH58" s="170">
        <f>IF('Indicator Date hidden'!AI59="x","x",$AH$2-'Indicator Date hidden'!AI59)</f>
        <v>0</v>
      </c>
      <c r="AI58" s="170">
        <f>IF('Indicator Date hidden'!AJ59="x","x",$AI$2-'Indicator Date hidden'!AJ59)</f>
        <v>0</v>
      </c>
      <c r="AJ58" s="170">
        <f>IF('Indicator Date hidden'!AK59="x","x",$AJ$2-'Indicator Date hidden'!AK59)</f>
        <v>0</v>
      </c>
      <c r="AK58" s="170">
        <f>IF('Indicator Date hidden'!AL59="x","x",$AK$2-'Indicator Date hidden'!AL59)</f>
        <v>0</v>
      </c>
      <c r="AL58" s="170">
        <f>IF('Indicator Date hidden'!AM59="x","x",$AL$2-'Indicator Date hidden'!AM59)</f>
        <v>0</v>
      </c>
      <c r="AM58" s="170">
        <f>IF('Indicator Date hidden'!AN59="x","x",$AM$2-'Indicator Date hidden'!AN59)</f>
        <v>0</v>
      </c>
      <c r="AN58" s="170">
        <f>IF('Indicator Date hidden'!AO59="x","x",$AN$2-'Indicator Date hidden'!AO59)</f>
        <v>0</v>
      </c>
      <c r="AO58" s="170">
        <f>IF('Indicator Date hidden'!AP59="x","x",$AO$2-'Indicator Date hidden'!AP59)</f>
        <v>0</v>
      </c>
      <c r="AP58" s="170">
        <f>IF('Indicator Date hidden'!AQ59="x","x",$AP$2-'Indicator Date hidden'!AQ59)</f>
        <v>0</v>
      </c>
      <c r="AQ58" s="170">
        <f>IF('Indicator Date hidden'!AR59="x","x",$AQ$2-'Indicator Date hidden'!AR59)</f>
        <v>0</v>
      </c>
      <c r="AR58" s="170">
        <f>IF('Indicator Date hidden'!AS59="x","x",$AR$2-'Indicator Date hidden'!AS59)</f>
        <v>0</v>
      </c>
      <c r="AS58" s="170">
        <f>IF('Indicator Date hidden'!AT59="x","x",$AS$2-'Indicator Date hidden'!AT59)</f>
        <v>0</v>
      </c>
      <c r="AT58" s="170">
        <f>IF('Indicator Date hidden'!AU59="x","x",$AT$2-'Indicator Date hidden'!AU59)</f>
        <v>0</v>
      </c>
      <c r="AU58" s="170">
        <f>IF('Indicator Date hidden'!AV59="x","x",$AU$2-'Indicator Date hidden'!AV59)</f>
        <v>1</v>
      </c>
      <c r="AV58" s="170">
        <f>IF('Indicator Date hidden'!AW59="x","x",$AV$2-'Indicator Date hidden'!AW59)</f>
        <v>0</v>
      </c>
      <c r="AW58" s="170">
        <f>IF('Indicator Date hidden'!AX59="x","x",$AW$2-'Indicator Date hidden'!AX59)</f>
        <v>0</v>
      </c>
      <c r="AX58" s="170">
        <f>IF('Indicator Date hidden'!AY59="x","x",$AX$2-'Indicator Date hidden'!AY59)</f>
        <v>0</v>
      </c>
      <c r="AY58" s="170">
        <f>IF('Indicator Date hidden'!AZ59="x","x",$AY$2-'Indicator Date hidden'!AZ59)</f>
        <v>0</v>
      </c>
      <c r="AZ58" s="170">
        <f>IF('Indicator Date hidden'!BA59="x","x",$AZ$2-'Indicator Date hidden'!BA59)</f>
        <v>0</v>
      </c>
      <c r="BA58" s="5">
        <f t="shared" si="0"/>
        <v>16</v>
      </c>
      <c r="BB58" s="171">
        <f t="shared" si="1"/>
        <v>0.31372549019607843</v>
      </c>
      <c r="BC58" s="5">
        <f t="shared" si="2"/>
        <v>4</v>
      </c>
      <c r="BD58" s="171">
        <f t="shared" si="3"/>
        <v>1.1962391406015407</v>
      </c>
      <c r="BE58" s="174">
        <f t="shared" si="4"/>
        <v>0</v>
      </c>
    </row>
    <row r="59" spans="1:57" x14ac:dyDescent="0.25">
      <c r="A59" t="s">
        <v>106</v>
      </c>
      <c r="B59" s="170">
        <f>IF('Indicator Date hidden'!C60="x","x",$B$2-'Indicator Date hidden'!C60)</f>
        <v>0</v>
      </c>
      <c r="C59" s="170">
        <f>IF('Indicator Date hidden'!D60="x","x",$C$2-'Indicator Date hidden'!D60)</f>
        <v>0</v>
      </c>
      <c r="D59" s="170">
        <f>IF('Indicator Date hidden'!E60="x","x",$D$2-'Indicator Date hidden'!E60)</f>
        <v>0</v>
      </c>
      <c r="E59" s="170">
        <f>IF('Indicator Date hidden'!F60="x","x",$E$2-'Indicator Date hidden'!F60)</f>
        <v>0</v>
      </c>
      <c r="F59" s="170">
        <f>IF('Indicator Date hidden'!G60="x","x",$F$2-'Indicator Date hidden'!G60)</f>
        <v>0</v>
      </c>
      <c r="G59" s="170">
        <f>IF('Indicator Date hidden'!H60="x","x",$G$2-'Indicator Date hidden'!H60)</f>
        <v>0</v>
      </c>
      <c r="H59" s="170">
        <f>IF('Indicator Date hidden'!I60="x","x",$H$2-'Indicator Date hidden'!I60)</f>
        <v>0</v>
      </c>
      <c r="I59" s="170">
        <f>IF('Indicator Date hidden'!J60="x","x",$I$2-'Indicator Date hidden'!J60)</f>
        <v>0</v>
      </c>
      <c r="J59" s="170">
        <f>IF('Indicator Date hidden'!K60="x","x",$J$2-'Indicator Date hidden'!K60)</f>
        <v>0</v>
      </c>
      <c r="K59" s="170">
        <f>IF('Indicator Date hidden'!L60="x","x",$K$2-'Indicator Date hidden'!L60)</f>
        <v>0</v>
      </c>
      <c r="L59" s="170">
        <f>IF('Indicator Date hidden'!M60="x","x",$L$2-'Indicator Date hidden'!M60)</f>
        <v>0</v>
      </c>
      <c r="M59" s="170">
        <f>IF('Indicator Date hidden'!N60="x","x",$M$2-'Indicator Date hidden'!N60)</f>
        <v>0</v>
      </c>
      <c r="N59" s="170">
        <f>IF('Indicator Date hidden'!O60="x","x",$N$2-'Indicator Date hidden'!O60)</f>
        <v>0</v>
      </c>
      <c r="O59" s="170">
        <f>IF('Indicator Date hidden'!P60="x","x",$O$2-'Indicator Date hidden'!P60)</f>
        <v>0</v>
      </c>
      <c r="P59" s="170">
        <f>IF('Indicator Date hidden'!Q60="x","x",$P$2-'Indicator Date hidden'!Q60)</f>
        <v>0</v>
      </c>
      <c r="Q59" s="170" t="str">
        <f>IF('Indicator Date hidden'!R60="x","x",$Q$2-'Indicator Date hidden'!R60)</f>
        <v>x</v>
      </c>
      <c r="R59" s="170">
        <f>IF('Indicator Date hidden'!S60="x","x",$R$2-'Indicator Date hidden'!S60)</f>
        <v>0</v>
      </c>
      <c r="S59" s="170">
        <f>IF('Indicator Date hidden'!T60="x","x",$S$2-'Indicator Date hidden'!T60)</f>
        <v>0</v>
      </c>
      <c r="T59" s="170">
        <f>IF('Indicator Date hidden'!U60="x","x",$T$2-'Indicator Date hidden'!U60)</f>
        <v>0</v>
      </c>
      <c r="U59" s="170">
        <f>IF('Indicator Date hidden'!V60="x","x",$U$2-'Indicator Date hidden'!V60)</f>
        <v>0</v>
      </c>
      <c r="V59" s="170">
        <f>IF('Indicator Date hidden'!W60="x","x",$V$2-'Indicator Date hidden'!W60)</f>
        <v>0</v>
      </c>
      <c r="W59" s="170" t="str">
        <f>IF('Indicator Date hidden'!X60="x","x",$W$2-'Indicator Date hidden'!X60)</f>
        <v>x</v>
      </c>
      <c r="X59" s="170">
        <f>IF('Indicator Date hidden'!Y60="x","x",$X$2-'Indicator Date hidden'!Y60)</f>
        <v>6</v>
      </c>
      <c r="Y59" s="170">
        <f>IF('Indicator Date hidden'!Z60="x","x",$Y$2-'Indicator Date hidden'!Z60)</f>
        <v>0</v>
      </c>
      <c r="Z59" s="170">
        <f>IF('Indicator Date hidden'!AA60="x","x",$Z$2-'Indicator Date hidden'!AA60)</f>
        <v>0</v>
      </c>
      <c r="AA59" s="170">
        <f>IF('Indicator Date hidden'!AB60="x","x",$AA$2-'Indicator Date hidden'!AB60)</f>
        <v>0</v>
      </c>
      <c r="AB59" s="170">
        <f>IF('Indicator Date hidden'!AC60="x","x",$AB$2-'Indicator Date hidden'!AC60)</f>
        <v>0</v>
      </c>
      <c r="AC59" s="170">
        <f>IF('Indicator Date hidden'!AD60="x","x",$AC$2-'Indicator Date hidden'!AD60)</f>
        <v>0</v>
      </c>
      <c r="AD59" s="170" t="str">
        <f>IF('Indicator Date hidden'!AE60="x","x",$AD$2-'Indicator Date hidden'!AE60)</f>
        <v>x</v>
      </c>
      <c r="AE59" s="170">
        <f>IF('Indicator Date hidden'!AF60="x","x",$AE$2-'Indicator Date hidden'!AF60)</f>
        <v>0</v>
      </c>
      <c r="AF59" s="170">
        <f>IF('Indicator Date hidden'!AG60="x","x",$AF$2-'Indicator Date hidden'!AG60)</f>
        <v>7</v>
      </c>
      <c r="AG59" s="170">
        <f>IF('Indicator Date hidden'!AH60="x","x",$AG$2-'Indicator Date hidden'!AH60)</f>
        <v>0</v>
      </c>
      <c r="AH59" s="170">
        <f>IF('Indicator Date hidden'!AI60="x","x",$AH$2-'Indicator Date hidden'!AI60)</f>
        <v>0</v>
      </c>
      <c r="AI59" s="170">
        <f>IF('Indicator Date hidden'!AJ60="x","x",$AI$2-'Indicator Date hidden'!AJ60)</f>
        <v>0</v>
      </c>
      <c r="AJ59" s="170" t="str">
        <f>IF('Indicator Date hidden'!AK60="x","x",$AJ$2-'Indicator Date hidden'!AK60)</f>
        <v>x</v>
      </c>
      <c r="AK59" s="170">
        <f>IF('Indicator Date hidden'!AL60="x","x",$AK$2-'Indicator Date hidden'!AL60)</f>
        <v>1</v>
      </c>
      <c r="AL59" s="170">
        <f>IF('Indicator Date hidden'!AM60="x","x",$AL$2-'Indicator Date hidden'!AM60)</f>
        <v>0</v>
      </c>
      <c r="AM59" s="170">
        <f>IF('Indicator Date hidden'!AN60="x","x",$AM$2-'Indicator Date hidden'!AN60)</f>
        <v>0</v>
      </c>
      <c r="AN59" s="170">
        <f>IF('Indicator Date hidden'!AO60="x","x",$AN$2-'Indicator Date hidden'!AO60)</f>
        <v>0</v>
      </c>
      <c r="AO59" s="170">
        <f>IF('Indicator Date hidden'!AP60="x","x",$AO$2-'Indicator Date hidden'!AP60)</f>
        <v>0</v>
      </c>
      <c r="AP59" s="170">
        <f>IF('Indicator Date hidden'!AQ60="x","x",$AP$2-'Indicator Date hidden'!AQ60)</f>
        <v>0</v>
      </c>
      <c r="AQ59" s="170">
        <f>IF('Indicator Date hidden'!AR60="x","x",$AQ$2-'Indicator Date hidden'!AR60)</f>
        <v>0</v>
      </c>
      <c r="AR59" s="170">
        <f>IF('Indicator Date hidden'!AS60="x","x",$AR$2-'Indicator Date hidden'!AS60)</f>
        <v>0</v>
      </c>
      <c r="AS59" s="170" t="str">
        <f>IF('Indicator Date hidden'!AT60="x","x",$AS$2-'Indicator Date hidden'!AT60)</f>
        <v>x</v>
      </c>
      <c r="AT59" s="170">
        <f>IF('Indicator Date hidden'!AU60="x","x",$AT$2-'Indicator Date hidden'!AU60)</f>
        <v>0</v>
      </c>
      <c r="AU59" s="170" t="str">
        <f>IF('Indicator Date hidden'!AV60="x","x",$AU$2-'Indicator Date hidden'!AV60)</f>
        <v>x</v>
      </c>
      <c r="AV59" s="170">
        <f>IF('Indicator Date hidden'!AW60="x","x",$AV$2-'Indicator Date hidden'!AW60)</f>
        <v>0</v>
      </c>
      <c r="AW59" s="170">
        <f>IF('Indicator Date hidden'!AX60="x","x",$AW$2-'Indicator Date hidden'!AX60)</f>
        <v>0</v>
      </c>
      <c r="AX59" s="170">
        <f>IF('Indicator Date hidden'!AY60="x","x",$AX$2-'Indicator Date hidden'!AY60)</f>
        <v>0</v>
      </c>
      <c r="AY59" s="170">
        <f>IF('Indicator Date hidden'!AZ60="x","x",$AY$2-'Indicator Date hidden'!AZ60)</f>
        <v>0</v>
      </c>
      <c r="AZ59" s="170">
        <f>IF('Indicator Date hidden'!BA60="x","x",$AZ$2-'Indicator Date hidden'!BA60)</f>
        <v>0</v>
      </c>
      <c r="BA59" s="5">
        <f t="shared" si="0"/>
        <v>14</v>
      </c>
      <c r="BB59" s="171">
        <f t="shared" si="1"/>
        <v>0.31111111111111112</v>
      </c>
      <c r="BC59" s="5">
        <f t="shared" si="2"/>
        <v>3</v>
      </c>
      <c r="BD59" s="171">
        <f t="shared" si="3"/>
        <v>1.3469673298392657</v>
      </c>
      <c r="BE59" s="174">
        <f t="shared" si="4"/>
        <v>0</v>
      </c>
    </row>
    <row r="60" spans="1:57" x14ac:dyDescent="0.25">
      <c r="A60" t="s">
        <v>108</v>
      </c>
      <c r="B60" s="170">
        <f>IF('Indicator Date hidden'!C61="x","x",$B$2-'Indicator Date hidden'!C61)</f>
        <v>0</v>
      </c>
      <c r="C60" s="170">
        <f>IF('Indicator Date hidden'!D61="x","x",$C$2-'Indicator Date hidden'!D61)</f>
        <v>0</v>
      </c>
      <c r="D60" s="170">
        <f>IF('Indicator Date hidden'!E61="x","x",$D$2-'Indicator Date hidden'!E61)</f>
        <v>0</v>
      </c>
      <c r="E60" s="170">
        <f>IF('Indicator Date hidden'!F61="x","x",$E$2-'Indicator Date hidden'!F61)</f>
        <v>0</v>
      </c>
      <c r="F60" s="170">
        <f>IF('Indicator Date hidden'!G61="x","x",$F$2-'Indicator Date hidden'!G61)</f>
        <v>0</v>
      </c>
      <c r="G60" s="170">
        <f>IF('Indicator Date hidden'!H61="x","x",$G$2-'Indicator Date hidden'!H61)</f>
        <v>0</v>
      </c>
      <c r="H60" s="170">
        <f>IF('Indicator Date hidden'!I61="x","x",$H$2-'Indicator Date hidden'!I61)</f>
        <v>0</v>
      </c>
      <c r="I60" s="170">
        <f>IF('Indicator Date hidden'!J61="x","x",$I$2-'Indicator Date hidden'!J61)</f>
        <v>0</v>
      </c>
      <c r="J60" s="170">
        <f>IF('Indicator Date hidden'!K61="x","x",$J$2-'Indicator Date hidden'!K61)</f>
        <v>0</v>
      </c>
      <c r="K60" s="170">
        <f>IF('Indicator Date hidden'!L61="x","x",$K$2-'Indicator Date hidden'!L61)</f>
        <v>0</v>
      </c>
      <c r="L60" s="170">
        <f>IF('Indicator Date hidden'!M61="x","x",$L$2-'Indicator Date hidden'!M61)</f>
        <v>0</v>
      </c>
      <c r="M60" s="170">
        <f>IF('Indicator Date hidden'!N61="x","x",$M$2-'Indicator Date hidden'!N61)</f>
        <v>0</v>
      </c>
      <c r="N60" s="170">
        <f>IF('Indicator Date hidden'!O61="x","x",$N$2-'Indicator Date hidden'!O61)</f>
        <v>0</v>
      </c>
      <c r="O60" s="170">
        <f>IF('Indicator Date hidden'!P61="x","x",$O$2-'Indicator Date hidden'!P61)</f>
        <v>0</v>
      </c>
      <c r="P60" s="170">
        <f>IF('Indicator Date hidden'!Q61="x","x",$P$2-'Indicator Date hidden'!Q61)</f>
        <v>0</v>
      </c>
      <c r="Q60" s="170" t="str">
        <f>IF('Indicator Date hidden'!R61="x","x",$Q$2-'Indicator Date hidden'!R61)</f>
        <v>x</v>
      </c>
      <c r="R60" s="170">
        <f>IF('Indicator Date hidden'!S61="x","x",$R$2-'Indicator Date hidden'!S61)</f>
        <v>0</v>
      </c>
      <c r="S60" s="170">
        <f>IF('Indicator Date hidden'!T61="x","x",$S$2-'Indicator Date hidden'!T61)</f>
        <v>0</v>
      </c>
      <c r="T60" s="170">
        <f>IF('Indicator Date hidden'!U61="x","x",$T$2-'Indicator Date hidden'!U61)</f>
        <v>0</v>
      </c>
      <c r="U60" s="170" t="str">
        <f>IF('Indicator Date hidden'!V61="x","x",$U$2-'Indicator Date hidden'!V61)</f>
        <v>x</v>
      </c>
      <c r="V60" s="170">
        <f>IF('Indicator Date hidden'!W61="x","x",$V$2-'Indicator Date hidden'!W61)</f>
        <v>0</v>
      </c>
      <c r="W60" s="170" t="str">
        <f>IF('Indicator Date hidden'!X61="x","x",$W$2-'Indicator Date hidden'!X61)</f>
        <v>x</v>
      </c>
      <c r="X60" s="170">
        <f>IF('Indicator Date hidden'!Y61="x","x",$X$2-'Indicator Date hidden'!Y61)</f>
        <v>6</v>
      </c>
      <c r="Y60" s="170">
        <f>IF('Indicator Date hidden'!Z61="x","x",$Y$2-'Indicator Date hidden'!Z61)</f>
        <v>0</v>
      </c>
      <c r="Z60" s="170">
        <f>IF('Indicator Date hidden'!AA61="x","x",$Z$2-'Indicator Date hidden'!AA61)</f>
        <v>0</v>
      </c>
      <c r="AA60" s="170" t="str">
        <f>IF('Indicator Date hidden'!AB61="x","x",$AA$2-'Indicator Date hidden'!AB61)</f>
        <v>x</v>
      </c>
      <c r="AB60" s="170">
        <f>IF('Indicator Date hidden'!AC61="x","x",$AB$2-'Indicator Date hidden'!AC61)</f>
        <v>0</v>
      </c>
      <c r="AC60" s="170">
        <f>IF('Indicator Date hidden'!AD61="x","x",$AC$2-'Indicator Date hidden'!AD61)</f>
        <v>0</v>
      </c>
      <c r="AD60" s="170" t="str">
        <f>IF('Indicator Date hidden'!AE61="x","x",$AD$2-'Indicator Date hidden'!AE61)</f>
        <v>x</v>
      </c>
      <c r="AE60" s="170">
        <f>IF('Indicator Date hidden'!AF61="x","x",$AE$2-'Indicator Date hidden'!AF61)</f>
        <v>0</v>
      </c>
      <c r="AF60" s="170">
        <f>IF('Indicator Date hidden'!AG61="x","x",$AF$2-'Indicator Date hidden'!AG61)</f>
        <v>3</v>
      </c>
      <c r="AG60" s="170">
        <f>IF('Indicator Date hidden'!AH61="x","x",$AG$2-'Indicator Date hidden'!AH61)</f>
        <v>0</v>
      </c>
      <c r="AH60" s="170">
        <f>IF('Indicator Date hidden'!AI61="x","x",$AH$2-'Indicator Date hidden'!AI61)</f>
        <v>0</v>
      </c>
      <c r="AI60" s="170">
        <f>IF('Indicator Date hidden'!AJ61="x","x",$AI$2-'Indicator Date hidden'!AJ61)</f>
        <v>0</v>
      </c>
      <c r="AJ60" s="170" t="str">
        <f>IF('Indicator Date hidden'!AK61="x","x",$AJ$2-'Indicator Date hidden'!AK61)</f>
        <v>x</v>
      </c>
      <c r="AK60" s="170">
        <f>IF('Indicator Date hidden'!AL61="x","x",$AK$2-'Indicator Date hidden'!AL61)</f>
        <v>1</v>
      </c>
      <c r="AL60" s="170">
        <f>IF('Indicator Date hidden'!AM61="x","x",$AL$2-'Indicator Date hidden'!AM61)</f>
        <v>0</v>
      </c>
      <c r="AM60" s="170">
        <f>IF('Indicator Date hidden'!AN61="x","x",$AM$2-'Indicator Date hidden'!AN61)</f>
        <v>0</v>
      </c>
      <c r="AN60" s="170">
        <f>IF('Indicator Date hidden'!AO61="x","x",$AN$2-'Indicator Date hidden'!AO61)</f>
        <v>0</v>
      </c>
      <c r="AO60" s="170">
        <f>IF('Indicator Date hidden'!AP61="x","x",$AO$2-'Indicator Date hidden'!AP61)</f>
        <v>0</v>
      </c>
      <c r="AP60" s="170">
        <f>IF('Indicator Date hidden'!AQ61="x","x",$AP$2-'Indicator Date hidden'!AQ61)</f>
        <v>0</v>
      </c>
      <c r="AQ60" s="170">
        <f>IF('Indicator Date hidden'!AR61="x","x",$AQ$2-'Indicator Date hidden'!AR61)</f>
        <v>0</v>
      </c>
      <c r="AR60" s="170">
        <f>IF('Indicator Date hidden'!AS61="x","x",$AR$2-'Indicator Date hidden'!AS61)</f>
        <v>0</v>
      </c>
      <c r="AS60" s="170">
        <f>IF('Indicator Date hidden'!AT61="x","x",$AS$2-'Indicator Date hidden'!AT61)</f>
        <v>0</v>
      </c>
      <c r="AT60" s="170">
        <f>IF('Indicator Date hidden'!AU61="x","x",$AT$2-'Indicator Date hidden'!AU61)</f>
        <v>0</v>
      </c>
      <c r="AU60" s="170" t="str">
        <f>IF('Indicator Date hidden'!AV61="x","x",$AU$2-'Indicator Date hidden'!AV61)</f>
        <v>x</v>
      </c>
      <c r="AV60" s="170">
        <f>IF('Indicator Date hidden'!AW61="x","x",$AV$2-'Indicator Date hidden'!AW61)</f>
        <v>0</v>
      </c>
      <c r="AW60" s="170">
        <f>IF('Indicator Date hidden'!AX61="x","x",$AW$2-'Indicator Date hidden'!AX61)</f>
        <v>0</v>
      </c>
      <c r="AX60" s="170">
        <f>IF('Indicator Date hidden'!AY61="x","x",$AX$2-'Indicator Date hidden'!AY61)</f>
        <v>0</v>
      </c>
      <c r="AY60" s="170">
        <f>IF('Indicator Date hidden'!AZ61="x","x",$AY$2-'Indicator Date hidden'!AZ61)</f>
        <v>0</v>
      </c>
      <c r="AZ60" s="170">
        <f>IF('Indicator Date hidden'!BA61="x","x",$AZ$2-'Indicator Date hidden'!BA61)</f>
        <v>0</v>
      </c>
      <c r="BA60" s="5">
        <f t="shared" si="0"/>
        <v>10</v>
      </c>
      <c r="BB60" s="171">
        <f t="shared" si="1"/>
        <v>0.22727272727272727</v>
      </c>
      <c r="BC60" s="5">
        <f t="shared" si="2"/>
        <v>3</v>
      </c>
      <c r="BD60" s="171">
        <f t="shared" si="3"/>
        <v>0.99689600906642306</v>
      </c>
      <c r="BE60" s="174">
        <f t="shared" si="4"/>
        <v>0</v>
      </c>
    </row>
    <row r="61" spans="1:57" x14ac:dyDescent="0.25">
      <c r="A61" t="s">
        <v>110</v>
      </c>
      <c r="B61" s="170">
        <f>IF('Indicator Date hidden'!C62="x","x",$B$2-'Indicator Date hidden'!C62)</f>
        <v>0</v>
      </c>
      <c r="C61" s="170">
        <f>IF('Indicator Date hidden'!D62="x","x",$C$2-'Indicator Date hidden'!D62)</f>
        <v>0</v>
      </c>
      <c r="D61" s="170">
        <f>IF('Indicator Date hidden'!E62="x","x",$D$2-'Indicator Date hidden'!E62)</f>
        <v>0</v>
      </c>
      <c r="E61" s="170">
        <f>IF('Indicator Date hidden'!F62="x","x",$E$2-'Indicator Date hidden'!F62)</f>
        <v>0</v>
      </c>
      <c r="F61" s="170">
        <f>IF('Indicator Date hidden'!G62="x","x",$F$2-'Indicator Date hidden'!G62)</f>
        <v>0</v>
      </c>
      <c r="G61" s="170">
        <f>IF('Indicator Date hidden'!H62="x","x",$G$2-'Indicator Date hidden'!H62)</f>
        <v>0</v>
      </c>
      <c r="H61" s="170">
        <f>IF('Indicator Date hidden'!I62="x","x",$H$2-'Indicator Date hidden'!I62)</f>
        <v>0</v>
      </c>
      <c r="I61" s="170">
        <f>IF('Indicator Date hidden'!J62="x","x",$I$2-'Indicator Date hidden'!J62)</f>
        <v>0</v>
      </c>
      <c r="J61" s="170">
        <f>IF('Indicator Date hidden'!K62="x","x",$J$2-'Indicator Date hidden'!K62)</f>
        <v>0</v>
      </c>
      <c r="K61" s="170">
        <f>IF('Indicator Date hidden'!L62="x","x",$K$2-'Indicator Date hidden'!L62)</f>
        <v>0</v>
      </c>
      <c r="L61" s="170">
        <f>IF('Indicator Date hidden'!M62="x","x",$L$2-'Indicator Date hidden'!M62)</f>
        <v>0</v>
      </c>
      <c r="M61" s="170">
        <f>IF('Indicator Date hidden'!N62="x","x",$M$2-'Indicator Date hidden'!N62)</f>
        <v>0</v>
      </c>
      <c r="N61" s="170">
        <f>IF('Indicator Date hidden'!O62="x","x",$N$2-'Indicator Date hidden'!O62)</f>
        <v>0</v>
      </c>
      <c r="O61" s="170">
        <f>IF('Indicator Date hidden'!P62="x","x",$O$2-'Indicator Date hidden'!P62)</f>
        <v>0</v>
      </c>
      <c r="P61" s="170">
        <f>IF('Indicator Date hidden'!Q62="x","x",$P$2-'Indicator Date hidden'!Q62)</f>
        <v>0</v>
      </c>
      <c r="Q61" s="170" t="str">
        <f>IF('Indicator Date hidden'!R62="x","x",$Q$2-'Indicator Date hidden'!R62)</f>
        <v>x</v>
      </c>
      <c r="R61" s="170">
        <f>IF('Indicator Date hidden'!S62="x","x",$R$2-'Indicator Date hidden'!S62)</f>
        <v>0</v>
      </c>
      <c r="S61" s="170">
        <f>IF('Indicator Date hidden'!T62="x","x",$S$2-'Indicator Date hidden'!T62)</f>
        <v>0</v>
      </c>
      <c r="T61" s="170">
        <f>IF('Indicator Date hidden'!U62="x","x",$T$2-'Indicator Date hidden'!U62)</f>
        <v>0</v>
      </c>
      <c r="U61" s="170" t="str">
        <f>IF('Indicator Date hidden'!V62="x","x",$U$2-'Indicator Date hidden'!V62)</f>
        <v>x</v>
      </c>
      <c r="V61" s="170">
        <f>IF('Indicator Date hidden'!W62="x","x",$V$2-'Indicator Date hidden'!W62)</f>
        <v>0</v>
      </c>
      <c r="W61" s="170" t="str">
        <f>IF('Indicator Date hidden'!X62="x","x",$W$2-'Indicator Date hidden'!X62)</f>
        <v>x</v>
      </c>
      <c r="X61" s="170">
        <f>IF('Indicator Date hidden'!Y62="x","x",$X$2-'Indicator Date hidden'!Y62)</f>
        <v>0</v>
      </c>
      <c r="Y61" s="170">
        <f>IF('Indicator Date hidden'!Z62="x","x",$Y$2-'Indicator Date hidden'!Z62)</f>
        <v>0</v>
      </c>
      <c r="Z61" s="170">
        <f>IF('Indicator Date hidden'!AA62="x","x",$Z$2-'Indicator Date hidden'!AA62)</f>
        <v>0</v>
      </c>
      <c r="AA61" s="170">
        <f>IF('Indicator Date hidden'!AB62="x","x",$AA$2-'Indicator Date hidden'!AB62)</f>
        <v>0</v>
      </c>
      <c r="AB61" s="170">
        <f>IF('Indicator Date hidden'!AC62="x","x",$AB$2-'Indicator Date hidden'!AC62)</f>
        <v>0</v>
      </c>
      <c r="AC61" s="170">
        <f>IF('Indicator Date hidden'!AD62="x","x",$AC$2-'Indicator Date hidden'!AD62)</f>
        <v>0</v>
      </c>
      <c r="AD61" s="170" t="str">
        <f>IF('Indicator Date hidden'!AE62="x","x",$AD$2-'Indicator Date hidden'!AE62)</f>
        <v>x</v>
      </c>
      <c r="AE61" s="170">
        <f>IF('Indicator Date hidden'!AF62="x","x",$AE$2-'Indicator Date hidden'!AF62)</f>
        <v>0</v>
      </c>
      <c r="AF61" s="170">
        <f>IF('Indicator Date hidden'!AG62="x","x",$AF$2-'Indicator Date hidden'!AG62)</f>
        <v>3</v>
      </c>
      <c r="AG61" s="170">
        <f>IF('Indicator Date hidden'!AH62="x","x",$AG$2-'Indicator Date hidden'!AH62)</f>
        <v>0</v>
      </c>
      <c r="AH61" s="170">
        <f>IF('Indicator Date hidden'!AI62="x","x",$AH$2-'Indicator Date hidden'!AI62)</f>
        <v>0</v>
      </c>
      <c r="AI61" s="170">
        <f>IF('Indicator Date hidden'!AJ62="x","x",$AI$2-'Indicator Date hidden'!AJ62)</f>
        <v>0</v>
      </c>
      <c r="AJ61" s="170" t="str">
        <f>IF('Indicator Date hidden'!AK62="x","x",$AJ$2-'Indicator Date hidden'!AK62)</f>
        <v>x</v>
      </c>
      <c r="AK61" s="170">
        <f>IF('Indicator Date hidden'!AL62="x","x",$AK$2-'Indicator Date hidden'!AL62)</f>
        <v>1</v>
      </c>
      <c r="AL61" s="170">
        <f>IF('Indicator Date hidden'!AM62="x","x",$AL$2-'Indicator Date hidden'!AM62)</f>
        <v>0</v>
      </c>
      <c r="AM61" s="170">
        <f>IF('Indicator Date hidden'!AN62="x","x",$AM$2-'Indicator Date hidden'!AN62)</f>
        <v>0</v>
      </c>
      <c r="AN61" s="170">
        <f>IF('Indicator Date hidden'!AO62="x","x",$AN$2-'Indicator Date hidden'!AO62)</f>
        <v>0</v>
      </c>
      <c r="AO61" s="170">
        <f>IF('Indicator Date hidden'!AP62="x","x",$AO$2-'Indicator Date hidden'!AP62)</f>
        <v>0</v>
      </c>
      <c r="AP61" s="170">
        <f>IF('Indicator Date hidden'!AQ62="x","x",$AP$2-'Indicator Date hidden'!AQ62)</f>
        <v>0</v>
      </c>
      <c r="AQ61" s="170">
        <f>IF('Indicator Date hidden'!AR62="x","x",$AQ$2-'Indicator Date hidden'!AR62)</f>
        <v>0</v>
      </c>
      <c r="AR61" s="170">
        <f>IF('Indicator Date hidden'!AS62="x","x",$AR$2-'Indicator Date hidden'!AS62)</f>
        <v>0</v>
      </c>
      <c r="AS61" s="170">
        <f>IF('Indicator Date hidden'!AT62="x","x",$AS$2-'Indicator Date hidden'!AT62)</f>
        <v>0</v>
      </c>
      <c r="AT61" s="170">
        <f>IF('Indicator Date hidden'!AU62="x","x",$AT$2-'Indicator Date hidden'!AU62)</f>
        <v>0</v>
      </c>
      <c r="AU61" s="170" t="str">
        <f>IF('Indicator Date hidden'!AV62="x","x",$AU$2-'Indicator Date hidden'!AV62)</f>
        <v>x</v>
      </c>
      <c r="AV61" s="170">
        <f>IF('Indicator Date hidden'!AW62="x","x",$AV$2-'Indicator Date hidden'!AW62)</f>
        <v>0</v>
      </c>
      <c r="AW61" s="170">
        <f>IF('Indicator Date hidden'!AX62="x","x",$AW$2-'Indicator Date hidden'!AX62)</f>
        <v>0</v>
      </c>
      <c r="AX61" s="170">
        <f>IF('Indicator Date hidden'!AY62="x","x",$AX$2-'Indicator Date hidden'!AY62)</f>
        <v>0</v>
      </c>
      <c r="AY61" s="170">
        <f>IF('Indicator Date hidden'!AZ62="x","x",$AY$2-'Indicator Date hidden'!AZ62)</f>
        <v>0</v>
      </c>
      <c r="AZ61" s="170">
        <f>IF('Indicator Date hidden'!BA62="x","x",$AZ$2-'Indicator Date hidden'!BA62)</f>
        <v>0</v>
      </c>
      <c r="BA61" s="5">
        <f t="shared" si="0"/>
        <v>4</v>
      </c>
      <c r="BB61" s="171">
        <f t="shared" si="1"/>
        <v>8.8888888888888892E-2</v>
      </c>
      <c r="BC61" s="5">
        <f t="shared" si="2"/>
        <v>2</v>
      </c>
      <c r="BD61" s="171">
        <f t="shared" si="3"/>
        <v>0.4629481479111035</v>
      </c>
      <c r="BE61" s="174">
        <f t="shared" si="4"/>
        <v>0</v>
      </c>
    </row>
    <row r="62" spans="1:57" x14ac:dyDescent="0.25">
      <c r="A62" t="s">
        <v>112</v>
      </c>
      <c r="B62" s="170">
        <f>IF('Indicator Date hidden'!C63="x","x",$B$2-'Indicator Date hidden'!C63)</f>
        <v>0</v>
      </c>
      <c r="C62" s="170">
        <f>IF('Indicator Date hidden'!D63="x","x",$C$2-'Indicator Date hidden'!D63)</f>
        <v>0</v>
      </c>
      <c r="D62" s="170">
        <f>IF('Indicator Date hidden'!E63="x","x",$D$2-'Indicator Date hidden'!E63)</f>
        <v>0</v>
      </c>
      <c r="E62" s="170">
        <f>IF('Indicator Date hidden'!F63="x","x",$E$2-'Indicator Date hidden'!F63)</f>
        <v>0</v>
      </c>
      <c r="F62" s="170">
        <f>IF('Indicator Date hidden'!G63="x","x",$F$2-'Indicator Date hidden'!G63)</f>
        <v>0</v>
      </c>
      <c r="G62" s="170">
        <f>IF('Indicator Date hidden'!H63="x","x",$G$2-'Indicator Date hidden'!H63)</f>
        <v>0</v>
      </c>
      <c r="H62" s="170">
        <f>IF('Indicator Date hidden'!I63="x","x",$H$2-'Indicator Date hidden'!I63)</f>
        <v>0</v>
      </c>
      <c r="I62" s="170">
        <f>IF('Indicator Date hidden'!J63="x","x",$I$2-'Indicator Date hidden'!J63)</f>
        <v>0</v>
      </c>
      <c r="J62" s="170">
        <f>IF('Indicator Date hidden'!K63="x","x",$J$2-'Indicator Date hidden'!K63)</f>
        <v>0</v>
      </c>
      <c r="K62" s="170">
        <f>IF('Indicator Date hidden'!L63="x","x",$K$2-'Indicator Date hidden'!L63)</f>
        <v>0</v>
      </c>
      <c r="L62" s="170">
        <f>IF('Indicator Date hidden'!M63="x","x",$L$2-'Indicator Date hidden'!M63)</f>
        <v>0</v>
      </c>
      <c r="M62" s="170">
        <f>IF('Indicator Date hidden'!N63="x","x",$M$2-'Indicator Date hidden'!N63)</f>
        <v>0</v>
      </c>
      <c r="N62" s="170">
        <f>IF('Indicator Date hidden'!O63="x","x",$N$2-'Indicator Date hidden'!O63)</f>
        <v>0</v>
      </c>
      <c r="O62" s="170">
        <f>IF('Indicator Date hidden'!P63="x","x",$O$2-'Indicator Date hidden'!P63)</f>
        <v>0</v>
      </c>
      <c r="P62" s="170">
        <f>IF('Indicator Date hidden'!Q63="x","x",$P$2-'Indicator Date hidden'!Q63)</f>
        <v>0</v>
      </c>
      <c r="Q62" s="170">
        <f>IF('Indicator Date hidden'!R63="x","x",$Q$2-'Indicator Date hidden'!R63)</f>
        <v>3</v>
      </c>
      <c r="R62" s="170">
        <f>IF('Indicator Date hidden'!S63="x","x",$R$2-'Indicator Date hidden'!S63)</f>
        <v>0</v>
      </c>
      <c r="S62" s="170">
        <f>IF('Indicator Date hidden'!T63="x","x",$S$2-'Indicator Date hidden'!T63)</f>
        <v>0</v>
      </c>
      <c r="T62" s="170">
        <f>IF('Indicator Date hidden'!U63="x","x",$T$2-'Indicator Date hidden'!U63)</f>
        <v>0</v>
      </c>
      <c r="U62" s="170">
        <f>IF('Indicator Date hidden'!V63="x","x",$U$2-'Indicator Date hidden'!V63)</f>
        <v>0</v>
      </c>
      <c r="V62" s="170">
        <f>IF('Indicator Date hidden'!W63="x","x",$V$2-'Indicator Date hidden'!W63)</f>
        <v>0</v>
      </c>
      <c r="W62" s="170">
        <f>IF('Indicator Date hidden'!X63="x","x",$W$2-'Indicator Date hidden'!X63)</f>
        <v>4</v>
      </c>
      <c r="X62" s="170">
        <f>IF('Indicator Date hidden'!Y63="x","x",$X$2-'Indicator Date hidden'!Y63)</f>
        <v>0</v>
      </c>
      <c r="Y62" s="170">
        <f>IF('Indicator Date hidden'!Z63="x","x",$Y$2-'Indicator Date hidden'!Z63)</f>
        <v>0</v>
      </c>
      <c r="Z62" s="170">
        <f>IF('Indicator Date hidden'!AA63="x","x",$Z$2-'Indicator Date hidden'!AA63)</f>
        <v>0</v>
      </c>
      <c r="AA62" s="170">
        <f>IF('Indicator Date hidden'!AB63="x","x",$AA$2-'Indicator Date hidden'!AB63)</f>
        <v>0</v>
      </c>
      <c r="AB62" s="170">
        <f>IF('Indicator Date hidden'!AC63="x","x",$AB$2-'Indicator Date hidden'!AC63)</f>
        <v>0</v>
      </c>
      <c r="AC62" s="170">
        <f>IF('Indicator Date hidden'!AD63="x","x",$AC$2-'Indicator Date hidden'!AD63)</f>
        <v>0</v>
      </c>
      <c r="AD62" s="170">
        <f>IF('Indicator Date hidden'!AE63="x","x",$AD$2-'Indicator Date hidden'!AE63)</f>
        <v>0</v>
      </c>
      <c r="AE62" s="170">
        <f>IF('Indicator Date hidden'!AF63="x","x",$AE$2-'Indicator Date hidden'!AF63)</f>
        <v>0</v>
      </c>
      <c r="AF62" s="170">
        <f>IF('Indicator Date hidden'!AG63="x","x",$AF$2-'Indicator Date hidden'!AG63)</f>
        <v>10</v>
      </c>
      <c r="AG62" s="170">
        <f>IF('Indicator Date hidden'!AH63="x","x",$AG$2-'Indicator Date hidden'!AH63)</f>
        <v>0</v>
      </c>
      <c r="AH62" s="170">
        <f>IF('Indicator Date hidden'!AI63="x","x",$AH$2-'Indicator Date hidden'!AI63)</f>
        <v>0</v>
      </c>
      <c r="AI62" s="170">
        <f>IF('Indicator Date hidden'!AJ63="x","x",$AI$2-'Indicator Date hidden'!AJ63)</f>
        <v>0</v>
      </c>
      <c r="AJ62" s="170" t="str">
        <f>IF('Indicator Date hidden'!AK63="x","x",$AJ$2-'Indicator Date hidden'!AK63)</f>
        <v>x</v>
      </c>
      <c r="AK62" s="170">
        <f>IF('Indicator Date hidden'!AL63="x","x",$AK$2-'Indicator Date hidden'!AL63)</f>
        <v>1</v>
      </c>
      <c r="AL62" s="170">
        <f>IF('Indicator Date hidden'!AM63="x","x",$AL$2-'Indicator Date hidden'!AM63)</f>
        <v>0</v>
      </c>
      <c r="AM62" s="170">
        <f>IF('Indicator Date hidden'!AN63="x","x",$AM$2-'Indicator Date hidden'!AN63)</f>
        <v>0</v>
      </c>
      <c r="AN62" s="170">
        <f>IF('Indicator Date hidden'!AO63="x","x",$AN$2-'Indicator Date hidden'!AO63)</f>
        <v>0</v>
      </c>
      <c r="AO62" s="170">
        <f>IF('Indicator Date hidden'!AP63="x","x",$AO$2-'Indicator Date hidden'!AP63)</f>
        <v>0</v>
      </c>
      <c r="AP62" s="170">
        <f>IF('Indicator Date hidden'!AQ63="x","x",$AP$2-'Indicator Date hidden'!AQ63)</f>
        <v>0</v>
      </c>
      <c r="AQ62" s="170">
        <f>IF('Indicator Date hidden'!AR63="x","x",$AQ$2-'Indicator Date hidden'!AR63)</f>
        <v>0</v>
      </c>
      <c r="AR62" s="170">
        <f>IF('Indicator Date hidden'!AS63="x","x",$AR$2-'Indicator Date hidden'!AS63)</f>
        <v>0</v>
      </c>
      <c r="AS62" s="170">
        <f>IF('Indicator Date hidden'!AT63="x","x",$AS$2-'Indicator Date hidden'!AT63)</f>
        <v>0</v>
      </c>
      <c r="AT62" s="170">
        <f>IF('Indicator Date hidden'!AU63="x","x",$AT$2-'Indicator Date hidden'!AU63)</f>
        <v>0</v>
      </c>
      <c r="AU62" s="170">
        <f>IF('Indicator Date hidden'!AV63="x","x",$AU$2-'Indicator Date hidden'!AV63)</f>
        <v>1</v>
      </c>
      <c r="AV62" s="170">
        <f>IF('Indicator Date hidden'!AW63="x","x",$AV$2-'Indicator Date hidden'!AW63)</f>
        <v>0</v>
      </c>
      <c r="AW62" s="170">
        <f>IF('Indicator Date hidden'!AX63="x","x",$AW$2-'Indicator Date hidden'!AX63)</f>
        <v>0</v>
      </c>
      <c r="AX62" s="170">
        <f>IF('Indicator Date hidden'!AY63="x","x",$AX$2-'Indicator Date hidden'!AY63)</f>
        <v>0</v>
      </c>
      <c r="AY62" s="170">
        <f>IF('Indicator Date hidden'!AZ63="x","x",$AY$2-'Indicator Date hidden'!AZ63)</f>
        <v>0</v>
      </c>
      <c r="AZ62" s="170">
        <f>IF('Indicator Date hidden'!BA63="x","x",$AZ$2-'Indicator Date hidden'!BA63)</f>
        <v>0</v>
      </c>
      <c r="BA62" s="5">
        <f t="shared" si="0"/>
        <v>19</v>
      </c>
      <c r="BB62" s="171">
        <f t="shared" si="1"/>
        <v>0.38</v>
      </c>
      <c r="BC62" s="5">
        <f t="shared" si="2"/>
        <v>5</v>
      </c>
      <c r="BD62" s="171">
        <f t="shared" si="3"/>
        <v>1.5477725931156683</v>
      </c>
      <c r="BE62" s="174">
        <f t="shared" si="4"/>
        <v>0</v>
      </c>
    </row>
    <row r="63" spans="1:57" x14ac:dyDescent="0.25">
      <c r="A63" t="s">
        <v>114</v>
      </c>
      <c r="B63" s="170">
        <f>IF('Indicator Date hidden'!C64="x","x",$B$2-'Indicator Date hidden'!C64)</f>
        <v>0</v>
      </c>
      <c r="C63" s="170">
        <f>IF('Indicator Date hidden'!D64="x","x",$C$2-'Indicator Date hidden'!D64)</f>
        <v>0</v>
      </c>
      <c r="D63" s="170">
        <f>IF('Indicator Date hidden'!E64="x","x",$D$2-'Indicator Date hidden'!E64)</f>
        <v>0</v>
      </c>
      <c r="E63" s="170">
        <f>IF('Indicator Date hidden'!F64="x","x",$E$2-'Indicator Date hidden'!F64)</f>
        <v>0</v>
      </c>
      <c r="F63" s="170">
        <f>IF('Indicator Date hidden'!G64="x","x",$F$2-'Indicator Date hidden'!G64)</f>
        <v>0</v>
      </c>
      <c r="G63" s="170">
        <f>IF('Indicator Date hidden'!H64="x","x",$G$2-'Indicator Date hidden'!H64)</f>
        <v>0</v>
      </c>
      <c r="H63" s="170">
        <f>IF('Indicator Date hidden'!I64="x","x",$H$2-'Indicator Date hidden'!I64)</f>
        <v>0</v>
      </c>
      <c r="I63" s="170">
        <f>IF('Indicator Date hidden'!J64="x","x",$I$2-'Indicator Date hidden'!J64)</f>
        <v>0</v>
      </c>
      <c r="J63" s="170">
        <f>IF('Indicator Date hidden'!K64="x","x",$J$2-'Indicator Date hidden'!K64)</f>
        <v>0</v>
      </c>
      <c r="K63" s="170">
        <f>IF('Indicator Date hidden'!L64="x","x",$K$2-'Indicator Date hidden'!L64)</f>
        <v>0</v>
      </c>
      <c r="L63" s="170">
        <f>IF('Indicator Date hidden'!M64="x","x",$L$2-'Indicator Date hidden'!M64)</f>
        <v>0</v>
      </c>
      <c r="M63" s="170">
        <f>IF('Indicator Date hidden'!N64="x","x",$M$2-'Indicator Date hidden'!N64)</f>
        <v>0</v>
      </c>
      <c r="N63" s="170">
        <f>IF('Indicator Date hidden'!O64="x","x",$N$2-'Indicator Date hidden'!O64)</f>
        <v>0</v>
      </c>
      <c r="O63" s="170">
        <f>IF('Indicator Date hidden'!P64="x","x",$O$2-'Indicator Date hidden'!P64)</f>
        <v>0</v>
      </c>
      <c r="P63" s="170">
        <f>IF('Indicator Date hidden'!Q64="x","x",$P$2-'Indicator Date hidden'!Q64)</f>
        <v>0</v>
      </c>
      <c r="Q63" s="170">
        <f>IF('Indicator Date hidden'!R64="x","x",$Q$2-'Indicator Date hidden'!R64)</f>
        <v>2</v>
      </c>
      <c r="R63" s="170">
        <f>IF('Indicator Date hidden'!S64="x","x",$R$2-'Indicator Date hidden'!S64)</f>
        <v>0</v>
      </c>
      <c r="S63" s="170">
        <f>IF('Indicator Date hidden'!T64="x","x",$S$2-'Indicator Date hidden'!T64)</f>
        <v>0</v>
      </c>
      <c r="T63" s="170">
        <f>IF('Indicator Date hidden'!U64="x","x",$T$2-'Indicator Date hidden'!U64)</f>
        <v>0</v>
      </c>
      <c r="U63" s="170">
        <f>IF('Indicator Date hidden'!V64="x","x",$U$2-'Indicator Date hidden'!V64)</f>
        <v>0</v>
      </c>
      <c r="V63" s="170">
        <f>IF('Indicator Date hidden'!W64="x","x",$V$2-'Indicator Date hidden'!W64)</f>
        <v>0</v>
      </c>
      <c r="W63" s="170">
        <f>IF('Indicator Date hidden'!X64="x","x",$W$2-'Indicator Date hidden'!X64)</f>
        <v>3</v>
      </c>
      <c r="X63" s="170">
        <f>IF('Indicator Date hidden'!Y64="x","x",$X$2-'Indicator Date hidden'!Y64)</f>
        <v>6</v>
      </c>
      <c r="Y63" s="170">
        <f>IF('Indicator Date hidden'!Z64="x","x",$Y$2-'Indicator Date hidden'!Z64)</f>
        <v>0</v>
      </c>
      <c r="Z63" s="170">
        <f>IF('Indicator Date hidden'!AA64="x","x",$Z$2-'Indicator Date hidden'!AA64)</f>
        <v>0</v>
      </c>
      <c r="AA63" s="170">
        <f>IF('Indicator Date hidden'!AB64="x","x",$AA$2-'Indicator Date hidden'!AB64)</f>
        <v>0</v>
      </c>
      <c r="AB63" s="170">
        <f>IF('Indicator Date hidden'!AC64="x","x",$AB$2-'Indicator Date hidden'!AC64)</f>
        <v>0</v>
      </c>
      <c r="AC63" s="170">
        <f>IF('Indicator Date hidden'!AD64="x","x",$AC$2-'Indicator Date hidden'!AD64)</f>
        <v>0</v>
      </c>
      <c r="AD63" s="170">
        <f>IF('Indicator Date hidden'!AE64="x","x",$AD$2-'Indicator Date hidden'!AE64)</f>
        <v>0</v>
      </c>
      <c r="AE63" s="170">
        <f>IF('Indicator Date hidden'!AF64="x","x",$AE$2-'Indicator Date hidden'!AF64)</f>
        <v>0</v>
      </c>
      <c r="AF63" s="170" t="str">
        <f>IF('Indicator Date hidden'!AG64="x","x",$AF$2-'Indicator Date hidden'!AG64)</f>
        <v>x</v>
      </c>
      <c r="AG63" s="170">
        <f>IF('Indicator Date hidden'!AH64="x","x",$AG$2-'Indicator Date hidden'!AH64)</f>
        <v>0</v>
      </c>
      <c r="AH63" s="170">
        <f>IF('Indicator Date hidden'!AI64="x","x",$AH$2-'Indicator Date hidden'!AI64)</f>
        <v>0</v>
      </c>
      <c r="AI63" s="170">
        <f>IF('Indicator Date hidden'!AJ64="x","x",$AI$2-'Indicator Date hidden'!AJ64)</f>
        <v>0</v>
      </c>
      <c r="AJ63" s="170" t="str">
        <f>IF('Indicator Date hidden'!AK64="x","x",$AJ$2-'Indicator Date hidden'!AK64)</f>
        <v>x</v>
      </c>
      <c r="AK63" s="170">
        <f>IF('Indicator Date hidden'!AL64="x","x",$AK$2-'Indicator Date hidden'!AL64)</f>
        <v>1</v>
      </c>
      <c r="AL63" s="170">
        <f>IF('Indicator Date hidden'!AM64="x","x",$AL$2-'Indicator Date hidden'!AM64)</f>
        <v>0</v>
      </c>
      <c r="AM63" s="170">
        <f>IF('Indicator Date hidden'!AN64="x","x",$AM$2-'Indicator Date hidden'!AN64)</f>
        <v>0</v>
      </c>
      <c r="AN63" s="170">
        <f>IF('Indicator Date hidden'!AO64="x","x",$AN$2-'Indicator Date hidden'!AO64)</f>
        <v>0</v>
      </c>
      <c r="AO63" s="170">
        <f>IF('Indicator Date hidden'!AP64="x","x",$AO$2-'Indicator Date hidden'!AP64)</f>
        <v>0</v>
      </c>
      <c r="AP63" s="170">
        <f>IF('Indicator Date hidden'!AQ64="x","x",$AP$2-'Indicator Date hidden'!AQ64)</f>
        <v>0</v>
      </c>
      <c r="AQ63" s="170">
        <f>IF('Indicator Date hidden'!AR64="x","x",$AQ$2-'Indicator Date hidden'!AR64)</f>
        <v>0</v>
      </c>
      <c r="AR63" s="170">
        <f>IF('Indicator Date hidden'!AS64="x","x",$AR$2-'Indicator Date hidden'!AS64)</f>
        <v>0</v>
      </c>
      <c r="AS63" s="170">
        <f>IF('Indicator Date hidden'!AT64="x","x",$AS$2-'Indicator Date hidden'!AT64)</f>
        <v>0</v>
      </c>
      <c r="AT63" s="170">
        <f>IF('Indicator Date hidden'!AU64="x","x",$AT$2-'Indicator Date hidden'!AU64)</f>
        <v>0</v>
      </c>
      <c r="AU63" s="170">
        <f>IF('Indicator Date hidden'!AV64="x","x",$AU$2-'Indicator Date hidden'!AV64)</f>
        <v>1</v>
      </c>
      <c r="AV63" s="170">
        <f>IF('Indicator Date hidden'!AW64="x","x",$AV$2-'Indicator Date hidden'!AW64)</f>
        <v>0</v>
      </c>
      <c r="AW63" s="170">
        <f>IF('Indicator Date hidden'!AX64="x","x",$AW$2-'Indicator Date hidden'!AX64)</f>
        <v>0</v>
      </c>
      <c r="AX63" s="170">
        <f>IF('Indicator Date hidden'!AY64="x","x",$AX$2-'Indicator Date hidden'!AY64)</f>
        <v>0</v>
      </c>
      <c r="AY63" s="170">
        <f>IF('Indicator Date hidden'!AZ64="x","x",$AY$2-'Indicator Date hidden'!AZ64)</f>
        <v>0</v>
      </c>
      <c r="AZ63" s="170">
        <f>IF('Indicator Date hidden'!BA64="x","x",$AZ$2-'Indicator Date hidden'!BA64)</f>
        <v>0</v>
      </c>
      <c r="BA63" s="5">
        <f t="shared" si="0"/>
        <v>13</v>
      </c>
      <c r="BB63" s="171">
        <f t="shared" si="1"/>
        <v>0.26530612244897961</v>
      </c>
      <c r="BC63" s="5">
        <f t="shared" si="2"/>
        <v>5</v>
      </c>
      <c r="BD63" s="171">
        <f t="shared" si="3"/>
        <v>0.98510354172629955</v>
      </c>
      <c r="BE63" s="174">
        <f t="shared" si="4"/>
        <v>0</v>
      </c>
    </row>
    <row r="64" spans="1:57" x14ac:dyDescent="0.25">
      <c r="A64" t="s">
        <v>116</v>
      </c>
      <c r="B64" s="170">
        <f>IF('Indicator Date hidden'!C65="x","x",$B$2-'Indicator Date hidden'!C65)</f>
        <v>0</v>
      </c>
      <c r="C64" s="170">
        <f>IF('Indicator Date hidden'!D65="x","x",$C$2-'Indicator Date hidden'!D65)</f>
        <v>0</v>
      </c>
      <c r="D64" s="170">
        <f>IF('Indicator Date hidden'!E65="x","x",$D$2-'Indicator Date hidden'!E65)</f>
        <v>0</v>
      </c>
      <c r="E64" s="170">
        <f>IF('Indicator Date hidden'!F65="x","x",$E$2-'Indicator Date hidden'!F65)</f>
        <v>0</v>
      </c>
      <c r="F64" s="170">
        <f>IF('Indicator Date hidden'!G65="x","x",$F$2-'Indicator Date hidden'!G65)</f>
        <v>0</v>
      </c>
      <c r="G64" s="170">
        <f>IF('Indicator Date hidden'!H65="x","x",$G$2-'Indicator Date hidden'!H65)</f>
        <v>0</v>
      </c>
      <c r="H64" s="170">
        <f>IF('Indicator Date hidden'!I65="x","x",$H$2-'Indicator Date hidden'!I65)</f>
        <v>0</v>
      </c>
      <c r="I64" s="170">
        <f>IF('Indicator Date hidden'!J65="x","x",$I$2-'Indicator Date hidden'!J65)</f>
        <v>0</v>
      </c>
      <c r="J64" s="170">
        <f>IF('Indicator Date hidden'!K65="x","x",$J$2-'Indicator Date hidden'!K65)</f>
        <v>0</v>
      </c>
      <c r="K64" s="170">
        <f>IF('Indicator Date hidden'!L65="x","x",$K$2-'Indicator Date hidden'!L65)</f>
        <v>0</v>
      </c>
      <c r="L64" s="170">
        <f>IF('Indicator Date hidden'!M65="x","x",$L$2-'Indicator Date hidden'!M65)</f>
        <v>0</v>
      </c>
      <c r="M64" s="170">
        <f>IF('Indicator Date hidden'!N65="x","x",$M$2-'Indicator Date hidden'!N65)</f>
        <v>0</v>
      </c>
      <c r="N64" s="170">
        <f>IF('Indicator Date hidden'!O65="x","x",$N$2-'Indicator Date hidden'!O65)</f>
        <v>0</v>
      </c>
      <c r="O64" s="170">
        <f>IF('Indicator Date hidden'!P65="x","x",$O$2-'Indicator Date hidden'!P65)</f>
        <v>0</v>
      </c>
      <c r="P64" s="170">
        <f>IF('Indicator Date hidden'!Q65="x","x",$P$2-'Indicator Date hidden'!Q65)</f>
        <v>0</v>
      </c>
      <c r="Q64" s="170">
        <f>IF('Indicator Date hidden'!R65="x","x",$Q$2-'Indicator Date hidden'!R65)</f>
        <v>10</v>
      </c>
      <c r="R64" s="170">
        <f>IF('Indicator Date hidden'!S65="x","x",$R$2-'Indicator Date hidden'!S65)</f>
        <v>0</v>
      </c>
      <c r="S64" s="170">
        <f>IF('Indicator Date hidden'!T65="x","x",$S$2-'Indicator Date hidden'!T65)</f>
        <v>0</v>
      </c>
      <c r="T64" s="170">
        <f>IF('Indicator Date hidden'!U65="x","x",$T$2-'Indicator Date hidden'!U65)</f>
        <v>0</v>
      </c>
      <c r="U64" s="170">
        <f>IF('Indicator Date hidden'!V65="x","x",$U$2-'Indicator Date hidden'!V65)</f>
        <v>0</v>
      </c>
      <c r="V64" s="170">
        <f>IF('Indicator Date hidden'!W65="x","x",$V$2-'Indicator Date hidden'!W65)</f>
        <v>0</v>
      </c>
      <c r="W64" s="170">
        <f>IF('Indicator Date hidden'!X65="x","x",$W$2-'Indicator Date hidden'!X65)</f>
        <v>7</v>
      </c>
      <c r="X64" s="170">
        <f>IF('Indicator Date hidden'!Y65="x","x",$X$2-'Indicator Date hidden'!Y65)</f>
        <v>3</v>
      </c>
      <c r="Y64" s="170">
        <f>IF('Indicator Date hidden'!Z65="x","x",$Y$2-'Indicator Date hidden'!Z65)</f>
        <v>0</v>
      </c>
      <c r="Z64" s="170">
        <f>IF('Indicator Date hidden'!AA65="x","x",$Z$2-'Indicator Date hidden'!AA65)</f>
        <v>0</v>
      </c>
      <c r="AA64" s="170">
        <f>IF('Indicator Date hidden'!AB65="x","x",$AA$2-'Indicator Date hidden'!AB65)</f>
        <v>0</v>
      </c>
      <c r="AB64" s="170">
        <f>IF('Indicator Date hidden'!AC65="x","x",$AB$2-'Indicator Date hidden'!AC65)</f>
        <v>0</v>
      </c>
      <c r="AC64" s="170">
        <f>IF('Indicator Date hidden'!AD65="x","x",$AC$2-'Indicator Date hidden'!AD65)</f>
        <v>0</v>
      </c>
      <c r="AD64" s="170">
        <f>IF('Indicator Date hidden'!AE65="x","x",$AD$2-'Indicator Date hidden'!AE65)</f>
        <v>0</v>
      </c>
      <c r="AE64" s="170">
        <f>IF('Indicator Date hidden'!AF65="x","x",$AE$2-'Indicator Date hidden'!AF65)</f>
        <v>0</v>
      </c>
      <c r="AF64" s="170">
        <f>IF('Indicator Date hidden'!AG65="x","x",$AF$2-'Indicator Date hidden'!AG65)</f>
        <v>-1</v>
      </c>
      <c r="AG64" s="170">
        <f>IF('Indicator Date hidden'!AH65="x","x",$AG$2-'Indicator Date hidden'!AH65)</f>
        <v>0</v>
      </c>
      <c r="AH64" s="170">
        <f>IF('Indicator Date hidden'!AI65="x","x",$AH$2-'Indicator Date hidden'!AI65)</f>
        <v>0</v>
      </c>
      <c r="AI64" s="170">
        <f>IF('Indicator Date hidden'!AJ65="x","x",$AI$2-'Indicator Date hidden'!AJ65)</f>
        <v>0</v>
      </c>
      <c r="AJ64" s="170">
        <f>IF('Indicator Date hidden'!AK65="x","x",$AJ$2-'Indicator Date hidden'!AK65)</f>
        <v>1</v>
      </c>
      <c r="AK64" s="170">
        <f>IF('Indicator Date hidden'!AL65="x","x",$AK$2-'Indicator Date hidden'!AL65)</f>
        <v>1</v>
      </c>
      <c r="AL64" s="170">
        <f>IF('Indicator Date hidden'!AM65="x","x",$AL$2-'Indicator Date hidden'!AM65)</f>
        <v>0</v>
      </c>
      <c r="AM64" s="170">
        <f>IF('Indicator Date hidden'!AN65="x","x",$AM$2-'Indicator Date hidden'!AN65)</f>
        <v>0</v>
      </c>
      <c r="AN64" s="170">
        <f>IF('Indicator Date hidden'!AO65="x","x",$AN$2-'Indicator Date hidden'!AO65)</f>
        <v>0</v>
      </c>
      <c r="AO64" s="170" t="str">
        <f>IF('Indicator Date hidden'!AP65="x","x",$AO$2-'Indicator Date hidden'!AP65)</f>
        <v>x</v>
      </c>
      <c r="AP64" s="170" t="str">
        <f>IF('Indicator Date hidden'!AQ65="x","x",$AP$2-'Indicator Date hidden'!AQ65)</f>
        <v>x</v>
      </c>
      <c r="AQ64" s="170">
        <f>IF('Indicator Date hidden'!AR65="x","x",$AQ$2-'Indicator Date hidden'!AR65)</f>
        <v>0</v>
      </c>
      <c r="AR64" s="170">
        <f>IF('Indicator Date hidden'!AS65="x","x",$AR$2-'Indicator Date hidden'!AS65)</f>
        <v>0</v>
      </c>
      <c r="AS64" s="170">
        <f>IF('Indicator Date hidden'!AT65="x","x",$AS$2-'Indicator Date hidden'!AT65)</f>
        <v>0</v>
      </c>
      <c r="AT64" s="170">
        <f>IF('Indicator Date hidden'!AU65="x","x",$AT$2-'Indicator Date hidden'!AU65)</f>
        <v>0</v>
      </c>
      <c r="AU64" s="170">
        <f>IF('Indicator Date hidden'!AV65="x","x",$AU$2-'Indicator Date hidden'!AV65)</f>
        <v>1</v>
      </c>
      <c r="AV64" s="170">
        <f>IF('Indicator Date hidden'!AW65="x","x",$AV$2-'Indicator Date hidden'!AW65)</f>
        <v>0</v>
      </c>
      <c r="AW64" s="170">
        <f>IF('Indicator Date hidden'!AX65="x","x",$AW$2-'Indicator Date hidden'!AX65)</f>
        <v>0</v>
      </c>
      <c r="AX64" s="170">
        <f>IF('Indicator Date hidden'!AY65="x","x",$AX$2-'Indicator Date hidden'!AY65)</f>
        <v>0</v>
      </c>
      <c r="AY64" s="170">
        <f>IF('Indicator Date hidden'!AZ65="x","x",$AY$2-'Indicator Date hidden'!AZ65)</f>
        <v>0</v>
      </c>
      <c r="AZ64" s="170">
        <f>IF('Indicator Date hidden'!BA65="x","x",$AZ$2-'Indicator Date hidden'!BA65)</f>
        <v>0</v>
      </c>
      <c r="BA64" s="5">
        <f t="shared" si="0"/>
        <v>22</v>
      </c>
      <c r="BB64" s="171">
        <f t="shared" si="1"/>
        <v>0.44897959183673469</v>
      </c>
      <c r="BC64" s="5">
        <f t="shared" si="2"/>
        <v>6</v>
      </c>
      <c r="BD64" s="171">
        <f t="shared" si="3"/>
        <v>1.7619704240121941</v>
      </c>
      <c r="BE64" s="174">
        <f t="shared" si="4"/>
        <v>0</v>
      </c>
    </row>
    <row r="65" spans="1:57" x14ac:dyDescent="0.25">
      <c r="A65" t="s">
        <v>118</v>
      </c>
      <c r="B65" s="170">
        <f>IF('Indicator Date hidden'!C66="x","x",$B$2-'Indicator Date hidden'!C66)</f>
        <v>0</v>
      </c>
      <c r="C65" s="170">
        <f>IF('Indicator Date hidden'!D66="x","x",$C$2-'Indicator Date hidden'!D66)</f>
        <v>0</v>
      </c>
      <c r="D65" s="170">
        <f>IF('Indicator Date hidden'!E66="x","x",$D$2-'Indicator Date hidden'!E66)</f>
        <v>0</v>
      </c>
      <c r="E65" s="170">
        <f>IF('Indicator Date hidden'!F66="x","x",$E$2-'Indicator Date hidden'!F66)</f>
        <v>0</v>
      </c>
      <c r="F65" s="170">
        <f>IF('Indicator Date hidden'!G66="x","x",$F$2-'Indicator Date hidden'!G66)</f>
        <v>0</v>
      </c>
      <c r="G65" s="170">
        <f>IF('Indicator Date hidden'!H66="x","x",$G$2-'Indicator Date hidden'!H66)</f>
        <v>0</v>
      </c>
      <c r="H65" s="170">
        <f>IF('Indicator Date hidden'!I66="x","x",$H$2-'Indicator Date hidden'!I66)</f>
        <v>0</v>
      </c>
      <c r="I65" s="170">
        <f>IF('Indicator Date hidden'!J66="x","x",$I$2-'Indicator Date hidden'!J66)</f>
        <v>0</v>
      </c>
      <c r="J65" s="170">
        <f>IF('Indicator Date hidden'!K66="x","x",$J$2-'Indicator Date hidden'!K66)</f>
        <v>0</v>
      </c>
      <c r="K65" s="170">
        <f>IF('Indicator Date hidden'!L66="x","x",$K$2-'Indicator Date hidden'!L66)</f>
        <v>0</v>
      </c>
      <c r="L65" s="170">
        <f>IF('Indicator Date hidden'!M66="x","x",$L$2-'Indicator Date hidden'!M66)</f>
        <v>0</v>
      </c>
      <c r="M65" s="170">
        <f>IF('Indicator Date hidden'!N66="x","x",$M$2-'Indicator Date hidden'!N66)</f>
        <v>0</v>
      </c>
      <c r="N65" s="170">
        <f>IF('Indicator Date hidden'!O66="x","x",$N$2-'Indicator Date hidden'!O66)</f>
        <v>0</v>
      </c>
      <c r="O65" s="170">
        <f>IF('Indicator Date hidden'!P66="x","x",$O$2-'Indicator Date hidden'!P66)</f>
        <v>0</v>
      </c>
      <c r="P65" s="170">
        <f>IF('Indicator Date hidden'!Q66="x","x",$P$2-'Indicator Date hidden'!Q66)</f>
        <v>0</v>
      </c>
      <c r="Q65" s="170" t="str">
        <f>IF('Indicator Date hidden'!R66="x","x",$Q$2-'Indicator Date hidden'!R66)</f>
        <v>x</v>
      </c>
      <c r="R65" s="170">
        <f>IF('Indicator Date hidden'!S66="x","x",$R$2-'Indicator Date hidden'!S66)</f>
        <v>0</v>
      </c>
      <c r="S65" s="170">
        <f>IF('Indicator Date hidden'!T66="x","x",$S$2-'Indicator Date hidden'!T66)</f>
        <v>0</v>
      </c>
      <c r="T65" s="170">
        <f>IF('Indicator Date hidden'!U66="x","x",$T$2-'Indicator Date hidden'!U66)</f>
        <v>0</v>
      </c>
      <c r="U65" s="170" t="str">
        <f>IF('Indicator Date hidden'!V66="x","x",$U$2-'Indicator Date hidden'!V66)</f>
        <v>x</v>
      </c>
      <c r="V65" s="170">
        <f>IF('Indicator Date hidden'!W66="x","x",$V$2-'Indicator Date hidden'!W66)</f>
        <v>0</v>
      </c>
      <c r="W65" s="170" t="str">
        <f>IF('Indicator Date hidden'!X66="x","x",$W$2-'Indicator Date hidden'!X66)</f>
        <v>x</v>
      </c>
      <c r="X65" s="170">
        <f>IF('Indicator Date hidden'!Y66="x","x",$X$2-'Indicator Date hidden'!Y66)</f>
        <v>4</v>
      </c>
      <c r="Y65" s="170">
        <f>IF('Indicator Date hidden'!Z66="x","x",$Y$2-'Indicator Date hidden'!Z66)</f>
        <v>0</v>
      </c>
      <c r="Z65" s="170">
        <f>IF('Indicator Date hidden'!AA66="x","x",$Z$2-'Indicator Date hidden'!AA66)</f>
        <v>0</v>
      </c>
      <c r="AA65" s="170" t="str">
        <f>IF('Indicator Date hidden'!AB66="x","x",$AA$2-'Indicator Date hidden'!AB66)</f>
        <v>x</v>
      </c>
      <c r="AB65" s="170">
        <f>IF('Indicator Date hidden'!AC66="x","x",$AB$2-'Indicator Date hidden'!AC66)</f>
        <v>0</v>
      </c>
      <c r="AC65" s="170">
        <f>IF('Indicator Date hidden'!AD66="x","x",$AC$2-'Indicator Date hidden'!AD66)</f>
        <v>0</v>
      </c>
      <c r="AD65" s="170" t="str">
        <f>IF('Indicator Date hidden'!AE66="x","x",$AD$2-'Indicator Date hidden'!AE66)</f>
        <v>x</v>
      </c>
      <c r="AE65" s="170">
        <f>IF('Indicator Date hidden'!AF66="x","x",$AE$2-'Indicator Date hidden'!AF66)</f>
        <v>0</v>
      </c>
      <c r="AF65" s="170">
        <f>IF('Indicator Date hidden'!AG66="x","x",$AF$2-'Indicator Date hidden'!AG66)</f>
        <v>4</v>
      </c>
      <c r="AG65" s="170">
        <f>IF('Indicator Date hidden'!AH66="x","x",$AG$2-'Indicator Date hidden'!AH66)</f>
        <v>0</v>
      </c>
      <c r="AH65" s="170">
        <f>IF('Indicator Date hidden'!AI66="x","x",$AH$2-'Indicator Date hidden'!AI66)</f>
        <v>0</v>
      </c>
      <c r="AI65" s="170">
        <f>IF('Indicator Date hidden'!AJ66="x","x",$AI$2-'Indicator Date hidden'!AJ66)</f>
        <v>0</v>
      </c>
      <c r="AJ65" s="170" t="str">
        <f>IF('Indicator Date hidden'!AK66="x","x",$AJ$2-'Indicator Date hidden'!AK66)</f>
        <v>x</v>
      </c>
      <c r="AK65" s="170">
        <f>IF('Indicator Date hidden'!AL66="x","x",$AK$2-'Indicator Date hidden'!AL66)</f>
        <v>1</v>
      </c>
      <c r="AL65" s="170">
        <f>IF('Indicator Date hidden'!AM66="x","x",$AL$2-'Indicator Date hidden'!AM66)</f>
        <v>0</v>
      </c>
      <c r="AM65" s="170">
        <f>IF('Indicator Date hidden'!AN66="x","x",$AM$2-'Indicator Date hidden'!AN66)</f>
        <v>0</v>
      </c>
      <c r="AN65" s="170">
        <f>IF('Indicator Date hidden'!AO66="x","x",$AN$2-'Indicator Date hidden'!AO66)</f>
        <v>0</v>
      </c>
      <c r="AO65" s="170">
        <f>IF('Indicator Date hidden'!AP66="x","x",$AO$2-'Indicator Date hidden'!AP66)</f>
        <v>0</v>
      </c>
      <c r="AP65" s="170">
        <f>IF('Indicator Date hidden'!AQ66="x","x",$AP$2-'Indicator Date hidden'!AQ66)</f>
        <v>0</v>
      </c>
      <c r="AQ65" s="170">
        <f>IF('Indicator Date hidden'!AR66="x","x",$AQ$2-'Indicator Date hidden'!AR66)</f>
        <v>0</v>
      </c>
      <c r="AR65" s="170">
        <f>IF('Indicator Date hidden'!AS66="x","x",$AR$2-'Indicator Date hidden'!AS66)</f>
        <v>0</v>
      </c>
      <c r="AS65" s="170">
        <f>IF('Indicator Date hidden'!AT66="x","x",$AS$2-'Indicator Date hidden'!AT66)</f>
        <v>0</v>
      </c>
      <c r="AT65" s="170">
        <f>IF('Indicator Date hidden'!AU66="x","x",$AT$2-'Indicator Date hidden'!AU66)</f>
        <v>0</v>
      </c>
      <c r="AU65" s="170" t="str">
        <f>IF('Indicator Date hidden'!AV66="x","x",$AU$2-'Indicator Date hidden'!AV66)</f>
        <v>x</v>
      </c>
      <c r="AV65" s="170">
        <f>IF('Indicator Date hidden'!AW66="x","x",$AV$2-'Indicator Date hidden'!AW66)</f>
        <v>0</v>
      </c>
      <c r="AW65" s="170">
        <f>IF('Indicator Date hidden'!AX66="x","x",$AW$2-'Indicator Date hidden'!AX66)</f>
        <v>0</v>
      </c>
      <c r="AX65" s="170">
        <f>IF('Indicator Date hidden'!AY66="x","x",$AX$2-'Indicator Date hidden'!AY66)</f>
        <v>0</v>
      </c>
      <c r="AY65" s="170">
        <f>IF('Indicator Date hidden'!AZ66="x","x",$AY$2-'Indicator Date hidden'!AZ66)</f>
        <v>0</v>
      </c>
      <c r="AZ65" s="170">
        <f>IF('Indicator Date hidden'!BA66="x","x",$AZ$2-'Indicator Date hidden'!BA66)</f>
        <v>0</v>
      </c>
      <c r="BA65" s="5">
        <f t="shared" si="0"/>
        <v>9</v>
      </c>
      <c r="BB65" s="171">
        <f t="shared" si="1"/>
        <v>0.20454545454545456</v>
      </c>
      <c r="BC65" s="5">
        <f t="shared" si="2"/>
        <v>3</v>
      </c>
      <c r="BD65" s="171">
        <f t="shared" si="3"/>
        <v>0.84152311734425544</v>
      </c>
      <c r="BE65" s="174">
        <f t="shared" si="4"/>
        <v>0</v>
      </c>
    </row>
    <row r="66" spans="1:57" x14ac:dyDescent="0.25">
      <c r="A66" t="s">
        <v>120</v>
      </c>
      <c r="B66" s="170">
        <f>IF('Indicator Date hidden'!C67="x","x",$B$2-'Indicator Date hidden'!C67)</f>
        <v>0</v>
      </c>
      <c r="C66" s="170">
        <f>IF('Indicator Date hidden'!D67="x","x",$C$2-'Indicator Date hidden'!D67)</f>
        <v>0</v>
      </c>
      <c r="D66" s="170">
        <f>IF('Indicator Date hidden'!E67="x","x",$D$2-'Indicator Date hidden'!E67)</f>
        <v>0</v>
      </c>
      <c r="E66" s="170">
        <f>IF('Indicator Date hidden'!F67="x","x",$E$2-'Indicator Date hidden'!F67)</f>
        <v>0</v>
      </c>
      <c r="F66" s="170">
        <f>IF('Indicator Date hidden'!G67="x","x",$F$2-'Indicator Date hidden'!G67)</f>
        <v>0</v>
      </c>
      <c r="G66" s="170">
        <f>IF('Indicator Date hidden'!H67="x","x",$G$2-'Indicator Date hidden'!H67)</f>
        <v>0</v>
      </c>
      <c r="H66" s="170">
        <f>IF('Indicator Date hidden'!I67="x","x",$H$2-'Indicator Date hidden'!I67)</f>
        <v>0</v>
      </c>
      <c r="I66" s="170">
        <f>IF('Indicator Date hidden'!J67="x","x",$I$2-'Indicator Date hidden'!J67)</f>
        <v>0</v>
      </c>
      <c r="J66" s="170">
        <f>IF('Indicator Date hidden'!K67="x","x",$J$2-'Indicator Date hidden'!K67)</f>
        <v>0</v>
      </c>
      <c r="K66" s="170">
        <f>IF('Indicator Date hidden'!L67="x","x",$K$2-'Indicator Date hidden'!L67)</f>
        <v>0</v>
      </c>
      <c r="L66" s="170">
        <f>IF('Indicator Date hidden'!M67="x","x",$L$2-'Indicator Date hidden'!M67)</f>
        <v>0</v>
      </c>
      <c r="M66" s="170">
        <f>IF('Indicator Date hidden'!N67="x","x",$M$2-'Indicator Date hidden'!N67)</f>
        <v>0</v>
      </c>
      <c r="N66" s="170">
        <f>IF('Indicator Date hidden'!O67="x","x",$N$2-'Indicator Date hidden'!O67)</f>
        <v>0</v>
      </c>
      <c r="O66" s="170">
        <f>IF('Indicator Date hidden'!P67="x","x",$O$2-'Indicator Date hidden'!P67)</f>
        <v>0</v>
      </c>
      <c r="P66" s="170">
        <f>IF('Indicator Date hidden'!Q67="x","x",$P$2-'Indicator Date hidden'!Q67)</f>
        <v>0</v>
      </c>
      <c r="Q66" s="170">
        <f>IF('Indicator Date hidden'!R67="x","x",$Q$2-'Indicator Date hidden'!R67)</f>
        <v>1</v>
      </c>
      <c r="R66" s="170">
        <f>IF('Indicator Date hidden'!S67="x","x",$R$2-'Indicator Date hidden'!S67)</f>
        <v>0</v>
      </c>
      <c r="S66" s="170">
        <f>IF('Indicator Date hidden'!T67="x","x",$S$2-'Indicator Date hidden'!T67)</f>
        <v>0</v>
      </c>
      <c r="T66" s="170">
        <f>IF('Indicator Date hidden'!U67="x","x",$T$2-'Indicator Date hidden'!U67)</f>
        <v>0</v>
      </c>
      <c r="U66" s="170">
        <f>IF('Indicator Date hidden'!V67="x","x",$U$2-'Indicator Date hidden'!V67)</f>
        <v>0</v>
      </c>
      <c r="V66" s="170">
        <f>IF('Indicator Date hidden'!W67="x","x",$V$2-'Indicator Date hidden'!W67)</f>
        <v>0</v>
      </c>
      <c r="W66" s="170">
        <f>IF('Indicator Date hidden'!X67="x","x",$W$2-'Indicator Date hidden'!X67)</f>
        <v>2</v>
      </c>
      <c r="X66" s="170">
        <f>IF('Indicator Date hidden'!Y67="x","x",$X$2-'Indicator Date hidden'!Y67)</f>
        <v>6</v>
      </c>
      <c r="Y66" s="170">
        <f>IF('Indicator Date hidden'!Z67="x","x",$Y$2-'Indicator Date hidden'!Z67)</f>
        <v>0</v>
      </c>
      <c r="Z66" s="170">
        <f>IF('Indicator Date hidden'!AA67="x","x",$Z$2-'Indicator Date hidden'!AA67)</f>
        <v>0</v>
      </c>
      <c r="AA66" s="170">
        <f>IF('Indicator Date hidden'!AB67="x","x",$AA$2-'Indicator Date hidden'!AB67)</f>
        <v>0</v>
      </c>
      <c r="AB66" s="170">
        <f>IF('Indicator Date hidden'!AC67="x","x",$AB$2-'Indicator Date hidden'!AC67)</f>
        <v>0</v>
      </c>
      <c r="AC66" s="170">
        <f>IF('Indicator Date hidden'!AD67="x","x",$AC$2-'Indicator Date hidden'!AD67)</f>
        <v>0</v>
      </c>
      <c r="AD66" s="170">
        <f>IF('Indicator Date hidden'!AE67="x","x",$AD$2-'Indicator Date hidden'!AE67)</f>
        <v>0</v>
      </c>
      <c r="AE66" s="170">
        <f>IF('Indicator Date hidden'!AF67="x","x",$AE$2-'Indicator Date hidden'!AF67)</f>
        <v>0</v>
      </c>
      <c r="AF66" s="170">
        <f>IF('Indicator Date hidden'!AG67="x","x",$AF$2-'Indicator Date hidden'!AG67)</f>
        <v>10</v>
      </c>
      <c r="AG66" s="170">
        <f>IF('Indicator Date hidden'!AH67="x","x",$AG$2-'Indicator Date hidden'!AH67)</f>
        <v>0</v>
      </c>
      <c r="AH66" s="170">
        <f>IF('Indicator Date hidden'!AI67="x","x",$AH$2-'Indicator Date hidden'!AI67)</f>
        <v>0</v>
      </c>
      <c r="AI66" s="170">
        <f>IF('Indicator Date hidden'!AJ67="x","x",$AI$2-'Indicator Date hidden'!AJ67)</f>
        <v>0</v>
      </c>
      <c r="AJ66" s="170" t="str">
        <f>IF('Indicator Date hidden'!AK67="x","x",$AJ$2-'Indicator Date hidden'!AK67)</f>
        <v>x</v>
      </c>
      <c r="AK66" s="170">
        <f>IF('Indicator Date hidden'!AL67="x","x",$AK$2-'Indicator Date hidden'!AL67)</f>
        <v>0</v>
      </c>
      <c r="AL66" s="170">
        <f>IF('Indicator Date hidden'!AM67="x","x",$AL$2-'Indicator Date hidden'!AM67)</f>
        <v>0</v>
      </c>
      <c r="AM66" s="170">
        <f>IF('Indicator Date hidden'!AN67="x","x",$AM$2-'Indicator Date hidden'!AN67)</f>
        <v>0</v>
      </c>
      <c r="AN66" s="170">
        <f>IF('Indicator Date hidden'!AO67="x","x",$AN$2-'Indicator Date hidden'!AO67)</f>
        <v>0</v>
      </c>
      <c r="AO66" s="170">
        <f>IF('Indicator Date hidden'!AP67="x","x",$AO$2-'Indicator Date hidden'!AP67)</f>
        <v>0</v>
      </c>
      <c r="AP66" s="170">
        <f>IF('Indicator Date hidden'!AQ67="x","x",$AP$2-'Indicator Date hidden'!AQ67)</f>
        <v>0</v>
      </c>
      <c r="AQ66" s="170">
        <f>IF('Indicator Date hidden'!AR67="x","x",$AQ$2-'Indicator Date hidden'!AR67)</f>
        <v>0</v>
      </c>
      <c r="AR66" s="170">
        <f>IF('Indicator Date hidden'!AS67="x","x",$AR$2-'Indicator Date hidden'!AS67)</f>
        <v>0</v>
      </c>
      <c r="AS66" s="170">
        <f>IF('Indicator Date hidden'!AT67="x","x",$AS$2-'Indicator Date hidden'!AT67)</f>
        <v>0</v>
      </c>
      <c r="AT66" s="170">
        <f>IF('Indicator Date hidden'!AU67="x","x",$AT$2-'Indicator Date hidden'!AU67)</f>
        <v>0</v>
      </c>
      <c r="AU66" s="170">
        <f>IF('Indicator Date hidden'!AV67="x","x",$AU$2-'Indicator Date hidden'!AV67)</f>
        <v>1</v>
      </c>
      <c r="AV66" s="170">
        <f>IF('Indicator Date hidden'!AW67="x","x",$AV$2-'Indicator Date hidden'!AW67)</f>
        <v>0</v>
      </c>
      <c r="AW66" s="170">
        <f>IF('Indicator Date hidden'!AX67="x","x",$AW$2-'Indicator Date hidden'!AX67)</f>
        <v>0</v>
      </c>
      <c r="AX66" s="170">
        <f>IF('Indicator Date hidden'!AY67="x","x",$AX$2-'Indicator Date hidden'!AY67)</f>
        <v>0</v>
      </c>
      <c r="AY66" s="170">
        <f>IF('Indicator Date hidden'!AZ67="x","x",$AY$2-'Indicator Date hidden'!AZ67)</f>
        <v>0</v>
      </c>
      <c r="AZ66" s="170">
        <f>IF('Indicator Date hidden'!BA67="x","x",$AZ$2-'Indicator Date hidden'!BA67)</f>
        <v>0</v>
      </c>
      <c r="BA66" s="5">
        <f t="shared" si="0"/>
        <v>20</v>
      </c>
      <c r="BB66" s="171">
        <f t="shared" si="1"/>
        <v>0.4</v>
      </c>
      <c r="BC66" s="5">
        <f t="shared" si="2"/>
        <v>5</v>
      </c>
      <c r="BD66" s="171">
        <f t="shared" si="3"/>
        <v>1.6370705543744901</v>
      </c>
      <c r="BE66" s="174">
        <f t="shared" si="4"/>
        <v>0</v>
      </c>
    </row>
    <row r="67" spans="1:57" x14ac:dyDescent="0.25">
      <c r="A67" t="s">
        <v>122</v>
      </c>
      <c r="B67" s="170">
        <f>IF('Indicator Date hidden'!C68="x","x",$B$2-'Indicator Date hidden'!C68)</f>
        <v>0</v>
      </c>
      <c r="C67" s="170">
        <f>IF('Indicator Date hidden'!D68="x","x",$C$2-'Indicator Date hidden'!D68)</f>
        <v>0</v>
      </c>
      <c r="D67" s="170">
        <f>IF('Indicator Date hidden'!E68="x","x",$D$2-'Indicator Date hidden'!E68)</f>
        <v>0</v>
      </c>
      <c r="E67" s="170">
        <f>IF('Indicator Date hidden'!F68="x","x",$E$2-'Indicator Date hidden'!F68)</f>
        <v>0</v>
      </c>
      <c r="F67" s="170">
        <f>IF('Indicator Date hidden'!G68="x","x",$F$2-'Indicator Date hidden'!G68)</f>
        <v>0</v>
      </c>
      <c r="G67" s="170">
        <f>IF('Indicator Date hidden'!H68="x","x",$G$2-'Indicator Date hidden'!H68)</f>
        <v>0</v>
      </c>
      <c r="H67" s="170">
        <f>IF('Indicator Date hidden'!I68="x","x",$H$2-'Indicator Date hidden'!I68)</f>
        <v>0</v>
      </c>
      <c r="I67" s="170">
        <f>IF('Indicator Date hidden'!J68="x","x",$I$2-'Indicator Date hidden'!J68)</f>
        <v>0</v>
      </c>
      <c r="J67" s="170">
        <f>IF('Indicator Date hidden'!K68="x","x",$J$2-'Indicator Date hidden'!K68)</f>
        <v>0</v>
      </c>
      <c r="K67" s="170">
        <f>IF('Indicator Date hidden'!L68="x","x",$K$2-'Indicator Date hidden'!L68)</f>
        <v>0</v>
      </c>
      <c r="L67" s="170">
        <f>IF('Indicator Date hidden'!M68="x","x",$L$2-'Indicator Date hidden'!M68)</f>
        <v>0</v>
      </c>
      <c r="M67" s="170">
        <f>IF('Indicator Date hidden'!N68="x","x",$M$2-'Indicator Date hidden'!N68)</f>
        <v>0</v>
      </c>
      <c r="N67" s="170">
        <f>IF('Indicator Date hidden'!O68="x","x",$N$2-'Indicator Date hidden'!O68)</f>
        <v>0</v>
      </c>
      <c r="O67" s="170">
        <f>IF('Indicator Date hidden'!P68="x","x",$O$2-'Indicator Date hidden'!P68)</f>
        <v>0</v>
      </c>
      <c r="P67" s="170">
        <f>IF('Indicator Date hidden'!Q68="x","x",$P$2-'Indicator Date hidden'!Q68)</f>
        <v>0</v>
      </c>
      <c r="Q67" s="170" t="str">
        <f>IF('Indicator Date hidden'!R68="x","x",$Q$2-'Indicator Date hidden'!R68)</f>
        <v>x</v>
      </c>
      <c r="R67" s="170">
        <f>IF('Indicator Date hidden'!S68="x","x",$R$2-'Indicator Date hidden'!S68)</f>
        <v>0</v>
      </c>
      <c r="S67" s="170">
        <f>IF('Indicator Date hidden'!T68="x","x",$S$2-'Indicator Date hidden'!T68)</f>
        <v>0</v>
      </c>
      <c r="T67" s="170">
        <f>IF('Indicator Date hidden'!U68="x","x",$T$2-'Indicator Date hidden'!U68)</f>
        <v>0</v>
      </c>
      <c r="U67" s="170" t="str">
        <f>IF('Indicator Date hidden'!V68="x","x",$U$2-'Indicator Date hidden'!V68)</f>
        <v>x</v>
      </c>
      <c r="V67" s="170">
        <f>IF('Indicator Date hidden'!W68="x","x",$V$2-'Indicator Date hidden'!W68)</f>
        <v>0</v>
      </c>
      <c r="W67" s="170" t="str">
        <f>IF('Indicator Date hidden'!X68="x","x",$W$2-'Indicator Date hidden'!X68)</f>
        <v>x</v>
      </c>
      <c r="X67" s="170">
        <f>IF('Indicator Date hidden'!Y68="x","x",$X$2-'Indicator Date hidden'!Y68)</f>
        <v>6</v>
      </c>
      <c r="Y67" s="170">
        <f>IF('Indicator Date hidden'!Z68="x","x",$Y$2-'Indicator Date hidden'!Z68)</f>
        <v>0</v>
      </c>
      <c r="Z67" s="170">
        <f>IF('Indicator Date hidden'!AA68="x","x",$Z$2-'Indicator Date hidden'!AA68)</f>
        <v>0</v>
      </c>
      <c r="AA67" s="170">
        <f>IF('Indicator Date hidden'!AB68="x","x",$AA$2-'Indicator Date hidden'!AB68)</f>
        <v>1</v>
      </c>
      <c r="AB67" s="170">
        <f>IF('Indicator Date hidden'!AC68="x","x",$AB$2-'Indicator Date hidden'!AC68)</f>
        <v>0</v>
      </c>
      <c r="AC67" s="170">
        <f>IF('Indicator Date hidden'!AD68="x","x",$AC$2-'Indicator Date hidden'!AD68)</f>
        <v>0</v>
      </c>
      <c r="AD67" s="170" t="str">
        <f>IF('Indicator Date hidden'!AE68="x","x",$AD$2-'Indicator Date hidden'!AE68)</f>
        <v>x</v>
      </c>
      <c r="AE67" s="170">
        <f>IF('Indicator Date hidden'!AF68="x","x",$AE$2-'Indicator Date hidden'!AF68)</f>
        <v>0</v>
      </c>
      <c r="AF67" s="170">
        <f>IF('Indicator Date hidden'!AG68="x","x",$AF$2-'Indicator Date hidden'!AG68)</f>
        <v>3</v>
      </c>
      <c r="AG67" s="170">
        <f>IF('Indicator Date hidden'!AH68="x","x",$AG$2-'Indicator Date hidden'!AH68)</f>
        <v>0</v>
      </c>
      <c r="AH67" s="170">
        <f>IF('Indicator Date hidden'!AI68="x","x",$AH$2-'Indicator Date hidden'!AI68)</f>
        <v>0</v>
      </c>
      <c r="AI67" s="170">
        <f>IF('Indicator Date hidden'!AJ68="x","x",$AI$2-'Indicator Date hidden'!AJ68)</f>
        <v>0</v>
      </c>
      <c r="AJ67" s="170" t="str">
        <f>IF('Indicator Date hidden'!AK68="x","x",$AJ$2-'Indicator Date hidden'!AK68)</f>
        <v>x</v>
      </c>
      <c r="AK67" s="170">
        <f>IF('Indicator Date hidden'!AL68="x","x",$AK$2-'Indicator Date hidden'!AL68)</f>
        <v>1</v>
      </c>
      <c r="AL67" s="170">
        <f>IF('Indicator Date hidden'!AM68="x","x",$AL$2-'Indicator Date hidden'!AM68)</f>
        <v>0</v>
      </c>
      <c r="AM67" s="170">
        <f>IF('Indicator Date hidden'!AN68="x","x",$AM$2-'Indicator Date hidden'!AN68)</f>
        <v>0</v>
      </c>
      <c r="AN67" s="170">
        <f>IF('Indicator Date hidden'!AO68="x","x",$AN$2-'Indicator Date hidden'!AO68)</f>
        <v>0</v>
      </c>
      <c r="AO67" s="170">
        <f>IF('Indicator Date hidden'!AP68="x","x",$AO$2-'Indicator Date hidden'!AP68)</f>
        <v>0</v>
      </c>
      <c r="AP67" s="170">
        <f>IF('Indicator Date hidden'!AQ68="x","x",$AP$2-'Indicator Date hidden'!AQ68)</f>
        <v>0</v>
      </c>
      <c r="AQ67" s="170">
        <f>IF('Indicator Date hidden'!AR68="x","x",$AQ$2-'Indicator Date hidden'!AR68)</f>
        <v>0</v>
      </c>
      <c r="AR67" s="170">
        <f>IF('Indicator Date hidden'!AS68="x","x",$AR$2-'Indicator Date hidden'!AS68)</f>
        <v>0</v>
      </c>
      <c r="AS67" s="170">
        <f>IF('Indicator Date hidden'!AT68="x","x",$AS$2-'Indicator Date hidden'!AT68)</f>
        <v>0</v>
      </c>
      <c r="AT67" s="170">
        <f>IF('Indicator Date hidden'!AU68="x","x",$AT$2-'Indicator Date hidden'!AU68)</f>
        <v>0</v>
      </c>
      <c r="AU67" s="170">
        <f>IF('Indicator Date hidden'!AV68="x","x",$AU$2-'Indicator Date hidden'!AV68)</f>
        <v>1</v>
      </c>
      <c r="AV67" s="170">
        <f>IF('Indicator Date hidden'!AW68="x","x",$AV$2-'Indicator Date hidden'!AW68)</f>
        <v>0</v>
      </c>
      <c r="AW67" s="170">
        <f>IF('Indicator Date hidden'!AX68="x","x",$AW$2-'Indicator Date hidden'!AX68)</f>
        <v>0</v>
      </c>
      <c r="AX67" s="170">
        <f>IF('Indicator Date hidden'!AY68="x","x",$AX$2-'Indicator Date hidden'!AY68)</f>
        <v>0</v>
      </c>
      <c r="AY67" s="170">
        <f>IF('Indicator Date hidden'!AZ68="x","x",$AY$2-'Indicator Date hidden'!AZ68)</f>
        <v>0</v>
      </c>
      <c r="AZ67" s="170">
        <f>IF('Indicator Date hidden'!BA68="x","x",$AZ$2-'Indicator Date hidden'!BA68)</f>
        <v>0</v>
      </c>
      <c r="BA67" s="5">
        <f t="shared" si="0"/>
        <v>12</v>
      </c>
      <c r="BB67" s="171">
        <f t="shared" si="1"/>
        <v>0.2608695652173913</v>
      </c>
      <c r="BC67" s="5">
        <f t="shared" si="2"/>
        <v>5</v>
      </c>
      <c r="BD67" s="171">
        <f t="shared" si="3"/>
        <v>0.98763623405222145</v>
      </c>
      <c r="BE67" s="174">
        <f t="shared" si="4"/>
        <v>0</v>
      </c>
    </row>
    <row r="68" spans="1:57" x14ac:dyDescent="0.25">
      <c r="A68" t="s">
        <v>124</v>
      </c>
      <c r="B68" s="170">
        <f>IF('Indicator Date hidden'!C69="x","x",$B$2-'Indicator Date hidden'!C69)</f>
        <v>0</v>
      </c>
      <c r="C68" s="170">
        <f>IF('Indicator Date hidden'!D69="x","x",$C$2-'Indicator Date hidden'!D69)</f>
        <v>0</v>
      </c>
      <c r="D68" s="170">
        <f>IF('Indicator Date hidden'!E69="x","x",$D$2-'Indicator Date hidden'!E69)</f>
        <v>0</v>
      </c>
      <c r="E68" s="170">
        <f>IF('Indicator Date hidden'!F69="x","x",$E$2-'Indicator Date hidden'!F69)</f>
        <v>0</v>
      </c>
      <c r="F68" s="170">
        <f>IF('Indicator Date hidden'!G69="x","x",$F$2-'Indicator Date hidden'!G69)</f>
        <v>0</v>
      </c>
      <c r="G68" s="170">
        <f>IF('Indicator Date hidden'!H69="x","x",$G$2-'Indicator Date hidden'!H69)</f>
        <v>0</v>
      </c>
      <c r="H68" s="170">
        <f>IF('Indicator Date hidden'!I69="x","x",$H$2-'Indicator Date hidden'!I69)</f>
        <v>0</v>
      </c>
      <c r="I68" s="170">
        <f>IF('Indicator Date hidden'!J69="x","x",$I$2-'Indicator Date hidden'!J69)</f>
        <v>0</v>
      </c>
      <c r="J68" s="170">
        <f>IF('Indicator Date hidden'!K69="x","x",$J$2-'Indicator Date hidden'!K69)</f>
        <v>0</v>
      </c>
      <c r="K68" s="170">
        <f>IF('Indicator Date hidden'!L69="x","x",$K$2-'Indicator Date hidden'!L69)</f>
        <v>0</v>
      </c>
      <c r="L68" s="170">
        <f>IF('Indicator Date hidden'!M69="x","x",$L$2-'Indicator Date hidden'!M69)</f>
        <v>0</v>
      </c>
      <c r="M68" s="170">
        <f>IF('Indicator Date hidden'!N69="x","x",$M$2-'Indicator Date hidden'!N69)</f>
        <v>0</v>
      </c>
      <c r="N68" s="170">
        <f>IF('Indicator Date hidden'!O69="x","x",$N$2-'Indicator Date hidden'!O69)</f>
        <v>0</v>
      </c>
      <c r="O68" s="170">
        <f>IF('Indicator Date hidden'!P69="x","x",$O$2-'Indicator Date hidden'!P69)</f>
        <v>0</v>
      </c>
      <c r="P68" s="170">
        <f>IF('Indicator Date hidden'!Q69="x","x",$P$2-'Indicator Date hidden'!Q69)</f>
        <v>0</v>
      </c>
      <c r="Q68" s="170" t="str">
        <f>IF('Indicator Date hidden'!R69="x","x",$Q$2-'Indicator Date hidden'!R69)</f>
        <v>x</v>
      </c>
      <c r="R68" s="170">
        <f>IF('Indicator Date hidden'!S69="x","x",$R$2-'Indicator Date hidden'!S69)</f>
        <v>0</v>
      </c>
      <c r="S68" s="170">
        <f>IF('Indicator Date hidden'!T69="x","x",$S$2-'Indicator Date hidden'!T69)</f>
        <v>0</v>
      </c>
      <c r="T68" s="170">
        <f>IF('Indicator Date hidden'!U69="x","x",$T$2-'Indicator Date hidden'!U69)</f>
        <v>0</v>
      </c>
      <c r="U68" s="170">
        <f>IF('Indicator Date hidden'!V69="x","x",$U$2-'Indicator Date hidden'!V69)</f>
        <v>0</v>
      </c>
      <c r="V68" s="170">
        <f>IF('Indicator Date hidden'!W69="x","x",$V$2-'Indicator Date hidden'!W69)</f>
        <v>0</v>
      </c>
      <c r="W68" s="170" t="str">
        <f>IF('Indicator Date hidden'!X69="x","x",$W$2-'Indicator Date hidden'!X69)</f>
        <v>x</v>
      </c>
      <c r="X68" s="170" t="str">
        <f>IF('Indicator Date hidden'!Y69="x","x",$X$2-'Indicator Date hidden'!Y69)</f>
        <v>x</v>
      </c>
      <c r="Y68" s="170">
        <f>IF('Indicator Date hidden'!Z69="x","x",$Y$2-'Indicator Date hidden'!Z69)</f>
        <v>0</v>
      </c>
      <c r="Z68" s="170">
        <f>IF('Indicator Date hidden'!AA69="x","x",$Z$2-'Indicator Date hidden'!AA69)</f>
        <v>0</v>
      </c>
      <c r="AA68" s="170" t="str">
        <f>IF('Indicator Date hidden'!AB69="x","x",$AA$2-'Indicator Date hidden'!AB69)</f>
        <v>x</v>
      </c>
      <c r="AB68" s="170">
        <f>IF('Indicator Date hidden'!AC69="x","x",$AB$2-'Indicator Date hidden'!AC69)</f>
        <v>0</v>
      </c>
      <c r="AC68" s="170">
        <f>IF('Indicator Date hidden'!AD69="x","x",$AC$2-'Indicator Date hidden'!AD69)</f>
        <v>0</v>
      </c>
      <c r="AD68" s="170" t="str">
        <f>IF('Indicator Date hidden'!AE69="x","x",$AD$2-'Indicator Date hidden'!AE69)</f>
        <v>x</v>
      </c>
      <c r="AE68" s="170" t="str">
        <f>IF('Indicator Date hidden'!AF69="x","x",$AE$2-'Indicator Date hidden'!AF69)</f>
        <v>x</v>
      </c>
      <c r="AF68" s="170">
        <f>IF('Indicator Date hidden'!AG69="x","x",$AF$2-'Indicator Date hidden'!AG69)</f>
        <v>7</v>
      </c>
      <c r="AG68" s="170">
        <f>IF('Indicator Date hidden'!AH69="x","x",$AG$2-'Indicator Date hidden'!AH69)</f>
        <v>0</v>
      </c>
      <c r="AH68" s="170">
        <f>IF('Indicator Date hidden'!AI69="x","x",$AH$2-'Indicator Date hidden'!AI69)</f>
        <v>0</v>
      </c>
      <c r="AI68" s="170">
        <f>IF('Indicator Date hidden'!AJ69="x","x",$AI$2-'Indicator Date hidden'!AJ69)</f>
        <v>0</v>
      </c>
      <c r="AJ68" s="170" t="str">
        <f>IF('Indicator Date hidden'!AK69="x","x",$AJ$2-'Indicator Date hidden'!AK69)</f>
        <v>x</v>
      </c>
      <c r="AK68" s="170">
        <f>IF('Indicator Date hidden'!AL69="x","x",$AK$2-'Indicator Date hidden'!AL69)</f>
        <v>1</v>
      </c>
      <c r="AL68" s="170">
        <f>IF('Indicator Date hidden'!AM69="x","x",$AL$2-'Indicator Date hidden'!AM69)</f>
        <v>0</v>
      </c>
      <c r="AM68" s="170">
        <f>IF('Indicator Date hidden'!AN69="x","x",$AM$2-'Indicator Date hidden'!AN69)</f>
        <v>0</v>
      </c>
      <c r="AN68" s="170">
        <f>IF('Indicator Date hidden'!AO69="x","x",$AN$2-'Indicator Date hidden'!AO69)</f>
        <v>0</v>
      </c>
      <c r="AO68" s="170">
        <f>IF('Indicator Date hidden'!AP69="x","x",$AO$2-'Indicator Date hidden'!AP69)</f>
        <v>0</v>
      </c>
      <c r="AP68" s="170" t="str">
        <f>IF('Indicator Date hidden'!AQ69="x","x",$AP$2-'Indicator Date hidden'!AQ69)</f>
        <v>x</v>
      </c>
      <c r="AQ68" s="170">
        <f>IF('Indicator Date hidden'!AR69="x","x",$AQ$2-'Indicator Date hidden'!AR69)</f>
        <v>4</v>
      </c>
      <c r="AR68" s="170">
        <f>IF('Indicator Date hidden'!AS69="x","x",$AR$2-'Indicator Date hidden'!AS69)</f>
        <v>0</v>
      </c>
      <c r="AS68" s="170">
        <f>IF('Indicator Date hidden'!AT69="x","x",$AS$2-'Indicator Date hidden'!AT69)</f>
        <v>0</v>
      </c>
      <c r="AT68" s="170">
        <f>IF('Indicator Date hidden'!AU69="x","x",$AT$2-'Indicator Date hidden'!AU69)</f>
        <v>0</v>
      </c>
      <c r="AU68" s="170" t="str">
        <f>IF('Indicator Date hidden'!AV69="x","x",$AU$2-'Indicator Date hidden'!AV69)</f>
        <v>x</v>
      </c>
      <c r="AV68" s="170">
        <f>IF('Indicator Date hidden'!AW69="x","x",$AV$2-'Indicator Date hidden'!AW69)</f>
        <v>0</v>
      </c>
      <c r="AW68" s="170">
        <f>IF('Indicator Date hidden'!AX69="x","x",$AW$2-'Indicator Date hidden'!AX69)</f>
        <v>0</v>
      </c>
      <c r="AX68" s="170">
        <f>IF('Indicator Date hidden'!AY69="x","x",$AX$2-'Indicator Date hidden'!AY69)</f>
        <v>0</v>
      </c>
      <c r="AY68" s="170">
        <f>IF('Indicator Date hidden'!AZ69="x","x",$AY$2-'Indicator Date hidden'!AZ69)</f>
        <v>0</v>
      </c>
      <c r="AZ68" s="170">
        <f>IF('Indicator Date hidden'!BA69="x","x",$AZ$2-'Indicator Date hidden'!BA69)</f>
        <v>0</v>
      </c>
      <c r="BA68" s="5">
        <f t="shared" ref="BA68:BA131" si="5">SUM(B68:AZ68)</f>
        <v>12</v>
      </c>
      <c r="BB68" s="171">
        <f t="shared" ref="BB68:BB131" si="6">BA68/COUNT(B68:AZ68)</f>
        <v>0.2857142857142857</v>
      </c>
      <c r="BC68" s="5">
        <f t="shared" ref="BC68:BC131" si="7">COUNTIF(B68:AZ68,"&gt;0")</f>
        <v>3</v>
      </c>
      <c r="BD68" s="171">
        <f t="shared" ref="BD68:BD131" si="8">_xlfn.STDEV.P(B68:AZ68)</f>
        <v>1.2205719636167902</v>
      </c>
      <c r="BE68" s="174">
        <f t="shared" ref="BE68:BE131" si="9">MEDIAN(B68:AZ68)</f>
        <v>0</v>
      </c>
    </row>
    <row r="69" spans="1:57" x14ac:dyDescent="0.25">
      <c r="A69" t="s">
        <v>126</v>
      </c>
      <c r="B69" s="170">
        <f>IF('Indicator Date hidden'!C70="x","x",$B$2-'Indicator Date hidden'!C70)</f>
        <v>0</v>
      </c>
      <c r="C69" s="170">
        <f>IF('Indicator Date hidden'!D70="x","x",$C$2-'Indicator Date hidden'!D70)</f>
        <v>0</v>
      </c>
      <c r="D69" s="170">
        <f>IF('Indicator Date hidden'!E70="x","x",$D$2-'Indicator Date hidden'!E70)</f>
        <v>0</v>
      </c>
      <c r="E69" s="170">
        <f>IF('Indicator Date hidden'!F70="x","x",$E$2-'Indicator Date hidden'!F70)</f>
        <v>0</v>
      </c>
      <c r="F69" s="170">
        <f>IF('Indicator Date hidden'!G70="x","x",$F$2-'Indicator Date hidden'!G70)</f>
        <v>0</v>
      </c>
      <c r="G69" s="170">
        <f>IF('Indicator Date hidden'!H70="x","x",$G$2-'Indicator Date hidden'!H70)</f>
        <v>0</v>
      </c>
      <c r="H69" s="170">
        <f>IF('Indicator Date hidden'!I70="x","x",$H$2-'Indicator Date hidden'!I70)</f>
        <v>0</v>
      </c>
      <c r="I69" s="170">
        <f>IF('Indicator Date hidden'!J70="x","x",$I$2-'Indicator Date hidden'!J70)</f>
        <v>0</v>
      </c>
      <c r="J69" s="170">
        <f>IF('Indicator Date hidden'!K70="x","x",$J$2-'Indicator Date hidden'!K70)</f>
        <v>0</v>
      </c>
      <c r="K69" s="170">
        <f>IF('Indicator Date hidden'!L70="x","x",$K$2-'Indicator Date hidden'!L70)</f>
        <v>0</v>
      </c>
      <c r="L69" s="170">
        <f>IF('Indicator Date hidden'!M70="x","x",$L$2-'Indicator Date hidden'!M70)</f>
        <v>0</v>
      </c>
      <c r="M69" s="170">
        <f>IF('Indicator Date hidden'!N70="x","x",$M$2-'Indicator Date hidden'!N70)</f>
        <v>0</v>
      </c>
      <c r="N69" s="170">
        <f>IF('Indicator Date hidden'!O70="x","x",$N$2-'Indicator Date hidden'!O70)</f>
        <v>0</v>
      </c>
      <c r="O69" s="170">
        <f>IF('Indicator Date hidden'!P70="x","x",$O$2-'Indicator Date hidden'!P70)</f>
        <v>0</v>
      </c>
      <c r="P69" s="170">
        <f>IF('Indicator Date hidden'!Q70="x","x",$P$2-'Indicator Date hidden'!Q70)</f>
        <v>0</v>
      </c>
      <c r="Q69" s="170" t="str">
        <f>IF('Indicator Date hidden'!R70="x","x",$Q$2-'Indicator Date hidden'!R70)</f>
        <v>x</v>
      </c>
      <c r="R69" s="170">
        <f>IF('Indicator Date hidden'!S70="x","x",$R$2-'Indicator Date hidden'!S70)</f>
        <v>0</v>
      </c>
      <c r="S69" s="170">
        <f>IF('Indicator Date hidden'!T70="x","x",$S$2-'Indicator Date hidden'!T70)</f>
        <v>0</v>
      </c>
      <c r="T69" s="170">
        <f>IF('Indicator Date hidden'!U70="x","x",$T$2-'Indicator Date hidden'!U70)</f>
        <v>0</v>
      </c>
      <c r="U69" s="170">
        <f>IF('Indicator Date hidden'!V70="x","x",$U$2-'Indicator Date hidden'!V70)</f>
        <v>0</v>
      </c>
      <c r="V69" s="170">
        <f>IF('Indicator Date hidden'!W70="x","x",$V$2-'Indicator Date hidden'!W70)</f>
        <v>0</v>
      </c>
      <c r="W69" s="170">
        <f>IF('Indicator Date hidden'!X70="x","x",$W$2-'Indicator Date hidden'!X70)</f>
        <v>1</v>
      </c>
      <c r="X69" s="170">
        <f>IF('Indicator Date hidden'!Y70="x","x",$X$2-'Indicator Date hidden'!Y70)</f>
        <v>7</v>
      </c>
      <c r="Y69" s="170">
        <f>IF('Indicator Date hidden'!Z70="x","x",$Y$2-'Indicator Date hidden'!Z70)</f>
        <v>0</v>
      </c>
      <c r="Z69" s="170">
        <f>IF('Indicator Date hidden'!AA70="x","x",$Z$2-'Indicator Date hidden'!AA70)</f>
        <v>0</v>
      </c>
      <c r="AA69" s="170">
        <f>IF('Indicator Date hidden'!AB70="x","x",$AA$2-'Indicator Date hidden'!AB70)</f>
        <v>0</v>
      </c>
      <c r="AB69" s="170">
        <f>IF('Indicator Date hidden'!AC70="x","x",$AB$2-'Indicator Date hidden'!AC70)</f>
        <v>0</v>
      </c>
      <c r="AC69" s="170">
        <f>IF('Indicator Date hidden'!AD70="x","x",$AC$2-'Indicator Date hidden'!AD70)</f>
        <v>0</v>
      </c>
      <c r="AD69" s="170">
        <f>IF('Indicator Date hidden'!AE70="x","x",$AD$2-'Indicator Date hidden'!AE70)</f>
        <v>0</v>
      </c>
      <c r="AE69" s="170">
        <f>IF('Indicator Date hidden'!AF70="x","x",$AE$2-'Indicator Date hidden'!AF70)</f>
        <v>0</v>
      </c>
      <c r="AF69" s="170">
        <f>IF('Indicator Date hidden'!AG70="x","x",$AF$2-'Indicator Date hidden'!AG70)</f>
        <v>1</v>
      </c>
      <c r="AG69" s="170">
        <f>IF('Indicator Date hidden'!AH70="x","x",$AG$2-'Indicator Date hidden'!AH70)</f>
        <v>0</v>
      </c>
      <c r="AH69" s="170">
        <f>IF('Indicator Date hidden'!AI70="x","x",$AH$2-'Indicator Date hidden'!AI70)</f>
        <v>0</v>
      </c>
      <c r="AI69" s="170">
        <f>IF('Indicator Date hidden'!AJ70="x","x",$AI$2-'Indicator Date hidden'!AJ70)</f>
        <v>0</v>
      </c>
      <c r="AJ69" s="170">
        <f>IF('Indicator Date hidden'!AK70="x","x",$AJ$2-'Indicator Date hidden'!AK70)</f>
        <v>1</v>
      </c>
      <c r="AK69" s="170">
        <f>IF('Indicator Date hidden'!AL70="x","x",$AK$2-'Indicator Date hidden'!AL70)</f>
        <v>1</v>
      </c>
      <c r="AL69" s="170">
        <f>IF('Indicator Date hidden'!AM70="x","x",$AL$2-'Indicator Date hidden'!AM70)</f>
        <v>0</v>
      </c>
      <c r="AM69" s="170">
        <f>IF('Indicator Date hidden'!AN70="x","x",$AM$2-'Indicator Date hidden'!AN70)</f>
        <v>0</v>
      </c>
      <c r="AN69" s="170">
        <f>IF('Indicator Date hidden'!AO70="x","x",$AN$2-'Indicator Date hidden'!AO70)</f>
        <v>0</v>
      </c>
      <c r="AO69" s="170">
        <f>IF('Indicator Date hidden'!AP70="x","x",$AO$2-'Indicator Date hidden'!AP70)</f>
        <v>0</v>
      </c>
      <c r="AP69" s="170">
        <f>IF('Indicator Date hidden'!AQ70="x","x",$AP$2-'Indicator Date hidden'!AQ70)</f>
        <v>0</v>
      </c>
      <c r="AQ69" s="170">
        <f>IF('Indicator Date hidden'!AR70="x","x",$AQ$2-'Indicator Date hidden'!AR70)</f>
        <v>0</v>
      </c>
      <c r="AR69" s="170">
        <f>IF('Indicator Date hidden'!AS70="x","x",$AR$2-'Indicator Date hidden'!AS70)</f>
        <v>0</v>
      </c>
      <c r="AS69" s="170">
        <f>IF('Indicator Date hidden'!AT70="x","x",$AS$2-'Indicator Date hidden'!AT70)</f>
        <v>0</v>
      </c>
      <c r="AT69" s="170">
        <f>IF('Indicator Date hidden'!AU70="x","x",$AT$2-'Indicator Date hidden'!AU70)</f>
        <v>0</v>
      </c>
      <c r="AU69" s="170">
        <f>IF('Indicator Date hidden'!AV70="x","x",$AU$2-'Indicator Date hidden'!AV70)</f>
        <v>1</v>
      </c>
      <c r="AV69" s="170">
        <f>IF('Indicator Date hidden'!AW70="x","x",$AV$2-'Indicator Date hidden'!AW70)</f>
        <v>0</v>
      </c>
      <c r="AW69" s="170">
        <f>IF('Indicator Date hidden'!AX70="x","x",$AW$2-'Indicator Date hidden'!AX70)</f>
        <v>0</v>
      </c>
      <c r="AX69" s="170">
        <f>IF('Indicator Date hidden'!AY70="x","x",$AX$2-'Indicator Date hidden'!AY70)</f>
        <v>0</v>
      </c>
      <c r="AY69" s="170">
        <f>IF('Indicator Date hidden'!AZ70="x","x",$AY$2-'Indicator Date hidden'!AZ70)</f>
        <v>0</v>
      </c>
      <c r="AZ69" s="170">
        <f>IF('Indicator Date hidden'!BA70="x","x",$AZ$2-'Indicator Date hidden'!BA70)</f>
        <v>0</v>
      </c>
      <c r="BA69" s="5">
        <f t="shared" si="5"/>
        <v>12</v>
      </c>
      <c r="BB69" s="171">
        <f t="shared" si="6"/>
        <v>0.24</v>
      </c>
      <c r="BC69" s="5">
        <f t="shared" si="7"/>
        <v>6</v>
      </c>
      <c r="BD69" s="171">
        <f t="shared" si="8"/>
        <v>1.0111379727811631</v>
      </c>
      <c r="BE69" s="174">
        <f t="shared" si="9"/>
        <v>0</v>
      </c>
    </row>
    <row r="70" spans="1:57" x14ac:dyDescent="0.25">
      <c r="A70" t="s">
        <v>128</v>
      </c>
      <c r="B70" s="170">
        <f>IF('Indicator Date hidden'!C71="x","x",$B$2-'Indicator Date hidden'!C71)</f>
        <v>0</v>
      </c>
      <c r="C70" s="170">
        <f>IF('Indicator Date hidden'!D71="x","x",$C$2-'Indicator Date hidden'!D71)</f>
        <v>0</v>
      </c>
      <c r="D70" s="170">
        <f>IF('Indicator Date hidden'!E71="x","x",$D$2-'Indicator Date hidden'!E71)</f>
        <v>0</v>
      </c>
      <c r="E70" s="170">
        <f>IF('Indicator Date hidden'!F71="x","x",$E$2-'Indicator Date hidden'!F71)</f>
        <v>0</v>
      </c>
      <c r="F70" s="170">
        <f>IF('Indicator Date hidden'!G71="x","x",$F$2-'Indicator Date hidden'!G71)</f>
        <v>0</v>
      </c>
      <c r="G70" s="170">
        <f>IF('Indicator Date hidden'!H71="x","x",$G$2-'Indicator Date hidden'!H71)</f>
        <v>0</v>
      </c>
      <c r="H70" s="170">
        <f>IF('Indicator Date hidden'!I71="x","x",$H$2-'Indicator Date hidden'!I71)</f>
        <v>0</v>
      </c>
      <c r="I70" s="170">
        <f>IF('Indicator Date hidden'!J71="x","x",$I$2-'Indicator Date hidden'!J71)</f>
        <v>0</v>
      </c>
      <c r="J70" s="170">
        <f>IF('Indicator Date hidden'!K71="x","x",$J$2-'Indicator Date hidden'!K71)</f>
        <v>0</v>
      </c>
      <c r="K70" s="170">
        <f>IF('Indicator Date hidden'!L71="x","x",$K$2-'Indicator Date hidden'!L71)</f>
        <v>0</v>
      </c>
      <c r="L70" s="170">
        <f>IF('Indicator Date hidden'!M71="x","x",$L$2-'Indicator Date hidden'!M71)</f>
        <v>0</v>
      </c>
      <c r="M70" s="170">
        <f>IF('Indicator Date hidden'!N71="x","x",$M$2-'Indicator Date hidden'!N71)</f>
        <v>0</v>
      </c>
      <c r="N70" s="170">
        <f>IF('Indicator Date hidden'!O71="x","x",$N$2-'Indicator Date hidden'!O71)</f>
        <v>0</v>
      </c>
      <c r="O70" s="170">
        <f>IF('Indicator Date hidden'!P71="x","x",$O$2-'Indicator Date hidden'!P71)</f>
        <v>0</v>
      </c>
      <c r="P70" s="170">
        <f>IF('Indicator Date hidden'!Q71="x","x",$P$2-'Indicator Date hidden'!Q71)</f>
        <v>0</v>
      </c>
      <c r="Q70" s="170">
        <f>IF('Indicator Date hidden'!R71="x","x",$Q$2-'Indicator Date hidden'!R71)</f>
        <v>3</v>
      </c>
      <c r="R70" s="170">
        <f>IF('Indicator Date hidden'!S71="x","x",$R$2-'Indicator Date hidden'!S71)</f>
        <v>0</v>
      </c>
      <c r="S70" s="170">
        <f>IF('Indicator Date hidden'!T71="x","x",$S$2-'Indicator Date hidden'!T71)</f>
        <v>0</v>
      </c>
      <c r="T70" s="170">
        <f>IF('Indicator Date hidden'!U71="x","x",$T$2-'Indicator Date hidden'!U71)</f>
        <v>0</v>
      </c>
      <c r="U70" s="170">
        <f>IF('Indicator Date hidden'!V71="x","x",$U$2-'Indicator Date hidden'!V71)</f>
        <v>0</v>
      </c>
      <c r="V70" s="170">
        <f>IF('Indicator Date hidden'!W71="x","x",$V$2-'Indicator Date hidden'!W71)</f>
        <v>0</v>
      </c>
      <c r="W70" s="170">
        <f>IF('Indicator Date hidden'!X71="x","x",$W$2-'Indicator Date hidden'!X71)</f>
        <v>0</v>
      </c>
      <c r="X70" s="170">
        <f>IF('Indicator Date hidden'!Y71="x","x",$X$2-'Indicator Date hidden'!Y71)</f>
        <v>0</v>
      </c>
      <c r="Y70" s="170">
        <f>IF('Indicator Date hidden'!Z71="x","x",$Y$2-'Indicator Date hidden'!Z71)</f>
        <v>0</v>
      </c>
      <c r="Z70" s="170">
        <f>IF('Indicator Date hidden'!AA71="x","x",$Z$2-'Indicator Date hidden'!AA71)</f>
        <v>0</v>
      </c>
      <c r="AA70" s="170">
        <f>IF('Indicator Date hidden'!AB71="x","x",$AA$2-'Indicator Date hidden'!AB71)</f>
        <v>0</v>
      </c>
      <c r="AB70" s="170">
        <f>IF('Indicator Date hidden'!AC71="x","x",$AB$2-'Indicator Date hidden'!AC71)</f>
        <v>0</v>
      </c>
      <c r="AC70" s="170">
        <f>IF('Indicator Date hidden'!AD71="x","x",$AC$2-'Indicator Date hidden'!AD71)</f>
        <v>0</v>
      </c>
      <c r="AD70" s="170">
        <f>IF('Indicator Date hidden'!AE71="x","x",$AD$2-'Indicator Date hidden'!AE71)</f>
        <v>0</v>
      </c>
      <c r="AE70" s="170" t="str">
        <f>IF('Indicator Date hidden'!AF71="x","x",$AE$2-'Indicator Date hidden'!AF71)</f>
        <v>x</v>
      </c>
      <c r="AF70" s="170">
        <f>IF('Indicator Date hidden'!AG71="x","x",$AF$2-'Indicator Date hidden'!AG71)</f>
        <v>3</v>
      </c>
      <c r="AG70" s="170">
        <f>IF('Indicator Date hidden'!AH71="x","x",$AG$2-'Indicator Date hidden'!AH71)</f>
        <v>0</v>
      </c>
      <c r="AH70" s="170">
        <f>IF('Indicator Date hidden'!AI71="x","x",$AH$2-'Indicator Date hidden'!AI71)</f>
        <v>0</v>
      </c>
      <c r="AI70" s="170">
        <f>IF('Indicator Date hidden'!AJ71="x","x",$AI$2-'Indicator Date hidden'!AJ71)</f>
        <v>0</v>
      </c>
      <c r="AJ70" s="170" t="str">
        <f>IF('Indicator Date hidden'!AK71="x","x",$AJ$2-'Indicator Date hidden'!AK71)</f>
        <v>x</v>
      </c>
      <c r="AK70" s="170">
        <f>IF('Indicator Date hidden'!AL71="x","x",$AK$2-'Indicator Date hidden'!AL71)</f>
        <v>0</v>
      </c>
      <c r="AL70" s="170">
        <f>IF('Indicator Date hidden'!AM71="x","x",$AL$2-'Indicator Date hidden'!AM71)</f>
        <v>0</v>
      </c>
      <c r="AM70" s="170">
        <f>IF('Indicator Date hidden'!AN71="x","x",$AM$2-'Indicator Date hidden'!AN71)</f>
        <v>0</v>
      </c>
      <c r="AN70" s="170">
        <f>IF('Indicator Date hidden'!AO71="x","x",$AN$2-'Indicator Date hidden'!AO71)</f>
        <v>0</v>
      </c>
      <c r="AO70" s="170">
        <f>IF('Indicator Date hidden'!AP71="x","x",$AO$2-'Indicator Date hidden'!AP71)</f>
        <v>1</v>
      </c>
      <c r="AP70" s="170">
        <f>IF('Indicator Date hidden'!AQ71="x","x",$AP$2-'Indicator Date hidden'!AQ71)</f>
        <v>1</v>
      </c>
      <c r="AQ70" s="170">
        <f>IF('Indicator Date hidden'!AR71="x","x",$AQ$2-'Indicator Date hidden'!AR71)</f>
        <v>0</v>
      </c>
      <c r="AR70" s="170">
        <f>IF('Indicator Date hidden'!AS71="x","x",$AR$2-'Indicator Date hidden'!AS71)</f>
        <v>0</v>
      </c>
      <c r="AS70" s="170">
        <f>IF('Indicator Date hidden'!AT71="x","x",$AS$2-'Indicator Date hidden'!AT71)</f>
        <v>0</v>
      </c>
      <c r="AT70" s="170">
        <f>IF('Indicator Date hidden'!AU71="x","x",$AT$2-'Indicator Date hidden'!AU71)</f>
        <v>0</v>
      </c>
      <c r="AU70" s="170">
        <f>IF('Indicator Date hidden'!AV71="x","x",$AU$2-'Indicator Date hidden'!AV71)</f>
        <v>1</v>
      </c>
      <c r="AV70" s="170">
        <f>IF('Indicator Date hidden'!AW71="x","x",$AV$2-'Indicator Date hidden'!AW71)</f>
        <v>0</v>
      </c>
      <c r="AW70" s="170">
        <f>IF('Indicator Date hidden'!AX71="x","x",$AW$2-'Indicator Date hidden'!AX71)</f>
        <v>0</v>
      </c>
      <c r="AX70" s="170">
        <f>IF('Indicator Date hidden'!AY71="x","x",$AX$2-'Indicator Date hidden'!AY71)</f>
        <v>0</v>
      </c>
      <c r="AY70" s="170">
        <f>IF('Indicator Date hidden'!AZ71="x","x",$AY$2-'Indicator Date hidden'!AZ71)</f>
        <v>0</v>
      </c>
      <c r="AZ70" s="170">
        <f>IF('Indicator Date hidden'!BA71="x","x",$AZ$2-'Indicator Date hidden'!BA71)</f>
        <v>0</v>
      </c>
      <c r="BA70" s="5">
        <f t="shared" si="5"/>
        <v>9</v>
      </c>
      <c r="BB70" s="171">
        <f t="shared" si="6"/>
        <v>0.18367346938775511</v>
      </c>
      <c r="BC70" s="5">
        <f t="shared" si="7"/>
        <v>5</v>
      </c>
      <c r="BD70" s="171">
        <f t="shared" si="8"/>
        <v>0.62835935993227154</v>
      </c>
      <c r="BE70" s="174">
        <f t="shared" si="9"/>
        <v>0</v>
      </c>
    </row>
    <row r="71" spans="1:57" x14ac:dyDescent="0.25">
      <c r="A71" t="s">
        <v>130</v>
      </c>
      <c r="B71" s="170">
        <f>IF('Indicator Date hidden'!C72="x","x",$B$2-'Indicator Date hidden'!C72)</f>
        <v>0</v>
      </c>
      <c r="C71" s="170">
        <f>IF('Indicator Date hidden'!D72="x","x",$C$2-'Indicator Date hidden'!D72)</f>
        <v>0</v>
      </c>
      <c r="D71" s="170">
        <f>IF('Indicator Date hidden'!E72="x","x",$D$2-'Indicator Date hidden'!E72)</f>
        <v>0</v>
      </c>
      <c r="E71" s="170">
        <f>IF('Indicator Date hidden'!F72="x","x",$E$2-'Indicator Date hidden'!F72)</f>
        <v>0</v>
      </c>
      <c r="F71" s="170">
        <f>IF('Indicator Date hidden'!G72="x","x",$F$2-'Indicator Date hidden'!G72)</f>
        <v>0</v>
      </c>
      <c r="G71" s="170">
        <f>IF('Indicator Date hidden'!H72="x","x",$G$2-'Indicator Date hidden'!H72)</f>
        <v>0</v>
      </c>
      <c r="H71" s="170">
        <f>IF('Indicator Date hidden'!I72="x","x",$H$2-'Indicator Date hidden'!I72)</f>
        <v>0</v>
      </c>
      <c r="I71" s="170">
        <f>IF('Indicator Date hidden'!J72="x","x",$I$2-'Indicator Date hidden'!J72)</f>
        <v>0</v>
      </c>
      <c r="J71" s="170">
        <f>IF('Indicator Date hidden'!K72="x","x",$J$2-'Indicator Date hidden'!K72)</f>
        <v>0</v>
      </c>
      <c r="K71" s="170">
        <f>IF('Indicator Date hidden'!L72="x","x",$K$2-'Indicator Date hidden'!L72)</f>
        <v>0</v>
      </c>
      <c r="L71" s="170">
        <f>IF('Indicator Date hidden'!M72="x","x",$L$2-'Indicator Date hidden'!M72)</f>
        <v>0</v>
      </c>
      <c r="M71" s="170">
        <f>IF('Indicator Date hidden'!N72="x","x",$M$2-'Indicator Date hidden'!N72)</f>
        <v>0</v>
      </c>
      <c r="N71" s="170">
        <f>IF('Indicator Date hidden'!O72="x","x",$N$2-'Indicator Date hidden'!O72)</f>
        <v>0</v>
      </c>
      <c r="O71" s="170">
        <f>IF('Indicator Date hidden'!P72="x","x",$O$2-'Indicator Date hidden'!P72)</f>
        <v>0</v>
      </c>
      <c r="P71" s="170">
        <f>IF('Indicator Date hidden'!Q72="x","x",$P$2-'Indicator Date hidden'!Q72)</f>
        <v>0</v>
      </c>
      <c r="Q71" s="170">
        <f>IF('Indicator Date hidden'!R72="x","x",$Q$2-'Indicator Date hidden'!R72)</f>
        <v>9</v>
      </c>
      <c r="R71" s="170">
        <f>IF('Indicator Date hidden'!S72="x","x",$R$2-'Indicator Date hidden'!S72)</f>
        <v>0</v>
      </c>
      <c r="S71" s="170">
        <f>IF('Indicator Date hidden'!T72="x","x",$S$2-'Indicator Date hidden'!T72)</f>
        <v>0</v>
      </c>
      <c r="T71" s="170">
        <f>IF('Indicator Date hidden'!U72="x","x",$T$2-'Indicator Date hidden'!U72)</f>
        <v>0</v>
      </c>
      <c r="U71" s="170">
        <f>IF('Indicator Date hidden'!V72="x","x",$U$2-'Indicator Date hidden'!V72)</f>
        <v>0</v>
      </c>
      <c r="V71" s="170">
        <f>IF('Indicator Date hidden'!W72="x","x",$V$2-'Indicator Date hidden'!W72)</f>
        <v>0</v>
      </c>
      <c r="W71" s="170">
        <f>IF('Indicator Date hidden'!X72="x","x",$W$2-'Indicator Date hidden'!X72)</f>
        <v>2</v>
      </c>
      <c r="X71" s="170">
        <f>IF('Indicator Date hidden'!Y72="x","x",$X$2-'Indicator Date hidden'!Y72)</f>
        <v>6</v>
      </c>
      <c r="Y71" s="170">
        <f>IF('Indicator Date hidden'!Z72="x","x",$Y$2-'Indicator Date hidden'!Z72)</f>
        <v>0</v>
      </c>
      <c r="Z71" s="170">
        <f>IF('Indicator Date hidden'!AA72="x","x",$Z$2-'Indicator Date hidden'!AA72)</f>
        <v>0</v>
      </c>
      <c r="AA71" s="170">
        <f>IF('Indicator Date hidden'!AB72="x","x",$AA$2-'Indicator Date hidden'!AB72)</f>
        <v>0</v>
      </c>
      <c r="AB71" s="170">
        <f>IF('Indicator Date hidden'!AC72="x","x",$AB$2-'Indicator Date hidden'!AC72)</f>
        <v>0</v>
      </c>
      <c r="AC71" s="170">
        <f>IF('Indicator Date hidden'!AD72="x","x",$AC$2-'Indicator Date hidden'!AD72)</f>
        <v>0</v>
      </c>
      <c r="AD71" s="170">
        <f>IF('Indicator Date hidden'!AE72="x","x",$AD$2-'Indicator Date hidden'!AE72)</f>
        <v>0</v>
      </c>
      <c r="AE71" s="170" t="str">
        <f>IF('Indicator Date hidden'!AF72="x","x",$AE$2-'Indicator Date hidden'!AF72)</f>
        <v>x</v>
      </c>
      <c r="AF71" s="170">
        <f>IF('Indicator Date hidden'!AG72="x","x",$AF$2-'Indicator Date hidden'!AG72)</f>
        <v>5</v>
      </c>
      <c r="AG71" s="170">
        <f>IF('Indicator Date hidden'!AH72="x","x",$AG$2-'Indicator Date hidden'!AH72)</f>
        <v>0</v>
      </c>
      <c r="AH71" s="170">
        <f>IF('Indicator Date hidden'!AI72="x","x",$AH$2-'Indicator Date hidden'!AI72)</f>
        <v>0</v>
      </c>
      <c r="AI71" s="170">
        <f>IF('Indicator Date hidden'!AJ72="x","x",$AI$2-'Indicator Date hidden'!AJ72)</f>
        <v>0</v>
      </c>
      <c r="AJ71" s="170" t="str">
        <f>IF('Indicator Date hidden'!AK72="x","x",$AJ$2-'Indicator Date hidden'!AK72)</f>
        <v>x</v>
      </c>
      <c r="AK71" s="170">
        <f>IF('Indicator Date hidden'!AL72="x","x",$AK$2-'Indicator Date hidden'!AL72)</f>
        <v>1</v>
      </c>
      <c r="AL71" s="170">
        <f>IF('Indicator Date hidden'!AM72="x","x",$AL$2-'Indicator Date hidden'!AM72)</f>
        <v>0</v>
      </c>
      <c r="AM71" s="170">
        <f>IF('Indicator Date hidden'!AN72="x","x",$AM$2-'Indicator Date hidden'!AN72)</f>
        <v>0</v>
      </c>
      <c r="AN71" s="170">
        <f>IF('Indicator Date hidden'!AO72="x","x",$AN$2-'Indicator Date hidden'!AO72)</f>
        <v>0</v>
      </c>
      <c r="AO71" s="170" t="str">
        <f>IF('Indicator Date hidden'!AP72="x","x",$AO$2-'Indicator Date hidden'!AP72)</f>
        <v>x</v>
      </c>
      <c r="AP71" s="170" t="str">
        <f>IF('Indicator Date hidden'!AQ72="x","x",$AP$2-'Indicator Date hidden'!AQ72)</f>
        <v>x</v>
      </c>
      <c r="AQ71" s="170">
        <f>IF('Indicator Date hidden'!AR72="x","x",$AQ$2-'Indicator Date hidden'!AR72)</f>
        <v>0</v>
      </c>
      <c r="AR71" s="170">
        <f>IF('Indicator Date hidden'!AS72="x","x",$AR$2-'Indicator Date hidden'!AS72)</f>
        <v>0</v>
      </c>
      <c r="AS71" s="170">
        <f>IF('Indicator Date hidden'!AT72="x","x",$AS$2-'Indicator Date hidden'!AT72)</f>
        <v>0</v>
      </c>
      <c r="AT71" s="170">
        <f>IF('Indicator Date hidden'!AU72="x","x",$AT$2-'Indicator Date hidden'!AU72)</f>
        <v>0</v>
      </c>
      <c r="AU71" s="170">
        <f>IF('Indicator Date hidden'!AV72="x","x",$AU$2-'Indicator Date hidden'!AV72)</f>
        <v>1</v>
      </c>
      <c r="AV71" s="170">
        <f>IF('Indicator Date hidden'!AW72="x","x",$AV$2-'Indicator Date hidden'!AW72)</f>
        <v>0</v>
      </c>
      <c r="AW71" s="170">
        <f>IF('Indicator Date hidden'!AX72="x","x",$AW$2-'Indicator Date hidden'!AX72)</f>
        <v>0</v>
      </c>
      <c r="AX71" s="170">
        <f>IF('Indicator Date hidden'!AY72="x","x",$AX$2-'Indicator Date hidden'!AY72)</f>
        <v>0</v>
      </c>
      <c r="AY71" s="170">
        <f>IF('Indicator Date hidden'!AZ72="x","x",$AY$2-'Indicator Date hidden'!AZ72)</f>
        <v>0</v>
      </c>
      <c r="AZ71" s="170">
        <f>IF('Indicator Date hidden'!BA72="x","x",$AZ$2-'Indicator Date hidden'!BA72)</f>
        <v>0</v>
      </c>
      <c r="BA71" s="5">
        <f t="shared" si="5"/>
        <v>24</v>
      </c>
      <c r="BB71" s="171">
        <f t="shared" si="6"/>
        <v>0.51063829787234039</v>
      </c>
      <c r="BC71" s="5">
        <f t="shared" si="7"/>
        <v>6</v>
      </c>
      <c r="BD71" s="171">
        <f t="shared" si="8"/>
        <v>1.6994660040609242</v>
      </c>
      <c r="BE71" s="174">
        <f t="shared" si="9"/>
        <v>0</v>
      </c>
    </row>
    <row r="72" spans="1:57" x14ac:dyDescent="0.25">
      <c r="A72" t="s">
        <v>131</v>
      </c>
      <c r="B72" s="170">
        <f>IF('Indicator Date hidden'!C73="x","x",$B$2-'Indicator Date hidden'!C73)</f>
        <v>0</v>
      </c>
      <c r="C72" s="170">
        <f>IF('Indicator Date hidden'!D73="x","x",$C$2-'Indicator Date hidden'!D73)</f>
        <v>0</v>
      </c>
      <c r="D72" s="170">
        <f>IF('Indicator Date hidden'!E73="x","x",$D$2-'Indicator Date hidden'!E73)</f>
        <v>0</v>
      </c>
      <c r="E72" s="170">
        <f>IF('Indicator Date hidden'!F73="x","x",$E$2-'Indicator Date hidden'!F73)</f>
        <v>0</v>
      </c>
      <c r="F72" s="170">
        <f>IF('Indicator Date hidden'!G73="x","x",$F$2-'Indicator Date hidden'!G73)</f>
        <v>0</v>
      </c>
      <c r="G72" s="170">
        <f>IF('Indicator Date hidden'!H73="x","x",$G$2-'Indicator Date hidden'!H73)</f>
        <v>0</v>
      </c>
      <c r="H72" s="170">
        <f>IF('Indicator Date hidden'!I73="x","x",$H$2-'Indicator Date hidden'!I73)</f>
        <v>0</v>
      </c>
      <c r="I72" s="170">
        <f>IF('Indicator Date hidden'!J73="x","x",$I$2-'Indicator Date hidden'!J73)</f>
        <v>0</v>
      </c>
      <c r="J72" s="170">
        <f>IF('Indicator Date hidden'!K73="x","x",$J$2-'Indicator Date hidden'!K73)</f>
        <v>0</v>
      </c>
      <c r="K72" s="170">
        <f>IF('Indicator Date hidden'!L73="x","x",$K$2-'Indicator Date hidden'!L73)</f>
        <v>0</v>
      </c>
      <c r="L72" s="170">
        <f>IF('Indicator Date hidden'!M73="x","x",$L$2-'Indicator Date hidden'!M73)</f>
        <v>0</v>
      </c>
      <c r="M72" s="170">
        <f>IF('Indicator Date hidden'!N73="x","x",$M$2-'Indicator Date hidden'!N73)</f>
        <v>0</v>
      </c>
      <c r="N72" s="170">
        <f>IF('Indicator Date hidden'!O73="x","x",$N$2-'Indicator Date hidden'!O73)</f>
        <v>0</v>
      </c>
      <c r="O72" s="170">
        <f>IF('Indicator Date hidden'!P73="x","x",$O$2-'Indicator Date hidden'!P73)</f>
        <v>0</v>
      </c>
      <c r="P72" s="170">
        <f>IF('Indicator Date hidden'!Q73="x","x",$P$2-'Indicator Date hidden'!Q73)</f>
        <v>0</v>
      </c>
      <c r="Q72" s="170">
        <f>IF('Indicator Date hidden'!R73="x","x",$Q$2-'Indicator Date hidden'!R73)</f>
        <v>6</v>
      </c>
      <c r="R72" s="170">
        <f>IF('Indicator Date hidden'!S73="x","x",$R$2-'Indicator Date hidden'!S73)</f>
        <v>0</v>
      </c>
      <c r="S72" s="170">
        <f>IF('Indicator Date hidden'!T73="x","x",$S$2-'Indicator Date hidden'!T73)</f>
        <v>0</v>
      </c>
      <c r="T72" s="170">
        <f>IF('Indicator Date hidden'!U73="x","x",$T$2-'Indicator Date hidden'!U73)</f>
        <v>0</v>
      </c>
      <c r="U72" s="170">
        <f>IF('Indicator Date hidden'!V73="x","x",$U$2-'Indicator Date hidden'!V73)</f>
        <v>0</v>
      </c>
      <c r="V72" s="170">
        <f>IF('Indicator Date hidden'!W73="x","x",$V$2-'Indicator Date hidden'!W73)</f>
        <v>0</v>
      </c>
      <c r="W72" s="170">
        <f>IF('Indicator Date hidden'!X73="x","x",$W$2-'Indicator Date hidden'!X73)</f>
        <v>2</v>
      </c>
      <c r="X72" s="170">
        <f>IF('Indicator Date hidden'!Y73="x","x",$X$2-'Indicator Date hidden'!Y73)</f>
        <v>6</v>
      </c>
      <c r="Y72" s="170">
        <f>IF('Indicator Date hidden'!Z73="x","x",$Y$2-'Indicator Date hidden'!Z73)</f>
        <v>0</v>
      </c>
      <c r="Z72" s="170">
        <f>IF('Indicator Date hidden'!AA73="x","x",$Z$2-'Indicator Date hidden'!AA73)</f>
        <v>0</v>
      </c>
      <c r="AA72" s="170">
        <f>IF('Indicator Date hidden'!AB73="x","x",$AA$2-'Indicator Date hidden'!AB73)</f>
        <v>0</v>
      </c>
      <c r="AB72" s="170">
        <f>IF('Indicator Date hidden'!AC73="x","x",$AB$2-'Indicator Date hidden'!AC73)</f>
        <v>0</v>
      </c>
      <c r="AC72" s="170">
        <f>IF('Indicator Date hidden'!AD73="x","x",$AC$2-'Indicator Date hidden'!AD73)</f>
        <v>0</v>
      </c>
      <c r="AD72" s="170">
        <f>IF('Indicator Date hidden'!AE73="x","x",$AD$2-'Indicator Date hidden'!AE73)</f>
        <v>0</v>
      </c>
      <c r="AE72" s="170">
        <f>IF('Indicator Date hidden'!AF73="x","x",$AE$2-'Indicator Date hidden'!AF73)</f>
        <v>0</v>
      </c>
      <c r="AF72" s="170">
        <f>IF('Indicator Date hidden'!AG73="x","x",$AF$2-'Indicator Date hidden'!AG73)</f>
        <v>9</v>
      </c>
      <c r="AG72" s="170">
        <f>IF('Indicator Date hidden'!AH73="x","x",$AG$2-'Indicator Date hidden'!AH73)</f>
        <v>0</v>
      </c>
      <c r="AH72" s="170">
        <f>IF('Indicator Date hidden'!AI73="x","x",$AH$2-'Indicator Date hidden'!AI73)</f>
        <v>0</v>
      </c>
      <c r="AI72" s="170">
        <f>IF('Indicator Date hidden'!AJ73="x","x",$AI$2-'Indicator Date hidden'!AJ73)</f>
        <v>0</v>
      </c>
      <c r="AJ72" s="170" t="str">
        <f>IF('Indicator Date hidden'!AK73="x","x",$AJ$2-'Indicator Date hidden'!AK73)</f>
        <v>x</v>
      </c>
      <c r="AK72" s="170">
        <f>IF('Indicator Date hidden'!AL73="x","x",$AK$2-'Indicator Date hidden'!AL73)</f>
        <v>1</v>
      </c>
      <c r="AL72" s="170">
        <f>IF('Indicator Date hidden'!AM73="x","x",$AL$2-'Indicator Date hidden'!AM73)</f>
        <v>0</v>
      </c>
      <c r="AM72" s="170">
        <f>IF('Indicator Date hidden'!AN73="x","x",$AM$2-'Indicator Date hidden'!AN73)</f>
        <v>0</v>
      </c>
      <c r="AN72" s="170">
        <f>IF('Indicator Date hidden'!AO73="x","x",$AN$2-'Indicator Date hidden'!AO73)</f>
        <v>0</v>
      </c>
      <c r="AO72" s="170" t="str">
        <f>IF('Indicator Date hidden'!AP73="x","x",$AO$2-'Indicator Date hidden'!AP73)</f>
        <v>x</v>
      </c>
      <c r="AP72" s="170" t="str">
        <f>IF('Indicator Date hidden'!AQ73="x","x",$AP$2-'Indicator Date hidden'!AQ73)</f>
        <v>x</v>
      </c>
      <c r="AQ72" s="170" t="str">
        <f>IF('Indicator Date hidden'!AR73="x","x",$AQ$2-'Indicator Date hidden'!AR73)</f>
        <v>x</v>
      </c>
      <c r="AR72" s="170">
        <f>IF('Indicator Date hidden'!AS73="x","x",$AR$2-'Indicator Date hidden'!AS73)</f>
        <v>0</v>
      </c>
      <c r="AS72" s="170">
        <f>IF('Indicator Date hidden'!AT73="x","x",$AS$2-'Indicator Date hidden'!AT73)</f>
        <v>0</v>
      </c>
      <c r="AT72" s="170">
        <f>IF('Indicator Date hidden'!AU73="x","x",$AT$2-'Indicator Date hidden'!AU73)</f>
        <v>0</v>
      </c>
      <c r="AU72" s="170">
        <f>IF('Indicator Date hidden'!AV73="x","x",$AU$2-'Indicator Date hidden'!AV73)</f>
        <v>1</v>
      </c>
      <c r="AV72" s="170">
        <f>IF('Indicator Date hidden'!AW73="x","x",$AV$2-'Indicator Date hidden'!AW73)</f>
        <v>0</v>
      </c>
      <c r="AW72" s="170">
        <f>IF('Indicator Date hidden'!AX73="x","x",$AW$2-'Indicator Date hidden'!AX73)</f>
        <v>0</v>
      </c>
      <c r="AX72" s="170">
        <f>IF('Indicator Date hidden'!AY73="x","x",$AX$2-'Indicator Date hidden'!AY73)</f>
        <v>0</v>
      </c>
      <c r="AY72" s="170">
        <f>IF('Indicator Date hidden'!AZ73="x","x",$AY$2-'Indicator Date hidden'!AZ73)</f>
        <v>0</v>
      </c>
      <c r="AZ72" s="170">
        <f>IF('Indicator Date hidden'!BA73="x","x",$AZ$2-'Indicator Date hidden'!BA73)</f>
        <v>0</v>
      </c>
      <c r="BA72" s="5">
        <f t="shared" si="5"/>
        <v>25</v>
      </c>
      <c r="BB72" s="171">
        <f t="shared" si="6"/>
        <v>0.53191489361702127</v>
      </c>
      <c r="BC72" s="5">
        <f t="shared" si="7"/>
        <v>6</v>
      </c>
      <c r="BD72" s="171">
        <f t="shared" si="8"/>
        <v>1.7606945417512512</v>
      </c>
      <c r="BE72" s="174">
        <f t="shared" si="9"/>
        <v>0</v>
      </c>
    </row>
    <row r="73" spans="1:57" x14ac:dyDescent="0.25">
      <c r="A73" t="s">
        <v>133</v>
      </c>
      <c r="B73" s="170">
        <f>IF('Indicator Date hidden'!C74="x","x",$B$2-'Indicator Date hidden'!C74)</f>
        <v>0</v>
      </c>
      <c r="C73" s="170">
        <f>IF('Indicator Date hidden'!D74="x","x",$C$2-'Indicator Date hidden'!D74)</f>
        <v>0</v>
      </c>
      <c r="D73" s="170">
        <f>IF('Indicator Date hidden'!E74="x","x",$D$2-'Indicator Date hidden'!E74)</f>
        <v>0</v>
      </c>
      <c r="E73" s="170">
        <f>IF('Indicator Date hidden'!F74="x","x",$E$2-'Indicator Date hidden'!F74)</f>
        <v>0</v>
      </c>
      <c r="F73" s="170">
        <f>IF('Indicator Date hidden'!G74="x","x",$F$2-'Indicator Date hidden'!G74)</f>
        <v>0</v>
      </c>
      <c r="G73" s="170">
        <f>IF('Indicator Date hidden'!H74="x","x",$G$2-'Indicator Date hidden'!H74)</f>
        <v>0</v>
      </c>
      <c r="H73" s="170">
        <f>IF('Indicator Date hidden'!I74="x","x",$H$2-'Indicator Date hidden'!I74)</f>
        <v>0</v>
      </c>
      <c r="I73" s="170">
        <f>IF('Indicator Date hidden'!J74="x","x",$I$2-'Indicator Date hidden'!J74)</f>
        <v>0</v>
      </c>
      <c r="J73" s="170">
        <f>IF('Indicator Date hidden'!K74="x","x",$J$2-'Indicator Date hidden'!K74)</f>
        <v>0</v>
      </c>
      <c r="K73" s="170">
        <f>IF('Indicator Date hidden'!L74="x","x",$K$2-'Indicator Date hidden'!L74)</f>
        <v>0</v>
      </c>
      <c r="L73" s="170">
        <f>IF('Indicator Date hidden'!M74="x","x",$L$2-'Indicator Date hidden'!M74)</f>
        <v>0</v>
      </c>
      <c r="M73" s="170">
        <f>IF('Indicator Date hidden'!N74="x","x",$M$2-'Indicator Date hidden'!N74)</f>
        <v>0</v>
      </c>
      <c r="N73" s="170">
        <f>IF('Indicator Date hidden'!O74="x","x",$N$2-'Indicator Date hidden'!O74)</f>
        <v>0</v>
      </c>
      <c r="O73" s="170">
        <f>IF('Indicator Date hidden'!P74="x","x",$O$2-'Indicator Date hidden'!P74)</f>
        <v>0</v>
      </c>
      <c r="P73" s="170">
        <f>IF('Indicator Date hidden'!Q74="x","x",$P$2-'Indicator Date hidden'!Q74)</f>
        <v>0</v>
      </c>
      <c r="Q73" s="170">
        <f>IF('Indicator Date hidden'!R74="x","x",$Q$2-'Indicator Date hidden'!R74)</f>
        <v>3</v>
      </c>
      <c r="R73" s="170">
        <f>IF('Indicator Date hidden'!S74="x","x",$R$2-'Indicator Date hidden'!S74)</f>
        <v>0</v>
      </c>
      <c r="S73" s="170">
        <f>IF('Indicator Date hidden'!T74="x","x",$S$2-'Indicator Date hidden'!T74)</f>
        <v>0</v>
      </c>
      <c r="T73" s="170">
        <f>IF('Indicator Date hidden'!U74="x","x",$T$2-'Indicator Date hidden'!U74)</f>
        <v>0</v>
      </c>
      <c r="U73" s="170">
        <f>IF('Indicator Date hidden'!V74="x","x",$U$2-'Indicator Date hidden'!V74)</f>
        <v>0</v>
      </c>
      <c r="V73" s="170">
        <f>IF('Indicator Date hidden'!W74="x","x",$V$2-'Indicator Date hidden'!W74)</f>
        <v>0</v>
      </c>
      <c r="W73" s="170">
        <f>IF('Indicator Date hidden'!X74="x","x",$W$2-'Indicator Date hidden'!X74)</f>
        <v>4</v>
      </c>
      <c r="X73" s="170">
        <f>IF('Indicator Date hidden'!Y74="x","x",$X$2-'Indicator Date hidden'!Y74)</f>
        <v>2</v>
      </c>
      <c r="Y73" s="170">
        <f>IF('Indicator Date hidden'!Z74="x","x",$Y$2-'Indicator Date hidden'!Z74)</f>
        <v>0</v>
      </c>
      <c r="Z73" s="170">
        <f>IF('Indicator Date hidden'!AA74="x","x",$Z$2-'Indicator Date hidden'!AA74)</f>
        <v>0</v>
      </c>
      <c r="AA73" s="170">
        <f>IF('Indicator Date hidden'!AB74="x","x",$AA$2-'Indicator Date hidden'!AB74)</f>
        <v>0</v>
      </c>
      <c r="AB73" s="170">
        <f>IF('Indicator Date hidden'!AC74="x","x",$AB$2-'Indicator Date hidden'!AC74)</f>
        <v>0</v>
      </c>
      <c r="AC73" s="170">
        <f>IF('Indicator Date hidden'!AD74="x","x",$AC$2-'Indicator Date hidden'!AD74)</f>
        <v>0</v>
      </c>
      <c r="AD73" s="170">
        <f>IF('Indicator Date hidden'!AE74="x","x",$AD$2-'Indicator Date hidden'!AE74)</f>
        <v>0</v>
      </c>
      <c r="AE73" s="170">
        <f>IF('Indicator Date hidden'!AF74="x","x",$AE$2-'Indicator Date hidden'!AF74)</f>
        <v>0</v>
      </c>
      <c r="AF73" s="170">
        <f>IF('Indicator Date hidden'!AG74="x","x",$AF$2-'Indicator Date hidden'!AG74)</f>
        <v>3</v>
      </c>
      <c r="AG73" s="170">
        <f>IF('Indicator Date hidden'!AH74="x","x",$AG$2-'Indicator Date hidden'!AH74)</f>
        <v>0</v>
      </c>
      <c r="AH73" s="170">
        <f>IF('Indicator Date hidden'!AI74="x","x",$AH$2-'Indicator Date hidden'!AI74)</f>
        <v>0</v>
      </c>
      <c r="AI73" s="170">
        <f>IF('Indicator Date hidden'!AJ74="x","x",$AI$2-'Indicator Date hidden'!AJ74)</f>
        <v>0</v>
      </c>
      <c r="AJ73" s="170">
        <f>IF('Indicator Date hidden'!AK74="x","x",$AJ$2-'Indicator Date hidden'!AK74)</f>
        <v>1</v>
      </c>
      <c r="AK73" s="170">
        <f>IF('Indicator Date hidden'!AL74="x","x",$AK$2-'Indicator Date hidden'!AL74)</f>
        <v>1</v>
      </c>
      <c r="AL73" s="170">
        <f>IF('Indicator Date hidden'!AM74="x","x",$AL$2-'Indicator Date hidden'!AM74)</f>
        <v>0</v>
      </c>
      <c r="AM73" s="170">
        <f>IF('Indicator Date hidden'!AN74="x","x",$AM$2-'Indicator Date hidden'!AN74)</f>
        <v>0</v>
      </c>
      <c r="AN73" s="170">
        <f>IF('Indicator Date hidden'!AO74="x","x",$AN$2-'Indicator Date hidden'!AO74)</f>
        <v>0</v>
      </c>
      <c r="AO73" s="170">
        <f>IF('Indicator Date hidden'!AP74="x","x",$AO$2-'Indicator Date hidden'!AP74)</f>
        <v>0</v>
      </c>
      <c r="AP73" s="170">
        <f>IF('Indicator Date hidden'!AQ74="x","x",$AP$2-'Indicator Date hidden'!AQ74)</f>
        <v>0</v>
      </c>
      <c r="AQ73" s="170">
        <f>IF('Indicator Date hidden'!AR74="x","x",$AQ$2-'Indicator Date hidden'!AR74)</f>
        <v>4</v>
      </c>
      <c r="AR73" s="170">
        <f>IF('Indicator Date hidden'!AS74="x","x",$AR$2-'Indicator Date hidden'!AS74)</f>
        <v>0</v>
      </c>
      <c r="AS73" s="170">
        <f>IF('Indicator Date hidden'!AT74="x","x",$AS$2-'Indicator Date hidden'!AT74)</f>
        <v>0</v>
      </c>
      <c r="AT73" s="170">
        <f>IF('Indicator Date hidden'!AU74="x","x",$AT$2-'Indicator Date hidden'!AU74)</f>
        <v>0</v>
      </c>
      <c r="AU73" s="170">
        <f>IF('Indicator Date hidden'!AV74="x","x",$AU$2-'Indicator Date hidden'!AV74)</f>
        <v>1</v>
      </c>
      <c r="AV73" s="170">
        <f>IF('Indicator Date hidden'!AW74="x","x",$AV$2-'Indicator Date hidden'!AW74)</f>
        <v>0</v>
      </c>
      <c r="AW73" s="170">
        <f>IF('Indicator Date hidden'!AX74="x","x",$AW$2-'Indicator Date hidden'!AX74)</f>
        <v>0</v>
      </c>
      <c r="AX73" s="170">
        <f>IF('Indicator Date hidden'!AY74="x","x",$AX$2-'Indicator Date hidden'!AY74)</f>
        <v>0</v>
      </c>
      <c r="AY73" s="170">
        <f>IF('Indicator Date hidden'!AZ74="x","x",$AY$2-'Indicator Date hidden'!AZ74)</f>
        <v>0</v>
      </c>
      <c r="AZ73" s="170">
        <f>IF('Indicator Date hidden'!BA74="x","x",$AZ$2-'Indicator Date hidden'!BA74)</f>
        <v>0</v>
      </c>
      <c r="BA73" s="5">
        <f t="shared" si="5"/>
        <v>19</v>
      </c>
      <c r="BB73" s="171">
        <f t="shared" si="6"/>
        <v>0.37254901960784315</v>
      </c>
      <c r="BC73" s="5">
        <f t="shared" si="7"/>
        <v>8</v>
      </c>
      <c r="BD73" s="171">
        <f t="shared" si="8"/>
        <v>0.98937065188571482</v>
      </c>
      <c r="BE73" s="174">
        <f t="shared" si="9"/>
        <v>0</v>
      </c>
    </row>
    <row r="74" spans="1:57" x14ac:dyDescent="0.25">
      <c r="A74" t="s">
        <v>135</v>
      </c>
      <c r="B74" s="170">
        <f>IF('Indicator Date hidden'!C75="x","x",$B$2-'Indicator Date hidden'!C75)</f>
        <v>0</v>
      </c>
      <c r="C74" s="170">
        <f>IF('Indicator Date hidden'!D75="x","x",$C$2-'Indicator Date hidden'!D75)</f>
        <v>0</v>
      </c>
      <c r="D74" s="170">
        <f>IF('Indicator Date hidden'!E75="x","x",$D$2-'Indicator Date hidden'!E75)</f>
        <v>0</v>
      </c>
      <c r="E74" s="170">
        <f>IF('Indicator Date hidden'!F75="x","x",$E$2-'Indicator Date hidden'!F75)</f>
        <v>0</v>
      </c>
      <c r="F74" s="170">
        <f>IF('Indicator Date hidden'!G75="x","x",$F$2-'Indicator Date hidden'!G75)</f>
        <v>0</v>
      </c>
      <c r="G74" s="170">
        <f>IF('Indicator Date hidden'!H75="x","x",$G$2-'Indicator Date hidden'!H75)</f>
        <v>0</v>
      </c>
      <c r="H74" s="170">
        <f>IF('Indicator Date hidden'!I75="x","x",$H$2-'Indicator Date hidden'!I75)</f>
        <v>0</v>
      </c>
      <c r="I74" s="170">
        <f>IF('Indicator Date hidden'!J75="x","x",$I$2-'Indicator Date hidden'!J75)</f>
        <v>0</v>
      </c>
      <c r="J74" s="170">
        <f>IF('Indicator Date hidden'!K75="x","x",$J$2-'Indicator Date hidden'!K75)</f>
        <v>0</v>
      </c>
      <c r="K74" s="170">
        <f>IF('Indicator Date hidden'!L75="x","x",$K$2-'Indicator Date hidden'!L75)</f>
        <v>0</v>
      </c>
      <c r="L74" s="170">
        <f>IF('Indicator Date hidden'!M75="x","x",$L$2-'Indicator Date hidden'!M75)</f>
        <v>0</v>
      </c>
      <c r="M74" s="170">
        <f>IF('Indicator Date hidden'!N75="x","x",$M$2-'Indicator Date hidden'!N75)</f>
        <v>0</v>
      </c>
      <c r="N74" s="170">
        <f>IF('Indicator Date hidden'!O75="x","x",$N$2-'Indicator Date hidden'!O75)</f>
        <v>0</v>
      </c>
      <c r="O74" s="170">
        <f>IF('Indicator Date hidden'!P75="x","x",$O$2-'Indicator Date hidden'!P75)</f>
        <v>0</v>
      </c>
      <c r="P74" s="170">
        <f>IF('Indicator Date hidden'!Q75="x","x",$P$2-'Indicator Date hidden'!Q75)</f>
        <v>0</v>
      </c>
      <c r="Q74" s="170">
        <f>IF('Indicator Date hidden'!R75="x","x",$Q$2-'Indicator Date hidden'!R75)</f>
        <v>3</v>
      </c>
      <c r="R74" s="170">
        <f>IF('Indicator Date hidden'!S75="x","x",$R$2-'Indicator Date hidden'!S75)</f>
        <v>0</v>
      </c>
      <c r="S74" s="170">
        <f>IF('Indicator Date hidden'!T75="x","x",$S$2-'Indicator Date hidden'!T75)</f>
        <v>0</v>
      </c>
      <c r="T74" s="170">
        <f>IF('Indicator Date hidden'!U75="x","x",$T$2-'Indicator Date hidden'!U75)</f>
        <v>0</v>
      </c>
      <c r="U74" s="170">
        <f>IF('Indicator Date hidden'!V75="x","x",$U$2-'Indicator Date hidden'!V75)</f>
        <v>0</v>
      </c>
      <c r="V74" s="170">
        <f>IF('Indicator Date hidden'!W75="x","x",$V$2-'Indicator Date hidden'!W75)</f>
        <v>0</v>
      </c>
      <c r="W74" s="170">
        <f>IF('Indicator Date hidden'!X75="x","x",$W$2-'Indicator Date hidden'!X75)</f>
        <v>4</v>
      </c>
      <c r="X74" s="170" t="str">
        <f>IF('Indicator Date hidden'!Y75="x","x",$X$2-'Indicator Date hidden'!Y75)</f>
        <v>x</v>
      </c>
      <c r="Y74" s="170">
        <f>IF('Indicator Date hidden'!Z75="x","x",$Y$2-'Indicator Date hidden'!Z75)</f>
        <v>0</v>
      </c>
      <c r="Z74" s="170">
        <f>IF('Indicator Date hidden'!AA75="x","x",$Z$2-'Indicator Date hidden'!AA75)</f>
        <v>0</v>
      </c>
      <c r="AA74" s="170">
        <f>IF('Indicator Date hidden'!AB75="x","x",$AA$2-'Indicator Date hidden'!AB75)</f>
        <v>0</v>
      </c>
      <c r="AB74" s="170">
        <f>IF('Indicator Date hidden'!AC75="x","x",$AB$2-'Indicator Date hidden'!AC75)</f>
        <v>0</v>
      </c>
      <c r="AC74" s="170">
        <f>IF('Indicator Date hidden'!AD75="x","x",$AC$2-'Indicator Date hidden'!AD75)</f>
        <v>0</v>
      </c>
      <c r="AD74" s="170">
        <f>IF('Indicator Date hidden'!AE75="x","x",$AD$2-'Indicator Date hidden'!AE75)</f>
        <v>0</v>
      </c>
      <c r="AE74" s="170">
        <f>IF('Indicator Date hidden'!AF75="x","x",$AE$2-'Indicator Date hidden'!AF75)</f>
        <v>0</v>
      </c>
      <c r="AF74" s="170">
        <f>IF('Indicator Date hidden'!AG75="x","x",$AF$2-'Indicator Date hidden'!AG75)</f>
        <v>-1</v>
      </c>
      <c r="AG74" s="170">
        <f>IF('Indicator Date hidden'!AH75="x","x",$AG$2-'Indicator Date hidden'!AH75)</f>
        <v>0</v>
      </c>
      <c r="AH74" s="170">
        <f>IF('Indicator Date hidden'!AI75="x","x",$AH$2-'Indicator Date hidden'!AI75)</f>
        <v>0</v>
      </c>
      <c r="AI74" s="170">
        <f>IF('Indicator Date hidden'!AJ75="x","x",$AI$2-'Indicator Date hidden'!AJ75)</f>
        <v>0</v>
      </c>
      <c r="AJ74" s="170">
        <f>IF('Indicator Date hidden'!AK75="x","x",$AJ$2-'Indicator Date hidden'!AK75)</f>
        <v>1</v>
      </c>
      <c r="AK74" s="170">
        <f>IF('Indicator Date hidden'!AL75="x","x",$AK$2-'Indicator Date hidden'!AL75)</f>
        <v>1</v>
      </c>
      <c r="AL74" s="170">
        <f>IF('Indicator Date hidden'!AM75="x","x",$AL$2-'Indicator Date hidden'!AM75)</f>
        <v>0</v>
      </c>
      <c r="AM74" s="170">
        <f>IF('Indicator Date hidden'!AN75="x","x",$AM$2-'Indicator Date hidden'!AN75)</f>
        <v>0</v>
      </c>
      <c r="AN74" s="170">
        <f>IF('Indicator Date hidden'!AO75="x","x",$AN$2-'Indicator Date hidden'!AO75)</f>
        <v>0</v>
      </c>
      <c r="AO74" s="170">
        <f>IF('Indicator Date hidden'!AP75="x","x",$AO$2-'Indicator Date hidden'!AP75)</f>
        <v>0</v>
      </c>
      <c r="AP74" s="170">
        <f>IF('Indicator Date hidden'!AQ75="x","x",$AP$2-'Indicator Date hidden'!AQ75)</f>
        <v>0</v>
      </c>
      <c r="AQ74" s="170">
        <f>IF('Indicator Date hidden'!AR75="x","x",$AQ$2-'Indicator Date hidden'!AR75)</f>
        <v>4</v>
      </c>
      <c r="AR74" s="170">
        <f>IF('Indicator Date hidden'!AS75="x","x",$AR$2-'Indicator Date hidden'!AS75)</f>
        <v>0</v>
      </c>
      <c r="AS74" s="170">
        <f>IF('Indicator Date hidden'!AT75="x","x",$AS$2-'Indicator Date hidden'!AT75)</f>
        <v>0</v>
      </c>
      <c r="AT74" s="170">
        <f>IF('Indicator Date hidden'!AU75="x","x",$AT$2-'Indicator Date hidden'!AU75)</f>
        <v>0</v>
      </c>
      <c r="AU74" s="170">
        <f>IF('Indicator Date hidden'!AV75="x","x",$AU$2-'Indicator Date hidden'!AV75)</f>
        <v>0</v>
      </c>
      <c r="AV74" s="170">
        <f>IF('Indicator Date hidden'!AW75="x","x",$AV$2-'Indicator Date hidden'!AW75)</f>
        <v>0</v>
      </c>
      <c r="AW74" s="170">
        <f>IF('Indicator Date hidden'!AX75="x","x",$AW$2-'Indicator Date hidden'!AX75)</f>
        <v>0</v>
      </c>
      <c r="AX74" s="170">
        <f>IF('Indicator Date hidden'!AY75="x","x",$AX$2-'Indicator Date hidden'!AY75)</f>
        <v>0</v>
      </c>
      <c r="AY74" s="170">
        <f>IF('Indicator Date hidden'!AZ75="x","x",$AY$2-'Indicator Date hidden'!AZ75)</f>
        <v>0</v>
      </c>
      <c r="AZ74" s="170">
        <f>IF('Indicator Date hidden'!BA75="x","x",$AZ$2-'Indicator Date hidden'!BA75)</f>
        <v>0</v>
      </c>
      <c r="BA74" s="5">
        <f t="shared" si="5"/>
        <v>12</v>
      </c>
      <c r="BB74" s="171">
        <f t="shared" si="6"/>
        <v>0.24</v>
      </c>
      <c r="BC74" s="5">
        <f t="shared" si="7"/>
        <v>5</v>
      </c>
      <c r="BD74" s="171">
        <f t="shared" si="8"/>
        <v>0.9068627239003707</v>
      </c>
      <c r="BE74" s="174">
        <f t="shared" si="9"/>
        <v>0</v>
      </c>
    </row>
    <row r="75" spans="1:57" x14ac:dyDescent="0.25">
      <c r="A75" t="s">
        <v>137</v>
      </c>
      <c r="B75" s="170">
        <f>IF('Indicator Date hidden'!C76="x","x",$B$2-'Indicator Date hidden'!C76)</f>
        <v>0</v>
      </c>
      <c r="C75" s="170">
        <f>IF('Indicator Date hidden'!D76="x","x",$C$2-'Indicator Date hidden'!D76)</f>
        <v>0</v>
      </c>
      <c r="D75" s="170">
        <f>IF('Indicator Date hidden'!E76="x","x",$D$2-'Indicator Date hidden'!E76)</f>
        <v>0</v>
      </c>
      <c r="E75" s="170">
        <f>IF('Indicator Date hidden'!F76="x","x",$E$2-'Indicator Date hidden'!F76)</f>
        <v>0</v>
      </c>
      <c r="F75" s="170">
        <f>IF('Indicator Date hidden'!G76="x","x",$F$2-'Indicator Date hidden'!G76)</f>
        <v>0</v>
      </c>
      <c r="G75" s="170">
        <f>IF('Indicator Date hidden'!H76="x","x",$G$2-'Indicator Date hidden'!H76)</f>
        <v>0</v>
      </c>
      <c r="H75" s="170">
        <f>IF('Indicator Date hidden'!I76="x","x",$H$2-'Indicator Date hidden'!I76)</f>
        <v>0</v>
      </c>
      <c r="I75" s="170">
        <f>IF('Indicator Date hidden'!J76="x","x",$I$2-'Indicator Date hidden'!J76)</f>
        <v>0</v>
      </c>
      <c r="J75" s="170">
        <f>IF('Indicator Date hidden'!K76="x","x",$J$2-'Indicator Date hidden'!K76)</f>
        <v>0</v>
      </c>
      <c r="K75" s="170">
        <f>IF('Indicator Date hidden'!L76="x","x",$K$2-'Indicator Date hidden'!L76)</f>
        <v>0</v>
      </c>
      <c r="L75" s="170">
        <f>IF('Indicator Date hidden'!M76="x","x",$L$2-'Indicator Date hidden'!M76)</f>
        <v>0</v>
      </c>
      <c r="M75" s="170">
        <f>IF('Indicator Date hidden'!N76="x","x",$M$2-'Indicator Date hidden'!N76)</f>
        <v>0</v>
      </c>
      <c r="N75" s="170">
        <f>IF('Indicator Date hidden'!O76="x","x",$N$2-'Indicator Date hidden'!O76)</f>
        <v>0</v>
      </c>
      <c r="O75" s="170">
        <f>IF('Indicator Date hidden'!P76="x","x",$O$2-'Indicator Date hidden'!P76)</f>
        <v>0</v>
      </c>
      <c r="P75" s="170">
        <f>IF('Indicator Date hidden'!Q76="x","x",$P$2-'Indicator Date hidden'!Q76)</f>
        <v>0</v>
      </c>
      <c r="Q75" s="170" t="str">
        <f>IF('Indicator Date hidden'!R76="x","x",$Q$2-'Indicator Date hidden'!R76)</f>
        <v>x</v>
      </c>
      <c r="R75" s="170">
        <f>IF('Indicator Date hidden'!S76="x","x",$R$2-'Indicator Date hidden'!S76)</f>
        <v>0</v>
      </c>
      <c r="S75" s="170">
        <f>IF('Indicator Date hidden'!T76="x","x",$S$2-'Indicator Date hidden'!T76)</f>
        <v>0</v>
      </c>
      <c r="T75" s="170">
        <f>IF('Indicator Date hidden'!U76="x","x",$T$2-'Indicator Date hidden'!U76)</f>
        <v>0</v>
      </c>
      <c r="U75" s="170" t="str">
        <f>IF('Indicator Date hidden'!V76="x","x",$U$2-'Indicator Date hidden'!V76)</f>
        <v>x</v>
      </c>
      <c r="V75" s="170">
        <f>IF('Indicator Date hidden'!W76="x","x",$V$2-'Indicator Date hidden'!W76)</f>
        <v>0</v>
      </c>
      <c r="W75" s="170" t="str">
        <f>IF('Indicator Date hidden'!X76="x","x",$W$2-'Indicator Date hidden'!X76)</f>
        <v>x</v>
      </c>
      <c r="X75" s="170">
        <f>IF('Indicator Date hidden'!Y76="x","x",$X$2-'Indicator Date hidden'!Y76)</f>
        <v>4</v>
      </c>
      <c r="Y75" s="170">
        <f>IF('Indicator Date hidden'!Z76="x","x",$Y$2-'Indicator Date hidden'!Z76)</f>
        <v>0</v>
      </c>
      <c r="Z75" s="170">
        <f>IF('Indicator Date hidden'!AA76="x","x",$Z$2-'Indicator Date hidden'!AA76)</f>
        <v>0</v>
      </c>
      <c r="AA75" s="170" t="str">
        <f>IF('Indicator Date hidden'!AB76="x","x",$AA$2-'Indicator Date hidden'!AB76)</f>
        <v>x</v>
      </c>
      <c r="AB75" s="170">
        <f>IF('Indicator Date hidden'!AC76="x","x",$AB$2-'Indicator Date hidden'!AC76)</f>
        <v>0</v>
      </c>
      <c r="AC75" s="170">
        <f>IF('Indicator Date hidden'!AD76="x","x",$AC$2-'Indicator Date hidden'!AD76)</f>
        <v>0</v>
      </c>
      <c r="AD75" s="170" t="str">
        <f>IF('Indicator Date hidden'!AE76="x","x",$AD$2-'Indicator Date hidden'!AE76)</f>
        <v>x</v>
      </c>
      <c r="AE75" s="170">
        <f>IF('Indicator Date hidden'!AF76="x","x",$AE$2-'Indicator Date hidden'!AF76)</f>
        <v>0</v>
      </c>
      <c r="AF75" s="170">
        <f>IF('Indicator Date hidden'!AG76="x","x",$AF$2-'Indicator Date hidden'!AG76)</f>
        <v>3</v>
      </c>
      <c r="AG75" s="170">
        <f>IF('Indicator Date hidden'!AH76="x","x",$AG$2-'Indicator Date hidden'!AH76)</f>
        <v>0</v>
      </c>
      <c r="AH75" s="170">
        <f>IF('Indicator Date hidden'!AI76="x","x",$AH$2-'Indicator Date hidden'!AI76)</f>
        <v>0</v>
      </c>
      <c r="AI75" s="170">
        <f>IF('Indicator Date hidden'!AJ76="x","x",$AI$2-'Indicator Date hidden'!AJ76)</f>
        <v>0</v>
      </c>
      <c r="AJ75" s="170" t="str">
        <f>IF('Indicator Date hidden'!AK76="x","x",$AJ$2-'Indicator Date hidden'!AK76)</f>
        <v>x</v>
      </c>
      <c r="AK75" s="170">
        <f>IF('Indicator Date hidden'!AL76="x","x",$AK$2-'Indicator Date hidden'!AL76)</f>
        <v>1</v>
      </c>
      <c r="AL75" s="170">
        <f>IF('Indicator Date hidden'!AM76="x","x",$AL$2-'Indicator Date hidden'!AM76)</f>
        <v>0</v>
      </c>
      <c r="AM75" s="170">
        <f>IF('Indicator Date hidden'!AN76="x","x",$AM$2-'Indicator Date hidden'!AN76)</f>
        <v>0</v>
      </c>
      <c r="AN75" s="170">
        <f>IF('Indicator Date hidden'!AO76="x","x",$AN$2-'Indicator Date hidden'!AO76)</f>
        <v>0</v>
      </c>
      <c r="AO75" s="170">
        <f>IF('Indicator Date hidden'!AP76="x","x",$AO$2-'Indicator Date hidden'!AP76)</f>
        <v>0</v>
      </c>
      <c r="AP75" s="170">
        <f>IF('Indicator Date hidden'!AQ76="x","x",$AP$2-'Indicator Date hidden'!AQ76)</f>
        <v>0</v>
      </c>
      <c r="AQ75" s="170">
        <f>IF('Indicator Date hidden'!AR76="x","x",$AQ$2-'Indicator Date hidden'!AR76)</f>
        <v>0</v>
      </c>
      <c r="AR75" s="170">
        <f>IF('Indicator Date hidden'!AS76="x","x",$AR$2-'Indicator Date hidden'!AS76)</f>
        <v>0</v>
      </c>
      <c r="AS75" s="170">
        <f>IF('Indicator Date hidden'!AT76="x","x",$AS$2-'Indicator Date hidden'!AT76)</f>
        <v>0</v>
      </c>
      <c r="AT75" s="170">
        <f>IF('Indicator Date hidden'!AU76="x","x",$AT$2-'Indicator Date hidden'!AU76)</f>
        <v>0</v>
      </c>
      <c r="AU75" s="170">
        <f>IF('Indicator Date hidden'!AV76="x","x",$AU$2-'Indicator Date hidden'!AV76)</f>
        <v>1</v>
      </c>
      <c r="AV75" s="170">
        <f>IF('Indicator Date hidden'!AW76="x","x",$AV$2-'Indicator Date hidden'!AW76)</f>
        <v>0</v>
      </c>
      <c r="AW75" s="170">
        <f>IF('Indicator Date hidden'!AX76="x","x",$AW$2-'Indicator Date hidden'!AX76)</f>
        <v>0</v>
      </c>
      <c r="AX75" s="170">
        <f>IF('Indicator Date hidden'!AY76="x","x",$AX$2-'Indicator Date hidden'!AY76)</f>
        <v>0</v>
      </c>
      <c r="AY75" s="170">
        <f>IF('Indicator Date hidden'!AZ76="x","x",$AY$2-'Indicator Date hidden'!AZ76)</f>
        <v>0</v>
      </c>
      <c r="AZ75" s="170">
        <f>IF('Indicator Date hidden'!BA76="x","x",$AZ$2-'Indicator Date hidden'!BA76)</f>
        <v>0</v>
      </c>
      <c r="BA75" s="5">
        <f t="shared" si="5"/>
        <v>9</v>
      </c>
      <c r="BB75" s="171">
        <f t="shared" si="6"/>
        <v>0.2</v>
      </c>
      <c r="BC75" s="5">
        <f t="shared" si="7"/>
        <v>4</v>
      </c>
      <c r="BD75" s="171">
        <f t="shared" si="8"/>
        <v>0.74833147735478833</v>
      </c>
      <c r="BE75" s="174">
        <f t="shared" si="9"/>
        <v>0</v>
      </c>
    </row>
    <row r="76" spans="1:57" x14ac:dyDescent="0.25">
      <c r="A76" t="s">
        <v>139</v>
      </c>
      <c r="B76" s="170">
        <f>IF('Indicator Date hidden'!C77="x","x",$B$2-'Indicator Date hidden'!C77)</f>
        <v>0</v>
      </c>
      <c r="C76" s="170">
        <f>IF('Indicator Date hidden'!D77="x","x",$C$2-'Indicator Date hidden'!D77)</f>
        <v>0</v>
      </c>
      <c r="D76" s="170">
        <f>IF('Indicator Date hidden'!E77="x","x",$D$2-'Indicator Date hidden'!E77)</f>
        <v>0</v>
      </c>
      <c r="E76" s="170">
        <f>IF('Indicator Date hidden'!F77="x","x",$E$2-'Indicator Date hidden'!F77)</f>
        <v>0</v>
      </c>
      <c r="F76" s="170">
        <f>IF('Indicator Date hidden'!G77="x","x",$F$2-'Indicator Date hidden'!G77)</f>
        <v>0</v>
      </c>
      <c r="G76" s="170">
        <f>IF('Indicator Date hidden'!H77="x","x",$G$2-'Indicator Date hidden'!H77)</f>
        <v>0</v>
      </c>
      <c r="H76" s="170">
        <f>IF('Indicator Date hidden'!I77="x","x",$H$2-'Indicator Date hidden'!I77)</f>
        <v>0</v>
      </c>
      <c r="I76" s="170">
        <f>IF('Indicator Date hidden'!J77="x","x",$I$2-'Indicator Date hidden'!J77)</f>
        <v>0</v>
      </c>
      <c r="J76" s="170">
        <f>IF('Indicator Date hidden'!K77="x","x",$J$2-'Indicator Date hidden'!K77)</f>
        <v>0</v>
      </c>
      <c r="K76" s="170">
        <f>IF('Indicator Date hidden'!L77="x","x",$K$2-'Indicator Date hidden'!L77)</f>
        <v>0</v>
      </c>
      <c r="L76" s="170">
        <f>IF('Indicator Date hidden'!M77="x","x",$L$2-'Indicator Date hidden'!M77)</f>
        <v>0</v>
      </c>
      <c r="M76" s="170">
        <f>IF('Indicator Date hidden'!N77="x","x",$M$2-'Indicator Date hidden'!N77)</f>
        <v>0</v>
      </c>
      <c r="N76" s="170">
        <f>IF('Indicator Date hidden'!O77="x","x",$N$2-'Indicator Date hidden'!O77)</f>
        <v>0</v>
      </c>
      <c r="O76" s="170">
        <f>IF('Indicator Date hidden'!P77="x","x",$O$2-'Indicator Date hidden'!P77)</f>
        <v>0</v>
      </c>
      <c r="P76" s="170">
        <f>IF('Indicator Date hidden'!Q77="x","x",$P$2-'Indicator Date hidden'!Q77)</f>
        <v>0</v>
      </c>
      <c r="Q76" s="170" t="str">
        <f>IF('Indicator Date hidden'!R77="x","x",$Q$2-'Indicator Date hidden'!R77)</f>
        <v>x</v>
      </c>
      <c r="R76" s="170">
        <f>IF('Indicator Date hidden'!S77="x","x",$R$2-'Indicator Date hidden'!S77)</f>
        <v>0</v>
      </c>
      <c r="S76" s="170">
        <f>IF('Indicator Date hidden'!T77="x","x",$S$2-'Indicator Date hidden'!T77)</f>
        <v>0</v>
      </c>
      <c r="T76" s="170">
        <f>IF('Indicator Date hidden'!U77="x","x",$T$2-'Indicator Date hidden'!U77)</f>
        <v>0</v>
      </c>
      <c r="U76" s="170" t="str">
        <f>IF('Indicator Date hidden'!V77="x","x",$U$2-'Indicator Date hidden'!V77)</f>
        <v>x</v>
      </c>
      <c r="V76" s="170">
        <f>IF('Indicator Date hidden'!W77="x","x",$V$2-'Indicator Date hidden'!W77)</f>
        <v>0</v>
      </c>
      <c r="W76" s="170" t="str">
        <f>IF('Indicator Date hidden'!X77="x","x",$W$2-'Indicator Date hidden'!X77)</f>
        <v>x</v>
      </c>
      <c r="X76" s="170">
        <f>IF('Indicator Date hidden'!Y77="x","x",$X$2-'Indicator Date hidden'!Y77)</f>
        <v>1</v>
      </c>
      <c r="Y76" s="170">
        <f>IF('Indicator Date hidden'!Z77="x","x",$Y$2-'Indicator Date hidden'!Z77)</f>
        <v>0</v>
      </c>
      <c r="Z76" s="170">
        <f>IF('Indicator Date hidden'!AA77="x","x",$Z$2-'Indicator Date hidden'!AA77)</f>
        <v>0</v>
      </c>
      <c r="AA76" s="170" t="str">
        <f>IF('Indicator Date hidden'!AB77="x","x",$AA$2-'Indicator Date hidden'!AB77)</f>
        <v>x</v>
      </c>
      <c r="AB76" s="170">
        <f>IF('Indicator Date hidden'!AC77="x","x",$AB$2-'Indicator Date hidden'!AC77)</f>
        <v>0</v>
      </c>
      <c r="AC76" s="170">
        <f>IF('Indicator Date hidden'!AD77="x","x",$AC$2-'Indicator Date hidden'!AD77)</f>
        <v>0</v>
      </c>
      <c r="AD76" s="170" t="str">
        <f>IF('Indicator Date hidden'!AE77="x","x",$AD$2-'Indicator Date hidden'!AE77)</f>
        <v>x</v>
      </c>
      <c r="AE76" s="170">
        <f>IF('Indicator Date hidden'!AF77="x","x",$AE$2-'Indicator Date hidden'!AF77)</f>
        <v>0</v>
      </c>
      <c r="AF76" s="170">
        <f>IF('Indicator Date hidden'!AG77="x","x",$AF$2-'Indicator Date hidden'!AG77)</f>
        <v>3</v>
      </c>
      <c r="AG76" s="170">
        <f>IF('Indicator Date hidden'!AH77="x","x",$AG$2-'Indicator Date hidden'!AH77)</f>
        <v>0</v>
      </c>
      <c r="AH76" s="170">
        <f>IF('Indicator Date hidden'!AI77="x","x",$AH$2-'Indicator Date hidden'!AI77)</f>
        <v>0</v>
      </c>
      <c r="AI76" s="170">
        <f>IF('Indicator Date hidden'!AJ77="x","x",$AI$2-'Indicator Date hidden'!AJ77)</f>
        <v>0</v>
      </c>
      <c r="AJ76" s="170" t="str">
        <f>IF('Indicator Date hidden'!AK77="x","x",$AJ$2-'Indicator Date hidden'!AK77)</f>
        <v>x</v>
      </c>
      <c r="AK76" s="170">
        <f>IF('Indicator Date hidden'!AL77="x","x",$AK$2-'Indicator Date hidden'!AL77)</f>
        <v>1</v>
      </c>
      <c r="AL76" s="170">
        <f>IF('Indicator Date hidden'!AM77="x","x",$AL$2-'Indicator Date hidden'!AM77)</f>
        <v>0</v>
      </c>
      <c r="AM76" s="170">
        <f>IF('Indicator Date hidden'!AN77="x","x",$AM$2-'Indicator Date hidden'!AN77)</f>
        <v>0</v>
      </c>
      <c r="AN76" s="170">
        <f>IF('Indicator Date hidden'!AO77="x","x",$AN$2-'Indicator Date hidden'!AO77)</f>
        <v>0</v>
      </c>
      <c r="AO76" s="170">
        <f>IF('Indicator Date hidden'!AP77="x","x",$AO$2-'Indicator Date hidden'!AP77)</f>
        <v>0</v>
      </c>
      <c r="AP76" s="170">
        <f>IF('Indicator Date hidden'!AQ77="x","x",$AP$2-'Indicator Date hidden'!AQ77)</f>
        <v>0</v>
      </c>
      <c r="AQ76" s="170" t="str">
        <f>IF('Indicator Date hidden'!AR77="x","x",$AQ$2-'Indicator Date hidden'!AR77)</f>
        <v>x</v>
      </c>
      <c r="AR76" s="170">
        <f>IF('Indicator Date hidden'!AS77="x","x",$AR$2-'Indicator Date hidden'!AS77)</f>
        <v>0</v>
      </c>
      <c r="AS76" s="170">
        <f>IF('Indicator Date hidden'!AT77="x","x",$AS$2-'Indicator Date hidden'!AT77)</f>
        <v>0</v>
      </c>
      <c r="AT76" s="170">
        <f>IF('Indicator Date hidden'!AU77="x","x",$AT$2-'Indicator Date hidden'!AU77)</f>
        <v>0</v>
      </c>
      <c r="AU76" s="170" t="str">
        <f>IF('Indicator Date hidden'!AV77="x","x",$AU$2-'Indicator Date hidden'!AV77)</f>
        <v>x</v>
      </c>
      <c r="AV76" s="170">
        <f>IF('Indicator Date hidden'!AW77="x","x",$AV$2-'Indicator Date hidden'!AW77)</f>
        <v>0</v>
      </c>
      <c r="AW76" s="170">
        <f>IF('Indicator Date hidden'!AX77="x","x",$AW$2-'Indicator Date hidden'!AX77)</f>
        <v>0</v>
      </c>
      <c r="AX76" s="170">
        <f>IF('Indicator Date hidden'!AY77="x","x",$AX$2-'Indicator Date hidden'!AY77)</f>
        <v>0</v>
      </c>
      <c r="AY76" s="170">
        <f>IF('Indicator Date hidden'!AZ77="x","x",$AY$2-'Indicator Date hidden'!AZ77)</f>
        <v>0</v>
      </c>
      <c r="AZ76" s="170">
        <f>IF('Indicator Date hidden'!BA77="x","x",$AZ$2-'Indicator Date hidden'!BA77)</f>
        <v>0</v>
      </c>
      <c r="BA76" s="5">
        <f t="shared" si="5"/>
        <v>5</v>
      </c>
      <c r="BB76" s="171">
        <f t="shared" si="6"/>
        <v>0.11627906976744186</v>
      </c>
      <c r="BC76" s="5">
        <f t="shared" si="7"/>
        <v>3</v>
      </c>
      <c r="BD76" s="171">
        <f t="shared" si="8"/>
        <v>0.49223280205852848</v>
      </c>
      <c r="BE76" s="174">
        <f t="shared" si="9"/>
        <v>0</v>
      </c>
    </row>
    <row r="77" spans="1:57" x14ac:dyDescent="0.25">
      <c r="A77" t="s">
        <v>141</v>
      </c>
      <c r="B77" s="170">
        <f>IF('Indicator Date hidden'!C78="x","x",$B$2-'Indicator Date hidden'!C78)</f>
        <v>0</v>
      </c>
      <c r="C77" s="170">
        <f>IF('Indicator Date hidden'!D78="x","x",$C$2-'Indicator Date hidden'!D78)</f>
        <v>0</v>
      </c>
      <c r="D77" s="170">
        <f>IF('Indicator Date hidden'!E78="x","x",$D$2-'Indicator Date hidden'!E78)</f>
        <v>0</v>
      </c>
      <c r="E77" s="170">
        <f>IF('Indicator Date hidden'!F78="x","x",$E$2-'Indicator Date hidden'!F78)</f>
        <v>0</v>
      </c>
      <c r="F77" s="170">
        <f>IF('Indicator Date hidden'!G78="x","x",$F$2-'Indicator Date hidden'!G78)</f>
        <v>0</v>
      </c>
      <c r="G77" s="170">
        <f>IF('Indicator Date hidden'!H78="x","x",$G$2-'Indicator Date hidden'!H78)</f>
        <v>0</v>
      </c>
      <c r="H77" s="170">
        <f>IF('Indicator Date hidden'!I78="x","x",$H$2-'Indicator Date hidden'!I78)</f>
        <v>0</v>
      </c>
      <c r="I77" s="170">
        <f>IF('Indicator Date hidden'!J78="x","x",$I$2-'Indicator Date hidden'!J78)</f>
        <v>0</v>
      </c>
      <c r="J77" s="170">
        <f>IF('Indicator Date hidden'!K78="x","x",$J$2-'Indicator Date hidden'!K78)</f>
        <v>0</v>
      </c>
      <c r="K77" s="170">
        <f>IF('Indicator Date hidden'!L78="x","x",$K$2-'Indicator Date hidden'!L78)</f>
        <v>0</v>
      </c>
      <c r="L77" s="170">
        <f>IF('Indicator Date hidden'!M78="x","x",$L$2-'Indicator Date hidden'!M78)</f>
        <v>0</v>
      </c>
      <c r="M77" s="170">
        <f>IF('Indicator Date hidden'!N78="x","x",$M$2-'Indicator Date hidden'!N78)</f>
        <v>0</v>
      </c>
      <c r="N77" s="170">
        <f>IF('Indicator Date hidden'!O78="x","x",$N$2-'Indicator Date hidden'!O78)</f>
        <v>0</v>
      </c>
      <c r="O77" s="170">
        <f>IF('Indicator Date hidden'!P78="x","x",$O$2-'Indicator Date hidden'!P78)</f>
        <v>0</v>
      </c>
      <c r="P77" s="170">
        <f>IF('Indicator Date hidden'!Q78="x","x",$P$2-'Indicator Date hidden'!Q78)</f>
        <v>0</v>
      </c>
      <c r="Q77" s="170">
        <f>IF('Indicator Date hidden'!R78="x","x",$Q$2-'Indicator Date hidden'!R78)</f>
        <v>9</v>
      </c>
      <c r="R77" s="170">
        <f>IF('Indicator Date hidden'!S78="x","x",$R$2-'Indicator Date hidden'!S78)</f>
        <v>0</v>
      </c>
      <c r="S77" s="170">
        <f>IF('Indicator Date hidden'!T78="x","x",$S$2-'Indicator Date hidden'!T78)</f>
        <v>0</v>
      </c>
      <c r="T77" s="170">
        <f>IF('Indicator Date hidden'!U78="x","x",$T$2-'Indicator Date hidden'!U78)</f>
        <v>0</v>
      </c>
      <c r="U77" s="170">
        <f>IF('Indicator Date hidden'!V78="x","x",$U$2-'Indicator Date hidden'!V78)</f>
        <v>0</v>
      </c>
      <c r="V77" s="170">
        <f>IF('Indicator Date hidden'!W78="x","x",$V$2-'Indicator Date hidden'!W78)</f>
        <v>0</v>
      </c>
      <c r="W77" s="170">
        <f>IF('Indicator Date hidden'!X78="x","x",$W$2-'Indicator Date hidden'!X78)</f>
        <v>10</v>
      </c>
      <c r="X77" s="170">
        <f>IF('Indicator Date hidden'!Y78="x","x",$X$2-'Indicator Date hidden'!Y78)</f>
        <v>0</v>
      </c>
      <c r="Y77" s="170">
        <f>IF('Indicator Date hidden'!Z78="x","x",$Y$2-'Indicator Date hidden'!Z78)</f>
        <v>0</v>
      </c>
      <c r="Z77" s="170">
        <f>IF('Indicator Date hidden'!AA78="x","x",$Z$2-'Indicator Date hidden'!AA78)</f>
        <v>0</v>
      </c>
      <c r="AA77" s="170">
        <f>IF('Indicator Date hidden'!AB78="x","x",$AA$2-'Indicator Date hidden'!AB78)</f>
        <v>0</v>
      </c>
      <c r="AB77" s="170">
        <f>IF('Indicator Date hidden'!AC78="x","x",$AB$2-'Indicator Date hidden'!AC78)</f>
        <v>0</v>
      </c>
      <c r="AC77" s="170">
        <f>IF('Indicator Date hidden'!AD78="x","x",$AC$2-'Indicator Date hidden'!AD78)</f>
        <v>0</v>
      </c>
      <c r="AD77" s="170">
        <f>IF('Indicator Date hidden'!AE78="x","x",$AD$2-'Indicator Date hidden'!AE78)</f>
        <v>0</v>
      </c>
      <c r="AE77" s="170">
        <f>IF('Indicator Date hidden'!AF78="x","x",$AE$2-'Indicator Date hidden'!AF78)</f>
        <v>0</v>
      </c>
      <c r="AF77" s="170">
        <f>IF('Indicator Date hidden'!AG78="x","x",$AF$2-'Indicator Date hidden'!AG78)</f>
        <v>6</v>
      </c>
      <c r="AG77" s="170">
        <f>IF('Indicator Date hidden'!AH78="x","x",$AG$2-'Indicator Date hidden'!AH78)</f>
        <v>0</v>
      </c>
      <c r="AH77" s="170">
        <f>IF('Indicator Date hidden'!AI78="x","x",$AH$2-'Indicator Date hidden'!AI78)</f>
        <v>0</v>
      </c>
      <c r="AI77" s="170">
        <f>IF('Indicator Date hidden'!AJ78="x","x",$AI$2-'Indicator Date hidden'!AJ78)</f>
        <v>0</v>
      </c>
      <c r="AJ77" s="170">
        <f>IF('Indicator Date hidden'!AK78="x","x",$AJ$2-'Indicator Date hidden'!AK78)</f>
        <v>1</v>
      </c>
      <c r="AK77" s="170">
        <f>IF('Indicator Date hidden'!AL78="x","x",$AK$2-'Indicator Date hidden'!AL78)</f>
        <v>1</v>
      </c>
      <c r="AL77" s="170">
        <f>IF('Indicator Date hidden'!AM78="x","x",$AL$2-'Indicator Date hidden'!AM78)</f>
        <v>0</v>
      </c>
      <c r="AM77" s="170">
        <f>IF('Indicator Date hidden'!AN78="x","x",$AM$2-'Indicator Date hidden'!AN78)</f>
        <v>0</v>
      </c>
      <c r="AN77" s="170">
        <f>IF('Indicator Date hidden'!AO78="x","x",$AN$2-'Indicator Date hidden'!AO78)</f>
        <v>0</v>
      </c>
      <c r="AO77" s="170">
        <f>IF('Indicator Date hidden'!AP78="x","x",$AO$2-'Indicator Date hidden'!AP78)</f>
        <v>0</v>
      </c>
      <c r="AP77" s="170">
        <f>IF('Indicator Date hidden'!AQ78="x","x",$AP$2-'Indicator Date hidden'!AQ78)</f>
        <v>0</v>
      </c>
      <c r="AQ77" s="170">
        <f>IF('Indicator Date hidden'!AR78="x","x",$AQ$2-'Indicator Date hidden'!AR78)</f>
        <v>0</v>
      </c>
      <c r="AR77" s="170">
        <f>IF('Indicator Date hidden'!AS78="x","x",$AR$2-'Indicator Date hidden'!AS78)</f>
        <v>0</v>
      </c>
      <c r="AS77" s="170">
        <f>IF('Indicator Date hidden'!AT78="x","x",$AS$2-'Indicator Date hidden'!AT78)</f>
        <v>0</v>
      </c>
      <c r="AT77" s="170">
        <f>IF('Indicator Date hidden'!AU78="x","x",$AT$2-'Indicator Date hidden'!AU78)</f>
        <v>0</v>
      </c>
      <c r="AU77" s="170">
        <f>IF('Indicator Date hidden'!AV78="x","x",$AU$2-'Indicator Date hidden'!AV78)</f>
        <v>1</v>
      </c>
      <c r="AV77" s="170">
        <f>IF('Indicator Date hidden'!AW78="x","x",$AV$2-'Indicator Date hidden'!AW78)</f>
        <v>0</v>
      </c>
      <c r="AW77" s="170">
        <f>IF('Indicator Date hidden'!AX78="x","x",$AW$2-'Indicator Date hidden'!AX78)</f>
        <v>0</v>
      </c>
      <c r="AX77" s="170">
        <f>IF('Indicator Date hidden'!AY78="x","x",$AX$2-'Indicator Date hidden'!AY78)</f>
        <v>0</v>
      </c>
      <c r="AY77" s="170">
        <f>IF('Indicator Date hidden'!AZ78="x","x",$AY$2-'Indicator Date hidden'!AZ78)</f>
        <v>0</v>
      </c>
      <c r="AZ77" s="170">
        <f>IF('Indicator Date hidden'!BA78="x","x",$AZ$2-'Indicator Date hidden'!BA78)</f>
        <v>0</v>
      </c>
      <c r="BA77" s="5">
        <f t="shared" si="5"/>
        <v>28</v>
      </c>
      <c r="BB77" s="171">
        <f t="shared" si="6"/>
        <v>0.5490196078431373</v>
      </c>
      <c r="BC77" s="5">
        <f t="shared" si="7"/>
        <v>6</v>
      </c>
      <c r="BD77" s="171">
        <f t="shared" si="8"/>
        <v>2.003073378685825</v>
      </c>
      <c r="BE77" s="174">
        <f t="shared" si="9"/>
        <v>0</v>
      </c>
    </row>
    <row r="78" spans="1:57" x14ac:dyDescent="0.25">
      <c r="A78" t="s">
        <v>143</v>
      </c>
      <c r="B78" s="170">
        <f>IF('Indicator Date hidden'!C79="x","x",$B$2-'Indicator Date hidden'!C79)</f>
        <v>0</v>
      </c>
      <c r="C78" s="170">
        <f>IF('Indicator Date hidden'!D79="x","x",$C$2-'Indicator Date hidden'!D79)</f>
        <v>0</v>
      </c>
      <c r="D78" s="170">
        <f>IF('Indicator Date hidden'!E79="x","x",$D$2-'Indicator Date hidden'!E79)</f>
        <v>0</v>
      </c>
      <c r="E78" s="170">
        <f>IF('Indicator Date hidden'!F79="x","x",$E$2-'Indicator Date hidden'!F79)</f>
        <v>0</v>
      </c>
      <c r="F78" s="170">
        <f>IF('Indicator Date hidden'!G79="x","x",$F$2-'Indicator Date hidden'!G79)</f>
        <v>0</v>
      </c>
      <c r="G78" s="170">
        <f>IF('Indicator Date hidden'!H79="x","x",$G$2-'Indicator Date hidden'!H79)</f>
        <v>0</v>
      </c>
      <c r="H78" s="170">
        <f>IF('Indicator Date hidden'!I79="x","x",$H$2-'Indicator Date hidden'!I79)</f>
        <v>0</v>
      </c>
      <c r="I78" s="170">
        <f>IF('Indicator Date hidden'!J79="x","x",$I$2-'Indicator Date hidden'!J79)</f>
        <v>0</v>
      </c>
      <c r="J78" s="170">
        <f>IF('Indicator Date hidden'!K79="x","x",$J$2-'Indicator Date hidden'!K79)</f>
        <v>0</v>
      </c>
      <c r="K78" s="170">
        <f>IF('Indicator Date hidden'!L79="x","x",$K$2-'Indicator Date hidden'!L79)</f>
        <v>0</v>
      </c>
      <c r="L78" s="170">
        <f>IF('Indicator Date hidden'!M79="x","x",$L$2-'Indicator Date hidden'!M79)</f>
        <v>0</v>
      </c>
      <c r="M78" s="170">
        <f>IF('Indicator Date hidden'!N79="x","x",$M$2-'Indicator Date hidden'!N79)</f>
        <v>0</v>
      </c>
      <c r="N78" s="170">
        <f>IF('Indicator Date hidden'!O79="x","x",$N$2-'Indicator Date hidden'!O79)</f>
        <v>0</v>
      </c>
      <c r="O78" s="170">
        <f>IF('Indicator Date hidden'!P79="x","x",$O$2-'Indicator Date hidden'!P79)</f>
        <v>0</v>
      </c>
      <c r="P78" s="170">
        <f>IF('Indicator Date hidden'!Q79="x","x",$P$2-'Indicator Date hidden'!Q79)</f>
        <v>0</v>
      </c>
      <c r="Q78" s="170">
        <f>IF('Indicator Date hidden'!R79="x","x",$Q$2-'Indicator Date hidden'!R79)</f>
        <v>3</v>
      </c>
      <c r="R78" s="170">
        <f>IF('Indicator Date hidden'!S79="x","x",$R$2-'Indicator Date hidden'!S79)</f>
        <v>0</v>
      </c>
      <c r="S78" s="170">
        <f>IF('Indicator Date hidden'!T79="x","x",$S$2-'Indicator Date hidden'!T79)</f>
        <v>0</v>
      </c>
      <c r="T78" s="170">
        <f>IF('Indicator Date hidden'!U79="x","x",$T$2-'Indicator Date hidden'!U79)</f>
        <v>0</v>
      </c>
      <c r="U78" s="170">
        <f>IF('Indicator Date hidden'!V79="x","x",$U$2-'Indicator Date hidden'!V79)</f>
        <v>0</v>
      </c>
      <c r="V78" s="170">
        <f>IF('Indicator Date hidden'!W79="x","x",$V$2-'Indicator Date hidden'!W79)</f>
        <v>0</v>
      </c>
      <c r="W78" s="170">
        <f>IF('Indicator Date hidden'!X79="x","x",$W$2-'Indicator Date hidden'!X79)</f>
        <v>3</v>
      </c>
      <c r="X78" s="170">
        <f>IF('Indicator Date hidden'!Y79="x","x",$X$2-'Indicator Date hidden'!Y79)</f>
        <v>4</v>
      </c>
      <c r="Y78" s="170">
        <f>IF('Indicator Date hidden'!Z79="x","x",$Y$2-'Indicator Date hidden'!Z79)</f>
        <v>0</v>
      </c>
      <c r="Z78" s="170">
        <f>IF('Indicator Date hidden'!AA79="x","x",$Z$2-'Indicator Date hidden'!AA79)</f>
        <v>0</v>
      </c>
      <c r="AA78" s="170">
        <f>IF('Indicator Date hidden'!AB79="x","x",$AA$2-'Indicator Date hidden'!AB79)</f>
        <v>0</v>
      </c>
      <c r="AB78" s="170">
        <f>IF('Indicator Date hidden'!AC79="x","x",$AB$2-'Indicator Date hidden'!AC79)</f>
        <v>0</v>
      </c>
      <c r="AC78" s="170">
        <f>IF('Indicator Date hidden'!AD79="x","x",$AC$2-'Indicator Date hidden'!AD79)</f>
        <v>0</v>
      </c>
      <c r="AD78" s="170">
        <f>IF('Indicator Date hidden'!AE79="x","x",$AD$2-'Indicator Date hidden'!AE79)</f>
        <v>0</v>
      </c>
      <c r="AE78" s="170">
        <f>IF('Indicator Date hidden'!AF79="x","x",$AE$2-'Indicator Date hidden'!AF79)</f>
        <v>0</v>
      </c>
      <c r="AF78" s="170">
        <f>IF('Indicator Date hidden'!AG79="x","x",$AF$2-'Indicator Date hidden'!AG79)</f>
        <v>5</v>
      </c>
      <c r="AG78" s="170">
        <f>IF('Indicator Date hidden'!AH79="x","x",$AG$2-'Indicator Date hidden'!AH79)</f>
        <v>0</v>
      </c>
      <c r="AH78" s="170">
        <f>IF('Indicator Date hidden'!AI79="x","x",$AH$2-'Indicator Date hidden'!AI79)</f>
        <v>0</v>
      </c>
      <c r="AI78" s="170">
        <f>IF('Indicator Date hidden'!AJ79="x","x",$AI$2-'Indicator Date hidden'!AJ79)</f>
        <v>0</v>
      </c>
      <c r="AJ78" s="170">
        <f>IF('Indicator Date hidden'!AK79="x","x",$AJ$2-'Indicator Date hidden'!AK79)</f>
        <v>0</v>
      </c>
      <c r="AK78" s="170">
        <f>IF('Indicator Date hidden'!AL79="x","x",$AK$2-'Indicator Date hidden'!AL79)</f>
        <v>1</v>
      </c>
      <c r="AL78" s="170">
        <f>IF('Indicator Date hidden'!AM79="x","x",$AL$2-'Indicator Date hidden'!AM79)</f>
        <v>0</v>
      </c>
      <c r="AM78" s="170">
        <f>IF('Indicator Date hidden'!AN79="x","x",$AM$2-'Indicator Date hidden'!AN79)</f>
        <v>0</v>
      </c>
      <c r="AN78" s="170">
        <f>IF('Indicator Date hidden'!AO79="x","x",$AN$2-'Indicator Date hidden'!AO79)</f>
        <v>0</v>
      </c>
      <c r="AO78" s="170">
        <f>IF('Indicator Date hidden'!AP79="x","x",$AO$2-'Indicator Date hidden'!AP79)</f>
        <v>0</v>
      </c>
      <c r="AP78" s="170">
        <f>IF('Indicator Date hidden'!AQ79="x","x",$AP$2-'Indicator Date hidden'!AQ79)</f>
        <v>0</v>
      </c>
      <c r="AQ78" s="170">
        <f>IF('Indicator Date hidden'!AR79="x","x",$AQ$2-'Indicator Date hidden'!AR79)</f>
        <v>0</v>
      </c>
      <c r="AR78" s="170">
        <f>IF('Indicator Date hidden'!AS79="x","x",$AR$2-'Indicator Date hidden'!AS79)</f>
        <v>0</v>
      </c>
      <c r="AS78" s="170">
        <f>IF('Indicator Date hidden'!AT79="x","x",$AS$2-'Indicator Date hidden'!AT79)</f>
        <v>0</v>
      </c>
      <c r="AT78" s="170">
        <f>IF('Indicator Date hidden'!AU79="x","x",$AT$2-'Indicator Date hidden'!AU79)</f>
        <v>0</v>
      </c>
      <c r="AU78" s="170">
        <f>IF('Indicator Date hidden'!AV79="x","x",$AU$2-'Indicator Date hidden'!AV79)</f>
        <v>0</v>
      </c>
      <c r="AV78" s="170">
        <f>IF('Indicator Date hidden'!AW79="x","x",$AV$2-'Indicator Date hidden'!AW79)</f>
        <v>0</v>
      </c>
      <c r="AW78" s="170">
        <f>IF('Indicator Date hidden'!AX79="x","x",$AW$2-'Indicator Date hidden'!AX79)</f>
        <v>0</v>
      </c>
      <c r="AX78" s="170">
        <f>IF('Indicator Date hidden'!AY79="x","x",$AX$2-'Indicator Date hidden'!AY79)</f>
        <v>0</v>
      </c>
      <c r="AY78" s="170">
        <f>IF('Indicator Date hidden'!AZ79="x","x",$AY$2-'Indicator Date hidden'!AZ79)</f>
        <v>0</v>
      </c>
      <c r="AZ78" s="170">
        <f>IF('Indicator Date hidden'!BA79="x","x",$AZ$2-'Indicator Date hidden'!BA79)</f>
        <v>0</v>
      </c>
      <c r="BA78" s="5">
        <f t="shared" si="5"/>
        <v>16</v>
      </c>
      <c r="BB78" s="171">
        <f t="shared" si="6"/>
        <v>0.31372549019607843</v>
      </c>
      <c r="BC78" s="5">
        <f t="shared" si="7"/>
        <v>5</v>
      </c>
      <c r="BD78" s="171">
        <f t="shared" si="8"/>
        <v>1.0382903760685276</v>
      </c>
      <c r="BE78" s="174">
        <f t="shared" si="9"/>
        <v>0</v>
      </c>
    </row>
    <row r="79" spans="1:57" x14ac:dyDescent="0.25">
      <c r="A79" t="s">
        <v>145</v>
      </c>
      <c r="B79" s="170">
        <f>IF('Indicator Date hidden'!C80="x","x",$B$2-'Indicator Date hidden'!C80)</f>
        <v>0</v>
      </c>
      <c r="C79" s="170">
        <f>IF('Indicator Date hidden'!D80="x","x",$C$2-'Indicator Date hidden'!D80)</f>
        <v>0</v>
      </c>
      <c r="D79" s="170">
        <f>IF('Indicator Date hidden'!E80="x","x",$D$2-'Indicator Date hidden'!E80)</f>
        <v>0</v>
      </c>
      <c r="E79" s="170">
        <f>IF('Indicator Date hidden'!F80="x","x",$E$2-'Indicator Date hidden'!F80)</f>
        <v>0</v>
      </c>
      <c r="F79" s="170">
        <f>IF('Indicator Date hidden'!G80="x","x",$F$2-'Indicator Date hidden'!G80)</f>
        <v>0</v>
      </c>
      <c r="G79" s="170">
        <f>IF('Indicator Date hidden'!H80="x","x",$G$2-'Indicator Date hidden'!H80)</f>
        <v>0</v>
      </c>
      <c r="H79" s="170">
        <f>IF('Indicator Date hidden'!I80="x","x",$H$2-'Indicator Date hidden'!I80)</f>
        <v>0</v>
      </c>
      <c r="I79" s="170">
        <f>IF('Indicator Date hidden'!J80="x","x",$I$2-'Indicator Date hidden'!J80)</f>
        <v>0</v>
      </c>
      <c r="J79" s="170">
        <f>IF('Indicator Date hidden'!K80="x","x",$J$2-'Indicator Date hidden'!K80)</f>
        <v>0</v>
      </c>
      <c r="K79" s="170">
        <f>IF('Indicator Date hidden'!L80="x","x",$K$2-'Indicator Date hidden'!L80)</f>
        <v>0</v>
      </c>
      <c r="L79" s="170">
        <f>IF('Indicator Date hidden'!M80="x","x",$L$2-'Indicator Date hidden'!M80)</f>
        <v>0</v>
      </c>
      <c r="M79" s="170">
        <f>IF('Indicator Date hidden'!N80="x","x",$M$2-'Indicator Date hidden'!N80)</f>
        <v>0</v>
      </c>
      <c r="N79" s="170">
        <f>IF('Indicator Date hidden'!O80="x","x",$N$2-'Indicator Date hidden'!O80)</f>
        <v>0</v>
      </c>
      <c r="O79" s="170">
        <f>IF('Indicator Date hidden'!P80="x","x",$O$2-'Indicator Date hidden'!P80)</f>
        <v>0</v>
      </c>
      <c r="P79" s="170">
        <f>IF('Indicator Date hidden'!Q80="x","x",$P$2-'Indicator Date hidden'!Q80)</f>
        <v>0</v>
      </c>
      <c r="Q79" s="170" t="str">
        <f>IF('Indicator Date hidden'!R80="x","x",$Q$2-'Indicator Date hidden'!R80)</f>
        <v>x</v>
      </c>
      <c r="R79" s="170">
        <f>IF('Indicator Date hidden'!S80="x","x",$R$2-'Indicator Date hidden'!S80)</f>
        <v>0</v>
      </c>
      <c r="S79" s="170">
        <f>IF('Indicator Date hidden'!T80="x","x",$S$2-'Indicator Date hidden'!T80)</f>
        <v>0</v>
      </c>
      <c r="T79" s="170">
        <f>IF('Indicator Date hidden'!U80="x","x",$T$2-'Indicator Date hidden'!U80)</f>
        <v>0</v>
      </c>
      <c r="U79" s="170" t="str">
        <f>IF('Indicator Date hidden'!V80="x","x",$U$2-'Indicator Date hidden'!V80)</f>
        <v>x</v>
      </c>
      <c r="V79" s="170">
        <f>IF('Indicator Date hidden'!W80="x","x",$V$2-'Indicator Date hidden'!W80)</f>
        <v>0</v>
      </c>
      <c r="W79" s="170" t="str">
        <f>IF('Indicator Date hidden'!X80="x","x",$W$2-'Indicator Date hidden'!X80)</f>
        <v>x</v>
      </c>
      <c r="X79" s="170">
        <f>IF('Indicator Date hidden'!Y80="x","x",$X$2-'Indicator Date hidden'!Y80)</f>
        <v>6</v>
      </c>
      <c r="Y79" s="170">
        <f>IF('Indicator Date hidden'!Z80="x","x",$Y$2-'Indicator Date hidden'!Z80)</f>
        <v>0</v>
      </c>
      <c r="Z79" s="170">
        <f>IF('Indicator Date hidden'!AA80="x","x",$Z$2-'Indicator Date hidden'!AA80)</f>
        <v>0</v>
      </c>
      <c r="AA79" s="170">
        <f>IF('Indicator Date hidden'!AB80="x","x",$AA$2-'Indicator Date hidden'!AB80)</f>
        <v>0</v>
      </c>
      <c r="AB79" s="170">
        <f>IF('Indicator Date hidden'!AC80="x","x",$AB$2-'Indicator Date hidden'!AC80)</f>
        <v>0</v>
      </c>
      <c r="AC79" s="170">
        <f>IF('Indicator Date hidden'!AD80="x","x",$AC$2-'Indicator Date hidden'!AD80)</f>
        <v>0</v>
      </c>
      <c r="AD79" s="170">
        <f>IF('Indicator Date hidden'!AE80="x","x",$AD$2-'Indicator Date hidden'!AE80)</f>
        <v>0</v>
      </c>
      <c r="AE79" s="170">
        <f>IF('Indicator Date hidden'!AF80="x","x",$AE$2-'Indicator Date hidden'!AF80)</f>
        <v>0</v>
      </c>
      <c r="AF79" s="170">
        <f>IF('Indicator Date hidden'!AG80="x","x",$AF$2-'Indicator Date hidden'!AG80)</f>
        <v>2</v>
      </c>
      <c r="AG79" s="170">
        <f>IF('Indicator Date hidden'!AH80="x","x",$AG$2-'Indicator Date hidden'!AH80)</f>
        <v>0</v>
      </c>
      <c r="AH79" s="170">
        <f>IF('Indicator Date hidden'!AI80="x","x",$AH$2-'Indicator Date hidden'!AI80)</f>
        <v>0</v>
      </c>
      <c r="AI79" s="170">
        <f>IF('Indicator Date hidden'!AJ80="x","x",$AI$2-'Indicator Date hidden'!AJ80)</f>
        <v>0</v>
      </c>
      <c r="AJ79" s="170" t="str">
        <f>IF('Indicator Date hidden'!AK80="x","x",$AJ$2-'Indicator Date hidden'!AK80)</f>
        <v>x</v>
      </c>
      <c r="AK79" s="170">
        <f>IF('Indicator Date hidden'!AL80="x","x",$AK$2-'Indicator Date hidden'!AL80)</f>
        <v>1</v>
      </c>
      <c r="AL79" s="170">
        <f>IF('Indicator Date hidden'!AM80="x","x",$AL$2-'Indicator Date hidden'!AM80)</f>
        <v>0</v>
      </c>
      <c r="AM79" s="170">
        <f>IF('Indicator Date hidden'!AN80="x","x",$AM$2-'Indicator Date hidden'!AN80)</f>
        <v>0</v>
      </c>
      <c r="AN79" s="170">
        <f>IF('Indicator Date hidden'!AO80="x","x",$AN$2-'Indicator Date hidden'!AO80)</f>
        <v>0</v>
      </c>
      <c r="AO79" s="170">
        <f>IF('Indicator Date hidden'!AP80="x","x",$AO$2-'Indicator Date hidden'!AP80)</f>
        <v>0</v>
      </c>
      <c r="AP79" s="170">
        <f>IF('Indicator Date hidden'!AQ80="x","x",$AP$2-'Indicator Date hidden'!AQ80)</f>
        <v>0</v>
      </c>
      <c r="AQ79" s="170">
        <f>IF('Indicator Date hidden'!AR80="x","x",$AQ$2-'Indicator Date hidden'!AR80)</f>
        <v>4</v>
      </c>
      <c r="AR79" s="170">
        <f>IF('Indicator Date hidden'!AS80="x","x",$AR$2-'Indicator Date hidden'!AS80)</f>
        <v>0</v>
      </c>
      <c r="AS79" s="170">
        <f>IF('Indicator Date hidden'!AT80="x","x",$AS$2-'Indicator Date hidden'!AT80)</f>
        <v>0</v>
      </c>
      <c r="AT79" s="170">
        <f>IF('Indicator Date hidden'!AU80="x","x",$AT$2-'Indicator Date hidden'!AU80)</f>
        <v>0</v>
      </c>
      <c r="AU79" s="170">
        <f>IF('Indicator Date hidden'!AV80="x","x",$AU$2-'Indicator Date hidden'!AV80)</f>
        <v>1</v>
      </c>
      <c r="AV79" s="170">
        <f>IF('Indicator Date hidden'!AW80="x","x",$AV$2-'Indicator Date hidden'!AW80)</f>
        <v>0</v>
      </c>
      <c r="AW79" s="170">
        <f>IF('Indicator Date hidden'!AX80="x","x",$AW$2-'Indicator Date hidden'!AX80)</f>
        <v>0</v>
      </c>
      <c r="AX79" s="170">
        <f>IF('Indicator Date hidden'!AY80="x","x",$AX$2-'Indicator Date hidden'!AY80)</f>
        <v>0</v>
      </c>
      <c r="AY79" s="170">
        <f>IF('Indicator Date hidden'!AZ80="x","x",$AY$2-'Indicator Date hidden'!AZ80)</f>
        <v>0</v>
      </c>
      <c r="AZ79" s="170">
        <f>IF('Indicator Date hidden'!BA80="x","x",$AZ$2-'Indicator Date hidden'!BA80)</f>
        <v>0</v>
      </c>
      <c r="BA79" s="5">
        <f t="shared" si="5"/>
        <v>14</v>
      </c>
      <c r="BB79" s="171">
        <f t="shared" si="6"/>
        <v>0.2978723404255319</v>
      </c>
      <c r="BC79" s="5">
        <f t="shared" si="7"/>
        <v>5</v>
      </c>
      <c r="BD79" s="171">
        <f t="shared" si="8"/>
        <v>1.0701937310603653</v>
      </c>
      <c r="BE79" s="174">
        <f t="shared" si="9"/>
        <v>0</v>
      </c>
    </row>
    <row r="80" spans="1:57" x14ac:dyDescent="0.25">
      <c r="A80" t="s">
        <v>146</v>
      </c>
      <c r="B80" s="170">
        <f>IF('Indicator Date hidden'!C81="x","x",$B$2-'Indicator Date hidden'!C81)</f>
        <v>0</v>
      </c>
      <c r="C80" s="170">
        <f>IF('Indicator Date hidden'!D81="x","x",$C$2-'Indicator Date hidden'!D81)</f>
        <v>0</v>
      </c>
      <c r="D80" s="170">
        <f>IF('Indicator Date hidden'!E81="x","x",$D$2-'Indicator Date hidden'!E81)</f>
        <v>0</v>
      </c>
      <c r="E80" s="170">
        <f>IF('Indicator Date hidden'!F81="x","x",$E$2-'Indicator Date hidden'!F81)</f>
        <v>0</v>
      </c>
      <c r="F80" s="170">
        <f>IF('Indicator Date hidden'!G81="x","x",$F$2-'Indicator Date hidden'!G81)</f>
        <v>0</v>
      </c>
      <c r="G80" s="170">
        <f>IF('Indicator Date hidden'!H81="x","x",$G$2-'Indicator Date hidden'!H81)</f>
        <v>0</v>
      </c>
      <c r="H80" s="170">
        <f>IF('Indicator Date hidden'!I81="x","x",$H$2-'Indicator Date hidden'!I81)</f>
        <v>0</v>
      </c>
      <c r="I80" s="170">
        <f>IF('Indicator Date hidden'!J81="x","x",$I$2-'Indicator Date hidden'!J81)</f>
        <v>0</v>
      </c>
      <c r="J80" s="170">
        <f>IF('Indicator Date hidden'!K81="x","x",$J$2-'Indicator Date hidden'!K81)</f>
        <v>0</v>
      </c>
      <c r="K80" s="170">
        <f>IF('Indicator Date hidden'!L81="x","x",$K$2-'Indicator Date hidden'!L81)</f>
        <v>0</v>
      </c>
      <c r="L80" s="170">
        <f>IF('Indicator Date hidden'!M81="x","x",$L$2-'Indicator Date hidden'!M81)</f>
        <v>0</v>
      </c>
      <c r="M80" s="170">
        <f>IF('Indicator Date hidden'!N81="x","x",$M$2-'Indicator Date hidden'!N81)</f>
        <v>0</v>
      </c>
      <c r="N80" s="170">
        <f>IF('Indicator Date hidden'!O81="x","x",$N$2-'Indicator Date hidden'!O81)</f>
        <v>0</v>
      </c>
      <c r="O80" s="170">
        <f>IF('Indicator Date hidden'!P81="x","x",$O$2-'Indicator Date hidden'!P81)</f>
        <v>0</v>
      </c>
      <c r="P80" s="170">
        <f>IF('Indicator Date hidden'!Q81="x","x",$P$2-'Indicator Date hidden'!Q81)</f>
        <v>0</v>
      </c>
      <c r="Q80" s="170">
        <f>IF('Indicator Date hidden'!R81="x","x",$Q$2-'Indicator Date hidden'!R81)</f>
        <v>4</v>
      </c>
      <c r="R80" s="170">
        <f>IF('Indicator Date hidden'!S81="x","x",$R$2-'Indicator Date hidden'!S81)</f>
        <v>0</v>
      </c>
      <c r="S80" s="170">
        <f>IF('Indicator Date hidden'!T81="x","x",$S$2-'Indicator Date hidden'!T81)</f>
        <v>0</v>
      </c>
      <c r="T80" s="170">
        <f>IF('Indicator Date hidden'!U81="x","x",$T$2-'Indicator Date hidden'!U81)</f>
        <v>0</v>
      </c>
      <c r="U80" s="170">
        <f>IF('Indicator Date hidden'!V81="x","x",$U$2-'Indicator Date hidden'!V81)</f>
        <v>0</v>
      </c>
      <c r="V80" s="170">
        <f>IF('Indicator Date hidden'!W81="x","x",$V$2-'Indicator Date hidden'!W81)</f>
        <v>0</v>
      </c>
      <c r="W80" s="170">
        <f>IF('Indicator Date hidden'!X81="x","x",$W$2-'Indicator Date hidden'!X81)</f>
        <v>5</v>
      </c>
      <c r="X80" s="170">
        <f>IF('Indicator Date hidden'!Y81="x","x",$X$2-'Indicator Date hidden'!Y81)</f>
        <v>6</v>
      </c>
      <c r="Y80" s="170">
        <f>IF('Indicator Date hidden'!Z81="x","x",$Y$2-'Indicator Date hidden'!Z81)</f>
        <v>0</v>
      </c>
      <c r="Z80" s="170">
        <f>IF('Indicator Date hidden'!AA81="x","x",$Z$2-'Indicator Date hidden'!AA81)</f>
        <v>0</v>
      </c>
      <c r="AA80" s="170" t="str">
        <f>IF('Indicator Date hidden'!AB81="x","x",$AA$2-'Indicator Date hidden'!AB81)</f>
        <v>x</v>
      </c>
      <c r="AB80" s="170">
        <f>IF('Indicator Date hidden'!AC81="x","x",$AB$2-'Indicator Date hidden'!AC81)</f>
        <v>0</v>
      </c>
      <c r="AC80" s="170">
        <f>IF('Indicator Date hidden'!AD81="x","x",$AC$2-'Indicator Date hidden'!AD81)</f>
        <v>0</v>
      </c>
      <c r="AD80" s="170" t="str">
        <f>IF('Indicator Date hidden'!AE81="x","x",$AD$2-'Indicator Date hidden'!AE81)</f>
        <v>x</v>
      </c>
      <c r="AE80" s="170">
        <f>IF('Indicator Date hidden'!AF81="x","x",$AE$2-'Indicator Date hidden'!AF81)</f>
        <v>0</v>
      </c>
      <c r="AF80" s="170">
        <f>IF('Indicator Date hidden'!AG81="x","x",$AF$2-'Indicator Date hidden'!AG81)</f>
        <v>3</v>
      </c>
      <c r="AG80" s="170">
        <f>IF('Indicator Date hidden'!AH81="x","x",$AG$2-'Indicator Date hidden'!AH81)</f>
        <v>0</v>
      </c>
      <c r="AH80" s="170">
        <f>IF('Indicator Date hidden'!AI81="x","x",$AH$2-'Indicator Date hidden'!AI81)</f>
        <v>0</v>
      </c>
      <c r="AI80" s="170">
        <f>IF('Indicator Date hidden'!AJ81="x","x",$AI$2-'Indicator Date hidden'!AJ81)</f>
        <v>0</v>
      </c>
      <c r="AJ80" s="170">
        <f>IF('Indicator Date hidden'!AK81="x","x",$AJ$2-'Indicator Date hidden'!AK81)</f>
        <v>0</v>
      </c>
      <c r="AK80" s="170">
        <f>IF('Indicator Date hidden'!AL81="x","x",$AK$2-'Indicator Date hidden'!AL81)</f>
        <v>0</v>
      </c>
      <c r="AL80" s="170">
        <f>IF('Indicator Date hidden'!AM81="x","x",$AL$2-'Indicator Date hidden'!AM81)</f>
        <v>0</v>
      </c>
      <c r="AM80" s="170">
        <f>IF('Indicator Date hidden'!AN81="x","x",$AM$2-'Indicator Date hidden'!AN81)</f>
        <v>0</v>
      </c>
      <c r="AN80" s="170">
        <f>IF('Indicator Date hidden'!AO81="x","x",$AN$2-'Indicator Date hidden'!AO81)</f>
        <v>0</v>
      </c>
      <c r="AO80" s="170">
        <f>IF('Indicator Date hidden'!AP81="x","x",$AO$2-'Indicator Date hidden'!AP81)</f>
        <v>0</v>
      </c>
      <c r="AP80" s="170">
        <f>IF('Indicator Date hidden'!AQ81="x","x",$AP$2-'Indicator Date hidden'!AQ81)</f>
        <v>0</v>
      </c>
      <c r="AQ80" s="170">
        <f>IF('Indicator Date hidden'!AR81="x","x",$AQ$2-'Indicator Date hidden'!AR81)</f>
        <v>0</v>
      </c>
      <c r="AR80" s="170">
        <f>IF('Indicator Date hidden'!AS81="x","x",$AR$2-'Indicator Date hidden'!AS81)</f>
        <v>0</v>
      </c>
      <c r="AS80" s="170">
        <f>IF('Indicator Date hidden'!AT81="x","x",$AS$2-'Indicator Date hidden'!AT81)</f>
        <v>0</v>
      </c>
      <c r="AT80" s="170">
        <f>IF('Indicator Date hidden'!AU81="x","x",$AT$2-'Indicator Date hidden'!AU81)</f>
        <v>0</v>
      </c>
      <c r="AU80" s="170">
        <f>IF('Indicator Date hidden'!AV81="x","x",$AU$2-'Indicator Date hidden'!AV81)</f>
        <v>1</v>
      </c>
      <c r="AV80" s="170">
        <f>IF('Indicator Date hidden'!AW81="x","x",$AV$2-'Indicator Date hidden'!AW81)</f>
        <v>0</v>
      </c>
      <c r="AW80" s="170">
        <f>IF('Indicator Date hidden'!AX81="x","x",$AW$2-'Indicator Date hidden'!AX81)</f>
        <v>0</v>
      </c>
      <c r="AX80" s="170">
        <f>IF('Indicator Date hidden'!AY81="x","x",$AX$2-'Indicator Date hidden'!AY81)</f>
        <v>0</v>
      </c>
      <c r="AY80" s="170">
        <f>IF('Indicator Date hidden'!AZ81="x","x",$AY$2-'Indicator Date hidden'!AZ81)</f>
        <v>0</v>
      </c>
      <c r="AZ80" s="170">
        <f>IF('Indicator Date hidden'!BA81="x","x",$AZ$2-'Indicator Date hidden'!BA81)</f>
        <v>0</v>
      </c>
      <c r="BA80" s="5">
        <f t="shared" si="5"/>
        <v>19</v>
      </c>
      <c r="BB80" s="171">
        <f t="shared" si="6"/>
        <v>0.38775510204081631</v>
      </c>
      <c r="BC80" s="5">
        <f t="shared" si="7"/>
        <v>5</v>
      </c>
      <c r="BD80" s="171">
        <f t="shared" si="8"/>
        <v>1.2748161376931768</v>
      </c>
      <c r="BE80" s="174">
        <f t="shared" si="9"/>
        <v>0</v>
      </c>
    </row>
    <row r="81" spans="1:57" x14ac:dyDescent="0.25">
      <c r="A81" t="s">
        <v>148</v>
      </c>
      <c r="B81" s="170">
        <f>IF('Indicator Date hidden'!C82="x","x",$B$2-'Indicator Date hidden'!C82)</f>
        <v>0</v>
      </c>
      <c r="C81" s="170">
        <f>IF('Indicator Date hidden'!D82="x","x",$C$2-'Indicator Date hidden'!D82)</f>
        <v>0</v>
      </c>
      <c r="D81" s="170">
        <f>IF('Indicator Date hidden'!E82="x","x",$D$2-'Indicator Date hidden'!E82)</f>
        <v>0</v>
      </c>
      <c r="E81" s="170">
        <f>IF('Indicator Date hidden'!F82="x","x",$E$2-'Indicator Date hidden'!F82)</f>
        <v>0</v>
      </c>
      <c r="F81" s="170">
        <f>IF('Indicator Date hidden'!G82="x","x",$F$2-'Indicator Date hidden'!G82)</f>
        <v>0</v>
      </c>
      <c r="G81" s="170">
        <f>IF('Indicator Date hidden'!H82="x","x",$G$2-'Indicator Date hidden'!H82)</f>
        <v>0</v>
      </c>
      <c r="H81" s="170">
        <f>IF('Indicator Date hidden'!I82="x","x",$H$2-'Indicator Date hidden'!I82)</f>
        <v>0</v>
      </c>
      <c r="I81" s="170">
        <f>IF('Indicator Date hidden'!J82="x","x",$I$2-'Indicator Date hidden'!J82)</f>
        <v>0</v>
      </c>
      <c r="J81" s="170">
        <f>IF('Indicator Date hidden'!K82="x","x",$J$2-'Indicator Date hidden'!K82)</f>
        <v>0</v>
      </c>
      <c r="K81" s="170">
        <f>IF('Indicator Date hidden'!L82="x","x",$K$2-'Indicator Date hidden'!L82)</f>
        <v>0</v>
      </c>
      <c r="L81" s="170">
        <f>IF('Indicator Date hidden'!M82="x","x",$L$2-'Indicator Date hidden'!M82)</f>
        <v>0</v>
      </c>
      <c r="M81" s="170">
        <f>IF('Indicator Date hidden'!N82="x","x",$M$2-'Indicator Date hidden'!N82)</f>
        <v>0</v>
      </c>
      <c r="N81" s="170">
        <f>IF('Indicator Date hidden'!O82="x","x",$N$2-'Indicator Date hidden'!O82)</f>
        <v>0</v>
      </c>
      <c r="O81" s="170">
        <f>IF('Indicator Date hidden'!P82="x","x",$O$2-'Indicator Date hidden'!P82)</f>
        <v>0</v>
      </c>
      <c r="P81" s="170">
        <f>IF('Indicator Date hidden'!Q82="x","x",$P$2-'Indicator Date hidden'!Q82)</f>
        <v>0</v>
      </c>
      <c r="Q81" s="170" t="str">
        <f>IF('Indicator Date hidden'!R82="x","x",$Q$2-'Indicator Date hidden'!R82)</f>
        <v>x</v>
      </c>
      <c r="R81" s="170">
        <f>IF('Indicator Date hidden'!S82="x","x",$R$2-'Indicator Date hidden'!S82)</f>
        <v>0</v>
      </c>
      <c r="S81" s="170">
        <f>IF('Indicator Date hidden'!T82="x","x",$S$2-'Indicator Date hidden'!T82)</f>
        <v>0</v>
      </c>
      <c r="T81" s="170">
        <f>IF('Indicator Date hidden'!U82="x","x",$T$2-'Indicator Date hidden'!U82)</f>
        <v>0</v>
      </c>
      <c r="U81" s="170" t="str">
        <f>IF('Indicator Date hidden'!V82="x","x",$U$2-'Indicator Date hidden'!V82)</f>
        <v>x</v>
      </c>
      <c r="V81" s="170">
        <f>IF('Indicator Date hidden'!W82="x","x",$V$2-'Indicator Date hidden'!W82)</f>
        <v>0</v>
      </c>
      <c r="W81" s="170" t="str">
        <f>IF('Indicator Date hidden'!X82="x","x",$W$2-'Indicator Date hidden'!X82)</f>
        <v>x</v>
      </c>
      <c r="X81" s="170">
        <f>IF('Indicator Date hidden'!Y82="x","x",$X$2-'Indicator Date hidden'!Y82)</f>
        <v>0</v>
      </c>
      <c r="Y81" s="170">
        <f>IF('Indicator Date hidden'!Z82="x","x",$Y$2-'Indicator Date hidden'!Z82)</f>
        <v>0</v>
      </c>
      <c r="Z81" s="170">
        <f>IF('Indicator Date hidden'!AA82="x","x",$Z$2-'Indicator Date hidden'!AA82)</f>
        <v>0</v>
      </c>
      <c r="AA81" s="170">
        <f>IF('Indicator Date hidden'!AB82="x","x",$AA$2-'Indicator Date hidden'!AB82)</f>
        <v>0</v>
      </c>
      <c r="AB81" s="170">
        <f>IF('Indicator Date hidden'!AC82="x","x",$AB$2-'Indicator Date hidden'!AC82)</f>
        <v>0</v>
      </c>
      <c r="AC81" s="170">
        <f>IF('Indicator Date hidden'!AD82="x","x",$AC$2-'Indicator Date hidden'!AD82)</f>
        <v>0</v>
      </c>
      <c r="AD81" s="170" t="str">
        <f>IF('Indicator Date hidden'!AE82="x","x",$AD$2-'Indicator Date hidden'!AE82)</f>
        <v>x</v>
      </c>
      <c r="AE81" s="170">
        <f>IF('Indicator Date hidden'!AF82="x","x",$AE$2-'Indicator Date hidden'!AF82)</f>
        <v>0</v>
      </c>
      <c r="AF81" s="170">
        <f>IF('Indicator Date hidden'!AG82="x","x",$AF$2-'Indicator Date hidden'!AG82)</f>
        <v>3</v>
      </c>
      <c r="AG81" s="170">
        <f>IF('Indicator Date hidden'!AH82="x","x",$AG$2-'Indicator Date hidden'!AH82)</f>
        <v>0</v>
      </c>
      <c r="AH81" s="170">
        <f>IF('Indicator Date hidden'!AI82="x","x",$AH$2-'Indicator Date hidden'!AI82)</f>
        <v>0</v>
      </c>
      <c r="AI81" s="170">
        <f>IF('Indicator Date hidden'!AJ82="x","x",$AI$2-'Indicator Date hidden'!AJ82)</f>
        <v>0</v>
      </c>
      <c r="AJ81" s="170" t="str">
        <f>IF('Indicator Date hidden'!AK82="x","x",$AJ$2-'Indicator Date hidden'!AK82)</f>
        <v>x</v>
      </c>
      <c r="AK81" s="170">
        <f>IF('Indicator Date hidden'!AL82="x","x",$AK$2-'Indicator Date hidden'!AL82)</f>
        <v>1</v>
      </c>
      <c r="AL81" s="170">
        <f>IF('Indicator Date hidden'!AM82="x","x",$AL$2-'Indicator Date hidden'!AM82)</f>
        <v>0</v>
      </c>
      <c r="AM81" s="170">
        <f>IF('Indicator Date hidden'!AN82="x","x",$AM$2-'Indicator Date hidden'!AN82)</f>
        <v>0</v>
      </c>
      <c r="AN81" s="170">
        <f>IF('Indicator Date hidden'!AO82="x","x",$AN$2-'Indicator Date hidden'!AO82)</f>
        <v>0</v>
      </c>
      <c r="AO81" s="170">
        <f>IF('Indicator Date hidden'!AP82="x","x",$AO$2-'Indicator Date hidden'!AP82)</f>
        <v>0</v>
      </c>
      <c r="AP81" s="170">
        <f>IF('Indicator Date hidden'!AQ82="x","x",$AP$2-'Indicator Date hidden'!AQ82)</f>
        <v>0</v>
      </c>
      <c r="AQ81" s="170" t="str">
        <f>IF('Indicator Date hidden'!AR82="x","x",$AQ$2-'Indicator Date hidden'!AR82)</f>
        <v>x</v>
      </c>
      <c r="AR81" s="170">
        <f>IF('Indicator Date hidden'!AS82="x","x",$AR$2-'Indicator Date hidden'!AS82)</f>
        <v>0</v>
      </c>
      <c r="AS81" s="170">
        <f>IF('Indicator Date hidden'!AT82="x","x",$AS$2-'Indicator Date hidden'!AT82)</f>
        <v>0</v>
      </c>
      <c r="AT81" s="170">
        <f>IF('Indicator Date hidden'!AU82="x","x",$AT$2-'Indicator Date hidden'!AU82)</f>
        <v>0</v>
      </c>
      <c r="AU81" s="170" t="str">
        <f>IF('Indicator Date hidden'!AV82="x","x",$AU$2-'Indicator Date hidden'!AV82)</f>
        <v>x</v>
      </c>
      <c r="AV81" s="170">
        <f>IF('Indicator Date hidden'!AW82="x","x",$AV$2-'Indicator Date hidden'!AW82)</f>
        <v>0</v>
      </c>
      <c r="AW81" s="170">
        <f>IF('Indicator Date hidden'!AX82="x","x",$AW$2-'Indicator Date hidden'!AX82)</f>
        <v>0</v>
      </c>
      <c r="AX81" s="170">
        <f>IF('Indicator Date hidden'!AY82="x","x",$AX$2-'Indicator Date hidden'!AY82)</f>
        <v>0</v>
      </c>
      <c r="AY81" s="170">
        <f>IF('Indicator Date hidden'!AZ82="x","x",$AY$2-'Indicator Date hidden'!AZ82)</f>
        <v>0</v>
      </c>
      <c r="AZ81" s="170">
        <f>IF('Indicator Date hidden'!BA82="x","x",$AZ$2-'Indicator Date hidden'!BA82)</f>
        <v>0</v>
      </c>
      <c r="BA81" s="5">
        <f t="shared" si="5"/>
        <v>4</v>
      </c>
      <c r="BB81" s="171">
        <f t="shared" si="6"/>
        <v>9.0909090909090912E-2</v>
      </c>
      <c r="BC81" s="5">
        <f t="shared" si="7"/>
        <v>2</v>
      </c>
      <c r="BD81" s="171">
        <f t="shared" si="8"/>
        <v>0.46798318822668183</v>
      </c>
      <c r="BE81" s="174">
        <f t="shared" si="9"/>
        <v>0</v>
      </c>
    </row>
    <row r="82" spans="1:57" x14ac:dyDescent="0.25">
      <c r="A82" t="s">
        <v>150</v>
      </c>
      <c r="B82" s="170">
        <f>IF('Indicator Date hidden'!C83="x","x",$B$2-'Indicator Date hidden'!C83)</f>
        <v>0</v>
      </c>
      <c r="C82" s="170">
        <f>IF('Indicator Date hidden'!D83="x","x",$C$2-'Indicator Date hidden'!D83)</f>
        <v>0</v>
      </c>
      <c r="D82" s="170">
        <f>IF('Indicator Date hidden'!E83="x","x",$D$2-'Indicator Date hidden'!E83)</f>
        <v>0</v>
      </c>
      <c r="E82" s="170">
        <f>IF('Indicator Date hidden'!F83="x","x",$E$2-'Indicator Date hidden'!F83)</f>
        <v>0</v>
      </c>
      <c r="F82" s="170">
        <f>IF('Indicator Date hidden'!G83="x","x",$F$2-'Indicator Date hidden'!G83)</f>
        <v>0</v>
      </c>
      <c r="G82" s="170">
        <f>IF('Indicator Date hidden'!H83="x","x",$G$2-'Indicator Date hidden'!H83)</f>
        <v>0</v>
      </c>
      <c r="H82" s="170">
        <f>IF('Indicator Date hidden'!I83="x","x",$H$2-'Indicator Date hidden'!I83)</f>
        <v>0</v>
      </c>
      <c r="I82" s="170">
        <f>IF('Indicator Date hidden'!J83="x","x",$I$2-'Indicator Date hidden'!J83)</f>
        <v>0</v>
      </c>
      <c r="J82" s="170">
        <f>IF('Indicator Date hidden'!K83="x","x",$J$2-'Indicator Date hidden'!K83)</f>
        <v>0</v>
      </c>
      <c r="K82" s="170">
        <f>IF('Indicator Date hidden'!L83="x","x",$K$2-'Indicator Date hidden'!L83)</f>
        <v>0</v>
      </c>
      <c r="L82" s="170">
        <f>IF('Indicator Date hidden'!M83="x","x",$L$2-'Indicator Date hidden'!M83)</f>
        <v>0</v>
      </c>
      <c r="M82" s="170">
        <f>IF('Indicator Date hidden'!N83="x","x",$M$2-'Indicator Date hidden'!N83)</f>
        <v>0</v>
      </c>
      <c r="N82" s="170">
        <f>IF('Indicator Date hidden'!O83="x","x",$N$2-'Indicator Date hidden'!O83)</f>
        <v>0</v>
      </c>
      <c r="O82" s="170">
        <f>IF('Indicator Date hidden'!P83="x","x",$O$2-'Indicator Date hidden'!P83)</f>
        <v>0</v>
      </c>
      <c r="P82" s="170">
        <f>IF('Indicator Date hidden'!Q83="x","x",$P$2-'Indicator Date hidden'!Q83)</f>
        <v>0</v>
      </c>
      <c r="Q82" s="170" t="str">
        <f>IF('Indicator Date hidden'!R83="x","x",$Q$2-'Indicator Date hidden'!R83)</f>
        <v>x</v>
      </c>
      <c r="R82" s="170">
        <f>IF('Indicator Date hidden'!S83="x","x",$R$2-'Indicator Date hidden'!S83)</f>
        <v>0</v>
      </c>
      <c r="S82" s="170">
        <f>IF('Indicator Date hidden'!T83="x","x",$S$2-'Indicator Date hidden'!T83)</f>
        <v>0</v>
      </c>
      <c r="T82" s="170">
        <f>IF('Indicator Date hidden'!U83="x","x",$T$2-'Indicator Date hidden'!U83)</f>
        <v>0</v>
      </c>
      <c r="U82" s="170" t="str">
        <f>IF('Indicator Date hidden'!V83="x","x",$U$2-'Indicator Date hidden'!V83)</f>
        <v>x</v>
      </c>
      <c r="V82" s="170">
        <f>IF('Indicator Date hidden'!W83="x","x",$V$2-'Indicator Date hidden'!W83)</f>
        <v>0</v>
      </c>
      <c r="W82" s="170" t="str">
        <f>IF('Indicator Date hidden'!X83="x","x",$W$2-'Indicator Date hidden'!X83)</f>
        <v>x</v>
      </c>
      <c r="X82" s="170">
        <f>IF('Indicator Date hidden'!Y83="x","x",$X$2-'Indicator Date hidden'!Y83)</f>
        <v>4</v>
      </c>
      <c r="Y82" s="170">
        <f>IF('Indicator Date hidden'!Z83="x","x",$Y$2-'Indicator Date hidden'!Z83)</f>
        <v>0</v>
      </c>
      <c r="Z82" s="170">
        <f>IF('Indicator Date hidden'!AA83="x","x",$Z$2-'Indicator Date hidden'!AA83)</f>
        <v>0</v>
      </c>
      <c r="AA82" s="170" t="str">
        <f>IF('Indicator Date hidden'!AB83="x","x",$AA$2-'Indicator Date hidden'!AB83)</f>
        <v>x</v>
      </c>
      <c r="AB82" s="170">
        <f>IF('Indicator Date hidden'!AC83="x","x",$AB$2-'Indicator Date hidden'!AC83)</f>
        <v>0</v>
      </c>
      <c r="AC82" s="170">
        <f>IF('Indicator Date hidden'!AD83="x","x",$AC$2-'Indicator Date hidden'!AD83)</f>
        <v>0</v>
      </c>
      <c r="AD82" s="170" t="str">
        <f>IF('Indicator Date hidden'!AE83="x","x",$AD$2-'Indicator Date hidden'!AE83)</f>
        <v>x</v>
      </c>
      <c r="AE82" s="170">
        <f>IF('Indicator Date hidden'!AF83="x","x",$AE$2-'Indicator Date hidden'!AF83)</f>
        <v>0</v>
      </c>
      <c r="AF82" s="170">
        <f>IF('Indicator Date hidden'!AG83="x","x",$AF$2-'Indicator Date hidden'!AG83)</f>
        <v>5</v>
      </c>
      <c r="AG82" s="170">
        <f>IF('Indicator Date hidden'!AH83="x","x",$AG$2-'Indicator Date hidden'!AH83)</f>
        <v>0</v>
      </c>
      <c r="AH82" s="170">
        <f>IF('Indicator Date hidden'!AI83="x","x",$AH$2-'Indicator Date hidden'!AI83)</f>
        <v>0</v>
      </c>
      <c r="AI82" s="170">
        <f>IF('Indicator Date hidden'!AJ83="x","x",$AI$2-'Indicator Date hidden'!AJ83)</f>
        <v>0</v>
      </c>
      <c r="AJ82" s="170" t="str">
        <f>IF('Indicator Date hidden'!AK83="x","x",$AJ$2-'Indicator Date hidden'!AK83)</f>
        <v>x</v>
      </c>
      <c r="AK82" s="170">
        <f>IF('Indicator Date hidden'!AL83="x","x",$AK$2-'Indicator Date hidden'!AL83)</f>
        <v>1</v>
      </c>
      <c r="AL82" s="170">
        <f>IF('Indicator Date hidden'!AM83="x","x",$AL$2-'Indicator Date hidden'!AM83)</f>
        <v>0</v>
      </c>
      <c r="AM82" s="170">
        <f>IF('Indicator Date hidden'!AN83="x","x",$AM$2-'Indicator Date hidden'!AN83)</f>
        <v>0</v>
      </c>
      <c r="AN82" s="170">
        <f>IF('Indicator Date hidden'!AO83="x","x",$AN$2-'Indicator Date hidden'!AO83)</f>
        <v>0</v>
      </c>
      <c r="AO82" s="170">
        <f>IF('Indicator Date hidden'!AP83="x","x",$AO$2-'Indicator Date hidden'!AP83)</f>
        <v>0</v>
      </c>
      <c r="AP82" s="170">
        <f>IF('Indicator Date hidden'!AQ83="x","x",$AP$2-'Indicator Date hidden'!AQ83)</f>
        <v>0</v>
      </c>
      <c r="AQ82" s="170" t="str">
        <f>IF('Indicator Date hidden'!AR83="x","x",$AQ$2-'Indicator Date hidden'!AR83)</f>
        <v>x</v>
      </c>
      <c r="AR82" s="170">
        <f>IF('Indicator Date hidden'!AS83="x","x",$AR$2-'Indicator Date hidden'!AS83)</f>
        <v>0</v>
      </c>
      <c r="AS82" s="170">
        <f>IF('Indicator Date hidden'!AT83="x","x",$AS$2-'Indicator Date hidden'!AT83)</f>
        <v>0</v>
      </c>
      <c r="AT82" s="170">
        <f>IF('Indicator Date hidden'!AU83="x","x",$AT$2-'Indicator Date hidden'!AU83)</f>
        <v>0</v>
      </c>
      <c r="AU82" s="170" t="str">
        <f>IF('Indicator Date hidden'!AV83="x","x",$AU$2-'Indicator Date hidden'!AV83)</f>
        <v>x</v>
      </c>
      <c r="AV82" s="170">
        <f>IF('Indicator Date hidden'!AW83="x","x",$AV$2-'Indicator Date hidden'!AW83)</f>
        <v>0</v>
      </c>
      <c r="AW82" s="170">
        <f>IF('Indicator Date hidden'!AX83="x","x",$AW$2-'Indicator Date hidden'!AX83)</f>
        <v>0</v>
      </c>
      <c r="AX82" s="170">
        <f>IF('Indicator Date hidden'!AY83="x","x",$AX$2-'Indicator Date hidden'!AY83)</f>
        <v>0</v>
      </c>
      <c r="AY82" s="170">
        <f>IF('Indicator Date hidden'!AZ83="x","x",$AY$2-'Indicator Date hidden'!AZ83)</f>
        <v>0</v>
      </c>
      <c r="AZ82" s="170">
        <f>IF('Indicator Date hidden'!BA83="x","x",$AZ$2-'Indicator Date hidden'!BA83)</f>
        <v>0</v>
      </c>
      <c r="BA82" s="5">
        <f t="shared" si="5"/>
        <v>10</v>
      </c>
      <c r="BB82" s="171">
        <f t="shared" si="6"/>
        <v>0.23255813953488372</v>
      </c>
      <c r="BC82" s="5">
        <f t="shared" si="7"/>
        <v>3</v>
      </c>
      <c r="BD82" s="171">
        <f t="shared" si="8"/>
        <v>0.96055239200294806</v>
      </c>
      <c r="BE82" s="174">
        <f t="shared" si="9"/>
        <v>0</v>
      </c>
    </row>
    <row r="83" spans="1:57" x14ac:dyDescent="0.25">
      <c r="A83" t="s">
        <v>152</v>
      </c>
      <c r="B83" s="170">
        <f>IF('Indicator Date hidden'!C84="x","x",$B$2-'Indicator Date hidden'!C84)</f>
        <v>0</v>
      </c>
      <c r="C83" s="170">
        <f>IF('Indicator Date hidden'!D84="x","x",$C$2-'Indicator Date hidden'!D84)</f>
        <v>0</v>
      </c>
      <c r="D83" s="170">
        <f>IF('Indicator Date hidden'!E84="x","x",$D$2-'Indicator Date hidden'!E84)</f>
        <v>0</v>
      </c>
      <c r="E83" s="170">
        <f>IF('Indicator Date hidden'!F84="x","x",$E$2-'Indicator Date hidden'!F84)</f>
        <v>0</v>
      </c>
      <c r="F83" s="170">
        <f>IF('Indicator Date hidden'!G84="x","x",$F$2-'Indicator Date hidden'!G84)</f>
        <v>0</v>
      </c>
      <c r="G83" s="170">
        <f>IF('Indicator Date hidden'!H84="x","x",$G$2-'Indicator Date hidden'!H84)</f>
        <v>0</v>
      </c>
      <c r="H83" s="170">
        <f>IF('Indicator Date hidden'!I84="x","x",$H$2-'Indicator Date hidden'!I84)</f>
        <v>0</v>
      </c>
      <c r="I83" s="170">
        <f>IF('Indicator Date hidden'!J84="x","x",$I$2-'Indicator Date hidden'!J84)</f>
        <v>0</v>
      </c>
      <c r="J83" s="170">
        <f>IF('Indicator Date hidden'!K84="x","x",$J$2-'Indicator Date hidden'!K84)</f>
        <v>0</v>
      </c>
      <c r="K83" s="170">
        <f>IF('Indicator Date hidden'!L84="x","x",$K$2-'Indicator Date hidden'!L84)</f>
        <v>0</v>
      </c>
      <c r="L83" s="170">
        <f>IF('Indicator Date hidden'!M84="x","x",$L$2-'Indicator Date hidden'!M84)</f>
        <v>0</v>
      </c>
      <c r="M83" s="170">
        <f>IF('Indicator Date hidden'!N84="x","x",$M$2-'Indicator Date hidden'!N84)</f>
        <v>0</v>
      </c>
      <c r="N83" s="170">
        <f>IF('Indicator Date hidden'!O84="x","x",$N$2-'Indicator Date hidden'!O84)</f>
        <v>0</v>
      </c>
      <c r="O83" s="170">
        <f>IF('Indicator Date hidden'!P84="x","x",$O$2-'Indicator Date hidden'!P84)</f>
        <v>0</v>
      </c>
      <c r="P83" s="170">
        <f>IF('Indicator Date hidden'!Q84="x","x",$P$2-'Indicator Date hidden'!Q84)</f>
        <v>0</v>
      </c>
      <c r="Q83" s="170" t="str">
        <f>IF('Indicator Date hidden'!R84="x","x",$Q$2-'Indicator Date hidden'!R84)</f>
        <v>x</v>
      </c>
      <c r="R83" s="170">
        <f>IF('Indicator Date hidden'!S84="x","x",$R$2-'Indicator Date hidden'!S84)</f>
        <v>0</v>
      </c>
      <c r="S83" s="170">
        <f>IF('Indicator Date hidden'!T84="x","x",$S$2-'Indicator Date hidden'!T84)</f>
        <v>0</v>
      </c>
      <c r="T83" s="170">
        <f>IF('Indicator Date hidden'!U84="x","x",$T$2-'Indicator Date hidden'!U84)</f>
        <v>0</v>
      </c>
      <c r="U83" s="170" t="str">
        <f>IF('Indicator Date hidden'!V84="x","x",$U$2-'Indicator Date hidden'!V84)</f>
        <v>x</v>
      </c>
      <c r="V83" s="170">
        <f>IF('Indicator Date hidden'!W84="x","x",$V$2-'Indicator Date hidden'!W84)</f>
        <v>0</v>
      </c>
      <c r="W83" s="170" t="str">
        <f>IF('Indicator Date hidden'!X84="x","x",$W$2-'Indicator Date hidden'!X84)</f>
        <v>x</v>
      </c>
      <c r="X83" s="170">
        <f>IF('Indicator Date hidden'!Y84="x","x",$X$2-'Indicator Date hidden'!Y84)</f>
        <v>0</v>
      </c>
      <c r="Y83" s="170">
        <f>IF('Indicator Date hidden'!Z84="x","x",$Y$2-'Indicator Date hidden'!Z84)</f>
        <v>0</v>
      </c>
      <c r="Z83" s="170">
        <f>IF('Indicator Date hidden'!AA84="x","x",$Z$2-'Indicator Date hidden'!AA84)</f>
        <v>0</v>
      </c>
      <c r="AA83" s="170">
        <f>IF('Indicator Date hidden'!AB84="x","x",$AA$2-'Indicator Date hidden'!AB84)</f>
        <v>0</v>
      </c>
      <c r="AB83" s="170">
        <f>IF('Indicator Date hidden'!AC84="x","x",$AB$2-'Indicator Date hidden'!AC84)</f>
        <v>0</v>
      </c>
      <c r="AC83" s="170">
        <f>IF('Indicator Date hidden'!AD84="x","x",$AC$2-'Indicator Date hidden'!AD84)</f>
        <v>0</v>
      </c>
      <c r="AD83" s="170" t="str">
        <f>IF('Indicator Date hidden'!AE84="x","x",$AD$2-'Indicator Date hidden'!AE84)</f>
        <v>x</v>
      </c>
      <c r="AE83" s="170">
        <f>IF('Indicator Date hidden'!AF84="x","x",$AE$2-'Indicator Date hidden'!AF84)</f>
        <v>0</v>
      </c>
      <c r="AF83" s="170">
        <f>IF('Indicator Date hidden'!AG84="x","x",$AF$2-'Indicator Date hidden'!AG84)</f>
        <v>3</v>
      </c>
      <c r="AG83" s="170">
        <f>IF('Indicator Date hidden'!AH84="x","x",$AG$2-'Indicator Date hidden'!AH84)</f>
        <v>0</v>
      </c>
      <c r="AH83" s="170">
        <f>IF('Indicator Date hidden'!AI84="x","x",$AH$2-'Indicator Date hidden'!AI84)</f>
        <v>0</v>
      </c>
      <c r="AI83" s="170">
        <f>IF('Indicator Date hidden'!AJ84="x","x",$AI$2-'Indicator Date hidden'!AJ84)</f>
        <v>0</v>
      </c>
      <c r="AJ83" s="170" t="str">
        <f>IF('Indicator Date hidden'!AK84="x","x",$AJ$2-'Indicator Date hidden'!AK84)</f>
        <v>x</v>
      </c>
      <c r="AK83" s="170">
        <f>IF('Indicator Date hidden'!AL84="x","x",$AK$2-'Indicator Date hidden'!AL84)</f>
        <v>1</v>
      </c>
      <c r="AL83" s="170">
        <f>IF('Indicator Date hidden'!AM84="x","x",$AL$2-'Indicator Date hidden'!AM84)</f>
        <v>0</v>
      </c>
      <c r="AM83" s="170">
        <f>IF('Indicator Date hidden'!AN84="x","x",$AM$2-'Indicator Date hidden'!AN84)</f>
        <v>0</v>
      </c>
      <c r="AN83" s="170">
        <f>IF('Indicator Date hidden'!AO84="x","x",$AN$2-'Indicator Date hidden'!AO84)</f>
        <v>0</v>
      </c>
      <c r="AO83" s="170">
        <f>IF('Indicator Date hidden'!AP84="x","x",$AO$2-'Indicator Date hidden'!AP84)</f>
        <v>0</v>
      </c>
      <c r="AP83" s="170">
        <f>IF('Indicator Date hidden'!AQ84="x","x",$AP$2-'Indicator Date hidden'!AQ84)</f>
        <v>0</v>
      </c>
      <c r="AQ83" s="170">
        <f>IF('Indicator Date hidden'!AR84="x","x",$AQ$2-'Indicator Date hidden'!AR84)</f>
        <v>0</v>
      </c>
      <c r="AR83" s="170">
        <f>IF('Indicator Date hidden'!AS84="x","x",$AR$2-'Indicator Date hidden'!AS84)</f>
        <v>0</v>
      </c>
      <c r="AS83" s="170">
        <f>IF('Indicator Date hidden'!AT84="x","x",$AS$2-'Indicator Date hidden'!AT84)</f>
        <v>0</v>
      </c>
      <c r="AT83" s="170">
        <f>IF('Indicator Date hidden'!AU84="x","x",$AT$2-'Indicator Date hidden'!AU84)</f>
        <v>0</v>
      </c>
      <c r="AU83" s="170">
        <f>IF('Indicator Date hidden'!AV84="x","x",$AU$2-'Indicator Date hidden'!AV84)</f>
        <v>1</v>
      </c>
      <c r="AV83" s="170">
        <f>IF('Indicator Date hidden'!AW84="x","x",$AV$2-'Indicator Date hidden'!AW84)</f>
        <v>0</v>
      </c>
      <c r="AW83" s="170">
        <f>IF('Indicator Date hidden'!AX84="x","x",$AW$2-'Indicator Date hidden'!AX84)</f>
        <v>0</v>
      </c>
      <c r="AX83" s="170">
        <f>IF('Indicator Date hidden'!AY84="x","x",$AX$2-'Indicator Date hidden'!AY84)</f>
        <v>0</v>
      </c>
      <c r="AY83" s="170">
        <f>IF('Indicator Date hidden'!AZ84="x","x",$AY$2-'Indicator Date hidden'!AZ84)</f>
        <v>0</v>
      </c>
      <c r="AZ83" s="170">
        <f>IF('Indicator Date hidden'!BA84="x","x",$AZ$2-'Indicator Date hidden'!BA84)</f>
        <v>0</v>
      </c>
      <c r="BA83" s="5">
        <f t="shared" si="5"/>
        <v>5</v>
      </c>
      <c r="BB83" s="171">
        <f t="shared" si="6"/>
        <v>0.10869565217391304</v>
      </c>
      <c r="BC83" s="5">
        <f t="shared" si="7"/>
        <v>3</v>
      </c>
      <c r="BD83" s="171">
        <f t="shared" si="8"/>
        <v>0.47677635216220238</v>
      </c>
      <c r="BE83" s="174">
        <f t="shared" si="9"/>
        <v>0</v>
      </c>
    </row>
    <row r="84" spans="1:57" x14ac:dyDescent="0.25">
      <c r="A84" t="s">
        <v>154</v>
      </c>
      <c r="B84" s="170">
        <f>IF('Indicator Date hidden'!C85="x","x",$B$2-'Indicator Date hidden'!C85)</f>
        <v>0</v>
      </c>
      <c r="C84" s="170">
        <f>IF('Indicator Date hidden'!D85="x","x",$C$2-'Indicator Date hidden'!D85)</f>
        <v>0</v>
      </c>
      <c r="D84" s="170">
        <f>IF('Indicator Date hidden'!E85="x","x",$D$2-'Indicator Date hidden'!E85)</f>
        <v>0</v>
      </c>
      <c r="E84" s="170">
        <f>IF('Indicator Date hidden'!F85="x","x",$E$2-'Indicator Date hidden'!F85)</f>
        <v>0</v>
      </c>
      <c r="F84" s="170">
        <f>IF('Indicator Date hidden'!G85="x","x",$F$2-'Indicator Date hidden'!G85)</f>
        <v>0</v>
      </c>
      <c r="G84" s="170">
        <f>IF('Indicator Date hidden'!H85="x","x",$G$2-'Indicator Date hidden'!H85)</f>
        <v>0</v>
      </c>
      <c r="H84" s="170">
        <f>IF('Indicator Date hidden'!I85="x","x",$H$2-'Indicator Date hidden'!I85)</f>
        <v>0</v>
      </c>
      <c r="I84" s="170">
        <f>IF('Indicator Date hidden'!J85="x","x",$I$2-'Indicator Date hidden'!J85)</f>
        <v>0</v>
      </c>
      <c r="J84" s="170">
        <f>IF('Indicator Date hidden'!K85="x","x",$J$2-'Indicator Date hidden'!K85)</f>
        <v>0</v>
      </c>
      <c r="K84" s="170">
        <f>IF('Indicator Date hidden'!L85="x","x",$K$2-'Indicator Date hidden'!L85)</f>
        <v>0</v>
      </c>
      <c r="L84" s="170">
        <f>IF('Indicator Date hidden'!M85="x","x",$L$2-'Indicator Date hidden'!M85)</f>
        <v>0</v>
      </c>
      <c r="M84" s="170">
        <f>IF('Indicator Date hidden'!N85="x","x",$M$2-'Indicator Date hidden'!N85)</f>
        <v>0</v>
      </c>
      <c r="N84" s="170">
        <f>IF('Indicator Date hidden'!O85="x","x",$N$2-'Indicator Date hidden'!O85)</f>
        <v>0</v>
      </c>
      <c r="O84" s="170">
        <f>IF('Indicator Date hidden'!P85="x","x",$O$2-'Indicator Date hidden'!P85)</f>
        <v>0</v>
      </c>
      <c r="P84" s="170">
        <f>IF('Indicator Date hidden'!Q85="x","x",$P$2-'Indicator Date hidden'!Q85)</f>
        <v>0</v>
      </c>
      <c r="Q84" s="170">
        <f>IF('Indicator Date hidden'!R85="x","x",$Q$2-'Indicator Date hidden'!R85)</f>
        <v>5</v>
      </c>
      <c r="R84" s="170">
        <f>IF('Indicator Date hidden'!S85="x","x",$R$2-'Indicator Date hidden'!S85)</f>
        <v>0</v>
      </c>
      <c r="S84" s="170">
        <f>IF('Indicator Date hidden'!T85="x","x",$S$2-'Indicator Date hidden'!T85)</f>
        <v>0</v>
      </c>
      <c r="T84" s="170">
        <f>IF('Indicator Date hidden'!U85="x","x",$T$2-'Indicator Date hidden'!U85)</f>
        <v>0</v>
      </c>
      <c r="U84" s="170">
        <f>IF('Indicator Date hidden'!V85="x","x",$U$2-'Indicator Date hidden'!V85)</f>
        <v>0</v>
      </c>
      <c r="V84" s="170">
        <f>IF('Indicator Date hidden'!W85="x","x",$V$2-'Indicator Date hidden'!W85)</f>
        <v>0</v>
      </c>
      <c r="W84" s="170">
        <f>IF('Indicator Date hidden'!X85="x","x",$W$2-'Indicator Date hidden'!X85)</f>
        <v>4</v>
      </c>
      <c r="X84" s="170">
        <f>IF('Indicator Date hidden'!Y85="x","x",$X$2-'Indicator Date hidden'!Y85)</f>
        <v>0</v>
      </c>
      <c r="Y84" s="170">
        <f>IF('Indicator Date hidden'!Z85="x","x",$Y$2-'Indicator Date hidden'!Z85)</f>
        <v>0</v>
      </c>
      <c r="Z84" s="170">
        <f>IF('Indicator Date hidden'!AA85="x","x",$Z$2-'Indicator Date hidden'!AA85)</f>
        <v>0</v>
      </c>
      <c r="AA84" s="170">
        <f>IF('Indicator Date hidden'!AB85="x","x",$AA$2-'Indicator Date hidden'!AB85)</f>
        <v>0</v>
      </c>
      <c r="AB84" s="170">
        <f>IF('Indicator Date hidden'!AC85="x","x",$AB$2-'Indicator Date hidden'!AC85)</f>
        <v>0</v>
      </c>
      <c r="AC84" s="170">
        <f>IF('Indicator Date hidden'!AD85="x","x",$AC$2-'Indicator Date hidden'!AD85)</f>
        <v>0</v>
      </c>
      <c r="AD84" s="170" t="str">
        <f>IF('Indicator Date hidden'!AE85="x","x",$AD$2-'Indicator Date hidden'!AE85)</f>
        <v>x</v>
      </c>
      <c r="AE84" s="170">
        <f>IF('Indicator Date hidden'!AF85="x","x",$AE$2-'Indicator Date hidden'!AF85)</f>
        <v>0</v>
      </c>
      <c r="AF84" s="170">
        <f>IF('Indicator Date hidden'!AG85="x","x",$AF$2-'Indicator Date hidden'!AG85)</f>
        <v>11</v>
      </c>
      <c r="AG84" s="170">
        <f>IF('Indicator Date hidden'!AH85="x","x",$AG$2-'Indicator Date hidden'!AH85)</f>
        <v>0</v>
      </c>
      <c r="AH84" s="170">
        <f>IF('Indicator Date hidden'!AI85="x","x",$AH$2-'Indicator Date hidden'!AI85)</f>
        <v>0</v>
      </c>
      <c r="AI84" s="170">
        <f>IF('Indicator Date hidden'!AJ85="x","x",$AI$2-'Indicator Date hidden'!AJ85)</f>
        <v>0</v>
      </c>
      <c r="AJ84" s="170" t="str">
        <f>IF('Indicator Date hidden'!AK85="x","x",$AJ$2-'Indicator Date hidden'!AK85)</f>
        <v>x</v>
      </c>
      <c r="AK84" s="170">
        <f>IF('Indicator Date hidden'!AL85="x","x",$AK$2-'Indicator Date hidden'!AL85)</f>
        <v>1</v>
      </c>
      <c r="AL84" s="170">
        <f>IF('Indicator Date hidden'!AM85="x","x",$AL$2-'Indicator Date hidden'!AM85)</f>
        <v>0</v>
      </c>
      <c r="AM84" s="170">
        <f>IF('Indicator Date hidden'!AN85="x","x",$AM$2-'Indicator Date hidden'!AN85)</f>
        <v>0</v>
      </c>
      <c r="AN84" s="170">
        <f>IF('Indicator Date hidden'!AO85="x","x",$AN$2-'Indicator Date hidden'!AO85)</f>
        <v>0</v>
      </c>
      <c r="AO84" s="170">
        <f>IF('Indicator Date hidden'!AP85="x","x",$AO$2-'Indicator Date hidden'!AP85)</f>
        <v>0</v>
      </c>
      <c r="AP84" s="170">
        <f>IF('Indicator Date hidden'!AQ85="x","x",$AP$2-'Indicator Date hidden'!AQ85)</f>
        <v>0</v>
      </c>
      <c r="AQ84" s="170">
        <f>IF('Indicator Date hidden'!AR85="x","x",$AQ$2-'Indicator Date hidden'!AR85)</f>
        <v>4</v>
      </c>
      <c r="AR84" s="170">
        <f>IF('Indicator Date hidden'!AS85="x","x",$AR$2-'Indicator Date hidden'!AS85)</f>
        <v>0</v>
      </c>
      <c r="AS84" s="170">
        <f>IF('Indicator Date hidden'!AT85="x","x",$AS$2-'Indicator Date hidden'!AT85)</f>
        <v>0</v>
      </c>
      <c r="AT84" s="170">
        <f>IF('Indicator Date hidden'!AU85="x","x",$AT$2-'Indicator Date hidden'!AU85)</f>
        <v>0</v>
      </c>
      <c r="AU84" s="170">
        <f>IF('Indicator Date hidden'!AV85="x","x",$AU$2-'Indicator Date hidden'!AV85)</f>
        <v>1</v>
      </c>
      <c r="AV84" s="170">
        <f>IF('Indicator Date hidden'!AW85="x","x",$AV$2-'Indicator Date hidden'!AW85)</f>
        <v>0</v>
      </c>
      <c r="AW84" s="170">
        <f>IF('Indicator Date hidden'!AX85="x","x",$AW$2-'Indicator Date hidden'!AX85)</f>
        <v>0</v>
      </c>
      <c r="AX84" s="170">
        <f>IF('Indicator Date hidden'!AY85="x","x",$AX$2-'Indicator Date hidden'!AY85)</f>
        <v>0</v>
      </c>
      <c r="AY84" s="170">
        <f>IF('Indicator Date hidden'!AZ85="x","x",$AY$2-'Indicator Date hidden'!AZ85)</f>
        <v>0</v>
      </c>
      <c r="AZ84" s="170">
        <f>IF('Indicator Date hidden'!BA85="x","x",$AZ$2-'Indicator Date hidden'!BA85)</f>
        <v>0</v>
      </c>
      <c r="BA84" s="5">
        <f t="shared" si="5"/>
        <v>26</v>
      </c>
      <c r="BB84" s="171">
        <f t="shared" si="6"/>
        <v>0.53061224489795922</v>
      </c>
      <c r="BC84" s="5">
        <f t="shared" si="7"/>
        <v>6</v>
      </c>
      <c r="BD84" s="171">
        <f t="shared" si="8"/>
        <v>1.8417165996209759</v>
      </c>
      <c r="BE84" s="174">
        <f t="shared" si="9"/>
        <v>0</v>
      </c>
    </row>
    <row r="85" spans="1:57" x14ac:dyDescent="0.25">
      <c r="A85" t="s">
        <v>156</v>
      </c>
      <c r="B85" s="170">
        <f>IF('Indicator Date hidden'!C86="x","x",$B$2-'Indicator Date hidden'!C86)</f>
        <v>0</v>
      </c>
      <c r="C85" s="170">
        <f>IF('Indicator Date hidden'!D86="x","x",$C$2-'Indicator Date hidden'!D86)</f>
        <v>0</v>
      </c>
      <c r="D85" s="170">
        <f>IF('Indicator Date hidden'!E86="x","x",$D$2-'Indicator Date hidden'!E86)</f>
        <v>0</v>
      </c>
      <c r="E85" s="170">
        <f>IF('Indicator Date hidden'!F86="x","x",$E$2-'Indicator Date hidden'!F86)</f>
        <v>0</v>
      </c>
      <c r="F85" s="170">
        <f>IF('Indicator Date hidden'!G86="x","x",$F$2-'Indicator Date hidden'!G86)</f>
        <v>0</v>
      </c>
      <c r="G85" s="170">
        <f>IF('Indicator Date hidden'!H86="x","x",$G$2-'Indicator Date hidden'!H86)</f>
        <v>0</v>
      </c>
      <c r="H85" s="170">
        <f>IF('Indicator Date hidden'!I86="x","x",$H$2-'Indicator Date hidden'!I86)</f>
        <v>0</v>
      </c>
      <c r="I85" s="170">
        <f>IF('Indicator Date hidden'!J86="x","x",$I$2-'Indicator Date hidden'!J86)</f>
        <v>0</v>
      </c>
      <c r="J85" s="170">
        <f>IF('Indicator Date hidden'!K86="x","x",$J$2-'Indicator Date hidden'!K86)</f>
        <v>0</v>
      </c>
      <c r="K85" s="170">
        <f>IF('Indicator Date hidden'!L86="x","x",$K$2-'Indicator Date hidden'!L86)</f>
        <v>0</v>
      </c>
      <c r="L85" s="170">
        <f>IF('Indicator Date hidden'!M86="x","x",$L$2-'Indicator Date hidden'!M86)</f>
        <v>0</v>
      </c>
      <c r="M85" s="170">
        <f>IF('Indicator Date hidden'!N86="x","x",$M$2-'Indicator Date hidden'!N86)</f>
        <v>0</v>
      </c>
      <c r="N85" s="170">
        <f>IF('Indicator Date hidden'!O86="x","x",$N$2-'Indicator Date hidden'!O86)</f>
        <v>0</v>
      </c>
      <c r="O85" s="170">
        <f>IF('Indicator Date hidden'!P86="x","x",$O$2-'Indicator Date hidden'!P86)</f>
        <v>0</v>
      </c>
      <c r="P85" s="170">
        <f>IF('Indicator Date hidden'!Q86="x","x",$P$2-'Indicator Date hidden'!Q86)</f>
        <v>0</v>
      </c>
      <c r="Q85" s="170" t="str">
        <f>IF('Indicator Date hidden'!R86="x","x",$Q$2-'Indicator Date hidden'!R86)</f>
        <v>x</v>
      </c>
      <c r="R85" s="170">
        <f>IF('Indicator Date hidden'!S86="x","x",$R$2-'Indicator Date hidden'!S86)</f>
        <v>0</v>
      </c>
      <c r="S85" s="170">
        <f>IF('Indicator Date hidden'!T86="x","x",$S$2-'Indicator Date hidden'!T86)</f>
        <v>0</v>
      </c>
      <c r="T85" s="170">
        <f>IF('Indicator Date hidden'!U86="x","x",$T$2-'Indicator Date hidden'!U86)</f>
        <v>0</v>
      </c>
      <c r="U85" s="170" t="str">
        <f>IF('Indicator Date hidden'!V86="x","x",$U$2-'Indicator Date hidden'!V86)</f>
        <v>x</v>
      </c>
      <c r="V85" s="170">
        <f>IF('Indicator Date hidden'!W86="x","x",$V$2-'Indicator Date hidden'!W86)</f>
        <v>0</v>
      </c>
      <c r="W85" s="170">
        <f>IF('Indicator Date hidden'!X86="x","x",$W$2-'Indicator Date hidden'!X86)</f>
        <v>6</v>
      </c>
      <c r="X85" s="170">
        <f>IF('Indicator Date hidden'!Y86="x","x",$X$2-'Indicator Date hidden'!Y86)</f>
        <v>6</v>
      </c>
      <c r="Y85" s="170">
        <f>IF('Indicator Date hidden'!Z86="x","x",$Y$2-'Indicator Date hidden'!Z86)</f>
        <v>0</v>
      </c>
      <c r="Z85" s="170">
        <f>IF('Indicator Date hidden'!AA86="x","x",$Z$2-'Indicator Date hidden'!AA86)</f>
        <v>0</v>
      </c>
      <c r="AA85" s="170">
        <f>IF('Indicator Date hidden'!AB86="x","x",$AA$2-'Indicator Date hidden'!AB86)</f>
        <v>5</v>
      </c>
      <c r="AB85" s="170">
        <f>IF('Indicator Date hidden'!AC86="x","x",$AB$2-'Indicator Date hidden'!AC86)</f>
        <v>0</v>
      </c>
      <c r="AC85" s="170">
        <f>IF('Indicator Date hidden'!AD86="x","x",$AC$2-'Indicator Date hidden'!AD86)</f>
        <v>0</v>
      </c>
      <c r="AD85" s="170" t="str">
        <f>IF('Indicator Date hidden'!AE86="x","x",$AD$2-'Indicator Date hidden'!AE86)</f>
        <v>x</v>
      </c>
      <c r="AE85" s="170">
        <f>IF('Indicator Date hidden'!AF86="x","x",$AE$2-'Indicator Date hidden'!AF86)</f>
        <v>0</v>
      </c>
      <c r="AF85" s="170">
        <f>IF('Indicator Date hidden'!AG86="x","x",$AF$2-'Indicator Date hidden'!AG86)</f>
        <v>7</v>
      </c>
      <c r="AG85" s="170">
        <f>IF('Indicator Date hidden'!AH86="x","x",$AG$2-'Indicator Date hidden'!AH86)</f>
        <v>0</v>
      </c>
      <c r="AH85" s="170">
        <f>IF('Indicator Date hidden'!AI86="x","x",$AH$2-'Indicator Date hidden'!AI86)</f>
        <v>0</v>
      </c>
      <c r="AI85" s="170">
        <f>IF('Indicator Date hidden'!AJ86="x","x",$AI$2-'Indicator Date hidden'!AJ86)</f>
        <v>0</v>
      </c>
      <c r="AJ85" s="170" t="str">
        <f>IF('Indicator Date hidden'!AK86="x","x",$AJ$2-'Indicator Date hidden'!AK86)</f>
        <v>x</v>
      </c>
      <c r="AK85" s="170">
        <f>IF('Indicator Date hidden'!AL86="x","x",$AK$2-'Indicator Date hidden'!AL86)</f>
        <v>1</v>
      </c>
      <c r="AL85" s="170">
        <f>IF('Indicator Date hidden'!AM86="x","x",$AL$2-'Indicator Date hidden'!AM86)</f>
        <v>0</v>
      </c>
      <c r="AM85" s="170">
        <f>IF('Indicator Date hidden'!AN86="x","x",$AM$2-'Indicator Date hidden'!AN86)</f>
        <v>0</v>
      </c>
      <c r="AN85" s="170">
        <f>IF('Indicator Date hidden'!AO86="x","x",$AN$2-'Indicator Date hidden'!AO86)</f>
        <v>0</v>
      </c>
      <c r="AO85" s="170">
        <f>IF('Indicator Date hidden'!AP86="x","x",$AO$2-'Indicator Date hidden'!AP86)</f>
        <v>0</v>
      </c>
      <c r="AP85" s="170">
        <f>IF('Indicator Date hidden'!AQ86="x","x",$AP$2-'Indicator Date hidden'!AQ86)</f>
        <v>0</v>
      </c>
      <c r="AQ85" s="170">
        <f>IF('Indicator Date hidden'!AR86="x","x",$AQ$2-'Indicator Date hidden'!AR86)</f>
        <v>4</v>
      </c>
      <c r="AR85" s="170">
        <f>IF('Indicator Date hidden'!AS86="x","x",$AR$2-'Indicator Date hidden'!AS86)</f>
        <v>0</v>
      </c>
      <c r="AS85" s="170">
        <f>IF('Indicator Date hidden'!AT86="x","x",$AS$2-'Indicator Date hidden'!AT86)</f>
        <v>0</v>
      </c>
      <c r="AT85" s="170">
        <f>IF('Indicator Date hidden'!AU86="x","x",$AT$2-'Indicator Date hidden'!AU86)</f>
        <v>0</v>
      </c>
      <c r="AU85" s="170" t="str">
        <f>IF('Indicator Date hidden'!AV86="x","x",$AU$2-'Indicator Date hidden'!AV86)</f>
        <v>x</v>
      </c>
      <c r="AV85" s="170">
        <f>IF('Indicator Date hidden'!AW86="x","x",$AV$2-'Indicator Date hidden'!AW86)</f>
        <v>0</v>
      </c>
      <c r="AW85" s="170">
        <f>IF('Indicator Date hidden'!AX86="x","x",$AW$2-'Indicator Date hidden'!AX86)</f>
        <v>0</v>
      </c>
      <c r="AX85" s="170">
        <f>IF('Indicator Date hidden'!AY86="x","x",$AX$2-'Indicator Date hidden'!AY86)</f>
        <v>0</v>
      </c>
      <c r="AY85" s="170">
        <f>IF('Indicator Date hidden'!AZ86="x","x",$AY$2-'Indicator Date hidden'!AZ86)</f>
        <v>0</v>
      </c>
      <c r="AZ85" s="170">
        <f>IF('Indicator Date hidden'!BA86="x","x",$AZ$2-'Indicator Date hidden'!BA86)</f>
        <v>0</v>
      </c>
      <c r="BA85" s="5">
        <f t="shared" si="5"/>
        <v>29</v>
      </c>
      <c r="BB85" s="171">
        <f t="shared" si="6"/>
        <v>0.63043478260869568</v>
      </c>
      <c r="BC85" s="5">
        <f t="shared" si="7"/>
        <v>6</v>
      </c>
      <c r="BD85" s="171">
        <f t="shared" si="8"/>
        <v>1.7737052307941961</v>
      </c>
      <c r="BE85" s="174">
        <f t="shared" si="9"/>
        <v>0</v>
      </c>
    </row>
    <row r="86" spans="1:57" x14ac:dyDescent="0.25">
      <c r="A86" t="s">
        <v>158</v>
      </c>
      <c r="B86" s="170">
        <f>IF('Indicator Date hidden'!C87="x","x",$B$2-'Indicator Date hidden'!C87)</f>
        <v>0</v>
      </c>
      <c r="C86" s="170">
        <f>IF('Indicator Date hidden'!D87="x","x",$C$2-'Indicator Date hidden'!D87)</f>
        <v>0</v>
      </c>
      <c r="D86" s="170">
        <f>IF('Indicator Date hidden'!E87="x","x",$D$2-'Indicator Date hidden'!E87)</f>
        <v>0</v>
      </c>
      <c r="E86" s="170">
        <f>IF('Indicator Date hidden'!F87="x","x",$E$2-'Indicator Date hidden'!F87)</f>
        <v>0</v>
      </c>
      <c r="F86" s="170">
        <f>IF('Indicator Date hidden'!G87="x","x",$F$2-'Indicator Date hidden'!G87)</f>
        <v>0</v>
      </c>
      <c r="G86" s="170">
        <f>IF('Indicator Date hidden'!H87="x","x",$G$2-'Indicator Date hidden'!H87)</f>
        <v>0</v>
      </c>
      <c r="H86" s="170">
        <f>IF('Indicator Date hidden'!I87="x","x",$H$2-'Indicator Date hidden'!I87)</f>
        <v>0</v>
      </c>
      <c r="I86" s="170">
        <f>IF('Indicator Date hidden'!J87="x","x",$I$2-'Indicator Date hidden'!J87)</f>
        <v>0</v>
      </c>
      <c r="J86" s="170">
        <f>IF('Indicator Date hidden'!K87="x","x",$J$2-'Indicator Date hidden'!K87)</f>
        <v>0</v>
      </c>
      <c r="K86" s="170">
        <f>IF('Indicator Date hidden'!L87="x","x",$K$2-'Indicator Date hidden'!L87)</f>
        <v>0</v>
      </c>
      <c r="L86" s="170">
        <f>IF('Indicator Date hidden'!M87="x","x",$L$2-'Indicator Date hidden'!M87)</f>
        <v>0</v>
      </c>
      <c r="M86" s="170">
        <f>IF('Indicator Date hidden'!N87="x","x",$M$2-'Indicator Date hidden'!N87)</f>
        <v>0</v>
      </c>
      <c r="N86" s="170">
        <f>IF('Indicator Date hidden'!O87="x","x",$N$2-'Indicator Date hidden'!O87)</f>
        <v>0</v>
      </c>
      <c r="O86" s="170">
        <f>IF('Indicator Date hidden'!P87="x","x",$O$2-'Indicator Date hidden'!P87)</f>
        <v>0</v>
      </c>
      <c r="P86" s="170">
        <f>IF('Indicator Date hidden'!Q87="x","x",$P$2-'Indicator Date hidden'!Q87)</f>
        <v>0</v>
      </c>
      <c r="Q86" s="170">
        <f>IF('Indicator Date hidden'!R87="x","x",$Q$2-'Indicator Date hidden'!R87)</f>
        <v>3</v>
      </c>
      <c r="R86" s="170">
        <f>IF('Indicator Date hidden'!S87="x","x",$R$2-'Indicator Date hidden'!S87)</f>
        <v>0</v>
      </c>
      <c r="S86" s="170">
        <f>IF('Indicator Date hidden'!T87="x","x",$S$2-'Indicator Date hidden'!T87)</f>
        <v>0</v>
      </c>
      <c r="T86" s="170">
        <f>IF('Indicator Date hidden'!U87="x","x",$T$2-'Indicator Date hidden'!U87)</f>
        <v>0</v>
      </c>
      <c r="U86" s="170">
        <f>IF('Indicator Date hidden'!V87="x","x",$U$2-'Indicator Date hidden'!V87)</f>
        <v>0</v>
      </c>
      <c r="V86" s="170">
        <f>IF('Indicator Date hidden'!W87="x","x",$V$2-'Indicator Date hidden'!W87)</f>
        <v>0</v>
      </c>
      <c r="W86" s="170">
        <f>IF('Indicator Date hidden'!X87="x","x",$W$2-'Indicator Date hidden'!X87)</f>
        <v>4</v>
      </c>
      <c r="X86" s="170">
        <f>IF('Indicator Date hidden'!Y87="x","x",$X$2-'Indicator Date hidden'!Y87)</f>
        <v>6</v>
      </c>
      <c r="Y86" s="170">
        <f>IF('Indicator Date hidden'!Z87="x","x",$Y$2-'Indicator Date hidden'!Z87)</f>
        <v>0</v>
      </c>
      <c r="Z86" s="170">
        <f>IF('Indicator Date hidden'!AA87="x","x",$Z$2-'Indicator Date hidden'!AA87)</f>
        <v>0</v>
      </c>
      <c r="AA86" s="170">
        <f>IF('Indicator Date hidden'!AB87="x","x",$AA$2-'Indicator Date hidden'!AB87)</f>
        <v>0</v>
      </c>
      <c r="AB86" s="170">
        <f>IF('Indicator Date hidden'!AC87="x","x",$AB$2-'Indicator Date hidden'!AC87)</f>
        <v>0</v>
      </c>
      <c r="AC86" s="170">
        <f>IF('Indicator Date hidden'!AD87="x","x",$AC$2-'Indicator Date hidden'!AD87)</f>
        <v>0</v>
      </c>
      <c r="AD86" s="170" t="str">
        <f>IF('Indicator Date hidden'!AE87="x","x",$AD$2-'Indicator Date hidden'!AE87)</f>
        <v>x</v>
      </c>
      <c r="AE86" s="170">
        <f>IF('Indicator Date hidden'!AF87="x","x",$AE$2-'Indicator Date hidden'!AF87)</f>
        <v>0</v>
      </c>
      <c r="AF86" s="170">
        <f>IF('Indicator Date hidden'!AG87="x","x",$AF$2-'Indicator Date hidden'!AG87)</f>
        <v>5</v>
      </c>
      <c r="AG86" s="170">
        <f>IF('Indicator Date hidden'!AH87="x","x",$AG$2-'Indicator Date hidden'!AH87)</f>
        <v>0</v>
      </c>
      <c r="AH86" s="170">
        <f>IF('Indicator Date hidden'!AI87="x","x",$AH$2-'Indicator Date hidden'!AI87)</f>
        <v>0</v>
      </c>
      <c r="AI86" s="170">
        <f>IF('Indicator Date hidden'!AJ87="x","x",$AI$2-'Indicator Date hidden'!AJ87)</f>
        <v>0</v>
      </c>
      <c r="AJ86" s="170" t="str">
        <f>IF('Indicator Date hidden'!AK87="x","x",$AJ$2-'Indicator Date hidden'!AK87)</f>
        <v>x</v>
      </c>
      <c r="AK86" s="170">
        <f>IF('Indicator Date hidden'!AL87="x","x",$AK$2-'Indicator Date hidden'!AL87)</f>
        <v>0</v>
      </c>
      <c r="AL86" s="170">
        <f>IF('Indicator Date hidden'!AM87="x","x",$AL$2-'Indicator Date hidden'!AM87)</f>
        <v>0</v>
      </c>
      <c r="AM86" s="170">
        <f>IF('Indicator Date hidden'!AN87="x","x",$AM$2-'Indicator Date hidden'!AN87)</f>
        <v>0</v>
      </c>
      <c r="AN86" s="170">
        <f>IF('Indicator Date hidden'!AO87="x","x",$AN$2-'Indicator Date hidden'!AO87)</f>
        <v>0</v>
      </c>
      <c r="AO86" s="170">
        <f>IF('Indicator Date hidden'!AP87="x","x",$AO$2-'Indicator Date hidden'!AP87)</f>
        <v>0</v>
      </c>
      <c r="AP86" s="170">
        <f>IF('Indicator Date hidden'!AQ87="x","x",$AP$2-'Indicator Date hidden'!AQ87)</f>
        <v>0</v>
      </c>
      <c r="AQ86" s="170">
        <f>IF('Indicator Date hidden'!AR87="x","x",$AQ$2-'Indicator Date hidden'!AR87)</f>
        <v>4</v>
      </c>
      <c r="AR86" s="170">
        <f>IF('Indicator Date hidden'!AS87="x","x",$AR$2-'Indicator Date hidden'!AS87)</f>
        <v>0</v>
      </c>
      <c r="AS86" s="170">
        <f>IF('Indicator Date hidden'!AT87="x","x",$AS$2-'Indicator Date hidden'!AT87)</f>
        <v>0</v>
      </c>
      <c r="AT86" s="170">
        <f>IF('Indicator Date hidden'!AU87="x","x",$AT$2-'Indicator Date hidden'!AU87)</f>
        <v>0</v>
      </c>
      <c r="AU86" s="170">
        <f>IF('Indicator Date hidden'!AV87="x","x",$AU$2-'Indicator Date hidden'!AV87)</f>
        <v>1</v>
      </c>
      <c r="AV86" s="170">
        <f>IF('Indicator Date hidden'!AW87="x","x",$AV$2-'Indicator Date hidden'!AW87)</f>
        <v>0</v>
      </c>
      <c r="AW86" s="170">
        <f>IF('Indicator Date hidden'!AX87="x","x",$AW$2-'Indicator Date hidden'!AX87)</f>
        <v>0</v>
      </c>
      <c r="AX86" s="170">
        <f>IF('Indicator Date hidden'!AY87="x","x",$AX$2-'Indicator Date hidden'!AY87)</f>
        <v>0</v>
      </c>
      <c r="AY86" s="170">
        <f>IF('Indicator Date hidden'!AZ87="x","x",$AY$2-'Indicator Date hidden'!AZ87)</f>
        <v>0</v>
      </c>
      <c r="AZ86" s="170">
        <f>IF('Indicator Date hidden'!BA87="x","x",$AZ$2-'Indicator Date hidden'!BA87)</f>
        <v>0</v>
      </c>
      <c r="BA86" s="5">
        <f t="shared" si="5"/>
        <v>23</v>
      </c>
      <c r="BB86" s="171">
        <f t="shared" si="6"/>
        <v>0.46938775510204084</v>
      </c>
      <c r="BC86" s="5">
        <f t="shared" si="7"/>
        <v>6</v>
      </c>
      <c r="BD86" s="171">
        <f t="shared" si="8"/>
        <v>1.3717565205555966</v>
      </c>
      <c r="BE86" s="174">
        <f t="shared" si="9"/>
        <v>0</v>
      </c>
    </row>
    <row r="87" spans="1:57" x14ac:dyDescent="0.25">
      <c r="A87" t="s">
        <v>160</v>
      </c>
      <c r="B87" s="170">
        <f>IF('Indicator Date hidden'!C88="x","x",$B$2-'Indicator Date hidden'!C88)</f>
        <v>0</v>
      </c>
      <c r="C87" s="170">
        <f>IF('Indicator Date hidden'!D88="x","x",$C$2-'Indicator Date hidden'!D88)</f>
        <v>0</v>
      </c>
      <c r="D87" s="170">
        <f>IF('Indicator Date hidden'!E88="x","x",$D$2-'Indicator Date hidden'!E88)</f>
        <v>0</v>
      </c>
      <c r="E87" s="170">
        <f>IF('Indicator Date hidden'!F88="x","x",$E$2-'Indicator Date hidden'!F88)</f>
        <v>0</v>
      </c>
      <c r="F87" s="170">
        <f>IF('Indicator Date hidden'!G88="x","x",$F$2-'Indicator Date hidden'!G88)</f>
        <v>0</v>
      </c>
      <c r="G87" s="170">
        <f>IF('Indicator Date hidden'!H88="x","x",$G$2-'Indicator Date hidden'!H88)</f>
        <v>0</v>
      </c>
      <c r="H87" s="170">
        <f>IF('Indicator Date hidden'!I88="x","x",$H$2-'Indicator Date hidden'!I88)</f>
        <v>0</v>
      </c>
      <c r="I87" s="170">
        <f>IF('Indicator Date hidden'!J88="x","x",$I$2-'Indicator Date hidden'!J88)</f>
        <v>0</v>
      </c>
      <c r="J87" s="170">
        <f>IF('Indicator Date hidden'!K88="x","x",$J$2-'Indicator Date hidden'!K88)</f>
        <v>0</v>
      </c>
      <c r="K87" s="170">
        <f>IF('Indicator Date hidden'!L88="x","x",$K$2-'Indicator Date hidden'!L88)</f>
        <v>0</v>
      </c>
      <c r="L87" s="170">
        <f>IF('Indicator Date hidden'!M88="x","x",$L$2-'Indicator Date hidden'!M88)</f>
        <v>0</v>
      </c>
      <c r="M87" s="170">
        <f>IF('Indicator Date hidden'!N88="x","x",$M$2-'Indicator Date hidden'!N88)</f>
        <v>0</v>
      </c>
      <c r="N87" s="170">
        <f>IF('Indicator Date hidden'!O88="x","x",$N$2-'Indicator Date hidden'!O88)</f>
        <v>0</v>
      </c>
      <c r="O87" s="170">
        <f>IF('Indicator Date hidden'!P88="x","x",$O$2-'Indicator Date hidden'!P88)</f>
        <v>0</v>
      </c>
      <c r="P87" s="170">
        <f>IF('Indicator Date hidden'!Q88="x","x",$P$2-'Indicator Date hidden'!Q88)</f>
        <v>0</v>
      </c>
      <c r="Q87" s="170">
        <f>IF('Indicator Date hidden'!R88="x","x",$Q$2-'Indicator Date hidden'!R88)</f>
        <v>4</v>
      </c>
      <c r="R87" s="170">
        <f>IF('Indicator Date hidden'!S88="x","x",$R$2-'Indicator Date hidden'!S88)</f>
        <v>0</v>
      </c>
      <c r="S87" s="170">
        <f>IF('Indicator Date hidden'!T88="x","x",$S$2-'Indicator Date hidden'!T88)</f>
        <v>0</v>
      </c>
      <c r="T87" s="170">
        <f>IF('Indicator Date hidden'!U88="x","x",$T$2-'Indicator Date hidden'!U88)</f>
        <v>0</v>
      </c>
      <c r="U87" s="170">
        <f>IF('Indicator Date hidden'!V88="x","x",$U$2-'Indicator Date hidden'!V88)</f>
        <v>0</v>
      </c>
      <c r="V87" s="170">
        <f>IF('Indicator Date hidden'!W88="x","x",$V$2-'Indicator Date hidden'!W88)</f>
        <v>0</v>
      </c>
      <c r="W87" s="170">
        <f>IF('Indicator Date hidden'!X88="x","x",$W$2-'Indicator Date hidden'!X88)</f>
        <v>6</v>
      </c>
      <c r="X87" s="170">
        <f>IF('Indicator Date hidden'!Y88="x","x",$X$2-'Indicator Date hidden'!Y88)</f>
        <v>3</v>
      </c>
      <c r="Y87" s="170">
        <f>IF('Indicator Date hidden'!Z88="x","x",$Y$2-'Indicator Date hidden'!Z88)</f>
        <v>0</v>
      </c>
      <c r="Z87" s="170">
        <f>IF('Indicator Date hidden'!AA88="x","x",$Z$2-'Indicator Date hidden'!AA88)</f>
        <v>0</v>
      </c>
      <c r="AA87" s="170">
        <f>IF('Indicator Date hidden'!AB88="x","x",$AA$2-'Indicator Date hidden'!AB88)</f>
        <v>0</v>
      </c>
      <c r="AB87" s="170">
        <f>IF('Indicator Date hidden'!AC88="x","x",$AB$2-'Indicator Date hidden'!AC88)</f>
        <v>0</v>
      </c>
      <c r="AC87" s="170">
        <f>IF('Indicator Date hidden'!AD88="x","x",$AC$2-'Indicator Date hidden'!AD88)</f>
        <v>0</v>
      </c>
      <c r="AD87" s="170" t="str">
        <f>IF('Indicator Date hidden'!AE88="x","x",$AD$2-'Indicator Date hidden'!AE88)</f>
        <v>x</v>
      </c>
      <c r="AE87" s="170">
        <f>IF('Indicator Date hidden'!AF88="x","x",$AE$2-'Indicator Date hidden'!AF88)</f>
        <v>0</v>
      </c>
      <c r="AF87" s="170">
        <f>IF('Indicator Date hidden'!AG88="x","x",$AF$2-'Indicator Date hidden'!AG88)</f>
        <v>2</v>
      </c>
      <c r="AG87" s="170">
        <f>IF('Indicator Date hidden'!AH88="x","x",$AG$2-'Indicator Date hidden'!AH88)</f>
        <v>0</v>
      </c>
      <c r="AH87" s="170">
        <f>IF('Indicator Date hidden'!AI88="x","x",$AH$2-'Indicator Date hidden'!AI88)</f>
        <v>0</v>
      </c>
      <c r="AI87" s="170">
        <f>IF('Indicator Date hidden'!AJ88="x","x",$AI$2-'Indicator Date hidden'!AJ88)</f>
        <v>0</v>
      </c>
      <c r="AJ87" s="170" t="str">
        <f>IF('Indicator Date hidden'!AK88="x","x",$AJ$2-'Indicator Date hidden'!AK88)</f>
        <v>x</v>
      </c>
      <c r="AK87" s="170">
        <f>IF('Indicator Date hidden'!AL88="x","x",$AK$2-'Indicator Date hidden'!AL88)</f>
        <v>1</v>
      </c>
      <c r="AL87" s="170">
        <f>IF('Indicator Date hidden'!AM88="x","x",$AL$2-'Indicator Date hidden'!AM88)</f>
        <v>0</v>
      </c>
      <c r="AM87" s="170">
        <f>IF('Indicator Date hidden'!AN88="x","x",$AM$2-'Indicator Date hidden'!AN88)</f>
        <v>0</v>
      </c>
      <c r="AN87" s="170">
        <f>IF('Indicator Date hidden'!AO88="x","x",$AN$2-'Indicator Date hidden'!AO88)</f>
        <v>0</v>
      </c>
      <c r="AO87" s="170" t="str">
        <f>IF('Indicator Date hidden'!AP88="x","x",$AO$2-'Indicator Date hidden'!AP88)</f>
        <v>x</v>
      </c>
      <c r="AP87" s="170" t="str">
        <f>IF('Indicator Date hidden'!AQ88="x","x",$AP$2-'Indicator Date hidden'!AQ88)</f>
        <v>x</v>
      </c>
      <c r="AQ87" s="170">
        <f>IF('Indicator Date hidden'!AR88="x","x",$AQ$2-'Indicator Date hidden'!AR88)</f>
        <v>4</v>
      </c>
      <c r="AR87" s="170">
        <f>IF('Indicator Date hidden'!AS88="x","x",$AR$2-'Indicator Date hidden'!AS88)</f>
        <v>0</v>
      </c>
      <c r="AS87" s="170">
        <f>IF('Indicator Date hidden'!AT88="x","x",$AS$2-'Indicator Date hidden'!AT88)</f>
        <v>0</v>
      </c>
      <c r="AT87" s="170">
        <f>IF('Indicator Date hidden'!AU88="x","x",$AT$2-'Indicator Date hidden'!AU88)</f>
        <v>0</v>
      </c>
      <c r="AU87" s="170">
        <f>IF('Indicator Date hidden'!AV88="x","x",$AU$2-'Indicator Date hidden'!AV88)</f>
        <v>1</v>
      </c>
      <c r="AV87" s="170">
        <f>IF('Indicator Date hidden'!AW88="x","x",$AV$2-'Indicator Date hidden'!AW88)</f>
        <v>0</v>
      </c>
      <c r="AW87" s="170">
        <f>IF('Indicator Date hidden'!AX88="x","x",$AW$2-'Indicator Date hidden'!AX88)</f>
        <v>0</v>
      </c>
      <c r="AX87" s="170">
        <f>IF('Indicator Date hidden'!AY88="x","x",$AX$2-'Indicator Date hidden'!AY88)</f>
        <v>0</v>
      </c>
      <c r="AY87" s="170">
        <f>IF('Indicator Date hidden'!AZ88="x","x",$AY$2-'Indicator Date hidden'!AZ88)</f>
        <v>0</v>
      </c>
      <c r="AZ87" s="170">
        <f>IF('Indicator Date hidden'!BA88="x","x",$AZ$2-'Indicator Date hidden'!BA88)</f>
        <v>0</v>
      </c>
      <c r="BA87" s="5">
        <f t="shared" si="5"/>
        <v>21</v>
      </c>
      <c r="BB87" s="171">
        <f t="shared" si="6"/>
        <v>0.44680851063829785</v>
      </c>
      <c r="BC87" s="5">
        <f t="shared" si="7"/>
        <v>7</v>
      </c>
      <c r="BD87" s="171">
        <f t="shared" si="8"/>
        <v>1.2515269080725739</v>
      </c>
      <c r="BE87" s="174">
        <f t="shared" si="9"/>
        <v>0</v>
      </c>
    </row>
    <row r="88" spans="1:57" x14ac:dyDescent="0.25">
      <c r="A88" t="s">
        <v>162</v>
      </c>
      <c r="B88" s="170">
        <f>IF('Indicator Date hidden'!C89="x","x",$B$2-'Indicator Date hidden'!C89)</f>
        <v>0</v>
      </c>
      <c r="C88" s="170">
        <f>IF('Indicator Date hidden'!D89="x","x",$C$2-'Indicator Date hidden'!D89)</f>
        <v>0</v>
      </c>
      <c r="D88" s="170">
        <f>IF('Indicator Date hidden'!E89="x","x",$D$2-'Indicator Date hidden'!E89)</f>
        <v>0</v>
      </c>
      <c r="E88" s="170">
        <f>IF('Indicator Date hidden'!F89="x","x",$E$2-'Indicator Date hidden'!F89)</f>
        <v>0</v>
      </c>
      <c r="F88" s="170">
        <f>IF('Indicator Date hidden'!G89="x","x",$F$2-'Indicator Date hidden'!G89)</f>
        <v>0</v>
      </c>
      <c r="G88" s="170">
        <f>IF('Indicator Date hidden'!H89="x","x",$G$2-'Indicator Date hidden'!H89)</f>
        <v>0</v>
      </c>
      <c r="H88" s="170">
        <f>IF('Indicator Date hidden'!I89="x","x",$H$2-'Indicator Date hidden'!I89)</f>
        <v>0</v>
      </c>
      <c r="I88" s="170">
        <f>IF('Indicator Date hidden'!J89="x","x",$I$2-'Indicator Date hidden'!J89)</f>
        <v>0</v>
      </c>
      <c r="J88" s="170">
        <f>IF('Indicator Date hidden'!K89="x","x",$J$2-'Indicator Date hidden'!K89)</f>
        <v>0</v>
      </c>
      <c r="K88" s="170">
        <f>IF('Indicator Date hidden'!L89="x","x",$K$2-'Indicator Date hidden'!L89)</f>
        <v>0</v>
      </c>
      <c r="L88" s="170">
        <f>IF('Indicator Date hidden'!M89="x","x",$L$2-'Indicator Date hidden'!M89)</f>
        <v>0</v>
      </c>
      <c r="M88" s="170">
        <f>IF('Indicator Date hidden'!N89="x","x",$M$2-'Indicator Date hidden'!N89)</f>
        <v>0</v>
      </c>
      <c r="N88" s="170">
        <f>IF('Indicator Date hidden'!O89="x","x",$N$2-'Indicator Date hidden'!O89)</f>
        <v>0</v>
      </c>
      <c r="O88" s="170">
        <f>IF('Indicator Date hidden'!P89="x","x",$O$2-'Indicator Date hidden'!P89)</f>
        <v>0</v>
      </c>
      <c r="P88" s="170">
        <f>IF('Indicator Date hidden'!Q89="x","x",$P$2-'Indicator Date hidden'!Q89)</f>
        <v>0</v>
      </c>
      <c r="Q88" s="170">
        <f>IF('Indicator Date hidden'!R89="x","x",$Q$2-'Indicator Date hidden'!R89)</f>
        <v>1</v>
      </c>
      <c r="R88" s="170">
        <f>IF('Indicator Date hidden'!S89="x","x",$R$2-'Indicator Date hidden'!S89)</f>
        <v>0</v>
      </c>
      <c r="S88" s="170">
        <f>IF('Indicator Date hidden'!T89="x","x",$S$2-'Indicator Date hidden'!T89)</f>
        <v>0</v>
      </c>
      <c r="T88" s="170">
        <f>IF('Indicator Date hidden'!U89="x","x",$T$2-'Indicator Date hidden'!U89)</f>
        <v>0</v>
      </c>
      <c r="U88" s="170">
        <f>IF('Indicator Date hidden'!V89="x","x",$U$2-'Indicator Date hidden'!V89)</f>
        <v>0</v>
      </c>
      <c r="V88" s="170">
        <f>IF('Indicator Date hidden'!W89="x","x",$V$2-'Indicator Date hidden'!W89)</f>
        <v>0</v>
      </c>
      <c r="W88" s="170">
        <f>IF('Indicator Date hidden'!X89="x","x",$W$2-'Indicator Date hidden'!X89)</f>
        <v>2</v>
      </c>
      <c r="X88" s="170">
        <f>IF('Indicator Date hidden'!Y89="x","x",$X$2-'Indicator Date hidden'!Y89)</f>
        <v>3</v>
      </c>
      <c r="Y88" s="170">
        <f>IF('Indicator Date hidden'!Z89="x","x",$Y$2-'Indicator Date hidden'!Z89)</f>
        <v>0</v>
      </c>
      <c r="Z88" s="170">
        <f>IF('Indicator Date hidden'!AA89="x","x",$Z$2-'Indicator Date hidden'!AA89)</f>
        <v>0</v>
      </c>
      <c r="AA88" s="170">
        <f>IF('Indicator Date hidden'!AB89="x","x",$AA$2-'Indicator Date hidden'!AB89)</f>
        <v>0</v>
      </c>
      <c r="AB88" s="170">
        <f>IF('Indicator Date hidden'!AC89="x","x",$AB$2-'Indicator Date hidden'!AC89)</f>
        <v>0</v>
      </c>
      <c r="AC88" s="170">
        <f>IF('Indicator Date hidden'!AD89="x","x",$AC$2-'Indicator Date hidden'!AD89)</f>
        <v>0</v>
      </c>
      <c r="AD88" s="170">
        <f>IF('Indicator Date hidden'!AE89="x","x",$AD$2-'Indicator Date hidden'!AE89)</f>
        <v>0</v>
      </c>
      <c r="AE88" s="170">
        <f>IF('Indicator Date hidden'!AF89="x","x",$AE$2-'Indicator Date hidden'!AF89)</f>
        <v>0</v>
      </c>
      <c r="AF88" s="170">
        <f>IF('Indicator Date hidden'!AG89="x","x",$AF$2-'Indicator Date hidden'!AG89)</f>
        <v>10</v>
      </c>
      <c r="AG88" s="170">
        <f>IF('Indicator Date hidden'!AH89="x","x",$AG$2-'Indicator Date hidden'!AH89)</f>
        <v>0</v>
      </c>
      <c r="AH88" s="170">
        <f>IF('Indicator Date hidden'!AI89="x","x",$AH$2-'Indicator Date hidden'!AI89)</f>
        <v>0</v>
      </c>
      <c r="AI88" s="170">
        <f>IF('Indicator Date hidden'!AJ89="x","x",$AI$2-'Indicator Date hidden'!AJ89)</f>
        <v>0</v>
      </c>
      <c r="AJ88" s="170">
        <f>IF('Indicator Date hidden'!AK89="x","x",$AJ$2-'Indicator Date hidden'!AK89)</f>
        <v>1</v>
      </c>
      <c r="AK88" s="170">
        <f>IF('Indicator Date hidden'!AL89="x","x",$AK$2-'Indicator Date hidden'!AL89)</f>
        <v>0</v>
      </c>
      <c r="AL88" s="170">
        <f>IF('Indicator Date hidden'!AM89="x","x",$AL$2-'Indicator Date hidden'!AM89)</f>
        <v>0</v>
      </c>
      <c r="AM88" s="170">
        <f>IF('Indicator Date hidden'!AN89="x","x",$AM$2-'Indicator Date hidden'!AN89)</f>
        <v>0</v>
      </c>
      <c r="AN88" s="170">
        <f>IF('Indicator Date hidden'!AO89="x","x",$AN$2-'Indicator Date hidden'!AO89)</f>
        <v>0</v>
      </c>
      <c r="AO88" s="170">
        <f>IF('Indicator Date hidden'!AP89="x","x",$AO$2-'Indicator Date hidden'!AP89)</f>
        <v>1</v>
      </c>
      <c r="AP88" s="170">
        <f>IF('Indicator Date hidden'!AQ89="x","x",$AP$2-'Indicator Date hidden'!AQ89)</f>
        <v>0</v>
      </c>
      <c r="AQ88" s="170">
        <f>IF('Indicator Date hidden'!AR89="x","x",$AQ$2-'Indicator Date hidden'!AR89)</f>
        <v>0</v>
      </c>
      <c r="AR88" s="170">
        <f>IF('Indicator Date hidden'!AS89="x","x",$AR$2-'Indicator Date hidden'!AS89)</f>
        <v>0</v>
      </c>
      <c r="AS88" s="170">
        <f>IF('Indicator Date hidden'!AT89="x","x",$AS$2-'Indicator Date hidden'!AT89)</f>
        <v>0</v>
      </c>
      <c r="AT88" s="170">
        <f>IF('Indicator Date hidden'!AU89="x","x",$AT$2-'Indicator Date hidden'!AU89)</f>
        <v>0</v>
      </c>
      <c r="AU88" s="170">
        <f>IF('Indicator Date hidden'!AV89="x","x",$AU$2-'Indicator Date hidden'!AV89)</f>
        <v>1</v>
      </c>
      <c r="AV88" s="170">
        <f>IF('Indicator Date hidden'!AW89="x","x",$AV$2-'Indicator Date hidden'!AW89)</f>
        <v>0</v>
      </c>
      <c r="AW88" s="170">
        <f>IF('Indicator Date hidden'!AX89="x","x",$AW$2-'Indicator Date hidden'!AX89)</f>
        <v>0</v>
      </c>
      <c r="AX88" s="170">
        <f>IF('Indicator Date hidden'!AY89="x","x",$AX$2-'Indicator Date hidden'!AY89)</f>
        <v>0</v>
      </c>
      <c r="AY88" s="170">
        <f>IF('Indicator Date hidden'!AZ89="x","x",$AY$2-'Indicator Date hidden'!AZ89)</f>
        <v>0</v>
      </c>
      <c r="AZ88" s="170">
        <f>IF('Indicator Date hidden'!BA89="x","x",$AZ$2-'Indicator Date hidden'!BA89)</f>
        <v>0</v>
      </c>
      <c r="BA88" s="5">
        <f t="shared" si="5"/>
        <v>19</v>
      </c>
      <c r="BB88" s="171">
        <f t="shared" si="6"/>
        <v>0.37254901960784315</v>
      </c>
      <c r="BC88" s="5">
        <f t="shared" si="7"/>
        <v>7</v>
      </c>
      <c r="BD88" s="171">
        <f t="shared" si="8"/>
        <v>1.4681024743007751</v>
      </c>
      <c r="BE88" s="174">
        <f t="shared" si="9"/>
        <v>0</v>
      </c>
    </row>
    <row r="89" spans="1:57" x14ac:dyDescent="0.25">
      <c r="A89" t="s">
        <v>164</v>
      </c>
      <c r="B89" s="170">
        <f>IF('Indicator Date hidden'!C90="x","x",$B$2-'Indicator Date hidden'!C90)</f>
        <v>0</v>
      </c>
      <c r="C89" s="170">
        <f>IF('Indicator Date hidden'!D90="x","x",$C$2-'Indicator Date hidden'!D90)</f>
        <v>0</v>
      </c>
      <c r="D89" s="170">
        <f>IF('Indicator Date hidden'!E90="x","x",$D$2-'Indicator Date hidden'!E90)</f>
        <v>0</v>
      </c>
      <c r="E89" s="170">
        <f>IF('Indicator Date hidden'!F90="x","x",$E$2-'Indicator Date hidden'!F90)</f>
        <v>0</v>
      </c>
      <c r="F89" s="170">
        <f>IF('Indicator Date hidden'!G90="x","x",$F$2-'Indicator Date hidden'!G90)</f>
        <v>0</v>
      </c>
      <c r="G89" s="170">
        <f>IF('Indicator Date hidden'!H90="x","x",$G$2-'Indicator Date hidden'!H90)</f>
        <v>0</v>
      </c>
      <c r="H89" s="170">
        <f>IF('Indicator Date hidden'!I90="x","x",$H$2-'Indicator Date hidden'!I90)</f>
        <v>0</v>
      </c>
      <c r="I89" s="170">
        <f>IF('Indicator Date hidden'!J90="x","x",$I$2-'Indicator Date hidden'!J90)</f>
        <v>0</v>
      </c>
      <c r="J89" s="170">
        <f>IF('Indicator Date hidden'!K90="x","x",$J$2-'Indicator Date hidden'!K90)</f>
        <v>0</v>
      </c>
      <c r="K89" s="170">
        <f>IF('Indicator Date hidden'!L90="x","x",$K$2-'Indicator Date hidden'!L90)</f>
        <v>0</v>
      </c>
      <c r="L89" s="170">
        <f>IF('Indicator Date hidden'!M90="x","x",$L$2-'Indicator Date hidden'!M90)</f>
        <v>0</v>
      </c>
      <c r="M89" s="170">
        <f>IF('Indicator Date hidden'!N90="x","x",$M$2-'Indicator Date hidden'!N90)</f>
        <v>0</v>
      </c>
      <c r="N89" s="170">
        <f>IF('Indicator Date hidden'!O90="x","x",$N$2-'Indicator Date hidden'!O90)</f>
        <v>0</v>
      </c>
      <c r="O89" s="170">
        <f>IF('Indicator Date hidden'!P90="x","x",$O$2-'Indicator Date hidden'!P90)</f>
        <v>0</v>
      </c>
      <c r="P89" s="170">
        <f>IF('Indicator Date hidden'!Q90="x","x",$P$2-'Indicator Date hidden'!Q90)</f>
        <v>0</v>
      </c>
      <c r="Q89" s="170" t="str">
        <f>IF('Indicator Date hidden'!R90="x","x",$Q$2-'Indicator Date hidden'!R90)</f>
        <v>x</v>
      </c>
      <c r="R89" s="170">
        <f>IF('Indicator Date hidden'!S90="x","x",$R$2-'Indicator Date hidden'!S90)</f>
        <v>0</v>
      </c>
      <c r="S89" s="170">
        <f>IF('Indicator Date hidden'!T90="x","x",$S$2-'Indicator Date hidden'!T90)</f>
        <v>0</v>
      </c>
      <c r="T89" s="170">
        <f>IF('Indicator Date hidden'!U90="x","x",$T$2-'Indicator Date hidden'!U90)</f>
        <v>0</v>
      </c>
      <c r="U89" s="170">
        <f>IF('Indicator Date hidden'!V90="x","x",$U$2-'Indicator Date hidden'!V90)</f>
        <v>0</v>
      </c>
      <c r="V89" s="170">
        <f>IF('Indicator Date hidden'!W90="x","x",$V$2-'Indicator Date hidden'!W90)</f>
        <v>0</v>
      </c>
      <c r="W89" s="170">
        <f>IF('Indicator Date hidden'!X90="x","x",$W$2-'Indicator Date hidden'!X90)</f>
        <v>7</v>
      </c>
      <c r="X89" s="170">
        <f>IF('Indicator Date hidden'!Y90="x","x",$X$2-'Indicator Date hidden'!Y90)</f>
        <v>6</v>
      </c>
      <c r="Y89" s="170">
        <f>IF('Indicator Date hidden'!Z90="x","x",$Y$2-'Indicator Date hidden'!Z90)</f>
        <v>0</v>
      </c>
      <c r="Z89" s="170">
        <f>IF('Indicator Date hidden'!AA90="x","x",$Z$2-'Indicator Date hidden'!AA90)</f>
        <v>0</v>
      </c>
      <c r="AA89" s="170" t="str">
        <f>IF('Indicator Date hidden'!AB90="x","x",$AA$2-'Indicator Date hidden'!AB90)</f>
        <v>x</v>
      </c>
      <c r="AB89" s="170">
        <f>IF('Indicator Date hidden'!AC90="x","x",$AB$2-'Indicator Date hidden'!AC90)</f>
        <v>0</v>
      </c>
      <c r="AC89" s="170">
        <f>IF('Indicator Date hidden'!AD90="x","x",$AC$2-'Indicator Date hidden'!AD90)</f>
        <v>0</v>
      </c>
      <c r="AD89" s="170" t="str">
        <f>IF('Indicator Date hidden'!AE90="x","x",$AD$2-'Indicator Date hidden'!AE90)</f>
        <v>x</v>
      </c>
      <c r="AE89" s="170" t="str">
        <f>IF('Indicator Date hidden'!AF90="x","x",$AE$2-'Indicator Date hidden'!AF90)</f>
        <v>x</v>
      </c>
      <c r="AF89" s="170">
        <f>IF('Indicator Date hidden'!AG90="x","x",$AF$2-'Indicator Date hidden'!AG90)</f>
        <v>9</v>
      </c>
      <c r="AG89" s="170">
        <f>IF('Indicator Date hidden'!AH90="x","x",$AG$2-'Indicator Date hidden'!AH90)</f>
        <v>0</v>
      </c>
      <c r="AH89" s="170">
        <f>IF('Indicator Date hidden'!AI90="x","x",$AH$2-'Indicator Date hidden'!AI90)</f>
        <v>0</v>
      </c>
      <c r="AI89" s="170">
        <f>IF('Indicator Date hidden'!AJ90="x","x",$AI$2-'Indicator Date hidden'!AJ90)</f>
        <v>0</v>
      </c>
      <c r="AJ89" s="170" t="str">
        <f>IF('Indicator Date hidden'!AK90="x","x",$AJ$2-'Indicator Date hidden'!AK90)</f>
        <v>x</v>
      </c>
      <c r="AK89" s="170" t="str">
        <f>IF('Indicator Date hidden'!AL90="x","x",$AK$2-'Indicator Date hidden'!AL90)</f>
        <v>x</v>
      </c>
      <c r="AL89" s="170" t="str">
        <f>IF('Indicator Date hidden'!AM90="x","x",$AL$2-'Indicator Date hidden'!AM90)</f>
        <v>x</v>
      </c>
      <c r="AM89" s="170">
        <f>IF('Indicator Date hidden'!AN90="x","x",$AM$2-'Indicator Date hidden'!AN90)</f>
        <v>0</v>
      </c>
      <c r="AN89" s="170">
        <f>IF('Indicator Date hidden'!AO90="x","x",$AN$2-'Indicator Date hidden'!AO90)</f>
        <v>0</v>
      </c>
      <c r="AO89" s="170" t="str">
        <f>IF('Indicator Date hidden'!AP90="x","x",$AO$2-'Indicator Date hidden'!AP90)</f>
        <v>x</v>
      </c>
      <c r="AP89" s="170" t="str">
        <f>IF('Indicator Date hidden'!AQ90="x","x",$AP$2-'Indicator Date hidden'!AQ90)</f>
        <v>x</v>
      </c>
      <c r="AQ89" s="170" t="str">
        <f>IF('Indicator Date hidden'!AR90="x","x",$AQ$2-'Indicator Date hidden'!AR90)</f>
        <v>x</v>
      </c>
      <c r="AR89" s="170">
        <f>IF('Indicator Date hidden'!AS90="x","x",$AR$2-'Indicator Date hidden'!AS90)</f>
        <v>0</v>
      </c>
      <c r="AS89" s="170" t="str">
        <f>IF('Indicator Date hidden'!AT90="x","x",$AS$2-'Indicator Date hidden'!AT90)</f>
        <v>x</v>
      </c>
      <c r="AT89" s="170">
        <f>IF('Indicator Date hidden'!AU90="x","x",$AT$2-'Indicator Date hidden'!AU90)</f>
        <v>0</v>
      </c>
      <c r="AU89" s="170" t="str">
        <f>IF('Indicator Date hidden'!AV90="x","x",$AU$2-'Indicator Date hidden'!AV90)</f>
        <v>x</v>
      </c>
      <c r="AV89" s="170">
        <f>IF('Indicator Date hidden'!AW90="x","x",$AV$2-'Indicator Date hidden'!AW90)</f>
        <v>0</v>
      </c>
      <c r="AW89" s="170">
        <f>IF('Indicator Date hidden'!AX90="x","x",$AW$2-'Indicator Date hidden'!AX90)</f>
        <v>0</v>
      </c>
      <c r="AX89" s="170">
        <f>IF('Indicator Date hidden'!AY90="x","x",$AX$2-'Indicator Date hidden'!AY90)</f>
        <v>0</v>
      </c>
      <c r="AY89" s="170">
        <f>IF('Indicator Date hidden'!AZ90="x","x",$AY$2-'Indicator Date hidden'!AZ90)</f>
        <v>0</v>
      </c>
      <c r="AZ89" s="170">
        <f>IF('Indicator Date hidden'!BA90="x","x",$AZ$2-'Indicator Date hidden'!BA90)</f>
        <v>0</v>
      </c>
      <c r="BA89" s="5">
        <f t="shared" si="5"/>
        <v>22</v>
      </c>
      <c r="BB89" s="171">
        <f t="shared" si="6"/>
        <v>0.5641025641025641</v>
      </c>
      <c r="BC89" s="5">
        <f t="shared" si="7"/>
        <v>3</v>
      </c>
      <c r="BD89" s="171">
        <f t="shared" si="8"/>
        <v>1.9844894944501896</v>
      </c>
      <c r="BE89" s="174">
        <f t="shared" si="9"/>
        <v>0</v>
      </c>
    </row>
    <row r="90" spans="1:57" x14ac:dyDescent="0.25">
      <c r="A90" t="s">
        <v>166</v>
      </c>
      <c r="B90" s="170">
        <f>IF('Indicator Date hidden'!C91="x","x",$B$2-'Indicator Date hidden'!C91)</f>
        <v>0</v>
      </c>
      <c r="C90" s="170">
        <f>IF('Indicator Date hidden'!D91="x","x",$C$2-'Indicator Date hidden'!D91)</f>
        <v>0</v>
      </c>
      <c r="D90" s="170">
        <f>IF('Indicator Date hidden'!E91="x","x",$D$2-'Indicator Date hidden'!E91)</f>
        <v>0</v>
      </c>
      <c r="E90" s="170">
        <f>IF('Indicator Date hidden'!F91="x","x",$E$2-'Indicator Date hidden'!F91)</f>
        <v>0</v>
      </c>
      <c r="F90" s="170">
        <f>IF('Indicator Date hidden'!G91="x","x",$F$2-'Indicator Date hidden'!G91)</f>
        <v>0</v>
      </c>
      <c r="G90" s="170">
        <f>IF('Indicator Date hidden'!H91="x","x",$G$2-'Indicator Date hidden'!H91)</f>
        <v>0</v>
      </c>
      <c r="H90" s="170">
        <f>IF('Indicator Date hidden'!I91="x","x",$H$2-'Indicator Date hidden'!I91)</f>
        <v>0</v>
      </c>
      <c r="I90" s="170">
        <f>IF('Indicator Date hidden'!J91="x","x",$I$2-'Indicator Date hidden'!J91)</f>
        <v>0</v>
      </c>
      <c r="J90" s="170">
        <f>IF('Indicator Date hidden'!K91="x","x",$J$2-'Indicator Date hidden'!K91)</f>
        <v>0</v>
      </c>
      <c r="K90" s="170">
        <f>IF('Indicator Date hidden'!L91="x","x",$K$2-'Indicator Date hidden'!L91)</f>
        <v>0</v>
      </c>
      <c r="L90" s="170">
        <f>IF('Indicator Date hidden'!M91="x","x",$L$2-'Indicator Date hidden'!M91)</f>
        <v>0</v>
      </c>
      <c r="M90" s="170">
        <f>IF('Indicator Date hidden'!N91="x","x",$M$2-'Indicator Date hidden'!N91)</f>
        <v>0</v>
      </c>
      <c r="N90" s="170">
        <f>IF('Indicator Date hidden'!O91="x","x",$N$2-'Indicator Date hidden'!O91)</f>
        <v>0</v>
      </c>
      <c r="O90" s="170">
        <f>IF('Indicator Date hidden'!P91="x","x",$O$2-'Indicator Date hidden'!P91)</f>
        <v>0</v>
      </c>
      <c r="P90" s="170" t="str">
        <f>IF('Indicator Date hidden'!Q91="x","x",$P$2-'Indicator Date hidden'!Q91)</f>
        <v>x</v>
      </c>
      <c r="Q90" s="170" t="str">
        <f>IF('Indicator Date hidden'!R91="x","x",$Q$2-'Indicator Date hidden'!R91)</f>
        <v>x</v>
      </c>
      <c r="R90" s="170">
        <f>IF('Indicator Date hidden'!S91="x","x",$R$2-'Indicator Date hidden'!S91)</f>
        <v>0</v>
      </c>
      <c r="S90" s="170">
        <f>IF('Indicator Date hidden'!T91="x","x",$S$2-'Indicator Date hidden'!T91)</f>
        <v>0</v>
      </c>
      <c r="T90" s="170">
        <f>IF('Indicator Date hidden'!U91="x","x",$T$2-'Indicator Date hidden'!U91)</f>
        <v>0</v>
      </c>
      <c r="U90" s="170" t="str">
        <f>IF('Indicator Date hidden'!V91="x","x",$U$2-'Indicator Date hidden'!V91)</f>
        <v>x</v>
      </c>
      <c r="V90" s="170">
        <f>IF('Indicator Date hidden'!W91="x","x",$V$2-'Indicator Date hidden'!W91)</f>
        <v>0</v>
      </c>
      <c r="W90" s="170">
        <f>IF('Indicator Date hidden'!X91="x","x",$W$2-'Indicator Date hidden'!X91)</f>
        <v>4</v>
      </c>
      <c r="X90" s="170" t="str">
        <f>IF('Indicator Date hidden'!Y91="x","x",$X$2-'Indicator Date hidden'!Y91)</f>
        <v>x</v>
      </c>
      <c r="Y90" s="170">
        <f>IF('Indicator Date hidden'!Z91="x","x",$Y$2-'Indicator Date hidden'!Z91)</f>
        <v>0</v>
      </c>
      <c r="Z90" s="170">
        <f>IF('Indicator Date hidden'!AA91="x","x",$Z$2-'Indicator Date hidden'!AA91)</f>
        <v>0</v>
      </c>
      <c r="AA90" s="170" t="str">
        <f>IF('Indicator Date hidden'!AB91="x","x",$AA$2-'Indicator Date hidden'!AB91)</f>
        <v>x</v>
      </c>
      <c r="AB90" s="170" t="str">
        <f>IF('Indicator Date hidden'!AC91="x","x",$AB$2-'Indicator Date hidden'!AC91)</f>
        <v>x</v>
      </c>
      <c r="AC90" s="170">
        <f>IF('Indicator Date hidden'!AD91="x","x",$AC$2-'Indicator Date hidden'!AD91)</f>
        <v>0</v>
      </c>
      <c r="AD90" s="170">
        <f>IF('Indicator Date hidden'!AE91="x","x",$AD$2-'Indicator Date hidden'!AE91)</f>
        <v>0</v>
      </c>
      <c r="AE90" s="170" t="str">
        <f>IF('Indicator Date hidden'!AF91="x","x",$AE$2-'Indicator Date hidden'!AF91)</f>
        <v>x</v>
      </c>
      <c r="AF90" s="170" t="str">
        <f>IF('Indicator Date hidden'!AG91="x","x",$AF$2-'Indicator Date hidden'!AG91)</f>
        <v>x</v>
      </c>
      <c r="AG90" s="170">
        <f>IF('Indicator Date hidden'!AH91="x","x",$AG$2-'Indicator Date hidden'!AH91)</f>
        <v>0</v>
      </c>
      <c r="AH90" s="170">
        <f>IF('Indicator Date hidden'!AI91="x","x",$AH$2-'Indicator Date hidden'!AI91)</f>
        <v>0</v>
      </c>
      <c r="AI90" s="170">
        <f>IF('Indicator Date hidden'!AJ91="x","x",$AI$2-'Indicator Date hidden'!AJ91)</f>
        <v>0</v>
      </c>
      <c r="AJ90" s="170" t="str">
        <f>IF('Indicator Date hidden'!AK91="x","x",$AJ$2-'Indicator Date hidden'!AK91)</f>
        <v>x</v>
      </c>
      <c r="AK90" s="170" t="str">
        <f>IF('Indicator Date hidden'!AL91="x","x",$AK$2-'Indicator Date hidden'!AL91)</f>
        <v>x</v>
      </c>
      <c r="AL90" s="170" t="str">
        <f>IF('Indicator Date hidden'!AM91="x","x",$AL$2-'Indicator Date hidden'!AM91)</f>
        <v>x</v>
      </c>
      <c r="AM90" s="170">
        <f>IF('Indicator Date hidden'!AN91="x","x",$AM$2-'Indicator Date hidden'!AN91)</f>
        <v>0</v>
      </c>
      <c r="AN90" s="170">
        <f>IF('Indicator Date hidden'!AO91="x","x",$AN$2-'Indicator Date hidden'!AO91)</f>
        <v>0</v>
      </c>
      <c r="AO90" s="170" t="str">
        <f>IF('Indicator Date hidden'!AP91="x","x",$AO$2-'Indicator Date hidden'!AP91)</f>
        <v>x</v>
      </c>
      <c r="AP90" s="170" t="str">
        <f>IF('Indicator Date hidden'!AQ91="x","x",$AP$2-'Indicator Date hidden'!AQ91)</f>
        <v>x</v>
      </c>
      <c r="AQ90" s="170" t="str">
        <f>IF('Indicator Date hidden'!AR91="x","x",$AQ$2-'Indicator Date hidden'!AR91)</f>
        <v>x</v>
      </c>
      <c r="AR90" s="170">
        <f>IF('Indicator Date hidden'!AS91="x","x",$AR$2-'Indicator Date hidden'!AS91)</f>
        <v>0</v>
      </c>
      <c r="AS90" s="170">
        <f>IF('Indicator Date hidden'!AT91="x","x",$AS$2-'Indicator Date hidden'!AT91)</f>
        <v>0</v>
      </c>
      <c r="AT90" s="170">
        <f>IF('Indicator Date hidden'!AU91="x","x",$AT$2-'Indicator Date hidden'!AU91)</f>
        <v>0</v>
      </c>
      <c r="AU90" s="170">
        <f>IF('Indicator Date hidden'!AV91="x","x",$AU$2-'Indicator Date hidden'!AV91)</f>
        <v>1</v>
      </c>
      <c r="AV90" s="170">
        <f>IF('Indicator Date hidden'!AW91="x","x",$AV$2-'Indicator Date hidden'!AW91)</f>
        <v>1</v>
      </c>
      <c r="AW90" s="170">
        <f>IF('Indicator Date hidden'!AX91="x","x",$AW$2-'Indicator Date hidden'!AX91)</f>
        <v>0</v>
      </c>
      <c r="AX90" s="170">
        <f>IF('Indicator Date hidden'!AY91="x","x",$AX$2-'Indicator Date hidden'!AY91)</f>
        <v>0</v>
      </c>
      <c r="AY90" s="170">
        <f>IF('Indicator Date hidden'!AZ91="x","x",$AY$2-'Indicator Date hidden'!AZ91)</f>
        <v>0</v>
      </c>
      <c r="AZ90" s="170">
        <f>IF('Indicator Date hidden'!BA91="x","x",$AZ$2-'Indicator Date hidden'!BA91)</f>
        <v>0</v>
      </c>
      <c r="BA90" s="5">
        <f t="shared" si="5"/>
        <v>6</v>
      </c>
      <c r="BB90" s="171">
        <f t="shared" si="6"/>
        <v>0.16216216216216217</v>
      </c>
      <c r="BC90" s="5">
        <f t="shared" si="7"/>
        <v>3</v>
      </c>
      <c r="BD90" s="171">
        <f t="shared" si="8"/>
        <v>0.67837299448708832</v>
      </c>
      <c r="BE90" s="174">
        <f t="shared" si="9"/>
        <v>0</v>
      </c>
    </row>
    <row r="91" spans="1:57" x14ac:dyDescent="0.25">
      <c r="A91" t="s">
        <v>297</v>
      </c>
      <c r="B91" s="170">
        <f>IF('Indicator Date hidden'!C92="x","x",$B$2-'Indicator Date hidden'!C92)</f>
        <v>0</v>
      </c>
      <c r="C91" s="170">
        <f>IF('Indicator Date hidden'!D92="x","x",$C$2-'Indicator Date hidden'!D92)</f>
        <v>0</v>
      </c>
      <c r="D91" s="170">
        <f>IF('Indicator Date hidden'!E92="x","x",$D$2-'Indicator Date hidden'!E92)</f>
        <v>0</v>
      </c>
      <c r="E91" s="170">
        <f>IF('Indicator Date hidden'!F92="x","x",$E$2-'Indicator Date hidden'!F92)</f>
        <v>0</v>
      </c>
      <c r="F91" s="170">
        <f>IF('Indicator Date hidden'!G92="x","x",$F$2-'Indicator Date hidden'!G92)</f>
        <v>0</v>
      </c>
      <c r="G91" s="170">
        <f>IF('Indicator Date hidden'!H92="x","x",$G$2-'Indicator Date hidden'!H92)</f>
        <v>0</v>
      </c>
      <c r="H91" s="170">
        <f>IF('Indicator Date hidden'!I92="x","x",$H$2-'Indicator Date hidden'!I92)</f>
        <v>0</v>
      </c>
      <c r="I91" s="170">
        <f>IF('Indicator Date hidden'!J92="x","x",$I$2-'Indicator Date hidden'!J92)</f>
        <v>0</v>
      </c>
      <c r="J91" s="170">
        <f>IF('Indicator Date hidden'!K92="x","x",$J$2-'Indicator Date hidden'!K92)</f>
        <v>0</v>
      </c>
      <c r="K91" s="170">
        <f>IF('Indicator Date hidden'!L92="x","x",$K$2-'Indicator Date hidden'!L92)</f>
        <v>0</v>
      </c>
      <c r="L91" s="170">
        <f>IF('Indicator Date hidden'!M92="x","x",$L$2-'Indicator Date hidden'!M92)</f>
        <v>0</v>
      </c>
      <c r="M91" s="170">
        <f>IF('Indicator Date hidden'!N92="x","x",$M$2-'Indicator Date hidden'!N92)</f>
        <v>0</v>
      </c>
      <c r="N91" s="170">
        <f>IF('Indicator Date hidden'!O92="x","x",$N$2-'Indicator Date hidden'!O92)</f>
        <v>0</v>
      </c>
      <c r="O91" s="170">
        <f>IF('Indicator Date hidden'!P92="x","x",$O$2-'Indicator Date hidden'!P92)</f>
        <v>0</v>
      </c>
      <c r="P91" s="170">
        <f>IF('Indicator Date hidden'!Q92="x","x",$P$2-'Indicator Date hidden'!Q92)</f>
        <v>0</v>
      </c>
      <c r="Q91" s="170" t="str">
        <f>IF('Indicator Date hidden'!R92="x","x",$Q$2-'Indicator Date hidden'!R92)</f>
        <v>x</v>
      </c>
      <c r="R91" s="170">
        <f>IF('Indicator Date hidden'!S92="x","x",$R$2-'Indicator Date hidden'!S92)</f>
        <v>0</v>
      </c>
      <c r="S91" s="170">
        <f>IF('Indicator Date hidden'!T92="x","x",$S$2-'Indicator Date hidden'!T92)</f>
        <v>0</v>
      </c>
      <c r="T91" s="170">
        <f>IF('Indicator Date hidden'!U92="x","x",$T$2-'Indicator Date hidden'!U92)</f>
        <v>0</v>
      </c>
      <c r="U91" s="170" t="str">
        <f>IF('Indicator Date hidden'!V92="x","x",$U$2-'Indicator Date hidden'!V92)</f>
        <v>x</v>
      </c>
      <c r="V91" s="170">
        <f>IF('Indicator Date hidden'!W92="x","x",$V$2-'Indicator Date hidden'!W92)</f>
        <v>0</v>
      </c>
      <c r="W91" s="170">
        <f>IF('Indicator Date hidden'!X92="x","x",$W$2-'Indicator Date hidden'!X92)</f>
        <v>6</v>
      </c>
      <c r="X91" s="170">
        <f>IF('Indicator Date hidden'!Y92="x","x",$X$2-'Indicator Date hidden'!Y92)</f>
        <v>0</v>
      </c>
      <c r="Y91" s="170">
        <f>IF('Indicator Date hidden'!Z92="x","x",$Y$2-'Indicator Date hidden'!Z92)</f>
        <v>0</v>
      </c>
      <c r="Z91" s="170">
        <f>IF('Indicator Date hidden'!AA92="x","x",$Z$2-'Indicator Date hidden'!AA92)</f>
        <v>0</v>
      </c>
      <c r="AA91" s="170" t="str">
        <f>IF('Indicator Date hidden'!AB92="x","x",$AA$2-'Indicator Date hidden'!AB92)</f>
        <v>x</v>
      </c>
      <c r="AB91" s="170">
        <f>IF('Indicator Date hidden'!AC92="x","x",$AB$2-'Indicator Date hidden'!AC92)</f>
        <v>0</v>
      </c>
      <c r="AC91" s="170">
        <f>IF('Indicator Date hidden'!AD92="x","x",$AC$2-'Indicator Date hidden'!AD92)</f>
        <v>0</v>
      </c>
      <c r="AD91" s="170">
        <f>IF('Indicator Date hidden'!AE92="x","x",$AD$2-'Indicator Date hidden'!AE92)</f>
        <v>0</v>
      </c>
      <c r="AE91" s="170">
        <f>IF('Indicator Date hidden'!AF92="x","x",$AE$2-'Indicator Date hidden'!AF92)</f>
        <v>0</v>
      </c>
      <c r="AF91" s="170" t="str">
        <f>IF('Indicator Date hidden'!AG92="x","x",$AF$2-'Indicator Date hidden'!AG92)</f>
        <v>x</v>
      </c>
      <c r="AG91" s="170">
        <f>IF('Indicator Date hidden'!AH92="x","x",$AG$2-'Indicator Date hidden'!AH92)</f>
        <v>0</v>
      </c>
      <c r="AH91" s="170">
        <f>IF('Indicator Date hidden'!AI92="x","x",$AH$2-'Indicator Date hidden'!AI92)</f>
        <v>0</v>
      </c>
      <c r="AI91" s="170">
        <f>IF('Indicator Date hidden'!AJ92="x","x",$AI$2-'Indicator Date hidden'!AJ92)</f>
        <v>0</v>
      </c>
      <c r="AJ91" s="170" t="str">
        <f>IF('Indicator Date hidden'!AK92="x","x",$AJ$2-'Indicator Date hidden'!AK92)</f>
        <v>x</v>
      </c>
      <c r="AK91" s="170">
        <f>IF('Indicator Date hidden'!AL92="x","x",$AK$2-'Indicator Date hidden'!AL92)</f>
        <v>1</v>
      </c>
      <c r="AL91" s="170">
        <f>IF('Indicator Date hidden'!AM92="x","x",$AL$2-'Indicator Date hidden'!AM92)</f>
        <v>0</v>
      </c>
      <c r="AM91" s="170">
        <f>IF('Indicator Date hidden'!AN92="x","x",$AM$2-'Indicator Date hidden'!AN92)</f>
        <v>0</v>
      </c>
      <c r="AN91" s="170">
        <f>IF('Indicator Date hidden'!AO92="x","x",$AN$2-'Indicator Date hidden'!AO92)</f>
        <v>0</v>
      </c>
      <c r="AO91" s="170">
        <f>IF('Indicator Date hidden'!AP92="x","x",$AO$2-'Indicator Date hidden'!AP92)</f>
        <v>0</v>
      </c>
      <c r="AP91" s="170">
        <f>IF('Indicator Date hidden'!AQ92="x","x",$AP$2-'Indicator Date hidden'!AQ92)</f>
        <v>0</v>
      </c>
      <c r="AQ91" s="170">
        <f>IF('Indicator Date hidden'!AR92="x","x",$AQ$2-'Indicator Date hidden'!AR92)</f>
        <v>4</v>
      </c>
      <c r="AR91" s="170">
        <f>IF('Indicator Date hidden'!AS92="x","x",$AR$2-'Indicator Date hidden'!AS92)</f>
        <v>0</v>
      </c>
      <c r="AS91" s="170">
        <f>IF('Indicator Date hidden'!AT92="x","x",$AS$2-'Indicator Date hidden'!AT92)</f>
        <v>0</v>
      </c>
      <c r="AT91" s="170">
        <f>IF('Indicator Date hidden'!AU92="x","x",$AT$2-'Indicator Date hidden'!AU92)</f>
        <v>0</v>
      </c>
      <c r="AU91" s="170">
        <f>IF('Indicator Date hidden'!AV92="x","x",$AU$2-'Indicator Date hidden'!AV92)</f>
        <v>8</v>
      </c>
      <c r="AV91" s="170">
        <f>IF('Indicator Date hidden'!AW92="x","x",$AV$2-'Indicator Date hidden'!AW92)</f>
        <v>0</v>
      </c>
      <c r="AW91" s="170">
        <f>IF('Indicator Date hidden'!AX92="x","x",$AW$2-'Indicator Date hidden'!AX92)</f>
        <v>0</v>
      </c>
      <c r="AX91" s="170">
        <f>IF('Indicator Date hidden'!AY92="x","x",$AX$2-'Indicator Date hidden'!AY92)</f>
        <v>0</v>
      </c>
      <c r="AY91" s="170">
        <f>IF('Indicator Date hidden'!AZ92="x","x",$AY$2-'Indicator Date hidden'!AZ92)</f>
        <v>0</v>
      </c>
      <c r="AZ91" s="170">
        <f>IF('Indicator Date hidden'!BA92="x","x",$AZ$2-'Indicator Date hidden'!BA92)</f>
        <v>3</v>
      </c>
      <c r="BA91" s="5">
        <f t="shared" si="5"/>
        <v>22</v>
      </c>
      <c r="BB91" s="171">
        <f t="shared" si="6"/>
        <v>0.47826086956521741</v>
      </c>
      <c r="BC91" s="5">
        <f t="shared" si="7"/>
        <v>5</v>
      </c>
      <c r="BD91" s="171">
        <f t="shared" si="8"/>
        <v>1.5844232311555302</v>
      </c>
      <c r="BE91" s="174">
        <f t="shared" si="9"/>
        <v>0</v>
      </c>
    </row>
    <row r="92" spans="1:57" x14ac:dyDescent="0.25">
      <c r="A92" t="s">
        <v>167</v>
      </c>
      <c r="B92" s="170">
        <f>IF('Indicator Date hidden'!C93="x","x",$B$2-'Indicator Date hidden'!C93)</f>
        <v>0</v>
      </c>
      <c r="C92" s="170">
        <f>IF('Indicator Date hidden'!D93="x","x",$C$2-'Indicator Date hidden'!D93)</f>
        <v>0</v>
      </c>
      <c r="D92" s="170">
        <f>IF('Indicator Date hidden'!E93="x","x",$D$2-'Indicator Date hidden'!E93)</f>
        <v>0</v>
      </c>
      <c r="E92" s="170">
        <f>IF('Indicator Date hidden'!F93="x","x",$E$2-'Indicator Date hidden'!F93)</f>
        <v>0</v>
      </c>
      <c r="F92" s="170">
        <f>IF('Indicator Date hidden'!G93="x","x",$F$2-'Indicator Date hidden'!G93)</f>
        <v>0</v>
      </c>
      <c r="G92" s="170">
        <f>IF('Indicator Date hidden'!H93="x","x",$G$2-'Indicator Date hidden'!H93)</f>
        <v>0</v>
      </c>
      <c r="H92" s="170">
        <f>IF('Indicator Date hidden'!I93="x","x",$H$2-'Indicator Date hidden'!I93)</f>
        <v>0</v>
      </c>
      <c r="I92" s="170">
        <f>IF('Indicator Date hidden'!J93="x","x",$I$2-'Indicator Date hidden'!J93)</f>
        <v>0</v>
      </c>
      <c r="J92" s="170">
        <f>IF('Indicator Date hidden'!K93="x","x",$J$2-'Indicator Date hidden'!K93)</f>
        <v>0</v>
      </c>
      <c r="K92" s="170">
        <f>IF('Indicator Date hidden'!L93="x","x",$K$2-'Indicator Date hidden'!L93)</f>
        <v>0</v>
      </c>
      <c r="L92" s="170">
        <f>IF('Indicator Date hidden'!M93="x","x",$L$2-'Indicator Date hidden'!M93)</f>
        <v>0</v>
      </c>
      <c r="M92" s="170">
        <f>IF('Indicator Date hidden'!N93="x","x",$M$2-'Indicator Date hidden'!N93)</f>
        <v>0</v>
      </c>
      <c r="N92" s="170">
        <f>IF('Indicator Date hidden'!O93="x","x",$N$2-'Indicator Date hidden'!O93)</f>
        <v>0</v>
      </c>
      <c r="O92" s="170">
        <f>IF('Indicator Date hidden'!P93="x","x",$O$2-'Indicator Date hidden'!P93)</f>
        <v>0</v>
      </c>
      <c r="P92" s="170">
        <f>IF('Indicator Date hidden'!Q93="x","x",$P$2-'Indicator Date hidden'!Q93)</f>
        <v>0</v>
      </c>
      <c r="Q92" s="170" t="str">
        <f>IF('Indicator Date hidden'!R93="x","x",$Q$2-'Indicator Date hidden'!R93)</f>
        <v>x</v>
      </c>
      <c r="R92" s="170">
        <f>IF('Indicator Date hidden'!S93="x","x",$R$2-'Indicator Date hidden'!S93)</f>
        <v>0</v>
      </c>
      <c r="S92" s="170">
        <f>IF('Indicator Date hidden'!T93="x","x",$S$2-'Indicator Date hidden'!T93)</f>
        <v>0</v>
      </c>
      <c r="T92" s="170">
        <f>IF('Indicator Date hidden'!U93="x","x",$T$2-'Indicator Date hidden'!U93)</f>
        <v>0</v>
      </c>
      <c r="U92" s="170" t="str">
        <f>IF('Indicator Date hidden'!V93="x","x",$U$2-'Indicator Date hidden'!V93)</f>
        <v>x</v>
      </c>
      <c r="V92" s="170">
        <f>IF('Indicator Date hidden'!W93="x","x",$V$2-'Indicator Date hidden'!W93)</f>
        <v>0</v>
      </c>
      <c r="W92" s="170">
        <f>IF('Indicator Date hidden'!X93="x","x",$W$2-'Indicator Date hidden'!X93)</f>
        <v>2</v>
      </c>
      <c r="X92" s="170">
        <f>IF('Indicator Date hidden'!Y93="x","x",$X$2-'Indicator Date hidden'!Y93)</f>
        <v>4</v>
      </c>
      <c r="Y92" s="170">
        <f>IF('Indicator Date hidden'!Z93="x","x",$Y$2-'Indicator Date hidden'!Z93)</f>
        <v>0</v>
      </c>
      <c r="Z92" s="170">
        <f>IF('Indicator Date hidden'!AA93="x","x",$Z$2-'Indicator Date hidden'!AA93)</f>
        <v>0</v>
      </c>
      <c r="AA92" s="170">
        <f>IF('Indicator Date hidden'!AB93="x","x",$AA$2-'Indicator Date hidden'!AB93)</f>
        <v>0</v>
      </c>
      <c r="AB92" s="170">
        <f>IF('Indicator Date hidden'!AC93="x","x",$AB$2-'Indicator Date hidden'!AC93)</f>
        <v>0</v>
      </c>
      <c r="AC92" s="170">
        <f>IF('Indicator Date hidden'!AD93="x","x",$AC$2-'Indicator Date hidden'!AD93)</f>
        <v>0</v>
      </c>
      <c r="AD92" s="170" t="str">
        <f>IF('Indicator Date hidden'!AE93="x","x",$AD$2-'Indicator Date hidden'!AE93)</f>
        <v>x</v>
      </c>
      <c r="AE92" s="170">
        <f>IF('Indicator Date hidden'!AF93="x","x",$AE$2-'Indicator Date hidden'!AF93)</f>
        <v>0</v>
      </c>
      <c r="AF92" s="170" t="str">
        <f>IF('Indicator Date hidden'!AG93="x","x",$AF$2-'Indicator Date hidden'!AG93)</f>
        <v>x</v>
      </c>
      <c r="AG92" s="170">
        <f>IF('Indicator Date hidden'!AH93="x","x",$AG$2-'Indicator Date hidden'!AH93)</f>
        <v>0</v>
      </c>
      <c r="AH92" s="170">
        <f>IF('Indicator Date hidden'!AI93="x","x",$AH$2-'Indicator Date hidden'!AI93)</f>
        <v>0</v>
      </c>
      <c r="AI92" s="170">
        <f>IF('Indicator Date hidden'!AJ93="x","x",$AI$2-'Indicator Date hidden'!AJ93)</f>
        <v>0</v>
      </c>
      <c r="AJ92" s="170" t="str">
        <f>IF('Indicator Date hidden'!AK93="x","x",$AJ$2-'Indicator Date hidden'!AK93)</f>
        <v>x</v>
      </c>
      <c r="AK92" s="170">
        <f>IF('Indicator Date hidden'!AL93="x","x",$AK$2-'Indicator Date hidden'!AL93)</f>
        <v>1</v>
      </c>
      <c r="AL92" s="170">
        <f>IF('Indicator Date hidden'!AM93="x","x",$AL$2-'Indicator Date hidden'!AM93)</f>
        <v>0</v>
      </c>
      <c r="AM92" s="170">
        <f>IF('Indicator Date hidden'!AN93="x","x",$AM$2-'Indicator Date hidden'!AN93)</f>
        <v>0</v>
      </c>
      <c r="AN92" s="170">
        <f>IF('Indicator Date hidden'!AO93="x","x",$AN$2-'Indicator Date hidden'!AO93)</f>
        <v>0</v>
      </c>
      <c r="AO92" s="170">
        <f>IF('Indicator Date hidden'!AP93="x","x",$AO$2-'Indicator Date hidden'!AP93)</f>
        <v>0</v>
      </c>
      <c r="AP92" s="170">
        <f>IF('Indicator Date hidden'!AQ93="x","x",$AP$2-'Indicator Date hidden'!AQ93)</f>
        <v>0</v>
      </c>
      <c r="AQ92" s="170" t="str">
        <f>IF('Indicator Date hidden'!AR93="x","x",$AQ$2-'Indicator Date hidden'!AR93)</f>
        <v>x</v>
      </c>
      <c r="AR92" s="170">
        <f>IF('Indicator Date hidden'!AS93="x","x",$AR$2-'Indicator Date hidden'!AS93)</f>
        <v>0</v>
      </c>
      <c r="AS92" s="170">
        <f>IF('Indicator Date hidden'!AT93="x","x",$AS$2-'Indicator Date hidden'!AT93)</f>
        <v>0</v>
      </c>
      <c r="AT92" s="170">
        <f>IF('Indicator Date hidden'!AU93="x","x",$AT$2-'Indicator Date hidden'!AU93)</f>
        <v>0</v>
      </c>
      <c r="AU92" s="170">
        <f>IF('Indicator Date hidden'!AV93="x","x",$AU$2-'Indicator Date hidden'!AV93)</f>
        <v>1</v>
      </c>
      <c r="AV92" s="170">
        <f>IF('Indicator Date hidden'!AW93="x","x",$AV$2-'Indicator Date hidden'!AW93)</f>
        <v>0</v>
      </c>
      <c r="AW92" s="170">
        <f>IF('Indicator Date hidden'!AX93="x","x",$AW$2-'Indicator Date hidden'!AX93)</f>
        <v>0</v>
      </c>
      <c r="AX92" s="170">
        <f>IF('Indicator Date hidden'!AY93="x","x",$AX$2-'Indicator Date hidden'!AY93)</f>
        <v>0</v>
      </c>
      <c r="AY92" s="170">
        <f>IF('Indicator Date hidden'!AZ93="x","x",$AY$2-'Indicator Date hidden'!AZ93)</f>
        <v>0</v>
      </c>
      <c r="AZ92" s="170">
        <f>IF('Indicator Date hidden'!BA93="x","x",$AZ$2-'Indicator Date hidden'!BA93)</f>
        <v>0</v>
      </c>
      <c r="BA92" s="5">
        <f t="shared" si="5"/>
        <v>8</v>
      </c>
      <c r="BB92" s="171">
        <f t="shared" si="6"/>
        <v>0.17777777777777778</v>
      </c>
      <c r="BC92" s="5">
        <f t="shared" si="7"/>
        <v>4</v>
      </c>
      <c r="BD92" s="171">
        <f t="shared" si="8"/>
        <v>0.67622773576457507</v>
      </c>
      <c r="BE92" s="174">
        <f t="shared" si="9"/>
        <v>0</v>
      </c>
    </row>
    <row r="93" spans="1:57" x14ac:dyDescent="0.25">
      <c r="A93" t="s">
        <v>169</v>
      </c>
      <c r="B93" s="170">
        <f>IF('Indicator Date hidden'!C94="x","x",$B$2-'Indicator Date hidden'!C94)</f>
        <v>0</v>
      </c>
      <c r="C93" s="170">
        <f>IF('Indicator Date hidden'!D94="x","x",$C$2-'Indicator Date hidden'!D94)</f>
        <v>0</v>
      </c>
      <c r="D93" s="170">
        <f>IF('Indicator Date hidden'!E94="x","x",$D$2-'Indicator Date hidden'!E94)</f>
        <v>0</v>
      </c>
      <c r="E93" s="170">
        <f>IF('Indicator Date hidden'!F94="x","x",$E$2-'Indicator Date hidden'!F94)</f>
        <v>0</v>
      </c>
      <c r="F93" s="170">
        <f>IF('Indicator Date hidden'!G94="x","x",$F$2-'Indicator Date hidden'!G94)</f>
        <v>0</v>
      </c>
      <c r="G93" s="170">
        <f>IF('Indicator Date hidden'!H94="x","x",$G$2-'Indicator Date hidden'!H94)</f>
        <v>0</v>
      </c>
      <c r="H93" s="170">
        <f>IF('Indicator Date hidden'!I94="x","x",$H$2-'Indicator Date hidden'!I94)</f>
        <v>0</v>
      </c>
      <c r="I93" s="170">
        <f>IF('Indicator Date hidden'!J94="x","x",$I$2-'Indicator Date hidden'!J94)</f>
        <v>0</v>
      </c>
      <c r="J93" s="170">
        <f>IF('Indicator Date hidden'!K94="x","x",$J$2-'Indicator Date hidden'!K94)</f>
        <v>0</v>
      </c>
      <c r="K93" s="170">
        <f>IF('Indicator Date hidden'!L94="x","x",$K$2-'Indicator Date hidden'!L94)</f>
        <v>0</v>
      </c>
      <c r="L93" s="170">
        <f>IF('Indicator Date hidden'!M94="x","x",$L$2-'Indicator Date hidden'!M94)</f>
        <v>0</v>
      </c>
      <c r="M93" s="170">
        <f>IF('Indicator Date hidden'!N94="x","x",$M$2-'Indicator Date hidden'!N94)</f>
        <v>0</v>
      </c>
      <c r="N93" s="170">
        <f>IF('Indicator Date hidden'!O94="x","x",$N$2-'Indicator Date hidden'!O94)</f>
        <v>0</v>
      </c>
      <c r="O93" s="170">
        <f>IF('Indicator Date hidden'!P94="x","x",$O$2-'Indicator Date hidden'!P94)</f>
        <v>0</v>
      </c>
      <c r="P93" s="170">
        <f>IF('Indicator Date hidden'!Q94="x","x",$P$2-'Indicator Date hidden'!Q94)</f>
        <v>0</v>
      </c>
      <c r="Q93" s="170">
        <f>IF('Indicator Date hidden'!R94="x","x",$Q$2-'Indicator Date hidden'!R94)</f>
        <v>1</v>
      </c>
      <c r="R93" s="170">
        <f>IF('Indicator Date hidden'!S94="x","x",$R$2-'Indicator Date hidden'!S94)</f>
        <v>0</v>
      </c>
      <c r="S93" s="170">
        <f>IF('Indicator Date hidden'!T94="x","x",$S$2-'Indicator Date hidden'!T94)</f>
        <v>0</v>
      </c>
      <c r="T93" s="170">
        <f>IF('Indicator Date hidden'!U94="x","x",$T$2-'Indicator Date hidden'!U94)</f>
        <v>0</v>
      </c>
      <c r="U93" s="170">
        <f>IF('Indicator Date hidden'!V94="x","x",$U$2-'Indicator Date hidden'!V94)</f>
        <v>0</v>
      </c>
      <c r="V93" s="170">
        <f>IF('Indicator Date hidden'!W94="x","x",$V$2-'Indicator Date hidden'!W94)</f>
        <v>0</v>
      </c>
      <c r="W93" s="170">
        <f>IF('Indicator Date hidden'!X94="x","x",$W$2-'Indicator Date hidden'!X94)</f>
        <v>2</v>
      </c>
      <c r="X93" s="170">
        <f>IF('Indicator Date hidden'!Y94="x","x",$X$2-'Indicator Date hidden'!Y94)</f>
        <v>3</v>
      </c>
      <c r="Y93" s="170">
        <f>IF('Indicator Date hidden'!Z94="x","x",$Y$2-'Indicator Date hidden'!Z94)</f>
        <v>0</v>
      </c>
      <c r="Z93" s="170">
        <f>IF('Indicator Date hidden'!AA94="x","x",$Z$2-'Indicator Date hidden'!AA94)</f>
        <v>0</v>
      </c>
      <c r="AA93" s="170">
        <f>IF('Indicator Date hidden'!AB94="x","x",$AA$2-'Indicator Date hidden'!AB94)</f>
        <v>0</v>
      </c>
      <c r="AB93" s="170">
        <f>IF('Indicator Date hidden'!AC94="x","x",$AB$2-'Indicator Date hidden'!AC94)</f>
        <v>0</v>
      </c>
      <c r="AC93" s="170">
        <f>IF('Indicator Date hidden'!AD94="x","x",$AC$2-'Indicator Date hidden'!AD94)</f>
        <v>0</v>
      </c>
      <c r="AD93" s="170">
        <f>IF('Indicator Date hidden'!AE94="x","x",$AD$2-'Indicator Date hidden'!AE94)</f>
        <v>0</v>
      </c>
      <c r="AE93" s="170">
        <f>IF('Indicator Date hidden'!AF94="x","x",$AE$2-'Indicator Date hidden'!AF94)</f>
        <v>0</v>
      </c>
      <c r="AF93" s="170">
        <f>IF('Indicator Date hidden'!AG94="x","x",$AF$2-'Indicator Date hidden'!AG94)</f>
        <v>-1</v>
      </c>
      <c r="AG93" s="170">
        <f>IF('Indicator Date hidden'!AH94="x","x",$AG$2-'Indicator Date hidden'!AH94)</f>
        <v>0</v>
      </c>
      <c r="AH93" s="170">
        <f>IF('Indicator Date hidden'!AI94="x","x",$AH$2-'Indicator Date hidden'!AI94)</f>
        <v>0</v>
      </c>
      <c r="AI93" s="170">
        <f>IF('Indicator Date hidden'!AJ94="x","x",$AI$2-'Indicator Date hidden'!AJ94)</f>
        <v>0</v>
      </c>
      <c r="AJ93" s="170" t="str">
        <f>IF('Indicator Date hidden'!AK94="x","x",$AJ$2-'Indicator Date hidden'!AK94)</f>
        <v>x</v>
      </c>
      <c r="AK93" s="170">
        <f>IF('Indicator Date hidden'!AL94="x","x",$AK$2-'Indicator Date hidden'!AL94)</f>
        <v>1</v>
      </c>
      <c r="AL93" s="170">
        <f>IF('Indicator Date hidden'!AM94="x","x",$AL$2-'Indicator Date hidden'!AM94)</f>
        <v>0</v>
      </c>
      <c r="AM93" s="170">
        <f>IF('Indicator Date hidden'!AN94="x","x",$AM$2-'Indicator Date hidden'!AN94)</f>
        <v>0</v>
      </c>
      <c r="AN93" s="170">
        <f>IF('Indicator Date hidden'!AO94="x","x",$AN$2-'Indicator Date hidden'!AO94)</f>
        <v>0</v>
      </c>
      <c r="AO93" s="170" t="str">
        <f>IF('Indicator Date hidden'!AP94="x","x",$AO$2-'Indicator Date hidden'!AP94)</f>
        <v>x</v>
      </c>
      <c r="AP93" s="170" t="str">
        <f>IF('Indicator Date hidden'!AQ94="x","x",$AP$2-'Indicator Date hidden'!AQ94)</f>
        <v>x</v>
      </c>
      <c r="AQ93" s="170">
        <f>IF('Indicator Date hidden'!AR94="x","x",$AQ$2-'Indicator Date hidden'!AR94)</f>
        <v>0</v>
      </c>
      <c r="AR93" s="170">
        <f>IF('Indicator Date hidden'!AS94="x","x",$AR$2-'Indicator Date hidden'!AS94)</f>
        <v>0</v>
      </c>
      <c r="AS93" s="170">
        <f>IF('Indicator Date hidden'!AT94="x","x",$AS$2-'Indicator Date hidden'!AT94)</f>
        <v>0</v>
      </c>
      <c r="AT93" s="170">
        <f>IF('Indicator Date hidden'!AU94="x","x",$AT$2-'Indicator Date hidden'!AU94)</f>
        <v>0</v>
      </c>
      <c r="AU93" s="170">
        <f>IF('Indicator Date hidden'!AV94="x","x",$AU$2-'Indicator Date hidden'!AV94)</f>
        <v>1</v>
      </c>
      <c r="AV93" s="170">
        <f>IF('Indicator Date hidden'!AW94="x","x",$AV$2-'Indicator Date hidden'!AW94)</f>
        <v>0</v>
      </c>
      <c r="AW93" s="170">
        <f>IF('Indicator Date hidden'!AX94="x","x",$AW$2-'Indicator Date hidden'!AX94)</f>
        <v>0</v>
      </c>
      <c r="AX93" s="170">
        <f>IF('Indicator Date hidden'!AY94="x","x",$AX$2-'Indicator Date hidden'!AY94)</f>
        <v>0</v>
      </c>
      <c r="AY93" s="170">
        <f>IF('Indicator Date hidden'!AZ94="x","x",$AY$2-'Indicator Date hidden'!AZ94)</f>
        <v>0</v>
      </c>
      <c r="AZ93" s="170">
        <f>IF('Indicator Date hidden'!BA94="x","x",$AZ$2-'Indicator Date hidden'!BA94)</f>
        <v>0</v>
      </c>
      <c r="BA93" s="5">
        <f t="shared" si="5"/>
        <v>7</v>
      </c>
      <c r="BB93" s="171">
        <f t="shared" si="6"/>
        <v>0.14583333333333334</v>
      </c>
      <c r="BC93" s="5">
        <f t="shared" si="7"/>
        <v>5</v>
      </c>
      <c r="BD93" s="171">
        <f t="shared" si="8"/>
        <v>0.57697426767192628</v>
      </c>
      <c r="BE93" s="174">
        <f t="shared" si="9"/>
        <v>0</v>
      </c>
    </row>
    <row r="94" spans="1:57" x14ac:dyDescent="0.25">
      <c r="A94" t="s">
        <v>171</v>
      </c>
      <c r="B94" s="170">
        <f>IF('Indicator Date hidden'!C95="x","x",$B$2-'Indicator Date hidden'!C95)</f>
        <v>0</v>
      </c>
      <c r="C94" s="170">
        <f>IF('Indicator Date hidden'!D95="x","x",$C$2-'Indicator Date hidden'!D95)</f>
        <v>0</v>
      </c>
      <c r="D94" s="170">
        <f>IF('Indicator Date hidden'!E95="x","x",$D$2-'Indicator Date hidden'!E95)</f>
        <v>0</v>
      </c>
      <c r="E94" s="170">
        <f>IF('Indicator Date hidden'!F95="x","x",$E$2-'Indicator Date hidden'!F95)</f>
        <v>0</v>
      </c>
      <c r="F94" s="170">
        <f>IF('Indicator Date hidden'!G95="x","x",$F$2-'Indicator Date hidden'!G95)</f>
        <v>0</v>
      </c>
      <c r="G94" s="170">
        <f>IF('Indicator Date hidden'!H95="x","x",$G$2-'Indicator Date hidden'!H95)</f>
        <v>0</v>
      </c>
      <c r="H94" s="170">
        <f>IF('Indicator Date hidden'!I95="x","x",$H$2-'Indicator Date hidden'!I95)</f>
        <v>0</v>
      </c>
      <c r="I94" s="170">
        <f>IF('Indicator Date hidden'!J95="x","x",$I$2-'Indicator Date hidden'!J95)</f>
        <v>0</v>
      </c>
      <c r="J94" s="170">
        <f>IF('Indicator Date hidden'!K95="x","x",$J$2-'Indicator Date hidden'!K95)</f>
        <v>0</v>
      </c>
      <c r="K94" s="170">
        <f>IF('Indicator Date hidden'!L95="x","x",$K$2-'Indicator Date hidden'!L95)</f>
        <v>0</v>
      </c>
      <c r="L94" s="170">
        <f>IF('Indicator Date hidden'!M95="x","x",$L$2-'Indicator Date hidden'!M95)</f>
        <v>0</v>
      </c>
      <c r="M94" s="170">
        <f>IF('Indicator Date hidden'!N95="x","x",$M$2-'Indicator Date hidden'!N95)</f>
        <v>0</v>
      </c>
      <c r="N94" s="170">
        <f>IF('Indicator Date hidden'!O95="x","x",$N$2-'Indicator Date hidden'!O95)</f>
        <v>0</v>
      </c>
      <c r="O94" s="170">
        <f>IF('Indicator Date hidden'!P95="x","x",$O$2-'Indicator Date hidden'!P95)</f>
        <v>0</v>
      </c>
      <c r="P94" s="170">
        <f>IF('Indicator Date hidden'!Q95="x","x",$P$2-'Indicator Date hidden'!Q95)</f>
        <v>0</v>
      </c>
      <c r="Q94" s="170">
        <f>IF('Indicator Date hidden'!R95="x","x",$Q$2-'Indicator Date hidden'!R95)</f>
        <v>3</v>
      </c>
      <c r="R94" s="170">
        <f>IF('Indicator Date hidden'!S95="x","x",$R$2-'Indicator Date hidden'!S95)</f>
        <v>0</v>
      </c>
      <c r="S94" s="170">
        <f>IF('Indicator Date hidden'!T95="x","x",$S$2-'Indicator Date hidden'!T95)</f>
        <v>0</v>
      </c>
      <c r="T94" s="170">
        <f>IF('Indicator Date hidden'!U95="x","x",$T$2-'Indicator Date hidden'!U95)</f>
        <v>0</v>
      </c>
      <c r="U94" s="170">
        <f>IF('Indicator Date hidden'!V95="x","x",$U$2-'Indicator Date hidden'!V95)</f>
        <v>0</v>
      </c>
      <c r="V94" s="170">
        <f>IF('Indicator Date hidden'!W95="x","x",$V$2-'Indicator Date hidden'!W95)</f>
        <v>0</v>
      </c>
      <c r="W94" s="170">
        <f>IF('Indicator Date hidden'!X95="x","x",$W$2-'Indicator Date hidden'!X95)</f>
        <v>5</v>
      </c>
      <c r="X94" s="170">
        <f>IF('Indicator Date hidden'!Y95="x","x",$X$2-'Indicator Date hidden'!Y95)</f>
        <v>4</v>
      </c>
      <c r="Y94" s="170">
        <f>IF('Indicator Date hidden'!Z95="x","x",$Y$2-'Indicator Date hidden'!Z95)</f>
        <v>0</v>
      </c>
      <c r="Z94" s="170">
        <f>IF('Indicator Date hidden'!AA95="x","x",$Z$2-'Indicator Date hidden'!AA95)</f>
        <v>0</v>
      </c>
      <c r="AA94" s="170">
        <f>IF('Indicator Date hidden'!AB95="x","x",$AA$2-'Indicator Date hidden'!AB95)</f>
        <v>0</v>
      </c>
      <c r="AB94" s="170">
        <f>IF('Indicator Date hidden'!AC95="x","x",$AB$2-'Indicator Date hidden'!AC95)</f>
        <v>0</v>
      </c>
      <c r="AC94" s="170">
        <f>IF('Indicator Date hidden'!AD95="x","x",$AC$2-'Indicator Date hidden'!AD95)</f>
        <v>0</v>
      </c>
      <c r="AD94" s="170">
        <f>IF('Indicator Date hidden'!AE95="x","x",$AD$2-'Indicator Date hidden'!AE95)</f>
        <v>0</v>
      </c>
      <c r="AE94" s="170">
        <f>IF('Indicator Date hidden'!AF95="x","x",$AE$2-'Indicator Date hidden'!AF95)</f>
        <v>0</v>
      </c>
      <c r="AF94" s="170">
        <f>IF('Indicator Date hidden'!AG95="x","x",$AF$2-'Indicator Date hidden'!AG95)</f>
        <v>3</v>
      </c>
      <c r="AG94" s="170">
        <f>IF('Indicator Date hidden'!AH95="x","x",$AG$2-'Indicator Date hidden'!AH95)</f>
        <v>0</v>
      </c>
      <c r="AH94" s="170">
        <f>IF('Indicator Date hidden'!AI95="x","x",$AH$2-'Indicator Date hidden'!AI95)</f>
        <v>0</v>
      </c>
      <c r="AI94" s="170">
        <f>IF('Indicator Date hidden'!AJ95="x","x",$AI$2-'Indicator Date hidden'!AJ95)</f>
        <v>0</v>
      </c>
      <c r="AJ94" s="170" t="str">
        <f>IF('Indicator Date hidden'!AK95="x","x",$AJ$2-'Indicator Date hidden'!AK95)</f>
        <v>x</v>
      </c>
      <c r="AK94" s="170">
        <f>IF('Indicator Date hidden'!AL95="x","x",$AK$2-'Indicator Date hidden'!AL95)</f>
        <v>1</v>
      </c>
      <c r="AL94" s="170">
        <f>IF('Indicator Date hidden'!AM95="x","x",$AL$2-'Indicator Date hidden'!AM95)</f>
        <v>0</v>
      </c>
      <c r="AM94" s="170">
        <f>IF('Indicator Date hidden'!AN95="x","x",$AM$2-'Indicator Date hidden'!AN95)</f>
        <v>0</v>
      </c>
      <c r="AN94" s="170">
        <f>IF('Indicator Date hidden'!AO95="x","x",$AN$2-'Indicator Date hidden'!AO95)</f>
        <v>0</v>
      </c>
      <c r="AO94" s="170">
        <f>IF('Indicator Date hidden'!AP95="x","x",$AO$2-'Indicator Date hidden'!AP95)</f>
        <v>2</v>
      </c>
      <c r="AP94" s="170">
        <f>IF('Indicator Date hidden'!AQ95="x","x",$AP$2-'Indicator Date hidden'!AQ95)</f>
        <v>1</v>
      </c>
      <c r="AQ94" s="170">
        <f>IF('Indicator Date hidden'!AR95="x","x",$AQ$2-'Indicator Date hidden'!AR95)</f>
        <v>0</v>
      </c>
      <c r="AR94" s="170">
        <f>IF('Indicator Date hidden'!AS95="x","x",$AR$2-'Indicator Date hidden'!AS95)</f>
        <v>0</v>
      </c>
      <c r="AS94" s="170">
        <f>IF('Indicator Date hidden'!AT95="x","x",$AS$2-'Indicator Date hidden'!AT95)</f>
        <v>0</v>
      </c>
      <c r="AT94" s="170">
        <f>IF('Indicator Date hidden'!AU95="x","x",$AT$2-'Indicator Date hidden'!AU95)</f>
        <v>0</v>
      </c>
      <c r="AU94" s="170">
        <f>IF('Indicator Date hidden'!AV95="x","x",$AU$2-'Indicator Date hidden'!AV95)</f>
        <v>1</v>
      </c>
      <c r="AV94" s="170">
        <f>IF('Indicator Date hidden'!AW95="x","x",$AV$2-'Indicator Date hidden'!AW95)</f>
        <v>0</v>
      </c>
      <c r="AW94" s="170">
        <f>IF('Indicator Date hidden'!AX95="x","x",$AW$2-'Indicator Date hidden'!AX95)</f>
        <v>0</v>
      </c>
      <c r="AX94" s="170">
        <f>IF('Indicator Date hidden'!AY95="x","x",$AX$2-'Indicator Date hidden'!AY95)</f>
        <v>0</v>
      </c>
      <c r="AY94" s="170">
        <f>IF('Indicator Date hidden'!AZ95="x","x",$AY$2-'Indicator Date hidden'!AZ95)</f>
        <v>0</v>
      </c>
      <c r="AZ94" s="170">
        <f>IF('Indicator Date hidden'!BA95="x","x",$AZ$2-'Indicator Date hidden'!BA95)</f>
        <v>0</v>
      </c>
      <c r="BA94" s="5">
        <f t="shared" si="5"/>
        <v>20</v>
      </c>
      <c r="BB94" s="171">
        <f t="shared" si="6"/>
        <v>0.4</v>
      </c>
      <c r="BC94" s="5">
        <f t="shared" si="7"/>
        <v>8</v>
      </c>
      <c r="BD94" s="171">
        <f t="shared" si="8"/>
        <v>1.0770329614269007</v>
      </c>
      <c r="BE94" s="174">
        <f t="shared" si="9"/>
        <v>0</v>
      </c>
    </row>
    <row r="95" spans="1:57" x14ac:dyDescent="0.25">
      <c r="A95" t="s">
        <v>172</v>
      </c>
      <c r="B95" s="170">
        <f>IF('Indicator Date hidden'!C96="x","x",$B$2-'Indicator Date hidden'!C96)</f>
        <v>0</v>
      </c>
      <c r="C95" s="170">
        <f>IF('Indicator Date hidden'!D96="x","x",$C$2-'Indicator Date hidden'!D96)</f>
        <v>0</v>
      </c>
      <c r="D95" s="170">
        <f>IF('Indicator Date hidden'!E96="x","x",$D$2-'Indicator Date hidden'!E96)</f>
        <v>0</v>
      </c>
      <c r="E95" s="170">
        <f>IF('Indicator Date hidden'!F96="x","x",$E$2-'Indicator Date hidden'!F96)</f>
        <v>0</v>
      </c>
      <c r="F95" s="170">
        <f>IF('Indicator Date hidden'!G96="x","x",$F$2-'Indicator Date hidden'!G96)</f>
        <v>0</v>
      </c>
      <c r="G95" s="170">
        <f>IF('Indicator Date hidden'!H96="x","x",$G$2-'Indicator Date hidden'!H96)</f>
        <v>0</v>
      </c>
      <c r="H95" s="170">
        <f>IF('Indicator Date hidden'!I96="x","x",$H$2-'Indicator Date hidden'!I96)</f>
        <v>0</v>
      </c>
      <c r="I95" s="170">
        <f>IF('Indicator Date hidden'!J96="x","x",$I$2-'Indicator Date hidden'!J96)</f>
        <v>0</v>
      </c>
      <c r="J95" s="170">
        <f>IF('Indicator Date hidden'!K96="x","x",$J$2-'Indicator Date hidden'!K96)</f>
        <v>0</v>
      </c>
      <c r="K95" s="170">
        <f>IF('Indicator Date hidden'!L96="x","x",$K$2-'Indicator Date hidden'!L96)</f>
        <v>0</v>
      </c>
      <c r="L95" s="170">
        <f>IF('Indicator Date hidden'!M96="x","x",$L$2-'Indicator Date hidden'!M96)</f>
        <v>0</v>
      </c>
      <c r="M95" s="170">
        <f>IF('Indicator Date hidden'!N96="x","x",$M$2-'Indicator Date hidden'!N96)</f>
        <v>0</v>
      </c>
      <c r="N95" s="170">
        <f>IF('Indicator Date hidden'!O96="x","x",$N$2-'Indicator Date hidden'!O96)</f>
        <v>0</v>
      </c>
      <c r="O95" s="170">
        <f>IF('Indicator Date hidden'!P96="x","x",$O$2-'Indicator Date hidden'!P96)</f>
        <v>0</v>
      </c>
      <c r="P95" s="170">
        <f>IF('Indicator Date hidden'!Q96="x","x",$P$2-'Indicator Date hidden'!Q96)</f>
        <v>0</v>
      </c>
      <c r="Q95" s="170" t="str">
        <f>IF('Indicator Date hidden'!R96="x","x",$Q$2-'Indicator Date hidden'!R96)</f>
        <v>x</v>
      </c>
      <c r="R95" s="170">
        <f>IF('Indicator Date hidden'!S96="x","x",$R$2-'Indicator Date hidden'!S96)</f>
        <v>0</v>
      </c>
      <c r="S95" s="170">
        <f>IF('Indicator Date hidden'!T96="x","x",$S$2-'Indicator Date hidden'!T96)</f>
        <v>0</v>
      </c>
      <c r="T95" s="170">
        <f>IF('Indicator Date hidden'!U96="x","x",$T$2-'Indicator Date hidden'!U96)</f>
        <v>0</v>
      </c>
      <c r="U95" s="170" t="str">
        <f>IF('Indicator Date hidden'!V96="x","x",$U$2-'Indicator Date hidden'!V96)</f>
        <v>x</v>
      </c>
      <c r="V95" s="170">
        <f>IF('Indicator Date hidden'!W96="x","x",$V$2-'Indicator Date hidden'!W96)</f>
        <v>0</v>
      </c>
      <c r="W95" s="170" t="str">
        <f>IF('Indicator Date hidden'!X96="x","x",$W$2-'Indicator Date hidden'!X96)</f>
        <v>x</v>
      </c>
      <c r="X95" s="170">
        <f>IF('Indicator Date hidden'!Y96="x","x",$X$2-'Indicator Date hidden'!Y96)</f>
        <v>4</v>
      </c>
      <c r="Y95" s="170">
        <f>IF('Indicator Date hidden'!Z96="x","x",$Y$2-'Indicator Date hidden'!Z96)</f>
        <v>0</v>
      </c>
      <c r="Z95" s="170">
        <f>IF('Indicator Date hidden'!AA96="x","x",$Z$2-'Indicator Date hidden'!AA96)</f>
        <v>0</v>
      </c>
      <c r="AA95" s="170">
        <f>IF('Indicator Date hidden'!AB96="x","x",$AA$2-'Indicator Date hidden'!AB96)</f>
        <v>0</v>
      </c>
      <c r="AB95" s="170">
        <f>IF('Indicator Date hidden'!AC96="x","x",$AB$2-'Indicator Date hidden'!AC96)</f>
        <v>0</v>
      </c>
      <c r="AC95" s="170">
        <f>IF('Indicator Date hidden'!AD96="x","x",$AC$2-'Indicator Date hidden'!AD96)</f>
        <v>0</v>
      </c>
      <c r="AD95" s="170" t="str">
        <f>IF('Indicator Date hidden'!AE96="x","x",$AD$2-'Indicator Date hidden'!AE96)</f>
        <v>x</v>
      </c>
      <c r="AE95" s="170">
        <f>IF('Indicator Date hidden'!AF96="x","x",$AE$2-'Indicator Date hidden'!AF96)</f>
        <v>0</v>
      </c>
      <c r="AF95" s="170">
        <f>IF('Indicator Date hidden'!AG96="x","x",$AF$2-'Indicator Date hidden'!AG96)</f>
        <v>3</v>
      </c>
      <c r="AG95" s="170">
        <f>IF('Indicator Date hidden'!AH96="x","x",$AG$2-'Indicator Date hidden'!AH96)</f>
        <v>0</v>
      </c>
      <c r="AH95" s="170">
        <f>IF('Indicator Date hidden'!AI96="x","x",$AH$2-'Indicator Date hidden'!AI96)</f>
        <v>0</v>
      </c>
      <c r="AI95" s="170">
        <f>IF('Indicator Date hidden'!AJ96="x","x",$AI$2-'Indicator Date hidden'!AJ96)</f>
        <v>0</v>
      </c>
      <c r="AJ95" s="170" t="str">
        <f>IF('Indicator Date hidden'!AK96="x","x",$AJ$2-'Indicator Date hidden'!AK96)</f>
        <v>x</v>
      </c>
      <c r="AK95" s="170">
        <f>IF('Indicator Date hidden'!AL96="x","x",$AK$2-'Indicator Date hidden'!AL96)</f>
        <v>1</v>
      </c>
      <c r="AL95" s="170">
        <f>IF('Indicator Date hidden'!AM96="x","x",$AL$2-'Indicator Date hidden'!AM96)</f>
        <v>0</v>
      </c>
      <c r="AM95" s="170">
        <f>IF('Indicator Date hidden'!AN96="x","x",$AM$2-'Indicator Date hidden'!AN96)</f>
        <v>0</v>
      </c>
      <c r="AN95" s="170">
        <f>IF('Indicator Date hidden'!AO96="x","x",$AN$2-'Indicator Date hidden'!AO96)</f>
        <v>0</v>
      </c>
      <c r="AO95" s="170">
        <f>IF('Indicator Date hidden'!AP96="x","x",$AO$2-'Indicator Date hidden'!AP96)</f>
        <v>0</v>
      </c>
      <c r="AP95" s="170">
        <f>IF('Indicator Date hidden'!AQ96="x","x",$AP$2-'Indicator Date hidden'!AQ96)</f>
        <v>0</v>
      </c>
      <c r="AQ95" s="170" t="str">
        <f>IF('Indicator Date hidden'!AR96="x","x",$AQ$2-'Indicator Date hidden'!AR96)</f>
        <v>x</v>
      </c>
      <c r="AR95" s="170">
        <f>IF('Indicator Date hidden'!AS96="x","x",$AR$2-'Indicator Date hidden'!AS96)</f>
        <v>0</v>
      </c>
      <c r="AS95" s="170">
        <f>IF('Indicator Date hidden'!AT96="x","x",$AS$2-'Indicator Date hidden'!AT96)</f>
        <v>0</v>
      </c>
      <c r="AT95" s="170">
        <f>IF('Indicator Date hidden'!AU96="x","x",$AT$2-'Indicator Date hidden'!AU96)</f>
        <v>0</v>
      </c>
      <c r="AU95" s="170">
        <f>IF('Indicator Date hidden'!AV96="x","x",$AU$2-'Indicator Date hidden'!AV96)</f>
        <v>1</v>
      </c>
      <c r="AV95" s="170">
        <f>IF('Indicator Date hidden'!AW96="x","x",$AV$2-'Indicator Date hidden'!AW96)</f>
        <v>0</v>
      </c>
      <c r="AW95" s="170">
        <f>IF('Indicator Date hidden'!AX96="x","x",$AW$2-'Indicator Date hidden'!AX96)</f>
        <v>0</v>
      </c>
      <c r="AX95" s="170">
        <f>IF('Indicator Date hidden'!AY96="x","x",$AX$2-'Indicator Date hidden'!AY96)</f>
        <v>0</v>
      </c>
      <c r="AY95" s="170">
        <f>IF('Indicator Date hidden'!AZ96="x","x",$AY$2-'Indicator Date hidden'!AZ96)</f>
        <v>0</v>
      </c>
      <c r="AZ95" s="170">
        <f>IF('Indicator Date hidden'!BA96="x","x",$AZ$2-'Indicator Date hidden'!BA96)</f>
        <v>0</v>
      </c>
      <c r="BA95" s="5">
        <f t="shared" si="5"/>
        <v>9</v>
      </c>
      <c r="BB95" s="171">
        <f t="shared" si="6"/>
        <v>0.2</v>
      </c>
      <c r="BC95" s="5">
        <f t="shared" si="7"/>
        <v>4</v>
      </c>
      <c r="BD95" s="171">
        <f t="shared" si="8"/>
        <v>0.74833147735478833</v>
      </c>
      <c r="BE95" s="174">
        <f t="shared" si="9"/>
        <v>0</v>
      </c>
    </row>
    <row r="96" spans="1:57" x14ac:dyDescent="0.25">
      <c r="A96" t="s">
        <v>173</v>
      </c>
      <c r="B96" s="170">
        <f>IF('Indicator Date hidden'!C97="x","x",$B$2-'Indicator Date hidden'!C97)</f>
        <v>0</v>
      </c>
      <c r="C96" s="170">
        <f>IF('Indicator Date hidden'!D97="x","x",$C$2-'Indicator Date hidden'!D97)</f>
        <v>0</v>
      </c>
      <c r="D96" s="170">
        <f>IF('Indicator Date hidden'!E97="x","x",$D$2-'Indicator Date hidden'!E97)</f>
        <v>0</v>
      </c>
      <c r="E96" s="170">
        <f>IF('Indicator Date hidden'!F97="x","x",$E$2-'Indicator Date hidden'!F97)</f>
        <v>0</v>
      </c>
      <c r="F96" s="170">
        <f>IF('Indicator Date hidden'!G97="x","x",$F$2-'Indicator Date hidden'!G97)</f>
        <v>0</v>
      </c>
      <c r="G96" s="170">
        <f>IF('Indicator Date hidden'!H97="x","x",$G$2-'Indicator Date hidden'!H97)</f>
        <v>0</v>
      </c>
      <c r="H96" s="170">
        <f>IF('Indicator Date hidden'!I97="x","x",$H$2-'Indicator Date hidden'!I97)</f>
        <v>0</v>
      </c>
      <c r="I96" s="170">
        <f>IF('Indicator Date hidden'!J97="x","x",$I$2-'Indicator Date hidden'!J97)</f>
        <v>0</v>
      </c>
      <c r="J96" s="170">
        <f>IF('Indicator Date hidden'!K97="x","x",$J$2-'Indicator Date hidden'!K97)</f>
        <v>0</v>
      </c>
      <c r="K96" s="170">
        <f>IF('Indicator Date hidden'!L97="x","x",$K$2-'Indicator Date hidden'!L97)</f>
        <v>0</v>
      </c>
      <c r="L96" s="170">
        <f>IF('Indicator Date hidden'!M97="x","x",$L$2-'Indicator Date hidden'!M97)</f>
        <v>0</v>
      </c>
      <c r="M96" s="170">
        <f>IF('Indicator Date hidden'!N97="x","x",$M$2-'Indicator Date hidden'!N97)</f>
        <v>0</v>
      </c>
      <c r="N96" s="170">
        <f>IF('Indicator Date hidden'!O97="x","x",$N$2-'Indicator Date hidden'!O97)</f>
        <v>0</v>
      </c>
      <c r="O96" s="170">
        <f>IF('Indicator Date hidden'!P97="x","x",$O$2-'Indicator Date hidden'!P97)</f>
        <v>0</v>
      </c>
      <c r="P96" s="170">
        <f>IF('Indicator Date hidden'!Q97="x","x",$P$2-'Indicator Date hidden'!Q97)</f>
        <v>0</v>
      </c>
      <c r="Q96" s="170" t="str">
        <f>IF('Indicator Date hidden'!R97="x","x",$Q$2-'Indicator Date hidden'!R97)</f>
        <v>x</v>
      </c>
      <c r="R96" s="170">
        <f>IF('Indicator Date hidden'!S97="x","x",$R$2-'Indicator Date hidden'!S97)</f>
        <v>0</v>
      </c>
      <c r="S96" s="170">
        <f>IF('Indicator Date hidden'!T97="x","x",$S$2-'Indicator Date hidden'!T97)</f>
        <v>0</v>
      </c>
      <c r="T96" s="170">
        <f>IF('Indicator Date hidden'!U97="x","x",$T$2-'Indicator Date hidden'!U97)</f>
        <v>0</v>
      </c>
      <c r="U96" s="170">
        <f>IF('Indicator Date hidden'!V97="x","x",$U$2-'Indicator Date hidden'!V97)</f>
        <v>0</v>
      </c>
      <c r="V96" s="170">
        <f>IF('Indicator Date hidden'!W97="x","x",$V$2-'Indicator Date hidden'!W97)</f>
        <v>0</v>
      </c>
      <c r="W96" s="170" t="str">
        <f>IF('Indicator Date hidden'!X97="x","x",$W$2-'Indicator Date hidden'!X97)</f>
        <v>x</v>
      </c>
      <c r="X96" s="170">
        <f>IF('Indicator Date hidden'!Y97="x","x",$X$2-'Indicator Date hidden'!Y97)</f>
        <v>5</v>
      </c>
      <c r="Y96" s="170">
        <f>IF('Indicator Date hidden'!Z97="x","x",$Y$2-'Indicator Date hidden'!Z97)</f>
        <v>0</v>
      </c>
      <c r="Z96" s="170">
        <f>IF('Indicator Date hidden'!AA97="x","x",$Z$2-'Indicator Date hidden'!AA97)</f>
        <v>0</v>
      </c>
      <c r="AA96" s="170">
        <f>IF('Indicator Date hidden'!AB97="x","x",$AA$2-'Indicator Date hidden'!AB97)</f>
        <v>0</v>
      </c>
      <c r="AB96" s="170">
        <f>IF('Indicator Date hidden'!AC97="x","x",$AB$2-'Indicator Date hidden'!AC97)</f>
        <v>0</v>
      </c>
      <c r="AC96" s="170">
        <f>IF('Indicator Date hidden'!AD97="x","x",$AC$2-'Indicator Date hidden'!AD97)</f>
        <v>0</v>
      </c>
      <c r="AD96" s="170" t="str">
        <f>IF('Indicator Date hidden'!AE97="x","x",$AD$2-'Indicator Date hidden'!AE97)</f>
        <v>x</v>
      </c>
      <c r="AE96" s="170">
        <f>IF('Indicator Date hidden'!AF97="x","x",$AE$2-'Indicator Date hidden'!AF97)</f>
        <v>0</v>
      </c>
      <c r="AF96" s="170" t="str">
        <f>IF('Indicator Date hidden'!AG97="x","x",$AF$2-'Indicator Date hidden'!AG97)</f>
        <v>x</v>
      </c>
      <c r="AG96" s="170">
        <f>IF('Indicator Date hidden'!AH97="x","x",$AG$2-'Indicator Date hidden'!AH97)</f>
        <v>0</v>
      </c>
      <c r="AH96" s="170">
        <f>IF('Indicator Date hidden'!AI97="x","x",$AH$2-'Indicator Date hidden'!AI97)</f>
        <v>0</v>
      </c>
      <c r="AI96" s="170">
        <f>IF('Indicator Date hidden'!AJ97="x","x",$AI$2-'Indicator Date hidden'!AJ97)</f>
        <v>0</v>
      </c>
      <c r="AJ96" s="170">
        <f>IF('Indicator Date hidden'!AK97="x","x",$AJ$2-'Indicator Date hidden'!AK97)</f>
        <v>1</v>
      </c>
      <c r="AK96" s="170">
        <f>IF('Indicator Date hidden'!AL97="x","x",$AK$2-'Indicator Date hidden'!AL97)</f>
        <v>0</v>
      </c>
      <c r="AL96" s="170">
        <f>IF('Indicator Date hidden'!AM97="x","x",$AL$2-'Indicator Date hidden'!AM97)</f>
        <v>0</v>
      </c>
      <c r="AM96" s="170">
        <f>IF('Indicator Date hidden'!AN97="x","x",$AM$2-'Indicator Date hidden'!AN97)</f>
        <v>0</v>
      </c>
      <c r="AN96" s="170">
        <f>IF('Indicator Date hidden'!AO97="x","x",$AN$2-'Indicator Date hidden'!AO97)</f>
        <v>0</v>
      </c>
      <c r="AO96" s="170" t="str">
        <f>IF('Indicator Date hidden'!AP97="x","x",$AO$2-'Indicator Date hidden'!AP97)</f>
        <v>x</v>
      </c>
      <c r="AP96" s="170" t="str">
        <f>IF('Indicator Date hidden'!AQ97="x","x",$AP$2-'Indicator Date hidden'!AQ97)</f>
        <v>x</v>
      </c>
      <c r="AQ96" s="170">
        <f>IF('Indicator Date hidden'!AR97="x","x",$AQ$2-'Indicator Date hidden'!AR97)</f>
        <v>0</v>
      </c>
      <c r="AR96" s="170">
        <f>IF('Indicator Date hidden'!AS97="x","x",$AR$2-'Indicator Date hidden'!AS97)</f>
        <v>0</v>
      </c>
      <c r="AS96" s="170">
        <f>IF('Indicator Date hidden'!AT97="x","x",$AS$2-'Indicator Date hidden'!AT97)</f>
        <v>0</v>
      </c>
      <c r="AT96" s="170">
        <f>IF('Indicator Date hidden'!AU97="x","x",$AT$2-'Indicator Date hidden'!AU97)</f>
        <v>0</v>
      </c>
      <c r="AU96" s="170">
        <f>IF('Indicator Date hidden'!AV97="x","x",$AU$2-'Indicator Date hidden'!AV97)</f>
        <v>1</v>
      </c>
      <c r="AV96" s="170">
        <f>IF('Indicator Date hidden'!AW97="x","x",$AV$2-'Indicator Date hidden'!AW97)</f>
        <v>0</v>
      </c>
      <c r="AW96" s="170">
        <f>IF('Indicator Date hidden'!AX97="x","x",$AW$2-'Indicator Date hidden'!AX97)</f>
        <v>0</v>
      </c>
      <c r="AX96" s="170">
        <f>IF('Indicator Date hidden'!AY97="x","x",$AX$2-'Indicator Date hidden'!AY97)</f>
        <v>0</v>
      </c>
      <c r="AY96" s="170">
        <f>IF('Indicator Date hidden'!AZ97="x","x",$AY$2-'Indicator Date hidden'!AZ97)</f>
        <v>0</v>
      </c>
      <c r="AZ96" s="170">
        <f>IF('Indicator Date hidden'!BA97="x","x",$AZ$2-'Indicator Date hidden'!BA97)</f>
        <v>0</v>
      </c>
      <c r="BA96" s="5">
        <f t="shared" si="5"/>
        <v>7</v>
      </c>
      <c r="BB96" s="171">
        <f t="shared" si="6"/>
        <v>0.15555555555555556</v>
      </c>
      <c r="BC96" s="5">
        <f t="shared" si="7"/>
        <v>3</v>
      </c>
      <c r="BD96" s="171">
        <f t="shared" si="8"/>
        <v>0.75881649239839433</v>
      </c>
      <c r="BE96" s="174">
        <f t="shared" si="9"/>
        <v>0</v>
      </c>
    </row>
    <row r="97" spans="1:57" x14ac:dyDescent="0.25">
      <c r="A97" t="s">
        <v>175</v>
      </c>
      <c r="B97" s="170">
        <f>IF('Indicator Date hidden'!C98="x","x",$B$2-'Indicator Date hidden'!C98)</f>
        <v>0</v>
      </c>
      <c r="C97" s="170">
        <f>IF('Indicator Date hidden'!D98="x","x",$C$2-'Indicator Date hidden'!D98)</f>
        <v>0</v>
      </c>
      <c r="D97" s="170">
        <f>IF('Indicator Date hidden'!E98="x","x",$D$2-'Indicator Date hidden'!E98)</f>
        <v>0</v>
      </c>
      <c r="E97" s="170">
        <f>IF('Indicator Date hidden'!F98="x","x",$E$2-'Indicator Date hidden'!F98)</f>
        <v>0</v>
      </c>
      <c r="F97" s="170">
        <f>IF('Indicator Date hidden'!G98="x","x",$F$2-'Indicator Date hidden'!G98)</f>
        <v>0</v>
      </c>
      <c r="G97" s="170">
        <f>IF('Indicator Date hidden'!H98="x","x",$G$2-'Indicator Date hidden'!H98)</f>
        <v>0</v>
      </c>
      <c r="H97" s="170">
        <f>IF('Indicator Date hidden'!I98="x","x",$H$2-'Indicator Date hidden'!I98)</f>
        <v>0</v>
      </c>
      <c r="I97" s="170">
        <f>IF('Indicator Date hidden'!J98="x","x",$I$2-'Indicator Date hidden'!J98)</f>
        <v>0</v>
      </c>
      <c r="J97" s="170">
        <f>IF('Indicator Date hidden'!K98="x","x",$J$2-'Indicator Date hidden'!K98)</f>
        <v>0</v>
      </c>
      <c r="K97" s="170">
        <f>IF('Indicator Date hidden'!L98="x","x",$K$2-'Indicator Date hidden'!L98)</f>
        <v>0</v>
      </c>
      <c r="L97" s="170">
        <f>IF('Indicator Date hidden'!M98="x","x",$L$2-'Indicator Date hidden'!M98)</f>
        <v>0</v>
      </c>
      <c r="M97" s="170">
        <f>IF('Indicator Date hidden'!N98="x","x",$M$2-'Indicator Date hidden'!N98)</f>
        <v>0</v>
      </c>
      <c r="N97" s="170">
        <f>IF('Indicator Date hidden'!O98="x","x",$N$2-'Indicator Date hidden'!O98)</f>
        <v>0</v>
      </c>
      <c r="O97" s="170">
        <f>IF('Indicator Date hidden'!P98="x","x",$O$2-'Indicator Date hidden'!P98)</f>
        <v>0</v>
      </c>
      <c r="P97" s="170">
        <f>IF('Indicator Date hidden'!Q98="x","x",$P$2-'Indicator Date hidden'!Q98)</f>
        <v>0</v>
      </c>
      <c r="Q97" s="170">
        <f>IF('Indicator Date hidden'!R98="x","x",$Q$2-'Indicator Date hidden'!R98)</f>
        <v>6</v>
      </c>
      <c r="R97" s="170">
        <f>IF('Indicator Date hidden'!S98="x","x",$R$2-'Indicator Date hidden'!S98)</f>
        <v>0</v>
      </c>
      <c r="S97" s="170">
        <f>IF('Indicator Date hidden'!T98="x","x",$S$2-'Indicator Date hidden'!T98)</f>
        <v>0</v>
      </c>
      <c r="T97" s="170">
        <f>IF('Indicator Date hidden'!U98="x","x",$T$2-'Indicator Date hidden'!U98)</f>
        <v>0</v>
      </c>
      <c r="U97" s="170">
        <f>IF('Indicator Date hidden'!V98="x","x",$U$2-'Indicator Date hidden'!V98)</f>
        <v>0</v>
      </c>
      <c r="V97" s="170">
        <f>IF('Indicator Date hidden'!W98="x","x",$V$2-'Indicator Date hidden'!W98)</f>
        <v>0</v>
      </c>
      <c r="W97" s="170">
        <f>IF('Indicator Date hidden'!X98="x","x",$W$2-'Indicator Date hidden'!X98)</f>
        <v>2</v>
      </c>
      <c r="X97" s="170" t="str">
        <f>IF('Indicator Date hidden'!Y98="x","x",$X$2-'Indicator Date hidden'!Y98)</f>
        <v>x</v>
      </c>
      <c r="Y97" s="170">
        <f>IF('Indicator Date hidden'!Z98="x","x",$Y$2-'Indicator Date hidden'!Z98)</f>
        <v>0</v>
      </c>
      <c r="Z97" s="170">
        <f>IF('Indicator Date hidden'!AA98="x","x",$Z$2-'Indicator Date hidden'!AA98)</f>
        <v>0</v>
      </c>
      <c r="AA97" s="170">
        <f>IF('Indicator Date hidden'!AB98="x","x",$AA$2-'Indicator Date hidden'!AB98)</f>
        <v>0</v>
      </c>
      <c r="AB97" s="170">
        <f>IF('Indicator Date hidden'!AC98="x","x",$AB$2-'Indicator Date hidden'!AC98)</f>
        <v>0</v>
      </c>
      <c r="AC97" s="170">
        <f>IF('Indicator Date hidden'!AD98="x","x",$AC$2-'Indicator Date hidden'!AD98)</f>
        <v>0</v>
      </c>
      <c r="AD97" s="170" t="str">
        <f>IF('Indicator Date hidden'!AE98="x","x",$AD$2-'Indicator Date hidden'!AE98)</f>
        <v>x</v>
      </c>
      <c r="AE97" s="170">
        <f>IF('Indicator Date hidden'!AF98="x","x",$AE$2-'Indicator Date hidden'!AF98)</f>
        <v>0</v>
      </c>
      <c r="AF97" s="170">
        <f>IF('Indicator Date hidden'!AG98="x","x",$AF$2-'Indicator Date hidden'!AG98)</f>
        <v>5</v>
      </c>
      <c r="AG97" s="170">
        <f>IF('Indicator Date hidden'!AH98="x","x",$AG$2-'Indicator Date hidden'!AH98)</f>
        <v>0</v>
      </c>
      <c r="AH97" s="170">
        <f>IF('Indicator Date hidden'!AI98="x","x",$AH$2-'Indicator Date hidden'!AI98)</f>
        <v>0</v>
      </c>
      <c r="AI97" s="170">
        <f>IF('Indicator Date hidden'!AJ98="x","x",$AI$2-'Indicator Date hidden'!AJ98)</f>
        <v>0</v>
      </c>
      <c r="AJ97" s="170" t="str">
        <f>IF('Indicator Date hidden'!AK98="x","x",$AJ$2-'Indicator Date hidden'!AK98)</f>
        <v>x</v>
      </c>
      <c r="AK97" s="170">
        <f>IF('Indicator Date hidden'!AL98="x","x",$AK$2-'Indicator Date hidden'!AL98)</f>
        <v>1</v>
      </c>
      <c r="AL97" s="170">
        <f>IF('Indicator Date hidden'!AM98="x","x",$AL$2-'Indicator Date hidden'!AM98)</f>
        <v>0</v>
      </c>
      <c r="AM97" s="170">
        <f>IF('Indicator Date hidden'!AN98="x","x",$AM$2-'Indicator Date hidden'!AN98)</f>
        <v>0</v>
      </c>
      <c r="AN97" s="170">
        <f>IF('Indicator Date hidden'!AO98="x","x",$AN$2-'Indicator Date hidden'!AO98)</f>
        <v>0</v>
      </c>
      <c r="AO97" s="170">
        <f>IF('Indicator Date hidden'!AP98="x","x",$AO$2-'Indicator Date hidden'!AP98)</f>
        <v>0</v>
      </c>
      <c r="AP97" s="170">
        <f>IF('Indicator Date hidden'!AQ98="x","x",$AP$2-'Indicator Date hidden'!AQ98)</f>
        <v>0</v>
      </c>
      <c r="AQ97" s="170">
        <f>IF('Indicator Date hidden'!AR98="x","x",$AQ$2-'Indicator Date hidden'!AR98)</f>
        <v>0</v>
      </c>
      <c r="AR97" s="170">
        <f>IF('Indicator Date hidden'!AS98="x","x",$AR$2-'Indicator Date hidden'!AS98)</f>
        <v>0</v>
      </c>
      <c r="AS97" s="170">
        <f>IF('Indicator Date hidden'!AT98="x","x",$AS$2-'Indicator Date hidden'!AT98)</f>
        <v>0</v>
      </c>
      <c r="AT97" s="170">
        <f>IF('Indicator Date hidden'!AU98="x","x",$AT$2-'Indicator Date hidden'!AU98)</f>
        <v>0</v>
      </c>
      <c r="AU97" s="170">
        <f>IF('Indicator Date hidden'!AV98="x","x",$AU$2-'Indicator Date hidden'!AV98)</f>
        <v>1</v>
      </c>
      <c r="AV97" s="170">
        <f>IF('Indicator Date hidden'!AW98="x","x",$AV$2-'Indicator Date hidden'!AW98)</f>
        <v>0</v>
      </c>
      <c r="AW97" s="170">
        <f>IF('Indicator Date hidden'!AX98="x","x",$AW$2-'Indicator Date hidden'!AX98)</f>
        <v>0</v>
      </c>
      <c r="AX97" s="170">
        <f>IF('Indicator Date hidden'!AY98="x","x",$AX$2-'Indicator Date hidden'!AY98)</f>
        <v>0</v>
      </c>
      <c r="AY97" s="170">
        <f>IF('Indicator Date hidden'!AZ98="x","x",$AY$2-'Indicator Date hidden'!AZ98)</f>
        <v>0</v>
      </c>
      <c r="AZ97" s="170">
        <f>IF('Indicator Date hidden'!BA98="x","x",$AZ$2-'Indicator Date hidden'!BA98)</f>
        <v>0</v>
      </c>
      <c r="BA97" s="5">
        <f t="shared" si="5"/>
        <v>15</v>
      </c>
      <c r="BB97" s="171">
        <f t="shared" si="6"/>
        <v>0.3125</v>
      </c>
      <c r="BC97" s="5">
        <f t="shared" si="7"/>
        <v>5</v>
      </c>
      <c r="BD97" s="171">
        <f t="shared" si="8"/>
        <v>1.139375742822943</v>
      </c>
      <c r="BE97" s="174">
        <f t="shared" si="9"/>
        <v>0</v>
      </c>
    </row>
    <row r="98" spans="1:57" x14ac:dyDescent="0.25">
      <c r="A98" t="s">
        <v>177</v>
      </c>
      <c r="B98" s="170">
        <f>IF('Indicator Date hidden'!C99="x","x",$B$2-'Indicator Date hidden'!C99)</f>
        <v>0</v>
      </c>
      <c r="C98" s="170">
        <f>IF('Indicator Date hidden'!D99="x","x",$C$2-'Indicator Date hidden'!D99)</f>
        <v>0</v>
      </c>
      <c r="D98" s="170">
        <f>IF('Indicator Date hidden'!E99="x","x",$D$2-'Indicator Date hidden'!E99)</f>
        <v>0</v>
      </c>
      <c r="E98" s="170">
        <f>IF('Indicator Date hidden'!F99="x","x",$E$2-'Indicator Date hidden'!F99)</f>
        <v>0</v>
      </c>
      <c r="F98" s="170">
        <f>IF('Indicator Date hidden'!G99="x","x",$F$2-'Indicator Date hidden'!G99)</f>
        <v>0</v>
      </c>
      <c r="G98" s="170">
        <f>IF('Indicator Date hidden'!H99="x","x",$G$2-'Indicator Date hidden'!H99)</f>
        <v>0</v>
      </c>
      <c r="H98" s="170">
        <f>IF('Indicator Date hidden'!I99="x","x",$H$2-'Indicator Date hidden'!I99)</f>
        <v>0</v>
      </c>
      <c r="I98" s="170">
        <f>IF('Indicator Date hidden'!J99="x","x",$I$2-'Indicator Date hidden'!J99)</f>
        <v>0</v>
      </c>
      <c r="J98" s="170">
        <f>IF('Indicator Date hidden'!K99="x","x",$J$2-'Indicator Date hidden'!K99)</f>
        <v>0</v>
      </c>
      <c r="K98" s="170">
        <f>IF('Indicator Date hidden'!L99="x","x",$K$2-'Indicator Date hidden'!L99)</f>
        <v>0</v>
      </c>
      <c r="L98" s="170">
        <f>IF('Indicator Date hidden'!M99="x","x",$L$2-'Indicator Date hidden'!M99)</f>
        <v>0</v>
      </c>
      <c r="M98" s="170">
        <f>IF('Indicator Date hidden'!N99="x","x",$M$2-'Indicator Date hidden'!N99)</f>
        <v>0</v>
      </c>
      <c r="N98" s="170">
        <f>IF('Indicator Date hidden'!O99="x","x",$N$2-'Indicator Date hidden'!O99)</f>
        <v>0</v>
      </c>
      <c r="O98" s="170">
        <f>IF('Indicator Date hidden'!P99="x","x",$O$2-'Indicator Date hidden'!P99)</f>
        <v>0</v>
      </c>
      <c r="P98" s="170">
        <f>IF('Indicator Date hidden'!Q99="x","x",$P$2-'Indicator Date hidden'!Q99)</f>
        <v>0</v>
      </c>
      <c r="Q98" s="170">
        <f>IF('Indicator Date hidden'!R99="x","x",$Q$2-'Indicator Date hidden'!R99)</f>
        <v>2</v>
      </c>
      <c r="R98" s="170">
        <f>IF('Indicator Date hidden'!S99="x","x",$R$2-'Indicator Date hidden'!S99)</f>
        <v>0</v>
      </c>
      <c r="S98" s="170">
        <f>IF('Indicator Date hidden'!T99="x","x",$S$2-'Indicator Date hidden'!T99)</f>
        <v>0</v>
      </c>
      <c r="T98" s="170">
        <f>IF('Indicator Date hidden'!U99="x","x",$T$2-'Indicator Date hidden'!U99)</f>
        <v>0</v>
      </c>
      <c r="U98" s="170">
        <f>IF('Indicator Date hidden'!V99="x","x",$U$2-'Indicator Date hidden'!V99)</f>
        <v>0</v>
      </c>
      <c r="V98" s="170">
        <f>IF('Indicator Date hidden'!W99="x","x",$V$2-'Indicator Date hidden'!W99)</f>
        <v>0</v>
      </c>
      <c r="W98" s="170">
        <f>IF('Indicator Date hidden'!X99="x","x",$W$2-'Indicator Date hidden'!X99)</f>
        <v>3</v>
      </c>
      <c r="X98" s="170">
        <f>IF('Indicator Date hidden'!Y99="x","x",$X$2-'Indicator Date hidden'!Y99)</f>
        <v>6</v>
      </c>
      <c r="Y98" s="170">
        <f>IF('Indicator Date hidden'!Z99="x","x",$Y$2-'Indicator Date hidden'!Z99)</f>
        <v>0</v>
      </c>
      <c r="Z98" s="170">
        <f>IF('Indicator Date hidden'!AA99="x","x",$Z$2-'Indicator Date hidden'!AA99)</f>
        <v>0</v>
      </c>
      <c r="AA98" s="170">
        <f>IF('Indicator Date hidden'!AB99="x","x",$AA$2-'Indicator Date hidden'!AB99)</f>
        <v>0</v>
      </c>
      <c r="AB98" s="170">
        <f>IF('Indicator Date hidden'!AC99="x","x",$AB$2-'Indicator Date hidden'!AC99)</f>
        <v>0</v>
      </c>
      <c r="AC98" s="170">
        <f>IF('Indicator Date hidden'!AD99="x","x",$AC$2-'Indicator Date hidden'!AD99)</f>
        <v>0</v>
      </c>
      <c r="AD98" s="170">
        <f>IF('Indicator Date hidden'!AE99="x","x",$AD$2-'Indicator Date hidden'!AE99)</f>
        <v>0</v>
      </c>
      <c r="AE98" s="170">
        <f>IF('Indicator Date hidden'!AF99="x","x",$AE$2-'Indicator Date hidden'!AF99)</f>
        <v>0</v>
      </c>
      <c r="AF98" s="170">
        <f>IF('Indicator Date hidden'!AG99="x","x",$AF$2-'Indicator Date hidden'!AG99)</f>
        <v>8</v>
      </c>
      <c r="AG98" s="170">
        <f>IF('Indicator Date hidden'!AH99="x","x",$AG$2-'Indicator Date hidden'!AH99)</f>
        <v>0</v>
      </c>
      <c r="AH98" s="170">
        <f>IF('Indicator Date hidden'!AI99="x","x",$AH$2-'Indicator Date hidden'!AI99)</f>
        <v>0</v>
      </c>
      <c r="AI98" s="170">
        <f>IF('Indicator Date hidden'!AJ99="x","x",$AI$2-'Indicator Date hidden'!AJ99)</f>
        <v>0</v>
      </c>
      <c r="AJ98" s="170" t="str">
        <f>IF('Indicator Date hidden'!AK99="x","x",$AJ$2-'Indicator Date hidden'!AK99)</f>
        <v>x</v>
      </c>
      <c r="AK98" s="170">
        <f>IF('Indicator Date hidden'!AL99="x","x",$AK$2-'Indicator Date hidden'!AL99)</f>
        <v>0</v>
      </c>
      <c r="AL98" s="170">
        <f>IF('Indicator Date hidden'!AM99="x","x",$AL$2-'Indicator Date hidden'!AM99)</f>
        <v>0</v>
      </c>
      <c r="AM98" s="170">
        <f>IF('Indicator Date hidden'!AN99="x","x",$AM$2-'Indicator Date hidden'!AN99)</f>
        <v>0</v>
      </c>
      <c r="AN98" s="170">
        <f>IF('Indicator Date hidden'!AO99="x","x",$AN$2-'Indicator Date hidden'!AO99)</f>
        <v>0</v>
      </c>
      <c r="AO98" s="170" t="str">
        <f>IF('Indicator Date hidden'!AP99="x","x",$AO$2-'Indicator Date hidden'!AP99)</f>
        <v>x</v>
      </c>
      <c r="AP98" s="170" t="str">
        <f>IF('Indicator Date hidden'!AQ99="x","x",$AP$2-'Indicator Date hidden'!AQ99)</f>
        <v>x</v>
      </c>
      <c r="AQ98" s="170" t="str">
        <f>IF('Indicator Date hidden'!AR99="x","x",$AQ$2-'Indicator Date hidden'!AR99)</f>
        <v>x</v>
      </c>
      <c r="AR98" s="170">
        <f>IF('Indicator Date hidden'!AS99="x","x",$AR$2-'Indicator Date hidden'!AS99)</f>
        <v>0</v>
      </c>
      <c r="AS98" s="170">
        <f>IF('Indicator Date hidden'!AT99="x","x",$AS$2-'Indicator Date hidden'!AT99)</f>
        <v>0</v>
      </c>
      <c r="AT98" s="170">
        <f>IF('Indicator Date hidden'!AU99="x","x",$AT$2-'Indicator Date hidden'!AU99)</f>
        <v>0</v>
      </c>
      <c r="AU98" s="170">
        <f>IF('Indicator Date hidden'!AV99="x","x",$AU$2-'Indicator Date hidden'!AV99)</f>
        <v>1</v>
      </c>
      <c r="AV98" s="170">
        <f>IF('Indicator Date hidden'!AW99="x","x",$AV$2-'Indicator Date hidden'!AW99)</f>
        <v>0</v>
      </c>
      <c r="AW98" s="170">
        <f>IF('Indicator Date hidden'!AX99="x","x",$AW$2-'Indicator Date hidden'!AX99)</f>
        <v>0</v>
      </c>
      <c r="AX98" s="170">
        <f>IF('Indicator Date hidden'!AY99="x","x",$AX$2-'Indicator Date hidden'!AY99)</f>
        <v>0</v>
      </c>
      <c r="AY98" s="170">
        <f>IF('Indicator Date hidden'!AZ99="x","x",$AY$2-'Indicator Date hidden'!AZ99)</f>
        <v>0</v>
      </c>
      <c r="AZ98" s="170">
        <f>IF('Indicator Date hidden'!BA99="x","x",$AZ$2-'Indicator Date hidden'!BA99)</f>
        <v>0</v>
      </c>
      <c r="BA98" s="5">
        <f t="shared" si="5"/>
        <v>20</v>
      </c>
      <c r="BB98" s="171">
        <f t="shared" si="6"/>
        <v>0.42553191489361702</v>
      </c>
      <c r="BC98" s="5">
        <f t="shared" si="7"/>
        <v>5</v>
      </c>
      <c r="BD98" s="171">
        <f t="shared" si="8"/>
        <v>1.4981503610454421</v>
      </c>
      <c r="BE98" s="174">
        <f t="shared" si="9"/>
        <v>0</v>
      </c>
    </row>
    <row r="99" spans="1:57" x14ac:dyDescent="0.25">
      <c r="A99" t="s">
        <v>179</v>
      </c>
      <c r="B99" s="170">
        <f>IF('Indicator Date hidden'!C100="x","x",$B$2-'Indicator Date hidden'!C100)</f>
        <v>0</v>
      </c>
      <c r="C99" s="170">
        <f>IF('Indicator Date hidden'!D100="x","x",$C$2-'Indicator Date hidden'!D100)</f>
        <v>0</v>
      </c>
      <c r="D99" s="170">
        <f>IF('Indicator Date hidden'!E100="x","x",$D$2-'Indicator Date hidden'!E100)</f>
        <v>0</v>
      </c>
      <c r="E99" s="170">
        <f>IF('Indicator Date hidden'!F100="x","x",$E$2-'Indicator Date hidden'!F100)</f>
        <v>0</v>
      </c>
      <c r="F99" s="170">
        <f>IF('Indicator Date hidden'!G100="x","x",$F$2-'Indicator Date hidden'!G100)</f>
        <v>0</v>
      </c>
      <c r="G99" s="170">
        <f>IF('Indicator Date hidden'!H100="x","x",$G$2-'Indicator Date hidden'!H100)</f>
        <v>0</v>
      </c>
      <c r="H99" s="170">
        <f>IF('Indicator Date hidden'!I100="x","x",$H$2-'Indicator Date hidden'!I100)</f>
        <v>0</v>
      </c>
      <c r="I99" s="170">
        <f>IF('Indicator Date hidden'!J100="x","x",$I$2-'Indicator Date hidden'!J100)</f>
        <v>0</v>
      </c>
      <c r="J99" s="170">
        <f>IF('Indicator Date hidden'!K100="x","x",$J$2-'Indicator Date hidden'!K100)</f>
        <v>0</v>
      </c>
      <c r="K99" s="170">
        <f>IF('Indicator Date hidden'!L100="x","x",$K$2-'Indicator Date hidden'!L100)</f>
        <v>0</v>
      </c>
      <c r="L99" s="170">
        <f>IF('Indicator Date hidden'!M100="x","x",$L$2-'Indicator Date hidden'!M100)</f>
        <v>0</v>
      </c>
      <c r="M99" s="170">
        <f>IF('Indicator Date hidden'!N100="x","x",$M$2-'Indicator Date hidden'!N100)</f>
        <v>0</v>
      </c>
      <c r="N99" s="170">
        <f>IF('Indicator Date hidden'!O100="x","x",$N$2-'Indicator Date hidden'!O100)</f>
        <v>0</v>
      </c>
      <c r="O99" s="170">
        <f>IF('Indicator Date hidden'!P100="x","x",$O$2-'Indicator Date hidden'!P100)</f>
        <v>0</v>
      </c>
      <c r="P99" s="170">
        <f>IF('Indicator Date hidden'!Q100="x","x",$P$2-'Indicator Date hidden'!Q100)</f>
        <v>0</v>
      </c>
      <c r="Q99" s="170">
        <f>IF('Indicator Date hidden'!R100="x","x",$Q$2-'Indicator Date hidden'!R100)</f>
        <v>8</v>
      </c>
      <c r="R99" s="170">
        <f>IF('Indicator Date hidden'!S100="x","x",$R$2-'Indicator Date hidden'!S100)</f>
        <v>0</v>
      </c>
      <c r="S99" s="170">
        <f>IF('Indicator Date hidden'!T100="x","x",$S$2-'Indicator Date hidden'!T100)</f>
        <v>0</v>
      </c>
      <c r="T99" s="170">
        <f>IF('Indicator Date hidden'!U100="x","x",$T$2-'Indicator Date hidden'!U100)</f>
        <v>0</v>
      </c>
      <c r="U99" s="170" t="str">
        <f>IF('Indicator Date hidden'!V100="x","x",$U$2-'Indicator Date hidden'!V100)</f>
        <v>x</v>
      </c>
      <c r="V99" s="170">
        <f>IF('Indicator Date hidden'!W100="x","x",$V$2-'Indicator Date hidden'!W100)</f>
        <v>0</v>
      </c>
      <c r="W99" s="170">
        <f>IF('Indicator Date hidden'!X100="x","x",$W$2-'Indicator Date hidden'!X100)</f>
        <v>9</v>
      </c>
      <c r="X99" s="170">
        <f>IF('Indicator Date hidden'!Y100="x","x",$X$2-'Indicator Date hidden'!Y100)</f>
        <v>6</v>
      </c>
      <c r="Y99" s="170">
        <f>IF('Indicator Date hidden'!Z100="x","x",$Y$2-'Indicator Date hidden'!Z100)</f>
        <v>0</v>
      </c>
      <c r="Z99" s="170">
        <f>IF('Indicator Date hidden'!AA100="x","x",$Z$2-'Indicator Date hidden'!AA100)</f>
        <v>0</v>
      </c>
      <c r="AA99" s="170" t="str">
        <f>IF('Indicator Date hidden'!AB100="x","x",$AA$2-'Indicator Date hidden'!AB100)</f>
        <v>x</v>
      </c>
      <c r="AB99" s="170">
        <f>IF('Indicator Date hidden'!AC100="x","x",$AB$2-'Indicator Date hidden'!AC100)</f>
        <v>4</v>
      </c>
      <c r="AC99" s="170">
        <f>IF('Indicator Date hidden'!AD100="x","x",$AC$2-'Indicator Date hidden'!AD100)</f>
        <v>0</v>
      </c>
      <c r="AD99" s="170" t="str">
        <f>IF('Indicator Date hidden'!AE100="x","x",$AD$2-'Indicator Date hidden'!AE100)</f>
        <v>x</v>
      </c>
      <c r="AE99" s="170">
        <f>IF('Indicator Date hidden'!AF100="x","x",$AE$2-'Indicator Date hidden'!AF100)</f>
        <v>0</v>
      </c>
      <c r="AF99" s="170" t="str">
        <f>IF('Indicator Date hidden'!AG100="x","x",$AF$2-'Indicator Date hidden'!AG100)</f>
        <v>x</v>
      </c>
      <c r="AG99" s="170">
        <f>IF('Indicator Date hidden'!AH100="x","x",$AG$2-'Indicator Date hidden'!AH100)</f>
        <v>0</v>
      </c>
      <c r="AH99" s="170">
        <f>IF('Indicator Date hidden'!AI100="x","x",$AH$2-'Indicator Date hidden'!AI100)</f>
        <v>0</v>
      </c>
      <c r="AI99" s="170">
        <f>IF('Indicator Date hidden'!AJ100="x","x",$AI$2-'Indicator Date hidden'!AJ100)</f>
        <v>0</v>
      </c>
      <c r="AJ99" s="170">
        <f>IF('Indicator Date hidden'!AK100="x","x",$AJ$2-'Indicator Date hidden'!AK100)</f>
        <v>0</v>
      </c>
      <c r="AK99" s="170">
        <f>IF('Indicator Date hidden'!AL100="x","x",$AK$2-'Indicator Date hidden'!AL100)</f>
        <v>1</v>
      </c>
      <c r="AL99" s="170">
        <f>IF('Indicator Date hidden'!AM100="x","x",$AL$2-'Indicator Date hidden'!AM100)</f>
        <v>0</v>
      </c>
      <c r="AM99" s="170">
        <f>IF('Indicator Date hidden'!AN100="x","x",$AM$2-'Indicator Date hidden'!AN100)</f>
        <v>0</v>
      </c>
      <c r="AN99" s="170">
        <f>IF('Indicator Date hidden'!AO100="x","x",$AN$2-'Indicator Date hidden'!AO100)</f>
        <v>0</v>
      </c>
      <c r="AO99" s="170" t="str">
        <f>IF('Indicator Date hidden'!AP100="x","x",$AO$2-'Indicator Date hidden'!AP100)</f>
        <v>x</v>
      </c>
      <c r="AP99" s="170" t="str">
        <f>IF('Indicator Date hidden'!AQ100="x","x",$AP$2-'Indicator Date hidden'!AQ100)</f>
        <v>x</v>
      </c>
      <c r="AQ99" s="170" t="str">
        <f>IF('Indicator Date hidden'!AR100="x","x",$AQ$2-'Indicator Date hidden'!AR100)</f>
        <v>x</v>
      </c>
      <c r="AR99" s="170">
        <f>IF('Indicator Date hidden'!AS100="x","x",$AR$2-'Indicator Date hidden'!AS100)</f>
        <v>0</v>
      </c>
      <c r="AS99" s="170">
        <f>IF('Indicator Date hidden'!AT100="x","x",$AS$2-'Indicator Date hidden'!AT100)</f>
        <v>0</v>
      </c>
      <c r="AT99" s="170">
        <f>IF('Indicator Date hidden'!AU100="x","x",$AT$2-'Indicator Date hidden'!AU100)</f>
        <v>0</v>
      </c>
      <c r="AU99" s="170">
        <f>IF('Indicator Date hidden'!AV100="x","x",$AU$2-'Indicator Date hidden'!AV100)</f>
        <v>1</v>
      </c>
      <c r="AV99" s="170">
        <f>IF('Indicator Date hidden'!AW100="x","x",$AV$2-'Indicator Date hidden'!AW100)</f>
        <v>0</v>
      </c>
      <c r="AW99" s="170">
        <f>IF('Indicator Date hidden'!AX100="x","x",$AW$2-'Indicator Date hidden'!AX100)</f>
        <v>0</v>
      </c>
      <c r="AX99" s="170">
        <f>IF('Indicator Date hidden'!AY100="x","x",$AX$2-'Indicator Date hidden'!AY100)</f>
        <v>0</v>
      </c>
      <c r="AY99" s="170">
        <f>IF('Indicator Date hidden'!AZ100="x","x",$AY$2-'Indicator Date hidden'!AZ100)</f>
        <v>0</v>
      </c>
      <c r="AZ99" s="170" t="str">
        <f>IF('Indicator Date hidden'!BA100="x","x",$AZ$2-'Indicator Date hidden'!BA100)</f>
        <v>x</v>
      </c>
      <c r="BA99" s="5">
        <f t="shared" si="5"/>
        <v>29</v>
      </c>
      <c r="BB99" s="171">
        <f t="shared" si="6"/>
        <v>0.67441860465116277</v>
      </c>
      <c r="BC99" s="5">
        <f t="shared" si="7"/>
        <v>6</v>
      </c>
      <c r="BD99" s="171">
        <f t="shared" si="8"/>
        <v>2.0428084889300231</v>
      </c>
      <c r="BE99" s="174">
        <f t="shared" si="9"/>
        <v>0</v>
      </c>
    </row>
    <row r="100" spans="1:57" x14ac:dyDescent="0.25">
      <c r="A100" t="s">
        <v>181</v>
      </c>
      <c r="B100" s="170">
        <f>IF('Indicator Date hidden'!C101="x","x",$B$2-'Indicator Date hidden'!C101)</f>
        <v>0</v>
      </c>
      <c r="C100" s="170">
        <f>IF('Indicator Date hidden'!D101="x","x",$C$2-'Indicator Date hidden'!D101)</f>
        <v>0</v>
      </c>
      <c r="D100" s="170">
        <f>IF('Indicator Date hidden'!E101="x","x",$D$2-'Indicator Date hidden'!E101)</f>
        <v>0</v>
      </c>
      <c r="E100" s="170">
        <f>IF('Indicator Date hidden'!F101="x","x",$E$2-'Indicator Date hidden'!F101)</f>
        <v>0</v>
      </c>
      <c r="F100" s="170">
        <f>IF('Indicator Date hidden'!G101="x","x",$F$2-'Indicator Date hidden'!G101)</f>
        <v>0</v>
      </c>
      <c r="G100" s="170">
        <f>IF('Indicator Date hidden'!H101="x","x",$G$2-'Indicator Date hidden'!H101)</f>
        <v>0</v>
      </c>
      <c r="H100" s="170">
        <f>IF('Indicator Date hidden'!I101="x","x",$H$2-'Indicator Date hidden'!I101)</f>
        <v>0</v>
      </c>
      <c r="I100" s="170">
        <f>IF('Indicator Date hidden'!J101="x","x",$I$2-'Indicator Date hidden'!J101)</f>
        <v>0</v>
      </c>
      <c r="J100" s="170">
        <f>IF('Indicator Date hidden'!K101="x","x",$J$2-'Indicator Date hidden'!K101)</f>
        <v>0</v>
      </c>
      <c r="K100" s="170">
        <f>IF('Indicator Date hidden'!L101="x","x",$K$2-'Indicator Date hidden'!L101)</f>
        <v>0</v>
      </c>
      <c r="L100" s="170">
        <f>IF('Indicator Date hidden'!M101="x","x",$L$2-'Indicator Date hidden'!M101)</f>
        <v>0</v>
      </c>
      <c r="M100" s="170">
        <f>IF('Indicator Date hidden'!N101="x","x",$M$2-'Indicator Date hidden'!N101)</f>
        <v>0</v>
      </c>
      <c r="N100" s="170">
        <f>IF('Indicator Date hidden'!O101="x","x",$N$2-'Indicator Date hidden'!O101)</f>
        <v>0</v>
      </c>
      <c r="O100" s="170">
        <f>IF('Indicator Date hidden'!P101="x","x",$O$2-'Indicator Date hidden'!P101)</f>
        <v>0</v>
      </c>
      <c r="P100" s="170">
        <f>IF('Indicator Date hidden'!Q101="x","x",$P$2-'Indicator Date hidden'!Q101)</f>
        <v>0</v>
      </c>
      <c r="Q100" s="170" t="str">
        <f>IF('Indicator Date hidden'!R101="x","x",$Q$2-'Indicator Date hidden'!R101)</f>
        <v>x</v>
      </c>
      <c r="R100" s="170">
        <f>IF('Indicator Date hidden'!S101="x","x",$R$2-'Indicator Date hidden'!S101)</f>
        <v>0</v>
      </c>
      <c r="S100" s="170">
        <f>IF('Indicator Date hidden'!T101="x","x",$S$2-'Indicator Date hidden'!T101)</f>
        <v>0</v>
      </c>
      <c r="T100" s="170">
        <f>IF('Indicator Date hidden'!U101="x","x",$T$2-'Indicator Date hidden'!U101)</f>
        <v>0</v>
      </c>
      <c r="U100" s="170" t="str">
        <f>IF('Indicator Date hidden'!V101="x","x",$U$2-'Indicator Date hidden'!V101)</f>
        <v>x</v>
      </c>
      <c r="V100" s="170" t="str">
        <f>IF('Indicator Date hidden'!W101="x","x",$V$2-'Indicator Date hidden'!W101)</f>
        <v>x</v>
      </c>
      <c r="W100" s="170" t="str">
        <f>IF('Indicator Date hidden'!X101="x","x",$W$2-'Indicator Date hidden'!X101)</f>
        <v>x</v>
      </c>
      <c r="X100" s="170" t="str">
        <f>IF('Indicator Date hidden'!Y101="x","x",$X$2-'Indicator Date hidden'!Y101)</f>
        <v>x</v>
      </c>
      <c r="Y100" s="170" t="str">
        <f>IF('Indicator Date hidden'!Z101="x","x",$Y$2-'Indicator Date hidden'!Z101)</f>
        <v>x</v>
      </c>
      <c r="Z100" s="170">
        <f>IF('Indicator Date hidden'!AA101="x","x",$Z$2-'Indicator Date hidden'!AA101)</f>
        <v>0</v>
      </c>
      <c r="AA100" s="170" t="str">
        <f>IF('Indicator Date hidden'!AB101="x","x",$AA$2-'Indicator Date hidden'!AB101)</f>
        <v>x</v>
      </c>
      <c r="AB100" s="170" t="str">
        <f>IF('Indicator Date hidden'!AC101="x","x",$AB$2-'Indicator Date hidden'!AC101)</f>
        <v>x</v>
      </c>
      <c r="AC100" s="170">
        <f>IF('Indicator Date hidden'!AD101="x","x",$AC$2-'Indicator Date hidden'!AD101)</f>
        <v>0</v>
      </c>
      <c r="AD100" s="170" t="str">
        <f>IF('Indicator Date hidden'!AE101="x","x",$AD$2-'Indicator Date hidden'!AE101)</f>
        <v>x</v>
      </c>
      <c r="AE100" s="170" t="str">
        <f>IF('Indicator Date hidden'!AF101="x","x",$AE$2-'Indicator Date hidden'!AF101)</f>
        <v>x</v>
      </c>
      <c r="AF100" s="170" t="str">
        <f>IF('Indicator Date hidden'!AG101="x","x",$AF$2-'Indicator Date hidden'!AG101)</f>
        <v>x</v>
      </c>
      <c r="AG100" s="170">
        <f>IF('Indicator Date hidden'!AH101="x","x",$AG$2-'Indicator Date hidden'!AH101)</f>
        <v>0</v>
      </c>
      <c r="AH100" s="170">
        <f>IF('Indicator Date hidden'!AI101="x","x",$AH$2-'Indicator Date hidden'!AI101)</f>
        <v>0</v>
      </c>
      <c r="AI100" s="170">
        <f>IF('Indicator Date hidden'!AJ101="x","x",$AI$2-'Indicator Date hidden'!AJ101)</f>
        <v>0</v>
      </c>
      <c r="AJ100" s="170" t="str">
        <f>IF('Indicator Date hidden'!AK101="x","x",$AJ$2-'Indicator Date hidden'!AK101)</f>
        <v>x</v>
      </c>
      <c r="AK100" s="170">
        <f>IF('Indicator Date hidden'!AL101="x","x",$AK$2-'Indicator Date hidden'!AL101)</f>
        <v>1</v>
      </c>
      <c r="AL100" s="170">
        <f>IF('Indicator Date hidden'!AM101="x","x",$AL$2-'Indicator Date hidden'!AM101)</f>
        <v>0</v>
      </c>
      <c r="AM100" s="170">
        <f>IF('Indicator Date hidden'!AN101="x","x",$AM$2-'Indicator Date hidden'!AN101)</f>
        <v>0</v>
      </c>
      <c r="AN100" s="170">
        <f>IF('Indicator Date hidden'!AO101="x","x",$AN$2-'Indicator Date hidden'!AO101)</f>
        <v>0</v>
      </c>
      <c r="AO100" s="170" t="str">
        <f>IF('Indicator Date hidden'!AP101="x","x",$AO$2-'Indicator Date hidden'!AP101)</f>
        <v>x</v>
      </c>
      <c r="AP100" s="170" t="str">
        <f>IF('Indicator Date hidden'!AQ101="x","x",$AP$2-'Indicator Date hidden'!AQ101)</f>
        <v>x</v>
      </c>
      <c r="AQ100" s="170" t="str">
        <f>IF('Indicator Date hidden'!AR101="x","x",$AQ$2-'Indicator Date hidden'!AR101)</f>
        <v>x</v>
      </c>
      <c r="AR100" s="170">
        <f>IF('Indicator Date hidden'!AS101="x","x",$AR$2-'Indicator Date hidden'!AS101)</f>
        <v>0</v>
      </c>
      <c r="AS100" s="170" t="str">
        <f>IF('Indicator Date hidden'!AT101="x","x",$AS$2-'Indicator Date hidden'!AT101)</f>
        <v>x</v>
      </c>
      <c r="AT100" s="170">
        <f>IF('Indicator Date hidden'!AU101="x","x",$AT$2-'Indicator Date hidden'!AU101)</f>
        <v>0</v>
      </c>
      <c r="AU100" s="170" t="str">
        <f>IF('Indicator Date hidden'!AV101="x","x",$AU$2-'Indicator Date hidden'!AV101)</f>
        <v>x</v>
      </c>
      <c r="AV100" s="170">
        <f>IF('Indicator Date hidden'!AW101="x","x",$AV$2-'Indicator Date hidden'!AW101)</f>
        <v>0</v>
      </c>
      <c r="AW100" s="170">
        <f>IF('Indicator Date hidden'!AX101="x","x",$AW$2-'Indicator Date hidden'!AX101)</f>
        <v>0</v>
      </c>
      <c r="AX100" s="170">
        <f>IF('Indicator Date hidden'!AY101="x","x",$AX$2-'Indicator Date hidden'!AY101)</f>
        <v>0</v>
      </c>
      <c r="AY100" s="170" t="str">
        <f>IF('Indicator Date hidden'!AZ101="x","x",$AY$2-'Indicator Date hidden'!AZ101)</f>
        <v>x</v>
      </c>
      <c r="AZ100" s="170" t="str">
        <f>IF('Indicator Date hidden'!BA101="x","x",$AZ$2-'Indicator Date hidden'!BA101)</f>
        <v>x</v>
      </c>
      <c r="BA100" s="5">
        <f t="shared" si="5"/>
        <v>1</v>
      </c>
      <c r="BB100" s="171">
        <f t="shared" si="6"/>
        <v>3.125E-2</v>
      </c>
      <c r="BC100" s="5">
        <f t="shared" si="7"/>
        <v>1</v>
      </c>
      <c r="BD100" s="171">
        <f t="shared" si="8"/>
        <v>0.17399263633843817</v>
      </c>
      <c r="BE100" s="174">
        <f t="shared" si="9"/>
        <v>0</v>
      </c>
    </row>
    <row r="101" spans="1:57" x14ac:dyDescent="0.25">
      <c r="A101" t="s">
        <v>183</v>
      </c>
      <c r="B101" s="170">
        <f>IF('Indicator Date hidden'!C102="x","x",$B$2-'Indicator Date hidden'!C102)</f>
        <v>0</v>
      </c>
      <c r="C101" s="170">
        <f>IF('Indicator Date hidden'!D102="x","x",$C$2-'Indicator Date hidden'!D102)</f>
        <v>0</v>
      </c>
      <c r="D101" s="170">
        <f>IF('Indicator Date hidden'!E102="x","x",$D$2-'Indicator Date hidden'!E102)</f>
        <v>0</v>
      </c>
      <c r="E101" s="170">
        <f>IF('Indicator Date hidden'!F102="x","x",$E$2-'Indicator Date hidden'!F102)</f>
        <v>0</v>
      </c>
      <c r="F101" s="170">
        <f>IF('Indicator Date hidden'!G102="x","x",$F$2-'Indicator Date hidden'!G102)</f>
        <v>0</v>
      </c>
      <c r="G101" s="170">
        <f>IF('Indicator Date hidden'!H102="x","x",$G$2-'Indicator Date hidden'!H102)</f>
        <v>0</v>
      </c>
      <c r="H101" s="170">
        <f>IF('Indicator Date hidden'!I102="x","x",$H$2-'Indicator Date hidden'!I102)</f>
        <v>0</v>
      </c>
      <c r="I101" s="170">
        <f>IF('Indicator Date hidden'!J102="x","x",$I$2-'Indicator Date hidden'!J102)</f>
        <v>0</v>
      </c>
      <c r="J101" s="170">
        <f>IF('Indicator Date hidden'!K102="x","x",$J$2-'Indicator Date hidden'!K102)</f>
        <v>0</v>
      </c>
      <c r="K101" s="170">
        <f>IF('Indicator Date hidden'!L102="x","x",$K$2-'Indicator Date hidden'!L102)</f>
        <v>0</v>
      </c>
      <c r="L101" s="170">
        <f>IF('Indicator Date hidden'!M102="x","x",$L$2-'Indicator Date hidden'!M102)</f>
        <v>0</v>
      </c>
      <c r="M101" s="170">
        <f>IF('Indicator Date hidden'!N102="x","x",$M$2-'Indicator Date hidden'!N102)</f>
        <v>0</v>
      </c>
      <c r="N101" s="170">
        <f>IF('Indicator Date hidden'!O102="x","x",$N$2-'Indicator Date hidden'!O102)</f>
        <v>0</v>
      </c>
      <c r="O101" s="170">
        <f>IF('Indicator Date hidden'!P102="x","x",$O$2-'Indicator Date hidden'!P102)</f>
        <v>0</v>
      </c>
      <c r="P101" s="170">
        <f>IF('Indicator Date hidden'!Q102="x","x",$P$2-'Indicator Date hidden'!Q102)</f>
        <v>0</v>
      </c>
      <c r="Q101" s="170" t="str">
        <f>IF('Indicator Date hidden'!R102="x","x",$Q$2-'Indicator Date hidden'!R102)</f>
        <v>x</v>
      </c>
      <c r="R101" s="170">
        <f>IF('Indicator Date hidden'!S102="x","x",$R$2-'Indicator Date hidden'!S102)</f>
        <v>0</v>
      </c>
      <c r="S101" s="170">
        <f>IF('Indicator Date hidden'!T102="x","x",$S$2-'Indicator Date hidden'!T102)</f>
        <v>0</v>
      </c>
      <c r="T101" s="170">
        <f>IF('Indicator Date hidden'!U102="x","x",$T$2-'Indicator Date hidden'!U102)</f>
        <v>0</v>
      </c>
      <c r="U101" s="170" t="str">
        <f>IF('Indicator Date hidden'!V102="x","x",$U$2-'Indicator Date hidden'!V102)</f>
        <v>x</v>
      </c>
      <c r="V101" s="170">
        <f>IF('Indicator Date hidden'!W102="x","x",$V$2-'Indicator Date hidden'!W102)</f>
        <v>1</v>
      </c>
      <c r="W101" s="170" t="str">
        <f>IF('Indicator Date hidden'!X102="x","x",$W$2-'Indicator Date hidden'!X102)</f>
        <v>x</v>
      </c>
      <c r="X101" s="170">
        <f>IF('Indicator Date hidden'!Y102="x","x",$X$2-'Indicator Date hidden'!Y102)</f>
        <v>4</v>
      </c>
      <c r="Y101" s="170">
        <f>IF('Indicator Date hidden'!Z102="x","x",$Y$2-'Indicator Date hidden'!Z102)</f>
        <v>0</v>
      </c>
      <c r="Z101" s="170">
        <f>IF('Indicator Date hidden'!AA102="x","x",$Z$2-'Indicator Date hidden'!AA102)</f>
        <v>0</v>
      </c>
      <c r="AA101" s="170">
        <f>IF('Indicator Date hidden'!AB102="x","x",$AA$2-'Indicator Date hidden'!AB102)</f>
        <v>0</v>
      </c>
      <c r="AB101" s="170">
        <f>IF('Indicator Date hidden'!AC102="x","x",$AB$2-'Indicator Date hidden'!AC102)</f>
        <v>0</v>
      </c>
      <c r="AC101" s="170">
        <f>IF('Indicator Date hidden'!AD102="x","x",$AC$2-'Indicator Date hidden'!AD102)</f>
        <v>0</v>
      </c>
      <c r="AD101" s="170" t="str">
        <f>IF('Indicator Date hidden'!AE102="x","x",$AD$2-'Indicator Date hidden'!AE102)</f>
        <v>x</v>
      </c>
      <c r="AE101" s="170">
        <f>IF('Indicator Date hidden'!AF102="x","x",$AE$2-'Indicator Date hidden'!AF102)</f>
        <v>0</v>
      </c>
      <c r="AF101" s="170">
        <f>IF('Indicator Date hidden'!AG102="x","x",$AF$2-'Indicator Date hidden'!AG102)</f>
        <v>3</v>
      </c>
      <c r="AG101" s="170">
        <f>IF('Indicator Date hidden'!AH102="x","x",$AG$2-'Indicator Date hidden'!AH102)</f>
        <v>0</v>
      </c>
      <c r="AH101" s="170">
        <f>IF('Indicator Date hidden'!AI102="x","x",$AH$2-'Indicator Date hidden'!AI102)</f>
        <v>0</v>
      </c>
      <c r="AI101" s="170">
        <f>IF('Indicator Date hidden'!AJ102="x","x",$AI$2-'Indicator Date hidden'!AJ102)</f>
        <v>0</v>
      </c>
      <c r="AJ101" s="170" t="str">
        <f>IF('Indicator Date hidden'!AK102="x","x",$AJ$2-'Indicator Date hidden'!AK102)</f>
        <v>x</v>
      </c>
      <c r="AK101" s="170">
        <f>IF('Indicator Date hidden'!AL102="x","x",$AK$2-'Indicator Date hidden'!AL102)</f>
        <v>1</v>
      </c>
      <c r="AL101" s="170">
        <f>IF('Indicator Date hidden'!AM102="x","x",$AL$2-'Indicator Date hidden'!AM102)</f>
        <v>0</v>
      </c>
      <c r="AM101" s="170">
        <f>IF('Indicator Date hidden'!AN102="x","x",$AM$2-'Indicator Date hidden'!AN102)</f>
        <v>0</v>
      </c>
      <c r="AN101" s="170">
        <f>IF('Indicator Date hidden'!AO102="x","x",$AN$2-'Indicator Date hidden'!AO102)</f>
        <v>0</v>
      </c>
      <c r="AO101" s="170">
        <f>IF('Indicator Date hidden'!AP102="x","x",$AO$2-'Indicator Date hidden'!AP102)</f>
        <v>0</v>
      </c>
      <c r="AP101" s="170">
        <f>IF('Indicator Date hidden'!AQ102="x","x",$AP$2-'Indicator Date hidden'!AQ102)</f>
        <v>0</v>
      </c>
      <c r="AQ101" s="170" t="str">
        <f>IF('Indicator Date hidden'!AR102="x","x",$AQ$2-'Indicator Date hidden'!AR102)</f>
        <v>x</v>
      </c>
      <c r="AR101" s="170">
        <f>IF('Indicator Date hidden'!AS102="x","x",$AR$2-'Indicator Date hidden'!AS102)</f>
        <v>0</v>
      </c>
      <c r="AS101" s="170">
        <f>IF('Indicator Date hidden'!AT102="x","x",$AS$2-'Indicator Date hidden'!AT102)</f>
        <v>0</v>
      </c>
      <c r="AT101" s="170">
        <f>IF('Indicator Date hidden'!AU102="x","x",$AT$2-'Indicator Date hidden'!AU102)</f>
        <v>0</v>
      </c>
      <c r="AU101" s="170">
        <f>IF('Indicator Date hidden'!AV102="x","x",$AU$2-'Indicator Date hidden'!AV102)</f>
        <v>1</v>
      </c>
      <c r="AV101" s="170">
        <f>IF('Indicator Date hidden'!AW102="x","x",$AV$2-'Indicator Date hidden'!AW102)</f>
        <v>0</v>
      </c>
      <c r="AW101" s="170">
        <f>IF('Indicator Date hidden'!AX102="x","x",$AW$2-'Indicator Date hidden'!AX102)</f>
        <v>0</v>
      </c>
      <c r="AX101" s="170">
        <f>IF('Indicator Date hidden'!AY102="x","x",$AX$2-'Indicator Date hidden'!AY102)</f>
        <v>0</v>
      </c>
      <c r="AY101" s="170">
        <f>IF('Indicator Date hidden'!AZ102="x","x",$AY$2-'Indicator Date hidden'!AZ102)</f>
        <v>0</v>
      </c>
      <c r="AZ101" s="170">
        <f>IF('Indicator Date hidden'!BA102="x","x",$AZ$2-'Indicator Date hidden'!BA102)</f>
        <v>0</v>
      </c>
      <c r="BA101" s="5">
        <f t="shared" si="5"/>
        <v>10</v>
      </c>
      <c r="BB101" s="171">
        <f t="shared" si="6"/>
        <v>0.22222222222222221</v>
      </c>
      <c r="BC101" s="5">
        <f t="shared" si="7"/>
        <v>5</v>
      </c>
      <c r="BD101" s="171">
        <f t="shared" si="8"/>
        <v>0.75686161626339565</v>
      </c>
      <c r="BE101" s="174">
        <f t="shared" si="9"/>
        <v>0</v>
      </c>
    </row>
    <row r="102" spans="1:57" x14ac:dyDescent="0.25">
      <c r="A102" t="s">
        <v>185</v>
      </c>
      <c r="B102" s="170">
        <f>IF('Indicator Date hidden'!C103="x","x",$B$2-'Indicator Date hidden'!C103)</f>
        <v>0</v>
      </c>
      <c r="C102" s="170">
        <f>IF('Indicator Date hidden'!D103="x","x",$C$2-'Indicator Date hidden'!D103)</f>
        <v>0</v>
      </c>
      <c r="D102" s="170">
        <f>IF('Indicator Date hidden'!E103="x","x",$D$2-'Indicator Date hidden'!E103)</f>
        <v>0</v>
      </c>
      <c r="E102" s="170">
        <f>IF('Indicator Date hidden'!F103="x","x",$E$2-'Indicator Date hidden'!F103)</f>
        <v>0</v>
      </c>
      <c r="F102" s="170">
        <f>IF('Indicator Date hidden'!G103="x","x",$F$2-'Indicator Date hidden'!G103)</f>
        <v>0</v>
      </c>
      <c r="G102" s="170">
        <f>IF('Indicator Date hidden'!H103="x","x",$G$2-'Indicator Date hidden'!H103)</f>
        <v>0</v>
      </c>
      <c r="H102" s="170">
        <f>IF('Indicator Date hidden'!I103="x","x",$H$2-'Indicator Date hidden'!I103)</f>
        <v>0</v>
      </c>
      <c r="I102" s="170">
        <f>IF('Indicator Date hidden'!J103="x","x",$I$2-'Indicator Date hidden'!J103)</f>
        <v>0</v>
      </c>
      <c r="J102" s="170">
        <f>IF('Indicator Date hidden'!K103="x","x",$J$2-'Indicator Date hidden'!K103)</f>
        <v>0</v>
      </c>
      <c r="K102" s="170">
        <f>IF('Indicator Date hidden'!L103="x","x",$K$2-'Indicator Date hidden'!L103)</f>
        <v>0</v>
      </c>
      <c r="L102" s="170">
        <f>IF('Indicator Date hidden'!M103="x","x",$L$2-'Indicator Date hidden'!M103)</f>
        <v>0</v>
      </c>
      <c r="M102" s="170">
        <f>IF('Indicator Date hidden'!N103="x","x",$M$2-'Indicator Date hidden'!N103)</f>
        <v>0</v>
      </c>
      <c r="N102" s="170">
        <f>IF('Indicator Date hidden'!O103="x","x",$N$2-'Indicator Date hidden'!O103)</f>
        <v>0</v>
      </c>
      <c r="O102" s="170">
        <f>IF('Indicator Date hidden'!P103="x","x",$O$2-'Indicator Date hidden'!P103)</f>
        <v>0</v>
      </c>
      <c r="P102" s="170">
        <f>IF('Indicator Date hidden'!Q103="x","x",$P$2-'Indicator Date hidden'!Q103)</f>
        <v>0</v>
      </c>
      <c r="Q102" s="170" t="str">
        <f>IF('Indicator Date hidden'!R103="x","x",$Q$2-'Indicator Date hidden'!R103)</f>
        <v>x</v>
      </c>
      <c r="R102" s="170">
        <f>IF('Indicator Date hidden'!S103="x","x",$R$2-'Indicator Date hidden'!S103)</f>
        <v>0</v>
      </c>
      <c r="S102" s="170">
        <f>IF('Indicator Date hidden'!T103="x","x",$S$2-'Indicator Date hidden'!T103)</f>
        <v>0</v>
      </c>
      <c r="T102" s="170">
        <f>IF('Indicator Date hidden'!U103="x","x",$T$2-'Indicator Date hidden'!U103)</f>
        <v>0</v>
      </c>
      <c r="U102" s="170" t="str">
        <f>IF('Indicator Date hidden'!V103="x","x",$U$2-'Indicator Date hidden'!V103)</f>
        <v>x</v>
      </c>
      <c r="V102" s="170">
        <f>IF('Indicator Date hidden'!W103="x","x",$V$2-'Indicator Date hidden'!W103)</f>
        <v>1</v>
      </c>
      <c r="W102" s="170" t="str">
        <f>IF('Indicator Date hidden'!X103="x","x",$W$2-'Indicator Date hidden'!X103)</f>
        <v>x</v>
      </c>
      <c r="X102" s="170">
        <f>IF('Indicator Date hidden'!Y103="x","x",$X$2-'Indicator Date hidden'!Y103)</f>
        <v>0</v>
      </c>
      <c r="Y102" s="170">
        <f>IF('Indicator Date hidden'!Z103="x","x",$Y$2-'Indicator Date hidden'!Z103)</f>
        <v>0</v>
      </c>
      <c r="Z102" s="170">
        <f>IF('Indicator Date hidden'!AA103="x","x",$Z$2-'Indicator Date hidden'!AA103)</f>
        <v>0</v>
      </c>
      <c r="AA102" s="170" t="str">
        <f>IF('Indicator Date hidden'!AB103="x","x",$AA$2-'Indicator Date hidden'!AB103)</f>
        <v>x</v>
      </c>
      <c r="AB102" s="170">
        <f>IF('Indicator Date hidden'!AC103="x","x",$AB$2-'Indicator Date hidden'!AC103)</f>
        <v>0</v>
      </c>
      <c r="AC102" s="170">
        <f>IF('Indicator Date hidden'!AD103="x","x",$AC$2-'Indicator Date hidden'!AD103)</f>
        <v>0</v>
      </c>
      <c r="AD102" s="170" t="str">
        <f>IF('Indicator Date hidden'!AE103="x","x",$AD$2-'Indicator Date hidden'!AE103)</f>
        <v>x</v>
      </c>
      <c r="AE102" s="170">
        <f>IF('Indicator Date hidden'!AF103="x","x",$AE$2-'Indicator Date hidden'!AF103)</f>
        <v>0</v>
      </c>
      <c r="AF102" s="170">
        <f>IF('Indicator Date hidden'!AG103="x","x",$AF$2-'Indicator Date hidden'!AG103)</f>
        <v>3</v>
      </c>
      <c r="AG102" s="170">
        <f>IF('Indicator Date hidden'!AH103="x","x",$AG$2-'Indicator Date hidden'!AH103)</f>
        <v>0</v>
      </c>
      <c r="AH102" s="170">
        <f>IF('Indicator Date hidden'!AI103="x","x",$AH$2-'Indicator Date hidden'!AI103)</f>
        <v>0</v>
      </c>
      <c r="AI102" s="170">
        <f>IF('Indicator Date hidden'!AJ103="x","x",$AI$2-'Indicator Date hidden'!AJ103)</f>
        <v>0</v>
      </c>
      <c r="AJ102" s="170" t="str">
        <f>IF('Indicator Date hidden'!AK103="x","x",$AJ$2-'Indicator Date hidden'!AK103)</f>
        <v>x</v>
      </c>
      <c r="AK102" s="170">
        <f>IF('Indicator Date hidden'!AL103="x","x",$AK$2-'Indicator Date hidden'!AL103)</f>
        <v>1</v>
      </c>
      <c r="AL102" s="170">
        <f>IF('Indicator Date hidden'!AM103="x","x",$AL$2-'Indicator Date hidden'!AM103)</f>
        <v>0</v>
      </c>
      <c r="AM102" s="170">
        <f>IF('Indicator Date hidden'!AN103="x","x",$AM$2-'Indicator Date hidden'!AN103)</f>
        <v>0</v>
      </c>
      <c r="AN102" s="170">
        <f>IF('Indicator Date hidden'!AO103="x","x",$AN$2-'Indicator Date hidden'!AO103)</f>
        <v>0</v>
      </c>
      <c r="AO102" s="170">
        <f>IF('Indicator Date hidden'!AP103="x","x",$AO$2-'Indicator Date hidden'!AP103)</f>
        <v>0</v>
      </c>
      <c r="AP102" s="170">
        <f>IF('Indicator Date hidden'!AQ103="x","x",$AP$2-'Indicator Date hidden'!AQ103)</f>
        <v>0</v>
      </c>
      <c r="AQ102" s="170" t="str">
        <f>IF('Indicator Date hidden'!AR103="x","x",$AQ$2-'Indicator Date hidden'!AR103)</f>
        <v>x</v>
      </c>
      <c r="AR102" s="170">
        <f>IF('Indicator Date hidden'!AS103="x","x",$AR$2-'Indicator Date hidden'!AS103)</f>
        <v>0</v>
      </c>
      <c r="AS102" s="170">
        <f>IF('Indicator Date hidden'!AT103="x","x",$AS$2-'Indicator Date hidden'!AT103)</f>
        <v>0</v>
      </c>
      <c r="AT102" s="170">
        <f>IF('Indicator Date hidden'!AU103="x","x",$AT$2-'Indicator Date hidden'!AU103)</f>
        <v>0</v>
      </c>
      <c r="AU102" s="170" t="str">
        <f>IF('Indicator Date hidden'!AV103="x","x",$AU$2-'Indicator Date hidden'!AV103)</f>
        <v>x</v>
      </c>
      <c r="AV102" s="170">
        <f>IF('Indicator Date hidden'!AW103="x","x",$AV$2-'Indicator Date hidden'!AW103)</f>
        <v>0</v>
      </c>
      <c r="AW102" s="170">
        <f>IF('Indicator Date hidden'!AX103="x","x",$AW$2-'Indicator Date hidden'!AX103)</f>
        <v>0</v>
      </c>
      <c r="AX102" s="170">
        <f>IF('Indicator Date hidden'!AY103="x","x",$AX$2-'Indicator Date hidden'!AY103)</f>
        <v>0</v>
      </c>
      <c r="AY102" s="170">
        <f>IF('Indicator Date hidden'!AZ103="x","x",$AY$2-'Indicator Date hidden'!AZ103)</f>
        <v>0</v>
      </c>
      <c r="AZ102" s="170">
        <f>IF('Indicator Date hidden'!BA103="x","x",$AZ$2-'Indicator Date hidden'!BA103)</f>
        <v>0</v>
      </c>
      <c r="BA102" s="5">
        <f t="shared" si="5"/>
        <v>5</v>
      </c>
      <c r="BB102" s="171">
        <f t="shared" si="6"/>
        <v>0.11627906976744186</v>
      </c>
      <c r="BC102" s="5">
        <f t="shared" si="7"/>
        <v>3</v>
      </c>
      <c r="BD102" s="171">
        <f t="shared" si="8"/>
        <v>0.49223280205852848</v>
      </c>
      <c r="BE102" s="174">
        <f t="shared" si="9"/>
        <v>0</v>
      </c>
    </row>
    <row r="103" spans="1:57" x14ac:dyDescent="0.25">
      <c r="A103" t="s">
        <v>188</v>
      </c>
      <c r="B103" s="170">
        <f>IF('Indicator Date hidden'!C104="x","x",$B$2-'Indicator Date hidden'!C104)</f>
        <v>0</v>
      </c>
      <c r="C103" s="170">
        <f>IF('Indicator Date hidden'!D104="x","x",$C$2-'Indicator Date hidden'!D104)</f>
        <v>0</v>
      </c>
      <c r="D103" s="170">
        <f>IF('Indicator Date hidden'!E104="x","x",$D$2-'Indicator Date hidden'!E104)</f>
        <v>0</v>
      </c>
      <c r="E103" s="170">
        <f>IF('Indicator Date hidden'!F104="x","x",$E$2-'Indicator Date hidden'!F104)</f>
        <v>0</v>
      </c>
      <c r="F103" s="170">
        <f>IF('Indicator Date hidden'!G104="x","x",$F$2-'Indicator Date hidden'!G104)</f>
        <v>0</v>
      </c>
      <c r="G103" s="170">
        <f>IF('Indicator Date hidden'!H104="x","x",$G$2-'Indicator Date hidden'!H104)</f>
        <v>0</v>
      </c>
      <c r="H103" s="170">
        <f>IF('Indicator Date hidden'!I104="x","x",$H$2-'Indicator Date hidden'!I104)</f>
        <v>0</v>
      </c>
      <c r="I103" s="170">
        <f>IF('Indicator Date hidden'!J104="x","x",$I$2-'Indicator Date hidden'!J104)</f>
        <v>0</v>
      </c>
      <c r="J103" s="170">
        <f>IF('Indicator Date hidden'!K104="x","x",$J$2-'Indicator Date hidden'!K104)</f>
        <v>0</v>
      </c>
      <c r="K103" s="170">
        <f>IF('Indicator Date hidden'!L104="x","x",$K$2-'Indicator Date hidden'!L104)</f>
        <v>0</v>
      </c>
      <c r="L103" s="170">
        <f>IF('Indicator Date hidden'!M104="x","x",$L$2-'Indicator Date hidden'!M104)</f>
        <v>0</v>
      </c>
      <c r="M103" s="170">
        <f>IF('Indicator Date hidden'!N104="x","x",$M$2-'Indicator Date hidden'!N104)</f>
        <v>0</v>
      </c>
      <c r="N103" s="170">
        <f>IF('Indicator Date hidden'!O104="x","x",$N$2-'Indicator Date hidden'!O104)</f>
        <v>0</v>
      </c>
      <c r="O103" s="170">
        <f>IF('Indicator Date hidden'!P104="x","x",$O$2-'Indicator Date hidden'!P104)</f>
        <v>0</v>
      </c>
      <c r="P103" s="170">
        <f>IF('Indicator Date hidden'!Q104="x","x",$P$2-'Indicator Date hidden'!Q104)</f>
        <v>0</v>
      </c>
      <c r="Q103" s="170">
        <f>IF('Indicator Date hidden'!R104="x","x",$Q$2-'Indicator Date hidden'!R104)</f>
        <v>6</v>
      </c>
      <c r="R103" s="170">
        <f>IF('Indicator Date hidden'!S104="x","x",$R$2-'Indicator Date hidden'!S104)</f>
        <v>0</v>
      </c>
      <c r="S103" s="170">
        <f>IF('Indicator Date hidden'!T104="x","x",$S$2-'Indicator Date hidden'!T104)</f>
        <v>0</v>
      </c>
      <c r="T103" s="170">
        <f>IF('Indicator Date hidden'!U104="x","x",$T$2-'Indicator Date hidden'!U104)</f>
        <v>0</v>
      </c>
      <c r="U103" s="170">
        <f>IF('Indicator Date hidden'!V104="x","x",$U$2-'Indicator Date hidden'!V104)</f>
        <v>0</v>
      </c>
      <c r="V103" s="170">
        <f>IF('Indicator Date hidden'!W104="x","x",$V$2-'Indicator Date hidden'!W104)</f>
        <v>1</v>
      </c>
      <c r="W103" s="170" t="str">
        <f>IF('Indicator Date hidden'!X104="x","x",$W$2-'Indicator Date hidden'!X104)</f>
        <v>x</v>
      </c>
      <c r="X103" s="170">
        <f>IF('Indicator Date hidden'!Y104="x","x",$X$2-'Indicator Date hidden'!Y104)</f>
        <v>6</v>
      </c>
      <c r="Y103" s="170">
        <f>IF('Indicator Date hidden'!Z104="x","x",$Y$2-'Indicator Date hidden'!Z104)</f>
        <v>0</v>
      </c>
      <c r="Z103" s="170">
        <f>IF('Indicator Date hidden'!AA104="x","x",$Z$2-'Indicator Date hidden'!AA104)</f>
        <v>0</v>
      </c>
      <c r="AA103" s="170">
        <f>IF('Indicator Date hidden'!AB104="x","x",$AA$2-'Indicator Date hidden'!AB104)</f>
        <v>0</v>
      </c>
      <c r="AB103" s="170">
        <f>IF('Indicator Date hidden'!AC104="x","x",$AB$2-'Indicator Date hidden'!AC104)</f>
        <v>0</v>
      </c>
      <c r="AC103" s="170">
        <f>IF('Indicator Date hidden'!AD104="x","x",$AC$2-'Indicator Date hidden'!AD104)</f>
        <v>0</v>
      </c>
      <c r="AD103" s="170">
        <f>IF('Indicator Date hidden'!AE104="x","x",$AD$2-'Indicator Date hidden'!AE104)</f>
        <v>0</v>
      </c>
      <c r="AE103" s="170" t="str">
        <f>IF('Indicator Date hidden'!AF104="x","x",$AE$2-'Indicator Date hidden'!AF104)</f>
        <v>x</v>
      </c>
      <c r="AF103" s="170">
        <f>IF('Indicator Date hidden'!AG104="x","x",$AF$2-'Indicator Date hidden'!AG104)</f>
        <v>5</v>
      </c>
      <c r="AG103" s="170">
        <f>IF('Indicator Date hidden'!AH104="x","x",$AG$2-'Indicator Date hidden'!AH104)</f>
        <v>0</v>
      </c>
      <c r="AH103" s="170">
        <f>IF('Indicator Date hidden'!AI104="x","x",$AH$2-'Indicator Date hidden'!AI104)</f>
        <v>0</v>
      </c>
      <c r="AI103" s="170">
        <f>IF('Indicator Date hidden'!AJ104="x","x",$AI$2-'Indicator Date hidden'!AJ104)</f>
        <v>0</v>
      </c>
      <c r="AJ103" s="170" t="str">
        <f>IF('Indicator Date hidden'!AK104="x","x",$AJ$2-'Indicator Date hidden'!AK104)</f>
        <v>x</v>
      </c>
      <c r="AK103" s="170">
        <f>IF('Indicator Date hidden'!AL104="x","x",$AK$2-'Indicator Date hidden'!AL104)</f>
        <v>1</v>
      </c>
      <c r="AL103" s="170">
        <f>IF('Indicator Date hidden'!AM104="x","x",$AL$2-'Indicator Date hidden'!AM104)</f>
        <v>0</v>
      </c>
      <c r="AM103" s="170">
        <f>IF('Indicator Date hidden'!AN104="x","x",$AM$2-'Indicator Date hidden'!AN104)</f>
        <v>0</v>
      </c>
      <c r="AN103" s="170">
        <f>IF('Indicator Date hidden'!AO104="x","x",$AN$2-'Indicator Date hidden'!AO104)</f>
        <v>0</v>
      </c>
      <c r="AO103" s="170">
        <f>IF('Indicator Date hidden'!AP104="x","x",$AO$2-'Indicator Date hidden'!AP104)</f>
        <v>0</v>
      </c>
      <c r="AP103" s="170">
        <f>IF('Indicator Date hidden'!AQ104="x","x",$AP$2-'Indicator Date hidden'!AQ104)</f>
        <v>0</v>
      </c>
      <c r="AQ103" s="170">
        <f>IF('Indicator Date hidden'!AR104="x","x",$AQ$2-'Indicator Date hidden'!AR104)</f>
        <v>0</v>
      </c>
      <c r="AR103" s="170">
        <f>IF('Indicator Date hidden'!AS104="x","x",$AR$2-'Indicator Date hidden'!AS104)</f>
        <v>0</v>
      </c>
      <c r="AS103" s="170">
        <f>IF('Indicator Date hidden'!AT104="x","x",$AS$2-'Indicator Date hidden'!AT104)</f>
        <v>0</v>
      </c>
      <c r="AT103" s="170">
        <f>IF('Indicator Date hidden'!AU104="x","x",$AT$2-'Indicator Date hidden'!AU104)</f>
        <v>0</v>
      </c>
      <c r="AU103" s="170">
        <f>IF('Indicator Date hidden'!AV104="x","x",$AU$2-'Indicator Date hidden'!AV104)</f>
        <v>1</v>
      </c>
      <c r="AV103" s="170">
        <f>IF('Indicator Date hidden'!AW104="x","x",$AV$2-'Indicator Date hidden'!AW104)</f>
        <v>0</v>
      </c>
      <c r="AW103" s="170">
        <f>IF('Indicator Date hidden'!AX104="x","x",$AW$2-'Indicator Date hidden'!AX104)</f>
        <v>0</v>
      </c>
      <c r="AX103" s="170">
        <f>IF('Indicator Date hidden'!AY104="x","x",$AX$2-'Indicator Date hidden'!AY104)</f>
        <v>0</v>
      </c>
      <c r="AY103" s="170">
        <f>IF('Indicator Date hidden'!AZ104="x","x",$AY$2-'Indicator Date hidden'!AZ104)</f>
        <v>0</v>
      </c>
      <c r="AZ103" s="170">
        <f>IF('Indicator Date hidden'!BA104="x","x",$AZ$2-'Indicator Date hidden'!BA104)</f>
        <v>0</v>
      </c>
      <c r="BA103" s="5">
        <f t="shared" si="5"/>
        <v>20</v>
      </c>
      <c r="BB103" s="171">
        <f t="shared" si="6"/>
        <v>0.41666666666666669</v>
      </c>
      <c r="BC103" s="5">
        <f t="shared" si="7"/>
        <v>6</v>
      </c>
      <c r="BD103" s="171">
        <f t="shared" si="8"/>
        <v>1.3819269959814167</v>
      </c>
      <c r="BE103" s="174">
        <f t="shared" si="9"/>
        <v>0</v>
      </c>
    </row>
    <row r="104" spans="1:57" x14ac:dyDescent="0.25">
      <c r="A104" t="s">
        <v>190</v>
      </c>
      <c r="B104" s="170">
        <f>IF('Indicator Date hidden'!C105="x","x",$B$2-'Indicator Date hidden'!C105)</f>
        <v>0</v>
      </c>
      <c r="C104" s="170">
        <f>IF('Indicator Date hidden'!D105="x","x",$C$2-'Indicator Date hidden'!D105)</f>
        <v>0</v>
      </c>
      <c r="D104" s="170">
        <f>IF('Indicator Date hidden'!E105="x","x",$D$2-'Indicator Date hidden'!E105)</f>
        <v>0</v>
      </c>
      <c r="E104" s="170">
        <f>IF('Indicator Date hidden'!F105="x","x",$E$2-'Indicator Date hidden'!F105)</f>
        <v>0</v>
      </c>
      <c r="F104" s="170">
        <f>IF('Indicator Date hidden'!G105="x","x",$F$2-'Indicator Date hidden'!G105)</f>
        <v>0</v>
      </c>
      <c r="G104" s="170">
        <f>IF('Indicator Date hidden'!H105="x","x",$G$2-'Indicator Date hidden'!H105)</f>
        <v>0</v>
      </c>
      <c r="H104" s="170">
        <f>IF('Indicator Date hidden'!I105="x","x",$H$2-'Indicator Date hidden'!I105)</f>
        <v>0</v>
      </c>
      <c r="I104" s="170">
        <f>IF('Indicator Date hidden'!J105="x","x",$I$2-'Indicator Date hidden'!J105)</f>
        <v>0</v>
      </c>
      <c r="J104" s="170">
        <f>IF('Indicator Date hidden'!K105="x","x",$J$2-'Indicator Date hidden'!K105)</f>
        <v>0</v>
      </c>
      <c r="K104" s="170">
        <f>IF('Indicator Date hidden'!L105="x","x",$K$2-'Indicator Date hidden'!L105)</f>
        <v>0</v>
      </c>
      <c r="L104" s="170">
        <f>IF('Indicator Date hidden'!M105="x","x",$L$2-'Indicator Date hidden'!M105)</f>
        <v>0</v>
      </c>
      <c r="M104" s="170">
        <f>IF('Indicator Date hidden'!N105="x","x",$M$2-'Indicator Date hidden'!N105)</f>
        <v>0</v>
      </c>
      <c r="N104" s="170">
        <f>IF('Indicator Date hidden'!O105="x","x",$N$2-'Indicator Date hidden'!O105)</f>
        <v>0</v>
      </c>
      <c r="O104" s="170">
        <f>IF('Indicator Date hidden'!P105="x","x",$O$2-'Indicator Date hidden'!P105)</f>
        <v>0</v>
      </c>
      <c r="P104" s="170">
        <f>IF('Indicator Date hidden'!Q105="x","x",$P$2-'Indicator Date hidden'!Q105)</f>
        <v>0</v>
      </c>
      <c r="Q104" s="170">
        <f>IF('Indicator Date hidden'!R105="x","x",$Q$2-'Indicator Date hidden'!R105)</f>
        <v>5</v>
      </c>
      <c r="R104" s="170">
        <f>IF('Indicator Date hidden'!S105="x","x",$R$2-'Indicator Date hidden'!S105)</f>
        <v>0</v>
      </c>
      <c r="S104" s="170">
        <f>IF('Indicator Date hidden'!T105="x","x",$S$2-'Indicator Date hidden'!T105)</f>
        <v>0</v>
      </c>
      <c r="T104" s="170">
        <f>IF('Indicator Date hidden'!U105="x","x",$T$2-'Indicator Date hidden'!U105)</f>
        <v>0</v>
      </c>
      <c r="U104" s="170">
        <f>IF('Indicator Date hidden'!V105="x","x",$U$2-'Indicator Date hidden'!V105)</f>
        <v>0</v>
      </c>
      <c r="V104" s="170">
        <f>IF('Indicator Date hidden'!W105="x","x",$V$2-'Indicator Date hidden'!W105)</f>
        <v>1</v>
      </c>
      <c r="W104" s="170">
        <f>IF('Indicator Date hidden'!X105="x","x",$W$2-'Indicator Date hidden'!X105)</f>
        <v>2</v>
      </c>
      <c r="X104" s="170">
        <f>IF('Indicator Date hidden'!Y105="x","x",$X$2-'Indicator Date hidden'!Y105)</f>
        <v>6</v>
      </c>
      <c r="Y104" s="170">
        <f>IF('Indicator Date hidden'!Z105="x","x",$Y$2-'Indicator Date hidden'!Z105)</f>
        <v>0</v>
      </c>
      <c r="Z104" s="170">
        <f>IF('Indicator Date hidden'!AA105="x","x",$Z$2-'Indicator Date hidden'!AA105)</f>
        <v>0</v>
      </c>
      <c r="AA104" s="170">
        <f>IF('Indicator Date hidden'!AB105="x","x",$AA$2-'Indicator Date hidden'!AB105)</f>
        <v>0</v>
      </c>
      <c r="AB104" s="170">
        <f>IF('Indicator Date hidden'!AC105="x","x",$AB$2-'Indicator Date hidden'!AC105)</f>
        <v>0</v>
      </c>
      <c r="AC104" s="170">
        <f>IF('Indicator Date hidden'!AD105="x","x",$AC$2-'Indicator Date hidden'!AD105)</f>
        <v>0</v>
      </c>
      <c r="AD104" s="170">
        <f>IF('Indicator Date hidden'!AE105="x","x",$AD$2-'Indicator Date hidden'!AE105)</f>
        <v>0</v>
      </c>
      <c r="AE104" s="170">
        <f>IF('Indicator Date hidden'!AF105="x","x",$AE$2-'Indicator Date hidden'!AF105)</f>
        <v>0</v>
      </c>
      <c r="AF104" s="170">
        <f>IF('Indicator Date hidden'!AG105="x","x",$AF$2-'Indicator Date hidden'!AG105)</f>
        <v>5</v>
      </c>
      <c r="AG104" s="170">
        <f>IF('Indicator Date hidden'!AH105="x","x",$AG$2-'Indicator Date hidden'!AH105)</f>
        <v>0</v>
      </c>
      <c r="AH104" s="170">
        <f>IF('Indicator Date hidden'!AI105="x","x",$AH$2-'Indicator Date hidden'!AI105)</f>
        <v>0</v>
      </c>
      <c r="AI104" s="170">
        <f>IF('Indicator Date hidden'!AJ105="x","x",$AI$2-'Indicator Date hidden'!AJ105)</f>
        <v>0</v>
      </c>
      <c r="AJ104" s="170" t="str">
        <f>IF('Indicator Date hidden'!AK105="x","x",$AJ$2-'Indicator Date hidden'!AK105)</f>
        <v>x</v>
      </c>
      <c r="AK104" s="170">
        <f>IF('Indicator Date hidden'!AL105="x","x",$AK$2-'Indicator Date hidden'!AL105)</f>
        <v>0</v>
      </c>
      <c r="AL104" s="170">
        <f>IF('Indicator Date hidden'!AM105="x","x",$AL$2-'Indicator Date hidden'!AM105)</f>
        <v>0</v>
      </c>
      <c r="AM104" s="170">
        <f>IF('Indicator Date hidden'!AN105="x","x",$AM$2-'Indicator Date hidden'!AN105)</f>
        <v>0</v>
      </c>
      <c r="AN104" s="170">
        <f>IF('Indicator Date hidden'!AO105="x","x",$AN$2-'Indicator Date hidden'!AO105)</f>
        <v>0</v>
      </c>
      <c r="AO104" s="170">
        <f>IF('Indicator Date hidden'!AP105="x","x",$AO$2-'Indicator Date hidden'!AP105)</f>
        <v>1</v>
      </c>
      <c r="AP104" s="170">
        <f>IF('Indicator Date hidden'!AQ105="x","x",$AP$2-'Indicator Date hidden'!AQ105)</f>
        <v>1</v>
      </c>
      <c r="AQ104" s="170">
        <f>IF('Indicator Date hidden'!AR105="x","x",$AQ$2-'Indicator Date hidden'!AR105)</f>
        <v>0</v>
      </c>
      <c r="AR104" s="170">
        <f>IF('Indicator Date hidden'!AS105="x","x",$AR$2-'Indicator Date hidden'!AS105)</f>
        <v>0</v>
      </c>
      <c r="AS104" s="170">
        <f>IF('Indicator Date hidden'!AT105="x","x",$AS$2-'Indicator Date hidden'!AT105)</f>
        <v>0</v>
      </c>
      <c r="AT104" s="170">
        <f>IF('Indicator Date hidden'!AU105="x","x",$AT$2-'Indicator Date hidden'!AU105)</f>
        <v>0</v>
      </c>
      <c r="AU104" s="170">
        <f>IF('Indicator Date hidden'!AV105="x","x",$AU$2-'Indicator Date hidden'!AV105)</f>
        <v>1</v>
      </c>
      <c r="AV104" s="170">
        <f>IF('Indicator Date hidden'!AW105="x","x",$AV$2-'Indicator Date hidden'!AW105)</f>
        <v>0</v>
      </c>
      <c r="AW104" s="170">
        <f>IF('Indicator Date hidden'!AX105="x","x",$AW$2-'Indicator Date hidden'!AX105)</f>
        <v>0</v>
      </c>
      <c r="AX104" s="170">
        <f>IF('Indicator Date hidden'!AY105="x","x",$AX$2-'Indicator Date hidden'!AY105)</f>
        <v>0</v>
      </c>
      <c r="AY104" s="170">
        <f>IF('Indicator Date hidden'!AZ105="x","x",$AY$2-'Indicator Date hidden'!AZ105)</f>
        <v>0</v>
      </c>
      <c r="AZ104" s="170">
        <f>IF('Indicator Date hidden'!BA105="x","x",$AZ$2-'Indicator Date hidden'!BA105)</f>
        <v>0</v>
      </c>
      <c r="BA104" s="5">
        <f t="shared" si="5"/>
        <v>22</v>
      </c>
      <c r="BB104" s="171">
        <f t="shared" si="6"/>
        <v>0.44</v>
      </c>
      <c r="BC104" s="5">
        <f t="shared" si="7"/>
        <v>8</v>
      </c>
      <c r="BD104" s="171">
        <f t="shared" si="8"/>
        <v>1.298614646459834</v>
      </c>
      <c r="BE104" s="174">
        <f t="shared" si="9"/>
        <v>0</v>
      </c>
    </row>
    <row r="105" spans="1:57" x14ac:dyDescent="0.25">
      <c r="A105" t="s">
        <v>192</v>
      </c>
      <c r="B105" s="170">
        <f>IF('Indicator Date hidden'!C106="x","x",$B$2-'Indicator Date hidden'!C106)</f>
        <v>0</v>
      </c>
      <c r="C105" s="170">
        <f>IF('Indicator Date hidden'!D106="x","x",$C$2-'Indicator Date hidden'!D106)</f>
        <v>0</v>
      </c>
      <c r="D105" s="170">
        <f>IF('Indicator Date hidden'!E106="x","x",$D$2-'Indicator Date hidden'!E106)</f>
        <v>0</v>
      </c>
      <c r="E105" s="170">
        <f>IF('Indicator Date hidden'!F106="x","x",$E$2-'Indicator Date hidden'!F106)</f>
        <v>0</v>
      </c>
      <c r="F105" s="170">
        <f>IF('Indicator Date hidden'!G106="x","x",$F$2-'Indicator Date hidden'!G106)</f>
        <v>0</v>
      </c>
      <c r="G105" s="170">
        <f>IF('Indicator Date hidden'!H106="x","x",$G$2-'Indicator Date hidden'!H106)</f>
        <v>0</v>
      </c>
      <c r="H105" s="170">
        <f>IF('Indicator Date hidden'!I106="x","x",$H$2-'Indicator Date hidden'!I106)</f>
        <v>0</v>
      </c>
      <c r="I105" s="170">
        <f>IF('Indicator Date hidden'!J106="x","x",$I$2-'Indicator Date hidden'!J106)</f>
        <v>0</v>
      </c>
      <c r="J105" s="170">
        <f>IF('Indicator Date hidden'!K106="x","x",$J$2-'Indicator Date hidden'!K106)</f>
        <v>0</v>
      </c>
      <c r="K105" s="170">
        <f>IF('Indicator Date hidden'!L106="x","x",$K$2-'Indicator Date hidden'!L106)</f>
        <v>0</v>
      </c>
      <c r="L105" s="170">
        <f>IF('Indicator Date hidden'!M106="x","x",$L$2-'Indicator Date hidden'!M106)</f>
        <v>0</v>
      </c>
      <c r="M105" s="170">
        <f>IF('Indicator Date hidden'!N106="x","x",$M$2-'Indicator Date hidden'!N106)</f>
        <v>0</v>
      </c>
      <c r="N105" s="170">
        <f>IF('Indicator Date hidden'!O106="x","x",$N$2-'Indicator Date hidden'!O106)</f>
        <v>0</v>
      </c>
      <c r="O105" s="170">
        <f>IF('Indicator Date hidden'!P106="x","x",$O$2-'Indicator Date hidden'!P106)</f>
        <v>0</v>
      </c>
      <c r="P105" s="170">
        <f>IF('Indicator Date hidden'!Q106="x","x",$P$2-'Indicator Date hidden'!Q106)</f>
        <v>0</v>
      </c>
      <c r="Q105" s="170" t="str">
        <f>IF('Indicator Date hidden'!R106="x","x",$Q$2-'Indicator Date hidden'!R106)</f>
        <v>x</v>
      </c>
      <c r="R105" s="170">
        <f>IF('Indicator Date hidden'!S106="x","x",$R$2-'Indicator Date hidden'!S106)</f>
        <v>0</v>
      </c>
      <c r="S105" s="170">
        <f>IF('Indicator Date hidden'!T106="x","x",$S$2-'Indicator Date hidden'!T106)</f>
        <v>0</v>
      </c>
      <c r="T105" s="170">
        <f>IF('Indicator Date hidden'!U106="x","x",$T$2-'Indicator Date hidden'!U106)</f>
        <v>0</v>
      </c>
      <c r="U105" s="170">
        <f>IF('Indicator Date hidden'!V106="x","x",$U$2-'Indicator Date hidden'!V106)</f>
        <v>0</v>
      </c>
      <c r="V105" s="170">
        <f>IF('Indicator Date hidden'!W106="x","x",$V$2-'Indicator Date hidden'!W106)</f>
        <v>1</v>
      </c>
      <c r="W105" s="170">
        <f>IF('Indicator Date hidden'!X106="x","x",$W$2-'Indicator Date hidden'!X106)</f>
        <v>0</v>
      </c>
      <c r="X105" s="170">
        <f>IF('Indicator Date hidden'!Y106="x","x",$X$2-'Indicator Date hidden'!Y106)</f>
        <v>6</v>
      </c>
      <c r="Y105" s="170">
        <f>IF('Indicator Date hidden'!Z106="x","x",$Y$2-'Indicator Date hidden'!Z106)</f>
        <v>0</v>
      </c>
      <c r="Z105" s="170">
        <f>IF('Indicator Date hidden'!AA106="x","x",$Z$2-'Indicator Date hidden'!AA106)</f>
        <v>0</v>
      </c>
      <c r="AA105" s="170">
        <f>IF('Indicator Date hidden'!AB106="x","x",$AA$2-'Indicator Date hidden'!AB106)</f>
        <v>0</v>
      </c>
      <c r="AB105" s="170">
        <f>IF('Indicator Date hidden'!AC106="x","x",$AB$2-'Indicator Date hidden'!AC106)</f>
        <v>0</v>
      </c>
      <c r="AC105" s="170">
        <f>IF('Indicator Date hidden'!AD106="x","x",$AC$2-'Indicator Date hidden'!AD106)</f>
        <v>0</v>
      </c>
      <c r="AD105" s="170">
        <f>IF('Indicator Date hidden'!AE106="x","x",$AD$2-'Indicator Date hidden'!AE106)</f>
        <v>0</v>
      </c>
      <c r="AE105" s="170">
        <f>IF('Indicator Date hidden'!AF106="x","x",$AE$2-'Indicator Date hidden'!AF106)</f>
        <v>0</v>
      </c>
      <c r="AF105" s="170">
        <f>IF('Indicator Date hidden'!AG106="x","x",$AF$2-'Indicator Date hidden'!AG106)</f>
        <v>6</v>
      </c>
      <c r="AG105" s="170">
        <f>IF('Indicator Date hidden'!AH106="x","x",$AG$2-'Indicator Date hidden'!AH106)</f>
        <v>0</v>
      </c>
      <c r="AH105" s="170">
        <f>IF('Indicator Date hidden'!AI106="x","x",$AH$2-'Indicator Date hidden'!AI106)</f>
        <v>0</v>
      </c>
      <c r="AI105" s="170">
        <f>IF('Indicator Date hidden'!AJ106="x","x",$AI$2-'Indicator Date hidden'!AJ106)</f>
        <v>0</v>
      </c>
      <c r="AJ105" s="170" t="str">
        <f>IF('Indicator Date hidden'!AK106="x","x",$AJ$2-'Indicator Date hidden'!AK106)</f>
        <v>x</v>
      </c>
      <c r="AK105" s="170">
        <f>IF('Indicator Date hidden'!AL106="x","x",$AK$2-'Indicator Date hidden'!AL106)</f>
        <v>1</v>
      </c>
      <c r="AL105" s="170">
        <f>IF('Indicator Date hidden'!AM106="x","x",$AL$2-'Indicator Date hidden'!AM106)</f>
        <v>0</v>
      </c>
      <c r="AM105" s="170">
        <f>IF('Indicator Date hidden'!AN106="x","x",$AM$2-'Indicator Date hidden'!AN106)</f>
        <v>0</v>
      </c>
      <c r="AN105" s="170">
        <f>IF('Indicator Date hidden'!AO106="x","x",$AN$2-'Indicator Date hidden'!AO106)</f>
        <v>0</v>
      </c>
      <c r="AO105" s="170">
        <f>IF('Indicator Date hidden'!AP106="x","x",$AO$2-'Indicator Date hidden'!AP106)</f>
        <v>0</v>
      </c>
      <c r="AP105" s="170">
        <f>IF('Indicator Date hidden'!AQ106="x","x",$AP$2-'Indicator Date hidden'!AQ106)</f>
        <v>0</v>
      </c>
      <c r="AQ105" s="170">
        <f>IF('Indicator Date hidden'!AR106="x","x",$AQ$2-'Indicator Date hidden'!AR106)</f>
        <v>4</v>
      </c>
      <c r="AR105" s="170">
        <f>IF('Indicator Date hidden'!AS106="x","x",$AR$2-'Indicator Date hidden'!AS106)</f>
        <v>0</v>
      </c>
      <c r="AS105" s="170">
        <f>IF('Indicator Date hidden'!AT106="x","x",$AS$2-'Indicator Date hidden'!AT106)</f>
        <v>0</v>
      </c>
      <c r="AT105" s="170">
        <f>IF('Indicator Date hidden'!AU106="x","x",$AT$2-'Indicator Date hidden'!AU106)</f>
        <v>0</v>
      </c>
      <c r="AU105" s="170">
        <f>IF('Indicator Date hidden'!AV106="x","x",$AU$2-'Indicator Date hidden'!AV106)</f>
        <v>1</v>
      </c>
      <c r="AV105" s="170">
        <f>IF('Indicator Date hidden'!AW106="x","x",$AV$2-'Indicator Date hidden'!AW106)</f>
        <v>0</v>
      </c>
      <c r="AW105" s="170">
        <f>IF('Indicator Date hidden'!AX106="x","x",$AW$2-'Indicator Date hidden'!AX106)</f>
        <v>0</v>
      </c>
      <c r="AX105" s="170">
        <f>IF('Indicator Date hidden'!AY106="x","x",$AX$2-'Indicator Date hidden'!AY106)</f>
        <v>0</v>
      </c>
      <c r="AY105" s="170">
        <f>IF('Indicator Date hidden'!AZ106="x","x",$AY$2-'Indicator Date hidden'!AZ106)</f>
        <v>0</v>
      </c>
      <c r="AZ105" s="170">
        <f>IF('Indicator Date hidden'!BA106="x","x",$AZ$2-'Indicator Date hidden'!BA106)</f>
        <v>0</v>
      </c>
      <c r="BA105" s="5">
        <f t="shared" si="5"/>
        <v>19</v>
      </c>
      <c r="BB105" s="171">
        <f t="shared" si="6"/>
        <v>0.38775510204081631</v>
      </c>
      <c r="BC105" s="5">
        <f t="shared" si="7"/>
        <v>6</v>
      </c>
      <c r="BD105" s="171">
        <f t="shared" si="8"/>
        <v>1.3064412876146303</v>
      </c>
      <c r="BE105" s="174">
        <f t="shared" si="9"/>
        <v>0</v>
      </c>
    </row>
    <row r="106" spans="1:57" x14ac:dyDescent="0.25">
      <c r="A106" t="s">
        <v>194</v>
      </c>
      <c r="B106" s="170">
        <f>IF('Indicator Date hidden'!C107="x","x",$B$2-'Indicator Date hidden'!C107)</f>
        <v>0</v>
      </c>
      <c r="C106" s="170">
        <f>IF('Indicator Date hidden'!D107="x","x",$C$2-'Indicator Date hidden'!D107)</f>
        <v>0</v>
      </c>
      <c r="D106" s="170">
        <f>IF('Indicator Date hidden'!E107="x","x",$D$2-'Indicator Date hidden'!E107)</f>
        <v>0</v>
      </c>
      <c r="E106" s="170">
        <f>IF('Indicator Date hidden'!F107="x","x",$E$2-'Indicator Date hidden'!F107)</f>
        <v>0</v>
      </c>
      <c r="F106" s="170">
        <f>IF('Indicator Date hidden'!G107="x","x",$F$2-'Indicator Date hidden'!G107)</f>
        <v>0</v>
      </c>
      <c r="G106" s="170">
        <f>IF('Indicator Date hidden'!H107="x","x",$G$2-'Indicator Date hidden'!H107)</f>
        <v>0</v>
      </c>
      <c r="H106" s="170">
        <f>IF('Indicator Date hidden'!I107="x","x",$H$2-'Indicator Date hidden'!I107)</f>
        <v>0</v>
      </c>
      <c r="I106" s="170">
        <f>IF('Indicator Date hidden'!J107="x","x",$I$2-'Indicator Date hidden'!J107)</f>
        <v>0</v>
      </c>
      <c r="J106" s="170">
        <f>IF('Indicator Date hidden'!K107="x","x",$J$2-'Indicator Date hidden'!K107)</f>
        <v>0</v>
      </c>
      <c r="K106" s="170">
        <f>IF('Indicator Date hidden'!L107="x","x",$K$2-'Indicator Date hidden'!L107)</f>
        <v>0</v>
      </c>
      <c r="L106" s="170">
        <f>IF('Indicator Date hidden'!M107="x","x",$L$2-'Indicator Date hidden'!M107)</f>
        <v>0</v>
      </c>
      <c r="M106" s="170">
        <f>IF('Indicator Date hidden'!N107="x","x",$M$2-'Indicator Date hidden'!N107)</f>
        <v>0</v>
      </c>
      <c r="N106" s="170">
        <f>IF('Indicator Date hidden'!O107="x","x",$N$2-'Indicator Date hidden'!O107)</f>
        <v>0</v>
      </c>
      <c r="O106" s="170">
        <f>IF('Indicator Date hidden'!P107="x","x",$O$2-'Indicator Date hidden'!P107)</f>
        <v>0</v>
      </c>
      <c r="P106" s="170">
        <f>IF('Indicator Date hidden'!Q107="x","x",$P$2-'Indicator Date hidden'!Q107)</f>
        <v>0</v>
      </c>
      <c r="Q106" s="170">
        <f>IF('Indicator Date hidden'!R107="x","x",$Q$2-'Indicator Date hidden'!R107)</f>
        <v>6</v>
      </c>
      <c r="R106" s="170">
        <f>IF('Indicator Date hidden'!S107="x","x",$R$2-'Indicator Date hidden'!S107)</f>
        <v>0</v>
      </c>
      <c r="S106" s="170">
        <f>IF('Indicator Date hidden'!T107="x","x",$S$2-'Indicator Date hidden'!T107)</f>
        <v>0</v>
      </c>
      <c r="T106" s="170">
        <f>IF('Indicator Date hidden'!U107="x","x",$T$2-'Indicator Date hidden'!U107)</f>
        <v>0</v>
      </c>
      <c r="U106" s="170">
        <f>IF('Indicator Date hidden'!V107="x","x",$U$2-'Indicator Date hidden'!V107)</f>
        <v>0</v>
      </c>
      <c r="V106" s="170">
        <f>IF('Indicator Date hidden'!W107="x","x",$V$2-'Indicator Date hidden'!W107)</f>
        <v>1</v>
      </c>
      <c r="W106" s="170">
        <f>IF('Indicator Date hidden'!X107="x","x",$W$2-'Indicator Date hidden'!X107)</f>
        <v>7</v>
      </c>
      <c r="X106" s="170">
        <f>IF('Indicator Date hidden'!Y107="x","x",$X$2-'Indicator Date hidden'!Y107)</f>
        <v>6</v>
      </c>
      <c r="Y106" s="170">
        <f>IF('Indicator Date hidden'!Z107="x","x",$Y$2-'Indicator Date hidden'!Z107)</f>
        <v>0</v>
      </c>
      <c r="Z106" s="170">
        <f>IF('Indicator Date hidden'!AA107="x","x",$Z$2-'Indicator Date hidden'!AA107)</f>
        <v>0</v>
      </c>
      <c r="AA106" s="170">
        <f>IF('Indicator Date hidden'!AB107="x","x",$AA$2-'Indicator Date hidden'!AB107)</f>
        <v>3</v>
      </c>
      <c r="AB106" s="170">
        <f>IF('Indicator Date hidden'!AC107="x","x",$AB$2-'Indicator Date hidden'!AC107)</f>
        <v>0</v>
      </c>
      <c r="AC106" s="170">
        <f>IF('Indicator Date hidden'!AD107="x","x",$AC$2-'Indicator Date hidden'!AD107)</f>
        <v>0</v>
      </c>
      <c r="AD106" s="170" t="str">
        <f>IF('Indicator Date hidden'!AE107="x","x",$AD$2-'Indicator Date hidden'!AE107)</f>
        <v>x</v>
      </c>
      <c r="AE106" s="170">
        <f>IF('Indicator Date hidden'!AF107="x","x",$AE$2-'Indicator Date hidden'!AF107)</f>
        <v>0</v>
      </c>
      <c r="AF106" s="170">
        <f>IF('Indicator Date hidden'!AG107="x","x",$AF$2-'Indicator Date hidden'!AG107)</f>
        <v>6</v>
      </c>
      <c r="AG106" s="170">
        <f>IF('Indicator Date hidden'!AH107="x","x",$AG$2-'Indicator Date hidden'!AH107)</f>
        <v>0</v>
      </c>
      <c r="AH106" s="170">
        <f>IF('Indicator Date hidden'!AI107="x","x",$AH$2-'Indicator Date hidden'!AI107)</f>
        <v>0</v>
      </c>
      <c r="AI106" s="170">
        <f>IF('Indicator Date hidden'!AJ107="x","x",$AI$2-'Indicator Date hidden'!AJ107)</f>
        <v>0</v>
      </c>
      <c r="AJ106" s="170" t="str">
        <f>IF('Indicator Date hidden'!AK107="x","x",$AJ$2-'Indicator Date hidden'!AK107)</f>
        <v>x</v>
      </c>
      <c r="AK106" s="170" t="str">
        <f>IF('Indicator Date hidden'!AL107="x","x",$AK$2-'Indicator Date hidden'!AL107)</f>
        <v>x</v>
      </c>
      <c r="AL106" s="170">
        <f>IF('Indicator Date hidden'!AM107="x","x",$AL$2-'Indicator Date hidden'!AM107)</f>
        <v>0</v>
      </c>
      <c r="AM106" s="170">
        <f>IF('Indicator Date hidden'!AN107="x","x",$AM$2-'Indicator Date hidden'!AN107)</f>
        <v>0</v>
      </c>
      <c r="AN106" s="170">
        <f>IF('Indicator Date hidden'!AO107="x","x",$AN$2-'Indicator Date hidden'!AO107)</f>
        <v>0</v>
      </c>
      <c r="AO106" s="170">
        <f>IF('Indicator Date hidden'!AP107="x","x",$AO$2-'Indicator Date hidden'!AP107)</f>
        <v>1</v>
      </c>
      <c r="AP106" s="170">
        <f>IF('Indicator Date hidden'!AQ107="x","x",$AP$2-'Indicator Date hidden'!AQ107)</f>
        <v>1</v>
      </c>
      <c r="AQ106" s="170">
        <f>IF('Indicator Date hidden'!AR107="x","x",$AQ$2-'Indicator Date hidden'!AR107)</f>
        <v>4</v>
      </c>
      <c r="AR106" s="170">
        <f>IF('Indicator Date hidden'!AS107="x","x",$AR$2-'Indicator Date hidden'!AS107)</f>
        <v>0</v>
      </c>
      <c r="AS106" s="170">
        <f>IF('Indicator Date hidden'!AT107="x","x",$AS$2-'Indicator Date hidden'!AT107)</f>
        <v>0</v>
      </c>
      <c r="AT106" s="170">
        <f>IF('Indicator Date hidden'!AU107="x","x",$AT$2-'Indicator Date hidden'!AU107)</f>
        <v>0</v>
      </c>
      <c r="AU106" s="170">
        <f>IF('Indicator Date hidden'!AV107="x","x",$AU$2-'Indicator Date hidden'!AV107)</f>
        <v>1</v>
      </c>
      <c r="AV106" s="170">
        <f>IF('Indicator Date hidden'!AW107="x","x",$AV$2-'Indicator Date hidden'!AW107)</f>
        <v>0</v>
      </c>
      <c r="AW106" s="170">
        <f>IF('Indicator Date hidden'!AX107="x","x",$AW$2-'Indicator Date hidden'!AX107)</f>
        <v>0</v>
      </c>
      <c r="AX106" s="170">
        <f>IF('Indicator Date hidden'!AY107="x","x",$AX$2-'Indicator Date hidden'!AY107)</f>
        <v>0</v>
      </c>
      <c r="AY106" s="170">
        <f>IF('Indicator Date hidden'!AZ107="x","x",$AY$2-'Indicator Date hidden'!AZ107)</f>
        <v>0</v>
      </c>
      <c r="AZ106" s="170">
        <f>IF('Indicator Date hidden'!BA107="x","x",$AZ$2-'Indicator Date hidden'!BA107)</f>
        <v>0</v>
      </c>
      <c r="BA106" s="5">
        <f t="shared" si="5"/>
        <v>36</v>
      </c>
      <c r="BB106" s="171">
        <f t="shared" si="6"/>
        <v>0.75</v>
      </c>
      <c r="BC106" s="5">
        <f t="shared" si="7"/>
        <v>10</v>
      </c>
      <c r="BD106" s="171">
        <f t="shared" si="8"/>
        <v>1.8200274723201295</v>
      </c>
      <c r="BE106" s="174">
        <f t="shared" si="9"/>
        <v>0</v>
      </c>
    </row>
    <row r="107" spans="1:57" x14ac:dyDescent="0.25">
      <c r="A107" t="s">
        <v>196</v>
      </c>
      <c r="B107" s="170">
        <f>IF('Indicator Date hidden'!C108="x","x",$B$2-'Indicator Date hidden'!C108)</f>
        <v>0</v>
      </c>
      <c r="C107" s="170">
        <f>IF('Indicator Date hidden'!D108="x","x",$C$2-'Indicator Date hidden'!D108)</f>
        <v>0</v>
      </c>
      <c r="D107" s="170">
        <f>IF('Indicator Date hidden'!E108="x","x",$D$2-'Indicator Date hidden'!E108)</f>
        <v>0</v>
      </c>
      <c r="E107" s="170">
        <f>IF('Indicator Date hidden'!F108="x","x",$E$2-'Indicator Date hidden'!F108)</f>
        <v>0</v>
      </c>
      <c r="F107" s="170">
        <f>IF('Indicator Date hidden'!G108="x","x",$F$2-'Indicator Date hidden'!G108)</f>
        <v>0</v>
      </c>
      <c r="G107" s="170">
        <f>IF('Indicator Date hidden'!H108="x","x",$G$2-'Indicator Date hidden'!H108)</f>
        <v>0</v>
      </c>
      <c r="H107" s="170">
        <f>IF('Indicator Date hidden'!I108="x","x",$H$2-'Indicator Date hidden'!I108)</f>
        <v>0</v>
      </c>
      <c r="I107" s="170">
        <f>IF('Indicator Date hidden'!J108="x","x",$I$2-'Indicator Date hidden'!J108)</f>
        <v>0</v>
      </c>
      <c r="J107" s="170">
        <f>IF('Indicator Date hidden'!K108="x","x",$J$2-'Indicator Date hidden'!K108)</f>
        <v>0</v>
      </c>
      <c r="K107" s="170">
        <f>IF('Indicator Date hidden'!L108="x","x",$K$2-'Indicator Date hidden'!L108)</f>
        <v>0</v>
      </c>
      <c r="L107" s="170">
        <f>IF('Indicator Date hidden'!M108="x","x",$L$2-'Indicator Date hidden'!M108)</f>
        <v>0</v>
      </c>
      <c r="M107" s="170">
        <f>IF('Indicator Date hidden'!N108="x","x",$M$2-'Indicator Date hidden'!N108)</f>
        <v>0</v>
      </c>
      <c r="N107" s="170">
        <f>IF('Indicator Date hidden'!O108="x","x",$N$2-'Indicator Date hidden'!O108)</f>
        <v>0</v>
      </c>
      <c r="O107" s="170">
        <f>IF('Indicator Date hidden'!P108="x","x",$O$2-'Indicator Date hidden'!P108)</f>
        <v>0</v>
      </c>
      <c r="P107" s="170">
        <f>IF('Indicator Date hidden'!Q108="x","x",$P$2-'Indicator Date hidden'!Q108)</f>
        <v>0</v>
      </c>
      <c r="Q107" s="170">
        <f>IF('Indicator Date hidden'!R108="x","x",$Q$2-'Indicator Date hidden'!R108)</f>
        <v>2</v>
      </c>
      <c r="R107" s="170">
        <f>IF('Indicator Date hidden'!S108="x","x",$R$2-'Indicator Date hidden'!S108)</f>
        <v>0</v>
      </c>
      <c r="S107" s="170">
        <f>IF('Indicator Date hidden'!T108="x","x",$S$2-'Indicator Date hidden'!T108)</f>
        <v>0</v>
      </c>
      <c r="T107" s="170">
        <f>IF('Indicator Date hidden'!U108="x","x",$T$2-'Indicator Date hidden'!U108)</f>
        <v>0</v>
      </c>
      <c r="U107" s="170">
        <f>IF('Indicator Date hidden'!V108="x","x",$U$2-'Indicator Date hidden'!V108)</f>
        <v>0</v>
      </c>
      <c r="V107" s="170">
        <f>IF('Indicator Date hidden'!W108="x","x",$V$2-'Indicator Date hidden'!W108)</f>
        <v>1</v>
      </c>
      <c r="W107" s="170">
        <f>IF('Indicator Date hidden'!X108="x","x",$W$2-'Indicator Date hidden'!X108)</f>
        <v>10</v>
      </c>
      <c r="X107" s="170">
        <f>IF('Indicator Date hidden'!Y108="x","x",$X$2-'Indicator Date hidden'!Y108)</f>
        <v>6</v>
      </c>
      <c r="Y107" s="170">
        <f>IF('Indicator Date hidden'!Z108="x","x",$Y$2-'Indicator Date hidden'!Z108)</f>
        <v>0</v>
      </c>
      <c r="Z107" s="170">
        <f>IF('Indicator Date hidden'!AA108="x","x",$Z$2-'Indicator Date hidden'!AA108)</f>
        <v>0</v>
      </c>
      <c r="AA107" s="170">
        <f>IF('Indicator Date hidden'!AB108="x","x",$AA$2-'Indicator Date hidden'!AB108)</f>
        <v>0</v>
      </c>
      <c r="AB107" s="170">
        <f>IF('Indicator Date hidden'!AC108="x","x",$AB$2-'Indicator Date hidden'!AC108)</f>
        <v>0</v>
      </c>
      <c r="AC107" s="170">
        <f>IF('Indicator Date hidden'!AD108="x","x",$AC$2-'Indicator Date hidden'!AD108)</f>
        <v>0</v>
      </c>
      <c r="AD107" s="170">
        <f>IF('Indicator Date hidden'!AE108="x","x",$AD$2-'Indicator Date hidden'!AE108)</f>
        <v>0</v>
      </c>
      <c r="AE107" s="170">
        <f>IF('Indicator Date hidden'!AF108="x","x",$AE$2-'Indicator Date hidden'!AF108)</f>
        <v>0</v>
      </c>
      <c r="AF107" s="170">
        <f>IF('Indicator Date hidden'!AG108="x","x",$AF$2-'Indicator Date hidden'!AG108)</f>
        <v>6</v>
      </c>
      <c r="AG107" s="170">
        <f>IF('Indicator Date hidden'!AH108="x","x",$AG$2-'Indicator Date hidden'!AH108)</f>
        <v>0</v>
      </c>
      <c r="AH107" s="170">
        <f>IF('Indicator Date hidden'!AI108="x","x",$AH$2-'Indicator Date hidden'!AI108)</f>
        <v>0</v>
      </c>
      <c r="AI107" s="170">
        <f>IF('Indicator Date hidden'!AJ108="x","x",$AI$2-'Indicator Date hidden'!AJ108)</f>
        <v>0</v>
      </c>
      <c r="AJ107" s="170">
        <f>IF('Indicator Date hidden'!AK108="x","x",$AJ$2-'Indicator Date hidden'!AK108)</f>
        <v>0</v>
      </c>
      <c r="AK107" s="170">
        <f>IF('Indicator Date hidden'!AL108="x","x",$AK$2-'Indicator Date hidden'!AL108)</f>
        <v>1</v>
      </c>
      <c r="AL107" s="170">
        <f>IF('Indicator Date hidden'!AM108="x","x",$AL$2-'Indicator Date hidden'!AM108)</f>
        <v>0</v>
      </c>
      <c r="AM107" s="170">
        <f>IF('Indicator Date hidden'!AN108="x","x",$AM$2-'Indicator Date hidden'!AN108)</f>
        <v>0</v>
      </c>
      <c r="AN107" s="170">
        <f>IF('Indicator Date hidden'!AO108="x","x",$AN$2-'Indicator Date hidden'!AO108)</f>
        <v>0</v>
      </c>
      <c r="AO107" s="170">
        <f>IF('Indicator Date hidden'!AP108="x","x",$AO$2-'Indicator Date hidden'!AP108)</f>
        <v>0</v>
      </c>
      <c r="AP107" s="170">
        <f>IF('Indicator Date hidden'!AQ108="x","x",$AP$2-'Indicator Date hidden'!AQ108)</f>
        <v>0</v>
      </c>
      <c r="AQ107" s="170">
        <f>IF('Indicator Date hidden'!AR108="x","x",$AQ$2-'Indicator Date hidden'!AR108)</f>
        <v>0</v>
      </c>
      <c r="AR107" s="170">
        <f>IF('Indicator Date hidden'!AS108="x","x",$AR$2-'Indicator Date hidden'!AS108)</f>
        <v>0</v>
      </c>
      <c r="AS107" s="170">
        <f>IF('Indicator Date hidden'!AT108="x","x",$AS$2-'Indicator Date hidden'!AT108)</f>
        <v>0</v>
      </c>
      <c r="AT107" s="170">
        <f>IF('Indicator Date hidden'!AU108="x","x",$AT$2-'Indicator Date hidden'!AU108)</f>
        <v>0</v>
      </c>
      <c r="AU107" s="170">
        <f>IF('Indicator Date hidden'!AV108="x","x",$AU$2-'Indicator Date hidden'!AV108)</f>
        <v>1</v>
      </c>
      <c r="AV107" s="170">
        <f>IF('Indicator Date hidden'!AW108="x","x",$AV$2-'Indicator Date hidden'!AW108)</f>
        <v>0</v>
      </c>
      <c r="AW107" s="170">
        <f>IF('Indicator Date hidden'!AX108="x","x",$AW$2-'Indicator Date hidden'!AX108)</f>
        <v>0</v>
      </c>
      <c r="AX107" s="170">
        <f>IF('Indicator Date hidden'!AY108="x","x",$AX$2-'Indicator Date hidden'!AY108)</f>
        <v>0</v>
      </c>
      <c r="AY107" s="170">
        <f>IF('Indicator Date hidden'!AZ108="x","x",$AY$2-'Indicator Date hidden'!AZ108)</f>
        <v>0</v>
      </c>
      <c r="AZ107" s="170">
        <f>IF('Indicator Date hidden'!BA108="x","x",$AZ$2-'Indicator Date hidden'!BA108)</f>
        <v>0</v>
      </c>
      <c r="BA107" s="5">
        <f t="shared" si="5"/>
        <v>27</v>
      </c>
      <c r="BB107" s="171">
        <f t="shared" si="6"/>
        <v>0.52941176470588236</v>
      </c>
      <c r="BC107" s="5">
        <f t="shared" si="7"/>
        <v>7</v>
      </c>
      <c r="BD107" s="171">
        <f t="shared" si="8"/>
        <v>1.7970885078258196</v>
      </c>
      <c r="BE107" s="174">
        <f t="shared" si="9"/>
        <v>0</v>
      </c>
    </row>
    <row r="108" spans="1:57" x14ac:dyDescent="0.25">
      <c r="A108" t="s">
        <v>198</v>
      </c>
      <c r="B108" s="170">
        <f>IF('Indicator Date hidden'!C109="x","x",$B$2-'Indicator Date hidden'!C109)</f>
        <v>0</v>
      </c>
      <c r="C108" s="170">
        <f>IF('Indicator Date hidden'!D109="x","x",$C$2-'Indicator Date hidden'!D109)</f>
        <v>0</v>
      </c>
      <c r="D108" s="170">
        <f>IF('Indicator Date hidden'!E109="x","x",$D$2-'Indicator Date hidden'!E109)</f>
        <v>0</v>
      </c>
      <c r="E108" s="170">
        <f>IF('Indicator Date hidden'!F109="x","x",$E$2-'Indicator Date hidden'!F109)</f>
        <v>0</v>
      </c>
      <c r="F108" s="170">
        <f>IF('Indicator Date hidden'!G109="x","x",$F$2-'Indicator Date hidden'!G109)</f>
        <v>0</v>
      </c>
      <c r="G108" s="170">
        <f>IF('Indicator Date hidden'!H109="x","x",$G$2-'Indicator Date hidden'!H109)</f>
        <v>0</v>
      </c>
      <c r="H108" s="170">
        <f>IF('Indicator Date hidden'!I109="x","x",$H$2-'Indicator Date hidden'!I109)</f>
        <v>0</v>
      </c>
      <c r="I108" s="170">
        <f>IF('Indicator Date hidden'!J109="x","x",$I$2-'Indicator Date hidden'!J109)</f>
        <v>0</v>
      </c>
      <c r="J108" s="170">
        <f>IF('Indicator Date hidden'!K109="x","x",$J$2-'Indicator Date hidden'!K109)</f>
        <v>0</v>
      </c>
      <c r="K108" s="170">
        <f>IF('Indicator Date hidden'!L109="x","x",$K$2-'Indicator Date hidden'!L109)</f>
        <v>0</v>
      </c>
      <c r="L108" s="170">
        <f>IF('Indicator Date hidden'!M109="x","x",$L$2-'Indicator Date hidden'!M109)</f>
        <v>0</v>
      </c>
      <c r="M108" s="170">
        <f>IF('Indicator Date hidden'!N109="x","x",$M$2-'Indicator Date hidden'!N109)</f>
        <v>0</v>
      </c>
      <c r="N108" s="170">
        <f>IF('Indicator Date hidden'!O109="x","x",$N$2-'Indicator Date hidden'!O109)</f>
        <v>0</v>
      </c>
      <c r="O108" s="170">
        <f>IF('Indicator Date hidden'!P109="x","x",$O$2-'Indicator Date hidden'!P109)</f>
        <v>0</v>
      </c>
      <c r="P108" s="170">
        <f>IF('Indicator Date hidden'!Q109="x","x",$P$2-'Indicator Date hidden'!Q109)</f>
        <v>0</v>
      </c>
      <c r="Q108" s="170" t="str">
        <f>IF('Indicator Date hidden'!R109="x","x",$Q$2-'Indicator Date hidden'!R109)</f>
        <v>x</v>
      </c>
      <c r="R108" s="170">
        <f>IF('Indicator Date hidden'!S109="x","x",$R$2-'Indicator Date hidden'!S109)</f>
        <v>0</v>
      </c>
      <c r="S108" s="170">
        <f>IF('Indicator Date hidden'!T109="x","x",$S$2-'Indicator Date hidden'!T109)</f>
        <v>0</v>
      </c>
      <c r="T108" s="170">
        <f>IF('Indicator Date hidden'!U109="x","x",$T$2-'Indicator Date hidden'!U109)</f>
        <v>0</v>
      </c>
      <c r="U108" s="170" t="str">
        <f>IF('Indicator Date hidden'!V109="x","x",$U$2-'Indicator Date hidden'!V109)</f>
        <v>x</v>
      </c>
      <c r="V108" s="170">
        <f>IF('Indicator Date hidden'!W109="x","x",$V$2-'Indicator Date hidden'!W109)</f>
        <v>1</v>
      </c>
      <c r="W108" s="170" t="str">
        <f>IF('Indicator Date hidden'!X109="x","x",$W$2-'Indicator Date hidden'!X109)</f>
        <v>x</v>
      </c>
      <c r="X108" s="170">
        <f>IF('Indicator Date hidden'!Y109="x","x",$X$2-'Indicator Date hidden'!Y109)</f>
        <v>1</v>
      </c>
      <c r="Y108" s="170">
        <f>IF('Indicator Date hidden'!Z109="x","x",$Y$2-'Indicator Date hidden'!Z109)</f>
        <v>0</v>
      </c>
      <c r="Z108" s="170">
        <f>IF('Indicator Date hidden'!AA109="x","x",$Z$2-'Indicator Date hidden'!AA109)</f>
        <v>0</v>
      </c>
      <c r="AA108" s="170">
        <f>IF('Indicator Date hidden'!AB109="x","x",$AA$2-'Indicator Date hidden'!AB109)</f>
        <v>0</v>
      </c>
      <c r="AB108" s="170">
        <f>IF('Indicator Date hidden'!AC109="x","x",$AB$2-'Indicator Date hidden'!AC109)</f>
        <v>0</v>
      </c>
      <c r="AC108" s="170">
        <f>IF('Indicator Date hidden'!AD109="x","x",$AC$2-'Indicator Date hidden'!AD109)</f>
        <v>0</v>
      </c>
      <c r="AD108" s="170" t="str">
        <f>IF('Indicator Date hidden'!AE109="x","x",$AD$2-'Indicator Date hidden'!AE109)</f>
        <v>x</v>
      </c>
      <c r="AE108" s="170">
        <f>IF('Indicator Date hidden'!AF109="x","x",$AE$2-'Indicator Date hidden'!AF109)</f>
        <v>0</v>
      </c>
      <c r="AF108" s="170" t="str">
        <f>IF('Indicator Date hidden'!AG109="x","x",$AF$2-'Indicator Date hidden'!AG109)</f>
        <v>x</v>
      </c>
      <c r="AG108" s="170">
        <f>IF('Indicator Date hidden'!AH109="x","x",$AG$2-'Indicator Date hidden'!AH109)</f>
        <v>0</v>
      </c>
      <c r="AH108" s="170">
        <f>IF('Indicator Date hidden'!AI109="x","x",$AH$2-'Indicator Date hidden'!AI109)</f>
        <v>0</v>
      </c>
      <c r="AI108" s="170">
        <f>IF('Indicator Date hidden'!AJ109="x","x",$AI$2-'Indicator Date hidden'!AJ109)</f>
        <v>0</v>
      </c>
      <c r="AJ108" s="170" t="str">
        <f>IF('Indicator Date hidden'!AK109="x","x",$AJ$2-'Indicator Date hidden'!AK109)</f>
        <v>x</v>
      </c>
      <c r="AK108" s="170">
        <f>IF('Indicator Date hidden'!AL109="x","x",$AK$2-'Indicator Date hidden'!AL109)</f>
        <v>1</v>
      </c>
      <c r="AL108" s="170">
        <f>IF('Indicator Date hidden'!AM109="x","x",$AL$2-'Indicator Date hidden'!AM109)</f>
        <v>0</v>
      </c>
      <c r="AM108" s="170">
        <f>IF('Indicator Date hidden'!AN109="x","x",$AM$2-'Indicator Date hidden'!AN109)</f>
        <v>0</v>
      </c>
      <c r="AN108" s="170">
        <f>IF('Indicator Date hidden'!AO109="x","x",$AN$2-'Indicator Date hidden'!AO109)</f>
        <v>0</v>
      </c>
      <c r="AO108" s="170">
        <f>IF('Indicator Date hidden'!AP109="x","x",$AO$2-'Indicator Date hidden'!AP109)</f>
        <v>0</v>
      </c>
      <c r="AP108" s="170">
        <f>IF('Indicator Date hidden'!AQ109="x","x",$AP$2-'Indicator Date hidden'!AQ109)</f>
        <v>0</v>
      </c>
      <c r="AQ108" s="170" t="str">
        <f>IF('Indicator Date hidden'!AR109="x","x",$AQ$2-'Indicator Date hidden'!AR109)</f>
        <v>x</v>
      </c>
      <c r="AR108" s="170">
        <f>IF('Indicator Date hidden'!AS109="x","x",$AR$2-'Indicator Date hidden'!AS109)</f>
        <v>0</v>
      </c>
      <c r="AS108" s="170">
        <f>IF('Indicator Date hidden'!AT109="x","x",$AS$2-'Indicator Date hidden'!AT109)</f>
        <v>0</v>
      </c>
      <c r="AT108" s="170">
        <f>IF('Indicator Date hidden'!AU109="x","x",$AT$2-'Indicator Date hidden'!AU109)</f>
        <v>0</v>
      </c>
      <c r="AU108" s="170">
        <f>IF('Indicator Date hidden'!AV109="x","x",$AU$2-'Indicator Date hidden'!AV109)</f>
        <v>1</v>
      </c>
      <c r="AV108" s="170">
        <f>IF('Indicator Date hidden'!AW109="x","x",$AV$2-'Indicator Date hidden'!AW109)</f>
        <v>0</v>
      </c>
      <c r="AW108" s="170">
        <f>IF('Indicator Date hidden'!AX109="x","x",$AW$2-'Indicator Date hidden'!AX109)</f>
        <v>0</v>
      </c>
      <c r="AX108" s="170">
        <f>IF('Indicator Date hidden'!AY109="x","x",$AX$2-'Indicator Date hidden'!AY109)</f>
        <v>0</v>
      </c>
      <c r="AY108" s="170">
        <f>IF('Indicator Date hidden'!AZ109="x","x",$AY$2-'Indicator Date hidden'!AZ109)</f>
        <v>0</v>
      </c>
      <c r="AZ108" s="170">
        <f>IF('Indicator Date hidden'!BA109="x","x",$AZ$2-'Indicator Date hidden'!BA109)</f>
        <v>0</v>
      </c>
      <c r="BA108" s="5">
        <f t="shared" si="5"/>
        <v>4</v>
      </c>
      <c r="BB108" s="171">
        <f t="shared" si="6"/>
        <v>9.0909090909090912E-2</v>
      </c>
      <c r="BC108" s="5">
        <f t="shared" si="7"/>
        <v>4</v>
      </c>
      <c r="BD108" s="171">
        <f t="shared" si="8"/>
        <v>0.28747978728803447</v>
      </c>
      <c r="BE108" s="174">
        <f t="shared" si="9"/>
        <v>0</v>
      </c>
    </row>
    <row r="109" spans="1:57" x14ac:dyDescent="0.25">
      <c r="A109" t="s">
        <v>200</v>
      </c>
      <c r="B109" s="170">
        <f>IF('Indicator Date hidden'!C110="x","x",$B$2-'Indicator Date hidden'!C110)</f>
        <v>0</v>
      </c>
      <c r="C109" s="170">
        <f>IF('Indicator Date hidden'!D110="x","x",$C$2-'Indicator Date hidden'!D110)</f>
        <v>0</v>
      </c>
      <c r="D109" s="170">
        <f>IF('Indicator Date hidden'!E110="x","x",$D$2-'Indicator Date hidden'!E110)</f>
        <v>0</v>
      </c>
      <c r="E109" s="170">
        <f>IF('Indicator Date hidden'!F110="x","x",$E$2-'Indicator Date hidden'!F110)</f>
        <v>0</v>
      </c>
      <c r="F109" s="170">
        <f>IF('Indicator Date hidden'!G110="x","x",$F$2-'Indicator Date hidden'!G110)</f>
        <v>0</v>
      </c>
      <c r="G109" s="170">
        <f>IF('Indicator Date hidden'!H110="x","x",$G$2-'Indicator Date hidden'!H110)</f>
        <v>0</v>
      </c>
      <c r="H109" s="170">
        <f>IF('Indicator Date hidden'!I110="x","x",$H$2-'Indicator Date hidden'!I110)</f>
        <v>0</v>
      </c>
      <c r="I109" s="170">
        <f>IF('Indicator Date hidden'!J110="x","x",$I$2-'Indicator Date hidden'!J110)</f>
        <v>0</v>
      </c>
      <c r="J109" s="170">
        <f>IF('Indicator Date hidden'!K110="x","x",$J$2-'Indicator Date hidden'!K110)</f>
        <v>0</v>
      </c>
      <c r="K109" s="170">
        <f>IF('Indicator Date hidden'!L110="x","x",$K$2-'Indicator Date hidden'!L110)</f>
        <v>0</v>
      </c>
      <c r="L109" s="170">
        <f>IF('Indicator Date hidden'!M110="x","x",$L$2-'Indicator Date hidden'!M110)</f>
        <v>0</v>
      </c>
      <c r="M109" s="170">
        <f>IF('Indicator Date hidden'!N110="x","x",$M$2-'Indicator Date hidden'!N110)</f>
        <v>0</v>
      </c>
      <c r="N109" s="170">
        <f>IF('Indicator Date hidden'!O110="x","x",$N$2-'Indicator Date hidden'!O110)</f>
        <v>0</v>
      </c>
      <c r="O109" s="170">
        <f>IF('Indicator Date hidden'!P110="x","x",$O$2-'Indicator Date hidden'!P110)</f>
        <v>0</v>
      </c>
      <c r="P109" s="170" t="str">
        <f>IF('Indicator Date hidden'!Q110="x","x",$P$2-'Indicator Date hidden'!Q110)</f>
        <v>x</v>
      </c>
      <c r="Q109" s="170" t="str">
        <f>IF('Indicator Date hidden'!R110="x","x",$Q$2-'Indicator Date hidden'!R110)</f>
        <v>x</v>
      </c>
      <c r="R109" s="170">
        <f>IF('Indicator Date hidden'!S110="x","x",$R$2-'Indicator Date hidden'!S110)</f>
        <v>0</v>
      </c>
      <c r="S109" s="170">
        <f>IF('Indicator Date hidden'!T110="x","x",$S$2-'Indicator Date hidden'!T110)</f>
        <v>0</v>
      </c>
      <c r="T109" s="170">
        <f>IF('Indicator Date hidden'!U110="x","x",$T$2-'Indicator Date hidden'!U110)</f>
        <v>0</v>
      </c>
      <c r="U109" s="170">
        <f>IF('Indicator Date hidden'!V110="x","x",$U$2-'Indicator Date hidden'!V110)</f>
        <v>0</v>
      </c>
      <c r="V109" s="170">
        <f>IF('Indicator Date hidden'!W110="x","x",$V$2-'Indicator Date hidden'!W110)</f>
        <v>1</v>
      </c>
      <c r="W109" s="170">
        <f>IF('Indicator Date hidden'!X110="x","x",$W$2-'Indicator Date hidden'!X110)</f>
        <v>9</v>
      </c>
      <c r="X109" s="170">
        <f>IF('Indicator Date hidden'!Y110="x","x",$X$2-'Indicator Date hidden'!Y110)</f>
        <v>6</v>
      </c>
      <c r="Y109" s="170">
        <f>IF('Indicator Date hidden'!Z110="x","x",$Y$2-'Indicator Date hidden'!Z110)</f>
        <v>0</v>
      </c>
      <c r="Z109" s="170">
        <f>IF('Indicator Date hidden'!AA110="x","x",$Z$2-'Indicator Date hidden'!AA110)</f>
        <v>0</v>
      </c>
      <c r="AA109" s="170" t="str">
        <f>IF('Indicator Date hidden'!AB110="x","x",$AA$2-'Indicator Date hidden'!AB110)</f>
        <v>x</v>
      </c>
      <c r="AB109" s="170">
        <f>IF('Indicator Date hidden'!AC110="x","x",$AB$2-'Indicator Date hidden'!AC110)</f>
        <v>0</v>
      </c>
      <c r="AC109" s="170">
        <f>IF('Indicator Date hidden'!AD110="x","x",$AC$2-'Indicator Date hidden'!AD110)</f>
        <v>0</v>
      </c>
      <c r="AD109" s="170" t="str">
        <f>IF('Indicator Date hidden'!AE110="x","x",$AD$2-'Indicator Date hidden'!AE110)</f>
        <v>x</v>
      </c>
      <c r="AE109" s="170" t="str">
        <f>IF('Indicator Date hidden'!AF110="x","x",$AE$2-'Indicator Date hidden'!AF110)</f>
        <v>x</v>
      </c>
      <c r="AF109" s="170" t="str">
        <f>IF('Indicator Date hidden'!AG110="x","x",$AF$2-'Indicator Date hidden'!AG110)</f>
        <v>x</v>
      </c>
      <c r="AG109" s="170">
        <f>IF('Indicator Date hidden'!AH110="x","x",$AG$2-'Indicator Date hidden'!AH110)</f>
        <v>0</v>
      </c>
      <c r="AH109" s="170">
        <f>IF('Indicator Date hidden'!AI110="x","x",$AH$2-'Indicator Date hidden'!AI110)</f>
        <v>0</v>
      </c>
      <c r="AI109" s="170">
        <f>IF('Indicator Date hidden'!AJ110="x","x",$AI$2-'Indicator Date hidden'!AJ110)</f>
        <v>0</v>
      </c>
      <c r="AJ109" s="170" t="str">
        <f>IF('Indicator Date hidden'!AK110="x","x",$AJ$2-'Indicator Date hidden'!AK110)</f>
        <v>x</v>
      </c>
      <c r="AK109" s="170" t="str">
        <f>IF('Indicator Date hidden'!AL110="x","x",$AK$2-'Indicator Date hidden'!AL110)</f>
        <v>x</v>
      </c>
      <c r="AL109" s="170">
        <f>IF('Indicator Date hidden'!AM110="x","x",$AL$2-'Indicator Date hidden'!AM110)</f>
        <v>0</v>
      </c>
      <c r="AM109" s="170">
        <f>IF('Indicator Date hidden'!AN110="x","x",$AM$2-'Indicator Date hidden'!AN110)</f>
        <v>0</v>
      </c>
      <c r="AN109" s="170">
        <f>IF('Indicator Date hidden'!AO110="x","x",$AN$2-'Indicator Date hidden'!AO110)</f>
        <v>0</v>
      </c>
      <c r="AO109" s="170" t="str">
        <f>IF('Indicator Date hidden'!AP110="x","x",$AO$2-'Indicator Date hidden'!AP110)</f>
        <v>x</v>
      </c>
      <c r="AP109" s="170" t="str">
        <f>IF('Indicator Date hidden'!AQ110="x","x",$AP$2-'Indicator Date hidden'!AQ110)</f>
        <v>x</v>
      </c>
      <c r="AQ109" s="170">
        <f>IF('Indicator Date hidden'!AR110="x","x",$AQ$2-'Indicator Date hidden'!AR110)</f>
        <v>4</v>
      </c>
      <c r="AR109" s="170">
        <f>IF('Indicator Date hidden'!AS110="x","x",$AR$2-'Indicator Date hidden'!AS110)</f>
        <v>0</v>
      </c>
      <c r="AS109" s="170" t="str">
        <f>IF('Indicator Date hidden'!AT110="x","x",$AS$2-'Indicator Date hidden'!AT110)</f>
        <v>x</v>
      </c>
      <c r="AT109" s="170">
        <f>IF('Indicator Date hidden'!AU110="x","x",$AT$2-'Indicator Date hidden'!AU110)</f>
        <v>0</v>
      </c>
      <c r="AU109" s="170">
        <f>IF('Indicator Date hidden'!AV110="x","x",$AU$2-'Indicator Date hidden'!AV110)</f>
        <v>1</v>
      </c>
      <c r="AV109" s="170">
        <f>IF('Indicator Date hidden'!AW110="x","x",$AV$2-'Indicator Date hidden'!AW110)</f>
        <v>0</v>
      </c>
      <c r="AW109" s="170">
        <f>IF('Indicator Date hidden'!AX110="x","x",$AW$2-'Indicator Date hidden'!AX110)</f>
        <v>1</v>
      </c>
      <c r="AX109" s="170">
        <f>IF('Indicator Date hidden'!AY110="x","x",$AX$2-'Indicator Date hidden'!AY110)</f>
        <v>0</v>
      </c>
      <c r="AY109" s="170">
        <f>IF('Indicator Date hidden'!AZ110="x","x",$AY$2-'Indicator Date hidden'!AZ110)</f>
        <v>0</v>
      </c>
      <c r="AZ109" s="170">
        <f>IF('Indicator Date hidden'!BA110="x","x",$AZ$2-'Indicator Date hidden'!BA110)</f>
        <v>0</v>
      </c>
      <c r="BA109" s="5">
        <f t="shared" si="5"/>
        <v>22</v>
      </c>
      <c r="BB109" s="171">
        <f t="shared" si="6"/>
        <v>0.55000000000000004</v>
      </c>
      <c r="BC109" s="5">
        <f t="shared" si="7"/>
        <v>6</v>
      </c>
      <c r="BD109" s="171">
        <f t="shared" si="8"/>
        <v>1.7599715906798041</v>
      </c>
      <c r="BE109" s="174">
        <f t="shared" si="9"/>
        <v>0</v>
      </c>
    </row>
    <row r="110" spans="1:57" x14ac:dyDescent="0.25">
      <c r="A110" t="s">
        <v>202</v>
      </c>
      <c r="B110" s="170">
        <f>IF('Indicator Date hidden'!C111="x","x",$B$2-'Indicator Date hidden'!C111)</f>
        <v>0</v>
      </c>
      <c r="C110" s="170">
        <f>IF('Indicator Date hidden'!D111="x","x",$C$2-'Indicator Date hidden'!D111)</f>
        <v>0</v>
      </c>
      <c r="D110" s="170">
        <f>IF('Indicator Date hidden'!E111="x","x",$D$2-'Indicator Date hidden'!E111)</f>
        <v>0</v>
      </c>
      <c r="E110" s="170">
        <f>IF('Indicator Date hidden'!F111="x","x",$E$2-'Indicator Date hidden'!F111)</f>
        <v>0</v>
      </c>
      <c r="F110" s="170">
        <f>IF('Indicator Date hidden'!G111="x","x",$F$2-'Indicator Date hidden'!G111)</f>
        <v>0</v>
      </c>
      <c r="G110" s="170">
        <f>IF('Indicator Date hidden'!H111="x","x",$G$2-'Indicator Date hidden'!H111)</f>
        <v>0</v>
      </c>
      <c r="H110" s="170">
        <f>IF('Indicator Date hidden'!I111="x","x",$H$2-'Indicator Date hidden'!I111)</f>
        <v>0</v>
      </c>
      <c r="I110" s="170">
        <f>IF('Indicator Date hidden'!J111="x","x",$I$2-'Indicator Date hidden'!J111)</f>
        <v>0</v>
      </c>
      <c r="J110" s="170">
        <f>IF('Indicator Date hidden'!K111="x","x",$J$2-'Indicator Date hidden'!K111)</f>
        <v>0</v>
      </c>
      <c r="K110" s="170">
        <f>IF('Indicator Date hidden'!L111="x","x",$K$2-'Indicator Date hidden'!L111)</f>
        <v>0</v>
      </c>
      <c r="L110" s="170">
        <f>IF('Indicator Date hidden'!M111="x","x",$L$2-'Indicator Date hidden'!M111)</f>
        <v>0</v>
      </c>
      <c r="M110" s="170">
        <f>IF('Indicator Date hidden'!N111="x","x",$M$2-'Indicator Date hidden'!N111)</f>
        <v>0</v>
      </c>
      <c r="N110" s="170">
        <f>IF('Indicator Date hidden'!O111="x","x",$N$2-'Indicator Date hidden'!O111)</f>
        <v>0</v>
      </c>
      <c r="O110" s="170">
        <f>IF('Indicator Date hidden'!P111="x","x",$O$2-'Indicator Date hidden'!P111)</f>
        <v>0</v>
      </c>
      <c r="P110" s="170">
        <f>IF('Indicator Date hidden'!Q111="x","x",$P$2-'Indicator Date hidden'!Q111)</f>
        <v>0</v>
      </c>
      <c r="Q110" s="170">
        <f>IF('Indicator Date hidden'!R111="x","x",$Q$2-'Indicator Date hidden'!R111)</f>
        <v>4</v>
      </c>
      <c r="R110" s="170">
        <f>IF('Indicator Date hidden'!S111="x","x",$R$2-'Indicator Date hidden'!S111)</f>
        <v>0</v>
      </c>
      <c r="S110" s="170">
        <f>IF('Indicator Date hidden'!T111="x","x",$S$2-'Indicator Date hidden'!T111)</f>
        <v>0</v>
      </c>
      <c r="T110" s="170">
        <f>IF('Indicator Date hidden'!U111="x","x",$T$2-'Indicator Date hidden'!U111)</f>
        <v>0</v>
      </c>
      <c r="U110" s="170">
        <f>IF('Indicator Date hidden'!V111="x","x",$U$2-'Indicator Date hidden'!V111)</f>
        <v>0</v>
      </c>
      <c r="V110" s="170">
        <f>IF('Indicator Date hidden'!W111="x","x",$V$2-'Indicator Date hidden'!W111)</f>
        <v>1</v>
      </c>
      <c r="W110" s="170">
        <f>IF('Indicator Date hidden'!X111="x","x",$W$2-'Indicator Date hidden'!X111)</f>
        <v>4</v>
      </c>
      <c r="X110" s="170">
        <f>IF('Indicator Date hidden'!Y111="x","x",$X$2-'Indicator Date hidden'!Y111)</f>
        <v>6</v>
      </c>
      <c r="Y110" s="170">
        <f>IF('Indicator Date hidden'!Z111="x","x",$Y$2-'Indicator Date hidden'!Z111)</f>
        <v>0</v>
      </c>
      <c r="Z110" s="170">
        <f>IF('Indicator Date hidden'!AA111="x","x",$Z$2-'Indicator Date hidden'!AA111)</f>
        <v>0</v>
      </c>
      <c r="AA110" s="170">
        <f>IF('Indicator Date hidden'!AB111="x","x",$AA$2-'Indicator Date hidden'!AB111)</f>
        <v>0</v>
      </c>
      <c r="AB110" s="170">
        <f>IF('Indicator Date hidden'!AC111="x","x",$AB$2-'Indicator Date hidden'!AC111)</f>
        <v>0</v>
      </c>
      <c r="AC110" s="170">
        <f>IF('Indicator Date hidden'!AD111="x","x",$AC$2-'Indicator Date hidden'!AD111)</f>
        <v>0</v>
      </c>
      <c r="AD110" s="170">
        <f>IF('Indicator Date hidden'!AE111="x","x",$AD$2-'Indicator Date hidden'!AE111)</f>
        <v>0</v>
      </c>
      <c r="AE110" s="170">
        <f>IF('Indicator Date hidden'!AF111="x","x",$AE$2-'Indicator Date hidden'!AF111)</f>
        <v>0</v>
      </c>
      <c r="AF110" s="170">
        <f>IF('Indicator Date hidden'!AG111="x","x",$AF$2-'Indicator Date hidden'!AG111)</f>
        <v>1</v>
      </c>
      <c r="AG110" s="170">
        <f>IF('Indicator Date hidden'!AH111="x","x",$AG$2-'Indicator Date hidden'!AH111)</f>
        <v>0</v>
      </c>
      <c r="AH110" s="170">
        <f>IF('Indicator Date hidden'!AI111="x","x",$AH$2-'Indicator Date hidden'!AI111)</f>
        <v>0</v>
      </c>
      <c r="AI110" s="170">
        <f>IF('Indicator Date hidden'!AJ111="x","x",$AI$2-'Indicator Date hidden'!AJ111)</f>
        <v>0</v>
      </c>
      <c r="AJ110" s="170" t="str">
        <f>IF('Indicator Date hidden'!AK111="x","x",$AJ$2-'Indicator Date hidden'!AK111)</f>
        <v>x</v>
      </c>
      <c r="AK110" s="170">
        <f>IF('Indicator Date hidden'!AL111="x","x",$AK$2-'Indicator Date hidden'!AL111)</f>
        <v>0</v>
      </c>
      <c r="AL110" s="170">
        <f>IF('Indicator Date hidden'!AM111="x","x",$AL$2-'Indicator Date hidden'!AM111)</f>
        <v>0</v>
      </c>
      <c r="AM110" s="170">
        <f>IF('Indicator Date hidden'!AN111="x","x",$AM$2-'Indicator Date hidden'!AN111)</f>
        <v>0</v>
      </c>
      <c r="AN110" s="170">
        <f>IF('Indicator Date hidden'!AO111="x","x",$AN$2-'Indicator Date hidden'!AO111)</f>
        <v>0</v>
      </c>
      <c r="AO110" s="170">
        <f>IF('Indicator Date hidden'!AP111="x","x",$AO$2-'Indicator Date hidden'!AP111)</f>
        <v>0</v>
      </c>
      <c r="AP110" s="170">
        <f>IF('Indicator Date hidden'!AQ111="x","x",$AP$2-'Indicator Date hidden'!AQ111)</f>
        <v>0</v>
      </c>
      <c r="AQ110" s="170">
        <f>IF('Indicator Date hidden'!AR111="x","x",$AQ$2-'Indicator Date hidden'!AR111)</f>
        <v>4</v>
      </c>
      <c r="AR110" s="170">
        <f>IF('Indicator Date hidden'!AS111="x","x",$AR$2-'Indicator Date hidden'!AS111)</f>
        <v>0</v>
      </c>
      <c r="AS110" s="170">
        <f>IF('Indicator Date hidden'!AT111="x","x",$AS$2-'Indicator Date hidden'!AT111)</f>
        <v>0</v>
      </c>
      <c r="AT110" s="170">
        <f>IF('Indicator Date hidden'!AU111="x","x",$AT$2-'Indicator Date hidden'!AU111)</f>
        <v>0</v>
      </c>
      <c r="AU110" s="170">
        <f>IF('Indicator Date hidden'!AV111="x","x",$AU$2-'Indicator Date hidden'!AV111)</f>
        <v>1</v>
      </c>
      <c r="AV110" s="170">
        <f>IF('Indicator Date hidden'!AW111="x","x",$AV$2-'Indicator Date hidden'!AW111)</f>
        <v>0</v>
      </c>
      <c r="AW110" s="170">
        <f>IF('Indicator Date hidden'!AX111="x","x",$AW$2-'Indicator Date hidden'!AX111)</f>
        <v>0</v>
      </c>
      <c r="AX110" s="170">
        <f>IF('Indicator Date hidden'!AY111="x","x",$AX$2-'Indicator Date hidden'!AY111)</f>
        <v>0</v>
      </c>
      <c r="AY110" s="170">
        <f>IF('Indicator Date hidden'!AZ111="x","x",$AY$2-'Indicator Date hidden'!AZ111)</f>
        <v>0</v>
      </c>
      <c r="AZ110" s="170">
        <f>IF('Indicator Date hidden'!BA111="x","x",$AZ$2-'Indicator Date hidden'!BA111)</f>
        <v>0</v>
      </c>
      <c r="BA110" s="5">
        <f t="shared" si="5"/>
        <v>21</v>
      </c>
      <c r="BB110" s="171">
        <f t="shared" si="6"/>
        <v>0.42</v>
      </c>
      <c r="BC110" s="5">
        <f t="shared" si="7"/>
        <v>7</v>
      </c>
      <c r="BD110" s="171">
        <f t="shared" si="8"/>
        <v>1.2504399225872469</v>
      </c>
      <c r="BE110" s="174">
        <f t="shared" si="9"/>
        <v>0</v>
      </c>
    </row>
    <row r="111" spans="1:57" x14ac:dyDescent="0.25">
      <c r="A111" t="s">
        <v>204</v>
      </c>
      <c r="B111" s="170">
        <f>IF('Indicator Date hidden'!C112="x","x",$B$2-'Indicator Date hidden'!C112)</f>
        <v>0</v>
      </c>
      <c r="C111" s="170">
        <f>IF('Indicator Date hidden'!D112="x","x",$C$2-'Indicator Date hidden'!D112)</f>
        <v>0</v>
      </c>
      <c r="D111" s="170">
        <f>IF('Indicator Date hidden'!E112="x","x",$D$2-'Indicator Date hidden'!E112)</f>
        <v>0</v>
      </c>
      <c r="E111" s="170">
        <f>IF('Indicator Date hidden'!F112="x","x",$E$2-'Indicator Date hidden'!F112)</f>
        <v>0</v>
      </c>
      <c r="F111" s="170">
        <f>IF('Indicator Date hidden'!G112="x","x",$F$2-'Indicator Date hidden'!G112)</f>
        <v>0</v>
      </c>
      <c r="G111" s="170">
        <f>IF('Indicator Date hidden'!H112="x","x",$G$2-'Indicator Date hidden'!H112)</f>
        <v>0</v>
      </c>
      <c r="H111" s="170">
        <f>IF('Indicator Date hidden'!I112="x","x",$H$2-'Indicator Date hidden'!I112)</f>
        <v>0</v>
      </c>
      <c r="I111" s="170">
        <f>IF('Indicator Date hidden'!J112="x","x",$I$2-'Indicator Date hidden'!J112)</f>
        <v>0</v>
      </c>
      <c r="J111" s="170">
        <f>IF('Indicator Date hidden'!K112="x","x",$J$2-'Indicator Date hidden'!K112)</f>
        <v>0</v>
      </c>
      <c r="K111" s="170">
        <f>IF('Indicator Date hidden'!L112="x","x",$K$2-'Indicator Date hidden'!L112)</f>
        <v>0</v>
      </c>
      <c r="L111" s="170">
        <f>IF('Indicator Date hidden'!M112="x","x",$L$2-'Indicator Date hidden'!M112)</f>
        <v>0</v>
      </c>
      <c r="M111" s="170">
        <f>IF('Indicator Date hidden'!N112="x","x",$M$2-'Indicator Date hidden'!N112)</f>
        <v>0</v>
      </c>
      <c r="N111" s="170">
        <f>IF('Indicator Date hidden'!O112="x","x",$N$2-'Indicator Date hidden'!O112)</f>
        <v>0</v>
      </c>
      <c r="O111" s="170">
        <f>IF('Indicator Date hidden'!P112="x","x",$O$2-'Indicator Date hidden'!P112)</f>
        <v>0</v>
      </c>
      <c r="P111" s="170">
        <f>IF('Indicator Date hidden'!Q112="x","x",$P$2-'Indicator Date hidden'!Q112)</f>
        <v>0</v>
      </c>
      <c r="Q111" s="170" t="str">
        <f>IF('Indicator Date hidden'!R112="x","x",$Q$2-'Indicator Date hidden'!R112)</f>
        <v>x</v>
      </c>
      <c r="R111" s="170">
        <f>IF('Indicator Date hidden'!S112="x","x",$R$2-'Indicator Date hidden'!S112)</f>
        <v>0</v>
      </c>
      <c r="S111" s="170">
        <f>IF('Indicator Date hidden'!T112="x","x",$S$2-'Indicator Date hidden'!T112)</f>
        <v>0</v>
      </c>
      <c r="T111" s="170">
        <f>IF('Indicator Date hidden'!U112="x","x",$T$2-'Indicator Date hidden'!U112)</f>
        <v>0</v>
      </c>
      <c r="U111" s="170">
        <f>IF('Indicator Date hidden'!V112="x","x",$U$2-'Indicator Date hidden'!V112)</f>
        <v>0</v>
      </c>
      <c r="V111" s="170">
        <f>IF('Indicator Date hidden'!W112="x","x",$V$2-'Indicator Date hidden'!W112)</f>
        <v>1</v>
      </c>
      <c r="W111" s="170" t="str">
        <f>IF('Indicator Date hidden'!X112="x","x",$W$2-'Indicator Date hidden'!X112)</f>
        <v>x</v>
      </c>
      <c r="X111" s="170" t="str">
        <f>IF('Indicator Date hidden'!Y112="x","x",$X$2-'Indicator Date hidden'!Y112)</f>
        <v>x</v>
      </c>
      <c r="Y111" s="170">
        <f>IF('Indicator Date hidden'!Z112="x","x",$Y$2-'Indicator Date hidden'!Z112)</f>
        <v>0</v>
      </c>
      <c r="Z111" s="170">
        <f>IF('Indicator Date hidden'!AA112="x","x",$Z$2-'Indicator Date hidden'!AA112)</f>
        <v>0</v>
      </c>
      <c r="AA111" s="170">
        <f>IF('Indicator Date hidden'!AB112="x","x",$AA$2-'Indicator Date hidden'!AB112)</f>
        <v>1</v>
      </c>
      <c r="AB111" s="170">
        <f>IF('Indicator Date hidden'!AC112="x","x",$AB$2-'Indicator Date hidden'!AC112)</f>
        <v>0</v>
      </c>
      <c r="AC111" s="170">
        <f>IF('Indicator Date hidden'!AD112="x","x",$AC$2-'Indicator Date hidden'!AD112)</f>
        <v>0</v>
      </c>
      <c r="AD111" s="170" t="str">
        <f>IF('Indicator Date hidden'!AE112="x","x",$AD$2-'Indicator Date hidden'!AE112)</f>
        <v>x</v>
      </c>
      <c r="AE111" s="170">
        <f>IF('Indicator Date hidden'!AF112="x","x",$AE$2-'Indicator Date hidden'!AF112)</f>
        <v>0</v>
      </c>
      <c r="AF111" s="170">
        <f>IF('Indicator Date hidden'!AG112="x","x",$AF$2-'Indicator Date hidden'!AG112)</f>
        <v>3</v>
      </c>
      <c r="AG111" s="170">
        <f>IF('Indicator Date hidden'!AH112="x","x",$AG$2-'Indicator Date hidden'!AH112)</f>
        <v>0</v>
      </c>
      <c r="AH111" s="170">
        <f>IF('Indicator Date hidden'!AI112="x","x",$AH$2-'Indicator Date hidden'!AI112)</f>
        <v>0</v>
      </c>
      <c r="AI111" s="170">
        <f>IF('Indicator Date hidden'!AJ112="x","x",$AI$2-'Indicator Date hidden'!AJ112)</f>
        <v>0</v>
      </c>
      <c r="AJ111" s="170" t="str">
        <f>IF('Indicator Date hidden'!AK112="x","x",$AJ$2-'Indicator Date hidden'!AK112)</f>
        <v>x</v>
      </c>
      <c r="AK111" s="170">
        <f>IF('Indicator Date hidden'!AL112="x","x",$AK$2-'Indicator Date hidden'!AL112)</f>
        <v>1</v>
      </c>
      <c r="AL111" s="170">
        <f>IF('Indicator Date hidden'!AM112="x","x",$AL$2-'Indicator Date hidden'!AM112)</f>
        <v>0</v>
      </c>
      <c r="AM111" s="170">
        <f>IF('Indicator Date hidden'!AN112="x","x",$AM$2-'Indicator Date hidden'!AN112)</f>
        <v>0</v>
      </c>
      <c r="AN111" s="170">
        <f>IF('Indicator Date hidden'!AO112="x","x",$AN$2-'Indicator Date hidden'!AO112)</f>
        <v>0</v>
      </c>
      <c r="AO111" s="170">
        <f>IF('Indicator Date hidden'!AP112="x","x",$AO$2-'Indicator Date hidden'!AP112)</f>
        <v>0</v>
      </c>
      <c r="AP111" s="170">
        <f>IF('Indicator Date hidden'!AQ112="x","x",$AP$2-'Indicator Date hidden'!AQ112)</f>
        <v>0</v>
      </c>
      <c r="AQ111" s="170">
        <f>IF('Indicator Date hidden'!AR112="x","x",$AQ$2-'Indicator Date hidden'!AR112)</f>
        <v>0</v>
      </c>
      <c r="AR111" s="170">
        <f>IF('Indicator Date hidden'!AS112="x","x",$AR$2-'Indicator Date hidden'!AS112)</f>
        <v>0</v>
      </c>
      <c r="AS111" s="170">
        <f>IF('Indicator Date hidden'!AT112="x","x",$AS$2-'Indicator Date hidden'!AT112)</f>
        <v>0</v>
      </c>
      <c r="AT111" s="170">
        <f>IF('Indicator Date hidden'!AU112="x","x",$AT$2-'Indicator Date hidden'!AU112)</f>
        <v>0</v>
      </c>
      <c r="AU111" s="170">
        <f>IF('Indicator Date hidden'!AV112="x","x",$AU$2-'Indicator Date hidden'!AV112)</f>
        <v>1</v>
      </c>
      <c r="AV111" s="170">
        <f>IF('Indicator Date hidden'!AW112="x","x",$AV$2-'Indicator Date hidden'!AW112)</f>
        <v>0</v>
      </c>
      <c r="AW111" s="170">
        <f>IF('Indicator Date hidden'!AX112="x","x",$AW$2-'Indicator Date hidden'!AX112)</f>
        <v>0</v>
      </c>
      <c r="AX111" s="170">
        <f>IF('Indicator Date hidden'!AY112="x","x",$AX$2-'Indicator Date hidden'!AY112)</f>
        <v>0</v>
      </c>
      <c r="AY111" s="170">
        <f>IF('Indicator Date hidden'!AZ112="x","x",$AY$2-'Indicator Date hidden'!AZ112)</f>
        <v>0</v>
      </c>
      <c r="AZ111" s="170">
        <f>IF('Indicator Date hidden'!BA112="x","x",$AZ$2-'Indicator Date hidden'!BA112)</f>
        <v>0</v>
      </c>
      <c r="BA111" s="5">
        <f t="shared" si="5"/>
        <v>7</v>
      </c>
      <c r="BB111" s="171">
        <f t="shared" si="6"/>
        <v>0.15217391304347827</v>
      </c>
      <c r="BC111" s="5">
        <f t="shared" si="7"/>
        <v>5</v>
      </c>
      <c r="BD111" s="171">
        <f t="shared" si="8"/>
        <v>0.50936410929826004</v>
      </c>
      <c r="BE111" s="174">
        <f t="shared" si="9"/>
        <v>0</v>
      </c>
    </row>
    <row r="112" spans="1:57" x14ac:dyDescent="0.25">
      <c r="A112" t="s">
        <v>206</v>
      </c>
      <c r="B112" s="170">
        <f>IF('Indicator Date hidden'!C113="x","x",$B$2-'Indicator Date hidden'!C113)</f>
        <v>0</v>
      </c>
      <c r="C112" s="170">
        <f>IF('Indicator Date hidden'!D113="x","x",$C$2-'Indicator Date hidden'!D113)</f>
        <v>0</v>
      </c>
      <c r="D112" s="170">
        <f>IF('Indicator Date hidden'!E113="x","x",$D$2-'Indicator Date hidden'!E113)</f>
        <v>0</v>
      </c>
      <c r="E112" s="170">
        <f>IF('Indicator Date hidden'!F113="x","x",$E$2-'Indicator Date hidden'!F113)</f>
        <v>0</v>
      </c>
      <c r="F112" s="170">
        <f>IF('Indicator Date hidden'!G113="x","x",$F$2-'Indicator Date hidden'!G113)</f>
        <v>0</v>
      </c>
      <c r="G112" s="170">
        <f>IF('Indicator Date hidden'!H113="x","x",$G$2-'Indicator Date hidden'!H113)</f>
        <v>0</v>
      </c>
      <c r="H112" s="170">
        <f>IF('Indicator Date hidden'!I113="x","x",$H$2-'Indicator Date hidden'!I113)</f>
        <v>0</v>
      </c>
      <c r="I112" s="170">
        <f>IF('Indicator Date hidden'!J113="x","x",$I$2-'Indicator Date hidden'!J113)</f>
        <v>0</v>
      </c>
      <c r="J112" s="170">
        <f>IF('Indicator Date hidden'!K113="x","x",$J$2-'Indicator Date hidden'!K113)</f>
        <v>0</v>
      </c>
      <c r="K112" s="170">
        <f>IF('Indicator Date hidden'!L113="x","x",$K$2-'Indicator Date hidden'!L113)</f>
        <v>0</v>
      </c>
      <c r="L112" s="170">
        <f>IF('Indicator Date hidden'!M113="x","x",$L$2-'Indicator Date hidden'!M113)</f>
        <v>0</v>
      </c>
      <c r="M112" s="170">
        <f>IF('Indicator Date hidden'!N113="x","x",$M$2-'Indicator Date hidden'!N113)</f>
        <v>0</v>
      </c>
      <c r="N112" s="170">
        <f>IF('Indicator Date hidden'!O113="x","x",$N$2-'Indicator Date hidden'!O113)</f>
        <v>0</v>
      </c>
      <c r="O112" s="170">
        <f>IF('Indicator Date hidden'!P113="x","x",$O$2-'Indicator Date hidden'!P113)</f>
        <v>0</v>
      </c>
      <c r="P112" s="170">
        <f>IF('Indicator Date hidden'!Q113="x","x",$P$2-'Indicator Date hidden'!Q113)</f>
        <v>0</v>
      </c>
      <c r="Q112" s="170">
        <f>IF('Indicator Date hidden'!R113="x","x",$Q$2-'Indicator Date hidden'!R113)</f>
        <v>3</v>
      </c>
      <c r="R112" s="170">
        <f>IF('Indicator Date hidden'!S113="x","x",$R$2-'Indicator Date hidden'!S113)</f>
        <v>0</v>
      </c>
      <c r="S112" s="170">
        <f>IF('Indicator Date hidden'!T113="x","x",$S$2-'Indicator Date hidden'!T113)</f>
        <v>0</v>
      </c>
      <c r="T112" s="170">
        <f>IF('Indicator Date hidden'!U113="x","x",$T$2-'Indicator Date hidden'!U113)</f>
        <v>0</v>
      </c>
      <c r="U112" s="170">
        <f>IF('Indicator Date hidden'!V113="x","x",$U$2-'Indicator Date hidden'!V113)</f>
        <v>0</v>
      </c>
      <c r="V112" s="170">
        <f>IF('Indicator Date hidden'!W113="x","x",$V$2-'Indicator Date hidden'!W113)</f>
        <v>1</v>
      </c>
      <c r="W112" s="170">
        <f>IF('Indicator Date hidden'!X113="x","x",$W$2-'Indicator Date hidden'!X113)</f>
        <v>4</v>
      </c>
      <c r="X112" s="170">
        <f>IF('Indicator Date hidden'!Y113="x","x",$X$2-'Indicator Date hidden'!Y113)</f>
        <v>5</v>
      </c>
      <c r="Y112" s="170">
        <f>IF('Indicator Date hidden'!Z113="x","x",$Y$2-'Indicator Date hidden'!Z113)</f>
        <v>0</v>
      </c>
      <c r="Z112" s="170">
        <f>IF('Indicator Date hidden'!AA113="x","x",$Z$2-'Indicator Date hidden'!AA113)</f>
        <v>0</v>
      </c>
      <c r="AA112" s="170">
        <f>IF('Indicator Date hidden'!AB113="x","x",$AA$2-'Indicator Date hidden'!AB113)</f>
        <v>0</v>
      </c>
      <c r="AB112" s="170">
        <f>IF('Indicator Date hidden'!AC113="x","x",$AB$2-'Indicator Date hidden'!AC113)</f>
        <v>0</v>
      </c>
      <c r="AC112" s="170">
        <f>IF('Indicator Date hidden'!AD113="x","x",$AC$2-'Indicator Date hidden'!AD113)</f>
        <v>0</v>
      </c>
      <c r="AD112" s="170">
        <f>IF('Indicator Date hidden'!AE113="x","x",$AD$2-'Indicator Date hidden'!AE113)</f>
        <v>0</v>
      </c>
      <c r="AE112" s="170">
        <f>IF('Indicator Date hidden'!AF113="x","x",$AE$2-'Indicator Date hidden'!AF113)</f>
        <v>0</v>
      </c>
      <c r="AF112" s="170">
        <f>IF('Indicator Date hidden'!AG113="x","x",$AF$2-'Indicator Date hidden'!AG113)</f>
        <v>-1</v>
      </c>
      <c r="AG112" s="170">
        <f>IF('Indicator Date hidden'!AH113="x","x",$AG$2-'Indicator Date hidden'!AH113)</f>
        <v>0</v>
      </c>
      <c r="AH112" s="170">
        <f>IF('Indicator Date hidden'!AI113="x","x",$AH$2-'Indicator Date hidden'!AI113)</f>
        <v>0</v>
      </c>
      <c r="AI112" s="170">
        <f>IF('Indicator Date hidden'!AJ113="x","x",$AI$2-'Indicator Date hidden'!AJ113)</f>
        <v>0</v>
      </c>
      <c r="AJ112" s="170">
        <f>IF('Indicator Date hidden'!AK113="x","x",$AJ$2-'Indicator Date hidden'!AK113)</f>
        <v>1</v>
      </c>
      <c r="AK112" s="170">
        <f>IF('Indicator Date hidden'!AL113="x","x",$AK$2-'Indicator Date hidden'!AL113)</f>
        <v>1</v>
      </c>
      <c r="AL112" s="170">
        <f>IF('Indicator Date hidden'!AM113="x","x",$AL$2-'Indicator Date hidden'!AM113)</f>
        <v>0</v>
      </c>
      <c r="AM112" s="170">
        <f>IF('Indicator Date hidden'!AN113="x","x",$AM$2-'Indicator Date hidden'!AN113)</f>
        <v>0</v>
      </c>
      <c r="AN112" s="170">
        <f>IF('Indicator Date hidden'!AO113="x","x",$AN$2-'Indicator Date hidden'!AO113)</f>
        <v>0</v>
      </c>
      <c r="AO112" s="170">
        <f>IF('Indicator Date hidden'!AP113="x","x",$AO$2-'Indicator Date hidden'!AP113)</f>
        <v>0</v>
      </c>
      <c r="AP112" s="170">
        <f>IF('Indicator Date hidden'!AQ113="x","x",$AP$2-'Indicator Date hidden'!AQ113)</f>
        <v>0</v>
      </c>
      <c r="AQ112" s="170">
        <f>IF('Indicator Date hidden'!AR113="x","x",$AQ$2-'Indicator Date hidden'!AR113)</f>
        <v>0</v>
      </c>
      <c r="AR112" s="170">
        <f>IF('Indicator Date hidden'!AS113="x","x",$AR$2-'Indicator Date hidden'!AS113)</f>
        <v>0</v>
      </c>
      <c r="AS112" s="170">
        <f>IF('Indicator Date hidden'!AT113="x","x",$AS$2-'Indicator Date hidden'!AT113)</f>
        <v>0</v>
      </c>
      <c r="AT112" s="170">
        <f>IF('Indicator Date hidden'!AU113="x","x",$AT$2-'Indicator Date hidden'!AU113)</f>
        <v>0</v>
      </c>
      <c r="AU112" s="170">
        <f>IF('Indicator Date hidden'!AV113="x","x",$AU$2-'Indicator Date hidden'!AV113)</f>
        <v>1</v>
      </c>
      <c r="AV112" s="170">
        <f>IF('Indicator Date hidden'!AW113="x","x",$AV$2-'Indicator Date hidden'!AW113)</f>
        <v>0</v>
      </c>
      <c r="AW112" s="170">
        <f>IF('Indicator Date hidden'!AX113="x","x",$AW$2-'Indicator Date hidden'!AX113)</f>
        <v>0</v>
      </c>
      <c r="AX112" s="170">
        <f>IF('Indicator Date hidden'!AY113="x","x",$AX$2-'Indicator Date hidden'!AY113)</f>
        <v>0</v>
      </c>
      <c r="AY112" s="170">
        <f>IF('Indicator Date hidden'!AZ113="x","x",$AY$2-'Indicator Date hidden'!AZ113)</f>
        <v>0</v>
      </c>
      <c r="AZ112" s="170">
        <f>IF('Indicator Date hidden'!BA113="x","x",$AZ$2-'Indicator Date hidden'!BA113)</f>
        <v>0</v>
      </c>
      <c r="BA112" s="5">
        <f t="shared" si="5"/>
        <v>15</v>
      </c>
      <c r="BB112" s="171">
        <f t="shared" si="6"/>
        <v>0.29411764705882354</v>
      </c>
      <c r="BC112" s="5">
        <f t="shared" si="7"/>
        <v>7</v>
      </c>
      <c r="BD112" s="171">
        <f t="shared" si="8"/>
        <v>0.99595490974119949</v>
      </c>
      <c r="BE112" s="174">
        <f t="shared" si="9"/>
        <v>0</v>
      </c>
    </row>
    <row r="113" spans="1:57" x14ac:dyDescent="0.25">
      <c r="A113" t="s">
        <v>208</v>
      </c>
      <c r="B113" s="170">
        <f>IF('Indicator Date hidden'!C114="x","x",$B$2-'Indicator Date hidden'!C114)</f>
        <v>0</v>
      </c>
      <c r="C113" s="170">
        <f>IF('Indicator Date hidden'!D114="x","x",$C$2-'Indicator Date hidden'!D114)</f>
        <v>0</v>
      </c>
      <c r="D113" s="170">
        <f>IF('Indicator Date hidden'!E114="x","x",$D$2-'Indicator Date hidden'!E114)</f>
        <v>0</v>
      </c>
      <c r="E113" s="170">
        <f>IF('Indicator Date hidden'!F114="x","x",$E$2-'Indicator Date hidden'!F114)</f>
        <v>0</v>
      </c>
      <c r="F113" s="170">
        <f>IF('Indicator Date hidden'!G114="x","x",$F$2-'Indicator Date hidden'!G114)</f>
        <v>0</v>
      </c>
      <c r="G113" s="170">
        <f>IF('Indicator Date hidden'!H114="x","x",$G$2-'Indicator Date hidden'!H114)</f>
        <v>0</v>
      </c>
      <c r="H113" s="170">
        <f>IF('Indicator Date hidden'!I114="x","x",$H$2-'Indicator Date hidden'!I114)</f>
        <v>0</v>
      </c>
      <c r="I113" s="170">
        <f>IF('Indicator Date hidden'!J114="x","x",$I$2-'Indicator Date hidden'!J114)</f>
        <v>0</v>
      </c>
      <c r="J113" s="170">
        <f>IF('Indicator Date hidden'!K114="x","x",$J$2-'Indicator Date hidden'!K114)</f>
        <v>0</v>
      </c>
      <c r="K113" s="170">
        <f>IF('Indicator Date hidden'!L114="x","x",$K$2-'Indicator Date hidden'!L114)</f>
        <v>0</v>
      </c>
      <c r="L113" s="170">
        <f>IF('Indicator Date hidden'!M114="x","x",$L$2-'Indicator Date hidden'!M114)</f>
        <v>0</v>
      </c>
      <c r="M113" s="170">
        <f>IF('Indicator Date hidden'!N114="x","x",$M$2-'Indicator Date hidden'!N114)</f>
        <v>0</v>
      </c>
      <c r="N113" s="170">
        <f>IF('Indicator Date hidden'!O114="x","x",$N$2-'Indicator Date hidden'!O114)</f>
        <v>0</v>
      </c>
      <c r="O113" s="170">
        <f>IF('Indicator Date hidden'!P114="x","x",$O$2-'Indicator Date hidden'!P114)</f>
        <v>0</v>
      </c>
      <c r="P113" s="170">
        <f>IF('Indicator Date hidden'!Q114="x","x",$P$2-'Indicator Date hidden'!Q114)</f>
        <v>0</v>
      </c>
      <c r="Q113" s="170" t="str">
        <f>IF('Indicator Date hidden'!R114="x","x",$Q$2-'Indicator Date hidden'!R114)</f>
        <v>x</v>
      </c>
      <c r="R113" s="170">
        <f>IF('Indicator Date hidden'!S114="x","x",$R$2-'Indicator Date hidden'!S114)</f>
        <v>0</v>
      </c>
      <c r="S113" s="170">
        <f>IF('Indicator Date hidden'!T114="x","x",$S$2-'Indicator Date hidden'!T114)</f>
        <v>0</v>
      </c>
      <c r="T113" s="170">
        <f>IF('Indicator Date hidden'!U114="x","x",$T$2-'Indicator Date hidden'!U114)</f>
        <v>0</v>
      </c>
      <c r="U113" s="170">
        <f>IF('Indicator Date hidden'!V114="x","x",$U$2-'Indicator Date hidden'!V114)</f>
        <v>0</v>
      </c>
      <c r="V113" s="170">
        <f>IF('Indicator Date hidden'!W114="x","x",$V$2-'Indicator Date hidden'!W114)</f>
        <v>1</v>
      </c>
      <c r="W113" s="170" t="str">
        <f>IF('Indicator Date hidden'!X114="x","x",$W$2-'Indicator Date hidden'!X114)</f>
        <v>x</v>
      </c>
      <c r="X113" s="170">
        <f>IF('Indicator Date hidden'!Y114="x","x",$X$2-'Indicator Date hidden'!Y114)</f>
        <v>6</v>
      </c>
      <c r="Y113" s="170">
        <f>IF('Indicator Date hidden'!Z114="x","x",$Y$2-'Indicator Date hidden'!Z114)</f>
        <v>0</v>
      </c>
      <c r="Z113" s="170">
        <f>IF('Indicator Date hidden'!AA114="x","x",$Z$2-'Indicator Date hidden'!AA114)</f>
        <v>0</v>
      </c>
      <c r="AA113" s="170" t="str">
        <f>IF('Indicator Date hidden'!AB114="x","x",$AA$2-'Indicator Date hidden'!AB114)</f>
        <v>x</v>
      </c>
      <c r="AB113" s="170">
        <f>IF('Indicator Date hidden'!AC114="x","x",$AB$2-'Indicator Date hidden'!AC114)</f>
        <v>0</v>
      </c>
      <c r="AC113" s="170">
        <f>IF('Indicator Date hidden'!AD114="x","x",$AC$2-'Indicator Date hidden'!AD114)</f>
        <v>0</v>
      </c>
      <c r="AD113" s="170" t="str">
        <f>IF('Indicator Date hidden'!AE114="x","x",$AD$2-'Indicator Date hidden'!AE114)</f>
        <v>x</v>
      </c>
      <c r="AE113" s="170" t="str">
        <f>IF('Indicator Date hidden'!AF114="x","x",$AE$2-'Indicator Date hidden'!AF114)</f>
        <v>x</v>
      </c>
      <c r="AF113" s="170" t="str">
        <f>IF('Indicator Date hidden'!AG114="x","x",$AF$2-'Indicator Date hidden'!AG114)</f>
        <v>x</v>
      </c>
      <c r="AG113" s="170">
        <f>IF('Indicator Date hidden'!AH114="x","x",$AG$2-'Indicator Date hidden'!AH114)</f>
        <v>0</v>
      </c>
      <c r="AH113" s="170">
        <f>IF('Indicator Date hidden'!AI114="x","x",$AH$2-'Indicator Date hidden'!AI114)</f>
        <v>0</v>
      </c>
      <c r="AI113" s="170">
        <f>IF('Indicator Date hidden'!AJ114="x","x",$AI$2-'Indicator Date hidden'!AJ114)</f>
        <v>0</v>
      </c>
      <c r="AJ113" s="170" t="str">
        <f>IF('Indicator Date hidden'!AK114="x","x",$AJ$2-'Indicator Date hidden'!AK114)</f>
        <v>x</v>
      </c>
      <c r="AK113" s="170">
        <f>IF('Indicator Date hidden'!AL114="x","x",$AK$2-'Indicator Date hidden'!AL114)</f>
        <v>1</v>
      </c>
      <c r="AL113" s="170">
        <f>IF('Indicator Date hidden'!AM114="x","x",$AL$2-'Indicator Date hidden'!AM114)</f>
        <v>0</v>
      </c>
      <c r="AM113" s="170">
        <f>IF('Indicator Date hidden'!AN114="x","x",$AM$2-'Indicator Date hidden'!AN114)</f>
        <v>0</v>
      </c>
      <c r="AN113" s="170">
        <f>IF('Indicator Date hidden'!AO114="x","x",$AN$2-'Indicator Date hidden'!AO114)</f>
        <v>0</v>
      </c>
      <c r="AO113" s="170" t="str">
        <f>IF('Indicator Date hidden'!AP114="x","x",$AO$2-'Indicator Date hidden'!AP114)</f>
        <v>x</v>
      </c>
      <c r="AP113" s="170" t="str">
        <f>IF('Indicator Date hidden'!AQ114="x","x",$AP$2-'Indicator Date hidden'!AQ114)</f>
        <v>x</v>
      </c>
      <c r="AQ113" s="170">
        <f>IF('Indicator Date hidden'!AR114="x","x",$AQ$2-'Indicator Date hidden'!AR114)</f>
        <v>4</v>
      </c>
      <c r="AR113" s="170">
        <f>IF('Indicator Date hidden'!AS114="x","x",$AR$2-'Indicator Date hidden'!AS114)</f>
        <v>0</v>
      </c>
      <c r="AS113" s="170" t="str">
        <f>IF('Indicator Date hidden'!AT114="x","x",$AS$2-'Indicator Date hidden'!AT114)</f>
        <v>x</v>
      </c>
      <c r="AT113" s="170">
        <f>IF('Indicator Date hidden'!AU114="x","x",$AT$2-'Indicator Date hidden'!AU114)</f>
        <v>0</v>
      </c>
      <c r="AU113" s="170" t="str">
        <f>IF('Indicator Date hidden'!AV114="x","x",$AU$2-'Indicator Date hidden'!AV114)</f>
        <v>x</v>
      </c>
      <c r="AV113" s="170">
        <f>IF('Indicator Date hidden'!AW114="x","x",$AV$2-'Indicator Date hidden'!AW114)</f>
        <v>0</v>
      </c>
      <c r="AW113" s="170">
        <f>IF('Indicator Date hidden'!AX114="x","x",$AW$2-'Indicator Date hidden'!AX114)</f>
        <v>0</v>
      </c>
      <c r="AX113" s="170">
        <f>IF('Indicator Date hidden'!AY114="x","x",$AX$2-'Indicator Date hidden'!AY114)</f>
        <v>0</v>
      </c>
      <c r="AY113" s="170">
        <f>IF('Indicator Date hidden'!AZ114="x","x",$AY$2-'Indicator Date hidden'!AZ114)</f>
        <v>0</v>
      </c>
      <c r="AZ113" s="170">
        <f>IF('Indicator Date hidden'!BA114="x","x",$AZ$2-'Indicator Date hidden'!BA114)</f>
        <v>0</v>
      </c>
      <c r="BA113" s="5">
        <f t="shared" si="5"/>
        <v>12</v>
      </c>
      <c r="BB113" s="171">
        <f t="shared" si="6"/>
        <v>0.3</v>
      </c>
      <c r="BC113" s="5">
        <f t="shared" si="7"/>
        <v>4</v>
      </c>
      <c r="BD113" s="171">
        <f t="shared" si="8"/>
        <v>1.1224972160321824</v>
      </c>
      <c r="BE113" s="174">
        <f t="shared" si="9"/>
        <v>0</v>
      </c>
    </row>
    <row r="114" spans="1:57" x14ac:dyDescent="0.25">
      <c r="A114" t="s">
        <v>209</v>
      </c>
      <c r="B114" s="170">
        <f>IF('Indicator Date hidden'!C115="x","x",$B$2-'Indicator Date hidden'!C115)</f>
        <v>0</v>
      </c>
      <c r="C114" s="170">
        <f>IF('Indicator Date hidden'!D115="x","x",$C$2-'Indicator Date hidden'!D115)</f>
        <v>0</v>
      </c>
      <c r="D114" s="170">
        <f>IF('Indicator Date hidden'!E115="x","x",$D$2-'Indicator Date hidden'!E115)</f>
        <v>0</v>
      </c>
      <c r="E114" s="170">
        <f>IF('Indicator Date hidden'!F115="x","x",$E$2-'Indicator Date hidden'!F115)</f>
        <v>0</v>
      </c>
      <c r="F114" s="170">
        <f>IF('Indicator Date hidden'!G115="x","x",$F$2-'Indicator Date hidden'!G115)</f>
        <v>0</v>
      </c>
      <c r="G114" s="170">
        <f>IF('Indicator Date hidden'!H115="x","x",$G$2-'Indicator Date hidden'!H115)</f>
        <v>0</v>
      </c>
      <c r="H114" s="170">
        <f>IF('Indicator Date hidden'!I115="x","x",$H$2-'Indicator Date hidden'!I115)</f>
        <v>0</v>
      </c>
      <c r="I114" s="170">
        <f>IF('Indicator Date hidden'!J115="x","x",$I$2-'Indicator Date hidden'!J115)</f>
        <v>0</v>
      </c>
      <c r="J114" s="170">
        <f>IF('Indicator Date hidden'!K115="x","x",$J$2-'Indicator Date hidden'!K115)</f>
        <v>0</v>
      </c>
      <c r="K114" s="170">
        <f>IF('Indicator Date hidden'!L115="x","x",$K$2-'Indicator Date hidden'!L115)</f>
        <v>0</v>
      </c>
      <c r="L114" s="170">
        <f>IF('Indicator Date hidden'!M115="x","x",$L$2-'Indicator Date hidden'!M115)</f>
        <v>0</v>
      </c>
      <c r="M114" s="170">
        <f>IF('Indicator Date hidden'!N115="x","x",$M$2-'Indicator Date hidden'!N115)</f>
        <v>0</v>
      </c>
      <c r="N114" s="170">
        <f>IF('Indicator Date hidden'!O115="x","x",$N$2-'Indicator Date hidden'!O115)</f>
        <v>0</v>
      </c>
      <c r="O114" s="170">
        <f>IF('Indicator Date hidden'!P115="x","x",$O$2-'Indicator Date hidden'!P115)</f>
        <v>0</v>
      </c>
      <c r="P114" s="170">
        <f>IF('Indicator Date hidden'!Q115="x","x",$P$2-'Indicator Date hidden'!Q115)</f>
        <v>0</v>
      </c>
      <c r="Q114" s="170">
        <f>IF('Indicator Date hidden'!R115="x","x",$Q$2-'Indicator Date hidden'!R115)</f>
        <v>3</v>
      </c>
      <c r="R114" s="170">
        <f>IF('Indicator Date hidden'!S115="x","x",$R$2-'Indicator Date hidden'!S115)</f>
        <v>0</v>
      </c>
      <c r="S114" s="170">
        <f>IF('Indicator Date hidden'!T115="x","x",$S$2-'Indicator Date hidden'!T115)</f>
        <v>0</v>
      </c>
      <c r="T114" s="170">
        <f>IF('Indicator Date hidden'!U115="x","x",$T$2-'Indicator Date hidden'!U115)</f>
        <v>0</v>
      </c>
      <c r="U114" s="170">
        <f>IF('Indicator Date hidden'!V115="x","x",$U$2-'Indicator Date hidden'!V115)</f>
        <v>0</v>
      </c>
      <c r="V114" s="170">
        <f>IF('Indicator Date hidden'!W115="x","x",$V$2-'Indicator Date hidden'!W115)</f>
        <v>1</v>
      </c>
      <c r="W114" s="170">
        <f>IF('Indicator Date hidden'!X115="x","x",$W$2-'Indicator Date hidden'!X115)</f>
        <v>4</v>
      </c>
      <c r="X114" s="170">
        <f>IF('Indicator Date hidden'!Y115="x","x",$X$2-'Indicator Date hidden'!Y115)</f>
        <v>3</v>
      </c>
      <c r="Y114" s="170">
        <f>IF('Indicator Date hidden'!Z115="x","x",$Y$2-'Indicator Date hidden'!Z115)</f>
        <v>0</v>
      </c>
      <c r="Z114" s="170">
        <f>IF('Indicator Date hidden'!AA115="x","x",$Z$2-'Indicator Date hidden'!AA115)</f>
        <v>0</v>
      </c>
      <c r="AA114" s="170">
        <f>IF('Indicator Date hidden'!AB115="x","x",$AA$2-'Indicator Date hidden'!AB115)</f>
        <v>0</v>
      </c>
      <c r="AB114" s="170">
        <f>IF('Indicator Date hidden'!AC115="x","x",$AB$2-'Indicator Date hidden'!AC115)</f>
        <v>0</v>
      </c>
      <c r="AC114" s="170">
        <f>IF('Indicator Date hidden'!AD115="x","x",$AC$2-'Indicator Date hidden'!AD115)</f>
        <v>0</v>
      </c>
      <c r="AD114" s="170" t="str">
        <f>IF('Indicator Date hidden'!AE115="x","x",$AD$2-'Indicator Date hidden'!AE115)</f>
        <v>x</v>
      </c>
      <c r="AE114" s="170">
        <f>IF('Indicator Date hidden'!AF115="x","x",$AE$2-'Indicator Date hidden'!AF115)</f>
        <v>0</v>
      </c>
      <c r="AF114" s="170">
        <f>IF('Indicator Date hidden'!AG115="x","x",$AF$2-'Indicator Date hidden'!AG115)</f>
        <v>-1</v>
      </c>
      <c r="AG114" s="170">
        <f>IF('Indicator Date hidden'!AH115="x","x",$AG$2-'Indicator Date hidden'!AH115)</f>
        <v>0</v>
      </c>
      <c r="AH114" s="170">
        <f>IF('Indicator Date hidden'!AI115="x","x",$AH$2-'Indicator Date hidden'!AI115)</f>
        <v>0</v>
      </c>
      <c r="AI114" s="170">
        <f>IF('Indicator Date hidden'!AJ115="x","x",$AI$2-'Indicator Date hidden'!AJ115)</f>
        <v>0</v>
      </c>
      <c r="AJ114" s="170" t="str">
        <f>IF('Indicator Date hidden'!AK115="x","x",$AJ$2-'Indicator Date hidden'!AK115)</f>
        <v>x</v>
      </c>
      <c r="AK114" s="170">
        <f>IF('Indicator Date hidden'!AL115="x","x",$AK$2-'Indicator Date hidden'!AL115)</f>
        <v>1</v>
      </c>
      <c r="AL114" s="170">
        <f>IF('Indicator Date hidden'!AM115="x","x",$AL$2-'Indicator Date hidden'!AM115)</f>
        <v>0</v>
      </c>
      <c r="AM114" s="170">
        <f>IF('Indicator Date hidden'!AN115="x","x",$AM$2-'Indicator Date hidden'!AN115)</f>
        <v>0</v>
      </c>
      <c r="AN114" s="170">
        <f>IF('Indicator Date hidden'!AO115="x","x",$AN$2-'Indicator Date hidden'!AO115)</f>
        <v>0</v>
      </c>
      <c r="AO114" s="170">
        <f>IF('Indicator Date hidden'!AP115="x","x",$AO$2-'Indicator Date hidden'!AP115)</f>
        <v>1</v>
      </c>
      <c r="AP114" s="170">
        <f>IF('Indicator Date hidden'!AQ115="x","x",$AP$2-'Indicator Date hidden'!AQ115)</f>
        <v>1</v>
      </c>
      <c r="AQ114" s="170">
        <f>IF('Indicator Date hidden'!AR115="x","x",$AQ$2-'Indicator Date hidden'!AR115)</f>
        <v>6</v>
      </c>
      <c r="AR114" s="170">
        <f>IF('Indicator Date hidden'!AS115="x","x",$AR$2-'Indicator Date hidden'!AS115)</f>
        <v>0</v>
      </c>
      <c r="AS114" s="170">
        <f>IF('Indicator Date hidden'!AT115="x","x",$AS$2-'Indicator Date hidden'!AT115)</f>
        <v>0</v>
      </c>
      <c r="AT114" s="170">
        <f>IF('Indicator Date hidden'!AU115="x","x",$AT$2-'Indicator Date hidden'!AU115)</f>
        <v>0</v>
      </c>
      <c r="AU114" s="170">
        <f>IF('Indicator Date hidden'!AV115="x","x",$AU$2-'Indicator Date hidden'!AV115)</f>
        <v>1</v>
      </c>
      <c r="AV114" s="170">
        <f>IF('Indicator Date hidden'!AW115="x","x",$AV$2-'Indicator Date hidden'!AW115)</f>
        <v>0</v>
      </c>
      <c r="AW114" s="170">
        <f>IF('Indicator Date hidden'!AX115="x","x",$AW$2-'Indicator Date hidden'!AX115)</f>
        <v>0</v>
      </c>
      <c r="AX114" s="170">
        <f>IF('Indicator Date hidden'!AY115="x","x",$AX$2-'Indicator Date hidden'!AY115)</f>
        <v>0</v>
      </c>
      <c r="AY114" s="170">
        <f>IF('Indicator Date hidden'!AZ115="x","x",$AY$2-'Indicator Date hidden'!AZ115)</f>
        <v>0</v>
      </c>
      <c r="AZ114" s="170">
        <f>IF('Indicator Date hidden'!BA115="x","x",$AZ$2-'Indicator Date hidden'!BA115)</f>
        <v>0</v>
      </c>
      <c r="BA114" s="5">
        <f t="shared" si="5"/>
        <v>20</v>
      </c>
      <c r="BB114" s="171">
        <f t="shared" si="6"/>
        <v>0.40816326530612246</v>
      </c>
      <c r="BC114" s="5">
        <f t="shared" si="7"/>
        <v>9</v>
      </c>
      <c r="BD114" s="171">
        <f t="shared" si="8"/>
        <v>1.1766151269713938</v>
      </c>
      <c r="BE114" s="174">
        <f t="shared" si="9"/>
        <v>0</v>
      </c>
    </row>
    <row r="115" spans="1:57" x14ac:dyDescent="0.25">
      <c r="A115" t="s">
        <v>210</v>
      </c>
      <c r="B115" s="170">
        <f>IF('Indicator Date hidden'!C116="x","x",$B$2-'Indicator Date hidden'!C116)</f>
        <v>0</v>
      </c>
      <c r="C115" s="170">
        <f>IF('Indicator Date hidden'!D116="x","x",$C$2-'Indicator Date hidden'!D116)</f>
        <v>0</v>
      </c>
      <c r="D115" s="170">
        <f>IF('Indicator Date hidden'!E116="x","x",$D$2-'Indicator Date hidden'!E116)</f>
        <v>0</v>
      </c>
      <c r="E115" s="170">
        <f>IF('Indicator Date hidden'!F116="x","x",$E$2-'Indicator Date hidden'!F116)</f>
        <v>0</v>
      </c>
      <c r="F115" s="170">
        <f>IF('Indicator Date hidden'!G116="x","x",$F$2-'Indicator Date hidden'!G116)</f>
        <v>0</v>
      </c>
      <c r="G115" s="170">
        <f>IF('Indicator Date hidden'!H116="x","x",$G$2-'Indicator Date hidden'!H116)</f>
        <v>0</v>
      </c>
      <c r="H115" s="170">
        <f>IF('Indicator Date hidden'!I116="x","x",$H$2-'Indicator Date hidden'!I116)</f>
        <v>0</v>
      </c>
      <c r="I115" s="170">
        <f>IF('Indicator Date hidden'!J116="x","x",$I$2-'Indicator Date hidden'!J116)</f>
        <v>0</v>
      </c>
      <c r="J115" s="170">
        <f>IF('Indicator Date hidden'!K116="x","x",$J$2-'Indicator Date hidden'!K116)</f>
        <v>0</v>
      </c>
      <c r="K115" s="170">
        <f>IF('Indicator Date hidden'!L116="x","x",$K$2-'Indicator Date hidden'!L116)</f>
        <v>0</v>
      </c>
      <c r="L115" s="170">
        <f>IF('Indicator Date hidden'!M116="x","x",$L$2-'Indicator Date hidden'!M116)</f>
        <v>0</v>
      </c>
      <c r="M115" s="170">
        <f>IF('Indicator Date hidden'!N116="x","x",$M$2-'Indicator Date hidden'!N116)</f>
        <v>0</v>
      </c>
      <c r="N115" s="170">
        <f>IF('Indicator Date hidden'!O116="x","x",$N$2-'Indicator Date hidden'!O116)</f>
        <v>0</v>
      </c>
      <c r="O115" s="170">
        <f>IF('Indicator Date hidden'!P116="x","x",$O$2-'Indicator Date hidden'!P116)</f>
        <v>0</v>
      </c>
      <c r="P115" s="170">
        <f>IF('Indicator Date hidden'!Q116="x","x",$P$2-'Indicator Date hidden'!Q116)</f>
        <v>0</v>
      </c>
      <c r="Q115" s="170">
        <f>IF('Indicator Date hidden'!R116="x","x",$Q$2-'Indicator Date hidden'!R116)</f>
        <v>5</v>
      </c>
      <c r="R115" s="170">
        <f>IF('Indicator Date hidden'!S116="x","x",$R$2-'Indicator Date hidden'!S116)</f>
        <v>0</v>
      </c>
      <c r="S115" s="170">
        <f>IF('Indicator Date hidden'!T116="x","x",$S$2-'Indicator Date hidden'!T116)</f>
        <v>0</v>
      </c>
      <c r="T115" s="170">
        <f>IF('Indicator Date hidden'!U116="x","x",$T$2-'Indicator Date hidden'!U116)</f>
        <v>0</v>
      </c>
      <c r="U115" s="170">
        <f>IF('Indicator Date hidden'!V116="x","x",$U$2-'Indicator Date hidden'!V116)</f>
        <v>0</v>
      </c>
      <c r="V115" s="170">
        <f>IF('Indicator Date hidden'!W116="x","x",$V$2-'Indicator Date hidden'!W116)</f>
        <v>1</v>
      </c>
      <c r="W115" s="170">
        <f>IF('Indicator Date hidden'!X116="x","x",$W$2-'Indicator Date hidden'!X116)</f>
        <v>3</v>
      </c>
      <c r="X115" s="170">
        <f>IF('Indicator Date hidden'!Y116="x","x",$X$2-'Indicator Date hidden'!Y116)</f>
        <v>5</v>
      </c>
      <c r="Y115" s="170">
        <f>IF('Indicator Date hidden'!Z116="x","x",$Y$2-'Indicator Date hidden'!Z116)</f>
        <v>0</v>
      </c>
      <c r="Z115" s="170">
        <f>IF('Indicator Date hidden'!AA116="x","x",$Z$2-'Indicator Date hidden'!AA116)</f>
        <v>0</v>
      </c>
      <c r="AA115" s="170">
        <f>IF('Indicator Date hidden'!AB116="x","x",$AA$2-'Indicator Date hidden'!AB116)</f>
        <v>0</v>
      </c>
      <c r="AB115" s="170">
        <f>IF('Indicator Date hidden'!AC116="x","x",$AB$2-'Indicator Date hidden'!AC116)</f>
        <v>0</v>
      </c>
      <c r="AC115" s="170">
        <f>IF('Indicator Date hidden'!AD116="x","x",$AC$2-'Indicator Date hidden'!AD116)</f>
        <v>0</v>
      </c>
      <c r="AD115" s="170" t="str">
        <f>IF('Indicator Date hidden'!AE116="x","x",$AD$2-'Indicator Date hidden'!AE116)</f>
        <v>x</v>
      </c>
      <c r="AE115" s="170">
        <f>IF('Indicator Date hidden'!AF116="x","x",$AE$2-'Indicator Date hidden'!AF116)</f>
        <v>0</v>
      </c>
      <c r="AF115" s="170">
        <f>IF('Indicator Date hidden'!AG116="x","x",$AF$2-'Indicator Date hidden'!AG116)</f>
        <v>-1</v>
      </c>
      <c r="AG115" s="170">
        <f>IF('Indicator Date hidden'!AH116="x","x",$AG$2-'Indicator Date hidden'!AH116)</f>
        <v>0</v>
      </c>
      <c r="AH115" s="170">
        <f>IF('Indicator Date hidden'!AI116="x","x",$AH$2-'Indicator Date hidden'!AI116)</f>
        <v>0</v>
      </c>
      <c r="AI115" s="170">
        <f>IF('Indicator Date hidden'!AJ116="x","x",$AI$2-'Indicator Date hidden'!AJ116)</f>
        <v>0</v>
      </c>
      <c r="AJ115" s="170" t="str">
        <f>IF('Indicator Date hidden'!AK116="x","x",$AJ$2-'Indicator Date hidden'!AK116)</f>
        <v>x</v>
      </c>
      <c r="AK115" s="170">
        <f>IF('Indicator Date hidden'!AL116="x","x",$AK$2-'Indicator Date hidden'!AL116)</f>
        <v>1</v>
      </c>
      <c r="AL115" s="170">
        <f>IF('Indicator Date hidden'!AM116="x","x",$AL$2-'Indicator Date hidden'!AM116)</f>
        <v>0</v>
      </c>
      <c r="AM115" s="170">
        <f>IF('Indicator Date hidden'!AN116="x","x",$AM$2-'Indicator Date hidden'!AN116)</f>
        <v>0</v>
      </c>
      <c r="AN115" s="170">
        <f>IF('Indicator Date hidden'!AO116="x","x",$AN$2-'Indicator Date hidden'!AO116)</f>
        <v>0</v>
      </c>
      <c r="AO115" s="170">
        <f>IF('Indicator Date hidden'!AP116="x","x",$AO$2-'Indicator Date hidden'!AP116)</f>
        <v>3</v>
      </c>
      <c r="AP115" s="170">
        <f>IF('Indicator Date hidden'!AQ116="x","x",$AP$2-'Indicator Date hidden'!AQ116)</f>
        <v>2</v>
      </c>
      <c r="AQ115" s="170">
        <f>IF('Indicator Date hidden'!AR116="x","x",$AQ$2-'Indicator Date hidden'!AR116)</f>
        <v>0</v>
      </c>
      <c r="AR115" s="170">
        <f>IF('Indicator Date hidden'!AS116="x","x",$AR$2-'Indicator Date hidden'!AS116)</f>
        <v>0</v>
      </c>
      <c r="AS115" s="170">
        <f>IF('Indicator Date hidden'!AT116="x","x",$AS$2-'Indicator Date hidden'!AT116)</f>
        <v>0</v>
      </c>
      <c r="AT115" s="170">
        <f>IF('Indicator Date hidden'!AU116="x","x",$AT$2-'Indicator Date hidden'!AU116)</f>
        <v>0</v>
      </c>
      <c r="AU115" s="170">
        <f>IF('Indicator Date hidden'!AV116="x","x",$AU$2-'Indicator Date hidden'!AV116)</f>
        <v>1</v>
      </c>
      <c r="AV115" s="170">
        <f>IF('Indicator Date hidden'!AW116="x","x",$AV$2-'Indicator Date hidden'!AW116)</f>
        <v>0</v>
      </c>
      <c r="AW115" s="170">
        <f>IF('Indicator Date hidden'!AX116="x","x",$AW$2-'Indicator Date hidden'!AX116)</f>
        <v>0</v>
      </c>
      <c r="AX115" s="170">
        <f>IF('Indicator Date hidden'!AY116="x","x",$AX$2-'Indicator Date hidden'!AY116)</f>
        <v>0</v>
      </c>
      <c r="AY115" s="170">
        <f>IF('Indicator Date hidden'!AZ116="x","x",$AY$2-'Indicator Date hidden'!AZ116)</f>
        <v>0</v>
      </c>
      <c r="AZ115" s="170">
        <f>IF('Indicator Date hidden'!BA116="x","x",$AZ$2-'Indicator Date hidden'!BA116)</f>
        <v>0</v>
      </c>
      <c r="BA115" s="5">
        <f t="shared" si="5"/>
        <v>20</v>
      </c>
      <c r="BB115" s="171">
        <f t="shared" si="6"/>
        <v>0.40816326530612246</v>
      </c>
      <c r="BC115" s="5">
        <f t="shared" si="7"/>
        <v>8</v>
      </c>
      <c r="BD115" s="171">
        <f t="shared" si="8"/>
        <v>1.1766151269713938</v>
      </c>
      <c r="BE115" s="174">
        <f t="shared" si="9"/>
        <v>0</v>
      </c>
    </row>
    <row r="116" spans="1:57" x14ac:dyDescent="0.25">
      <c r="A116" t="s">
        <v>212</v>
      </c>
      <c r="B116" s="170">
        <f>IF('Indicator Date hidden'!C117="x","x",$B$2-'Indicator Date hidden'!C117)</f>
        <v>0</v>
      </c>
      <c r="C116" s="170">
        <f>IF('Indicator Date hidden'!D117="x","x",$C$2-'Indicator Date hidden'!D117)</f>
        <v>0</v>
      </c>
      <c r="D116" s="170">
        <f>IF('Indicator Date hidden'!E117="x","x",$D$2-'Indicator Date hidden'!E117)</f>
        <v>0</v>
      </c>
      <c r="E116" s="170">
        <f>IF('Indicator Date hidden'!F117="x","x",$E$2-'Indicator Date hidden'!F117)</f>
        <v>0</v>
      </c>
      <c r="F116" s="170">
        <f>IF('Indicator Date hidden'!G117="x","x",$F$2-'Indicator Date hidden'!G117)</f>
        <v>0</v>
      </c>
      <c r="G116" s="170">
        <f>IF('Indicator Date hidden'!H117="x","x",$G$2-'Indicator Date hidden'!H117)</f>
        <v>0</v>
      </c>
      <c r="H116" s="170">
        <f>IF('Indicator Date hidden'!I117="x","x",$H$2-'Indicator Date hidden'!I117)</f>
        <v>0</v>
      </c>
      <c r="I116" s="170">
        <f>IF('Indicator Date hidden'!J117="x","x",$I$2-'Indicator Date hidden'!J117)</f>
        <v>0</v>
      </c>
      <c r="J116" s="170">
        <f>IF('Indicator Date hidden'!K117="x","x",$J$2-'Indicator Date hidden'!K117)</f>
        <v>0</v>
      </c>
      <c r="K116" s="170">
        <f>IF('Indicator Date hidden'!L117="x","x",$K$2-'Indicator Date hidden'!L117)</f>
        <v>0</v>
      </c>
      <c r="L116" s="170">
        <f>IF('Indicator Date hidden'!M117="x","x",$L$2-'Indicator Date hidden'!M117)</f>
        <v>0</v>
      </c>
      <c r="M116" s="170">
        <f>IF('Indicator Date hidden'!N117="x","x",$M$2-'Indicator Date hidden'!N117)</f>
        <v>0</v>
      </c>
      <c r="N116" s="170">
        <f>IF('Indicator Date hidden'!O117="x","x",$N$2-'Indicator Date hidden'!O117)</f>
        <v>0</v>
      </c>
      <c r="O116" s="170">
        <f>IF('Indicator Date hidden'!P117="x","x",$O$2-'Indicator Date hidden'!P117)</f>
        <v>0</v>
      </c>
      <c r="P116" s="170">
        <f>IF('Indicator Date hidden'!Q117="x","x",$P$2-'Indicator Date hidden'!Q117)</f>
        <v>0</v>
      </c>
      <c r="Q116" s="170">
        <f>IF('Indicator Date hidden'!R117="x","x",$Q$2-'Indicator Date hidden'!R117)</f>
        <v>2</v>
      </c>
      <c r="R116" s="170">
        <f>IF('Indicator Date hidden'!S117="x","x",$R$2-'Indicator Date hidden'!S117)</f>
        <v>0</v>
      </c>
      <c r="S116" s="170">
        <f>IF('Indicator Date hidden'!T117="x","x",$S$2-'Indicator Date hidden'!T117)</f>
        <v>0</v>
      </c>
      <c r="T116" s="170">
        <f>IF('Indicator Date hidden'!U117="x","x",$T$2-'Indicator Date hidden'!U117)</f>
        <v>0</v>
      </c>
      <c r="U116" s="170">
        <f>IF('Indicator Date hidden'!V117="x","x",$U$2-'Indicator Date hidden'!V117)</f>
        <v>0</v>
      </c>
      <c r="V116" s="170">
        <f>IF('Indicator Date hidden'!W117="x","x",$V$2-'Indicator Date hidden'!W117)</f>
        <v>1</v>
      </c>
      <c r="W116" s="170">
        <f>IF('Indicator Date hidden'!X117="x","x",$W$2-'Indicator Date hidden'!X117)</f>
        <v>3</v>
      </c>
      <c r="X116" s="170">
        <f>IF('Indicator Date hidden'!Y117="x","x",$X$2-'Indicator Date hidden'!Y117)</f>
        <v>1</v>
      </c>
      <c r="Y116" s="170">
        <f>IF('Indicator Date hidden'!Z117="x","x",$Y$2-'Indicator Date hidden'!Z117)</f>
        <v>0</v>
      </c>
      <c r="Z116" s="170">
        <f>IF('Indicator Date hidden'!AA117="x","x",$Z$2-'Indicator Date hidden'!AA117)</f>
        <v>0</v>
      </c>
      <c r="AA116" s="170">
        <f>IF('Indicator Date hidden'!AB117="x","x",$AA$2-'Indicator Date hidden'!AB117)</f>
        <v>0</v>
      </c>
      <c r="AB116" s="170">
        <f>IF('Indicator Date hidden'!AC117="x","x",$AB$2-'Indicator Date hidden'!AC117)</f>
        <v>0</v>
      </c>
      <c r="AC116" s="170">
        <f>IF('Indicator Date hidden'!AD117="x","x",$AC$2-'Indicator Date hidden'!AD117)</f>
        <v>0</v>
      </c>
      <c r="AD116" s="170" t="str">
        <f>IF('Indicator Date hidden'!AE117="x","x",$AD$2-'Indicator Date hidden'!AE117)</f>
        <v>x</v>
      </c>
      <c r="AE116" s="170">
        <f>IF('Indicator Date hidden'!AF117="x","x",$AE$2-'Indicator Date hidden'!AF117)</f>
        <v>0</v>
      </c>
      <c r="AF116" s="170">
        <f>IF('Indicator Date hidden'!AG117="x","x",$AF$2-'Indicator Date hidden'!AG117)</f>
        <v>1</v>
      </c>
      <c r="AG116" s="170">
        <f>IF('Indicator Date hidden'!AH117="x","x",$AG$2-'Indicator Date hidden'!AH117)</f>
        <v>0</v>
      </c>
      <c r="AH116" s="170">
        <f>IF('Indicator Date hidden'!AI117="x","x",$AH$2-'Indicator Date hidden'!AI117)</f>
        <v>0</v>
      </c>
      <c r="AI116" s="170">
        <f>IF('Indicator Date hidden'!AJ117="x","x",$AI$2-'Indicator Date hidden'!AJ117)</f>
        <v>0</v>
      </c>
      <c r="AJ116" s="170" t="str">
        <f>IF('Indicator Date hidden'!AK117="x","x",$AJ$2-'Indicator Date hidden'!AK117)</f>
        <v>x</v>
      </c>
      <c r="AK116" s="170">
        <f>IF('Indicator Date hidden'!AL117="x","x",$AK$2-'Indicator Date hidden'!AL117)</f>
        <v>1</v>
      </c>
      <c r="AL116" s="170">
        <f>IF('Indicator Date hidden'!AM117="x","x",$AL$2-'Indicator Date hidden'!AM117)</f>
        <v>0</v>
      </c>
      <c r="AM116" s="170">
        <f>IF('Indicator Date hidden'!AN117="x","x",$AM$2-'Indicator Date hidden'!AN117)</f>
        <v>0</v>
      </c>
      <c r="AN116" s="170">
        <f>IF('Indicator Date hidden'!AO117="x","x",$AN$2-'Indicator Date hidden'!AO117)</f>
        <v>0</v>
      </c>
      <c r="AO116" s="170">
        <f>IF('Indicator Date hidden'!AP117="x","x",$AO$2-'Indicator Date hidden'!AP117)</f>
        <v>3</v>
      </c>
      <c r="AP116" s="170" t="str">
        <f>IF('Indicator Date hidden'!AQ117="x","x",$AP$2-'Indicator Date hidden'!AQ117)</f>
        <v>x</v>
      </c>
      <c r="AQ116" s="170">
        <f>IF('Indicator Date hidden'!AR117="x","x",$AQ$2-'Indicator Date hidden'!AR117)</f>
        <v>8</v>
      </c>
      <c r="AR116" s="170">
        <f>IF('Indicator Date hidden'!AS117="x","x",$AR$2-'Indicator Date hidden'!AS117)</f>
        <v>0</v>
      </c>
      <c r="AS116" s="170">
        <f>IF('Indicator Date hidden'!AT117="x","x",$AS$2-'Indicator Date hidden'!AT117)</f>
        <v>0</v>
      </c>
      <c r="AT116" s="170">
        <f>IF('Indicator Date hidden'!AU117="x","x",$AT$2-'Indicator Date hidden'!AU117)</f>
        <v>0</v>
      </c>
      <c r="AU116" s="170">
        <f>IF('Indicator Date hidden'!AV117="x","x",$AU$2-'Indicator Date hidden'!AV117)</f>
        <v>1</v>
      </c>
      <c r="AV116" s="170">
        <f>IF('Indicator Date hidden'!AW117="x","x",$AV$2-'Indicator Date hidden'!AW117)</f>
        <v>0</v>
      </c>
      <c r="AW116" s="170">
        <f>IF('Indicator Date hidden'!AX117="x","x",$AW$2-'Indicator Date hidden'!AX117)</f>
        <v>0</v>
      </c>
      <c r="AX116" s="170">
        <f>IF('Indicator Date hidden'!AY117="x","x",$AX$2-'Indicator Date hidden'!AY117)</f>
        <v>0</v>
      </c>
      <c r="AY116" s="170">
        <f>IF('Indicator Date hidden'!AZ117="x","x",$AY$2-'Indicator Date hidden'!AZ117)</f>
        <v>0</v>
      </c>
      <c r="AZ116" s="170">
        <f>IF('Indicator Date hidden'!BA117="x","x",$AZ$2-'Indicator Date hidden'!BA117)</f>
        <v>0</v>
      </c>
      <c r="BA116" s="5">
        <f t="shared" si="5"/>
        <v>21</v>
      </c>
      <c r="BB116" s="171">
        <f t="shared" si="6"/>
        <v>0.4375</v>
      </c>
      <c r="BC116" s="5">
        <f t="shared" si="7"/>
        <v>9</v>
      </c>
      <c r="BD116" s="171">
        <f t="shared" si="8"/>
        <v>1.3055370861577749</v>
      </c>
      <c r="BE116" s="174">
        <f t="shared" si="9"/>
        <v>0</v>
      </c>
    </row>
    <row r="117" spans="1:57" x14ac:dyDescent="0.25">
      <c r="A117" t="s">
        <v>214</v>
      </c>
      <c r="B117" s="170">
        <f>IF('Indicator Date hidden'!C118="x","x",$B$2-'Indicator Date hidden'!C118)</f>
        <v>0</v>
      </c>
      <c r="C117" s="170">
        <f>IF('Indicator Date hidden'!D118="x","x",$C$2-'Indicator Date hidden'!D118)</f>
        <v>0</v>
      </c>
      <c r="D117" s="170">
        <f>IF('Indicator Date hidden'!E118="x","x",$D$2-'Indicator Date hidden'!E118)</f>
        <v>0</v>
      </c>
      <c r="E117" s="170">
        <f>IF('Indicator Date hidden'!F118="x","x",$E$2-'Indicator Date hidden'!F118)</f>
        <v>0</v>
      </c>
      <c r="F117" s="170">
        <f>IF('Indicator Date hidden'!G118="x","x",$F$2-'Indicator Date hidden'!G118)</f>
        <v>0</v>
      </c>
      <c r="G117" s="170">
        <f>IF('Indicator Date hidden'!H118="x","x",$G$2-'Indicator Date hidden'!H118)</f>
        <v>0</v>
      </c>
      <c r="H117" s="170">
        <f>IF('Indicator Date hidden'!I118="x","x",$H$2-'Indicator Date hidden'!I118)</f>
        <v>0</v>
      </c>
      <c r="I117" s="170">
        <f>IF('Indicator Date hidden'!J118="x","x",$I$2-'Indicator Date hidden'!J118)</f>
        <v>0</v>
      </c>
      <c r="J117" s="170">
        <f>IF('Indicator Date hidden'!K118="x","x",$J$2-'Indicator Date hidden'!K118)</f>
        <v>0</v>
      </c>
      <c r="K117" s="170">
        <f>IF('Indicator Date hidden'!L118="x","x",$K$2-'Indicator Date hidden'!L118)</f>
        <v>0</v>
      </c>
      <c r="L117" s="170">
        <f>IF('Indicator Date hidden'!M118="x","x",$L$2-'Indicator Date hidden'!M118)</f>
        <v>0</v>
      </c>
      <c r="M117" s="170">
        <f>IF('Indicator Date hidden'!N118="x","x",$M$2-'Indicator Date hidden'!N118)</f>
        <v>0</v>
      </c>
      <c r="N117" s="170">
        <f>IF('Indicator Date hidden'!O118="x","x",$N$2-'Indicator Date hidden'!O118)</f>
        <v>0</v>
      </c>
      <c r="O117" s="170">
        <f>IF('Indicator Date hidden'!P118="x","x",$O$2-'Indicator Date hidden'!P118)</f>
        <v>0</v>
      </c>
      <c r="P117" s="170">
        <f>IF('Indicator Date hidden'!Q118="x","x",$P$2-'Indicator Date hidden'!Q118)</f>
        <v>0</v>
      </c>
      <c r="Q117" s="170">
        <f>IF('Indicator Date hidden'!R118="x","x",$Q$2-'Indicator Date hidden'!R118)</f>
        <v>4</v>
      </c>
      <c r="R117" s="170">
        <f>IF('Indicator Date hidden'!S118="x","x",$R$2-'Indicator Date hidden'!S118)</f>
        <v>0</v>
      </c>
      <c r="S117" s="170">
        <f>IF('Indicator Date hidden'!T118="x","x",$S$2-'Indicator Date hidden'!T118)</f>
        <v>0</v>
      </c>
      <c r="T117" s="170">
        <f>IF('Indicator Date hidden'!U118="x","x",$T$2-'Indicator Date hidden'!U118)</f>
        <v>0</v>
      </c>
      <c r="U117" s="170">
        <f>IF('Indicator Date hidden'!V118="x","x",$U$2-'Indicator Date hidden'!V118)</f>
        <v>0</v>
      </c>
      <c r="V117" s="170">
        <f>IF('Indicator Date hidden'!W118="x","x",$V$2-'Indicator Date hidden'!W118)</f>
        <v>1</v>
      </c>
      <c r="W117" s="170">
        <f>IF('Indicator Date hidden'!X118="x","x",$W$2-'Indicator Date hidden'!X118)</f>
        <v>5</v>
      </c>
      <c r="X117" s="170">
        <f>IF('Indicator Date hidden'!Y118="x","x",$X$2-'Indicator Date hidden'!Y118)</f>
        <v>6</v>
      </c>
      <c r="Y117" s="170">
        <f>IF('Indicator Date hidden'!Z118="x","x",$Y$2-'Indicator Date hidden'!Z118)</f>
        <v>0</v>
      </c>
      <c r="Z117" s="170">
        <f>IF('Indicator Date hidden'!AA118="x","x",$Z$2-'Indicator Date hidden'!AA118)</f>
        <v>0</v>
      </c>
      <c r="AA117" s="170">
        <f>IF('Indicator Date hidden'!AB118="x","x",$AA$2-'Indicator Date hidden'!AB118)</f>
        <v>0</v>
      </c>
      <c r="AB117" s="170">
        <f>IF('Indicator Date hidden'!AC118="x","x",$AB$2-'Indicator Date hidden'!AC118)</f>
        <v>0</v>
      </c>
      <c r="AC117" s="170">
        <f>IF('Indicator Date hidden'!AD118="x","x",$AC$2-'Indicator Date hidden'!AD118)</f>
        <v>0</v>
      </c>
      <c r="AD117" s="170" t="str">
        <f>IF('Indicator Date hidden'!AE118="x","x",$AD$2-'Indicator Date hidden'!AE118)</f>
        <v>x</v>
      </c>
      <c r="AE117" s="170">
        <f>IF('Indicator Date hidden'!AF118="x","x",$AE$2-'Indicator Date hidden'!AF118)</f>
        <v>0</v>
      </c>
      <c r="AF117" s="170">
        <f>IF('Indicator Date hidden'!AG118="x","x",$AF$2-'Indicator Date hidden'!AG118)</f>
        <v>8</v>
      </c>
      <c r="AG117" s="170">
        <f>IF('Indicator Date hidden'!AH118="x","x",$AG$2-'Indicator Date hidden'!AH118)</f>
        <v>0</v>
      </c>
      <c r="AH117" s="170">
        <f>IF('Indicator Date hidden'!AI118="x","x",$AH$2-'Indicator Date hidden'!AI118)</f>
        <v>0</v>
      </c>
      <c r="AI117" s="170">
        <f>IF('Indicator Date hidden'!AJ118="x","x",$AI$2-'Indicator Date hidden'!AJ118)</f>
        <v>0</v>
      </c>
      <c r="AJ117" s="170" t="str">
        <f>IF('Indicator Date hidden'!AK118="x","x",$AJ$2-'Indicator Date hidden'!AK118)</f>
        <v>x</v>
      </c>
      <c r="AK117" s="170">
        <f>IF('Indicator Date hidden'!AL118="x","x",$AK$2-'Indicator Date hidden'!AL118)</f>
        <v>1</v>
      </c>
      <c r="AL117" s="170">
        <f>IF('Indicator Date hidden'!AM118="x","x",$AL$2-'Indicator Date hidden'!AM118)</f>
        <v>0</v>
      </c>
      <c r="AM117" s="170">
        <f>IF('Indicator Date hidden'!AN118="x","x",$AM$2-'Indicator Date hidden'!AN118)</f>
        <v>0</v>
      </c>
      <c r="AN117" s="170">
        <f>IF('Indicator Date hidden'!AO118="x","x",$AN$2-'Indicator Date hidden'!AO118)</f>
        <v>0</v>
      </c>
      <c r="AO117" s="170">
        <f>IF('Indicator Date hidden'!AP118="x","x",$AO$2-'Indicator Date hidden'!AP118)</f>
        <v>0</v>
      </c>
      <c r="AP117" s="170">
        <f>IF('Indicator Date hidden'!AQ118="x","x",$AP$2-'Indicator Date hidden'!AQ118)</f>
        <v>0</v>
      </c>
      <c r="AQ117" s="170">
        <f>IF('Indicator Date hidden'!AR118="x","x",$AQ$2-'Indicator Date hidden'!AR118)</f>
        <v>4</v>
      </c>
      <c r="AR117" s="170">
        <f>IF('Indicator Date hidden'!AS118="x","x",$AR$2-'Indicator Date hidden'!AS118)</f>
        <v>0</v>
      </c>
      <c r="AS117" s="170">
        <f>IF('Indicator Date hidden'!AT118="x","x",$AS$2-'Indicator Date hidden'!AT118)</f>
        <v>0</v>
      </c>
      <c r="AT117" s="170">
        <f>IF('Indicator Date hidden'!AU118="x","x",$AT$2-'Indicator Date hidden'!AU118)</f>
        <v>0</v>
      </c>
      <c r="AU117" s="170">
        <f>IF('Indicator Date hidden'!AV118="x","x",$AU$2-'Indicator Date hidden'!AV118)</f>
        <v>1</v>
      </c>
      <c r="AV117" s="170">
        <f>IF('Indicator Date hidden'!AW118="x","x",$AV$2-'Indicator Date hidden'!AW118)</f>
        <v>0</v>
      </c>
      <c r="AW117" s="170">
        <f>IF('Indicator Date hidden'!AX118="x","x",$AW$2-'Indicator Date hidden'!AX118)</f>
        <v>0</v>
      </c>
      <c r="AX117" s="170">
        <f>IF('Indicator Date hidden'!AY118="x","x",$AX$2-'Indicator Date hidden'!AY118)</f>
        <v>0</v>
      </c>
      <c r="AY117" s="170">
        <f>IF('Indicator Date hidden'!AZ118="x","x",$AY$2-'Indicator Date hidden'!AZ118)</f>
        <v>0</v>
      </c>
      <c r="AZ117" s="170">
        <f>IF('Indicator Date hidden'!BA118="x","x",$AZ$2-'Indicator Date hidden'!BA118)</f>
        <v>0</v>
      </c>
      <c r="BA117" s="5">
        <f t="shared" si="5"/>
        <v>30</v>
      </c>
      <c r="BB117" s="171">
        <f t="shared" si="6"/>
        <v>0.61224489795918369</v>
      </c>
      <c r="BC117" s="5">
        <f t="shared" si="7"/>
        <v>8</v>
      </c>
      <c r="BD117" s="171">
        <f t="shared" si="8"/>
        <v>1.7001359673190637</v>
      </c>
      <c r="BE117" s="174">
        <f t="shared" si="9"/>
        <v>0</v>
      </c>
    </row>
    <row r="118" spans="1:57" x14ac:dyDescent="0.25">
      <c r="A118" t="s">
        <v>216</v>
      </c>
      <c r="B118" s="170">
        <f>IF('Indicator Date hidden'!C119="x","x",$B$2-'Indicator Date hidden'!C119)</f>
        <v>0</v>
      </c>
      <c r="C118" s="170">
        <f>IF('Indicator Date hidden'!D119="x","x",$C$2-'Indicator Date hidden'!D119)</f>
        <v>0</v>
      </c>
      <c r="D118" s="170">
        <f>IF('Indicator Date hidden'!E119="x","x",$D$2-'Indicator Date hidden'!E119)</f>
        <v>0</v>
      </c>
      <c r="E118" s="170">
        <f>IF('Indicator Date hidden'!F119="x","x",$E$2-'Indicator Date hidden'!F119)</f>
        <v>0</v>
      </c>
      <c r="F118" s="170">
        <f>IF('Indicator Date hidden'!G119="x","x",$F$2-'Indicator Date hidden'!G119)</f>
        <v>0</v>
      </c>
      <c r="G118" s="170">
        <f>IF('Indicator Date hidden'!H119="x","x",$G$2-'Indicator Date hidden'!H119)</f>
        <v>0</v>
      </c>
      <c r="H118" s="170">
        <f>IF('Indicator Date hidden'!I119="x","x",$H$2-'Indicator Date hidden'!I119)</f>
        <v>0</v>
      </c>
      <c r="I118" s="170">
        <f>IF('Indicator Date hidden'!J119="x","x",$I$2-'Indicator Date hidden'!J119)</f>
        <v>0</v>
      </c>
      <c r="J118" s="170">
        <f>IF('Indicator Date hidden'!K119="x","x",$J$2-'Indicator Date hidden'!K119)</f>
        <v>0</v>
      </c>
      <c r="K118" s="170">
        <f>IF('Indicator Date hidden'!L119="x","x",$K$2-'Indicator Date hidden'!L119)</f>
        <v>0</v>
      </c>
      <c r="L118" s="170">
        <f>IF('Indicator Date hidden'!M119="x","x",$L$2-'Indicator Date hidden'!M119)</f>
        <v>0</v>
      </c>
      <c r="M118" s="170">
        <f>IF('Indicator Date hidden'!N119="x","x",$M$2-'Indicator Date hidden'!N119)</f>
        <v>0</v>
      </c>
      <c r="N118" s="170">
        <f>IF('Indicator Date hidden'!O119="x","x",$N$2-'Indicator Date hidden'!O119)</f>
        <v>0</v>
      </c>
      <c r="O118" s="170">
        <f>IF('Indicator Date hidden'!P119="x","x",$O$2-'Indicator Date hidden'!P119)</f>
        <v>0</v>
      </c>
      <c r="P118" s="170">
        <f>IF('Indicator Date hidden'!Q119="x","x",$P$2-'Indicator Date hidden'!Q119)</f>
        <v>0</v>
      </c>
      <c r="Q118" s="170">
        <f>IF('Indicator Date hidden'!R119="x","x",$Q$2-'Indicator Date hidden'!R119)</f>
        <v>4</v>
      </c>
      <c r="R118" s="170">
        <f>IF('Indicator Date hidden'!S119="x","x",$R$2-'Indicator Date hidden'!S119)</f>
        <v>0</v>
      </c>
      <c r="S118" s="170">
        <f>IF('Indicator Date hidden'!T119="x","x",$S$2-'Indicator Date hidden'!T119)</f>
        <v>0</v>
      </c>
      <c r="T118" s="170">
        <f>IF('Indicator Date hidden'!U119="x","x",$T$2-'Indicator Date hidden'!U119)</f>
        <v>0</v>
      </c>
      <c r="U118" s="170">
        <f>IF('Indicator Date hidden'!V119="x","x",$U$2-'Indicator Date hidden'!V119)</f>
        <v>0</v>
      </c>
      <c r="V118" s="170">
        <f>IF('Indicator Date hidden'!W119="x","x",$V$2-'Indicator Date hidden'!W119)</f>
        <v>1</v>
      </c>
      <c r="W118" s="170">
        <f>IF('Indicator Date hidden'!X119="x","x",$W$2-'Indicator Date hidden'!X119)</f>
        <v>5</v>
      </c>
      <c r="X118" s="170">
        <f>IF('Indicator Date hidden'!Y119="x","x",$X$2-'Indicator Date hidden'!Y119)</f>
        <v>4</v>
      </c>
      <c r="Y118" s="170">
        <f>IF('Indicator Date hidden'!Z119="x","x",$Y$2-'Indicator Date hidden'!Z119)</f>
        <v>0</v>
      </c>
      <c r="Z118" s="170">
        <f>IF('Indicator Date hidden'!AA119="x","x",$Z$2-'Indicator Date hidden'!AA119)</f>
        <v>0</v>
      </c>
      <c r="AA118" s="170">
        <f>IF('Indicator Date hidden'!AB119="x","x",$AA$2-'Indicator Date hidden'!AB119)</f>
        <v>0</v>
      </c>
      <c r="AB118" s="170">
        <f>IF('Indicator Date hidden'!AC119="x","x",$AB$2-'Indicator Date hidden'!AC119)</f>
        <v>0</v>
      </c>
      <c r="AC118" s="170">
        <f>IF('Indicator Date hidden'!AD119="x","x",$AC$2-'Indicator Date hidden'!AD119)</f>
        <v>0</v>
      </c>
      <c r="AD118" s="170">
        <f>IF('Indicator Date hidden'!AE119="x","x",$AD$2-'Indicator Date hidden'!AE119)</f>
        <v>0</v>
      </c>
      <c r="AE118" s="170">
        <f>IF('Indicator Date hidden'!AF119="x","x",$AE$2-'Indicator Date hidden'!AF119)</f>
        <v>0</v>
      </c>
      <c r="AF118" s="170">
        <f>IF('Indicator Date hidden'!AG119="x","x",$AF$2-'Indicator Date hidden'!AG119)</f>
        <v>7</v>
      </c>
      <c r="AG118" s="170">
        <f>IF('Indicator Date hidden'!AH119="x","x",$AG$2-'Indicator Date hidden'!AH119)</f>
        <v>0</v>
      </c>
      <c r="AH118" s="170">
        <f>IF('Indicator Date hidden'!AI119="x","x",$AH$2-'Indicator Date hidden'!AI119)</f>
        <v>0</v>
      </c>
      <c r="AI118" s="170">
        <f>IF('Indicator Date hidden'!AJ119="x","x",$AI$2-'Indicator Date hidden'!AJ119)</f>
        <v>0</v>
      </c>
      <c r="AJ118" s="170">
        <f>IF('Indicator Date hidden'!AK119="x","x",$AJ$2-'Indicator Date hidden'!AK119)</f>
        <v>1</v>
      </c>
      <c r="AK118" s="170">
        <f>IF('Indicator Date hidden'!AL119="x","x",$AK$2-'Indicator Date hidden'!AL119)</f>
        <v>1</v>
      </c>
      <c r="AL118" s="170">
        <f>IF('Indicator Date hidden'!AM119="x","x",$AL$2-'Indicator Date hidden'!AM119)</f>
        <v>0</v>
      </c>
      <c r="AM118" s="170">
        <f>IF('Indicator Date hidden'!AN119="x","x",$AM$2-'Indicator Date hidden'!AN119)</f>
        <v>0</v>
      </c>
      <c r="AN118" s="170">
        <f>IF('Indicator Date hidden'!AO119="x","x",$AN$2-'Indicator Date hidden'!AO119)</f>
        <v>0</v>
      </c>
      <c r="AO118" s="170">
        <f>IF('Indicator Date hidden'!AP119="x","x",$AO$2-'Indicator Date hidden'!AP119)</f>
        <v>2</v>
      </c>
      <c r="AP118" s="170">
        <f>IF('Indicator Date hidden'!AQ119="x","x",$AP$2-'Indicator Date hidden'!AQ119)</f>
        <v>2</v>
      </c>
      <c r="AQ118" s="170">
        <f>IF('Indicator Date hidden'!AR119="x","x",$AQ$2-'Indicator Date hidden'!AR119)</f>
        <v>0</v>
      </c>
      <c r="AR118" s="170">
        <f>IF('Indicator Date hidden'!AS119="x","x",$AR$2-'Indicator Date hidden'!AS119)</f>
        <v>0</v>
      </c>
      <c r="AS118" s="170">
        <f>IF('Indicator Date hidden'!AT119="x","x",$AS$2-'Indicator Date hidden'!AT119)</f>
        <v>0</v>
      </c>
      <c r="AT118" s="170">
        <f>IF('Indicator Date hidden'!AU119="x","x",$AT$2-'Indicator Date hidden'!AU119)</f>
        <v>0</v>
      </c>
      <c r="AU118" s="170">
        <f>IF('Indicator Date hidden'!AV119="x","x",$AU$2-'Indicator Date hidden'!AV119)</f>
        <v>1</v>
      </c>
      <c r="AV118" s="170">
        <f>IF('Indicator Date hidden'!AW119="x","x",$AV$2-'Indicator Date hidden'!AW119)</f>
        <v>0</v>
      </c>
      <c r="AW118" s="170">
        <f>IF('Indicator Date hidden'!AX119="x","x",$AW$2-'Indicator Date hidden'!AX119)</f>
        <v>0</v>
      </c>
      <c r="AX118" s="170">
        <f>IF('Indicator Date hidden'!AY119="x","x",$AX$2-'Indicator Date hidden'!AY119)</f>
        <v>0</v>
      </c>
      <c r="AY118" s="170">
        <f>IF('Indicator Date hidden'!AZ119="x","x",$AY$2-'Indicator Date hidden'!AZ119)</f>
        <v>0</v>
      </c>
      <c r="AZ118" s="170">
        <f>IF('Indicator Date hidden'!BA119="x","x",$AZ$2-'Indicator Date hidden'!BA119)</f>
        <v>0</v>
      </c>
      <c r="BA118" s="5">
        <f t="shared" si="5"/>
        <v>28</v>
      </c>
      <c r="BB118" s="171">
        <f t="shared" si="6"/>
        <v>0.5490196078431373</v>
      </c>
      <c r="BC118" s="5">
        <f t="shared" si="7"/>
        <v>10</v>
      </c>
      <c r="BD118" s="171">
        <f t="shared" si="8"/>
        <v>1.4185566468773274</v>
      </c>
      <c r="BE118" s="174">
        <f t="shared" si="9"/>
        <v>0</v>
      </c>
    </row>
    <row r="119" spans="1:57" x14ac:dyDescent="0.25">
      <c r="A119" t="s">
        <v>218</v>
      </c>
      <c r="B119" s="170">
        <f>IF('Indicator Date hidden'!C120="x","x",$B$2-'Indicator Date hidden'!C120)</f>
        <v>0</v>
      </c>
      <c r="C119" s="170">
        <f>IF('Indicator Date hidden'!D120="x","x",$C$2-'Indicator Date hidden'!D120)</f>
        <v>0</v>
      </c>
      <c r="D119" s="170">
        <f>IF('Indicator Date hidden'!E120="x","x",$D$2-'Indicator Date hidden'!E120)</f>
        <v>0</v>
      </c>
      <c r="E119" s="170">
        <f>IF('Indicator Date hidden'!F120="x","x",$E$2-'Indicator Date hidden'!F120)</f>
        <v>0</v>
      </c>
      <c r="F119" s="170">
        <f>IF('Indicator Date hidden'!G120="x","x",$F$2-'Indicator Date hidden'!G120)</f>
        <v>0</v>
      </c>
      <c r="G119" s="170">
        <f>IF('Indicator Date hidden'!H120="x","x",$G$2-'Indicator Date hidden'!H120)</f>
        <v>0</v>
      </c>
      <c r="H119" s="170">
        <f>IF('Indicator Date hidden'!I120="x","x",$H$2-'Indicator Date hidden'!I120)</f>
        <v>0</v>
      </c>
      <c r="I119" s="170">
        <f>IF('Indicator Date hidden'!J120="x","x",$I$2-'Indicator Date hidden'!J120)</f>
        <v>0</v>
      </c>
      <c r="J119" s="170">
        <f>IF('Indicator Date hidden'!K120="x","x",$J$2-'Indicator Date hidden'!K120)</f>
        <v>0</v>
      </c>
      <c r="K119" s="170">
        <f>IF('Indicator Date hidden'!L120="x","x",$K$2-'Indicator Date hidden'!L120)</f>
        <v>0</v>
      </c>
      <c r="L119" s="170">
        <f>IF('Indicator Date hidden'!M120="x","x",$L$2-'Indicator Date hidden'!M120)</f>
        <v>0</v>
      </c>
      <c r="M119" s="170">
        <f>IF('Indicator Date hidden'!N120="x","x",$M$2-'Indicator Date hidden'!N120)</f>
        <v>0</v>
      </c>
      <c r="N119" s="170">
        <f>IF('Indicator Date hidden'!O120="x","x",$N$2-'Indicator Date hidden'!O120)</f>
        <v>0</v>
      </c>
      <c r="O119" s="170">
        <f>IF('Indicator Date hidden'!P120="x","x",$O$2-'Indicator Date hidden'!P120)</f>
        <v>0</v>
      </c>
      <c r="P119" s="170">
        <f>IF('Indicator Date hidden'!Q120="x","x",$P$2-'Indicator Date hidden'!Q120)</f>
        <v>0</v>
      </c>
      <c r="Q119" s="170" t="str">
        <f>IF('Indicator Date hidden'!R120="x","x",$Q$2-'Indicator Date hidden'!R120)</f>
        <v>x</v>
      </c>
      <c r="R119" s="170">
        <f>IF('Indicator Date hidden'!S120="x","x",$R$2-'Indicator Date hidden'!S120)</f>
        <v>0</v>
      </c>
      <c r="S119" s="170">
        <f>IF('Indicator Date hidden'!T120="x","x",$S$2-'Indicator Date hidden'!T120)</f>
        <v>0</v>
      </c>
      <c r="T119" s="170">
        <f>IF('Indicator Date hidden'!U120="x","x",$T$2-'Indicator Date hidden'!U120)</f>
        <v>0</v>
      </c>
      <c r="U119" s="170">
        <f>IF('Indicator Date hidden'!V120="x","x",$U$2-'Indicator Date hidden'!V120)</f>
        <v>0</v>
      </c>
      <c r="V119" s="170">
        <f>IF('Indicator Date hidden'!W120="x","x",$V$2-'Indicator Date hidden'!W120)</f>
        <v>1</v>
      </c>
      <c r="W119" s="170">
        <f>IF('Indicator Date hidden'!X120="x","x",$W$2-'Indicator Date hidden'!X120)</f>
        <v>0</v>
      </c>
      <c r="X119" s="170">
        <f>IF('Indicator Date hidden'!Y120="x","x",$X$2-'Indicator Date hidden'!Y120)</f>
        <v>4</v>
      </c>
      <c r="Y119" s="170">
        <f>IF('Indicator Date hidden'!Z120="x","x",$Y$2-'Indicator Date hidden'!Z120)</f>
        <v>0</v>
      </c>
      <c r="Z119" s="170">
        <f>IF('Indicator Date hidden'!AA120="x","x",$Z$2-'Indicator Date hidden'!AA120)</f>
        <v>0</v>
      </c>
      <c r="AA119" s="170">
        <f>IF('Indicator Date hidden'!AB120="x","x",$AA$2-'Indicator Date hidden'!AB120)</f>
        <v>0</v>
      </c>
      <c r="AB119" s="170">
        <f>IF('Indicator Date hidden'!AC120="x","x",$AB$2-'Indicator Date hidden'!AC120)</f>
        <v>0</v>
      </c>
      <c r="AC119" s="170">
        <f>IF('Indicator Date hidden'!AD120="x","x",$AC$2-'Indicator Date hidden'!AD120)</f>
        <v>0</v>
      </c>
      <c r="AD119" s="170">
        <f>IF('Indicator Date hidden'!AE120="x","x",$AD$2-'Indicator Date hidden'!AE120)</f>
        <v>0</v>
      </c>
      <c r="AE119" s="170">
        <f>IF('Indicator Date hidden'!AF120="x","x",$AE$2-'Indicator Date hidden'!AF120)</f>
        <v>0</v>
      </c>
      <c r="AF119" s="170" t="str">
        <f>IF('Indicator Date hidden'!AG120="x","x",$AF$2-'Indicator Date hidden'!AG120)</f>
        <v>x</v>
      </c>
      <c r="AG119" s="170">
        <f>IF('Indicator Date hidden'!AH120="x","x",$AG$2-'Indicator Date hidden'!AH120)</f>
        <v>0</v>
      </c>
      <c r="AH119" s="170">
        <f>IF('Indicator Date hidden'!AI120="x","x",$AH$2-'Indicator Date hidden'!AI120)</f>
        <v>0</v>
      </c>
      <c r="AI119" s="170">
        <f>IF('Indicator Date hidden'!AJ120="x","x",$AI$2-'Indicator Date hidden'!AJ120)</f>
        <v>0</v>
      </c>
      <c r="AJ119" s="170">
        <f>IF('Indicator Date hidden'!AK120="x","x",$AJ$2-'Indicator Date hidden'!AK120)</f>
        <v>1</v>
      </c>
      <c r="AK119" s="170">
        <f>IF('Indicator Date hidden'!AL120="x","x",$AK$2-'Indicator Date hidden'!AL120)</f>
        <v>1</v>
      </c>
      <c r="AL119" s="170">
        <f>IF('Indicator Date hidden'!AM120="x","x",$AL$2-'Indicator Date hidden'!AM120)</f>
        <v>0</v>
      </c>
      <c r="AM119" s="170">
        <f>IF('Indicator Date hidden'!AN120="x","x",$AM$2-'Indicator Date hidden'!AN120)</f>
        <v>0</v>
      </c>
      <c r="AN119" s="170">
        <f>IF('Indicator Date hidden'!AO120="x","x",$AN$2-'Indicator Date hidden'!AO120)</f>
        <v>0</v>
      </c>
      <c r="AO119" s="170">
        <f>IF('Indicator Date hidden'!AP120="x","x",$AO$2-'Indicator Date hidden'!AP120)</f>
        <v>1</v>
      </c>
      <c r="AP119" s="170">
        <f>IF('Indicator Date hidden'!AQ120="x","x",$AP$2-'Indicator Date hidden'!AQ120)</f>
        <v>1</v>
      </c>
      <c r="AQ119" s="170">
        <f>IF('Indicator Date hidden'!AR120="x","x",$AQ$2-'Indicator Date hidden'!AR120)</f>
        <v>6</v>
      </c>
      <c r="AR119" s="170">
        <f>IF('Indicator Date hidden'!AS120="x","x",$AR$2-'Indicator Date hidden'!AS120)</f>
        <v>0</v>
      </c>
      <c r="AS119" s="170">
        <f>IF('Indicator Date hidden'!AT120="x","x",$AS$2-'Indicator Date hidden'!AT120)</f>
        <v>0</v>
      </c>
      <c r="AT119" s="170">
        <f>IF('Indicator Date hidden'!AU120="x","x",$AT$2-'Indicator Date hidden'!AU120)</f>
        <v>0</v>
      </c>
      <c r="AU119" s="170">
        <f>IF('Indicator Date hidden'!AV120="x","x",$AU$2-'Indicator Date hidden'!AV120)</f>
        <v>0</v>
      </c>
      <c r="AV119" s="170">
        <f>IF('Indicator Date hidden'!AW120="x","x",$AV$2-'Indicator Date hidden'!AW120)</f>
        <v>0</v>
      </c>
      <c r="AW119" s="170">
        <f>IF('Indicator Date hidden'!AX120="x","x",$AW$2-'Indicator Date hidden'!AX120)</f>
        <v>0</v>
      </c>
      <c r="AX119" s="170">
        <f>IF('Indicator Date hidden'!AY120="x","x",$AX$2-'Indicator Date hidden'!AY120)</f>
        <v>0</v>
      </c>
      <c r="AY119" s="170">
        <f>IF('Indicator Date hidden'!AZ120="x","x",$AY$2-'Indicator Date hidden'!AZ120)</f>
        <v>0</v>
      </c>
      <c r="AZ119" s="170">
        <f>IF('Indicator Date hidden'!BA120="x","x",$AZ$2-'Indicator Date hidden'!BA120)</f>
        <v>0</v>
      </c>
      <c r="BA119" s="5">
        <f t="shared" si="5"/>
        <v>15</v>
      </c>
      <c r="BB119" s="171">
        <f t="shared" si="6"/>
        <v>0.30612244897959184</v>
      </c>
      <c r="BC119" s="5">
        <f t="shared" si="7"/>
        <v>7</v>
      </c>
      <c r="BD119" s="171">
        <f t="shared" si="8"/>
        <v>1.0341926089240756</v>
      </c>
      <c r="BE119" s="174">
        <f t="shared" si="9"/>
        <v>0</v>
      </c>
    </row>
    <row r="120" spans="1:57" x14ac:dyDescent="0.25">
      <c r="A120" t="s">
        <v>219</v>
      </c>
      <c r="B120" s="170">
        <f>IF('Indicator Date hidden'!C121="x","x",$B$2-'Indicator Date hidden'!C121)</f>
        <v>0</v>
      </c>
      <c r="C120" s="170">
        <f>IF('Indicator Date hidden'!D121="x","x",$C$2-'Indicator Date hidden'!D121)</f>
        <v>0</v>
      </c>
      <c r="D120" s="170">
        <f>IF('Indicator Date hidden'!E121="x","x",$D$2-'Indicator Date hidden'!E121)</f>
        <v>0</v>
      </c>
      <c r="E120" s="170">
        <f>IF('Indicator Date hidden'!F121="x","x",$E$2-'Indicator Date hidden'!F121)</f>
        <v>0</v>
      </c>
      <c r="F120" s="170">
        <f>IF('Indicator Date hidden'!G121="x","x",$F$2-'Indicator Date hidden'!G121)</f>
        <v>0</v>
      </c>
      <c r="G120" s="170">
        <f>IF('Indicator Date hidden'!H121="x","x",$G$2-'Indicator Date hidden'!H121)</f>
        <v>0</v>
      </c>
      <c r="H120" s="170">
        <f>IF('Indicator Date hidden'!I121="x","x",$H$2-'Indicator Date hidden'!I121)</f>
        <v>0</v>
      </c>
      <c r="I120" s="170">
        <f>IF('Indicator Date hidden'!J121="x","x",$I$2-'Indicator Date hidden'!J121)</f>
        <v>0</v>
      </c>
      <c r="J120" s="170">
        <f>IF('Indicator Date hidden'!K121="x","x",$J$2-'Indicator Date hidden'!K121)</f>
        <v>0</v>
      </c>
      <c r="K120" s="170">
        <f>IF('Indicator Date hidden'!L121="x","x",$K$2-'Indicator Date hidden'!L121)</f>
        <v>0</v>
      </c>
      <c r="L120" s="170">
        <f>IF('Indicator Date hidden'!M121="x","x",$L$2-'Indicator Date hidden'!M121)</f>
        <v>0</v>
      </c>
      <c r="M120" s="170">
        <f>IF('Indicator Date hidden'!N121="x","x",$M$2-'Indicator Date hidden'!N121)</f>
        <v>0</v>
      </c>
      <c r="N120" s="170">
        <f>IF('Indicator Date hidden'!O121="x","x",$N$2-'Indicator Date hidden'!O121)</f>
        <v>0</v>
      </c>
      <c r="O120" s="170">
        <f>IF('Indicator Date hidden'!P121="x","x",$O$2-'Indicator Date hidden'!P121)</f>
        <v>0</v>
      </c>
      <c r="P120" s="170">
        <f>IF('Indicator Date hidden'!Q121="x","x",$P$2-'Indicator Date hidden'!Q121)</f>
        <v>0</v>
      </c>
      <c r="Q120" s="170">
        <f>IF('Indicator Date hidden'!R121="x","x",$Q$2-'Indicator Date hidden'!R121)</f>
        <v>2</v>
      </c>
      <c r="R120" s="170">
        <f>IF('Indicator Date hidden'!S121="x","x",$R$2-'Indicator Date hidden'!S121)</f>
        <v>0</v>
      </c>
      <c r="S120" s="170">
        <f>IF('Indicator Date hidden'!T121="x","x",$S$2-'Indicator Date hidden'!T121)</f>
        <v>0</v>
      </c>
      <c r="T120" s="170">
        <f>IF('Indicator Date hidden'!U121="x","x",$T$2-'Indicator Date hidden'!U121)</f>
        <v>0</v>
      </c>
      <c r="U120" s="170">
        <f>IF('Indicator Date hidden'!V121="x","x",$U$2-'Indicator Date hidden'!V121)</f>
        <v>0</v>
      </c>
      <c r="V120" s="170">
        <f>IF('Indicator Date hidden'!W121="x","x",$V$2-'Indicator Date hidden'!W121)</f>
        <v>1</v>
      </c>
      <c r="W120" s="170">
        <f>IF('Indicator Date hidden'!X121="x","x",$W$2-'Indicator Date hidden'!X121)</f>
        <v>3</v>
      </c>
      <c r="X120" s="170">
        <f>IF('Indicator Date hidden'!Y121="x","x",$X$2-'Indicator Date hidden'!Y121)</f>
        <v>6</v>
      </c>
      <c r="Y120" s="170">
        <f>IF('Indicator Date hidden'!Z121="x","x",$Y$2-'Indicator Date hidden'!Z121)</f>
        <v>0</v>
      </c>
      <c r="Z120" s="170">
        <f>IF('Indicator Date hidden'!AA121="x","x",$Z$2-'Indicator Date hidden'!AA121)</f>
        <v>0</v>
      </c>
      <c r="AA120" s="170">
        <f>IF('Indicator Date hidden'!AB121="x","x",$AA$2-'Indicator Date hidden'!AB121)</f>
        <v>0</v>
      </c>
      <c r="AB120" s="170">
        <f>IF('Indicator Date hidden'!AC121="x","x",$AB$2-'Indicator Date hidden'!AC121)</f>
        <v>0</v>
      </c>
      <c r="AC120" s="170">
        <f>IF('Indicator Date hidden'!AD121="x","x",$AC$2-'Indicator Date hidden'!AD121)</f>
        <v>0</v>
      </c>
      <c r="AD120" s="170">
        <f>IF('Indicator Date hidden'!AE121="x","x",$AD$2-'Indicator Date hidden'!AE121)</f>
        <v>0</v>
      </c>
      <c r="AE120" s="170">
        <f>IF('Indicator Date hidden'!AF121="x","x",$AE$2-'Indicator Date hidden'!AF121)</f>
        <v>0</v>
      </c>
      <c r="AF120" s="170">
        <f>IF('Indicator Date hidden'!AG121="x","x",$AF$2-'Indicator Date hidden'!AG121)</f>
        <v>6</v>
      </c>
      <c r="AG120" s="170">
        <f>IF('Indicator Date hidden'!AH121="x","x",$AG$2-'Indicator Date hidden'!AH121)</f>
        <v>0</v>
      </c>
      <c r="AH120" s="170">
        <f>IF('Indicator Date hidden'!AI121="x","x",$AH$2-'Indicator Date hidden'!AI121)</f>
        <v>0</v>
      </c>
      <c r="AI120" s="170">
        <f>IF('Indicator Date hidden'!AJ121="x","x",$AI$2-'Indicator Date hidden'!AJ121)</f>
        <v>0</v>
      </c>
      <c r="AJ120" s="170" t="str">
        <f>IF('Indicator Date hidden'!AK121="x","x",$AJ$2-'Indicator Date hidden'!AK121)</f>
        <v>x</v>
      </c>
      <c r="AK120" s="170">
        <f>IF('Indicator Date hidden'!AL121="x","x",$AK$2-'Indicator Date hidden'!AL121)</f>
        <v>1</v>
      </c>
      <c r="AL120" s="170">
        <f>IF('Indicator Date hidden'!AM121="x","x",$AL$2-'Indicator Date hidden'!AM121)</f>
        <v>0</v>
      </c>
      <c r="AM120" s="170">
        <f>IF('Indicator Date hidden'!AN121="x","x",$AM$2-'Indicator Date hidden'!AN121)</f>
        <v>0</v>
      </c>
      <c r="AN120" s="170">
        <f>IF('Indicator Date hidden'!AO121="x","x",$AN$2-'Indicator Date hidden'!AO121)</f>
        <v>0</v>
      </c>
      <c r="AO120" s="170">
        <f>IF('Indicator Date hidden'!AP121="x","x",$AO$2-'Indicator Date hidden'!AP121)</f>
        <v>1</v>
      </c>
      <c r="AP120" s="170">
        <f>IF('Indicator Date hidden'!AQ121="x","x",$AP$2-'Indicator Date hidden'!AQ121)</f>
        <v>1</v>
      </c>
      <c r="AQ120" s="170">
        <f>IF('Indicator Date hidden'!AR121="x","x",$AQ$2-'Indicator Date hidden'!AR121)</f>
        <v>6</v>
      </c>
      <c r="AR120" s="170">
        <f>IF('Indicator Date hidden'!AS121="x","x",$AR$2-'Indicator Date hidden'!AS121)</f>
        <v>0</v>
      </c>
      <c r="AS120" s="170">
        <f>IF('Indicator Date hidden'!AT121="x","x",$AS$2-'Indicator Date hidden'!AT121)</f>
        <v>0</v>
      </c>
      <c r="AT120" s="170">
        <f>IF('Indicator Date hidden'!AU121="x","x",$AT$2-'Indicator Date hidden'!AU121)</f>
        <v>0</v>
      </c>
      <c r="AU120" s="170">
        <f>IF('Indicator Date hidden'!AV121="x","x",$AU$2-'Indicator Date hidden'!AV121)</f>
        <v>1</v>
      </c>
      <c r="AV120" s="170">
        <f>IF('Indicator Date hidden'!AW121="x","x",$AV$2-'Indicator Date hidden'!AW121)</f>
        <v>0</v>
      </c>
      <c r="AW120" s="170">
        <f>IF('Indicator Date hidden'!AX121="x","x",$AW$2-'Indicator Date hidden'!AX121)</f>
        <v>0</v>
      </c>
      <c r="AX120" s="170">
        <f>IF('Indicator Date hidden'!AY121="x","x",$AX$2-'Indicator Date hidden'!AY121)</f>
        <v>0</v>
      </c>
      <c r="AY120" s="170">
        <f>IF('Indicator Date hidden'!AZ121="x","x",$AY$2-'Indicator Date hidden'!AZ121)</f>
        <v>0</v>
      </c>
      <c r="AZ120" s="170">
        <f>IF('Indicator Date hidden'!BA121="x","x",$AZ$2-'Indicator Date hidden'!BA121)</f>
        <v>0</v>
      </c>
      <c r="BA120" s="5">
        <f t="shared" si="5"/>
        <v>28</v>
      </c>
      <c r="BB120" s="171">
        <f t="shared" si="6"/>
        <v>0.56000000000000005</v>
      </c>
      <c r="BC120" s="5">
        <f t="shared" si="7"/>
        <v>10</v>
      </c>
      <c r="BD120" s="171">
        <f t="shared" si="8"/>
        <v>1.4853955702101713</v>
      </c>
      <c r="BE120" s="174">
        <f t="shared" si="9"/>
        <v>0</v>
      </c>
    </row>
    <row r="121" spans="1:57" x14ac:dyDescent="0.25">
      <c r="A121" t="s">
        <v>221</v>
      </c>
      <c r="B121" s="170">
        <f>IF('Indicator Date hidden'!C122="x","x",$B$2-'Indicator Date hidden'!C122)</f>
        <v>0</v>
      </c>
      <c r="C121" s="170">
        <f>IF('Indicator Date hidden'!D122="x","x",$C$2-'Indicator Date hidden'!D122)</f>
        <v>0</v>
      </c>
      <c r="D121" s="170">
        <f>IF('Indicator Date hidden'!E122="x","x",$D$2-'Indicator Date hidden'!E122)</f>
        <v>0</v>
      </c>
      <c r="E121" s="170">
        <f>IF('Indicator Date hidden'!F122="x","x",$E$2-'Indicator Date hidden'!F122)</f>
        <v>0</v>
      </c>
      <c r="F121" s="170">
        <f>IF('Indicator Date hidden'!G122="x","x",$F$2-'Indicator Date hidden'!G122)</f>
        <v>0</v>
      </c>
      <c r="G121" s="170">
        <f>IF('Indicator Date hidden'!H122="x","x",$G$2-'Indicator Date hidden'!H122)</f>
        <v>0</v>
      </c>
      <c r="H121" s="170">
        <f>IF('Indicator Date hidden'!I122="x","x",$H$2-'Indicator Date hidden'!I122)</f>
        <v>0</v>
      </c>
      <c r="I121" s="170">
        <f>IF('Indicator Date hidden'!J122="x","x",$I$2-'Indicator Date hidden'!J122)</f>
        <v>0</v>
      </c>
      <c r="J121" s="170">
        <f>IF('Indicator Date hidden'!K122="x","x",$J$2-'Indicator Date hidden'!K122)</f>
        <v>0</v>
      </c>
      <c r="K121" s="170">
        <f>IF('Indicator Date hidden'!L122="x","x",$K$2-'Indicator Date hidden'!L122)</f>
        <v>0</v>
      </c>
      <c r="L121" s="170">
        <f>IF('Indicator Date hidden'!M122="x","x",$L$2-'Indicator Date hidden'!M122)</f>
        <v>0</v>
      </c>
      <c r="M121" s="170">
        <f>IF('Indicator Date hidden'!N122="x","x",$M$2-'Indicator Date hidden'!N122)</f>
        <v>0</v>
      </c>
      <c r="N121" s="170">
        <f>IF('Indicator Date hidden'!O122="x","x",$N$2-'Indicator Date hidden'!O122)</f>
        <v>0</v>
      </c>
      <c r="O121" s="170">
        <f>IF('Indicator Date hidden'!P122="x","x",$O$2-'Indicator Date hidden'!P122)</f>
        <v>0</v>
      </c>
      <c r="P121" s="170" t="str">
        <f>IF('Indicator Date hidden'!Q122="x","x",$P$2-'Indicator Date hidden'!Q122)</f>
        <v>x</v>
      </c>
      <c r="Q121" s="170" t="str">
        <f>IF('Indicator Date hidden'!R122="x","x",$Q$2-'Indicator Date hidden'!R122)</f>
        <v>x</v>
      </c>
      <c r="R121" s="170">
        <f>IF('Indicator Date hidden'!S122="x","x",$R$2-'Indicator Date hidden'!S122)</f>
        <v>0</v>
      </c>
      <c r="S121" s="170">
        <f>IF('Indicator Date hidden'!T122="x","x",$S$2-'Indicator Date hidden'!T122)</f>
        <v>0</v>
      </c>
      <c r="T121" s="170">
        <f>IF('Indicator Date hidden'!U122="x","x",$T$2-'Indicator Date hidden'!U122)</f>
        <v>0</v>
      </c>
      <c r="U121" s="170">
        <f>IF('Indicator Date hidden'!V122="x","x",$U$2-'Indicator Date hidden'!V122)</f>
        <v>0</v>
      </c>
      <c r="V121" s="170">
        <f>IF('Indicator Date hidden'!W122="x","x",$V$2-'Indicator Date hidden'!W122)</f>
        <v>1</v>
      </c>
      <c r="W121" s="170">
        <f>IF('Indicator Date hidden'!X122="x","x",$W$2-'Indicator Date hidden'!X122)</f>
        <v>9</v>
      </c>
      <c r="X121" s="170">
        <f>IF('Indicator Date hidden'!Y122="x","x",$X$2-'Indicator Date hidden'!Y122)</f>
        <v>6</v>
      </c>
      <c r="Y121" s="170">
        <f>IF('Indicator Date hidden'!Z122="x","x",$Y$2-'Indicator Date hidden'!Z122)</f>
        <v>0</v>
      </c>
      <c r="Z121" s="170">
        <f>IF('Indicator Date hidden'!AA122="x","x",$Z$2-'Indicator Date hidden'!AA122)</f>
        <v>0</v>
      </c>
      <c r="AA121" s="170" t="str">
        <f>IF('Indicator Date hidden'!AB122="x","x",$AA$2-'Indicator Date hidden'!AB122)</f>
        <v>x</v>
      </c>
      <c r="AB121" s="170">
        <f>IF('Indicator Date hidden'!AC122="x","x",$AB$2-'Indicator Date hidden'!AC122)</f>
        <v>0</v>
      </c>
      <c r="AC121" s="170">
        <f>IF('Indicator Date hidden'!AD122="x","x",$AC$2-'Indicator Date hidden'!AD122)</f>
        <v>0</v>
      </c>
      <c r="AD121" s="170" t="str">
        <f>IF('Indicator Date hidden'!AE122="x","x",$AD$2-'Indicator Date hidden'!AE122)</f>
        <v>x</v>
      </c>
      <c r="AE121" s="170" t="str">
        <f>IF('Indicator Date hidden'!AF122="x","x",$AE$2-'Indicator Date hidden'!AF122)</f>
        <v>x</v>
      </c>
      <c r="AF121" s="170" t="str">
        <f>IF('Indicator Date hidden'!AG122="x","x",$AF$2-'Indicator Date hidden'!AG122)</f>
        <v>x</v>
      </c>
      <c r="AG121" s="170">
        <f>IF('Indicator Date hidden'!AH122="x","x",$AG$2-'Indicator Date hidden'!AH122)</f>
        <v>0</v>
      </c>
      <c r="AH121" s="170">
        <f>IF('Indicator Date hidden'!AI122="x","x",$AH$2-'Indicator Date hidden'!AI122)</f>
        <v>0</v>
      </c>
      <c r="AI121" s="170">
        <f>IF('Indicator Date hidden'!AJ122="x","x",$AI$2-'Indicator Date hidden'!AJ122)</f>
        <v>0</v>
      </c>
      <c r="AJ121" s="170" t="str">
        <f>IF('Indicator Date hidden'!AK122="x","x",$AJ$2-'Indicator Date hidden'!AK122)</f>
        <v>x</v>
      </c>
      <c r="AK121" s="170">
        <f>IF('Indicator Date hidden'!AL122="x","x",$AK$2-'Indicator Date hidden'!AL122)</f>
        <v>1</v>
      </c>
      <c r="AL121" s="170">
        <f>IF('Indicator Date hidden'!AM122="x","x",$AL$2-'Indicator Date hidden'!AM122)</f>
        <v>0</v>
      </c>
      <c r="AM121" s="170">
        <f>IF('Indicator Date hidden'!AN122="x","x",$AM$2-'Indicator Date hidden'!AN122)</f>
        <v>0</v>
      </c>
      <c r="AN121" s="170">
        <f>IF('Indicator Date hidden'!AO122="x","x",$AN$2-'Indicator Date hidden'!AO122)</f>
        <v>0</v>
      </c>
      <c r="AO121" s="170" t="str">
        <f>IF('Indicator Date hidden'!AP122="x","x",$AO$2-'Indicator Date hidden'!AP122)</f>
        <v>x</v>
      </c>
      <c r="AP121" s="170" t="str">
        <f>IF('Indicator Date hidden'!AQ122="x","x",$AP$2-'Indicator Date hidden'!AQ122)</f>
        <v>x</v>
      </c>
      <c r="AQ121" s="170">
        <f>IF('Indicator Date hidden'!AR122="x","x",$AQ$2-'Indicator Date hidden'!AR122)</f>
        <v>4</v>
      </c>
      <c r="AR121" s="170">
        <f>IF('Indicator Date hidden'!AS122="x","x",$AR$2-'Indicator Date hidden'!AS122)</f>
        <v>0</v>
      </c>
      <c r="AS121" s="170" t="str">
        <f>IF('Indicator Date hidden'!AT122="x","x",$AS$2-'Indicator Date hidden'!AT122)</f>
        <v>x</v>
      </c>
      <c r="AT121" s="170">
        <f>IF('Indicator Date hidden'!AU122="x","x",$AT$2-'Indicator Date hidden'!AU122)</f>
        <v>0</v>
      </c>
      <c r="AU121" s="170" t="str">
        <f>IF('Indicator Date hidden'!AV122="x","x",$AU$2-'Indicator Date hidden'!AV122)</f>
        <v>x</v>
      </c>
      <c r="AV121" s="170">
        <f>IF('Indicator Date hidden'!AW122="x","x",$AV$2-'Indicator Date hidden'!AW122)</f>
        <v>4</v>
      </c>
      <c r="AW121" s="170">
        <f>IF('Indicator Date hidden'!AX122="x","x",$AW$2-'Indicator Date hidden'!AX122)</f>
        <v>0</v>
      </c>
      <c r="AX121" s="170">
        <f>IF('Indicator Date hidden'!AY122="x","x",$AX$2-'Indicator Date hidden'!AY122)</f>
        <v>0</v>
      </c>
      <c r="AY121" s="170">
        <f>IF('Indicator Date hidden'!AZ122="x","x",$AY$2-'Indicator Date hidden'!AZ122)</f>
        <v>0</v>
      </c>
      <c r="AZ121" s="170">
        <f>IF('Indicator Date hidden'!BA122="x","x",$AZ$2-'Indicator Date hidden'!BA122)</f>
        <v>0</v>
      </c>
      <c r="BA121" s="5">
        <f t="shared" si="5"/>
        <v>25</v>
      </c>
      <c r="BB121" s="171">
        <f t="shared" si="6"/>
        <v>0.625</v>
      </c>
      <c r="BC121" s="5">
        <f t="shared" si="7"/>
        <v>6</v>
      </c>
      <c r="BD121" s="171">
        <f t="shared" si="8"/>
        <v>1.839667089448523</v>
      </c>
      <c r="BE121" s="174">
        <f t="shared" si="9"/>
        <v>0</v>
      </c>
    </row>
    <row r="122" spans="1:57" x14ac:dyDescent="0.25">
      <c r="A122" t="s">
        <v>223</v>
      </c>
      <c r="B122" s="170">
        <f>IF('Indicator Date hidden'!C123="x","x",$B$2-'Indicator Date hidden'!C123)</f>
        <v>0</v>
      </c>
      <c r="C122" s="170">
        <f>IF('Indicator Date hidden'!D123="x","x",$C$2-'Indicator Date hidden'!D123)</f>
        <v>0</v>
      </c>
      <c r="D122" s="170">
        <f>IF('Indicator Date hidden'!E123="x","x",$D$2-'Indicator Date hidden'!E123)</f>
        <v>0</v>
      </c>
      <c r="E122" s="170">
        <f>IF('Indicator Date hidden'!F123="x","x",$E$2-'Indicator Date hidden'!F123)</f>
        <v>0</v>
      </c>
      <c r="F122" s="170">
        <f>IF('Indicator Date hidden'!G123="x","x",$F$2-'Indicator Date hidden'!G123)</f>
        <v>0</v>
      </c>
      <c r="G122" s="170">
        <f>IF('Indicator Date hidden'!H123="x","x",$G$2-'Indicator Date hidden'!H123)</f>
        <v>0</v>
      </c>
      <c r="H122" s="170">
        <f>IF('Indicator Date hidden'!I123="x","x",$H$2-'Indicator Date hidden'!I123)</f>
        <v>0</v>
      </c>
      <c r="I122" s="170">
        <f>IF('Indicator Date hidden'!J123="x","x",$I$2-'Indicator Date hidden'!J123)</f>
        <v>0</v>
      </c>
      <c r="J122" s="170">
        <f>IF('Indicator Date hidden'!K123="x","x",$J$2-'Indicator Date hidden'!K123)</f>
        <v>0</v>
      </c>
      <c r="K122" s="170">
        <f>IF('Indicator Date hidden'!L123="x","x",$K$2-'Indicator Date hidden'!L123)</f>
        <v>0</v>
      </c>
      <c r="L122" s="170">
        <f>IF('Indicator Date hidden'!M123="x","x",$L$2-'Indicator Date hidden'!M123)</f>
        <v>0</v>
      </c>
      <c r="M122" s="170">
        <f>IF('Indicator Date hidden'!N123="x","x",$M$2-'Indicator Date hidden'!N123)</f>
        <v>0</v>
      </c>
      <c r="N122" s="170">
        <f>IF('Indicator Date hidden'!O123="x","x",$N$2-'Indicator Date hidden'!O123)</f>
        <v>0</v>
      </c>
      <c r="O122" s="170">
        <f>IF('Indicator Date hidden'!P123="x","x",$O$2-'Indicator Date hidden'!P123)</f>
        <v>0</v>
      </c>
      <c r="P122" s="170">
        <f>IF('Indicator Date hidden'!Q123="x","x",$P$2-'Indicator Date hidden'!Q123)</f>
        <v>0</v>
      </c>
      <c r="Q122" s="170">
        <f>IF('Indicator Date hidden'!R123="x","x",$Q$2-'Indicator Date hidden'!R123)</f>
        <v>1</v>
      </c>
      <c r="R122" s="170">
        <f>IF('Indicator Date hidden'!S123="x","x",$R$2-'Indicator Date hidden'!S123)</f>
        <v>0</v>
      </c>
      <c r="S122" s="170">
        <f>IF('Indicator Date hidden'!T123="x","x",$S$2-'Indicator Date hidden'!T123)</f>
        <v>0</v>
      </c>
      <c r="T122" s="170">
        <f>IF('Indicator Date hidden'!U123="x","x",$T$2-'Indicator Date hidden'!U123)</f>
        <v>0</v>
      </c>
      <c r="U122" s="170">
        <f>IF('Indicator Date hidden'!V123="x","x",$U$2-'Indicator Date hidden'!V123)</f>
        <v>0</v>
      </c>
      <c r="V122" s="170">
        <f>IF('Indicator Date hidden'!W123="x","x",$V$2-'Indicator Date hidden'!W123)</f>
        <v>1</v>
      </c>
      <c r="W122" s="170">
        <f>IF('Indicator Date hidden'!X123="x","x",$W$2-'Indicator Date hidden'!X123)</f>
        <v>0</v>
      </c>
      <c r="X122" s="170" t="str">
        <f>IF('Indicator Date hidden'!Y123="x","x",$X$2-'Indicator Date hidden'!Y123)</f>
        <v>x</v>
      </c>
      <c r="Y122" s="170">
        <f>IF('Indicator Date hidden'!Z123="x","x",$Y$2-'Indicator Date hidden'!Z123)</f>
        <v>0</v>
      </c>
      <c r="Z122" s="170">
        <f>IF('Indicator Date hidden'!AA123="x","x",$Z$2-'Indicator Date hidden'!AA123)</f>
        <v>0</v>
      </c>
      <c r="AA122" s="170">
        <f>IF('Indicator Date hidden'!AB123="x","x",$AA$2-'Indicator Date hidden'!AB123)</f>
        <v>0</v>
      </c>
      <c r="AB122" s="170">
        <f>IF('Indicator Date hidden'!AC123="x","x",$AB$2-'Indicator Date hidden'!AC123)</f>
        <v>0</v>
      </c>
      <c r="AC122" s="170">
        <f>IF('Indicator Date hidden'!AD123="x","x",$AC$2-'Indicator Date hidden'!AD123)</f>
        <v>0</v>
      </c>
      <c r="AD122" s="170">
        <f>IF('Indicator Date hidden'!AE123="x","x",$AD$2-'Indicator Date hidden'!AE123)</f>
        <v>0</v>
      </c>
      <c r="AE122" s="170">
        <f>IF('Indicator Date hidden'!AF123="x","x",$AE$2-'Indicator Date hidden'!AF123)</f>
        <v>0</v>
      </c>
      <c r="AF122" s="170">
        <f>IF('Indicator Date hidden'!AG123="x","x",$AF$2-'Indicator Date hidden'!AG123)</f>
        <v>5</v>
      </c>
      <c r="AG122" s="170">
        <f>IF('Indicator Date hidden'!AH123="x","x",$AG$2-'Indicator Date hidden'!AH123)</f>
        <v>0</v>
      </c>
      <c r="AH122" s="170">
        <f>IF('Indicator Date hidden'!AI123="x","x",$AH$2-'Indicator Date hidden'!AI123)</f>
        <v>0</v>
      </c>
      <c r="AI122" s="170">
        <f>IF('Indicator Date hidden'!AJ123="x","x",$AI$2-'Indicator Date hidden'!AJ123)</f>
        <v>0</v>
      </c>
      <c r="AJ122" s="170">
        <f>IF('Indicator Date hidden'!AK123="x","x",$AJ$2-'Indicator Date hidden'!AK123)</f>
        <v>1</v>
      </c>
      <c r="AK122" s="170">
        <f>IF('Indicator Date hidden'!AL123="x","x",$AK$2-'Indicator Date hidden'!AL123)</f>
        <v>1</v>
      </c>
      <c r="AL122" s="170">
        <f>IF('Indicator Date hidden'!AM123="x","x",$AL$2-'Indicator Date hidden'!AM123)</f>
        <v>0</v>
      </c>
      <c r="AM122" s="170">
        <f>IF('Indicator Date hidden'!AN123="x","x",$AM$2-'Indicator Date hidden'!AN123)</f>
        <v>0</v>
      </c>
      <c r="AN122" s="170">
        <f>IF('Indicator Date hidden'!AO123="x","x",$AN$2-'Indicator Date hidden'!AO123)</f>
        <v>0</v>
      </c>
      <c r="AO122" s="170">
        <f>IF('Indicator Date hidden'!AP123="x","x",$AO$2-'Indicator Date hidden'!AP123)</f>
        <v>0</v>
      </c>
      <c r="AP122" s="170">
        <f>IF('Indicator Date hidden'!AQ123="x","x",$AP$2-'Indicator Date hidden'!AQ123)</f>
        <v>0</v>
      </c>
      <c r="AQ122" s="170">
        <f>IF('Indicator Date hidden'!AR123="x","x",$AQ$2-'Indicator Date hidden'!AR123)</f>
        <v>0</v>
      </c>
      <c r="AR122" s="170">
        <f>IF('Indicator Date hidden'!AS123="x","x",$AR$2-'Indicator Date hidden'!AS123)</f>
        <v>0</v>
      </c>
      <c r="AS122" s="170">
        <f>IF('Indicator Date hidden'!AT123="x","x",$AS$2-'Indicator Date hidden'!AT123)</f>
        <v>0</v>
      </c>
      <c r="AT122" s="170">
        <f>IF('Indicator Date hidden'!AU123="x","x",$AT$2-'Indicator Date hidden'!AU123)</f>
        <v>0</v>
      </c>
      <c r="AU122" s="170">
        <f>IF('Indicator Date hidden'!AV123="x","x",$AU$2-'Indicator Date hidden'!AV123)</f>
        <v>1</v>
      </c>
      <c r="AV122" s="170">
        <f>IF('Indicator Date hidden'!AW123="x","x",$AV$2-'Indicator Date hidden'!AW123)</f>
        <v>0</v>
      </c>
      <c r="AW122" s="170">
        <f>IF('Indicator Date hidden'!AX123="x","x",$AW$2-'Indicator Date hidden'!AX123)</f>
        <v>0</v>
      </c>
      <c r="AX122" s="170">
        <f>IF('Indicator Date hidden'!AY123="x","x",$AX$2-'Indicator Date hidden'!AY123)</f>
        <v>0</v>
      </c>
      <c r="AY122" s="170">
        <f>IF('Indicator Date hidden'!AZ123="x","x",$AY$2-'Indicator Date hidden'!AZ123)</f>
        <v>0</v>
      </c>
      <c r="AZ122" s="170">
        <f>IF('Indicator Date hidden'!BA123="x","x",$AZ$2-'Indicator Date hidden'!BA123)</f>
        <v>0</v>
      </c>
      <c r="BA122" s="5">
        <f t="shared" si="5"/>
        <v>10</v>
      </c>
      <c r="BB122" s="171">
        <f t="shared" si="6"/>
        <v>0.2</v>
      </c>
      <c r="BC122" s="5">
        <f t="shared" si="7"/>
        <v>6</v>
      </c>
      <c r="BD122" s="171">
        <f t="shared" si="8"/>
        <v>0.74833147735478833</v>
      </c>
      <c r="BE122" s="174">
        <f t="shared" si="9"/>
        <v>0</v>
      </c>
    </row>
    <row r="123" spans="1:57" x14ac:dyDescent="0.25">
      <c r="A123" t="s">
        <v>225</v>
      </c>
      <c r="B123" s="170">
        <f>IF('Indicator Date hidden'!C124="x","x",$B$2-'Indicator Date hidden'!C124)</f>
        <v>0</v>
      </c>
      <c r="C123" s="170">
        <f>IF('Indicator Date hidden'!D124="x","x",$C$2-'Indicator Date hidden'!D124)</f>
        <v>0</v>
      </c>
      <c r="D123" s="170">
        <f>IF('Indicator Date hidden'!E124="x","x",$D$2-'Indicator Date hidden'!E124)</f>
        <v>0</v>
      </c>
      <c r="E123" s="170">
        <f>IF('Indicator Date hidden'!F124="x","x",$E$2-'Indicator Date hidden'!F124)</f>
        <v>0</v>
      </c>
      <c r="F123" s="170">
        <f>IF('Indicator Date hidden'!G124="x","x",$F$2-'Indicator Date hidden'!G124)</f>
        <v>0</v>
      </c>
      <c r="G123" s="170">
        <f>IF('Indicator Date hidden'!H124="x","x",$G$2-'Indicator Date hidden'!H124)</f>
        <v>0</v>
      </c>
      <c r="H123" s="170">
        <f>IF('Indicator Date hidden'!I124="x","x",$H$2-'Indicator Date hidden'!I124)</f>
        <v>0</v>
      </c>
      <c r="I123" s="170">
        <f>IF('Indicator Date hidden'!J124="x","x",$I$2-'Indicator Date hidden'!J124)</f>
        <v>0</v>
      </c>
      <c r="J123" s="170">
        <f>IF('Indicator Date hidden'!K124="x","x",$J$2-'Indicator Date hidden'!K124)</f>
        <v>0</v>
      </c>
      <c r="K123" s="170">
        <f>IF('Indicator Date hidden'!L124="x","x",$K$2-'Indicator Date hidden'!L124)</f>
        <v>0</v>
      </c>
      <c r="L123" s="170">
        <f>IF('Indicator Date hidden'!M124="x","x",$L$2-'Indicator Date hidden'!M124)</f>
        <v>0</v>
      </c>
      <c r="M123" s="170">
        <f>IF('Indicator Date hidden'!N124="x","x",$M$2-'Indicator Date hidden'!N124)</f>
        <v>0</v>
      </c>
      <c r="N123" s="170">
        <f>IF('Indicator Date hidden'!O124="x","x",$N$2-'Indicator Date hidden'!O124)</f>
        <v>0</v>
      </c>
      <c r="O123" s="170">
        <f>IF('Indicator Date hidden'!P124="x","x",$O$2-'Indicator Date hidden'!P124)</f>
        <v>0</v>
      </c>
      <c r="P123" s="170">
        <f>IF('Indicator Date hidden'!Q124="x","x",$P$2-'Indicator Date hidden'!Q124)</f>
        <v>0</v>
      </c>
      <c r="Q123" s="170" t="str">
        <f>IF('Indicator Date hidden'!R124="x","x",$Q$2-'Indicator Date hidden'!R124)</f>
        <v>x</v>
      </c>
      <c r="R123" s="170">
        <f>IF('Indicator Date hidden'!S124="x","x",$R$2-'Indicator Date hidden'!S124)</f>
        <v>0</v>
      </c>
      <c r="S123" s="170">
        <f>IF('Indicator Date hidden'!T124="x","x",$S$2-'Indicator Date hidden'!T124)</f>
        <v>0</v>
      </c>
      <c r="T123" s="170">
        <f>IF('Indicator Date hidden'!U124="x","x",$T$2-'Indicator Date hidden'!U124)</f>
        <v>0</v>
      </c>
      <c r="U123" s="170" t="str">
        <f>IF('Indicator Date hidden'!V124="x","x",$U$2-'Indicator Date hidden'!V124)</f>
        <v>x</v>
      </c>
      <c r="V123" s="170">
        <f>IF('Indicator Date hidden'!W124="x","x",$V$2-'Indicator Date hidden'!W124)</f>
        <v>1</v>
      </c>
      <c r="W123" s="170" t="str">
        <f>IF('Indicator Date hidden'!X124="x","x",$W$2-'Indicator Date hidden'!X124)</f>
        <v>x</v>
      </c>
      <c r="X123" s="170">
        <f>IF('Indicator Date hidden'!Y124="x","x",$X$2-'Indicator Date hidden'!Y124)</f>
        <v>6</v>
      </c>
      <c r="Y123" s="170">
        <f>IF('Indicator Date hidden'!Z124="x","x",$Y$2-'Indicator Date hidden'!Z124)</f>
        <v>0</v>
      </c>
      <c r="Z123" s="170">
        <f>IF('Indicator Date hidden'!AA124="x","x",$Z$2-'Indicator Date hidden'!AA124)</f>
        <v>0</v>
      </c>
      <c r="AA123" s="170">
        <f>IF('Indicator Date hidden'!AB124="x","x",$AA$2-'Indicator Date hidden'!AB124)</f>
        <v>0</v>
      </c>
      <c r="AB123" s="170">
        <f>IF('Indicator Date hidden'!AC124="x","x",$AB$2-'Indicator Date hidden'!AC124)</f>
        <v>0</v>
      </c>
      <c r="AC123" s="170">
        <f>IF('Indicator Date hidden'!AD124="x","x",$AC$2-'Indicator Date hidden'!AD124)</f>
        <v>0</v>
      </c>
      <c r="AD123" s="170" t="str">
        <f>IF('Indicator Date hidden'!AE124="x","x",$AD$2-'Indicator Date hidden'!AE124)</f>
        <v>x</v>
      </c>
      <c r="AE123" s="170">
        <f>IF('Indicator Date hidden'!AF124="x","x",$AE$2-'Indicator Date hidden'!AF124)</f>
        <v>0</v>
      </c>
      <c r="AF123" s="170">
        <f>IF('Indicator Date hidden'!AG124="x","x",$AF$2-'Indicator Date hidden'!AG124)</f>
        <v>3</v>
      </c>
      <c r="AG123" s="170">
        <f>IF('Indicator Date hidden'!AH124="x","x",$AG$2-'Indicator Date hidden'!AH124)</f>
        <v>0</v>
      </c>
      <c r="AH123" s="170">
        <f>IF('Indicator Date hidden'!AI124="x","x",$AH$2-'Indicator Date hidden'!AI124)</f>
        <v>0</v>
      </c>
      <c r="AI123" s="170">
        <f>IF('Indicator Date hidden'!AJ124="x","x",$AI$2-'Indicator Date hidden'!AJ124)</f>
        <v>0</v>
      </c>
      <c r="AJ123" s="170" t="str">
        <f>IF('Indicator Date hidden'!AK124="x","x",$AJ$2-'Indicator Date hidden'!AK124)</f>
        <v>x</v>
      </c>
      <c r="AK123" s="170">
        <f>IF('Indicator Date hidden'!AL124="x","x",$AK$2-'Indicator Date hidden'!AL124)</f>
        <v>1</v>
      </c>
      <c r="AL123" s="170">
        <f>IF('Indicator Date hidden'!AM124="x","x",$AL$2-'Indicator Date hidden'!AM124)</f>
        <v>0</v>
      </c>
      <c r="AM123" s="170">
        <f>IF('Indicator Date hidden'!AN124="x","x",$AM$2-'Indicator Date hidden'!AN124)</f>
        <v>0</v>
      </c>
      <c r="AN123" s="170">
        <f>IF('Indicator Date hidden'!AO124="x","x",$AN$2-'Indicator Date hidden'!AO124)</f>
        <v>0</v>
      </c>
      <c r="AO123" s="170">
        <f>IF('Indicator Date hidden'!AP124="x","x",$AO$2-'Indicator Date hidden'!AP124)</f>
        <v>0</v>
      </c>
      <c r="AP123" s="170">
        <f>IF('Indicator Date hidden'!AQ124="x","x",$AP$2-'Indicator Date hidden'!AQ124)</f>
        <v>0</v>
      </c>
      <c r="AQ123" s="170">
        <f>IF('Indicator Date hidden'!AR124="x","x",$AQ$2-'Indicator Date hidden'!AR124)</f>
        <v>0</v>
      </c>
      <c r="AR123" s="170">
        <f>IF('Indicator Date hidden'!AS124="x","x",$AR$2-'Indicator Date hidden'!AS124)</f>
        <v>0</v>
      </c>
      <c r="AS123" s="170">
        <f>IF('Indicator Date hidden'!AT124="x","x",$AS$2-'Indicator Date hidden'!AT124)</f>
        <v>0</v>
      </c>
      <c r="AT123" s="170">
        <f>IF('Indicator Date hidden'!AU124="x","x",$AT$2-'Indicator Date hidden'!AU124)</f>
        <v>0</v>
      </c>
      <c r="AU123" s="170" t="str">
        <f>IF('Indicator Date hidden'!AV124="x","x",$AU$2-'Indicator Date hidden'!AV124)</f>
        <v>x</v>
      </c>
      <c r="AV123" s="170">
        <f>IF('Indicator Date hidden'!AW124="x","x",$AV$2-'Indicator Date hidden'!AW124)</f>
        <v>0</v>
      </c>
      <c r="AW123" s="170">
        <f>IF('Indicator Date hidden'!AX124="x","x",$AW$2-'Indicator Date hidden'!AX124)</f>
        <v>0</v>
      </c>
      <c r="AX123" s="170">
        <f>IF('Indicator Date hidden'!AY124="x","x",$AX$2-'Indicator Date hidden'!AY124)</f>
        <v>0</v>
      </c>
      <c r="AY123" s="170">
        <f>IF('Indicator Date hidden'!AZ124="x","x",$AY$2-'Indicator Date hidden'!AZ124)</f>
        <v>0</v>
      </c>
      <c r="AZ123" s="170">
        <f>IF('Indicator Date hidden'!BA124="x","x",$AZ$2-'Indicator Date hidden'!BA124)</f>
        <v>0</v>
      </c>
      <c r="BA123" s="5">
        <f t="shared" si="5"/>
        <v>11</v>
      </c>
      <c r="BB123" s="171">
        <f t="shared" si="6"/>
        <v>0.24444444444444444</v>
      </c>
      <c r="BC123" s="5">
        <f t="shared" si="7"/>
        <v>4</v>
      </c>
      <c r="BD123" s="171">
        <f t="shared" si="8"/>
        <v>0.99231615830071584</v>
      </c>
      <c r="BE123" s="174">
        <f t="shared" si="9"/>
        <v>0</v>
      </c>
    </row>
    <row r="124" spans="1:57" x14ac:dyDescent="0.25">
      <c r="A124" t="s">
        <v>227</v>
      </c>
      <c r="B124" s="170">
        <f>IF('Indicator Date hidden'!C125="x","x",$B$2-'Indicator Date hidden'!C125)</f>
        <v>0</v>
      </c>
      <c r="C124" s="170">
        <f>IF('Indicator Date hidden'!D125="x","x",$C$2-'Indicator Date hidden'!D125)</f>
        <v>0</v>
      </c>
      <c r="D124" s="170">
        <f>IF('Indicator Date hidden'!E125="x","x",$D$2-'Indicator Date hidden'!E125)</f>
        <v>0</v>
      </c>
      <c r="E124" s="170">
        <f>IF('Indicator Date hidden'!F125="x","x",$E$2-'Indicator Date hidden'!F125)</f>
        <v>0</v>
      </c>
      <c r="F124" s="170">
        <f>IF('Indicator Date hidden'!G125="x","x",$F$2-'Indicator Date hidden'!G125)</f>
        <v>0</v>
      </c>
      <c r="G124" s="170">
        <f>IF('Indicator Date hidden'!H125="x","x",$G$2-'Indicator Date hidden'!H125)</f>
        <v>0</v>
      </c>
      <c r="H124" s="170">
        <f>IF('Indicator Date hidden'!I125="x","x",$H$2-'Indicator Date hidden'!I125)</f>
        <v>0</v>
      </c>
      <c r="I124" s="170">
        <f>IF('Indicator Date hidden'!J125="x","x",$I$2-'Indicator Date hidden'!J125)</f>
        <v>0</v>
      </c>
      <c r="J124" s="170">
        <f>IF('Indicator Date hidden'!K125="x","x",$J$2-'Indicator Date hidden'!K125)</f>
        <v>0</v>
      </c>
      <c r="K124" s="170">
        <f>IF('Indicator Date hidden'!L125="x","x",$K$2-'Indicator Date hidden'!L125)</f>
        <v>0</v>
      </c>
      <c r="L124" s="170">
        <f>IF('Indicator Date hidden'!M125="x","x",$L$2-'Indicator Date hidden'!M125)</f>
        <v>0</v>
      </c>
      <c r="M124" s="170">
        <f>IF('Indicator Date hidden'!N125="x","x",$M$2-'Indicator Date hidden'!N125)</f>
        <v>0</v>
      </c>
      <c r="N124" s="170">
        <f>IF('Indicator Date hidden'!O125="x","x",$N$2-'Indicator Date hidden'!O125)</f>
        <v>0</v>
      </c>
      <c r="O124" s="170">
        <f>IF('Indicator Date hidden'!P125="x","x",$O$2-'Indicator Date hidden'!P125)</f>
        <v>0</v>
      </c>
      <c r="P124" s="170">
        <f>IF('Indicator Date hidden'!Q125="x","x",$P$2-'Indicator Date hidden'!Q125)</f>
        <v>0</v>
      </c>
      <c r="Q124" s="170" t="str">
        <f>IF('Indicator Date hidden'!R125="x","x",$Q$2-'Indicator Date hidden'!R125)</f>
        <v>x</v>
      </c>
      <c r="R124" s="170">
        <f>IF('Indicator Date hidden'!S125="x","x",$R$2-'Indicator Date hidden'!S125)</f>
        <v>0</v>
      </c>
      <c r="S124" s="170">
        <f>IF('Indicator Date hidden'!T125="x","x",$S$2-'Indicator Date hidden'!T125)</f>
        <v>0</v>
      </c>
      <c r="T124" s="170">
        <f>IF('Indicator Date hidden'!U125="x","x",$T$2-'Indicator Date hidden'!U125)</f>
        <v>0</v>
      </c>
      <c r="U124" s="170" t="str">
        <f>IF('Indicator Date hidden'!V125="x","x",$U$2-'Indicator Date hidden'!V125)</f>
        <v>x</v>
      </c>
      <c r="V124" s="170">
        <f>IF('Indicator Date hidden'!W125="x","x",$V$2-'Indicator Date hidden'!W125)</f>
        <v>1</v>
      </c>
      <c r="W124" s="170" t="str">
        <f>IF('Indicator Date hidden'!X125="x","x",$W$2-'Indicator Date hidden'!X125)</f>
        <v>x</v>
      </c>
      <c r="X124" s="170">
        <f>IF('Indicator Date hidden'!Y125="x","x",$X$2-'Indicator Date hidden'!Y125)</f>
        <v>6</v>
      </c>
      <c r="Y124" s="170">
        <f>IF('Indicator Date hidden'!Z125="x","x",$Y$2-'Indicator Date hidden'!Z125)</f>
        <v>0</v>
      </c>
      <c r="Z124" s="170">
        <f>IF('Indicator Date hidden'!AA125="x","x",$Z$2-'Indicator Date hidden'!AA125)</f>
        <v>0</v>
      </c>
      <c r="AA124" s="170">
        <f>IF('Indicator Date hidden'!AB125="x","x",$AA$2-'Indicator Date hidden'!AB125)</f>
        <v>0</v>
      </c>
      <c r="AB124" s="170">
        <f>IF('Indicator Date hidden'!AC125="x","x",$AB$2-'Indicator Date hidden'!AC125)</f>
        <v>0</v>
      </c>
      <c r="AC124" s="170">
        <f>IF('Indicator Date hidden'!AD125="x","x",$AC$2-'Indicator Date hidden'!AD125)</f>
        <v>0</v>
      </c>
      <c r="AD124" s="170" t="str">
        <f>IF('Indicator Date hidden'!AE125="x","x",$AD$2-'Indicator Date hidden'!AE125)</f>
        <v>x</v>
      </c>
      <c r="AE124" s="170">
        <f>IF('Indicator Date hidden'!AF125="x","x",$AE$2-'Indicator Date hidden'!AF125)</f>
        <v>0</v>
      </c>
      <c r="AF124" s="170" t="str">
        <f>IF('Indicator Date hidden'!AG125="x","x",$AF$2-'Indicator Date hidden'!AG125)</f>
        <v>x</v>
      </c>
      <c r="AG124" s="170">
        <f>IF('Indicator Date hidden'!AH125="x","x",$AG$2-'Indicator Date hidden'!AH125)</f>
        <v>0</v>
      </c>
      <c r="AH124" s="170">
        <f>IF('Indicator Date hidden'!AI125="x","x",$AH$2-'Indicator Date hidden'!AI125)</f>
        <v>0</v>
      </c>
      <c r="AI124" s="170">
        <f>IF('Indicator Date hidden'!AJ125="x","x",$AI$2-'Indicator Date hidden'!AJ125)</f>
        <v>0</v>
      </c>
      <c r="AJ124" s="170" t="str">
        <f>IF('Indicator Date hidden'!AK125="x","x",$AJ$2-'Indicator Date hidden'!AK125)</f>
        <v>x</v>
      </c>
      <c r="AK124" s="170">
        <f>IF('Indicator Date hidden'!AL125="x","x",$AK$2-'Indicator Date hidden'!AL125)</f>
        <v>1</v>
      </c>
      <c r="AL124" s="170">
        <f>IF('Indicator Date hidden'!AM125="x","x",$AL$2-'Indicator Date hidden'!AM125)</f>
        <v>0</v>
      </c>
      <c r="AM124" s="170">
        <f>IF('Indicator Date hidden'!AN125="x","x",$AM$2-'Indicator Date hidden'!AN125)</f>
        <v>0</v>
      </c>
      <c r="AN124" s="170">
        <f>IF('Indicator Date hidden'!AO125="x","x",$AN$2-'Indicator Date hidden'!AO125)</f>
        <v>0</v>
      </c>
      <c r="AO124" s="170">
        <f>IF('Indicator Date hidden'!AP125="x","x",$AO$2-'Indicator Date hidden'!AP125)</f>
        <v>2</v>
      </c>
      <c r="AP124" s="170" t="str">
        <f>IF('Indicator Date hidden'!AQ125="x","x",$AP$2-'Indicator Date hidden'!AQ125)</f>
        <v>x</v>
      </c>
      <c r="AQ124" s="170">
        <f>IF('Indicator Date hidden'!AR125="x","x",$AQ$2-'Indicator Date hidden'!AR125)</f>
        <v>0</v>
      </c>
      <c r="AR124" s="170">
        <f>IF('Indicator Date hidden'!AS125="x","x",$AR$2-'Indicator Date hidden'!AS125)</f>
        <v>0</v>
      </c>
      <c r="AS124" s="170">
        <f>IF('Indicator Date hidden'!AT125="x","x",$AS$2-'Indicator Date hidden'!AT125)</f>
        <v>0</v>
      </c>
      <c r="AT124" s="170">
        <f>IF('Indicator Date hidden'!AU125="x","x",$AT$2-'Indicator Date hidden'!AU125)</f>
        <v>0</v>
      </c>
      <c r="AU124" s="170" t="str">
        <f>IF('Indicator Date hidden'!AV125="x","x",$AU$2-'Indicator Date hidden'!AV125)</f>
        <v>x</v>
      </c>
      <c r="AV124" s="170">
        <f>IF('Indicator Date hidden'!AW125="x","x",$AV$2-'Indicator Date hidden'!AW125)</f>
        <v>0</v>
      </c>
      <c r="AW124" s="170">
        <f>IF('Indicator Date hidden'!AX125="x","x",$AW$2-'Indicator Date hidden'!AX125)</f>
        <v>0</v>
      </c>
      <c r="AX124" s="170">
        <f>IF('Indicator Date hidden'!AY125="x","x",$AX$2-'Indicator Date hidden'!AY125)</f>
        <v>0</v>
      </c>
      <c r="AY124" s="170" t="str">
        <f>IF('Indicator Date hidden'!AZ125="x","x",$AY$2-'Indicator Date hidden'!AZ125)</f>
        <v>x</v>
      </c>
      <c r="AZ124" s="170">
        <f>IF('Indicator Date hidden'!BA125="x","x",$AZ$2-'Indicator Date hidden'!BA125)</f>
        <v>0</v>
      </c>
      <c r="BA124" s="5">
        <f t="shared" si="5"/>
        <v>10</v>
      </c>
      <c r="BB124" s="171">
        <f t="shared" si="6"/>
        <v>0.23809523809523808</v>
      </c>
      <c r="BC124" s="5">
        <f t="shared" si="7"/>
        <v>4</v>
      </c>
      <c r="BD124" s="171">
        <f t="shared" si="8"/>
        <v>0.97124181211291138</v>
      </c>
      <c r="BE124" s="174">
        <f t="shared" si="9"/>
        <v>0</v>
      </c>
    </row>
    <row r="125" spans="1:57" x14ac:dyDescent="0.25">
      <c r="A125" t="s">
        <v>229</v>
      </c>
      <c r="B125" s="170">
        <f>IF('Indicator Date hidden'!C126="x","x",$B$2-'Indicator Date hidden'!C126)</f>
        <v>0</v>
      </c>
      <c r="C125" s="170">
        <f>IF('Indicator Date hidden'!D126="x","x",$C$2-'Indicator Date hidden'!D126)</f>
        <v>0</v>
      </c>
      <c r="D125" s="170">
        <f>IF('Indicator Date hidden'!E126="x","x",$D$2-'Indicator Date hidden'!E126)</f>
        <v>0</v>
      </c>
      <c r="E125" s="170">
        <f>IF('Indicator Date hidden'!F126="x","x",$E$2-'Indicator Date hidden'!F126)</f>
        <v>0</v>
      </c>
      <c r="F125" s="170">
        <f>IF('Indicator Date hidden'!G126="x","x",$F$2-'Indicator Date hidden'!G126)</f>
        <v>0</v>
      </c>
      <c r="G125" s="170">
        <f>IF('Indicator Date hidden'!H126="x","x",$G$2-'Indicator Date hidden'!H126)</f>
        <v>0</v>
      </c>
      <c r="H125" s="170">
        <f>IF('Indicator Date hidden'!I126="x","x",$H$2-'Indicator Date hidden'!I126)</f>
        <v>0</v>
      </c>
      <c r="I125" s="170">
        <f>IF('Indicator Date hidden'!J126="x","x",$I$2-'Indicator Date hidden'!J126)</f>
        <v>0</v>
      </c>
      <c r="J125" s="170">
        <f>IF('Indicator Date hidden'!K126="x","x",$J$2-'Indicator Date hidden'!K126)</f>
        <v>0</v>
      </c>
      <c r="K125" s="170">
        <f>IF('Indicator Date hidden'!L126="x","x",$K$2-'Indicator Date hidden'!L126)</f>
        <v>0</v>
      </c>
      <c r="L125" s="170">
        <f>IF('Indicator Date hidden'!M126="x","x",$L$2-'Indicator Date hidden'!M126)</f>
        <v>0</v>
      </c>
      <c r="M125" s="170">
        <f>IF('Indicator Date hidden'!N126="x","x",$M$2-'Indicator Date hidden'!N126)</f>
        <v>0</v>
      </c>
      <c r="N125" s="170">
        <f>IF('Indicator Date hidden'!O126="x","x",$N$2-'Indicator Date hidden'!O126)</f>
        <v>0</v>
      </c>
      <c r="O125" s="170">
        <f>IF('Indicator Date hidden'!P126="x","x",$O$2-'Indicator Date hidden'!P126)</f>
        <v>0</v>
      </c>
      <c r="P125" s="170">
        <f>IF('Indicator Date hidden'!Q126="x","x",$P$2-'Indicator Date hidden'!Q126)</f>
        <v>0</v>
      </c>
      <c r="Q125" s="170">
        <f>IF('Indicator Date hidden'!R126="x","x",$Q$2-'Indicator Date hidden'!R126)</f>
        <v>3</v>
      </c>
      <c r="R125" s="170">
        <f>IF('Indicator Date hidden'!S126="x","x",$R$2-'Indicator Date hidden'!S126)</f>
        <v>0</v>
      </c>
      <c r="S125" s="170">
        <f>IF('Indicator Date hidden'!T126="x","x",$S$2-'Indicator Date hidden'!T126)</f>
        <v>0</v>
      </c>
      <c r="T125" s="170">
        <f>IF('Indicator Date hidden'!U126="x","x",$T$2-'Indicator Date hidden'!U126)</f>
        <v>0</v>
      </c>
      <c r="U125" s="170">
        <f>IF('Indicator Date hidden'!V126="x","x",$U$2-'Indicator Date hidden'!V126)</f>
        <v>0</v>
      </c>
      <c r="V125" s="170">
        <f>IF('Indicator Date hidden'!W126="x","x",$V$2-'Indicator Date hidden'!W126)</f>
        <v>1</v>
      </c>
      <c r="W125" s="170">
        <f>IF('Indicator Date hidden'!X126="x","x",$W$2-'Indicator Date hidden'!X126)</f>
        <v>10</v>
      </c>
      <c r="X125" s="170">
        <f>IF('Indicator Date hidden'!Y126="x","x",$X$2-'Indicator Date hidden'!Y126)</f>
        <v>2</v>
      </c>
      <c r="Y125" s="170">
        <f>IF('Indicator Date hidden'!Z126="x","x",$Y$2-'Indicator Date hidden'!Z126)</f>
        <v>0</v>
      </c>
      <c r="Z125" s="170">
        <f>IF('Indicator Date hidden'!AA126="x","x",$Z$2-'Indicator Date hidden'!AA126)</f>
        <v>0</v>
      </c>
      <c r="AA125" s="170">
        <f>IF('Indicator Date hidden'!AB126="x","x",$AA$2-'Indicator Date hidden'!AB126)</f>
        <v>0</v>
      </c>
      <c r="AB125" s="170">
        <f>IF('Indicator Date hidden'!AC126="x","x",$AB$2-'Indicator Date hidden'!AC126)</f>
        <v>0</v>
      </c>
      <c r="AC125" s="170">
        <f>IF('Indicator Date hidden'!AD126="x","x",$AC$2-'Indicator Date hidden'!AD126)</f>
        <v>0</v>
      </c>
      <c r="AD125" s="170">
        <f>IF('Indicator Date hidden'!AE126="x","x",$AD$2-'Indicator Date hidden'!AE126)</f>
        <v>0</v>
      </c>
      <c r="AE125" s="170">
        <f>IF('Indicator Date hidden'!AF126="x","x",$AE$2-'Indicator Date hidden'!AF126)</f>
        <v>0</v>
      </c>
      <c r="AF125" s="170">
        <f>IF('Indicator Date hidden'!AG126="x","x",$AF$2-'Indicator Date hidden'!AG126)</f>
        <v>1</v>
      </c>
      <c r="AG125" s="170">
        <f>IF('Indicator Date hidden'!AH126="x","x",$AG$2-'Indicator Date hidden'!AH126)</f>
        <v>0</v>
      </c>
      <c r="AH125" s="170">
        <f>IF('Indicator Date hidden'!AI126="x","x",$AH$2-'Indicator Date hidden'!AI126)</f>
        <v>0</v>
      </c>
      <c r="AI125" s="170">
        <f>IF('Indicator Date hidden'!AJ126="x","x",$AI$2-'Indicator Date hidden'!AJ126)</f>
        <v>0</v>
      </c>
      <c r="AJ125" s="170" t="str">
        <f>IF('Indicator Date hidden'!AK126="x","x",$AJ$2-'Indicator Date hidden'!AK126)</f>
        <v>x</v>
      </c>
      <c r="AK125" s="170">
        <f>IF('Indicator Date hidden'!AL126="x","x",$AK$2-'Indicator Date hidden'!AL126)</f>
        <v>1</v>
      </c>
      <c r="AL125" s="170">
        <f>IF('Indicator Date hidden'!AM126="x","x",$AL$2-'Indicator Date hidden'!AM126)</f>
        <v>0</v>
      </c>
      <c r="AM125" s="170">
        <f>IF('Indicator Date hidden'!AN126="x","x",$AM$2-'Indicator Date hidden'!AN126)</f>
        <v>0</v>
      </c>
      <c r="AN125" s="170">
        <f>IF('Indicator Date hidden'!AO126="x","x",$AN$2-'Indicator Date hidden'!AO126)</f>
        <v>0</v>
      </c>
      <c r="AO125" s="170">
        <f>IF('Indicator Date hidden'!AP126="x","x",$AO$2-'Indicator Date hidden'!AP126)</f>
        <v>0</v>
      </c>
      <c r="AP125" s="170">
        <f>IF('Indicator Date hidden'!AQ126="x","x",$AP$2-'Indicator Date hidden'!AQ126)</f>
        <v>0</v>
      </c>
      <c r="AQ125" s="170">
        <f>IF('Indicator Date hidden'!AR126="x","x",$AQ$2-'Indicator Date hidden'!AR126)</f>
        <v>6</v>
      </c>
      <c r="AR125" s="170">
        <f>IF('Indicator Date hidden'!AS126="x","x",$AR$2-'Indicator Date hidden'!AS126)</f>
        <v>0</v>
      </c>
      <c r="AS125" s="170">
        <f>IF('Indicator Date hidden'!AT126="x","x",$AS$2-'Indicator Date hidden'!AT126)</f>
        <v>0</v>
      </c>
      <c r="AT125" s="170">
        <f>IF('Indicator Date hidden'!AU126="x","x",$AT$2-'Indicator Date hidden'!AU126)</f>
        <v>0</v>
      </c>
      <c r="AU125" s="170">
        <f>IF('Indicator Date hidden'!AV126="x","x",$AU$2-'Indicator Date hidden'!AV126)</f>
        <v>1</v>
      </c>
      <c r="AV125" s="170">
        <f>IF('Indicator Date hidden'!AW126="x","x",$AV$2-'Indicator Date hidden'!AW126)</f>
        <v>0</v>
      </c>
      <c r="AW125" s="170">
        <f>IF('Indicator Date hidden'!AX126="x","x",$AW$2-'Indicator Date hidden'!AX126)</f>
        <v>0</v>
      </c>
      <c r="AX125" s="170">
        <f>IF('Indicator Date hidden'!AY126="x","x",$AX$2-'Indicator Date hidden'!AY126)</f>
        <v>0</v>
      </c>
      <c r="AY125" s="170">
        <f>IF('Indicator Date hidden'!AZ126="x","x",$AY$2-'Indicator Date hidden'!AZ126)</f>
        <v>0</v>
      </c>
      <c r="AZ125" s="170">
        <f>IF('Indicator Date hidden'!BA126="x","x",$AZ$2-'Indicator Date hidden'!BA126)</f>
        <v>0</v>
      </c>
      <c r="BA125" s="5">
        <f t="shared" si="5"/>
        <v>25</v>
      </c>
      <c r="BB125" s="171">
        <f t="shared" si="6"/>
        <v>0.5</v>
      </c>
      <c r="BC125" s="5">
        <f t="shared" si="7"/>
        <v>8</v>
      </c>
      <c r="BD125" s="171">
        <f t="shared" si="8"/>
        <v>1.6763054614240209</v>
      </c>
      <c r="BE125" s="174">
        <f t="shared" si="9"/>
        <v>0</v>
      </c>
    </row>
    <row r="126" spans="1:57" x14ac:dyDescent="0.25">
      <c r="A126" t="s">
        <v>231</v>
      </c>
      <c r="B126" s="170">
        <f>IF('Indicator Date hidden'!C127="x","x",$B$2-'Indicator Date hidden'!C127)</f>
        <v>0</v>
      </c>
      <c r="C126" s="170">
        <f>IF('Indicator Date hidden'!D127="x","x",$C$2-'Indicator Date hidden'!D127)</f>
        <v>0</v>
      </c>
      <c r="D126" s="170">
        <f>IF('Indicator Date hidden'!E127="x","x",$D$2-'Indicator Date hidden'!E127)</f>
        <v>0</v>
      </c>
      <c r="E126" s="170">
        <f>IF('Indicator Date hidden'!F127="x","x",$E$2-'Indicator Date hidden'!F127)</f>
        <v>0</v>
      </c>
      <c r="F126" s="170">
        <f>IF('Indicator Date hidden'!G127="x","x",$F$2-'Indicator Date hidden'!G127)</f>
        <v>0</v>
      </c>
      <c r="G126" s="170">
        <f>IF('Indicator Date hidden'!H127="x","x",$G$2-'Indicator Date hidden'!H127)</f>
        <v>0</v>
      </c>
      <c r="H126" s="170">
        <f>IF('Indicator Date hidden'!I127="x","x",$H$2-'Indicator Date hidden'!I127)</f>
        <v>0</v>
      </c>
      <c r="I126" s="170">
        <f>IF('Indicator Date hidden'!J127="x","x",$I$2-'Indicator Date hidden'!J127)</f>
        <v>0</v>
      </c>
      <c r="J126" s="170">
        <f>IF('Indicator Date hidden'!K127="x","x",$J$2-'Indicator Date hidden'!K127)</f>
        <v>0</v>
      </c>
      <c r="K126" s="170">
        <f>IF('Indicator Date hidden'!L127="x","x",$K$2-'Indicator Date hidden'!L127)</f>
        <v>0</v>
      </c>
      <c r="L126" s="170">
        <f>IF('Indicator Date hidden'!M127="x","x",$L$2-'Indicator Date hidden'!M127)</f>
        <v>0</v>
      </c>
      <c r="M126" s="170">
        <f>IF('Indicator Date hidden'!N127="x","x",$M$2-'Indicator Date hidden'!N127)</f>
        <v>0</v>
      </c>
      <c r="N126" s="170">
        <f>IF('Indicator Date hidden'!O127="x","x",$N$2-'Indicator Date hidden'!O127)</f>
        <v>0</v>
      </c>
      <c r="O126" s="170">
        <f>IF('Indicator Date hidden'!P127="x","x",$O$2-'Indicator Date hidden'!P127)</f>
        <v>0</v>
      </c>
      <c r="P126" s="170">
        <f>IF('Indicator Date hidden'!Q127="x","x",$P$2-'Indicator Date hidden'!Q127)</f>
        <v>0</v>
      </c>
      <c r="Q126" s="170">
        <f>IF('Indicator Date hidden'!R127="x","x",$Q$2-'Indicator Date hidden'!R127)</f>
        <v>3</v>
      </c>
      <c r="R126" s="170">
        <f>IF('Indicator Date hidden'!S127="x","x",$R$2-'Indicator Date hidden'!S127)</f>
        <v>0</v>
      </c>
      <c r="S126" s="170">
        <f>IF('Indicator Date hidden'!T127="x","x",$S$2-'Indicator Date hidden'!T127)</f>
        <v>0</v>
      </c>
      <c r="T126" s="170">
        <f>IF('Indicator Date hidden'!U127="x","x",$T$2-'Indicator Date hidden'!U127)</f>
        <v>0</v>
      </c>
      <c r="U126" s="170">
        <f>IF('Indicator Date hidden'!V127="x","x",$U$2-'Indicator Date hidden'!V127)</f>
        <v>0</v>
      </c>
      <c r="V126" s="170">
        <f>IF('Indicator Date hidden'!W127="x","x",$V$2-'Indicator Date hidden'!W127)</f>
        <v>1</v>
      </c>
      <c r="W126" s="170">
        <f>IF('Indicator Date hidden'!X127="x","x",$W$2-'Indicator Date hidden'!X127)</f>
        <v>0</v>
      </c>
      <c r="X126" s="170">
        <f>IF('Indicator Date hidden'!Y127="x","x",$X$2-'Indicator Date hidden'!Y127)</f>
        <v>6</v>
      </c>
      <c r="Y126" s="170">
        <f>IF('Indicator Date hidden'!Z127="x","x",$Y$2-'Indicator Date hidden'!Z127)</f>
        <v>0</v>
      </c>
      <c r="Z126" s="170">
        <f>IF('Indicator Date hidden'!AA127="x","x",$Z$2-'Indicator Date hidden'!AA127)</f>
        <v>0</v>
      </c>
      <c r="AA126" s="170">
        <f>IF('Indicator Date hidden'!AB127="x","x",$AA$2-'Indicator Date hidden'!AB127)</f>
        <v>0</v>
      </c>
      <c r="AB126" s="170">
        <f>IF('Indicator Date hidden'!AC127="x","x",$AB$2-'Indicator Date hidden'!AC127)</f>
        <v>0</v>
      </c>
      <c r="AC126" s="170">
        <f>IF('Indicator Date hidden'!AD127="x","x",$AC$2-'Indicator Date hidden'!AD127)</f>
        <v>0</v>
      </c>
      <c r="AD126" s="170">
        <f>IF('Indicator Date hidden'!AE127="x","x",$AD$2-'Indicator Date hidden'!AE127)</f>
        <v>0</v>
      </c>
      <c r="AE126" s="170">
        <f>IF('Indicator Date hidden'!AF127="x","x",$AE$2-'Indicator Date hidden'!AF127)</f>
        <v>0</v>
      </c>
      <c r="AF126" s="170">
        <f>IF('Indicator Date hidden'!AG127="x","x",$AF$2-'Indicator Date hidden'!AG127)</f>
        <v>1</v>
      </c>
      <c r="AG126" s="170">
        <f>IF('Indicator Date hidden'!AH127="x","x",$AG$2-'Indicator Date hidden'!AH127)</f>
        <v>0</v>
      </c>
      <c r="AH126" s="170">
        <f>IF('Indicator Date hidden'!AI127="x","x",$AH$2-'Indicator Date hidden'!AI127)</f>
        <v>0</v>
      </c>
      <c r="AI126" s="170">
        <f>IF('Indicator Date hidden'!AJ127="x","x",$AI$2-'Indicator Date hidden'!AJ127)</f>
        <v>0</v>
      </c>
      <c r="AJ126" s="170">
        <f>IF('Indicator Date hidden'!AK127="x","x",$AJ$2-'Indicator Date hidden'!AK127)</f>
        <v>1</v>
      </c>
      <c r="AK126" s="170">
        <f>IF('Indicator Date hidden'!AL127="x","x",$AK$2-'Indicator Date hidden'!AL127)</f>
        <v>0</v>
      </c>
      <c r="AL126" s="170">
        <f>IF('Indicator Date hidden'!AM127="x","x",$AL$2-'Indicator Date hidden'!AM127)</f>
        <v>0</v>
      </c>
      <c r="AM126" s="170">
        <f>IF('Indicator Date hidden'!AN127="x","x",$AM$2-'Indicator Date hidden'!AN127)</f>
        <v>0</v>
      </c>
      <c r="AN126" s="170">
        <f>IF('Indicator Date hidden'!AO127="x","x",$AN$2-'Indicator Date hidden'!AO127)</f>
        <v>0</v>
      </c>
      <c r="AO126" s="170">
        <f>IF('Indicator Date hidden'!AP127="x","x",$AO$2-'Indicator Date hidden'!AP127)</f>
        <v>0</v>
      </c>
      <c r="AP126" s="170">
        <f>IF('Indicator Date hidden'!AQ127="x","x",$AP$2-'Indicator Date hidden'!AQ127)</f>
        <v>0</v>
      </c>
      <c r="AQ126" s="170">
        <f>IF('Indicator Date hidden'!AR127="x","x",$AQ$2-'Indicator Date hidden'!AR127)</f>
        <v>0</v>
      </c>
      <c r="AR126" s="170">
        <f>IF('Indicator Date hidden'!AS127="x","x",$AR$2-'Indicator Date hidden'!AS127)</f>
        <v>0</v>
      </c>
      <c r="AS126" s="170">
        <f>IF('Indicator Date hidden'!AT127="x","x",$AS$2-'Indicator Date hidden'!AT127)</f>
        <v>0</v>
      </c>
      <c r="AT126" s="170">
        <f>IF('Indicator Date hidden'!AU127="x","x",$AT$2-'Indicator Date hidden'!AU127)</f>
        <v>0</v>
      </c>
      <c r="AU126" s="170">
        <f>IF('Indicator Date hidden'!AV127="x","x",$AU$2-'Indicator Date hidden'!AV127)</f>
        <v>1</v>
      </c>
      <c r="AV126" s="170">
        <f>IF('Indicator Date hidden'!AW127="x","x",$AV$2-'Indicator Date hidden'!AW127)</f>
        <v>0</v>
      </c>
      <c r="AW126" s="170">
        <f>IF('Indicator Date hidden'!AX127="x","x",$AW$2-'Indicator Date hidden'!AX127)</f>
        <v>0</v>
      </c>
      <c r="AX126" s="170">
        <f>IF('Indicator Date hidden'!AY127="x","x",$AX$2-'Indicator Date hidden'!AY127)</f>
        <v>0</v>
      </c>
      <c r="AY126" s="170">
        <f>IF('Indicator Date hidden'!AZ127="x","x",$AY$2-'Indicator Date hidden'!AZ127)</f>
        <v>0</v>
      </c>
      <c r="AZ126" s="170">
        <f>IF('Indicator Date hidden'!BA127="x","x",$AZ$2-'Indicator Date hidden'!BA127)</f>
        <v>0</v>
      </c>
      <c r="BA126" s="5">
        <f t="shared" si="5"/>
        <v>13</v>
      </c>
      <c r="BB126" s="171">
        <f t="shared" si="6"/>
        <v>0.25490196078431371</v>
      </c>
      <c r="BC126" s="5">
        <f t="shared" si="7"/>
        <v>6</v>
      </c>
      <c r="BD126" s="171">
        <f t="shared" si="8"/>
        <v>0.94647203028605253</v>
      </c>
      <c r="BE126" s="174">
        <f t="shared" si="9"/>
        <v>0</v>
      </c>
    </row>
    <row r="127" spans="1:57" x14ac:dyDescent="0.25">
      <c r="A127" t="s">
        <v>233</v>
      </c>
      <c r="B127" s="170">
        <f>IF('Indicator Date hidden'!C128="x","x",$B$2-'Indicator Date hidden'!C128)</f>
        <v>0</v>
      </c>
      <c r="C127" s="170">
        <f>IF('Indicator Date hidden'!D128="x","x",$C$2-'Indicator Date hidden'!D128)</f>
        <v>0</v>
      </c>
      <c r="D127" s="170">
        <f>IF('Indicator Date hidden'!E128="x","x",$D$2-'Indicator Date hidden'!E128)</f>
        <v>0</v>
      </c>
      <c r="E127" s="170">
        <f>IF('Indicator Date hidden'!F128="x","x",$E$2-'Indicator Date hidden'!F128)</f>
        <v>0</v>
      </c>
      <c r="F127" s="170">
        <f>IF('Indicator Date hidden'!G128="x","x",$F$2-'Indicator Date hidden'!G128)</f>
        <v>0</v>
      </c>
      <c r="G127" s="170">
        <f>IF('Indicator Date hidden'!H128="x","x",$G$2-'Indicator Date hidden'!H128)</f>
        <v>0</v>
      </c>
      <c r="H127" s="170">
        <f>IF('Indicator Date hidden'!I128="x","x",$H$2-'Indicator Date hidden'!I128)</f>
        <v>0</v>
      </c>
      <c r="I127" s="170">
        <f>IF('Indicator Date hidden'!J128="x","x",$I$2-'Indicator Date hidden'!J128)</f>
        <v>0</v>
      </c>
      <c r="J127" s="170">
        <f>IF('Indicator Date hidden'!K128="x","x",$J$2-'Indicator Date hidden'!K128)</f>
        <v>0</v>
      </c>
      <c r="K127" s="170">
        <f>IF('Indicator Date hidden'!L128="x","x",$K$2-'Indicator Date hidden'!L128)</f>
        <v>0</v>
      </c>
      <c r="L127" s="170">
        <f>IF('Indicator Date hidden'!M128="x","x",$L$2-'Indicator Date hidden'!M128)</f>
        <v>0</v>
      </c>
      <c r="M127" s="170">
        <f>IF('Indicator Date hidden'!N128="x","x",$M$2-'Indicator Date hidden'!N128)</f>
        <v>0</v>
      </c>
      <c r="N127" s="170">
        <f>IF('Indicator Date hidden'!O128="x","x",$N$2-'Indicator Date hidden'!O128)</f>
        <v>0</v>
      </c>
      <c r="O127" s="170">
        <f>IF('Indicator Date hidden'!P128="x","x",$O$2-'Indicator Date hidden'!P128)</f>
        <v>0</v>
      </c>
      <c r="P127" s="170">
        <f>IF('Indicator Date hidden'!Q128="x","x",$P$2-'Indicator Date hidden'!Q128)</f>
        <v>0</v>
      </c>
      <c r="Q127" s="170">
        <f>IF('Indicator Date hidden'!R128="x","x",$Q$2-'Indicator Date hidden'!R128)</f>
        <v>2</v>
      </c>
      <c r="R127" s="170">
        <f>IF('Indicator Date hidden'!S128="x","x",$R$2-'Indicator Date hidden'!S128)</f>
        <v>0</v>
      </c>
      <c r="S127" s="170">
        <f>IF('Indicator Date hidden'!T128="x","x",$S$2-'Indicator Date hidden'!T128)</f>
        <v>0</v>
      </c>
      <c r="T127" s="170">
        <f>IF('Indicator Date hidden'!U128="x","x",$T$2-'Indicator Date hidden'!U128)</f>
        <v>0</v>
      </c>
      <c r="U127" s="170">
        <f>IF('Indicator Date hidden'!V128="x","x",$U$2-'Indicator Date hidden'!V128)</f>
        <v>0</v>
      </c>
      <c r="V127" s="170">
        <f>IF('Indicator Date hidden'!W128="x","x",$V$2-'Indicator Date hidden'!W128)</f>
        <v>1</v>
      </c>
      <c r="W127" s="170">
        <f>IF('Indicator Date hidden'!X128="x","x",$W$2-'Indicator Date hidden'!X128)</f>
        <v>0</v>
      </c>
      <c r="X127" s="170">
        <f>IF('Indicator Date hidden'!Y128="x","x",$X$2-'Indicator Date hidden'!Y128)</f>
        <v>6</v>
      </c>
      <c r="Y127" s="170">
        <f>IF('Indicator Date hidden'!Z128="x","x",$Y$2-'Indicator Date hidden'!Z128)</f>
        <v>0</v>
      </c>
      <c r="Z127" s="170">
        <f>IF('Indicator Date hidden'!AA128="x","x",$Z$2-'Indicator Date hidden'!AA128)</f>
        <v>0</v>
      </c>
      <c r="AA127" s="170">
        <f>IF('Indicator Date hidden'!AB128="x","x",$AA$2-'Indicator Date hidden'!AB128)</f>
        <v>0</v>
      </c>
      <c r="AB127" s="170">
        <f>IF('Indicator Date hidden'!AC128="x","x",$AB$2-'Indicator Date hidden'!AC128)</f>
        <v>0</v>
      </c>
      <c r="AC127" s="170">
        <f>IF('Indicator Date hidden'!AD128="x","x",$AC$2-'Indicator Date hidden'!AD128)</f>
        <v>0</v>
      </c>
      <c r="AD127" s="170">
        <f>IF('Indicator Date hidden'!AE128="x","x",$AD$2-'Indicator Date hidden'!AE128)</f>
        <v>0</v>
      </c>
      <c r="AE127" s="170" t="str">
        <f>IF('Indicator Date hidden'!AF128="x","x",$AE$2-'Indicator Date hidden'!AF128)</f>
        <v>x</v>
      </c>
      <c r="AF127" s="170">
        <f>IF('Indicator Date hidden'!AG128="x","x",$AF$2-'Indicator Date hidden'!AG128)</f>
        <v>6</v>
      </c>
      <c r="AG127" s="170">
        <f>IF('Indicator Date hidden'!AH128="x","x",$AG$2-'Indicator Date hidden'!AH128)</f>
        <v>0</v>
      </c>
      <c r="AH127" s="170">
        <f>IF('Indicator Date hidden'!AI128="x","x",$AH$2-'Indicator Date hidden'!AI128)</f>
        <v>0</v>
      </c>
      <c r="AI127" s="170">
        <f>IF('Indicator Date hidden'!AJ128="x","x",$AI$2-'Indicator Date hidden'!AJ128)</f>
        <v>0</v>
      </c>
      <c r="AJ127" s="170">
        <f>IF('Indicator Date hidden'!AK128="x","x",$AJ$2-'Indicator Date hidden'!AK128)</f>
        <v>0</v>
      </c>
      <c r="AK127" s="170">
        <f>IF('Indicator Date hidden'!AL128="x","x",$AK$2-'Indicator Date hidden'!AL128)</f>
        <v>1</v>
      </c>
      <c r="AL127" s="170">
        <f>IF('Indicator Date hidden'!AM128="x","x",$AL$2-'Indicator Date hidden'!AM128)</f>
        <v>0</v>
      </c>
      <c r="AM127" s="170">
        <f>IF('Indicator Date hidden'!AN128="x","x",$AM$2-'Indicator Date hidden'!AN128)</f>
        <v>0</v>
      </c>
      <c r="AN127" s="170">
        <f>IF('Indicator Date hidden'!AO128="x","x",$AN$2-'Indicator Date hidden'!AO128)</f>
        <v>0</v>
      </c>
      <c r="AO127" s="170">
        <f>IF('Indicator Date hidden'!AP128="x","x",$AO$2-'Indicator Date hidden'!AP128)</f>
        <v>1</v>
      </c>
      <c r="AP127" s="170">
        <f>IF('Indicator Date hidden'!AQ128="x","x",$AP$2-'Indicator Date hidden'!AQ128)</f>
        <v>1</v>
      </c>
      <c r="AQ127" s="170">
        <f>IF('Indicator Date hidden'!AR128="x","x",$AQ$2-'Indicator Date hidden'!AR128)</f>
        <v>0</v>
      </c>
      <c r="AR127" s="170">
        <f>IF('Indicator Date hidden'!AS128="x","x",$AR$2-'Indicator Date hidden'!AS128)</f>
        <v>0</v>
      </c>
      <c r="AS127" s="170">
        <f>IF('Indicator Date hidden'!AT128="x","x",$AS$2-'Indicator Date hidden'!AT128)</f>
        <v>0</v>
      </c>
      <c r="AT127" s="170">
        <f>IF('Indicator Date hidden'!AU128="x","x",$AT$2-'Indicator Date hidden'!AU128)</f>
        <v>0</v>
      </c>
      <c r="AU127" s="170">
        <f>IF('Indicator Date hidden'!AV128="x","x",$AU$2-'Indicator Date hidden'!AV128)</f>
        <v>1</v>
      </c>
      <c r="AV127" s="170">
        <f>IF('Indicator Date hidden'!AW128="x","x",$AV$2-'Indicator Date hidden'!AW128)</f>
        <v>0</v>
      </c>
      <c r="AW127" s="170">
        <f>IF('Indicator Date hidden'!AX128="x","x",$AW$2-'Indicator Date hidden'!AX128)</f>
        <v>0</v>
      </c>
      <c r="AX127" s="170">
        <f>IF('Indicator Date hidden'!AY128="x","x",$AX$2-'Indicator Date hidden'!AY128)</f>
        <v>0</v>
      </c>
      <c r="AY127" s="170">
        <f>IF('Indicator Date hidden'!AZ128="x","x",$AY$2-'Indicator Date hidden'!AZ128)</f>
        <v>0</v>
      </c>
      <c r="AZ127" s="170">
        <f>IF('Indicator Date hidden'!BA128="x","x",$AZ$2-'Indicator Date hidden'!BA128)</f>
        <v>0</v>
      </c>
      <c r="BA127" s="5">
        <f t="shared" si="5"/>
        <v>19</v>
      </c>
      <c r="BB127" s="171">
        <f t="shared" si="6"/>
        <v>0.38</v>
      </c>
      <c r="BC127" s="5">
        <f t="shared" si="7"/>
        <v>8</v>
      </c>
      <c r="BD127" s="171">
        <f t="shared" si="8"/>
        <v>1.2147427711248171</v>
      </c>
      <c r="BE127" s="174">
        <f t="shared" si="9"/>
        <v>0</v>
      </c>
    </row>
    <row r="128" spans="1:57" x14ac:dyDescent="0.25">
      <c r="A128" t="s">
        <v>235</v>
      </c>
      <c r="B128" s="170">
        <f>IF('Indicator Date hidden'!C129="x","x",$B$2-'Indicator Date hidden'!C129)</f>
        <v>0</v>
      </c>
      <c r="C128" s="170">
        <f>IF('Indicator Date hidden'!D129="x","x",$C$2-'Indicator Date hidden'!D129)</f>
        <v>0</v>
      </c>
      <c r="D128" s="170">
        <f>IF('Indicator Date hidden'!E129="x","x",$D$2-'Indicator Date hidden'!E129)</f>
        <v>0</v>
      </c>
      <c r="E128" s="170">
        <f>IF('Indicator Date hidden'!F129="x","x",$E$2-'Indicator Date hidden'!F129)</f>
        <v>0</v>
      </c>
      <c r="F128" s="170">
        <f>IF('Indicator Date hidden'!G129="x","x",$F$2-'Indicator Date hidden'!G129)</f>
        <v>0</v>
      </c>
      <c r="G128" s="170">
        <f>IF('Indicator Date hidden'!H129="x","x",$G$2-'Indicator Date hidden'!H129)</f>
        <v>0</v>
      </c>
      <c r="H128" s="170">
        <f>IF('Indicator Date hidden'!I129="x","x",$H$2-'Indicator Date hidden'!I129)</f>
        <v>0</v>
      </c>
      <c r="I128" s="170">
        <f>IF('Indicator Date hidden'!J129="x","x",$I$2-'Indicator Date hidden'!J129)</f>
        <v>0</v>
      </c>
      <c r="J128" s="170">
        <f>IF('Indicator Date hidden'!K129="x","x",$J$2-'Indicator Date hidden'!K129)</f>
        <v>0</v>
      </c>
      <c r="K128" s="170">
        <f>IF('Indicator Date hidden'!L129="x","x",$K$2-'Indicator Date hidden'!L129)</f>
        <v>0</v>
      </c>
      <c r="L128" s="170">
        <f>IF('Indicator Date hidden'!M129="x","x",$L$2-'Indicator Date hidden'!M129)</f>
        <v>0</v>
      </c>
      <c r="M128" s="170">
        <f>IF('Indicator Date hidden'!N129="x","x",$M$2-'Indicator Date hidden'!N129)</f>
        <v>0</v>
      </c>
      <c r="N128" s="170">
        <f>IF('Indicator Date hidden'!O129="x","x",$N$2-'Indicator Date hidden'!O129)</f>
        <v>0</v>
      </c>
      <c r="O128" s="170">
        <f>IF('Indicator Date hidden'!P129="x","x",$O$2-'Indicator Date hidden'!P129)</f>
        <v>0</v>
      </c>
      <c r="P128" s="170">
        <f>IF('Indicator Date hidden'!Q129="x","x",$P$2-'Indicator Date hidden'!Q129)</f>
        <v>0</v>
      </c>
      <c r="Q128" s="170" t="str">
        <f>IF('Indicator Date hidden'!R129="x","x",$Q$2-'Indicator Date hidden'!R129)</f>
        <v>x</v>
      </c>
      <c r="R128" s="170">
        <f>IF('Indicator Date hidden'!S129="x","x",$R$2-'Indicator Date hidden'!S129)</f>
        <v>0</v>
      </c>
      <c r="S128" s="170">
        <f>IF('Indicator Date hidden'!T129="x","x",$S$2-'Indicator Date hidden'!T129)</f>
        <v>0</v>
      </c>
      <c r="T128" s="170">
        <f>IF('Indicator Date hidden'!U129="x","x",$T$2-'Indicator Date hidden'!U129)</f>
        <v>0</v>
      </c>
      <c r="U128" s="170" t="str">
        <f>IF('Indicator Date hidden'!V129="x","x",$U$2-'Indicator Date hidden'!V129)</f>
        <v>x</v>
      </c>
      <c r="V128" s="170">
        <f>IF('Indicator Date hidden'!W129="x","x",$V$2-'Indicator Date hidden'!W129)</f>
        <v>1</v>
      </c>
      <c r="W128" s="170" t="str">
        <f>IF('Indicator Date hidden'!X129="x","x",$W$2-'Indicator Date hidden'!X129)</f>
        <v>x</v>
      </c>
      <c r="X128" s="170">
        <f>IF('Indicator Date hidden'!Y129="x","x",$X$2-'Indicator Date hidden'!Y129)</f>
        <v>4</v>
      </c>
      <c r="Y128" s="170">
        <f>IF('Indicator Date hidden'!Z129="x","x",$Y$2-'Indicator Date hidden'!Z129)</f>
        <v>0</v>
      </c>
      <c r="Z128" s="170">
        <f>IF('Indicator Date hidden'!AA129="x","x",$Z$2-'Indicator Date hidden'!AA129)</f>
        <v>0</v>
      </c>
      <c r="AA128" s="170">
        <f>IF('Indicator Date hidden'!AB129="x","x",$AA$2-'Indicator Date hidden'!AB129)</f>
        <v>2</v>
      </c>
      <c r="AB128" s="170">
        <f>IF('Indicator Date hidden'!AC129="x","x",$AB$2-'Indicator Date hidden'!AC129)</f>
        <v>0</v>
      </c>
      <c r="AC128" s="170">
        <f>IF('Indicator Date hidden'!AD129="x","x",$AC$2-'Indicator Date hidden'!AD129)</f>
        <v>0</v>
      </c>
      <c r="AD128" s="170" t="str">
        <f>IF('Indicator Date hidden'!AE129="x","x",$AD$2-'Indicator Date hidden'!AE129)</f>
        <v>x</v>
      </c>
      <c r="AE128" s="170">
        <f>IF('Indicator Date hidden'!AF129="x","x",$AE$2-'Indicator Date hidden'!AF129)</f>
        <v>0</v>
      </c>
      <c r="AF128" s="170">
        <f>IF('Indicator Date hidden'!AG129="x","x",$AF$2-'Indicator Date hidden'!AG129)</f>
        <v>3</v>
      </c>
      <c r="AG128" s="170">
        <f>IF('Indicator Date hidden'!AH129="x","x",$AG$2-'Indicator Date hidden'!AH129)</f>
        <v>0</v>
      </c>
      <c r="AH128" s="170">
        <f>IF('Indicator Date hidden'!AI129="x","x",$AH$2-'Indicator Date hidden'!AI129)</f>
        <v>0</v>
      </c>
      <c r="AI128" s="170">
        <f>IF('Indicator Date hidden'!AJ129="x","x",$AI$2-'Indicator Date hidden'!AJ129)</f>
        <v>0</v>
      </c>
      <c r="AJ128" s="170" t="str">
        <f>IF('Indicator Date hidden'!AK129="x","x",$AJ$2-'Indicator Date hidden'!AK129)</f>
        <v>x</v>
      </c>
      <c r="AK128" s="170">
        <f>IF('Indicator Date hidden'!AL129="x","x",$AK$2-'Indicator Date hidden'!AL129)</f>
        <v>1</v>
      </c>
      <c r="AL128" s="170">
        <f>IF('Indicator Date hidden'!AM129="x","x",$AL$2-'Indicator Date hidden'!AM129)</f>
        <v>0</v>
      </c>
      <c r="AM128" s="170">
        <f>IF('Indicator Date hidden'!AN129="x","x",$AM$2-'Indicator Date hidden'!AN129)</f>
        <v>0</v>
      </c>
      <c r="AN128" s="170">
        <f>IF('Indicator Date hidden'!AO129="x","x",$AN$2-'Indicator Date hidden'!AO129)</f>
        <v>0</v>
      </c>
      <c r="AO128" s="170">
        <f>IF('Indicator Date hidden'!AP129="x","x",$AO$2-'Indicator Date hidden'!AP129)</f>
        <v>0</v>
      </c>
      <c r="AP128" s="170">
        <f>IF('Indicator Date hidden'!AQ129="x","x",$AP$2-'Indicator Date hidden'!AQ129)</f>
        <v>0</v>
      </c>
      <c r="AQ128" s="170">
        <f>IF('Indicator Date hidden'!AR129="x","x",$AQ$2-'Indicator Date hidden'!AR129)</f>
        <v>0</v>
      </c>
      <c r="AR128" s="170">
        <f>IF('Indicator Date hidden'!AS129="x","x",$AR$2-'Indicator Date hidden'!AS129)</f>
        <v>0</v>
      </c>
      <c r="AS128" s="170">
        <f>IF('Indicator Date hidden'!AT129="x","x",$AS$2-'Indicator Date hidden'!AT129)</f>
        <v>0</v>
      </c>
      <c r="AT128" s="170">
        <f>IF('Indicator Date hidden'!AU129="x","x",$AT$2-'Indicator Date hidden'!AU129)</f>
        <v>0</v>
      </c>
      <c r="AU128" s="170" t="str">
        <f>IF('Indicator Date hidden'!AV129="x","x",$AU$2-'Indicator Date hidden'!AV129)</f>
        <v>x</v>
      </c>
      <c r="AV128" s="170">
        <f>IF('Indicator Date hidden'!AW129="x","x",$AV$2-'Indicator Date hidden'!AW129)</f>
        <v>0</v>
      </c>
      <c r="AW128" s="170">
        <f>IF('Indicator Date hidden'!AX129="x","x",$AW$2-'Indicator Date hidden'!AX129)</f>
        <v>0</v>
      </c>
      <c r="AX128" s="170">
        <f>IF('Indicator Date hidden'!AY129="x","x",$AX$2-'Indicator Date hidden'!AY129)</f>
        <v>0</v>
      </c>
      <c r="AY128" s="170">
        <f>IF('Indicator Date hidden'!AZ129="x","x",$AY$2-'Indicator Date hidden'!AZ129)</f>
        <v>0</v>
      </c>
      <c r="AZ128" s="170">
        <f>IF('Indicator Date hidden'!BA129="x","x",$AZ$2-'Indicator Date hidden'!BA129)</f>
        <v>0</v>
      </c>
      <c r="BA128" s="5">
        <f t="shared" si="5"/>
        <v>11</v>
      </c>
      <c r="BB128" s="171">
        <f t="shared" si="6"/>
        <v>0.24444444444444444</v>
      </c>
      <c r="BC128" s="5">
        <f t="shared" si="7"/>
        <v>5</v>
      </c>
      <c r="BD128" s="171">
        <f t="shared" si="8"/>
        <v>0.79318081322554435</v>
      </c>
      <c r="BE128" s="174">
        <f t="shared" si="9"/>
        <v>0</v>
      </c>
    </row>
    <row r="129" spans="1:57" x14ac:dyDescent="0.25">
      <c r="A129" t="s">
        <v>238</v>
      </c>
      <c r="B129" s="170">
        <f>IF('Indicator Date hidden'!C130="x","x",$B$2-'Indicator Date hidden'!C130)</f>
        <v>0</v>
      </c>
      <c r="C129" s="170">
        <f>IF('Indicator Date hidden'!D130="x","x",$C$2-'Indicator Date hidden'!D130)</f>
        <v>0</v>
      </c>
      <c r="D129" s="170">
        <f>IF('Indicator Date hidden'!E130="x","x",$D$2-'Indicator Date hidden'!E130)</f>
        <v>0</v>
      </c>
      <c r="E129" s="170">
        <f>IF('Indicator Date hidden'!F130="x","x",$E$2-'Indicator Date hidden'!F130)</f>
        <v>0</v>
      </c>
      <c r="F129" s="170">
        <f>IF('Indicator Date hidden'!G130="x","x",$F$2-'Indicator Date hidden'!G130)</f>
        <v>0</v>
      </c>
      <c r="G129" s="170">
        <f>IF('Indicator Date hidden'!H130="x","x",$G$2-'Indicator Date hidden'!H130)</f>
        <v>0</v>
      </c>
      <c r="H129" s="170">
        <f>IF('Indicator Date hidden'!I130="x","x",$H$2-'Indicator Date hidden'!I130)</f>
        <v>0</v>
      </c>
      <c r="I129" s="170">
        <f>IF('Indicator Date hidden'!J130="x","x",$I$2-'Indicator Date hidden'!J130)</f>
        <v>0</v>
      </c>
      <c r="J129" s="170">
        <f>IF('Indicator Date hidden'!K130="x","x",$J$2-'Indicator Date hidden'!K130)</f>
        <v>0</v>
      </c>
      <c r="K129" s="170">
        <f>IF('Indicator Date hidden'!L130="x","x",$K$2-'Indicator Date hidden'!L130)</f>
        <v>0</v>
      </c>
      <c r="L129" s="170">
        <f>IF('Indicator Date hidden'!M130="x","x",$L$2-'Indicator Date hidden'!M130)</f>
        <v>0</v>
      </c>
      <c r="M129" s="170">
        <f>IF('Indicator Date hidden'!N130="x","x",$M$2-'Indicator Date hidden'!N130)</f>
        <v>0</v>
      </c>
      <c r="N129" s="170">
        <f>IF('Indicator Date hidden'!O130="x","x",$N$2-'Indicator Date hidden'!O130)</f>
        <v>0</v>
      </c>
      <c r="O129" s="170">
        <f>IF('Indicator Date hidden'!P130="x","x",$O$2-'Indicator Date hidden'!P130)</f>
        <v>0</v>
      </c>
      <c r="P129" s="170">
        <f>IF('Indicator Date hidden'!Q130="x","x",$P$2-'Indicator Date hidden'!Q130)</f>
        <v>0</v>
      </c>
      <c r="Q129" s="170" t="str">
        <f>IF('Indicator Date hidden'!R130="x","x",$Q$2-'Indicator Date hidden'!R130)</f>
        <v>x</v>
      </c>
      <c r="R129" s="170">
        <f>IF('Indicator Date hidden'!S130="x","x",$R$2-'Indicator Date hidden'!S130)</f>
        <v>0</v>
      </c>
      <c r="S129" s="170">
        <f>IF('Indicator Date hidden'!T130="x","x",$S$2-'Indicator Date hidden'!T130)</f>
        <v>0</v>
      </c>
      <c r="T129" s="170">
        <f>IF('Indicator Date hidden'!U130="x","x",$T$2-'Indicator Date hidden'!U130)</f>
        <v>0</v>
      </c>
      <c r="U129" s="170" t="str">
        <f>IF('Indicator Date hidden'!V130="x","x",$U$2-'Indicator Date hidden'!V130)</f>
        <v>x</v>
      </c>
      <c r="V129" s="170">
        <f>IF('Indicator Date hidden'!W130="x","x",$V$2-'Indicator Date hidden'!W130)</f>
        <v>1</v>
      </c>
      <c r="W129" s="170">
        <f>IF('Indicator Date hidden'!X130="x","x",$W$2-'Indicator Date hidden'!X130)</f>
        <v>7</v>
      </c>
      <c r="X129" s="170">
        <f>IF('Indicator Date hidden'!Y130="x","x",$X$2-'Indicator Date hidden'!Y130)</f>
        <v>0</v>
      </c>
      <c r="Y129" s="170">
        <f>IF('Indicator Date hidden'!Z130="x","x",$Y$2-'Indicator Date hidden'!Z130)</f>
        <v>0</v>
      </c>
      <c r="Z129" s="170">
        <f>IF('Indicator Date hidden'!AA130="x","x",$Z$2-'Indicator Date hidden'!AA130)</f>
        <v>0</v>
      </c>
      <c r="AA129" s="170">
        <f>IF('Indicator Date hidden'!AB130="x","x",$AA$2-'Indicator Date hidden'!AB130)</f>
        <v>2</v>
      </c>
      <c r="AB129" s="170">
        <f>IF('Indicator Date hidden'!AC130="x","x",$AB$2-'Indicator Date hidden'!AC130)</f>
        <v>0</v>
      </c>
      <c r="AC129" s="170">
        <f>IF('Indicator Date hidden'!AD130="x","x",$AC$2-'Indicator Date hidden'!AD130)</f>
        <v>0</v>
      </c>
      <c r="AD129" s="170" t="str">
        <f>IF('Indicator Date hidden'!AE130="x","x",$AD$2-'Indicator Date hidden'!AE130)</f>
        <v>x</v>
      </c>
      <c r="AE129" s="170">
        <f>IF('Indicator Date hidden'!AF130="x","x",$AE$2-'Indicator Date hidden'!AF130)</f>
        <v>0</v>
      </c>
      <c r="AF129" s="170" t="str">
        <f>IF('Indicator Date hidden'!AG130="x","x",$AF$2-'Indicator Date hidden'!AG130)</f>
        <v>x</v>
      </c>
      <c r="AG129" s="170">
        <f>IF('Indicator Date hidden'!AH130="x","x",$AG$2-'Indicator Date hidden'!AH130)</f>
        <v>0</v>
      </c>
      <c r="AH129" s="170">
        <f>IF('Indicator Date hidden'!AI130="x","x",$AH$2-'Indicator Date hidden'!AI130)</f>
        <v>0</v>
      </c>
      <c r="AI129" s="170">
        <f>IF('Indicator Date hidden'!AJ130="x","x",$AI$2-'Indicator Date hidden'!AJ130)</f>
        <v>0</v>
      </c>
      <c r="AJ129" s="170" t="str">
        <f>IF('Indicator Date hidden'!AK130="x","x",$AJ$2-'Indicator Date hidden'!AK130)</f>
        <v>x</v>
      </c>
      <c r="AK129" s="170">
        <f>IF('Indicator Date hidden'!AL130="x","x",$AK$2-'Indicator Date hidden'!AL130)</f>
        <v>1</v>
      </c>
      <c r="AL129" s="170">
        <f>IF('Indicator Date hidden'!AM130="x","x",$AL$2-'Indicator Date hidden'!AM130)</f>
        <v>0</v>
      </c>
      <c r="AM129" s="170">
        <f>IF('Indicator Date hidden'!AN130="x","x",$AM$2-'Indicator Date hidden'!AN130)</f>
        <v>0</v>
      </c>
      <c r="AN129" s="170">
        <f>IF('Indicator Date hidden'!AO130="x","x",$AN$2-'Indicator Date hidden'!AO130)</f>
        <v>0</v>
      </c>
      <c r="AO129" s="170">
        <f>IF('Indicator Date hidden'!AP130="x","x",$AO$2-'Indicator Date hidden'!AP130)</f>
        <v>0</v>
      </c>
      <c r="AP129" s="170">
        <f>IF('Indicator Date hidden'!AQ130="x","x",$AP$2-'Indicator Date hidden'!AQ130)</f>
        <v>0</v>
      </c>
      <c r="AQ129" s="170" t="str">
        <f>IF('Indicator Date hidden'!AR130="x","x",$AQ$2-'Indicator Date hidden'!AR130)</f>
        <v>x</v>
      </c>
      <c r="AR129" s="170">
        <f>IF('Indicator Date hidden'!AS130="x","x",$AR$2-'Indicator Date hidden'!AS130)</f>
        <v>0</v>
      </c>
      <c r="AS129" s="170">
        <f>IF('Indicator Date hidden'!AT130="x","x",$AS$2-'Indicator Date hidden'!AT130)</f>
        <v>0</v>
      </c>
      <c r="AT129" s="170">
        <f>IF('Indicator Date hidden'!AU130="x","x",$AT$2-'Indicator Date hidden'!AU130)</f>
        <v>0</v>
      </c>
      <c r="AU129" s="170">
        <f>IF('Indicator Date hidden'!AV130="x","x",$AU$2-'Indicator Date hidden'!AV130)</f>
        <v>1</v>
      </c>
      <c r="AV129" s="170">
        <f>IF('Indicator Date hidden'!AW130="x","x",$AV$2-'Indicator Date hidden'!AW130)</f>
        <v>0</v>
      </c>
      <c r="AW129" s="170">
        <f>IF('Indicator Date hidden'!AX130="x","x",$AW$2-'Indicator Date hidden'!AX130)</f>
        <v>0</v>
      </c>
      <c r="AX129" s="170">
        <f>IF('Indicator Date hidden'!AY130="x","x",$AX$2-'Indicator Date hidden'!AY130)</f>
        <v>0</v>
      </c>
      <c r="AY129" s="170">
        <f>IF('Indicator Date hidden'!AZ130="x","x",$AY$2-'Indicator Date hidden'!AZ130)</f>
        <v>0</v>
      </c>
      <c r="AZ129" s="170">
        <f>IF('Indicator Date hidden'!BA130="x","x",$AZ$2-'Indicator Date hidden'!BA130)</f>
        <v>0</v>
      </c>
      <c r="BA129" s="5">
        <f t="shared" si="5"/>
        <v>12</v>
      </c>
      <c r="BB129" s="171">
        <f t="shared" si="6"/>
        <v>0.26666666666666666</v>
      </c>
      <c r="BC129" s="5">
        <f t="shared" si="7"/>
        <v>5</v>
      </c>
      <c r="BD129" s="171">
        <f t="shared" si="8"/>
        <v>1.0832051206181281</v>
      </c>
      <c r="BE129" s="174">
        <f t="shared" si="9"/>
        <v>0</v>
      </c>
    </row>
    <row r="130" spans="1:57" x14ac:dyDescent="0.25">
      <c r="A130" t="s">
        <v>240</v>
      </c>
      <c r="B130" s="170">
        <f>IF('Indicator Date hidden'!C131="x","x",$B$2-'Indicator Date hidden'!C131)</f>
        <v>0</v>
      </c>
      <c r="C130" s="170">
        <f>IF('Indicator Date hidden'!D131="x","x",$C$2-'Indicator Date hidden'!D131)</f>
        <v>0</v>
      </c>
      <c r="D130" s="170">
        <f>IF('Indicator Date hidden'!E131="x","x",$D$2-'Indicator Date hidden'!E131)</f>
        <v>0</v>
      </c>
      <c r="E130" s="170">
        <f>IF('Indicator Date hidden'!F131="x","x",$E$2-'Indicator Date hidden'!F131)</f>
        <v>0</v>
      </c>
      <c r="F130" s="170">
        <f>IF('Indicator Date hidden'!G131="x","x",$F$2-'Indicator Date hidden'!G131)</f>
        <v>0</v>
      </c>
      <c r="G130" s="170">
        <f>IF('Indicator Date hidden'!H131="x","x",$G$2-'Indicator Date hidden'!H131)</f>
        <v>0</v>
      </c>
      <c r="H130" s="170">
        <f>IF('Indicator Date hidden'!I131="x","x",$H$2-'Indicator Date hidden'!I131)</f>
        <v>0</v>
      </c>
      <c r="I130" s="170">
        <f>IF('Indicator Date hidden'!J131="x","x",$I$2-'Indicator Date hidden'!J131)</f>
        <v>0</v>
      </c>
      <c r="J130" s="170">
        <f>IF('Indicator Date hidden'!K131="x","x",$J$2-'Indicator Date hidden'!K131)</f>
        <v>0</v>
      </c>
      <c r="K130" s="170">
        <f>IF('Indicator Date hidden'!L131="x","x",$K$2-'Indicator Date hidden'!L131)</f>
        <v>0</v>
      </c>
      <c r="L130" s="170">
        <f>IF('Indicator Date hidden'!M131="x","x",$L$2-'Indicator Date hidden'!M131)</f>
        <v>0</v>
      </c>
      <c r="M130" s="170">
        <f>IF('Indicator Date hidden'!N131="x","x",$M$2-'Indicator Date hidden'!N131)</f>
        <v>0</v>
      </c>
      <c r="N130" s="170">
        <f>IF('Indicator Date hidden'!O131="x","x",$N$2-'Indicator Date hidden'!O131)</f>
        <v>0</v>
      </c>
      <c r="O130" s="170">
        <f>IF('Indicator Date hidden'!P131="x","x",$O$2-'Indicator Date hidden'!P131)</f>
        <v>0</v>
      </c>
      <c r="P130" s="170">
        <f>IF('Indicator Date hidden'!Q131="x","x",$P$2-'Indicator Date hidden'!Q131)</f>
        <v>0</v>
      </c>
      <c r="Q130" s="170">
        <f>IF('Indicator Date hidden'!R131="x","x",$Q$2-'Indicator Date hidden'!R131)</f>
        <v>2</v>
      </c>
      <c r="R130" s="170">
        <f>IF('Indicator Date hidden'!S131="x","x",$R$2-'Indicator Date hidden'!S131)</f>
        <v>0</v>
      </c>
      <c r="S130" s="170">
        <f>IF('Indicator Date hidden'!T131="x","x",$S$2-'Indicator Date hidden'!T131)</f>
        <v>0</v>
      </c>
      <c r="T130" s="170">
        <f>IF('Indicator Date hidden'!U131="x","x",$T$2-'Indicator Date hidden'!U131)</f>
        <v>0</v>
      </c>
      <c r="U130" s="170">
        <f>IF('Indicator Date hidden'!V131="x","x",$U$2-'Indicator Date hidden'!V131)</f>
        <v>0</v>
      </c>
      <c r="V130" s="170">
        <f>IF('Indicator Date hidden'!W131="x","x",$V$2-'Indicator Date hidden'!W131)</f>
        <v>1</v>
      </c>
      <c r="W130" s="170">
        <f>IF('Indicator Date hidden'!X131="x","x",$W$2-'Indicator Date hidden'!X131)</f>
        <v>4</v>
      </c>
      <c r="X130" s="170">
        <f>IF('Indicator Date hidden'!Y131="x","x",$X$2-'Indicator Date hidden'!Y131)</f>
        <v>6</v>
      </c>
      <c r="Y130" s="170">
        <f>IF('Indicator Date hidden'!Z131="x","x",$Y$2-'Indicator Date hidden'!Z131)</f>
        <v>0</v>
      </c>
      <c r="Z130" s="170">
        <f>IF('Indicator Date hidden'!AA131="x","x",$Z$2-'Indicator Date hidden'!AA131)</f>
        <v>0</v>
      </c>
      <c r="AA130" s="170">
        <f>IF('Indicator Date hidden'!AB131="x","x",$AA$2-'Indicator Date hidden'!AB131)</f>
        <v>0</v>
      </c>
      <c r="AB130" s="170">
        <f>IF('Indicator Date hidden'!AC131="x","x",$AB$2-'Indicator Date hidden'!AC131)</f>
        <v>0</v>
      </c>
      <c r="AC130" s="170">
        <f>IF('Indicator Date hidden'!AD131="x","x",$AC$2-'Indicator Date hidden'!AD131)</f>
        <v>0</v>
      </c>
      <c r="AD130" s="170">
        <f>IF('Indicator Date hidden'!AE131="x","x",$AD$2-'Indicator Date hidden'!AE131)</f>
        <v>0</v>
      </c>
      <c r="AE130" s="170">
        <f>IF('Indicator Date hidden'!AF131="x","x",$AE$2-'Indicator Date hidden'!AF131)</f>
        <v>0</v>
      </c>
      <c r="AF130" s="170">
        <f>IF('Indicator Date hidden'!AG131="x","x",$AF$2-'Indicator Date hidden'!AG131)</f>
        <v>5</v>
      </c>
      <c r="AG130" s="170">
        <f>IF('Indicator Date hidden'!AH131="x","x",$AG$2-'Indicator Date hidden'!AH131)</f>
        <v>0</v>
      </c>
      <c r="AH130" s="170">
        <f>IF('Indicator Date hidden'!AI131="x","x",$AH$2-'Indicator Date hidden'!AI131)</f>
        <v>0</v>
      </c>
      <c r="AI130" s="170">
        <f>IF('Indicator Date hidden'!AJ131="x","x",$AI$2-'Indicator Date hidden'!AJ131)</f>
        <v>0</v>
      </c>
      <c r="AJ130" s="170">
        <f>IF('Indicator Date hidden'!AK131="x","x",$AJ$2-'Indicator Date hidden'!AK131)</f>
        <v>0</v>
      </c>
      <c r="AK130" s="170">
        <f>IF('Indicator Date hidden'!AL131="x","x",$AK$2-'Indicator Date hidden'!AL131)</f>
        <v>1</v>
      </c>
      <c r="AL130" s="170">
        <f>IF('Indicator Date hidden'!AM131="x","x",$AL$2-'Indicator Date hidden'!AM131)</f>
        <v>0</v>
      </c>
      <c r="AM130" s="170">
        <f>IF('Indicator Date hidden'!AN131="x","x",$AM$2-'Indicator Date hidden'!AN131)</f>
        <v>0</v>
      </c>
      <c r="AN130" s="170">
        <f>IF('Indicator Date hidden'!AO131="x","x",$AN$2-'Indicator Date hidden'!AO131)</f>
        <v>0</v>
      </c>
      <c r="AO130" s="170">
        <f>IF('Indicator Date hidden'!AP131="x","x",$AO$2-'Indicator Date hidden'!AP131)</f>
        <v>0</v>
      </c>
      <c r="AP130" s="170">
        <f>IF('Indicator Date hidden'!AQ131="x","x",$AP$2-'Indicator Date hidden'!AQ131)</f>
        <v>0</v>
      </c>
      <c r="AQ130" s="170">
        <f>IF('Indicator Date hidden'!AR131="x","x",$AQ$2-'Indicator Date hidden'!AR131)</f>
        <v>0</v>
      </c>
      <c r="AR130" s="170">
        <f>IF('Indicator Date hidden'!AS131="x","x",$AR$2-'Indicator Date hidden'!AS131)</f>
        <v>0</v>
      </c>
      <c r="AS130" s="170">
        <f>IF('Indicator Date hidden'!AT131="x","x",$AS$2-'Indicator Date hidden'!AT131)</f>
        <v>0</v>
      </c>
      <c r="AT130" s="170">
        <f>IF('Indicator Date hidden'!AU131="x","x",$AT$2-'Indicator Date hidden'!AU131)</f>
        <v>0</v>
      </c>
      <c r="AU130" s="170">
        <f>IF('Indicator Date hidden'!AV131="x","x",$AU$2-'Indicator Date hidden'!AV131)</f>
        <v>1</v>
      </c>
      <c r="AV130" s="170">
        <f>IF('Indicator Date hidden'!AW131="x","x",$AV$2-'Indicator Date hidden'!AW131)</f>
        <v>0</v>
      </c>
      <c r="AW130" s="170">
        <f>IF('Indicator Date hidden'!AX131="x","x",$AW$2-'Indicator Date hidden'!AX131)</f>
        <v>0</v>
      </c>
      <c r="AX130" s="170">
        <f>IF('Indicator Date hidden'!AY131="x","x",$AX$2-'Indicator Date hidden'!AY131)</f>
        <v>0</v>
      </c>
      <c r="AY130" s="170">
        <f>IF('Indicator Date hidden'!AZ131="x","x",$AY$2-'Indicator Date hidden'!AZ131)</f>
        <v>0</v>
      </c>
      <c r="AZ130" s="170">
        <f>IF('Indicator Date hidden'!BA131="x","x",$AZ$2-'Indicator Date hidden'!BA131)</f>
        <v>0</v>
      </c>
      <c r="BA130" s="5">
        <f t="shared" si="5"/>
        <v>20</v>
      </c>
      <c r="BB130" s="171">
        <f t="shared" si="6"/>
        <v>0.39215686274509803</v>
      </c>
      <c r="BC130" s="5">
        <f t="shared" si="7"/>
        <v>7</v>
      </c>
      <c r="BD130" s="171">
        <f t="shared" si="8"/>
        <v>1.2219950157555202</v>
      </c>
      <c r="BE130" s="174">
        <f t="shared" si="9"/>
        <v>0</v>
      </c>
    </row>
    <row r="131" spans="1:57" x14ac:dyDescent="0.25">
      <c r="A131" t="s">
        <v>242</v>
      </c>
      <c r="B131" s="170">
        <f>IF('Indicator Date hidden'!C132="x","x",$B$2-'Indicator Date hidden'!C132)</f>
        <v>0</v>
      </c>
      <c r="C131" s="170">
        <f>IF('Indicator Date hidden'!D132="x","x",$C$2-'Indicator Date hidden'!D132)</f>
        <v>0</v>
      </c>
      <c r="D131" s="170">
        <f>IF('Indicator Date hidden'!E132="x","x",$D$2-'Indicator Date hidden'!E132)</f>
        <v>0</v>
      </c>
      <c r="E131" s="170">
        <f>IF('Indicator Date hidden'!F132="x","x",$E$2-'Indicator Date hidden'!F132)</f>
        <v>0</v>
      </c>
      <c r="F131" s="170">
        <f>IF('Indicator Date hidden'!G132="x","x",$F$2-'Indicator Date hidden'!G132)</f>
        <v>0</v>
      </c>
      <c r="G131" s="170">
        <f>IF('Indicator Date hidden'!H132="x","x",$G$2-'Indicator Date hidden'!H132)</f>
        <v>0</v>
      </c>
      <c r="H131" s="170">
        <f>IF('Indicator Date hidden'!I132="x","x",$H$2-'Indicator Date hidden'!I132)</f>
        <v>0</v>
      </c>
      <c r="I131" s="170">
        <f>IF('Indicator Date hidden'!J132="x","x",$I$2-'Indicator Date hidden'!J132)</f>
        <v>0</v>
      </c>
      <c r="J131" s="170">
        <f>IF('Indicator Date hidden'!K132="x","x",$J$2-'Indicator Date hidden'!K132)</f>
        <v>0</v>
      </c>
      <c r="K131" s="170">
        <f>IF('Indicator Date hidden'!L132="x","x",$K$2-'Indicator Date hidden'!L132)</f>
        <v>0</v>
      </c>
      <c r="L131" s="170">
        <f>IF('Indicator Date hidden'!M132="x","x",$L$2-'Indicator Date hidden'!M132)</f>
        <v>0</v>
      </c>
      <c r="M131" s="170">
        <f>IF('Indicator Date hidden'!N132="x","x",$M$2-'Indicator Date hidden'!N132)</f>
        <v>0</v>
      </c>
      <c r="N131" s="170">
        <f>IF('Indicator Date hidden'!O132="x","x",$N$2-'Indicator Date hidden'!O132)</f>
        <v>0</v>
      </c>
      <c r="O131" s="170">
        <f>IF('Indicator Date hidden'!P132="x","x",$O$2-'Indicator Date hidden'!P132)</f>
        <v>0</v>
      </c>
      <c r="P131" s="170">
        <f>IF('Indicator Date hidden'!Q132="x","x",$P$2-'Indicator Date hidden'!Q132)</f>
        <v>0</v>
      </c>
      <c r="Q131" s="170" t="str">
        <f>IF('Indicator Date hidden'!R132="x","x",$Q$2-'Indicator Date hidden'!R132)</f>
        <v>x</v>
      </c>
      <c r="R131" s="170">
        <f>IF('Indicator Date hidden'!S132="x","x",$R$2-'Indicator Date hidden'!S132)</f>
        <v>0</v>
      </c>
      <c r="S131" s="170">
        <f>IF('Indicator Date hidden'!T132="x","x",$S$2-'Indicator Date hidden'!T132)</f>
        <v>0</v>
      </c>
      <c r="T131" s="170">
        <f>IF('Indicator Date hidden'!U132="x","x",$T$2-'Indicator Date hidden'!U132)</f>
        <v>0</v>
      </c>
      <c r="U131" s="170">
        <f>IF('Indicator Date hidden'!V132="x","x",$U$2-'Indicator Date hidden'!V132)</f>
        <v>0</v>
      </c>
      <c r="V131" s="170">
        <f>IF('Indicator Date hidden'!W132="x","x",$V$2-'Indicator Date hidden'!W132)</f>
        <v>1</v>
      </c>
      <c r="W131" s="170">
        <f>IF('Indicator Date hidden'!X132="x","x",$W$2-'Indicator Date hidden'!X132)</f>
        <v>6</v>
      </c>
      <c r="X131" s="170">
        <f>IF('Indicator Date hidden'!Y132="x","x",$X$2-'Indicator Date hidden'!Y132)</f>
        <v>6</v>
      </c>
      <c r="Y131" s="170">
        <f>IF('Indicator Date hidden'!Z132="x","x",$Y$2-'Indicator Date hidden'!Z132)</f>
        <v>0</v>
      </c>
      <c r="Z131" s="170">
        <f>IF('Indicator Date hidden'!AA132="x","x",$Z$2-'Indicator Date hidden'!AA132)</f>
        <v>0</v>
      </c>
      <c r="AA131" s="170" t="str">
        <f>IF('Indicator Date hidden'!AB132="x","x",$AA$2-'Indicator Date hidden'!AB132)</f>
        <v>x</v>
      </c>
      <c r="AB131" s="170">
        <f>IF('Indicator Date hidden'!AC132="x","x",$AB$2-'Indicator Date hidden'!AC132)</f>
        <v>0</v>
      </c>
      <c r="AC131" s="170">
        <f>IF('Indicator Date hidden'!AD132="x","x",$AC$2-'Indicator Date hidden'!AD132)</f>
        <v>0</v>
      </c>
      <c r="AD131" s="170" t="str">
        <f>IF('Indicator Date hidden'!AE132="x","x",$AD$2-'Indicator Date hidden'!AE132)</f>
        <v>x</v>
      </c>
      <c r="AE131" s="170" t="str">
        <f>IF('Indicator Date hidden'!AF132="x","x",$AE$2-'Indicator Date hidden'!AF132)</f>
        <v>x</v>
      </c>
      <c r="AF131" s="170" t="str">
        <f>IF('Indicator Date hidden'!AG132="x","x",$AF$2-'Indicator Date hidden'!AG132)</f>
        <v>x</v>
      </c>
      <c r="AG131" s="170">
        <f>IF('Indicator Date hidden'!AH132="x","x",$AG$2-'Indicator Date hidden'!AH132)</f>
        <v>0</v>
      </c>
      <c r="AH131" s="170">
        <f>IF('Indicator Date hidden'!AI132="x","x",$AH$2-'Indicator Date hidden'!AI132)</f>
        <v>0</v>
      </c>
      <c r="AI131" s="170">
        <f>IF('Indicator Date hidden'!AJ132="x","x",$AI$2-'Indicator Date hidden'!AJ132)</f>
        <v>0</v>
      </c>
      <c r="AJ131" s="170" t="str">
        <f>IF('Indicator Date hidden'!AK132="x","x",$AJ$2-'Indicator Date hidden'!AK132)</f>
        <v>x</v>
      </c>
      <c r="AK131" s="170">
        <f>IF('Indicator Date hidden'!AL132="x","x",$AK$2-'Indicator Date hidden'!AL132)</f>
        <v>1</v>
      </c>
      <c r="AL131" s="170">
        <f>IF('Indicator Date hidden'!AM132="x","x",$AL$2-'Indicator Date hidden'!AM132)</f>
        <v>0</v>
      </c>
      <c r="AM131" s="170">
        <f>IF('Indicator Date hidden'!AN132="x","x",$AM$2-'Indicator Date hidden'!AN132)</f>
        <v>0</v>
      </c>
      <c r="AN131" s="170">
        <f>IF('Indicator Date hidden'!AO132="x","x",$AN$2-'Indicator Date hidden'!AO132)</f>
        <v>0</v>
      </c>
      <c r="AO131" s="170" t="str">
        <f>IF('Indicator Date hidden'!AP132="x","x",$AO$2-'Indicator Date hidden'!AP132)</f>
        <v>x</v>
      </c>
      <c r="AP131" s="170" t="str">
        <f>IF('Indicator Date hidden'!AQ132="x","x",$AP$2-'Indicator Date hidden'!AQ132)</f>
        <v>x</v>
      </c>
      <c r="AQ131" s="170">
        <f>IF('Indicator Date hidden'!AR132="x","x",$AQ$2-'Indicator Date hidden'!AR132)</f>
        <v>4</v>
      </c>
      <c r="AR131" s="170">
        <f>IF('Indicator Date hidden'!AS132="x","x",$AR$2-'Indicator Date hidden'!AS132)</f>
        <v>0</v>
      </c>
      <c r="AS131" s="170" t="str">
        <f>IF('Indicator Date hidden'!AT132="x","x",$AS$2-'Indicator Date hidden'!AT132)</f>
        <v>x</v>
      </c>
      <c r="AT131" s="170">
        <f>IF('Indicator Date hidden'!AU132="x","x",$AT$2-'Indicator Date hidden'!AU132)</f>
        <v>0</v>
      </c>
      <c r="AU131" s="170">
        <f>IF('Indicator Date hidden'!AV132="x","x",$AU$2-'Indicator Date hidden'!AV132)</f>
        <v>1</v>
      </c>
      <c r="AV131" s="170" t="str">
        <f>IF('Indicator Date hidden'!AW132="x","x",$AV$2-'Indicator Date hidden'!AW132)</f>
        <v>x</v>
      </c>
      <c r="AW131" s="170">
        <f>IF('Indicator Date hidden'!AX132="x","x",$AW$2-'Indicator Date hidden'!AX132)</f>
        <v>1</v>
      </c>
      <c r="AX131" s="170">
        <f>IF('Indicator Date hidden'!AY132="x","x",$AX$2-'Indicator Date hidden'!AY132)</f>
        <v>0</v>
      </c>
      <c r="AY131" s="170">
        <f>IF('Indicator Date hidden'!AZ132="x","x",$AY$2-'Indicator Date hidden'!AZ132)</f>
        <v>0</v>
      </c>
      <c r="AZ131" s="170">
        <f>IF('Indicator Date hidden'!BA132="x","x",$AZ$2-'Indicator Date hidden'!BA132)</f>
        <v>4</v>
      </c>
      <c r="BA131" s="5">
        <f t="shared" si="5"/>
        <v>24</v>
      </c>
      <c r="BB131" s="171">
        <f t="shared" si="6"/>
        <v>0.58536585365853655</v>
      </c>
      <c r="BC131" s="5">
        <f t="shared" si="7"/>
        <v>8</v>
      </c>
      <c r="BD131" s="171">
        <f t="shared" si="8"/>
        <v>1.5137678682129658</v>
      </c>
      <c r="BE131" s="174">
        <f t="shared" si="9"/>
        <v>0</v>
      </c>
    </row>
    <row r="132" spans="1:57" x14ac:dyDescent="0.25">
      <c r="A132" t="s">
        <v>237</v>
      </c>
      <c r="B132" s="170">
        <f>IF('Indicator Date hidden'!C133="x","x",$B$2-'Indicator Date hidden'!C133)</f>
        <v>0</v>
      </c>
      <c r="C132" s="170">
        <f>IF('Indicator Date hidden'!D133="x","x",$C$2-'Indicator Date hidden'!D133)</f>
        <v>0</v>
      </c>
      <c r="D132" s="170">
        <f>IF('Indicator Date hidden'!E133="x","x",$D$2-'Indicator Date hidden'!E133)</f>
        <v>0</v>
      </c>
      <c r="E132" s="170">
        <f>IF('Indicator Date hidden'!F133="x","x",$E$2-'Indicator Date hidden'!F133)</f>
        <v>0</v>
      </c>
      <c r="F132" s="170">
        <f>IF('Indicator Date hidden'!G133="x","x",$F$2-'Indicator Date hidden'!G133)</f>
        <v>0</v>
      </c>
      <c r="G132" s="170">
        <f>IF('Indicator Date hidden'!H133="x","x",$G$2-'Indicator Date hidden'!H133)</f>
        <v>0</v>
      </c>
      <c r="H132" s="170">
        <f>IF('Indicator Date hidden'!I133="x","x",$H$2-'Indicator Date hidden'!I133)</f>
        <v>0</v>
      </c>
      <c r="I132" s="170">
        <f>IF('Indicator Date hidden'!J133="x","x",$I$2-'Indicator Date hidden'!J133)</f>
        <v>0</v>
      </c>
      <c r="J132" s="170">
        <f>IF('Indicator Date hidden'!K133="x","x",$J$2-'Indicator Date hidden'!K133)</f>
        <v>0</v>
      </c>
      <c r="K132" s="170">
        <f>IF('Indicator Date hidden'!L133="x","x",$K$2-'Indicator Date hidden'!L133)</f>
        <v>0</v>
      </c>
      <c r="L132" s="170">
        <f>IF('Indicator Date hidden'!M133="x","x",$L$2-'Indicator Date hidden'!M133)</f>
        <v>0</v>
      </c>
      <c r="M132" s="170">
        <f>IF('Indicator Date hidden'!N133="x","x",$M$2-'Indicator Date hidden'!N133)</f>
        <v>0</v>
      </c>
      <c r="N132" s="170">
        <f>IF('Indicator Date hidden'!O133="x","x",$N$2-'Indicator Date hidden'!O133)</f>
        <v>0</v>
      </c>
      <c r="O132" s="170">
        <f>IF('Indicator Date hidden'!P133="x","x",$O$2-'Indicator Date hidden'!P133)</f>
        <v>0</v>
      </c>
      <c r="P132" s="170">
        <f>IF('Indicator Date hidden'!Q133="x","x",$P$2-'Indicator Date hidden'!Q133)</f>
        <v>0</v>
      </c>
      <c r="Q132" s="170">
        <f>IF('Indicator Date hidden'!R133="x","x",$Q$2-'Indicator Date hidden'!R133)</f>
        <v>1</v>
      </c>
      <c r="R132" s="170">
        <f>IF('Indicator Date hidden'!S133="x","x",$R$2-'Indicator Date hidden'!S133)</f>
        <v>0</v>
      </c>
      <c r="S132" s="170">
        <f>IF('Indicator Date hidden'!T133="x","x",$S$2-'Indicator Date hidden'!T133)</f>
        <v>0</v>
      </c>
      <c r="T132" s="170">
        <f>IF('Indicator Date hidden'!U133="x","x",$T$2-'Indicator Date hidden'!U133)</f>
        <v>0</v>
      </c>
      <c r="U132" s="170">
        <f>IF('Indicator Date hidden'!V133="x","x",$U$2-'Indicator Date hidden'!V133)</f>
        <v>0</v>
      </c>
      <c r="V132" s="170">
        <f>IF('Indicator Date hidden'!W133="x","x",$V$2-'Indicator Date hidden'!W133)</f>
        <v>1</v>
      </c>
      <c r="W132" s="170">
        <f>IF('Indicator Date hidden'!X133="x","x",$W$2-'Indicator Date hidden'!X133)</f>
        <v>2</v>
      </c>
      <c r="X132" s="170">
        <f>IF('Indicator Date hidden'!Y133="x","x",$X$2-'Indicator Date hidden'!Y133)</f>
        <v>4</v>
      </c>
      <c r="Y132" s="170">
        <f>IF('Indicator Date hidden'!Z133="x","x",$Y$2-'Indicator Date hidden'!Z133)</f>
        <v>0</v>
      </c>
      <c r="Z132" s="170">
        <f>IF('Indicator Date hidden'!AA133="x","x",$Z$2-'Indicator Date hidden'!AA133)</f>
        <v>0</v>
      </c>
      <c r="AA132" s="170" t="str">
        <f>IF('Indicator Date hidden'!AB133="x","x",$AA$2-'Indicator Date hidden'!AB133)</f>
        <v>x</v>
      </c>
      <c r="AB132" s="170" t="str">
        <f>IF('Indicator Date hidden'!AC133="x","x",$AB$2-'Indicator Date hidden'!AC133)</f>
        <v>x</v>
      </c>
      <c r="AC132" s="170">
        <f>IF('Indicator Date hidden'!AD133="x","x",$AC$2-'Indicator Date hidden'!AD133)</f>
        <v>0</v>
      </c>
      <c r="AD132" s="170" t="str">
        <f>IF('Indicator Date hidden'!AE133="x","x",$AD$2-'Indicator Date hidden'!AE133)</f>
        <v>x</v>
      </c>
      <c r="AE132" s="170" t="str">
        <f>IF('Indicator Date hidden'!AF133="x","x",$AE$2-'Indicator Date hidden'!AF133)</f>
        <v>x</v>
      </c>
      <c r="AF132" s="170">
        <f>IF('Indicator Date hidden'!AG133="x","x",$AF$2-'Indicator Date hidden'!AG133)</f>
        <v>6</v>
      </c>
      <c r="AG132" s="170">
        <f>IF('Indicator Date hidden'!AH133="x","x",$AG$2-'Indicator Date hidden'!AH133)</f>
        <v>0</v>
      </c>
      <c r="AH132" s="170">
        <f>IF('Indicator Date hidden'!AI133="x","x",$AH$2-'Indicator Date hidden'!AI133)</f>
        <v>0</v>
      </c>
      <c r="AI132" s="170">
        <f>IF('Indicator Date hidden'!AJ133="x","x",$AI$2-'Indicator Date hidden'!AJ133)</f>
        <v>0</v>
      </c>
      <c r="AJ132" s="170">
        <f>IF('Indicator Date hidden'!AK133="x","x",$AJ$2-'Indicator Date hidden'!AK133)</f>
        <v>0</v>
      </c>
      <c r="AK132" s="170">
        <f>IF('Indicator Date hidden'!AL133="x","x",$AK$2-'Indicator Date hidden'!AL133)</f>
        <v>1</v>
      </c>
      <c r="AL132" s="170">
        <f>IF('Indicator Date hidden'!AM133="x","x",$AL$2-'Indicator Date hidden'!AM133)</f>
        <v>0</v>
      </c>
      <c r="AM132" s="170">
        <f>IF('Indicator Date hidden'!AN133="x","x",$AM$2-'Indicator Date hidden'!AN133)</f>
        <v>0</v>
      </c>
      <c r="AN132" s="170">
        <f>IF('Indicator Date hidden'!AO133="x","x",$AN$2-'Indicator Date hidden'!AO133)</f>
        <v>0</v>
      </c>
      <c r="AO132" s="170" t="str">
        <f>IF('Indicator Date hidden'!AP133="x","x",$AO$2-'Indicator Date hidden'!AP133)</f>
        <v>x</v>
      </c>
      <c r="AP132" s="170" t="str">
        <f>IF('Indicator Date hidden'!AQ133="x","x",$AP$2-'Indicator Date hidden'!AQ133)</f>
        <v>x</v>
      </c>
      <c r="AQ132" s="170">
        <f>IF('Indicator Date hidden'!AR133="x","x",$AQ$2-'Indicator Date hidden'!AR133)</f>
        <v>0</v>
      </c>
      <c r="AR132" s="170">
        <f>IF('Indicator Date hidden'!AS133="x","x",$AR$2-'Indicator Date hidden'!AS133)</f>
        <v>0</v>
      </c>
      <c r="AS132" s="170" t="str">
        <f>IF('Indicator Date hidden'!AT133="x","x",$AS$2-'Indicator Date hidden'!AT133)</f>
        <v>x</v>
      </c>
      <c r="AT132" s="170">
        <f>IF('Indicator Date hidden'!AU133="x","x",$AT$2-'Indicator Date hidden'!AU133)</f>
        <v>0</v>
      </c>
      <c r="AU132" s="170">
        <f>IF('Indicator Date hidden'!AV133="x","x",$AU$2-'Indicator Date hidden'!AV133)</f>
        <v>0</v>
      </c>
      <c r="AV132" s="170">
        <f>IF('Indicator Date hidden'!AW133="x","x",$AV$2-'Indicator Date hidden'!AW133)</f>
        <v>0</v>
      </c>
      <c r="AW132" s="170">
        <f>IF('Indicator Date hidden'!AX133="x","x",$AW$2-'Indicator Date hidden'!AX133)</f>
        <v>0</v>
      </c>
      <c r="AX132" s="170">
        <f>IF('Indicator Date hidden'!AY133="x","x",$AX$2-'Indicator Date hidden'!AY133)</f>
        <v>0</v>
      </c>
      <c r="AY132" s="170">
        <f>IF('Indicator Date hidden'!AZ133="x","x",$AY$2-'Indicator Date hidden'!AZ133)</f>
        <v>0</v>
      </c>
      <c r="AZ132" s="170">
        <f>IF('Indicator Date hidden'!BA133="x","x",$AZ$2-'Indicator Date hidden'!BA133)</f>
        <v>0</v>
      </c>
      <c r="BA132" s="5">
        <f t="shared" ref="BA132:BA193" si="10">SUM(B132:AZ132)</f>
        <v>15</v>
      </c>
      <c r="BB132" s="171">
        <f t="shared" ref="BB132:BB193" si="11">BA132/COUNT(B132:AZ132)</f>
        <v>0.34090909090909088</v>
      </c>
      <c r="BC132" s="5">
        <f t="shared" ref="BC132:BC193" si="12">COUNTIF(B132:AZ132,"&gt;0")</f>
        <v>6</v>
      </c>
      <c r="BD132" s="171">
        <f t="shared" ref="BD132:BD193" si="13">_xlfn.STDEV.P(B132:AZ132)</f>
        <v>1.1066571658127138</v>
      </c>
      <c r="BE132" s="174">
        <f t="shared" ref="BE132:BE193" si="14">MEDIAN(B132:AZ132)</f>
        <v>0</v>
      </c>
    </row>
    <row r="133" spans="1:57" x14ac:dyDescent="0.25">
      <c r="A133" t="s">
        <v>244</v>
      </c>
      <c r="B133" s="170">
        <f>IF('Indicator Date hidden'!C134="x","x",$B$2-'Indicator Date hidden'!C134)</f>
        <v>0</v>
      </c>
      <c r="C133" s="170">
        <f>IF('Indicator Date hidden'!D134="x","x",$C$2-'Indicator Date hidden'!D134)</f>
        <v>0</v>
      </c>
      <c r="D133" s="170">
        <f>IF('Indicator Date hidden'!E134="x","x",$D$2-'Indicator Date hidden'!E134)</f>
        <v>0</v>
      </c>
      <c r="E133" s="170">
        <f>IF('Indicator Date hidden'!F134="x","x",$E$2-'Indicator Date hidden'!F134)</f>
        <v>0</v>
      </c>
      <c r="F133" s="170">
        <f>IF('Indicator Date hidden'!G134="x","x",$F$2-'Indicator Date hidden'!G134)</f>
        <v>0</v>
      </c>
      <c r="G133" s="170">
        <f>IF('Indicator Date hidden'!H134="x","x",$G$2-'Indicator Date hidden'!H134)</f>
        <v>0</v>
      </c>
      <c r="H133" s="170">
        <f>IF('Indicator Date hidden'!I134="x","x",$H$2-'Indicator Date hidden'!I134)</f>
        <v>0</v>
      </c>
      <c r="I133" s="170">
        <f>IF('Indicator Date hidden'!J134="x","x",$I$2-'Indicator Date hidden'!J134)</f>
        <v>0</v>
      </c>
      <c r="J133" s="170">
        <f>IF('Indicator Date hidden'!K134="x","x",$J$2-'Indicator Date hidden'!K134)</f>
        <v>0</v>
      </c>
      <c r="K133" s="170">
        <f>IF('Indicator Date hidden'!L134="x","x",$K$2-'Indicator Date hidden'!L134)</f>
        <v>0</v>
      </c>
      <c r="L133" s="170">
        <f>IF('Indicator Date hidden'!M134="x","x",$L$2-'Indicator Date hidden'!M134)</f>
        <v>0</v>
      </c>
      <c r="M133" s="170">
        <f>IF('Indicator Date hidden'!N134="x","x",$M$2-'Indicator Date hidden'!N134)</f>
        <v>0</v>
      </c>
      <c r="N133" s="170">
        <f>IF('Indicator Date hidden'!O134="x","x",$N$2-'Indicator Date hidden'!O134)</f>
        <v>0</v>
      </c>
      <c r="O133" s="170">
        <f>IF('Indicator Date hidden'!P134="x","x",$O$2-'Indicator Date hidden'!P134)</f>
        <v>0</v>
      </c>
      <c r="P133" s="170">
        <f>IF('Indicator Date hidden'!Q134="x","x",$P$2-'Indicator Date hidden'!Q134)</f>
        <v>0</v>
      </c>
      <c r="Q133" s="170" t="str">
        <f>IF('Indicator Date hidden'!R134="x","x",$Q$2-'Indicator Date hidden'!R134)</f>
        <v>x</v>
      </c>
      <c r="R133" s="170">
        <f>IF('Indicator Date hidden'!S134="x","x",$R$2-'Indicator Date hidden'!S134)</f>
        <v>0</v>
      </c>
      <c r="S133" s="170">
        <f>IF('Indicator Date hidden'!T134="x","x",$S$2-'Indicator Date hidden'!T134)</f>
        <v>0</v>
      </c>
      <c r="T133" s="170">
        <f>IF('Indicator Date hidden'!U134="x","x",$T$2-'Indicator Date hidden'!U134)</f>
        <v>0</v>
      </c>
      <c r="U133" s="170">
        <f>IF('Indicator Date hidden'!V134="x","x",$U$2-'Indicator Date hidden'!V134)</f>
        <v>0</v>
      </c>
      <c r="V133" s="170">
        <f>IF('Indicator Date hidden'!W134="x","x",$V$2-'Indicator Date hidden'!W134)</f>
        <v>1</v>
      </c>
      <c r="W133" s="170">
        <f>IF('Indicator Date hidden'!X134="x","x",$W$2-'Indicator Date hidden'!X134)</f>
        <v>8</v>
      </c>
      <c r="X133" s="170">
        <f>IF('Indicator Date hidden'!Y134="x","x",$X$2-'Indicator Date hidden'!Y134)</f>
        <v>3</v>
      </c>
      <c r="Y133" s="170">
        <f>IF('Indicator Date hidden'!Z134="x","x",$Y$2-'Indicator Date hidden'!Z134)</f>
        <v>0</v>
      </c>
      <c r="Z133" s="170">
        <f>IF('Indicator Date hidden'!AA134="x","x",$Z$2-'Indicator Date hidden'!AA134)</f>
        <v>0</v>
      </c>
      <c r="AA133" s="170">
        <f>IF('Indicator Date hidden'!AB134="x","x",$AA$2-'Indicator Date hidden'!AB134)</f>
        <v>0</v>
      </c>
      <c r="AB133" s="170">
        <f>IF('Indicator Date hidden'!AC134="x","x",$AB$2-'Indicator Date hidden'!AC134)</f>
        <v>0</v>
      </c>
      <c r="AC133" s="170">
        <f>IF('Indicator Date hidden'!AD134="x","x",$AC$2-'Indicator Date hidden'!AD134)</f>
        <v>0</v>
      </c>
      <c r="AD133" s="170">
        <f>IF('Indicator Date hidden'!AE134="x","x",$AD$2-'Indicator Date hidden'!AE134)</f>
        <v>0</v>
      </c>
      <c r="AE133" s="170">
        <f>IF('Indicator Date hidden'!AF134="x","x",$AE$2-'Indicator Date hidden'!AF134)</f>
        <v>0</v>
      </c>
      <c r="AF133" s="170">
        <f>IF('Indicator Date hidden'!AG134="x","x",$AF$2-'Indicator Date hidden'!AG134)</f>
        <v>-1</v>
      </c>
      <c r="AG133" s="170">
        <f>IF('Indicator Date hidden'!AH134="x","x",$AG$2-'Indicator Date hidden'!AH134)</f>
        <v>0</v>
      </c>
      <c r="AH133" s="170">
        <f>IF('Indicator Date hidden'!AI134="x","x",$AH$2-'Indicator Date hidden'!AI134)</f>
        <v>0</v>
      </c>
      <c r="AI133" s="170">
        <f>IF('Indicator Date hidden'!AJ134="x","x",$AI$2-'Indicator Date hidden'!AJ134)</f>
        <v>0</v>
      </c>
      <c r="AJ133" s="170" t="str">
        <f>IF('Indicator Date hidden'!AK134="x","x",$AJ$2-'Indicator Date hidden'!AK134)</f>
        <v>x</v>
      </c>
      <c r="AK133" s="170">
        <f>IF('Indicator Date hidden'!AL134="x","x",$AK$2-'Indicator Date hidden'!AL134)</f>
        <v>1</v>
      </c>
      <c r="AL133" s="170">
        <f>IF('Indicator Date hidden'!AM134="x","x",$AL$2-'Indicator Date hidden'!AM134)</f>
        <v>0</v>
      </c>
      <c r="AM133" s="170">
        <f>IF('Indicator Date hidden'!AN134="x","x",$AM$2-'Indicator Date hidden'!AN134)</f>
        <v>0</v>
      </c>
      <c r="AN133" s="170">
        <f>IF('Indicator Date hidden'!AO134="x","x",$AN$2-'Indicator Date hidden'!AO134)</f>
        <v>0</v>
      </c>
      <c r="AO133" s="170">
        <f>IF('Indicator Date hidden'!AP134="x","x",$AO$2-'Indicator Date hidden'!AP134)</f>
        <v>0</v>
      </c>
      <c r="AP133" s="170">
        <f>IF('Indicator Date hidden'!AQ134="x","x",$AP$2-'Indicator Date hidden'!AQ134)</f>
        <v>0</v>
      </c>
      <c r="AQ133" s="170">
        <f>IF('Indicator Date hidden'!AR134="x","x",$AQ$2-'Indicator Date hidden'!AR134)</f>
        <v>4</v>
      </c>
      <c r="AR133" s="170">
        <f>IF('Indicator Date hidden'!AS134="x","x",$AR$2-'Indicator Date hidden'!AS134)</f>
        <v>0</v>
      </c>
      <c r="AS133" s="170">
        <f>IF('Indicator Date hidden'!AT134="x","x",$AS$2-'Indicator Date hidden'!AT134)</f>
        <v>0</v>
      </c>
      <c r="AT133" s="170">
        <f>IF('Indicator Date hidden'!AU134="x","x",$AT$2-'Indicator Date hidden'!AU134)</f>
        <v>0</v>
      </c>
      <c r="AU133" s="170">
        <f>IF('Indicator Date hidden'!AV134="x","x",$AU$2-'Indicator Date hidden'!AV134)</f>
        <v>1</v>
      </c>
      <c r="AV133" s="170">
        <f>IF('Indicator Date hidden'!AW134="x","x",$AV$2-'Indicator Date hidden'!AW134)</f>
        <v>0</v>
      </c>
      <c r="AW133" s="170">
        <f>IF('Indicator Date hidden'!AX134="x","x",$AW$2-'Indicator Date hidden'!AX134)</f>
        <v>0</v>
      </c>
      <c r="AX133" s="170">
        <f>IF('Indicator Date hidden'!AY134="x","x",$AX$2-'Indicator Date hidden'!AY134)</f>
        <v>0</v>
      </c>
      <c r="AY133" s="170">
        <f>IF('Indicator Date hidden'!AZ134="x","x",$AY$2-'Indicator Date hidden'!AZ134)</f>
        <v>0</v>
      </c>
      <c r="AZ133" s="170">
        <f>IF('Indicator Date hidden'!BA134="x","x",$AZ$2-'Indicator Date hidden'!BA134)</f>
        <v>0</v>
      </c>
      <c r="BA133" s="5">
        <f t="shared" si="10"/>
        <v>17</v>
      </c>
      <c r="BB133" s="171">
        <f t="shared" si="11"/>
        <v>0.34693877551020408</v>
      </c>
      <c r="BC133" s="5">
        <f t="shared" si="12"/>
        <v>6</v>
      </c>
      <c r="BD133" s="171">
        <f t="shared" si="13"/>
        <v>1.3332639160049857</v>
      </c>
      <c r="BE133" s="174">
        <f t="shared" si="14"/>
        <v>0</v>
      </c>
    </row>
    <row r="134" spans="1:57" x14ac:dyDescent="0.25">
      <c r="A134" t="s">
        <v>246</v>
      </c>
      <c r="B134" s="170">
        <f>IF('Indicator Date hidden'!C135="x","x",$B$2-'Indicator Date hidden'!C135)</f>
        <v>0</v>
      </c>
      <c r="C134" s="170">
        <f>IF('Indicator Date hidden'!D135="x","x",$C$2-'Indicator Date hidden'!D135)</f>
        <v>0</v>
      </c>
      <c r="D134" s="170">
        <f>IF('Indicator Date hidden'!E135="x","x",$D$2-'Indicator Date hidden'!E135)</f>
        <v>0</v>
      </c>
      <c r="E134" s="170">
        <f>IF('Indicator Date hidden'!F135="x","x",$E$2-'Indicator Date hidden'!F135)</f>
        <v>0</v>
      </c>
      <c r="F134" s="170">
        <f>IF('Indicator Date hidden'!G135="x","x",$F$2-'Indicator Date hidden'!G135)</f>
        <v>0</v>
      </c>
      <c r="G134" s="170">
        <f>IF('Indicator Date hidden'!H135="x","x",$G$2-'Indicator Date hidden'!H135)</f>
        <v>0</v>
      </c>
      <c r="H134" s="170">
        <f>IF('Indicator Date hidden'!I135="x","x",$H$2-'Indicator Date hidden'!I135)</f>
        <v>0</v>
      </c>
      <c r="I134" s="170">
        <f>IF('Indicator Date hidden'!J135="x","x",$I$2-'Indicator Date hidden'!J135)</f>
        <v>0</v>
      </c>
      <c r="J134" s="170">
        <f>IF('Indicator Date hidden'!K135="x","x",$J$2-'Indicator Date hidden'!K135)</f>
        <v>0</v>
      </c>
      <c r="K134" s="170">
        <f>IF('Indicator Date hidden'!L135="x","x",$K$2-'Indicator Date hidden'!L135)</f>
        <v>0</v>
      </c>
      <c r="L134" s="170">
        <f>IF('Indicator Date hidden'!M135="x","x",$L$2-'Indicator Date hidden'!M135)</f>
        <v>0</v>
      </c>
      <c r="M134" s="170">
        <f>IF('Indicator Date hidden'!N135="x","x",$M$2-'Indicator Date hidden'!N135)</f>
        <v>0</v>
      </c>
      <c r="N134" s="170">
        <f>IF('Indicator Date hidden'!O135="x","x",$N$2-'Indicator Date hidden'!O135)</f>
        <v>0</v>
      </c>
      <c r="O134" s="170">
        <f>IF('Indicator Date hidden'!P135="x","x",$O$2-'Indicator Date hidden'!P135)</f>
        <v>0</v>
      </c>
      <c r="P134" s="170">
        <f>IF('Indicator Date hidden'!Q135="x","x",$P$2-'Indicator Date hidden'!Q135)</f>
        <v>0</v>
      </c>
      <c r="Q134" s="170" t="str">
        <f>IF('Indicator Date hidden'!R135="x","x",$Q$2-'Indicator Date hidden'!R135)</f>
        <v>x</v>
      </c>
      <c r="R134" s="170">
        <f>IF('Indicator Date hidden'!S135="x","x",$R$2-'Indicator Date hidden'!S135)</f>
        <v>0</v>
      </c>
      <c r="S134" s="170">
        <f>IF('Indicator Date hidden'!T135="x","x",$S$2-'Indicator Date hidden'!T135)</f>
        <v>0</v>
      </c>
      <c r="T134" s="170">
        <f>IF('Indicator Date hidden'!U135="x","x",$T$2-'Indicator Date hidden'!U135)</f>
        <v>0</v>
      </c>
      <c r="U134" s="170" t="str">
        <f>IF('Indicator Date hidden'!V135="x","x",$U$2-'Indicator Date hidden'!V135)</f>
        <v>x</v>
      </c>
      <c r="V134" s="170">
        <f>IF('Indicator Date hidden'!W135="x","x",$V$2-'Indicator Date hidden'!W135)</f>
        <v>1</v>
      </c>
      <c r="W134" s="170">
        <f>IF('Indicator Date hidden'!X135="x","x",$W$2-'Indicator Date hidden'!X135)</f>
        <v>5</v>
      </c>
      <c r="X134" s="170">
        <f>IF('Indicator Date hidden'!Y135="x","x",$X$2-'Indicator Date hidden'!Y135)</f>
        <v>6</v>
      </c>
      <c r="Y134" s="170">
        <f>IF('Indicator Date hidden'!Z135="x","x",$Y$2-'Indicator Date hidden'!Z135)</f>
        <v>0</v>
      </c>
      <c r="Z134" s="170">
        <f>IF('Indicator Date hidden'!AA135="x","x",$Z$2-'Indicator Date hidden'!AA135)</f>
        <v>0</v>
      </c>
      <c r="AA134" s="170">
        <f>IF('Indicator Date hidden'!AB135="x","x",$AA$2-'Indicator Date hidden'!AB135)</f>
        <v>0</v>
      </c>
      <c r="AB134" s="170">
        <f>IF('Indicator Date hidden'!AC135="x","x",$AB$2-'Indicator Date hidden'!AC135)</f>
        <v>0</v>
      </c>
      <c r="AC134" s="170">
        <f>IF('Indicator Date hidden'!AD135="x","x",$AC$2-'Indicator Date hidden'!AD135)</f>
        <v>0</v>
      </c>
      <c r="AD134" s="170">
        <f>IF('Indicator Date hidden'!AE135="x","x",$AD$2-'Indicator Date hidden'!AE135)</f>
        <v>0</v>
      </c>
      <c r="AE134" s="170">
        <f>IF('Indicator Date hidden'!AF135="x","x",$AE$2-'Indicator Date hidden'!AF135)</f>
        <v>0</v>
      </c>
      <c r="AF134" s="170">
        <f>IF('Indicator Date hidden'!AG135="x","x",$AF$2-'Indicator Date hidden'!AG135)</f>
        <v>6</v>
      </c>
      <c r="AG134" s="170">
        <f>IF('Indicator Date hidden'!AH135="x","x",$AG$2-'Indicator Date hidden'!AH135)</f>
        <v>0</v>
      </c>
      <c r="AH134" s="170">
        <f>IF('Indicator Date hidden'!AI135="x","x",$AH$2-'Indicator Date hidden'!AI135)</f>
        <v>0</v>
      </c>
      <c r="AI134" s="170">
        <f>IF('Indicator Date hidden'!AJ135="x","x",$AI$2-'Indicator Date hidden'!AJ135)</f>
        <v>0</v>
      </c>
      <c r="AJ134" s="170">
        <f>IF('Indicator Date hidden'!AK135="x","x",$AJ$2-'Indicator Date hidden'!AK135)</f>
        <v>0</v>
      </c>
      <c r="AK134" s="170">
        <f>IF('Indicator Date hidden'!AL135="x","x",$AK$2-'Indicator Date hidden'!AL135)</f>
        <v>1</v>
      </c>
      <c r="AL134" s="170">
        <f>IF('Indicator Date hidden'!AM135="x","x",$AL$2-'Indicator Date hidden'!AM135)</f>
        <v>0</v>
      </c>
      <c r="AM134" s="170">
        <f>IF('Indicator Date hidden'!AN135="x","x",$AM$2-'Indicator Date hidden'!AN135)</f>
        <v>0</v>
      </c>
      <c r="AN134" s="170">
        <f>IF('Indicator Date hidden'!AO135="x","x",$AN$2-'Indicator Date hidden'!AO135)</f>
        <v>0</v>
      </c>
      <c r="AO134" s="170" t="str">
        <f>IF('Indicator Date hidden'!AP135="x","x",$AO$2-'Indicator Date hidden'!AP135)</f>
        <v>x</v>
      </c>
      <c r="AP134" s="170" t="str">
        <f>IF('Indicator Date hidden'!AQ135="x","x",$AP$2-'Indicator Date hidden'!AQ135)</f>
        <v>x</v>
      </c>
      <c r="AQ134" s="170">
        <f>IF('Indicator Date hidden'!AR135="x","x",$AQ$2-'Indicator Date hidden'!AR135)</f>
        <v>4</v>
      </c>
      <c r="AR134" s="170">
        <f>IF('Indicator Date hidden'!AS135="x","x",$AR$2-'Indicator Date hidden'!AS135)</f>
        <v>0</v>
      </c>
      <c r="AS134" s="170">
        <f>IF('Indicator Date hidden'!AT135="x","x",$AS$2-'Indicator Date hidden'!AT135)</f>
        <v>0</v>
      </c>
      <c r="AT134" s="170">
        <f>IF('Indicator Date hidden'!AU135="x","x",$AT$2-'Indicator Date hidden'!AU135)</f>
        <v>0</v>
      </c>
      <c r="AU134" s="170">
        <f>IF('Indicator Date hidden'!AV135="x","x",$AU$2-'Indicator Date hidden'!AV135)</f>
        <v>1</v>
      </c>
      <c r="AV134" s="170">
        <f>IF('Indicator Date hidden'!AW135="x","x",$AV$2-'Indicator Date hidden'!AW135)</f>
        <v>0</v>
      </c>
      <c r="AW134" s="170">
        <f>IF('Indicator Date hidden'!AX135="x","x",$AW$2-'Indicator Date hidden'!AX135)</f>
        <v>0</v>
      </c>
      <c r="AX134" s="170">
        <f>IF('Indicator Date hidden'!AY135="x","x",$AX$2-'Indicator Date hidden'!AY135)</f>
        <v>0</v>
      </c>
      <c r="AY134" s="170">
        <f>IF('Indicator Date hidden'!AZ135="x","x",$AY$2-'Indicator Date hidden'!AZ135)</f>
        <v>0</v>
      </c>
      <c r="AZ134" s="170">
        <f>IF('Indicator Date hidden'!BA135="x","x",$AZ$2-'Indicator Date hidden'!BA135)</f>
        <v>0</v>
      </c>
      <c r="BA134" s="5">
        <f t="shared" si="10"/>
        <v>24</v>
      </c>
      <c r="BB134" s="171">
        <f t="shared" si="11"/>
        <v>0.51063829787234039</v>
      </c>
      <c r="BC134" s="5">
        <f t="shared" si="12"/>
        <v>7</v>
      </c>
      <c r="BD134" s="171">
        <f t="shared" si="13"/>
        <v>1.4857098085188163</v>
      </c>
      <c r="BE134" s="174">
        <f t="shared" si="14"/>
        <v>0</v>
      </c>
    </row>
    <row r="135" spans="1:57" x14ac:dyDescent="0.25">
      <c r="A135" t="s">
        <v>248</v>
      </c>
      <c r="B135" s="170">
        <f>IF('Indicator Date hidden'!C136="x","x",$B$2-'Indicator Date hidden'!C136)</f>
        <v>0</v>
      </c>
      <c r="C135" s="170">
        <f>IF('Indicator Date hidden'!D136="x","x",$C$2-'Indicator Date hidden'!D136)</f>
        <v>0</v>
      </c>
      <c r="D135" s="170">
        <f>IF('Indicator Date hidden'!E136="x","x",$D$2-'Indicator Date hidden'!E136)</f>
        <v>0</v>
      </c>
      <c r="E135" s="170">
        <f>IF('Indicator Date hidden'!F136="x","x",$E$2-'Indicator Date hidden'!F136)</f>
        <v>0</v>
      </c>
      <c r="F135" s="170">
        <f>IF('Indicator Date hidden'!G136="x","x",$F$2-'Indicator Date hidden'!G136)</f>
        <v>0</v>
      </c>
      <c r="G135" s="170">
        <f>IF('Indicator Date hidden'!H136="x","x",$G$2-'Indicator Date hidden'!H136)</f>
        <v>0</v>
      </c>
      <c r="H135" s="170">
        <f>IF('Indicator Date hidden'!I136="x","x",$H$2-'Indicator Date hidden'!I136)</f>
        <v>0</v>
      </c>
      <c r="I135" s="170">
        <f>IF('Indicator Date hidden'!J136="x","x",$I$2-'Indicator Date hidden'!J136)</f>
        <v>0</v>
      </c>
      <c r="J135" s="170">
        <f>IF('Indicator Date hidden'!K136="x","x",$J$2-'Indicator Date hidden'!K136)</f>
        <v>0</v>
      </c>
      <c r="K135" s="170">
        <f>IF('Indicator Date hidden'!L136="x","x",$K$2-'Indicator Date hidden'!L136)</f>
        <v>0</v>
      </c>
      <c r="L135" s="170">
        <f>IF('Indicator Date hidden'!M136="x","x",$L$2-'Indicator Date hidden'!M136)</f>
        <v>0</v>
      </c>
      <c r="M135" s="170">
        <f>IF('Indicator Date hidden'!N136="x","x",$M$2-'Indicator Date hidden'!N136)</f>
        <v>0</v>
      </c>
      <c r="N135" s="170">
        <f>IF('Indicator Date hidden'!O136="x","x",$N$2-'Indicator Date hidden'!O136)</f>
        <v>0</v>
      </c>
      <c r="O135" s="170">
        <f>IF('Indicator Date hidden'!P136="x","x",$O$2-'Indicator Date hidden'!P136)</f>
        <v>0</v>
      </c>
      <c r="P135" s="170">
        <f>IF('Indicator Date hidden'!Q136="x","x",$P$2-'Indicator Date hidden'!Q136)</f>
        <v>0</v>
      </c>
      <c r="Q135" s="170" t="str">
        <f>IF('Indicator Date hidden'!R136="x","x",$Q$2-'Indicator Date hidden'!R136)</f>
        <v>x</v>
      </c>
      <c r="R135" s="170">
        <f>IF('Indicator Date hidden'!S136="x","x",$R$2-'Indicator Date hidden'!S136)</f>
        <v>0</v>
      </c>
      <c r="S135" s="170">
        <f>IF('Indicator Date hidden'!T136="x","x",$S$2-'Indicator Date hidden'!T136)</f>
        <v>0</v>
      </c>
      <c r="T135" s="170">
        <f>IF('Indicator Date hidden'!U136="x","x",$T$2-'Indicator Date hidden'!U136)</f>
        <v>0</v>
      </c>
      <c r="U135" s="170">
        <f>IF('Indicator Date hidden'!V136="x","x",$U$2-'Indicator Date hidden'!V136)</f>
        <v>0</v>
      </c>
      <c r="V135" s="170">
        <f>IF('Indicator Date hidden'!W136="x","x",$V$2-'Indicator Date hidden'!W136)</f>
        <v>1</v>
      </c>
      <c r="W135" s="170">
        <f>IF('Indicator Date hidden'!X136="x","x",$W$2-'Indicator Date hidden'!X136)</f>
        <v>0</v>
      </c>
      <c r="X135" s="170">
        <f>IF('Indicator Date hidden'!Y136="x","x",$X$2-'Indicator Date hidden'!Y136)</f>
        <v>4</v>
      </c>
      <c r="Y135" s="170">
        <f>IF('Indicator Date hidden'!Z136="x","x",$Y$2-'Indicator Date hidden'!Z136)</f>
        <v>0</v>
      </c>
      <c r="Z135" s="170">
        <f>IF('Indicator Date hidden'!AA136="x","x",$Z$2-'Indicator Date hidden'!AA136)</f>
        <v>0</v>
      </c>
      <c r="AA135" s="170">
        <f>IF('Indicator Date hidden'!AB136="x","x",$AA$2-'Indicator Date hidden'!AB136)</f>
        <v>0</v>
      </c>
      <c r="AB135" s="170">
        <f>IF('Indicator Date hidden'!AC136="x","x",$AB$2-'Indicator Date hidden'!AC136)</f>
        <v>0</v>
      </c>
      <c r="AC135" s="170">
        <f>IF('Indicator Date hidden'!AD136="x","x",$AC$2-'Indicator Date hidden'!AD136)</f>
        <v>0</v>
      </c>
      <c r="AD135" s="170">
        <f>IF('Indicator Date hidden'!AE136="x","x",$AD$2-'Indicator Date hidden'!AE136)</f>
        <v>0</v>
      </c>
      <c r="AE135" s="170">
        <f>IF('Indicator Date hidden'!AF136="x","x",$AE$2-'Indicator Date hidden'!AF136)</f>
        <v>0</v>
      </c>
      <c r="AF135" s="170">
        <f>IF('Indicator Date hidden'!AG136="x","x",$AF$2-'Indicator Date hidden'!AG136)</f>
        <v>-1</v>
      </c>
      <c r="AG135" s="170">
        <f>IF('Indicator Date hidden'!AH136="x","x",$AG$2-'Indicator Date hidden'!AH136)</f>
        <v>0</v>
      </c>
      <c r="AH135" s="170">
        <f>IF('Indicator Date hidden'!AI136="x","x",$AH$2-'Indicator Date hidden'!AI136)</f>
        <v>0</v>
      </c>
      <c r="AI135" s="170">
        <f>IF('Indicator Date hidden'!AJ136="x","x",$AI$2-'Indicator Date hidden'!AJ136)</f>
        <v>0</v>
      </c>
      <c r="AJ135" s="170" t="str">
        <f>IF('Indicator Date hidden'!AK136="x","x",$AJ$2-'Indicator Date hidden'!AK136)</f>
        <v>x</v>
      </c>
      <c r="AK135" s="170">
        <f>IF('Indicator Date hidden'!AL136="x","x",$AK$2-'Indicator Date hidden'!AL136)</f>
        <v>1</v>
      </c>
      <c r="AL135" s="170">
        <f>IF('Indicator Date hidden'!AM136="x","x",$AL$2-'Indicator Date hidden'!AM136)</f>
        <v>0</v>
      </c>
      <c r="AM135" s="170">
        <f>IF('Indicator Date hidden'!AN136="x","x",$AM$2-'Indicator Date hidden'!AN136)</f>
        <v>0</v>
      </c>
      <c r="AN135" s="170">
        <f>IF('Indicator Date hidden'!AO136="x","x",$AN$2-'Indicator Date hidden'!AO136)</f>
        <v>0</v>
      </c>
      <c r="AO135" s="170">
        <f>IF('Indicator Date hidden'!AP136="x","x",$AO$2-'Indicator Date hidden'!AP136)</f>
        <v>1</v>
      </c>
      <c r="AP135" s="170">
        <f>IF('Indicator Date hidden'!AQ136="x","x",$AP$2-'Indicator Date hidden'!AQ136)</f>
        <v>1</v>
      </c>
      <c r="AQ135" s="170">
        <f>IF('Indicator Date hidden'!AR136="x","x",$AQ$2-'Indicator Date hidden'!AR136)</f>
        <v>6</v>
      </c>
      <c r="AR135" s="170">
        <f>IF('Indicator Date hidden'!AS136="x","x",$AR$2-'Indicator Date hidden'!AS136)</f>
        <v>0</v>
      </c>
      <c r="AS135" s="170">
        <f>IF('Indicator Date hidden'!AT136="x","x",$AS$2-'Indicator Date hidden'!AT136)</f>
        <v>0</v>
      </c>
      <c r="AT135" s="170">
        <f>IF('Indicator Date hidden'!AU136="x","x",$AT$2-'Indicator Date hidden'!AU136)</f>
        <v>0</v>
      </c>
      <c r="AU135" s="170">
        <f>IF('Indicator Date hidden'!AV136="x","x",$AU$2-'Indicator Date hidden'!AV136)</f>
        <v>1</v>
      </c>
      <c r="AV135" s="170">
        <f>IF('Indicator Date hidden'!AW136="x","x",$AV$2-'Indicator Date hidden'!AW136)</f>
        <v>0</v>
      </c>
      <c r="AW135" s="170">
        <f>IF('Indicator Date hidden'!AX136="x","x",$AW$2-'Indicator Date hidden'!AX136)</f>
        <v>0</v>
      </c>
      <c r="AX135" s="170">
        <f>IF('Indicator Date hidden'!AY136="x","x",$AX$2-'Indicator Date hidden'!AY136)</f>
        <v>0</v>
      </c>
      <c r="AY135" s="170">
        <f>IF('Indicator Date hidden'!AZ136="x","x",$AY$2-'Indicator Date hidden'!AZ136)</f>
        <v>0</v>
      </c>
      <c r="AZ135" s="170">
        <f>IF('Indicator Date hidden'!BA136="x","x",$AZ$2-'Indicator Date hidden'!BA136)</f>
        <v>0</v>
      </c>
      <c r="BA135" s="5">
        <f t="shared" si="10"/>
        <v>14</v>
      </c>
      <c r="BB135" s="171">
        <f t="shared" si="11"/>
        <v>0.2857142857142857</v>
      </c>
      <c r="BC135" s="5">
        <f t="shared" si="12"/>
        <v>7</v>
      </c>
      <c r="BD135" s="171">
        <f t="shared" si="13"/>
        <v>1.0497813183356477</v>
      </c>
      <c r="BE135" s="174">
        <f t="shared" si="14"/>
        <v>0</v>
      </c>
    </row>
    <row r="136" spans="1:57" x14ac:dyDescent="0.25">
      <c r="A136" t="s">
        <v>250</v>
      </c>
      <c r="B136" s="170">
        <f>IF('Indicator Date hidden'!C137="x","x",$B$2-'Indicator Date hidden'!C137)</f>
        <v>0</v>
      </c>
      <c r="C136" s="170">
        <f>IF('Indicator Date hidden'!D137="x","x",$C$2-'Indicator Date hidden'!D137)</f>
        <v>0</v>
      </c>
      <c r="D136" s="170">
        <f>IF('Indicator Date hidden'!E137="x","x",$D$2-'Indicator Date hidden'!E137)</f>
        <v>0</v>
      </c>
      <c r="E136" s="170">
        <f>IF('Indicator Date hidden'!F137="x","x",$E$2-'Indicator Date hidden'!F137)</f>
        <v>0</v>
      </c>
      <c r="F136" s="170">
        <f>IF('Indicator Date hidden'!G137="x","x",$F$2-'Indicator Date hidden'!G137)</f>
        <v>0</v>
      </c>
      <c r="G136" s="170">
        <f>IF('Indicator Date hidden'!H137="x","x",$G$2-'Indicator Date hidden'!H137)</f>
        <v>0</v>
      </c>
      <c r="H136" s="170">
        <f>IF('Indicator Date hidden'!I137="x","x",$H$2-'Indicator Date hidden'!I137)</f>
        <v>0</v>
      </c>
      <c r="I136" s="170">
        <f>IF('Indicator Date hidden'!J137="x","x",$I$2-'Indicator Date hidden'!J137)</f>
        <v>0</v>
      </c>
      <c r="J136" s="170">
        <f>IF('Indicator Date hidden'!K137="x","x",$J$2-'Indicator Date hidden'!K137)</f>
        <v>0</v>
      </c>
      <c r="K136" s="170">
        <f>IF('Indicator Date hidden'!L137="x","x",$K$2-'Indicator Date hidden'!L137)</f>
        <v>0</v>
      </c>
      <c r="L136" s="170">
        <f>IF('Indicator Date hidden'!M137="x","x",$L$2-'Indicator Date hidden'!M137)</f>
        <v>0</v>
      </c>
      <c r="M136" s="170">
        <f>IF('Indicator Date hidden'!N137="x","x",$M$2-'Indicator Date hidden'!N137)</f>
        <v>0</v>
      </c>
      <c r="N136" s="170">
        <f>IF('Indicator Date hidden'!O137="x","x",$N$2-'Indicator Date hidden'!O137)</f>
        <v>0</v>
      </c>
      <c r="O136" s="170">
        <f>IF('Indicator Date hidden'!P137="x","x",$O$2-'Indicator Date hidden'!P137)</f>
        <v>0</v>
      </c>
      <c r="P136" s="170">
        <f>IF('Indicator Date hidden'!Q137="x","x",$P$2-'Indicator Date hidden'!Q137)</f>
        <v>0</v>
      </c>
      <c r="Q136" s="170">
        <f>IF('Indicator Date hidden'!R137="x","x",$Q$2-'Indicator Date hidden'!R137)</f>
        <v>3</v>
      </c>
      <c r="R136" s="170">
        <f>IF('Indicator Date hidden'!S137="x","x",$R$2-'Indicator Date hidden'!S137)</f>
        <v>0</v>
      </c>
      <c r="S136" s="170">
        <f>IF('Indicator Date hidden'!T137="x","x",$S$2-'Indicator Date hidden'!T137)</f>
        <v>0</v>
      </c>
      <c r="T136" s="170">
        <f>IF('Indicator Date hidden'!U137="x","x",$T$2-'Indicator Date hidden'!U137)</f>
        <v>0</v>
      </c>
      <c r="U136" s="170">
        <f>IF('Indicator Date hidden'!V137="x","x",$U$2-'Indicator Date hidden'!V137)</f>
        <v>0</v>
      </c>
      <c r="V136" s="170">
        <f>IF('Indicator Date hidden'!W137="x","x",$V$2-'Indicator Date hidden'!W137)</f>
        <v>1</v>
      </c>
      <c r="W136" s="170">
        <f>IF('Indicator Date hidden'!X137="x","x",$W$2-'Indicator Date hidden'!X137)</f>
        <v>0</v>
      </c>
      <c r="X136" s="170">
        <f>IF('Indicator Date hidden'!Y137="x","x",$X$2-'Indicator Date hidden'!Y137)</f>
        <v>4</v>
      </c>
      <c r="Y136" s="170">
        <f>IF('Indicator Date hidden'!Z137="x","x",$Y$2-'Indicator Date hidden'!Z137)</f>
        <v>0</v>
      </c>
      <c r="Z136" s="170">
        <f>IF('Indicator Date hidden'!AA137="x","x",$Z$2-'Indicator Date hidden'!AA137)</f>
        <v>0</v>
      </c>
      <c r="AA136" s="170">
        <f>IF('Indicator Date hidden'!AB137="x","x",$AA$2-'Indicator Date hidden'!AB137)</f>
        <v>0</v>
      </c>
      <c r="AB136" s="170">
        <f>IF('Indicator Date hidden'!AC137="x","x",$AB$2-'Indicator Date hidden'!AC137)</f>
        <v>0</v>
      </c>
      <c r="AC136" s="170">
        <f>IF('Indicator Date hidden'!AD137="x","x",$AC$2-'Indicator Date hidden'!AD137)</f>
        <v>0</v>
      </c>
      <c r="AD136" s="170">
        <f>IF('Indicator Date hidden'!AE137="x","x",$AD$2-'Indicator Date hidden'!AE137)</f>
        <v>0</v>
      </c>
      <c r="AE136" s="170">
        <f>IF('Indicator Date hidden'!AF137="x","x",$AE$2-'Indicator Date hidden'!AF137)</f>
        <v>0</v>
      </c>
      <c r="AF136" s="170">
        <f>IF('Indicator Date hidden'!AG137="x","x",$AF$2-'Indicator Date hidden'!AG137)</f>
        <v>-1</v>
      </c>
      <c r="AG136" s="170">
        <f>IF('Indicator Date hidden'!AH137="x","x",$AG$2-'Indicator Date hidden'!AH137)</f>
        <v>0</v>
      </c>
      <c r="AH136" s="170">
        <f>IF('Indicator Date hidden'!AI137="x","x",$AH$2-'Indicator Date hidden'!AI137)</f>
        <v>0</v>
      </c>
      <c r="AI136" s="170">
        <f>IF('Indicator Date hidden'!AJ137="x","x",$AI$2-'Indicator Date hidden'!AJ137)</f>
        <v>0</v>
      </c>
      <c r="AJ136" s="170">
        <f>IF('Indicator Date hidden'!AK137="x","x",$AJ$2-'Indicator Date hidden'!AK137)</f>
        <v>1</v>
      </c>
      <c r="AK136" s="170">
        <f>IF('Indicator Date hidden'!AL137="x","x",$AK$2-'Indicator Date hidden'!AL137)</f>
        <v>1</v>
      </c>
      <c r="AL136" s="170">
        <f>IF('Indicator Date hidden'!AM137="x","x",$AL$2-'Indicator Date hidden'!AM137)</f>
        <v>0</v>
      </c>
      <c r="AM136" s="170">
        <f>IF('Indicator Date hidden'!AN137="x","x",$AM$2-'Indicator Date hidden'!AN137)</f>
        <v>0</v>
      </c>
      <c r="AN136" s="170">
        <f>IF('Indicator Date hidden'!AO137="x","x",$AN$2-'Indicator Date hidden'!AO137)</f>
        <v>0</v>
      </c>
      <c r="AO136" s="170">
        <f>IF('Indicator Date hidden'!AP137="x","x",$AO$2-'Indicator Date hidden'!AP137)</f>
        <v>0</v>
      </c>
      <c r="AP136" s="170">
        <f>IF('Indicator Date hidden'!AQ137="x","x",$AP$2-'Indicator Date hidden'!AQ137)</f>
        <v>0</v>
      </c>
      <c r="AQ136" s="170">
        <f>IF('Indicator Date hidden'!AR137="x","x",$AQ$2-'Indicator Date hidden'!AR137)</f>
        <v>0</v>
      </c>
      <c r="AR136" s="170">
        <f>IF('Indicator Date hidden'!AS137="x","x",$AR$2-'Indicator Date hidden'!AS137)</f>
        <v>0</v>
      </c>
      <c r="AS136" s="170">
        <f>IF('Indicator Date hidden'!AT137="x","x",$AS$2-'Indicator Date hidden'!AT137)</f>
        <v>0</v>
      </c>
      <c r="AT136" s="170">
        <f>IF('Indicator Date hidden'!AU137="x","x",$AT$2-'Indicator Date hidden'!AU137)</f>
        <v>0</v>
      </c>
      <c r="AU136" s="170">
        <f>IF('Indicator Date hidden'!AV137="x","x",$AU$2-'Indicator Date hidden'!AV137)</f>
        <v>0</v>
      </c>
      <c r="AV136" s="170">
        <f>IF('Indicator Date hidden'!AW137="x","x",$AV$2-'Indicator Date hidden'!AW137)</f>
        <v>0</v>
      </c>
      <c r="AW136" s="170">
        <f>IF('Indicator Date hidden'!AX137="x","x",$AW$2-'Indicator Date hidden'!AX137)</f>
        <v>0</v>
      </c>
      <c r="AX136" s="170">
        <f>IF('Indicator Date hidden'!AY137="x","x",$AX$2-'Indicator Date hidden'!AY137)</f>
        <v>0</v>
      </c>
      <c r="AY136" s="170">
        <f>IF('Indicator Date hidden'!AZ137="x","x",$AY$2-'Indicator Date hidden'!AZ137)</f>
        <v>0</v>
      </c>
      <c r="AZ136" s="170">
        <f>IF('Indicator Date hidden'!BA137="x","x",$AZ$2-'Indicator Date hidden'!BA137)</f>
        <v>0</v>
      </c>
      <c r="BA136" s="5">
        <f t="shared" si="10"/>
        <v>9</v>
      </c>
      <c r="BB136" s="171">
        <f t="shared" si="11"/>
        <v>0.17647058823529413</v>
      </c>
      <c r="BC136" s="5">
        <f t="shared" si="12"/>
        <v>5</v>
      </c>
      <c r="BD136" s="171">
        <f t="shared" si="13"/>
        <v>0.7331340821898007</v>
      </c>
      <c r="BE136" s="174">
        <f t="shared" si="14"/>
        <v>0</v>
      </c>
    </row>
    <row r="137" spans="1:57" x14ac:dyDescent="0.25">
      <c r="A137" t="s">
        <v>252</v>
      </c>
      <c r="B137" s="170">
        <f>IF('Indicator Date hidden'!C138="x","x",$B$2-'Indicator Date hidden'!C138)</f>
        <v>0</v>
      </c>
      <c r="C137" s="170">
        <f>IF('Indicator Date hidden'!D138="x","x",$C$2-'Indicator Date hidden'!D138)</f>
        <v>0</v>
      </c>
      <c r="D137" s="170">
        <f>IF('Indicator Date hidden'!E138="x","x",$D$2-'Indicator Date hidden'!E138)</f>
        <v>0</v>
      </c>
      <c r="E137" s="170">
        <f>IF('Indicator Date hidden'!F138="x","x",$E$2-'Indicator Date hidden'!F138)</f>
        <v>0</v>
      </c>
      <c r="F137" s="170">
        <f>IF('Indicator Date hidden'!G138="x","x",$F$2-'Indicator Date hidden'!G138)</f>
        <v>0</v>
      </c>
      <c r="G137" s="170">
        <f>IF('Indicator Date hidden'!H138="x","x",$G$2-'Indicator Date hidden'!H138)</f>
        <v>0</v>
      </c>
      <c r="H137" s="170">
        <f>IF('Indicator Date hidden'!I138="x","x",$H$2-'Indicator Date hidden'!I138)</f>
        <v>0</v>
      </c>
      <c r="I137" s="170">
        <f>IF('Indicator Date hidden'!J138="x","x",$I$2-'Indicator Date hidden'!J138)</f>
        <v>0</v>
      </c>
      <c r="J137" s="170">
        <f>IF('Indicator Date hidden'!K138="x","x",$J$2-'Indicator Date hidden'!K138)</f>
        <v>0</v>
      </c>
      <c r="K137" s="170">
        <f>IF('Indicator Date hidden'!L138="x","x",$K$2-'Indicator Date hidden'!L138)</f>
        <v>0</v>
      </c>
      <c r="L137" s="170">
        <f>IF('Indicator Date hidden'!M138="x","x",$L$2-'Indicator Date hidden'!M138)</f>
        <v>0</v>
      </c>
      <c r="M137" s="170">
        <f>IF('Indicator Date hidden'!N138="x","x",$M$2-'Indicator Date hidden'!N138)</f>
        <v>0</v>
      </c>
      <c r="N137" s="170">
        <f>IF('Indicator Date hidden'!O138="x","x",$N$2-'Indicator Date hidden'!O138)</f>
        <v>0</v>
      </c>
      <c r="O137" s="170">
        <f>IF('Indicator Date hidden'!P138="x","x",$O$2-'Indicator Date hidden'!P138)</f>
        <v>0</v>
      </c>
      <c r="P137" s="170">
        <f>IF('Indicator Date hidden'!Q138="x","x",$P$2-'Indicator Date hidden'!Q138)</f>
        <v>0</v>
      </c>
      <c r="Q137" s="170">
        <f>IF('Indicator Date hidden'!R138="x","x",$Q$2-'Indicator Date hidden'!R138)</f>
        <v>2</v>
      </c>
      <c r="R137" s="170">
        <f>IF('Indicator Date hidden'!S138="x","x",$R$2-'Indicator Date hidden'!S138)</f>
        <v>0</v>
      </c>
      <c r="S137" s="170">
        <f>IF('Indicator Date hidden'!T138="x","x",$S$2-'Indicator Date hidden'!T138)</f>
        <v>0</v>
      </c>
      <c r="T137" s="170">
        <f>IF('Indicator Date hidden'!U138="x","x",$T$2-'Indicator Date hidden'!U138)</f>
        <v>0</v>
      </c>
      <c r="U137" s="170">
        <f>IF('Indicator Date hidden'!V138="x","x",$U$2-'Indicator Date hidden'!V138)</f>
        <v>0</v>
      </c>
      <c r="V137" s="170">
        <f>IF('Indicator Date hidden'!W138="x","x",$V$2-'Indicator Date hidden'!W138)</f>
        <v>1</v>
      </c>
      <c r="W137" s="170">
        <f>IF('Indicator Date hidden'!X138="x","x",$W$2-'Indicator Date hidden'!X138)</f>
        <v>5</v>
      </c>
      <c r="X137" s="170" t="str">
        <f>IF('Indicator Date hidden'!Y138="x","x",$X$2-'Indicator Date hidden'!Y138)</f>
        <v>x</v>
      </c>
      <c r="Y137" s="170">
        <f>IF('Indicator Date hidden'!Z138="x","x",$Y$2-'Indicator Date hidden'!Z138)</f>
        <v>0</v>
      </c>
      <c r="Z137" s="170">
        <f>IF('Indicator Date hidden'!AA138="x","x",$Z$2-'Indicator Date hidden'!AA138)</f>
        <v>0</v>
      </c>
      <c r="AA137" s="170">
        <f>IF('Indicator Date hidden'!AB138="x","x",$AA$2-'Indicator Date hidden'!AB138)</f>
        <v>0</v>
      </c>
      <c r="AB137" s="170">
        <f>IF('Indicator Date hidden'!AC138="x","x",$AB$2-'Indicator Date hidden'!AC138)</f>
        <v>0</v>
      </c>
      <c r="AC137" s="170">
        <f>IF('Indicator Date hidden'!AD138="x","x",$AC$2-'Indicator Date hidden'!AD138)</f>
        <v>0</v>
      </c>
      <c r="AD137" s="170">
        <f>IF('Indicator Date hidden'!AE138="x","x",$AD$2-'Indicator Date hidden'!AE138)</f>
        <v>0</v>
      </c>
      <c r="AE137" s="170">
        <f>IF('Indicator Date hidden'!AF138="x","x",$AE$2-'Indicator Date hidden'!AF138)</f>
        <v>0</v>
      </c>
      <c r="AF137" s="170">
        <f>IF('Indicator Date hidden'!AG138="x","x",$AF$2-'Indicator Date hidden'!AG138)</f>
        <v>3</v>
      </c>
      <c r="AG137" s="170">
        <f>IF('Indicator Date hidden'!AH138="x","x",$AG$2-'Indicator Date hidden'!AH138)</f>
        <v>0</v>
      </c>
      <c r="AH137" s="170">
        <f>IF('Indicator Date hidden'!AI138="x","x",$AH$2-'Indicator Date hidden'!AI138)</f>
        <v>0</v>
      </c>
      <c r="AI137" s="170">
        <f>IF('Indicator Date hidden'!AJ138="x","x",$AI$2-'Indicator Date hidden'!AJ138)</f>
        <v>0</v>
      </c>
      <c r="AJ137" s="170">
        <f>IF('Indicator Date hidden'!AK138="x","x",$AJ$2-'Indicator Date hidden'!AK138)</f>
        <v>0</v>
      </c>
      <c r="AK137" s="170">
        <f>IF('Indicator Date hidden'!AL138="x","x",$AK$2-'Indicator Date hidden'!AL138)</f>
        <v>1</v>
      </c>
      <c r="AL137" s="170">
        <f>IF('Indicator Date hidden'!AM138="x","x",$AL$2-'Indicator Date hidden'!AM138)</f>
        <v>0</v>
      </c>
      <c r="AM137" s="170">
        <f>IF('Indicator Date hidden'!AN138="x","x",$AM$2-'Indicator Date hidden'!AN138)</f>
        <v>0</v>
      </c>
      <c r="AN137" s="170">
        <f>IF('Indicator Date hidden'!AO138="x","x",$AN$2-'Indicator Date hidden'!AO138)</f>
        <v>0</v>
      </c>
      <c r="AO137" s="170">
        <f>IF('Indicator Date hidden'!AP138="x","x",$AO$2-'Indicator Date hidden'!AP138)</f>
        <v>0</v>
      </c>
      <c r="AP137" s="170">
        <f>IF('Indicator Date hidden'!AQ138="x","x",$AP$2-'Indicator Date hidden'!AQ138)</f>
        <v>0</v>
      </c>
      <c r="AQ137" s="170">
        <f>IF('Indicator Date hidden'!AR138="x","x",$AQ$2-'Indicator Date hidden'!AR138)</f>
        <v>0</v>
      </c>
      <c r="AR137" s="170">
        <f>IF('Indicator Date hidden'!AS138="x","x",$AR$2-'Indicator Date hidden'!AS138)</f>
        <v>0</v>
      </c>
      <c r="AS137" s="170">
        <f>IF('Indicator Date hidden'!AT138="x","x",$AS$2-'Indicator Date hidden'!AT138)</f>
        <v>0</v>
      </c>
      <c r="AT137" s="170">
        <f>IF('Indicator Date hidden'!AU138="x","x",$AT$2-'Indicator Date hidden'!AU138)</f>
        <v>0</v>
      </c>
      <c r="AU137" s="170">
        <f>IF('Indicator Date hidden'!AV138="x","x",$AU$2-'Indicator Date hidden'!AV138)</f>
        <v>1</v>
      </c>
      <c r="AV137" s="170">
        <f>IF('Indicator Date hidden'!AW138="x","x",$AV$2-'Indicator Date hidden'!AW138)</f>
        <v>0</v>
      </c>
      <c r="AW137" s="170">
        <f>IF('Indicator Date hidden'!AX138="x","x",$AW$2-'Indicator Date hidden'!AX138)</f>
        <v>0</v>
      </c>
      <c r="AX137" s="170">
        <f>IF('Indicator Date hidden'!AY138="x","x",$AX$2-'Indicator Date hidden'!AY138)</f>
        <v>0</v>
      </c>
      <c r="AY137" s="170">
        <f>IF('Indicator Date hidden'!AZ138="x","x",$AY$2-'Indicator Date hidden'!AZ138)</f>
        <v>0</v>
      </c>
      <c r="AZ137" s="170">
        <f>IF('Indicator Date hidden'!BA138="x","x",$AZ$2-'Indicator Date hidden'!BA138)</f>
        <v>0</v>
      </c>
      <c r="BA137" s="5">
        <f t="shared" si="10"/>
        <v>13</v>
      </c>
      <c r="BB137" s="171">
        <f t="shared" si="11"/>
        <v>0.26</v>
      </c>
      <c r="BC137" s="5">
        <f t="shared" si="12"/>
        <v>6</v>
      </c>
      <c r="BD137" s="171">
        <f t="shared" si="13"/>
        <v>0.86740993768805763</v>
      </c>
      <c r="BE137" s="174">
        <f t="shared" si="14"/>
        <v>0</v>
      </c>
    </row>
    <row r="138" spans="1:57" x14ac:dyDescent="0.25">
      <c r="A138" t="s">
        <v>254</v>
      </c>
      <c r="B138" s="170">
        <f>IF('Indicator Date hidden'!C139="x","x",$B$2-'Indicator Date hidden'!C139)</f>
        <v>0</v>
      </c>
      <c r="C138" s="170">
        <f>IF('Indicator Date hidden'!D139="x","x",$C$2-'Indicator Date hidden'!D139)</f>
        <v>0</v>
      </c>
      <c r="D138" s="170">
        <f>IF('Indicator Date hidden'!E139="x","x",$D$2-'Indicator Date hidden'!E139)</f>
        <v>0</v>
      </c>
      <c r="E138" s="170">
        <f>IF('Indicator Date hidden'!F139="x","x",$E$2-'Indicator Date hidden'!F139)</f>
        <v>0</v>
      </c>
      <c r="F138" s="170">
        <f>IF('Indicator Date hidden'!G139="x","x",$F$2-'Indicator Date hidden'!G139)</f>
        <v>0</v>
      </c>
      <c r="G138" s="170">
        <f>IF('Indicator Date hidden'!H139="x","x",$G$2-'Indicator Date hidden'!H139)</f>
        <v>0</v>
      </c>
      <c r="H138" s="170">
        <f>IF('Indicator Date hidden'!I139="x","x",$H$2-'Indicator Date hidden'!I139)</f>
        <v>0</v>
      </c>
      <c r="I138" s="170">
        <f>IF('Indicator Date hidden'!J139="x","x",$I$2-'Indicator Date hidden'!J139)</f>
        <v>0</v>
      </c>
      <c r="J138" s="170">
        <f>IF('Indicator Date hidden'!K139="x","x",$J$2-'Indicator Date hidden'!K139)</f>
        <v>0</v>
      </c>
      <c r="K138" s="170">
        <f>IF('Indicator Date hidden'!L139="x","x",$K$2-'Indicator Date hidden'!L139)</f>
        <v>0</v>
      </c>
      <c r="L138" s="170">
        <f>IF('Indicator Date hidden'!M139="x","x",$L$2-'Indicator Date hidden'!M139)</f>
        <v>0</v>
      </c>
      <c r="M138" s="170">
        <f>IF('Indicator Date hidden'!N139="x","x",$M$2-'Indicator Date hidden'!N139)</f>
        <v>0</v>
      </c>
      <c r="N138" s="170">
        <f>IF('Indicator Date hidden'!O139="x","x",$N$2-'Indicator Date hidden'!O139)</f>
        <v>0</v>
      </c>
      <c r="O138" s="170">
        <f>IF('Indicator Date hidden'!P139="x","x",$O$2-'Indicator Date hidden'!P139)</f>
        <v>0</v>
      </c>
      <c r="P138" s="170">
        <f>IF('Indicator Date hidden'!Q139="x","x",$P$2-'Indicator Date hidden'!Q139)</f>
        <v>0</v>
      </c>
      <c r="Q138" s="170" t="str">
        <f>IF('Indicator Date hidden'!R139="x","x",$Q$2-'Indicator Date hidden'!R139)</f>
        <v>x</v>
      </c>
      <c r="R138" s="170">
        <f>IF('Indicator Date hidden'!S139="x","x",$R$2-'Indicator Date hidden'!S139)</f>
        <v>0</v>
      </c>
      <c r="S138" s="170">
        <f>IF('Indicator Date hidden'!T139="x","x",$S$2-'Indicator Date hidden'!T139)</f>
        <v>0</v>
      </c>
      <c r="T138" s="170">
        <f>IF('Indicator Date hidden'!U139="x","x",$T$2-'Indicator Date hidden'!U139)</f>
        <v>0</v>
      </c>
      <c r="U138" s="170" t="str">
        <f>IF('Indicator Date hidden'!V139="x","x",$U$2-'Indicator Date hidden'!V139)</f>
        <v>x</v>
      </c>
      <c r="V138" s="170">
        <f>IF('Indicator Date hidden'!W139="x","x",$V$2-'Indicator Date hidden'!W139)</f>
        <v>1</v>
      </c>
      <c r="W138" s="170" t="str">
        <f>IF('Indicator Date hidden'!X139="x","x",$W$2-'Indicator Date hidden'!X139)</f>
        <v>x</v>
      </c>
      <c r="X138" s="170">
        <f>IF('Indicator Date hidden'!Y139="x","x",$X$2-'Indicator Date hidden'!Y139)</f>
        <v>4</v>
      </c>
      <c r="Y138" s="170">
        <f>IF('Indicator Date hidden'!Z139="x","x",$Y$2-'Indicator Date hidden'!Z139)</f>
        <v>0</v>
      </c>
      <c r="Z138" s="170">
        <f>IF('Indicator Date hidden'!AA139="x","x",$Z$2-'Indicator Date hidden'!AA139)</f>
        <v>0</v>
      </c>
      <c r="AA138" s="170">
        <f>IF('Indicator Date hidden'!AB139="x","x",$AA$2-'Indicator Date hidden'!AB139)</f>
        <v>2</v>
      </c>
      <c r="AB138" s="170">
        <f>IF('Indicator Date hidden'!AC139="x","x",$AB$2-'Indicator Date hidden'!AC139)</f>
        <v>0</v>
      </c>
      <c r="AC138" s="170">
        <f>IF('Indicator Date hidden'!AD139="x","x",$AC$2-'Indicator Date hidden'!AD139)</f>
        <v>0</v>
      </c>
      <c r="AD138" s="170" t="str">
        <f>IF('Indicator Date hidden'!AE139="x","x",$AD$2-'Indicator Date hidden'!AE139)</f>
        <v>x</v>
      </c>
      <c r="AE138" s="170">
        <f>IF('Indicator Date hidden'!AF139="x","x",$AE$2-'Indicator Date hidden'!AF139)</f>
        <v>0</v>
      </c>
      <c r="AF138" s="170">
        <f>IF('Indicator Date hidden'!AG139="x","x",$AF$2-'Indicator Date hidden'!AG139)</f>
        <v>1</v>
      </c>
      <c r="AG138" s="170">
        <f>IF('Indicator Date hidden'!AH139="x","x",$AG$2-'Indicator Date hidden'!AH139)</f>
        <v>0</v>
      </c>
      <c r="AH138" s="170">
        <f>IF('Indicator Date hidden'!AI139="x","x",$AH$2-'Indicator Date hidden'!AI139)</f>
        <v>0</v>
      </c>
      <c r="AI138" s="170">
        <f>IF('Indicator Date hidden'!AJ139="x","x",$AI$2-'Indicator Date hidden'!AJ139)</f>
        <v>0</v>
      </c>
      <c r="AJ138" s="170" t="str">
        <f>IF('Indicator Date hidden'!AK139="x","x",$AJ$2-'Indicator Date hidden'!AK139)</f>
        <v>x</v>
      </c>
      <c r="AK138" s="170">
        <f>IF('Indicator Date hidden'!AL139="x","x",$AK$2-'Indicator Date hidden'!AL139)</f>
        <v>1</v>
      </c>
      <c r="AL138" s="170">
        <f>IF('Indicator Date hidden'!AM139="x","x",$AL$2-'Indicator Date hidden'!AM139)</f>
        <v>0</v>
      </c>
      <c r="AM138" s="170">
        <f>IF('Indicator Date hidden'!AN139="x","x",$AM$2-'Indicator Date hidden'!AN139)</f>
        <v>0</v>
      </c>
      <c r="AN138" s="170">
        <f>IF('Indicator Date hidden'!AO139="x","x",$AN$2-'Indicator Date hidden'!AO139)</f>
        <v>0</v>
      </c>
      <c r="AO138" s="170">
        <f>IF('Indicator Date hidden'!AP139="x","x",$AO$2-'Indicator Date hidden'!AP139)</f>
        <v>0</v>
      </c>
      <c r="AP138" s="170">
        <f>IF('Indicator Date hidden'!AQ139="x","x",$AP$2-'Indicator Date hidden'!AQ139)</f>
        <v>0</v>
      </c>
      <c r="AQ138" s="170">
        <f>IF('Indicator Date hidden'!AR139="x","x",$AQ$2-'Indicator Date hidden'!AR139)</f>
        <v>0</v>
      </c>
      <c r="AR138" s="170">
        <f>IF('Indicator Date hidden'!AS139="x","x",$AR$2-'Indicator Date hidden'!AS139)</f>
        <v>0</v>
      </c>
      <c r="AS138" s="170">
        <f>IF('Indicator Date hidden'!AT139="x","x",$AS$2-'Indicator Date hidden'!AT139)</f>
        <v>0</v>
      </c>
      <c r="AT138" s="170">
        <f>IF('Indicator Date hidden'!AU139="x","x",$AT$2-'Indicator Date hidden'!AU139)</f>
        <v>0</v>
      </c>
      <c r="AU138" s="170">
        <f>IF('Indicator Date hidden'!AV139="x","x",$AU$2-'Indicator Date hidden'!AV139)</f>
        <v>1</v>
      </c>
      <c r="AV138" s="170">
        <f>IF('Indicator Date hidden'!AW139="x","x",$AV$2-'Indicator Date hidden'!AW139)</f>
        <v>0</v>
      </c>
      <c r="AW138" s="170">
        <f>IF('Indicator Date hidden'!AX139="x","x",$AW$2-'Indicator Date hidden'!AX139)</f>
        <v>0</v>
      </c>
      <c r="AX138" s="170">
        <f>IF('Indicator Date hidden'!AY139="x","x",$AX$2-'Indicator Date hidden'!AY139)</f>
        <v>0</v>
      </c>
      <c r="AY138" s="170">
        <f>IF('Indicator Date hidden'!AZ139="x","x",$AY$2-'Indicator Date hidden'!AZ139)</f>
        <v>0</v>
      </c>
      <c r="AZ138" s="170">
        <f>IF('Indicator Date hidden'!BA139="x","x",$AZ$2-'Indicator Date hidden'!BA139)</f>
        <v>0</v>
      </c>
      <c r="BA138" s="5">
        <f t="shared" si="10"/>
        <v>10</v>
      </c>
      <c r="BB138" s="171">
        <f t="shared" si="11"/>
        <v>0.21739130434782608</v>
      </c>
      <c r="BC138" s="5">
        <f t="shared" si="12"/>
        <v>6</v>
      </c>
      <c r="BD138" s="171">
        <f t="shared" si="13"/>
        <v>0.68882519642412432</v>
      </c>
      <c r="BE138" s="174">
        <f t="shared" si="14"/>
        <v>0</v>
      </c>
    </row>
    <row r="139" spans="1:57" x14ac:dyDescent="0.25">
      <c r="A139" t="s">
        <v>256</v>
      </c>
      <c r="B139" s="170">
        <f>IF('Indicator Date hidden'!C140="x","x",$B$2-'Indicator Date hidden'!C140)</f>
        <v>0</v>
      </c>
      <c r="C139" s="170">
        <f>IF('Indicator Date hidden'!D140="x","x",$C$2-'Indicator Date hidden'!D140)</f>
        <v>0</v>
      </c>
      <c r="D139" s="170">
        <f>IF('Indicator Date hidden'!E140="x","x",$D$2-'Indicator Date hidden'!E140)</f>
        <v>0</v>
      </c>
      <c r="E139" s="170">
        <f>IF('Indicator Date hidden'!F140="x","x",$E$2-'Indicator Date hidden'!F140)</f>
        <v>0</v>
      </c>
      <c r="F139" s="170">
        <f>IF('Indicator Date hidden'!G140="x","x",$F$2-'Indicator Date hidden'!G140)</f>
        <v>0</v>
      </c>
      <c r="G139" s="170">
        <f>IF('Indicator Date hidden'!H140="x","x",$G$2-'Indicator Date hidden'!H140)</f>
        <v>0</v>
      </c>
      <c r="H139" s="170">
        <f>IF('Indicator Date hidden'!I140="x","x",$H$2-'Indicator Date hidden'!I140)</f>
        <v>0</v>
      </c>
      <c r="I139" s="170">
        <f>IF('Indicator Date hidden'!J140="x","x",$I$2-'Indicator Date hidden'!J140)</f>
        <v>0</v>
      </c>
      <c r="J139" s="170">
        <f>IF('Indicator Date hidden'!K140="x","x",$J$2-'Indicator Date hidden'!K140)</f>
        <v>0</v>
      </c>
      <c r="K139" s="170">
        <f>IF('Indicator Date hidden'!L140="x","x",$K$2-'Indicator Date hidden'!L140)</f>
        <v>0</v>
      </c>
      <c r="L139" s="170">
        <f>IF('Indicator Date hidden'!M140="x","x",$L$2-'Indicator Date hidden'!M140)</f>
        <v>0</v>
      </c>
      <c r="M139" s="170">
        <f>IF('Indicator Date hidden'!N140="x","x",$M$2-'Indicator Date hidden'!N140)</f>
        <v>0</v>
      </c>
      <c r="N139" s="170">
        <f>IF('Indicator Date hidden'!O140="x","x",$N$2-'Indicator Date hidden'!O140)</f>
        <v>0</v>
      </c>
      <c r="O139" s="170">
        <f>IF('Indicator Date hidden'!P140="x","x",$O$2-'Indicator Date hidden'!P140)</f>
        <v>0</v>
      </c>
      <c r="P139" s="170">
        <f>IF('Indicator Date hidden'!Q140="x","x",$P$2-'Indicator Date hidden'!Q140)</f>
        <v>0</v>
      </c>
      <c r="Q139" s="170" t="str">
        <f>IF('Indicator Date hidden'!R140="x","x",$Q$2-'Indicator Date hidden'!R140)</f>
        <v>x</v>
      </c>
      <c r="R139" s="170">
        <f>IF('Indicator Date hidden'!S140="x","x",$R$2-'Indicator Date hidden'!S140)</f>
        <v>0</v>
      </c>
      <c r="S139" s="170">
        <f>IF('Indicator Date hidden'!T140="x","x",$S$2-'Indicator Date hidden'!T140)</f>
        <v>0</v>
      </c>
      <c r="T139" s="170">
        <f>IF('Indicator Date hidden'!U140="x","x",$T$2-'Indicator Date hidden'!U140)</f>
        <v>0</v>
      </c>
      <c r="U139" s="170" t="str">
        <f>IF('Indicator Date hidden'!V140="x","x",$U$2-'Indicator Date hidden'!V140)</f>
        <v>x</v>
      </c>
      <c r="V139" s="170">
        <f>IF('Indicator Date hidden'!W140="x","x",$V$2-'Indicator Date hidden'!W140)</f>
        <v>1</v>
      </c>
      <c r="W139" s="170" t="str">
        <f>IF('Indicator Date hidden'!X140="x","x",$W$2-'Indicator Date hidden'!X140)</f>
        <v>x</v>
      </c>
      <c r="X139" s="170">
        <f>IF('Indicator Date hidden'!Y140="x","x",$X$2-'Indicator Date hidden'!Y140)</f>
        <v>4</v>
      </c>
      <c r="Y139" s="170">
        <f>IF('Indicator Date hidden'!Z140="x","x",$Y$2-'Indicator Date hidden'!Z140)</f>
        <v>0</v>
      </c>
      <c r="Z139" s="170">
        <f>IF('Indicator Date hidden'!AA140="x","x",$Z$2-'Indicator Date hidden'!AA140)</f>
        <v>0</v>
      </c>
      <c r="AA139" s="170" t="str">
        <f>IF('Indicator Date hidden'!AB140="x","x",$AA$2-'Indicator Date hidden'!AB140)</f>
        <v>x</v>
      </c>
      <c r="AB139" s="170">
        <f>IF('Indicator Date hidden'!AC140="x","x",$AB$2-'Indicator Date hidden'!AC140)</f>
        <v>0</v>
      </c>
      <c r="AC139" s="170">
        <f>IF('Indicator Date hidden'!AD140="x","x",$AC$2-'Indicator Date hidden'!AD140)</f>
        <v>0</v>
      </c>
      <c r="AD139" s="170" t="str">
        <f>IF('Indicator Date hidden'!AE140="x","x",$AD$2-'Indicator Date hidden'!AE140)</f>
        <v>x</v>
      </c>
      <c r="AE139" s="170">
        <f>IF('Indicator Date hidden'!AF140="x","x",$AE$2-'Indicator Date hidden'!AF140)</f>
        <v>0</v>
      </c>
      <c r="AF139" s="170">
        <f>IF('Indicator Date hidden'!AG140="x","x",$AF$2-'Indicator Date hidden'!AG140)</f>
        <v>3</v>
      </c>
      <c r="AG139" s="170">
        <f>IF('Indicator Date hidden'!AH140="x","x",$AG$2-'Indicator Date hidden'!AH140)</f>
        <v>0</v>
      </c>
      <c r="AH139" s="170">
        <f>IF('Indicator Date hidden'!AI140="x","x",$AH$2-'Indicator Date hidden'!AI140)</f>
        <v>0</v>
      </c>
      <c r="AI139" s="170">
        <f>IF('Indicator Date hidden'!AJ140="x","x",$AI$2-'Indicator Date hidden'!AJ140)</f>
        <v>0</v>
      </c>
      <c r="AJ139" s="170" t="str">
        <f>IF('Indicator Date hidden'!AK140="x","x",$AJ$2-'Indicator Date hidden'!AK140)</f>
        <v>x</v>
      </c>
      <c r="AK139" s="170">
        <f>IF('Indicator Date hidden'!AL140="x","x",$AK$2-'Indicator Date hidden'!AL140)</f>
        <v>1</v>
      </c>
      <c r="AL139" s="170">
        <f>IF('Indicator Date hidden'!AM140="x","x",$AL$2-'Indicator Date hidden'!AM140)</f>
        <v>0</v>
      </c>
      <c r="AM139" s="170">
        <f>IF('Indicator Date hidden'!AN140="x","x",$AM$2-'Indicator Date hidden'!AN140)</f>
        <v>0</v>
      </c>
      <c r="AN139" s="170">
        <f>IF('Indicator Date hidden'!AO140="x","x",$AN$2-'Indicator Date hidden'!AO140)</f>
        <v>0</v>
      </c>
      <c r="AO139" s="170">
        <f>IF('Indicator Date hidden'!AP140="x","x",$AO$2-'Indicator Date hidden'!AP140)</f>
        <v>0</v>
      </c>
      <c r="AP139" s="170">
        <f>IF('Indicator Date hidden'!AQ140="x","x",$AP$2-'Indicator Date hidden'!AQ140)</f>
        <v>0</v>
      </c>
      <c r="AQ139" s="170">
        <f>IF('Indicator Date hidden'!AR140="x","x",$AQ$2-'Indicator Date hidden'!AR140)</f>
        <v>0</v>
      </c>
      <c r="AR139" s="170">
        <f>IF('Indicator Date hidden'!AS140="x","x",$AR$2-'Indicator Date hidden'!AS140)</f>
        <v>0</v>
      </c>
      <c r="AS139" s="170">
        <f>IF('Indicator Date hidden'!AT140="x","x",$AS$2-'Indicator Date hidden'!AT140)</f>
        <v>0</v>
      </c>
      <c r="AT139" s="170">
        <f>IF('Indicator Date hidden'!AU140="x","x",$AT$2-'Indicator Date hidden'!AU140)</f>
        <v>0</v>
      </c>
      <c r="AU139" s="170">
        <f>IF('Indicator Date hidden'!AV140="x","x",$AU$2-'Indicator Date hidden'!AV140)</f>
        <v>1</v>
      </c>
      <c r="AV139" s="170">
        <f>IF('Indicator Date hidden'!AW140="x","x",$AV$2-'Indicator Date hidden'!AW140)</f>
        <v>0</v>
      </c>
      <c r="AW139" s="170">
        <f>IF('Indicator Date hidden'!AX140="x","x",$AW$2-'Indicator Date hidden'!AX140)</f>
        <v>0</v>
      </c>
      <c r="AX139" s="170">
        <f>IF('Indicator Date hidden'!AY140="x","x",$AX$2-'Indicator Date hidden'!AY140)</f>
        <v>0</v>
      </c>
      <c r="AY139" s="170">
        <f>IF('Indicator Date hidden'!AZ140="x","x",$AY$2-'Indicator Date hidden'!AZ140)</f>
        <v>0</v>
      </c>
      <c r="AZ139" s="170">
        <f>IF('Indicator Date hidden'!BA140="x","x",$AZ$2-'Indicator Date hidden'!BA140)</f>
        <v>0</v>
      </c>
      <c r="BA139" s="5">
        <f t="shared" si="10"/>
        <v>10</v>
      </c>
      <c r="BB139" s="171">
        <f t="shared" si="11"/>
        <v>0.22222222222222221</v>
      </c>
      <c r="BC139" s="5">
        <f t="shared" si="12"/>
        <v>5</v>
      </c>
      <c r="BD139" s="171">
        <f t="shared" si="13"/>
        <v>0.75686161626339565</v>
      </c>
      <c r="BE139" s="174">
        <f t="shared" si="14"/>
        <v>0</v>
      </c>
    </row>
    <row r="140" spans="1:57" x14ac:dyDescent="0.25">
      <c r="A140" t="s">
        <v>258</v>
      </c>
      <c r="B140" s="170">
        <f>IF('Indicator Date hidden'!C141="x","x",$B$2-'Indicator Date hidden'!C141)</f>
        <v>0</v>
      </c>
      <c r="C140" s="170">
        <f>IF('Indicator Date hidden'!D141="x","x",$C$2-'Indicator Date hidden'!D141)</f>
        <v>0</v>
      </c>
      <c r="D140" s="170">
        <f>IF('Indicator Date hidden'!E141="x","x",$D$2-'Indicator Date hidden'!E141)</f>
        <v>0</v>
      </c>
      <c r="E140" s="170">
        <f>IF('Indicator Date hidden'!F141="x","x",$E$2-'Indicator Date hidden'!F141)</f>
        <v>0</v>
      </c>
      <c r="F140" s="170">
        <f>IF('Indicator Date hidden'!G141="x","x",$F$2-'Indicator Date hidden'!G141)</f>
        <v>0</v>
      </c>
      <c r="G140" s="170">
        <f>IF('Indicator Date hidden'!H141="x","x",$G$2-'Indicator Date hidden'!H141)</f>
        <v>0</v>
      </c>
      <c r="H140" s="170">
        <f>IF('Indicator Date hidden'!I141="x","x",$H$2-'Indicator Date hidden'!I141)</f>
        <v>0</v>
      </c>
      <c r="I140" s="170">
        <f>IF('Indicator Date hidden'!J141="x","x",$I$2-'Indicator Date hidden'!J141)</f>
        <v>0</v>
      </c>
      <c r="J140" s="170">
        <f>IF('Indicator Date hidden'!K141="x","x",$J$2-'Indicator Date hidden'!K141)</f>
        <v>0</v>
      </c>
      <c r="K140" s="170">
        <f>IF('Indicator Date hidden'!L141="x","x",$K$2-'Indicator Date hidden'!L141)</f>
        <v>0</v>
      </c>
      <c r="L140" s="170">
        <f>IF('Indicator Date hidden'!M141="x","x",$L$2-'Indicator Date hidden'!M141)</f>
        <v>0</v>
      </c>
      <c r="M140" s="170">
        <f>IF('Indicator Date hidden'!N141="x","x",$M$2-'Indicator Date hidden'!N141)</f>
        <v>0</v>
      </c>
      <c r="N140" s="170">
        <f>IF('Indicator Date hidden'!O141="x","x",$N$2-'Indicator Date hidden'!O141)</f>
        <v>0</v>
      </c>
      <c r="O140" s="170">
        <f>IF('Indicator Date hidden'!P141="x","x",$O$2-'Indicator Date hidden'!P141)</f>
        <v>0</v>
      </c>
      <c r="P140" s="170">
        <f>IF('Indicator Date hidden'!Q141="x","x",$P$2-'Indicator Date hidden'!Q141)</f>
        <v>0</v>
      </c>
      <c r="Q140" s="170" t="str">
        <f>IF('Indicator Date hidden'!R141="x","x",$Q$2-'Indicator Date hidden'!R141)</f>
        <v>x</v>
      </c>
      <c r="R140" s="170">
        <f>IF('Indicator Date hidden'!S141="x","x",$R$2-'Indicator Date hidden'!S141)</f>
        <v>0</v>
      </c>
      <c r="S140" s="170">
        <f>IF('Indicator Date hidden'!T141="x","x",$S$2-'Indicator Date hidden'!T141)</f>
        <v>0</v>
      </c>
      <c r="T140" s="170">
        <f>IF('Indicator Date hidden'!U141="x","x",$T$2-'Indicator Date hidden'!U141)</f>
        <v>0</v>
      </c>
      <c r="U140" s="170" t="str">
        <f>IF('Indicator Date hidden'!V141="x","x",$U$2-'Indicator Date hidden'!V141)</f>
        <v>x</v>
      </c>
      <c r="V140" s="170">
        <f>IF('Indicator Date hidden'!W141="x","x",$V$2-'Indicator Date hidden'!W141)</f>
        <v>1</v>
      </c>
      <c r="W140" s="170" t="str">
        <f>IF('Indicator Date hidden'!X141="x","x",$W$2-'Indicator Date hidden'!X141)</f>
        <v>x</v>
      </c>
      <c r="X140" s="170">
        <f>IF('Indicator Date hidden'!Y141="x","x",$X$2-'Indicator Date hidden'!Y141)</f>
        <v>6</v>
      </c>
      <c r="Y140" s="170">
        <f>IF('Indicator Date hidden'!Z141="x","x",$Y$2-'Indicator Date hidden'!Z141)</f>
        <v>0</v>
      </c>
      <c r="Z140" s="170">
        <f>IF('Indicator Date hidden'!AA141="x","x",$Z$2-'Indicator Date hidden'!AA141)</f>
        <v>0</v>
      </c>
      <c r="AA140" s="170">
        <f>IF('Indicator Date hidden'!AB141="x","x",$AA$2-'Indicator Date hidden'!AB141)</f>
        <v>0</v>
      </c>
      <c r="AB140" s="170">
        <f>IF('Indicator Date hidden'!AC141="x","x",$AB$2-'Indicator Date hidden'!AC141)</f>
        <v>0</v>
      </c>
      <c r="AC140" s="170">
        <f>IF('Indicator Date hidden'!AD141="x","x",$AC$2-'Indicator Date hidden'!AD141)</f>
        <v>0</v>
      </c>
      <c r="AD140" s="170" t="str">
        <f>IF('Indicator Date hidden'!AE141="x","x",$AD$2-'Indicator Date hidden'!AE141)</f>
        <v>x</v>
      </c>
      <c r="AE140" s="170">
        <f>IF('Indicator Date hidden'!AF141="x","x",$AE$2-'Indicator Date hidden'!AF141)</f>
        <v>0</v>
      </c>
      <c r="AF140" s="170" t="str">
        <f>IF('Indicator Date hidden'!AG141="x","x",$AF$2-'Indicator Date hidden'!AG141)</f>
        <v>x</v>
      </c>
      <c r="AG140" s="170">
        <f>IF('Indicator Date hidden'!AH141="x","x",$AG$2-'Indicator Date hidden'!AH141)</f>
        <v>0</v>
      </c>
      <c r="AH140" s="170">
        <f>IF('Indicator Date hidden'!AI141="x","x",$AH$2-'Indicator Date hidden'!AI141)</f>
        <v>0</v>
      </c>
      <c r="AI140" s="170">
        <f>IF('Indicator Date hidden'!AJ141="x","x",$AI$2-'Indicator Date hidden'!AJ141)</f>
        <v>0</v>
      </c>
      <c r="AJ140" s="170" t="str">
        <f>IF('Indicator Date hidden'!AK141="x","x",$AJ$2-'Indicator Date hidden'!AK141)</f>
        <v>x</v>
      </c>
      <c r="AK140" s="170">
        <f>IF('Indicator Date hidden'!AL141="x","x",$AK$2-'Indicator Date hidden'!AL141)</f>
        <v>1</v>
      </c>
      <c r="AL140" s="170">
        <f>IF('Indicator Date hidden'!AM141="x","x",$AL$2-'Indicator Date hidden'!AM141)</f>
        <v>0</v>
      </c>
      <c r="AM140" s="170">
        <f>IF('Indicator Date hidden'!AN141="x","x",$AM$2-'Indicator Date hidden'!AN141)</f>
        <v>0</v>
      </c>
      <c r="AN140" s="170">
        <f>IF('Indicator Date hidden'!AO141="x","x",$AN$2-'Indicator Date hidden'!AO141)</f>
        <v>0</v>
      </c>
      <c r="AO140" s="170">
        <f>IF('Indicator Date hidden'!AP141="x","x",$AO$2-'Indicator Date hidden'!AP141)</f>
        <v>0</v>
      </c>
      <c r="AP140" s="170">
        <f>IF('Indicator Date hidden'!AQ141="x","x",$AP$2-'Indicator Date hidden'!AQ141)</f>
        <v>0</v>
      </c>
      <c r="AQ140" s="170">
        <f>IF('Indicator Date hidden'!AR141="x","x",$AQ$2-'Indicator Date hidden'!AR141)</f>
        <v>0</v>
      </c>
      <c r="AR140" s="170">
        <f>IF('Indicator Date hidden'!AS141="x","x",$AR$2-'Indicator Date hidden'!AS141)</f>
        <v>0</v>
      </c>
      <c r="AS140" s="170">
        <f>IF('Indicator Date hidden'!AT141="x","x",$AS$2-'Indicator Date hidden'!AT141)</f>
        <v>0</v>
      </c>
      <c r="AT140" s="170">
        <f>IF('Indicator Date hidden'!AU141="x","x",$AT$2-'Indicator Date hidden'!AU141)</f>
        <v>0</v>
      </c>
      <c r="AU140" s="170">
        <f>IF('Indicator Date hidden'!AV141="x","x",$AU$2-'Indicator Date hidden'!AV141)</f>
        <v>1</v>
      </c>
      <c r="AV140" s="170">
        <f>IF('Indicator Date hidden'!AW141="x","x",$AV$2-'Indicator Date hidden'!AW141)</f>
        <v>0</v>
      </c>
      <c r="AW140" s="170">
        <f>IF('Indicator Date hidden'!AX141="x","x",$AW$2-'Indicator Date hidden'!AX141)</f>
        <v>0</v>
      </c>
      <c r="AX140" s="170">
        <f>IF('Indicator Date hidden'!AY141="x","x",$AX$2-'Indicator Date hidden'!AY141)</f>
        <v>0</v>
      </c>
      <c r="AY140" s="170">
        <f>IF('Indicator Date hidden'!AZ141="x","x",$AY$2-'Indicator Date hidden'!AZ141)</f>
        <v>0</v>
      </c>
      <c r="AZ140" s="170">
        <f>IF('Indicator Date hidden'!BA141="x","x",$AZ$2-'Indicator Date hidden'!BA141)</f>
        <v>0</v>
      </c>
      <c r="BA140" s="5">
        <f t="shared" si="10"/>
        <v>9</v>
      </c>
      <c r="BB140" s="171">
        <f t="shared" si="11"/>
        <v>0.2</v>
      </c>
      <c r="BC140" s="5">
        <f t="shared" si="12"/>
        <v>4</v>
      </c>
      <c r="BD140" s="171">
        <f t="shared" si="13"/>
        <v>0.90921211313239036</v>
      </c>
      <c r="BE140" s="174">
        <f t="shared" si="14"/>
        <v>0</v>
      </c>
    </row>
    <row r="141" spans="1:57" x14ac:dyDescent="0.25">
      <c r="A141" t="s">
        <v>260</v>
      </c>
      <c r="B141" s="170">
        <f>IF('Indicator Date hidden'!C142="x","x",$B$2-'Indicator Date hidden'!C142)</f>
        <v>0</v>
      </c>
      <c r="C141" s="170">
        <f>IF('Indicator Date hidden'!D142="x","x",$C$2-'Indicator Date hidden'!D142)</f>
        <v>0</v>
      </c>
      <c r="D141" s="170">
        <f>IF('Indicator Date hidden'!E142="x","x",$D$2-'Indicator Date hidden'!E142)</f>
        <v>0</v>
      </c>
      <c r="E141" s="170">
        <f>IF('Indicator Date hidden'!F142="x","x",$E$2-'Indicator Date hidden'!F142)</f>
        <v>0</v>
      </c>
      <c r="F141" s="170">
        <f>IF('Indicator Date hidden'!G142="x","x",$F$2-'Indicator Date hidden'!G142)</f>
        <v>0</v>
      </c>
      <c r="G141" s="170">
        <f>IF('Indicator Date hidden'!H142="x","x",$G$2-'Indicator Date hidden'!H142)</f>
        <v>0</v>
      </c>
      <c r="H141" s="170">
        <f>IF('Indicator Date hidden'!I142="x","x",$H$2-'Indicator Date hidden'!I142)</f>
        <v>0</v>
      </c>
      <c r="I141" s="170">
        <f>IF('Indicator Date hidden'!J142="x","x",$I$2-'Indicator Date hidden'!J142)</f>
        <v>0</v>
      </c>
      <c r="J141" s="170">
        <f>IF('Indicator Date hidden'!K142="x","x",$J$2-'Indicator Date hidden'!K142)</f>
        <v>0</v>
      </c>
      <c r="K141" s="170">
        <f>IF('Indicator Date hidden'!L142="x","x",$K$2-'Indicator Date hidden'!L142)</f>
        <v>0</v>
      </c>
      <c r="L141" s="170">
        <f>IF('Indicator Date hidden'!M142="x","x",$L$2-'Indicator Date hidden'!M142)</f>
        <v>0</v>
      </c>
      <c r="M141" s="170">
        <f>IF('Indicator Date hidden'!N142="x","x",$M$2-'Indicator Date hidden'!N142)</f>
        <v>0</v>
      </c>
      <c r="N141" s="170">
        <f>IF('Indicator Date hidden'!O142="x","x",$N$2-'Indicator Date hidden'!O142)</f>
        <v>0</v>
      </c>
      <c r="O141" s="170">
        <f>IF('Indicator Date hidden'!P142="x","x",$O$2-'Indicator Date hidden'!P142)</f>
        <v>0</v>
      </c>
      <c r="P141" s="170">
        <f>IF('Indicator Date hidden'!Q142="x","x",$P$2-'Indicator Date hidden'!Q142)</f>
        <v>0</v>
      </c>
      <c r="Q141" s="170" t="str">
        <f>IF('Indicator Date hidden'!R142="x","x",$Q$2-'Indicator Date hidden'!R142)</f>
        <v>x</v>
      </c>
      <c r="R141" s="170">
        <f>IF('Indicator Date hidden'!S142="x","x",$R$2-'Indicator Date hidden'!S142)</f>
        <v>0</v>
      </c>
      <c r="S141" s="170">
        <f>IF('Indicator Date hidden'!T142="x","x",$S$2-'Indicator Date hidden'!T142)</f>
        <v>0</v>
      </c>
      <c r="T141" s="170">
        <f>IF('Indicator Date hidden'!U142="x","x",$T$2-'Indicator Date hidden'!U142)</f>
        <v>0</v>
      </c>
      <c r="U141" s="170" t="str">
        <f>IF('Indicator Date hidden'!V142="x","x",$U$2-'Indicator Date hidden'!V142)</f>
        <v>x</v>
      </c>
      <c r="V141" s="170">
        <f>IF('Indicator Date hidden'!W142="x","x",$V$2-'Indicator Date hidden'!W142)</f>
        <v>1</v>
      </c>
      <c r="W141" s="170" t="str">
        <f>IF('Indicator Date hidden'!X142="x","x",$W$2-'Indicator Date hidden'!X142)</f>
        <v>x</v>
      </c>
      <c r="X141" s="170">
        <f>IF('Indicator Date hidden'!Y142="x","x",$X$2-'Indicator Date hidden'!Y142)</f>
        <v>4</v>
      </c>
      <c r="Y141" s="170">
        <f>IF('Indicator Date hidden'!Z142="x","x",$Y$2-'Indicator Date hidden'!Z142)</f>
        <v>0</v>
      </c>
      <c r="Z141" s="170">
        <f>IF('Indicator Date hidden'!AA142="x","x",$Z$2-'Indicator Date hidden'!AA142)</f>
        <v>0</v>
      </c>
      <c r="AA141" s="170">
        <f>IF('Indicator Date hidden'!AB142="x","x",$AA$2-'Indicator Date hidden'!AB142)</f>
        <v>0</v>
      </c>
      <c r="AB141" s="170">
        <f>IF('Indicator Date hidden'!AC142="x","x",$AB$2-'Indicator Date hidden'!AC142)</f>
        <v>0</v>
      </c>
      <c r="AC141" s="170">
        <f>IF('Indicator Date hidden'!AD142="x","x",$AC$2-'Indicator Date hidden'!AD142)</f>
        <v>0</v>
      </c>
      <c r="AD141" s="170" t="str">
        <f>IF('Indicator Date hidden'!AE142="x","x",$AD$2-'Indicator Date hidden'!AE142)</f>
        <v>x</v>
      </c>
      <c r="AE141" s="170">
        <f>IF('Indicator Date hidden'!AF142="x","x",$AE$2-'Indicator Date hidden'!AF142)</f>
        <v>0</v>
      </c>
      <c r="AF141" s="170">
        <f>IF('Indicator Date hidden'!AG142="x","x",$AF$2-'Indicator Date hidden'!AG142)</f>
        <v>-1</v>
      </c>
      <c r="AG141" s="170">
        <f>IF('Indicator Date hidden'!AH142="x","x",$AG$2-'Indicator Date hidden'!AH142)</f>
        <v>0</v>
      </c>
      <c r="AH141" s="170">
        <f>IF('Indicator Date hidden'!AI142="x","x",$AH$2-'Indicator Date hidden'!AI142)</f>
        <v>0</v>
      </c>
      <c r="AI141" s="170">
        <f>IF('Indicator Date hidden'!AJ142="x","x",$AI$2-'Indicator Date hidden'!AJ142)</f>
        <v>0</v>
      </c>
      <c r="AJ141" s="170" t="str">
        <f>IF('Indicator Date hidden'!AK142="x","x",$AJ$2-'Indicator Date hidden'!AK142)</f>
        <v>x</v>
      </c>
      <c r="AK141" s="170">
        <f>IF('Indicator Date hidden'!AL142="x","x",$AK$2-'Indicator Date hidden'!AL142)</f>
        <v>1</v>
      </c>
      <c r="AL141" s="170">
        <f>IF('Indicator Date hidden'!AM142="x","x",$AL$2-'Indicator Date hidden'!AM142)</f>
        <v>0</v>
      </c>
      <c r="AM141" s="170">
        <f>IF('Indicator Date hidden'!AN142="x","x",$AM$2-'Indicator Date hidden'!AN142)</f>
        <v>0</v>
      </c>
      <c r="AN141" s="170">
        <f>IF('Indicator Date hidden'!AO142="x","x",$AN$2-'Indicator Date hidden'!AO142)</f>
        <v>0</v>
      </c>
      <c r="AO141" s="170">
        <f>IF('Indicator Date hidden'!AP142="x","x",$AO$2-'Indicator Date hidden'!AP142)</f>
        <v>0</v>
      </c>
      <c r="AP141" s="170">
        <f>IF('Indicator Date hidden'!AQ142="x","x",$AP$2-'Indicator Date hidden'!AQ142)</f>
        <v>0</v>
      </c>
      <c r="AQ141" s="170">
        <f>IF('Indicator Date hidden'!AR142="x","x",$AQ$2-'Indicator Date hidden'!AR142)</f>
        <v>0</v>
      </c>
      <c r="AR141" s="170">
        <f>IF('Indicator Date hidden'!AS142="x","x",$AR$2-'Indicator Date hidden'!AS142)</f>
        <v>0</v>
      </c>
      <c r="AS141" s="170">
        <f>IF('Indicator Date hidden'!AT142="x","x",$AS$2-'Indicator Date hidden'!AT142)</f>
        <v>0</v>
      </c>
      <c r="AT141" s="170">
        <f>IF('Indicator Date hidden'!AU142="x","x",$AT$2-'Indicator Date hidden'!AU142)</f>
        <v>0</v>
      </c>
      <c r="AU141" s="170">
        <f>IF('Indicator Date hidden'!AV142="x","x",$AU$2-'Indicator Date hidden'!AV142)</f>
        <v>1</v>
      </c>
      <c r="AV141" s="170">
        <f>IF('Indicator Date hidden'!AW142="x","x",$AV$2-'Indicator Date hidden'!AW142)</f>
        <v>0</v>
      </c>
      <c r="AW141" s="170">
        <f>IF('Indicator Date hidden'!AX142="x","x",$AW$2-'Indicator Date hidden'!AX142)</f>
        <v>0</v>
      </c>
      <c r="AX141" s="170">
        <f>IF('Indicator Date hidden'!AY142="x","x",$AX$2-'Indicator Date hidden'!AY142)</f>
        <v>0</v>
      </c>
      <c r="AY141" s="170">
        <f>IF('Indicator Date hidden'!AZ142="x","x",$AY$2-'Indicator Date hidden'!AZ142)</f>
        <v>0</v>
      </c>
      <c r="AZ141" s="170">
        <f>IF('Indicator Date hidden'!BA142="x","x",$AZ$2-'Indicator Date hidden'!BA142)</f>
        <v>0</v>
      </c>
      <c r="BA141" s="5">
        <f t="shared" si="10"/>
        <v>6</v>
      </c>
      <c r="BB141" s="171">
        <f t="shared" si="11"/>
        <v>0.13043478260869565</v>
      </c>
      <c r="BC141" s="5">
        <f t="shared" si="12"/>
        <v>4</v>
      </c>
      <c r="BD141" s="171">
        <f t="shared" si="13"/>
        <v>0.64635081510080461</v>
      </c>
      <c r="BE141" s="174">
        <f t="shared" si="14"/>
        <v>0</v>
      </c>
    </row>
    <row r="142" spans="1:57" x14ac:dyDescent="0.25">
      <c r="A142" t="s">
        <v>262</v>
      </c>
      <c r="B142" s="170">
        <f>IF('Indicator Date hidden'!C143="x","x",$B$2-'Indicator Date hidden'!C143)</f>
        <v>0</v>
      </c>
      <c r="C142" s="170">
        <f>IF('Indicator Date hidden'!D143="x","x",$C$2-'Indicator Date hidden'!D143)</f>
        <v>0</v>
      </c>
      <c r="D142" s="170">
        <f>IF('Indicator Date hidden'!E143="x","x",$D$2-'Indicator Date hidden'!E143)</f>
        <v>0</v>
      </c>
      <c r="E142" s="170">
        <f>IF('Indicator Date hidden'!F143="x","x",$E$2-'Indicator Date hidden'!F143)</f>
        <v>0</v>
      </c>
      <c r="F142" s="170">
        <f>IF('Indicator Date hidden'!G143="x","x",$F$2-'Indicator Date hidden'!G143)</f>
        <v>0</v>
      </c>
      <c r="G142" s="170">
        <f>IF('Indicator Date hidden'!H143="x","x",$G$2-'Indicator Date hidden'!H143)</f>
        <v>0</v>
      </c>
      <c r="H142" s="170">
        <f>IF('Indicator Date hidden'!I143="x","x",$H$2-'Indicator Date hidden'!I143)</f>
        <v>0</v>
      </c>
      <c r="I142" s="170">
        <f>IF('Indicator Date hidden'!J143="x","x",$I$2-'Indicator Date hidden'!J143)</f>
        <v>0</v>
      </c>
      <c r="J142" s="170">
        <f>IF('Indicator Date hidden'!K143="x","x",$J$2-'Indicator Date hidden'!K143)</f>
        <v>0</v>
      </c>
      <c r="K142" s="170">
        <f>IF('Indicator Date hidden'!L143="x","x",$K$2-'Indicator Date hidden'!L143)</f>
        <v>0</v>
      </c>
      <c r="L142" s="170">
        <f>IF('Indicator Date hidden'!M143="x","x",$L$2-'Indicator Date hidden'!M143)</f>
        <v>0</v>
      </c>
      <c r="M142" s="170">
        <f>IF('Indicator Date hidden'!N143="x","x",$M$2-'Indicator Date hidden'!N143)</f>
        <v>0</v>
      </c>
      <c r="N142" s="170">
        <f>IF('Indicator Date hidden'!O143="x","x",$N$2-'Indicator Date hidden'!O143)</f>
        <v>0</v>
      </c>
      <c r="O142" s="170">
        <f>IF('Indicator Date hidden'!P143="x","x",$O$2-'Indicator Date hidden'!P143)</f>
        <v>0</v>
      </c>
      <c r="P142" s="170">
        <f>IF('Indicator Date hidden'!Q143="x","x",$P$2-'Indicator Date hidden'!Q143)</f>
        <v>0</v>
      </c>
      <c r="Q142" s="170" t="str">
        <f>IF('Indicator Date hidden'!R143="x","x",$Q$2-'Indicator Date hidden'!R143)</f>
        <v>x</v>
      </c>
      <c r="R142" s="170">
        <f>IF('Indicator Date hidden'!S143="x","x",$R$2-'Indicator Date hidden'!S143)</f>
        <v>0</v>
      </c>
      <c r="S142" s="170">
        <f>IF('Indicator Date hidden'!T143="x","x",$S$2-'Indicator Date hidden'!T143)</f>
        <v>0</v>
      </c>
      <c r="T142" s="170">
        <f>IF('Indicator Date hidden'!U143="x","x",$T$2-'Indicator Date hidden'!U143)</f>
        <v>0</v>
      </c>
      <c r="U142" s="170" t="str">
        <f>IF('Indicator Date hidden'!V143="x","x",$U$2-'Indicator Date hidden'!V143)</f>
        <v>x</v>
      </c>
      <c r="V142" s="170">
        <f>IF('Indicator Date hidden'!W143="x","x",$V$2-'Indicator Date hidden'!W143)</f>
        <v>1</v>
      </c>
      <c r="W142" s="170" t="str">
        <f>IF('Indicator Date hidden'!X143="x","x",$W$2-'Indicator Date hidden'!X143)</f>
        <v>x</v>
      </c>
      <c r="X142" s="170">
        <f>IF('Indicator Date hidden'!Y143="x","x",$X$2-'Indicator Date hidden'!Y143)</f>
        <v>6</v>
      </c>
      <c r="Y142" s="170">
        <f>IF('Indicator Date hidden'!Z143="x","x",$Y$2-'Indicator Date hidden'!Z143)</f>
        <v>0</v>
      </c>
      <c r="Z142" s="170">
        <f>IF('Indicator Date hidden'!AA143="x","x",$Z$2-'Indicator Date hidden'!AA143)</f>
        <v>0</v>
      </c>
      <c r="AA142" s="170" t="str">
        <f>IF('Indicator Date hidden'!AB143="x","x",$AA$2-'Indicator Date hidden'!AB143)</f>
        <v>x</v>
      </c>
      <c r="AB142" s="170">
        <f>IF('Indicator Date hidden'!AC143="x","x",$AB$2-'Indicator Date hidden'!AC143)</f>
        <v>0</v>
      </c>
      <c r="AC142" s="170">
        <f>IF('Indicator Date hidden'!AD143="x","x",$AC$2-'Indicator Date hidden'!AD143)</f>
        <v>0</v>
      </c>
      <c r="AD142" s="170" t="str">
        <f>IF('Indicator Date hidden'!AE143="x","x",$AD$2-'Indicator Date hidden'!AE143)</f>
        <v>x</v>
      </c>
      <c r="AE142" s="170">
        <f>IF('Indicator Date hidden'!AF143="x","x",$AE$2-'Indicator Date hidden'!AF143)</f>
        <v>0</v>
      </c>
      <c r="AF142" s="170">
        <f>IF('Indicator Date hidden'!AG143="x","x",$AF$2-'Indicator Date hidden'!AG143)</f>
        <v>3</v>
      </c>
      <c r="AG142" s="170">
        <f>IF('Indicator Date hidden'!AH143="x","x",$AG$2-'Indicator Date hidden'!AH143)</f>
        <v>0</v>
      </c>
      <c r="AH142" s="170">
        <f>IF('Indicator Date hidden'!AI143="x","x",$AH$2-'Indicator Date hidden'!AI143)</f>
        <v>0</v>
      </c>
      <c r="AI142" s="170">
        <f>IF('Indicator Date hidden'!AJ143="x","x",$AI$2-'Indicator Date hidden'!AJ143)</f>
        <v>0</v>
      </c>
      <c r="AJ142" s="170">
        <f>IF('Indicator Date hidden'!AK143="x","x",$AJ$2-'Indicator Date hidden'!AK143)</f>
        <v>1</v>
      </c>
      <c r="AK142" s="170">
        <f>IF('Indicator Date hidden'!AL143="x","x",$AK$2-'Indicator Date hidden'!AL143)</f>
        <v>1</v>
      </c>
      <c r="AL142" s="170">
        <f>IF('Indicator Date hidden'!AM143="x","x",$AL$2-'Indicator Date hidden'!AM143)</f>
        <v>0</v>
      </c>
      <c r="AM142" s="170">
        <f>IF('Indicator Date hidden'!AN143="x","x",$AM$2-'Indicator Date hidden'!AN143)</f>
        <v>0</v>
      </c>
      <c r="AN142" s="170">
        <f>IF('Indicator Date hidden'!AO143="x","x",$AN$2-'Indicator Date hidden'!AO143)</f>
        <v>0</v>
      </c>
      <c r="AO142" s="170">
        <f>IF('Indicator Date hidden'!AP143="x","x",$AO$2-'Indicator Date hidden'!AP143)</f>
        <v>0</v>
      </c>
      <c r="AP142" s="170">
        <f>IF('Indicator Date hidden'!AQ143="x","x",$AP$2-'Indicator Date hidden'!AQ143)</f>
        <v>0</v>
      </c>
      <c r="AQ142" s="170" t="str">
        <f>IF('Indicator Date hidden'!AR143="x","x",$AQ$2-'Indicator Date hidden'!AR143)</f>
        <v>x</v>
      </c>
      <c r="AR142" s="170">
        <f>IF('Indicator Date hidden'!AS143="x","x",$AR$2-'Indicator Date hidden'!AS143)</f>
        <v>0</v>
      </c>
      <c r="AS142" s="170">
        <f>IF('Indicator Date hidden'!AT143="x","x",$AS$2-'Indicator Date hidden'!AT143)</f>
        <v>0</v>
      </c>
      <c r="AT142" s="170">
        <f>IF('Indicator Date hidden'!AU143="x","x",$AT$2-'Indicator Date hidden'!AU143)</f>
        <v>0</v>
      </c>
      <c r="AU142" s="170">
        <f>IF('Indicator Date hidden'!AV143="x","x",$AU$2-'Indicator Date hidden'!AV143)</f>
        <v>1</v>
      </c>
      <c r="AV142" s="170">
        <f>IF('Indicator Date hidden'!AW143="x","x",$AV$2-'Indicator Date hidden'!AW143)</f>
        <v>0</v>
      </c>
      <c r="AW142" s="170">
        <f>IF('Indicator Date hidden'!AX143="x","x",$AW$2-'Indicator Date hidden'!AX143)</f>
        <v>0</v>
      </c>
      <c r="AX142" s="170">
        <f>IF('Indicator Date hidden'!AY143="x","x",$AX$2-'Indicator Date hidden'!AY143)</f>
        <v>0</v>
      </c>
      <c r="AY142" s="170">
        <f>IF('Indicator Date hidden'!AZ143="x","x",$AY$2-'Indicator Date hidden'!AZ143)</f>
        <v>0</v>
      </c>
      <c r="AZ142" s="170">
        <f>IF('Indicator Date hidden'!BA143="x","x",$AZ$2-'Indicator Date hidden'!BA143)</f>
        <v>0</v>
      </c>
      <c r="BA142" s="5">
        <f t="shared" si="10"/>
        <v>13</v>
      </c>
      <c r="BB142" s="171">
        <f t="shared" si="11"/>
        <v>0.28888888888888886</v>
      </c>
      <c r="BC142" s="5">
        <f t="shared" si="12"/>
        <v>6</v>
      </c>
      <c r="BD142" s="171">
        <f t="shared" si="13"/>
        <v>1.0027123709047536</v>
      </c>
      <c r="BE142" s="174">
        <f t="shared" si="14"/>
        <v>0</v>
      </c>
    </row>
    <row r="143" spans="1:57" x14ac:dyDescent="0.25">
      <c r="A143" t="s">
        <v>263</v>
      </c>
      <c r="B143" s="170">
        <f>IF('Indicator Date hidden'!C144="x","x",$B$2-'Indicator Date hidden'!C144)</f>
        <v>0</v>
      </c>
      <c r="C143" s="170">
        <f>IF('Indicator Date hidden'!D144="x","x",$C$2-'Indicator Date hidden'!D144)</f>
        <v>0</v>
      </c>
      <c r="D143" s="170">
        <f>IF('Indicator Date hidden'!E144="x","x",$D$2-'Indicator Date hidden'!E144)</f>
        <v>0</v>
      </c>
      <c r="E143" s="170">
        <f>IF('Indicator Date hidden'!F144="x","x",$E$2-'Indicator Date hidden'!F144)</f>
        <v>0</v>
      </c>
      <c r="F143" s="170">
        <f>IF('Indicator Date hidden'!G144="x","x",$F$2-'Indicator Date hidden'!G144)</f>
        <v>0</v>
      </c>
      <c r="G143" s="170">
        <f>IF('Indicator Date hidden'!H144="x","x",$G$2-'Indicator Date hidden'!H144)</f>
        <v>0</v>
      </c>
      <c r="H143" s="170">
        <f>IF('Indicator Date hidden'!I144="x","x",$H$2-'Indicator Date hidden'!I144)</f>
        <v>0</v>
      </c>
      <c r="I143" s="170">
        <f>IF('Indicator Date hidden'!J144="x","x",$I$2-'Indicator Date hidden'!J144)</f>
        <v>0</v>
      </c>
      <c r="J143" s="170">
        <f>IF('Indicator Date hidden'!K144="x","x",$J$2-'Indicator Date hidden'!K144)</f>
        <v>0</v>
      </c>
      <c r="K143" s="170">
        <f>IF('Indicator Date hidden'!L144="x","x",$K$2-'Indicator Date hidden'!L144)</f>
        <v>0</v>
      </c>
      <c r="L143" s="170">
        <f>IF('Indicator Date hidden'!M144="x","x",$L$2-'Indicator Date hidden'!M144)</f>
        <v>0</v>
      </c>
      <c r="M143" s="170">
        <f>IF('Indicator Date hidden'!N144="x","x",$M$2-'Indicator Date hidden'!N144)</f>
        <v>0</v>
      </c>
      <c r="N143" s="170">
        <f>IF('Indicator Date hidden'!O144="x","x",$N$2-'Indicator Date hidden'!O144)</f>
        <v>0</v>
      </c>
      <c r="O143" s="170">
        <f>IF('Indicator Date hidden'!P144="x","x",$O$2-'Indicator Date hidden'!P144)</f>
        <v>0</v>
      </c>
      <c r="P143" s="170">
        <f>IF('Indicator Date hidden'!Q144="x","x",$P$2-'Indicator Date hidden'!Q144)</f>
        <v>0</v>
      </c>
      <c r="Q143" s="170">
        <f>IF('Indicator Date hidden'!R144="x","x",$Q$2-'Indicator Date hidden'!R144)</f>
        <v>0</v>
      </c>
      <c r="R143" s="170">
        <f>IF('Indicator Date hidden'!S144="x","x",$R$2-'Indicator Date hidden'!S144)</f>
        <v>0</v>
      </c>
      <c r="S143" s="170">
        <f>IF('Indicator Date hidden'!T144="x","x",$S$2-'Indicator Date hidden'!T144)</f>
        <v>0</v>
      </c>
      <c r="T143" s="170">
        <f>IF('Indicator Date hidden'!U144="x","x",$T$2-'Indicator Date hidden'!U144)</f>
        <v>0</v>
      </c>
      <c r="U143" s="170">
        <f>IF('Indicator Date hidden'!V144="x","x",$U$2-'Indicator Date hidden'!V144)</f>
        <v>0</v>
      </c>
      <c r="V143" s="170">
        <f>IF('Indicator Date hidden'!W144="x","x",$V$2-'Indicator Date hidden'!W144)</f>
        <v>1</v>
      </c>
      <c r="W143" s="170">
        <f>IF('Indicator Date hidden'!X144="x","x",$W$2-'Indicator Date hidden'!X144)</f>
        <v>6</v>
      </c>
      <c r="X143" s="170">
        <f>IF('Indicator Date hidden'!Y144="x","x",$X$2-'Indicator Date hidden'!Y144)</f>
        <v>6</v>
      </c>
      <c r="Y143" s="170">
        <f>IF('Indicator Date hidden'!Z144="x","x",$Y$2-'Indicator Date hidden'!Z144)</f>
        <v>0</v>
      </c>
      <c r="Z143" s="170">
        <f>IF('Indicator Date hidden'!AA144="x","x",$Z$2-'Indicator Date hidden'!AA144)</f>
        <v>0</v>
      </c>
      <c r="AA143" s="170">
        <f>IF('Indicator Date hidden'!AB144="x","x",$AA$2-'Indicator Date hidden'!AB144)</f>
        <v>0</v>
      </c>
      <c r="AB143" s="170">
        <f>IF('Indicator Date hidden'!AC144="x","x",$AB$2-'Indicator Date hidden'!AC144)</f>
        <v>0</v>
      </c>
      <c r="AC143" s="170">
        <f>IF('Indicator Date hidden'!AD144="x","x",$AC$2-'Indicator Date hidden'!AD144)</f>
        <v>0</v>
      </c>
      <c r="AD143" s="170">
        <f>IF('Indicator Date hidden'!AE144="x","x",$AD$2-'Indicator Date hidden'!AE144)</f>
        <v>0</v>
      </c>
      <c r="AE143" s="170">
        <f>IF('Indicator Date hidden'!AF144="x","x",$AE$2-'Indicator Date hidden'!AF144)</f>
        <v>0</v>
      </c>
      <c r="AF143" s="170">
        <f>IF('Indicator Date hidden'!AG144="x","x",$AF$2-'Indicator Date hidden'!AG144)</f>
        <v>5</v>
      </c>
      <c r="AG143" s="170">
        <f>IF('Indicator Date hidden'!AH144="x","x",$AG$2-'Indicator Date hidden'!AH144)</f>
        <v>0</v>
      </c>
      <c r="AH143" s="170">
        <f>IF('Indicator Date hidden'!AI144="x","x",$AH$2-'Indicator Date hidden'!AI144)</f>
        <v>0</v>
      </c>
      <c r="AI143" s="170">
        <f>IF('Indicator Date hidden'!AJ144="x","x",$AI$2-'Indicator Date hidden'!AJ144)</f>
        <v>0</v>
      </c>
      <c r="AJ143" s="170" t="str">
        <f>IF('Indicator Date hidden'!AK144="x","x",$AJ$2-'Indicator Date hidden'!AK144)</f>
        <v>x</v>
      </c>
      <c r="AK143" s="170">
        <f>IF('Indicator Date hidden'!AL144="x","x",$AK$2-'Indicator Date hidden'!AL144)</f>
        <v>0</v>
      </c>
      <c r="AL143" s="170">
        <f>IF('Indicator Date hidden'!AM144="x","x",$AL$2-'Indicator Date hidden'!AM144)</f>
        <v>0</v>
      </c>
      <c r="AM143" s="170">
        <f>IF('Indicator Date hidden'!AN144="x","x",$AM$2-'Indicator Date hidden'!AN144)</f>
        <v>0</v>
      </c>
      <c r="AN143" s="170">
        <f>IF('Indicator Date hidden'!AO144="x","x",$AN$2-'Indicator Date hidden'!AO144)</f>
        <v>0</v>
      </c>
      <c r="AO143" s="170">
        <f>IF('Indicator Date hidden'!AP144="x","x",$AO$2-'Indicator Date hidden'!AP144)</f>
        <v>1</v>
      </c>
      <c r="AP143" s="170">
        <f>IF('Indicator Date hidden'!AQ144="x","x",$AP$2-'Indicator Date hidden'!AQ144)</f>
        <v>1</v>
      </c>
      <c r="AQ143" s="170">
        <f>IF('Indicator Date hidden'!AR144="x","x",$AQ$2-'Indicator Date hidden'!AR144)</f>
        <v>0</v>
      </c>
      <c r="AR143" s="170">
        <f>IF('Indicator Date hidden'!AS144="x","x",$AR$2-'Indicator Date hidden'!AS144)</f>
        <v>0</v>
      </c>
      <c r="AS143" s="170">
        <f>IF('Indicator Date hidden'!AT144="x","x",$AS$2-'Indicator Date hidden'!AT144)</f>
        <v>0</v>
      </c>
      <c r="AT143" s="170">
        <f>IF('Indicator Date hidden'!AU144="x","x",$AT$2-'Indicator Date hidden'!AU144)</f>
        <v>0</v>
      </c>
      <c r="AU143" s="170">
        <f>IF('Indicator Date hidden'!AV144="x","x",$AU$2-'Indicator Date hidden'!AV144)</f>
        <v>1</v>
      </c>
      <c r="AV143" s="170">
        <f>IF('Indicator Date hidden'!AW144="x","x",$AV$2-'Indicator Date hidden'!AW144)</f>
        <v>0</v>
      </c>
      <c r="AW143" s="170">
        <f>IF('Indicator Date hidden'!AX144="x","x",$AW$2-'Indicator Date hidden'!AX144)</f>
        <v>0</v>
      </c>
      <c r="AX143" s="170">
        <f>IF('Indicator Date hidden'!AY144="x","x",$AX$2-'Indicator Date hidden'!AY144)</f>
        <v>0</v>
      </c>
      <c r="AY143" s="170">
        <f>IF('Indicator Date hidden'!AZ144="x","x",$AY$2-'Indicator Date hidden'!AZ144)</f>
        <v>0</v>
      </c>
      <c r="AZ143" s="170">
        <f>IF('Indicator Date hidden'!BA144="x","x",$AZ$2-'Indicator Date hidden'!BA144)</f>
        <v>0</v>
      </c>
      <c r="BA143" s="5">
        <f t="shared" si="10"/>
        <v>21</v>
      </c>
      <c r="BB143" s="171">
        <f t="shared" si="11"/>
        <v>0.42</v>
      </c>
      <c r="BC143" s="5">
        <f t="shared" si="12"/>
        <v>7</v>
      </c>
      <c r="BD143" s="171">
        <f t="shared" si="13"/>
        <v>1.3577923257994942</v>
      </c>
      <c r="BE143" s="174">
        <f t="shared" si="14"/>
        <v>0</v>
      </c>
    </row>
    <row r="144" spans="1:57" x14ac:dyDescent="0.25">
      <c r="A144" t="s">
        <v>265</v>
      </c>
      <c r="B144" s="170">
        <f>IF('Indicator Date hidden'!C145="x","x",$B$2-'Indicator Date hidden'!C145)</f>
        <v>0</v>
      </c>
      <c r="C144" s="170">
        <f>IF('Indicator Date hidden'!D145="x","x",$C$2-'Indicator Date hidden'!D145)</f>
        <v>0</v>
      </c>
      <c r="D144" s="170">
        <f>IF('Indicator Date hidden'!E145="x","x",$D$2-'Indicator Date hidden'!E145)</f>
        <v>0</v>
      </c>
      <c r="E144" s="170">
        <f>IF('Indicator Date hidden'!F145="x","x",$E$2-'Indicator Date hidden'!F145)</f>
        <v>0</v>
      </c>
      <c r="F144" s="170">
        <f>IF('Indicator Date hidden'!G145="x","x",$F$2-'Indicator Date hidden'!G145)</f>
        <v>0</v>
      </c>
      <c r="G144" s="170">
        <f>IF('Indicator Date hidden'!H145="x","x",$G$2-'Indicator Date hidden'!H145)</f>
        <v>0</v>
      </c>
      <c r="H144" s="170">
        <f>IF('Indicator Date hidden'!I145="x","x",$H$2-'Indicator Date hidden'!I145)</f>
        <v>0</v>
      </c>
      <c r="I144" s="170">
        <f>IF('Indicator Date hidden'!J145="x","x",$I$2-'Indicator Date hidden'!J145)</f>
        <v>0</v>
      </c>
      <c r="J144" s="170">
        <f>IF('Indicator Date hidden'!K145="x","x",$J$2-'Indicator Date hidden'!K145)</f>
        <v>0</v>
      </c>
      <c r="K144" s="170">
        <f>IF('Indicator Date hidden'!L145="x","x",$K$2-'Indicator Date hidden'!L145)</f>
        <v>0</v>
      </c>
      <c r="L144" s="170">
        <f>IF('Indicator Date hidden'!M145="x","x",$L$2-'Indicator Date hidden'!M145)</f>
        <v>0</v>
      </c>
      <c r="M144" s="170">
        <f>IF('Indicator Date hidden'!N145="x","x",$M$2-'Indicator Date hidden'!N145)</f>
        <v>0</v>
      </c>
      <c r="N144" s="170">
        <f>IF('Indicator Date hidden'!O145="x","x",$N$2-'Indicator Date hidden'!O145)</f>
        <v>0</v>
      </c>
      <c r="O144" s="170">
        <f>IF('Indicator Date hidden'!P145="x","x",$O$2-'Indicator Date hidden'!P145)</f>
        <v>0</v>
      </c>
      <c r="P144" s="170">
        <f>IF('Indicator Date hidden'!Q145="x","x",$P$2-'Indicator Date hidden'!Q145)</f>
        <v>0</v>
      </c>
      <c r="Q144" s="170" t="str">
        <f>IF('Indicator Date hidden'!R145="x","x",$Q$2-'Indicator Date hidden'!R145)</f>
        <v>x</v>
      </c>
      <c r="R144" s="170">
        <f>IF('Indicator Date hidden'!S145="x","x",$R$2-'Indicator Date hidden'!S145)</f>
        <v>0</v>
      </c>
      <c r="S144" s="170">
        <f>IF('Indicator Date hidden'!T145="x","x",$S$2-'Indicator Date hidden'!T145)</f>
        <v>0</v>
      </c>
      <c r="T144" s="170">
        <f>IF('Indicator Date hidden'!U145="x","x",$T$2-'Indicator Date hidden'!U145)</f>
        <v>0</v>
      </c>
      <c r="U144" s="170" t="str">
        <f>IF('Indicator Date hidden'!V145="x","x",$U$2-'Indicator Date hidden'!V145)</f>
        <v>x</v>
      </c>
      <c r="V144" s="170">
        <f>IF('Indicator Date hidden'!W145="x","x",$V$2-'Indicator Date hidden'!W145)</f>
        <v>1</v>
      </c>
      <c r="W144" s="170" t="str">
        <f>IF('Indicator Date hidden'!X145="x","x",$W$2-'Indicator Date hidden'!X145)</f>
        <v>x</v>
      </c>
      <c r="X144" s="170" t="str">
        <f>IF('Indicator Date hidden'!Y145="x","x",$X$2-'Indicator Date hidden'!Y145)</f>
        <v>x</v>
      </c>
      <c r="Y144" s="170">
        <f>IF('Indicator Date hidden'!Z145="x","x",$Y$2-'Indicator Date hidden'!Z145)</f>
        <v>0</v>
      </c>
      <c r="Z144" s="170">
        <f>IF('Indicator Date hidden'!AA145="x","x",$Z$2-'Indicator Date hidden'!AA145)</f>
        <v>0</v>
      </c>
      <c r="AA144" s="170" t="str">
        <f>IF('Indicator Date hidden'!AB145="x","x",$AA$2-'Indicator Date hidden'!AB145)</f>
        <v>x</v>
      </c>
      <c r="AB144" s="170">
        <f>IF('Indicator Date hidden'!AC145="x","x",$AB$2-'Indicator Date hidden'!AC145)</f>
        <v>0</v>
      </c>
      <c r="AC144" s="170">
        <f>IF('Indicator Date hidden'!AD145="x","x",$AC$2-'Indicator Date hidden'!AD145)</f>
        <v>0</v>
      </c>
      <c r="AD144" s="170" t="str">
        <f>IF('Indicator Date hidden'!AE145="x","x",$AD$2-'Indicator Date hidden'!AE145)</f>
        <v>x</v>
      </c>
      <c r="AE144" s="170" t="str">
        <f>IF('Indicator Date hidden'!AF145="x","x",$AE$2-'Indicator Date hidden'!AF145)</f>
        <v>x</v>
      </c>
      <c r="AF144" s="170">
        <f>IF('Indicator Date hidden'!AG145="x","x",$AF$2-'Indicator Date hidden'!AG145)</f>
        <v>6</v>
      </c>
      <c r="AG144" s="170">
        <f>IF('Indicator Date hidden'!AH145="x","x",$AG$2-'Indicator Date hidden'!AH145)</f>
        <v>0</v>
      </c>
      <c r="AH144" s="170">
        <f>IF('Indicator Date hidden'!AI145="x","x",$AH$2-'Indicator Date hidden'!AI145)</f>
        <v>0</v>
      </c>
      <c r="AI144" s="170">
        <f>IF('Indicator Date hidden'!AJ145="x","x",$AI$2-'Indicator Date hidden'!AJ145)</f>
        <v>0</v>
      </c>
      <c r="AJ144" s="170" t="str">
        <f>IF('Indicator Date hidden'!AK145="x","x",$AJ$2-'Indicator Date hidden'!AK145)</f>
        <v>x</v>
      </c>
      <c r="AK144" s="170">
        <f>IF('Indicator Date hidden'!AL145="x","x",$AK$2-'Indicator Date hidden'!AL145)</f>
        <v>1</v>
      </c>
      <c r="AL144" s="170">
        <f>IF('Indicator Date hidden'!AM145="x","x",$AL$2-'Indicator Date hidden'!AM145)</f>
        <v>0</v>
      </c>
      <c r="AM144" s="170">
        <f>IF('Indicator Date hidden'!AN145="x","x",$AM$2-'Indicator Date hidden'!AN145)</f>
        <v>0</v>
      </c>
      <c r="AN144" s="170">
        <f>IF('Indicator Date hidden'!AO145="x","x",$AN$2-'Indicator Date hidden'!AO145)</f>
        <v>0</v>
      </c>
      <c r="AO144" s="170">
        <f>IF('Indicator Date hidden'!AP145="x","x",$AO$2-'Indicator Date hidden'!AP145)</f>
        <v>0</v>
      </c>
      <c r="AP144" s="170" t="str">
        <f>IF('Indicator Date hidden'!AQ145="x","x",$AP$2-'Indicator Date hidden'!AQ145)</f>
        <v>x</v>
      </c>
      <c r="AQ144" s="170">
        <f>IF('Indicator Date hidden'!AR145="x","x",$AQ$2-'Indicator Date hidden'!AR145)</f>
        <v>0</v>
      </c>
      <c r="AR144" s="170">
        <f>IF('Indicator Date hidden'!AS145="x","x",$AR$2-'Indicator Date hidden'!AS145)</f>
        <v>0</v>
      </c>
      <c r="AS144" s="170" t="str">
        <f>IF('Indicator Date hidden'!AT145="x","x",$AS$2-'Indicator Date hidden'!AT145)</f>
        <v>x</v>
      </c>
      <c r="AT144" s="170">
        <f>IF('Indicator Date hidden'!AU145="x","x",$AT$2-'Indicator Date hidden'!AU145)</f>
        <v>0</v>
      </c>
      <c r="AU144" s="170" t="str">
        <f>IF('Indicator Date hidden'!AV145="x","x",$AU$2-'Indicator Date hidden'!AV145)</f>
        <v>x</v>
      </c>
      <c r="AV144" s="170">
        <f>IF('Indicator Date hidden'!AW145="x","x",$AV$2-'Indicator Date hidden'!AW145)</f>
        <v>0</v>
      </c>
      <c r="AW144" s="170">
        <f>IF('Indicator Date hidden'!AX145="x","x",$AW$2-'Indicator Date hidden'!AX145)</f>
        <v>0</v>
      </c>
      <c r="AX144" s="170">
        <f>IF('Indicator Date hidden'!AY145="x","x",$AX$2-'Indicator Date hidden'!AY145)</f>
        <v>0</v>
      </c>
      <c r="AY144" s="170">
        <f>IF('Indicator Date hidden'!AZ145="x","x",$AY$2-'Indicator Date hidden'!AZ145)</f>
        <v>8</v>
      </c>
      <c r="AZ144" s="170">
        <f>IF('Indicator Date hidden'!BA145="x","x",$AZ$2-'Indicator Date hidden'!BA145)</f>
        <v>0</v>
      </c>
      <c r="BA144" s="5">
        <f t="shared" si="10"/>
        <v>16</v>
      </c>
      <c r="BB144" s="171">
        <f t="shared" si="11"/>
        <v>0.4</v>
      </c>
      <c r="BC144" s="5">
        <f t="shared" si="12"/>
        <v>4</v>
      </c>
      <c r="BD144" s="171">
        <f t="shared" si="13"/>
        <v>1.5459624833740306</v>
      </c>
      <c r="BE144" s="174">
        <f t="shared" si="14"/>
        <v>0</v>
      </c>
    </row>
    <row r="145" spans="1:57" x14ac:dyDescent="0.25">
      <c r="A145" t="s">
        <v>267</v>
      </c>
      <c r="B145" s="170">
        <f>IF('Indicator Date hidden'!C146="x","x",$B$2-'Indicator Date hidden'!C146)</f>
        <v>0</v>
      </c>
      <c r="C145" s="170">
        <f>IF('Indicator Date hidden'!D146="x","x",$C$2-'Indicator Date hidden'!D146)</f>
        <v>0</v>
      </c>
      <c r="D145" s="170">
        <f>IF('Indicator Date hidden'!E146="x","x",$D$2-'Indicator Date hidden'!E146)</f>
        <v>0</v>
      </c>
      <c r="E145" s="170">
        <f>IF('Indicator Date hidden'!F146="x","x",$E$2-'Indicator Date hidden'!F146)</f>
        <v>0</v>
      </c>
      <c r="F145" s="170">
        <f>IF('Indicator Date hidden'!G146="x","x",$F$2-'Indicator Date hidden'!G146)</f>
        <v>0</v>
      </c>
      <c r="G145" s="170">
        <f>IF('Indicator Date hidden'!H146="x","x",$G$2-'Indicator Date hidden'!H146)</f>
        <v>0</v>
      </c>
      <c r="H145" s="170">
        <f>IF('Indicator Date hidden'!I146="x","x",$H$2-'Indicator Date hidden'!I146)</f>
        <v>0</v>
      </c>
      <c r="I145" s="170">
        <f>IF('Indicator Date hidden'!J146="x","x",$I$2-'Indicator Date hidden'!J146)</f>
        <v>0</v>
      </c>
      <c r="J145" s="170">
        <f>IF('Indicator Date hidden'!K146="x","x",$J$2-'Indicator Date hidden'!K146)</f>
        <v>0</v>
      </c>
      <c r="K145" s="170">
        <f>IF('Indicator Date hidden'!L146="x","x",$K$2-'Indicator Date hidden'!L146)</f>
        <v>0</v>
      </c>
      <c r="L145" s="170">
        <f>IF('Indicator Date hidden'!M146="x","x",$L$2-'Indicator Date hidden'!M146)</f>
        <v>0</v>
      </c>
      <c r="M145" s="170">
        <f>IF('Indicator Date hidden'!N146="x","x",$M$2-'Indicator Date hidden'!N146)</f>
        <v>0</v>
      </c>
      <c r="N145" s="170">
        <f>IF('Indicator Date hidden'!O146="x","x",$N$2-'Indicator Date hidden'!O146)</f>
        <v>0</v>
      </c>
      <c r="O145" s="170">
        <f>IF('Indicator Date hidden'!P146="x","x",$O$2-'Indicator Date hidden'!P146)</f>
        <v>0</v>
      </c>
      <c r="P145" s="170">
        <f>IF('Indicator Date hidden'!Q146="x","x",$P$2-'Indicator Date hidden'!Q146)</f>
        <v>0</v>
      </c>
      <c r="Q145" s="170">
        <f>IF('Indicator Date hidden'!R146="x","x",$Q$2-'Indicator Date hidden'!R146)</f>
        <v>3</v>
      </c>
      <c r="R145" s="170">
        <f>IF('Indicator Date hidden'!S146="x","x",$R$2-'Indicator Date hidden'!S146)</f>
        <v>0</v>
      </c>
      <c r="S145" s="170">
        <f>IF('Indicator Date hidden'!T146="x","x",$S$2-'Indicator Date hidden'!T146)</f>
        <v>0</v>
      </c>
      <c r="T145" s="170">
        <f>IF('Indicator Date hidden'!U146="x","x",$T$2-'Indicator Date hidden'!U146)</f>
        <v>0</v>
      </c>
      <c r="U145" s="170">
        <f>IF('Indicator Date hidden'!V146="x","x",$U$2-'Indicator Date hidden'!V146)</f>
        <v>0</v>
      </c>
      <c r="V145" s="170">
        <f>IF('Indicator Date hidden'!W146="x","x",$V$2-'Indicator Date hidden'!W146)</f>
        <v>1</v>
      </c>
      <c r="W145" s="170">
        <f>IF('Indicator Date hidden'!X146="x","x",$W$2-'Indicator Date hidden'!X146)</f>
        <v>4</v>
      </c>
      <c r="X145" s="170">
        <f>IF('Indicator Date hidden'!Y146="x","x",$X$2-'Indicator Date hidden'!Y146)</f>
        <v>4</v>
      </c>
      <c r="Y145" s="170">
        <f>IF('Indicator Date hidden'!Z146="x","x",$Y$2-'Indicator Date hidden'!Z146)</f>
        <v>0</v>
      </c>
      <c r="Z145" s="170">
        <f>IF('Indicator Date hidden'!AA146="x","x",$Z$2-'Indicator Date hidden'!AA146)</f>
        <v>0</v>
      </c>
      <c r="AA145" s="170" t="str">
        <f>IF('Indicator Date hidden'!AB146="x","x",$AA$2-'Indicator Date hidden'!AB146)</f>
        <v>x</v>
      </c>
      <c r="AB145" s="170">
        <f>IF('Indicator Date hidden'!AC146="x","x",$AB$2-'Indicator Date hidden'!AC146)</f>
        <v>0</v>
      </c>
      <c r="AC145" s="170">
        <f>IF('Indicator Date hidden'!AD146="x","x",$AC$2-'Indicator Date hidden'!AD146)</f>
        <v>0</v>
      </c>
      <c r="AD145" s="170" t="str">
        <f>IF('Indicator Date hidden'!AE146="x","x",$AD$2-'Indicator Date hidden'!AE146)</f>
        <v>x</v>
      </c>
      <c r="AE145" s="170">
        <f>IF('Indicator Date hidden'!AF146="x","x",$AE$2-'Indicator Date hidden'!AF146)</f>
        <v>0</v>
      </c>
      <c r="AF145" s="170">
        <f>IF('Indicator Date hidden'!AG146="x","x",$AF$2-'Indicator Date hidden'!AG146)</f>
        <v>10</v>
      </c>
      <c r="AG145" s="170">
        <f>IF('Indicator Date hidden'!AH146="x","x",$AG$2-'Indicator Date hidden'!AH146)</f>
        <v>0</v>
      </c>
      <c r="AH145" s="170">
        <f>IF('Indicator Date hidden'!AI146="x","x",$AH$2-'Indicator Date hidden'!AI146)</f>
        <v>0</v>
      </c>
      <c r="AI145" s="170">
        <f>IF('Indicator Date hidden'!AJ146="x","x",$AI$2-'Indicator Date hidden'!AJ146)</f>
        <v>0</v>
      </c>
      <c r="AJ145" s="170" t="str">
        <f>IF('Indicator Date hidden'!AK146="x","x",$AJ$2-'Indicator Date hidden'!AK146)</f>
        <v>x</v>
      </c>
      <c r="AK145" s="170">
        <f>IF('Indicator Date hidden'!AL146="x","x",$AK$2-'Indicator Date hidden'!AL146)</f>
        <v>1</v>
      </c>
      <c r="AL145" s="170">
        <f>IF('Indicator Date hidden'!AM146="x","x",$AL$2-'Indicator Date hidden'!AM146)</f>
        <v>0</v>
      </c>
      <c r="AM145" s="170">
        <f>IF('Indicator Date hidden'!AN146="x","x",$AM$2-'Indicator Date hidden'!AN146)</f>
        <v>0</v>
      </c>
      <c r="AN145" s="170">
        <f>IF('Indicator Date hidden'!AO146="x","x",$AN$2-'Indicator Date hidden'!AO146)</f>
        <v>0</v>
      </c>
      <c r="AO145" s="170">
        <f>IF('Indicator Date hidden'!AP146="x","x",$AO$2-'Indicator Date hidden'!AP146)</f>
        <v>0</v>
      </c>
      <c r="AP145" s="170">
        <f>IF('Indicator Date hidden'!AQ146="x","x",$AP$2-'Indicator Date hidden'!AQ146)</f>
        <v>0</v>
      </c>
      <c r="AQ145" s="170">
        <f>IF('Indicator Date hidden'!AR146="x","x",$AQ$2-'Indicator Date hidden'!AR146)</f>
        <v>6</v>
      </c>
      <c r="AR145" s="170">
        <f>IF('Indicator Date hidden'!AS146="x","x",$AR$2-'Indicator Date hidden'!AS146)</f>
        <v>0</v>
      </c>
      <c r="AS145" s="170">
        <f>IF('Indicator Date hidden'!AT146="x","x",$AS$2-'Indicator Date hidden'!AT146)</f>
        <v>0</v>
      </c>
      <c r="AT145" s="170">
        <f>IF('Indicator Date hidden'!AU146="x","x",$AT$2-'Indicator Date hidden'!AU146)</f>
        <v>0</v>
      </c>
      <c r="AU145" s="170" t="str">
        <f>IF('Indicator Date hidden'!AV146="x","x",$AU$2-'Indicator Date hidden'!AV146)</f>
        <v>x</v>
      </c>
      <c r="AV145" s="170">
        <f>IF('Indicator Date hidden'!AW146="x","x",$AV$2-'Indicator Date hidden'!AW146)</f>
        <v>0</v>
      </c>
      <c r="AW145" s="170">
        <f>IF('Indicator Date hidden'!AX146="x","x",$AW$2-'Indicator Date hidden'!AX146)</f>
        <v>0</v>
      </c>
      <c r="AX145" s="170">
        <f>IF('Indicator Date hidden'!AY146="x","x",$AX$2-'Indicator Date hidden'!AY146)</f>
        <v>0</v>
      </c>
      <c r="AY145" s="170">
        <f>IF('Indicator Date hidden'!AZ146="x","x",$AY$2-'Indicator Date hidden'!AZ146)</f>
        <v>0</v>
      </c>
      <c r="AZ145" s="170">
        <f>IF('Indicator Date hidden'!BA146="x","x",$AZ$2-'Indicator Date hidden'!BA146)</f>
        <v>0</v>
      </c>
      <c r="BA145" s="5">
        <f t="shared" si="10"/>
        <v>29</v>
      </c>
      <c r="BB145" s="171">
        <f t="shared" si="11"/>
        <v>0.61702127659574468</v>
      </c>
      <c r="BC145" s="5">
        <f t="shared" si="12"/>
        <v>7</v>
      </c>
      <c r="BD145" s="171">
        <f t="shared" si="13"/>
        <v>1.8514306313027311</v>
      </c>
      <c r="BE145" s="174">
        <f t="shared" si="14"/>
        <v>0</v>
      </c>
    </row>
    <row r="146" spans="1:57" x14ac:dyDescent="0.25">
      <c r="A146" t="s">
        <v>269</v>
      </c>
      <c r="B146" s="170">
        <f>IF('Indicator Date hidden'!C147="x","x",$B$2-'Indicator Date hidden'!C147)</f>
        <v>0</v>
      </c>
      <c r="C146" s="170">
        <f>IF('Indicator Date hidden'!D147="x","x",$C$2-'Indicator Date hidden'!D147)</f>
        <v>0</v>
      </c>
      <c r="D146" s="170">
        <f>IF('Indicator Date hidden'!E147="x","x",$D$2-'Indicator Date hidden'!E147)</f>
        <v>0</v>
      </c>
      <c r="E146" s="170">
        <f>IF('Indicator Date hidden'!F147="x","x",$E$2-'Indicator Date hidden'!F147)</f>
        <v>0</v>
      </c>
      <c r="F146" s="170">
        <f>IF('Indicator Date hidden'!G147="x","x",$F$2-'Indicator Date hidden'!G147)</f>
        <v>0</v>
      </c>
      <c r="G146" s="170">
        <f>IF('Indicator Date hidden'!H147="x","x",$G$2-'Indicator Date hidden'!H147)</f>
        <v>0</v>
      </c>
      <c r="H146" s="170">
        <f>IF('Indicator Date hidden'!I147="x","x",$H$2-'Indicator Date hidden'!I147)</f>
        <v>0</v>
      </c>
      <c r="I146" s="170">
        <f>IF('Indicator Date hidden'!J147="x","x",$I$2-'Indicator Date hidden'!J147)</f>
        <v>0</v>
      </c>
      <c r="J146" s="170">
        <f>IF('Indicator Date hidden'!K147="x","x",$J$2-'Indicator Date hidden'!K147)</f>
        <v>0</v>
      </c>
      <c r="K146" s="170">
        <f>IF('Indicator Date hidden'!L147="x","x",$K$2-'Indicator Date hidden'!L147)</f>
        <v>0</v>
      </c>
      <c r="L146" s="170">
        <f>IF('Indicator Date hidden'!M147="x","x",$L$2-'Indicator Date hidden'!M147)</f>
        <v>0</v>
      </c>
      <c r="M146" s="170">
        <f>IF('Indicator Date hidden'!N147="x","x",$M$2-'Indicator Date hidden'!N147)</f>
        <v>0</v>
      </c>
      <c r="N146" s="170">
        <f>IF('Indicator Date hidden'!O147="x","x",$N$2-'Indicator Date hidden'!O147)</f>
        <v>0</v>
      </c>
      <c r="O146" s="170">
        <f>IF('Indicator Date hidden'!P147="x","x",$O$2-'Indicator Date hidden'!P147)</f>
        <v>0</v>
      </c>
      <c r="P146" s="170">
        <f>IF('Indicator Date hidden'!Q147="x","x",$P$2-'Indicator Date hidden'!Q147)</f>
        <v>0</v>
      </c>
      <c r="Q146" s="170" t="str">
        <f>IF('Indicator Date hidden'!R147="x","x",$Q$2-'Indicator Date hidden'!R147)</f>
        <v>x</v>
      </c>
      <c r="R146" s="170">
        <f>IF('Indicator Date hidden'!S147="x","x",$R$2-'Indicator Date hidden'!S147)</f>
        <v>0</v>
      </c>
      <c r="S146" s="170">
        <f>IF('Indicator Date hidden'!T147="x","x",$S$2-'Indicator Date hidden'!T147)</f>
        <v>0</v>
      </c>
      <c r="T146" s="170">
        <f>IF('Indicator Date hidden'!U147="x","x",$T$2-'Indicator Date hidden'!U147)</f>
        <v>0</v>
      </c>
      <c r="U146" s="170">
        <f>IF('Indicator Date hidden'!V147="x","x",$U$2-'Indicator Date hidden'!V147)</f>
        <v>0</v>
      </c>
      <c r="V146" s="170">
        <f>IF('Indicator Date hidden'!W147="x","x",$V$2-'Indicator Date hidden'!W147)</f>
        <v>1</v>
      </c>
      <c r="W146" s="170" t="str">
        <f>IF('Indicator Date hidden'!X147="x","x",$W$2-'Indicator Date hidden'!X147)</f>
        <v>x</v>
      </c>
      <c r="X146" s="170">
        <f>IF('Indicator Date hidden'!Y147="x","x",$X$2-'Indicator Date hidden'!Y147)</f>
        <v>4</v>
      </c>
      <c r="Y146" s="170">
        <f>IF('Indicator Date hidden'!Z147="x","x",$Y$2-'Indicator Date hidden'!Z147)</f>
        <v>0</v>
      </c>
      <c r="Z146" s="170">
        <f>IF('Indicator Date hidden'!AA147="x","x",$Z$2-'Indicator Date hidden'!AA147)</f>
        <v>0</v>
      </c>
      <c r="AA146" s="170" t="str">
        <f>IF('Indicator Date hidden'!AB147="x","x",$AA$2-'Indicator Date hidden'!AB147)</f>
        <v>x</v>
      </c>
      <c r="AB146" s="170">
        <f>IF('Indicator Date hidden'!AC147="x","x",$AB$2-'Indicator Date hidden'!AC147)</f>
        <v>0</v>
      </c>
      <c r="AC146" s="170">
        <f>IF('Indicator Date hidden'!AD147="x","x",$AC$2-'Indicator Date hidden'!AD147)</f>
        <v>0</v>
      </c>
      <c r="AD146" s="170" t="str">
        <f>IF('Indicator Date hidden'!AE147="x","x",$AD$2-'Indicator Date hidden'!AE147)</f>
        <v>x</v>
      </c>
      <c r="AE146" s="170" t="str">
        <f>IF('Indicator Date hidden'!AF147="x","x",$AE$2-'Indicator Date hidden'!AF147)</f>
        <v>x</v>
      </c>
      <c r="AF146" s="170">
        <f>IF('Indicator Date hidden'!AG147="x","x",$AF$2-'Indicator Date hidden'!AG147)</f>
        <v>7</v>
      </c>
      <c r="AG146" s="170">
        <f>IF('Indicator Date hidden'!AH147="x","x",$AG$2-'Indicator Date hidden'!AH147)</f>
        <v>0</v>
      </c>
      <c r="AH146" s="170">
        <f>IF('Indicator Date hidden'!AI147="x","x",$AH$2-'Indicator Date hidden'!AI147)</f>
        <v>0</v>
      </c>
      <c r="AI146" s="170">
        <f>IF('Indicator Date hidden'!AJ147="x","x",$AI$2-'Indicator Date hidden'!AJ147)</f>
        <v>0</v>
      </c>
      <c r="AJ146" s="170" t="str">
        <f>IF('Indicator Date hidden'!AK147="x","x",$AJ$2-'Indicator Date hidden'!AK147)</f>
        <v>x</v>
      </c>
      <c r="AK146" s="170">
        <f>IF('Indicator Date hidden'!AL147="x","x",$AK$2-'Indicator Date hidden'!AL147)</f>
        <v>1</v>
      </c>
      <c r="AL146" s="170">
        <f>IF('Indicator Date hidden'!AM147="x","x",$AL$2-'Indicator Date hidden'!AM147)</f>
        <v>0</v>
      </c>
      <c r="AM146" s="170">
        <f>IF('Indicator Date hidden'!AN147="x","x",$AM$2-'Indicator Date hidden'!AN147)</f>
        <v>0</v>
      </c>
      <c r="AN146" s="170">
        <f>IF('Indicator Date hidden'!AO147="x","x",$AN$2-'Indicator Date hidden'!AO147)</f>
        <v>0</v>
      </c>
      <c r="AO146" s="170">
        <f>IF('Indicator Date hidden'!AP147="x","x",$AO$2-'Indicator Date hidden'!AP147)</f>
        <v>0</v>
      </c>
      <c r="AP146" s="170">
        <f>IF('Indicator Date hidden'!AQ147="x","x",$AP$2-'Indicator Date hidden'!AQ147)</f>
        <v>0</v>
      </c>
      <c r="AQ146" s="170" t="str">
        <f>IF('Indicator Date hidden'!AR147="x","x",$AQ$2-'Indicator Date hidden'!AR147)</f>
        <v>x</v>
      </c>
      <c r="AR146" s="170">
        <f>IF('Indicator Date hidden'!AS147="x","x",$AR$2-'Indicator Date hidden'!AS147)</f>
        <v>0</v>
      </c>
      <c r="AS146" s="170">
        <f>IF('Indicator Date hidden'!AT147="x","x",$AS$2-'Indicator Date hidden'!AT147)</f>
        <v>0</v>
      </c>
      <c r="AT146" s="170">
        <f>IF('Indicator Date hidden'!AU147="x","x",$AT$2-'Indicator Date hidden'!AU147)</f>
        <v>0</v>
      </c>
      <c r="AU146" s="170" t="str">
        <f>IF('Indicator Date hidden'!AV147="x","x",$AU$2-'Indicator Date hidden'!AV147)</f>
        <v>x</v>
      </c>
      <c r="AV146" s="170">
        <f>IF('Indicator Date hidden'!AW147="x","x",$AV$2-'Indicator Date hidden'!AW147)</f>
        <v>0</v>
      </c>
      <c r="AW146" s="170">
        <f>IF('Indicator Date hidden'!AX147="x","x",$AW$2-'Indicator Date hidden'!AX147)</f>
        <v>0</v>
      </c>
      <c r="AX146" s="170">
        <f>IF('Indicator Date hidden'!AY147="x","x",$AX$2-'Indicator Date hidden'!AY147)</f>
        <v>0</v>
      </c>
      <c r="AY146" s="170">
        <f>IF('Indicator Date hidden'!AZ147="x","x",$AY$2-'Indicator Date hidden'!AZ147)</f>
        <v>8</v>
      </c>
      <c r="AZ146" s="170">
        <f>IF('Indicator Date hidden'!BA147="x","x",$AZ$2-'Indicator Date hidden'!BA147)</f>
        <v>0</v>
      </c>
      <c r="BA146" s="5">
        <f t="shared" si="10"/>
        <v>21</v>
      </c>
      <c r="BB146" s="171">
        <f t="shared" si="11"/>
        <v>0.48837209302325579</v>
      </c>
      <c r="BC146" s="5">
        <f t="shared" si="12"/>
        <v>5</v>
      </c>
      <c r="BD146" s="171">
        <f t="shared" si="13"/>
        <v>1.6757100962466811</v>
      </c>
      <c r="BE146" s="174">
        <f t="shared" si="14"/>
        <v>0</v>
      </c>
    </row>
    <row r="147" spans="1:57" x14ac:dyDescent="0.25">
      <c r="A147" t="s">
        <v>271</v>
      </c>
      <c r="B147" s="170">
        <f>IF('Indicator Date hidden'!C148="x","x",$B$2-'Indicator Date hidden'!C148)</f>
        <v>0</v>
      </c>
      <c r="C147" s="170">
        <f>IF('Indicator Date hidden'!D148="x","x",$C$2-'Indicator Date hidden'!D148)</f>
        <v>0</v>
      </c>
      <c r="D147" s="170">
        <f>IF('Indicator Date hidden'!E148="x","x",$D$2-'Indicator Date hidden'!E148)</f>
        <v>0</v>
      </c>
      <c r="E147" s="170">
        <f>IF('Indicator Date hidden'!F148="x","x",$E$2-'Indicator Date hidden'!F148)</f>
        <v>0</v>
      </c>
      <c r="F147" s="170">
        <f>IF('Indicator Date hidden'!G148="x","x",$F$2-'Indicator Date hidden'!G148)</f>
        <v>0</v>
      </c>
      <c r="G147" s="170">
        <f>IF('Indicator Date hidden'!H148="x","x",$G$2-'Indicator Date hidden'!H148)</f>
        <v>0</v>
      </c>
      <c r="H147" s="170">
        <f>IF('Indicator Date hidden'!I148="x","x",$H$2-'Indicator Date hidden'!I148)</f>
        <v>0</v>
      </c>
      <c r="I147" s="170">
        <f>IF('Indicator Date hidden'!J148="x","x",$I$2-'Indicator Date hidden'!J148)</f>
        <v>0</v>
      </c>
      <c r="J147" s="170">
        <f>IF('Indicator Date hidden'!K148="x","x",$J$2-'Indicator Date hidden'!K148)</f>
        <v>0</v>
      </c>
      <c r="K147" s="170">
        <f>IF('Indicator Date hidden'!L148="x","x",$K$2-'Indicator Date hidden'!L148)</f>
        <v>0</v>
      </c>
      <c r="L147" s="170">
        <f>IF('Indicator Date hidden'!M148="x","x",$L$2-'Indicator Date hidden'!M148)</f>
        <v>0</v>
      </c>
      <c r="M147" s="170">
        <f>IF('Indicator Date hidden'!N148="x","x",$M$2-'Indicator Date hidden'!N148)</f>
        <v>0</v>
      </c>
      <c r="N147" s="170">
        <f>IF('Indicator Date hidden'!O148="x","x",$N$2-'Indicator Date hidden'!O148)</f>
        <v>0</v>
      </c>
      <c r="O147" s="170">
        <f>IF('Indicator Date hidden'!P148="x","x",$O$2-'Indicator Date hidden'!P148)</f>
        <v>0</v>
      </c>
      <c r="P147" s="170">
        <f>IF('Indicator Date hidden'!Q148="x","x",$P$2-'Indicator Date hidden'!Q148)</f>
        <v>0</v>
      </c>
      <c r="Q147" s="170" t="str">
        <f>IF('Indicator Date hidden'!R148="x","x",$Q$2-'Indicator Date hidden'!R148)</f>
        <v>x</v>
      </c>
      <c r="R147" s="170">
        <f>IF('Indicator Date hidden'!S148="x","x",$R$2-'Indicator Date hidden'!S148)</f>
        <v>0</v>
      </c>
      <c r="S147" s="170">
        <f>IF('Indicator Date hidden'!T148="x","x",$S$2-'Indicator Date hidden'!T148)</f>
        <v>0</v>
      </c>
      <c r="T147" s="170">
        <f>IF('Indicator Date hidden'!U148="x","x",$T$2-'Indicator Date hidden'!U148)</f>
        <v>0</v>
      </c>
      <c r="U147" s="170">
        <f>IF('Indicator Date hidden'!V148="x","x",$U$2-'Indicator Date hidden'!V148)</f>
        <v>0</v>
      </c>
      <c r="V147" s="170">
        <f>IF('Indicator Date hidden'!W148="x","x",$V$2-'Indicator Date hidden'!W148)</f>
        <v>1</v>
      </c>
      <c r="W147" s="170">
        <f>IF('Indicator Date hidden'!X148="x","x",$W$2-'Indicator Date hidden'!X148)</f>
        <v>2</v>
      </c>
      <c r="X147" s="170">
        <f>IF('Indicator Date hidden'!Y148="x","x",$X$2-'Indicator Date hidden'!Y148)</f>
        <v>6</v>
      </c>
      <c r="Y147" s="170">
        <f>IF('Indicator Date hidden'!Z148="x","x",$Y$2-'Indicator Date hidden'!Z148)</f>
        <v>0</v>
      </c>
      <c r="Z147" s="170">
        <f>IF('Indicator Date hidden'!AA148="x","x",$Z$2-'Indicator Date hidden'!AA148)</f>
        <v>0</v>
      </c>
      <c r="AA147" s="170" t="str">
        <f>IF('Indicator Date hidden'!AB148="x","x",$AA$2-'Indicator Date hidden'!AB148)</f>
        <v>x</v>
      </c>
      <c r="AB147" s="170">
        <f>IF('Indicator Date hidden'!AC148="x","x",$AB$2-'Indicator Date hidden'!AC148)</f>
        <v>0</v>
      </c>
      <c r="AC147" s="170">
        <f>IF('Indicator Date hidden'!AD148="x","x",$AC$2-'Indicator Date hidden'!AD148)</f>
        <v>0</v>
      </c>
      <c r="AD147" s="170" t="str">
        <f>IF('Indicator Date hidden'!AE148="x","x",$AD$2-'Indicator Date hidden'!AE148)</f>
        <v>x</v>
      </c>
      <c r="AE147" s="170">
        <f>IF('Indicator Date hidden'!AF148="x","x",$AE$2-'Indicator Date hidden'!AF148)</f>
        <v>0</v>
      </c>
      <c r="AF147" s="170">
        <f>IF('Indicator Date hidden'!AG148="x","x",$AF$2-'Indicator Date hidden'!AG148)</f>
        <v>7</v>
      </c>
      <c r="AG147" s="170">
        <f>IF('Indicator Date hidden'!AH148="x","x",$AG$2-'Indicator Date hidden'!AH148)</f>
        <v>0</v>
      </c>
      <c r="AH147" s="170">
        <f>IF('Indicator Date hidden'!AI148="x","x",$AH$2-'Indicator Date hidden'!AI148)</f>
        <v>0</v>
      </c>
      <c r="AI147" s="170">
        <f>IF('Indicator Date hidden'!AJ148="x","x",$AI$2-'Indicator Date hidden'!AJ148)</f>
        <v>0</v>
      </c>
      <c r="AJ147" s="170" t="str">
        <f>IF('Indicator Date hidden'!AK148="x","x",$AJ$2-'Indicator Date hidden'!AK148)</f>
        <v>x</v>
      </c>
      <c r="AK147" s="170">
        <f>IF('Indicator Date hidden'!AL148="x","x",$AK$2-'Indicator Date hidden'!AL148)</f>
        <v>1</v>
      </c>
      <c r="AL147" s="170">
        <f>IF('Indicator Date hidden'!AM148="x","x",$AL$2-'Indicator Date hidden'!AM148)</f>
        <v>0</v>
      </c>
      <c r="AM147" s="170">
        <f>IF('Indicator Date hidden'!AN148="x","x",$AM$2-'Indicator Date hidden'!AN148)</f>
        <v>0</v>
      </c>
      <c r="AN147" s="170">
        <f>IF('Indicator Date hidden'!AO148="x","x",$AN$2-'Indicator Date hidden'!AO148)</f>
        <v>0</v>
      </c>
      <c r="AO147" s="170" t="str">
        <f>IF('Indicator Date hidden'!AP148="x","x",$AO$2-'Indicator Date hidden'!AP148)</f>
        <v>x</v>
      </c>
      <c r="AP147" s="170" t="str">
        <f>IF('Indicator Date hidden'!AQ148="x","x",$AP$2-'Indicator Date hidden'!AQ148)</f>
        <v>x</v>
      </c>
      <c r="AQ147" s="170">
        <f>IF('Indicator Date hidden'!AR148="x","x",$AQ$2-'Indicator Date hidden'!AR148)</f>
        <v>4</v>
      </c>
      <c r="AR147" s="170">
        <f>IF('Indicator Date hidden'!AS148="x","x",$AR$2-'Indicator Date hidden'!AS148)</f>
        <v>0</v>
      </c>
      <c r="AS147" s="170" t="str">
        <f>IF('Indicator Date hidden'!AT148="x","x",$AS$2-'Indicator Date hidden'!AT148)</f>
        <v>x</v>
      </c>
      <c r="AT147" s="170">
        <f>IF('Indicator Date hidden'!AU148="x","x",$AT$2-'Indicator Date hidden'!AU148)</f>
        <v>0</v>
      </c>
      <c r="AU147" s="170">
        <f>IF('Indicator Date hidden'!AV148="x","x",$AU$2-'Indicator Date hidden'!AV148)</f>
        <v>1</v>
      </c>
      <c r="AV147" s="170">
        <f>IF('Indicator Date hidden'!AW148="x","x",$AV$2-'Indicator Date hidden'!AW148)</f>
        <v>0</v>
      </c>
      <c r="AW147" s="170">
        <f>IF('Indicator Date hidden'!AX148="x","x",$AW$2-'Indicator Date hidden'!AX148)</f>
        <v>0</v>
      </c>
      <c r="AX147" s="170">
        <f>IF('Indicator Date hidden'!AY148="x","x",$AX$2-'Indicator Date hidden'!AY148)</f>
        <v>0</v>
      </c>
      <c r="AY147" s="170">
        <f>IF('Indicator Date hidden'!AZ148="x","x",$AY$2-'Indicator Date hidden'!AZ148)</f>
        <v>0</v>
      </c>
      <c r="AZ147" s="170">
        <f>IF('Indicator Date hidden'!BA148="x","x",$AZ$2-'Indicator Date hidden'!BA148)</f>
        <v>0</v>
      </c>
      <c r="BA147" s="5">
        <f t="shared" si="10"/>
        <v>22</v>
      </c>
      <c r="BB147" s="171">
        <f t="shared" si="11"/>
        <v>0.5</v>
      </c>
      <c r="BC147" s="5">
        <f t="shared" si="12"/>
        <v>7</v>
      </c>
      <c r="BD147" s="171">
        <f t="shared" si="13"/>
        <v>1.4847711791873706</v>
      </c>
      <c r="BE147" s="174">
        <f t="shared" si="14"/>
        <v>0</v>
      </c>
    </row>
    <row r="148" spans="1:57" x14ac:dyDescent="0.25">
      <c r="A148" t="s">
        <v>273</v>
      </c>
      <c r="B148" s="170">
        <f>IF('Indicator Date hidden'!C149="x","x",$B$2-'Indicator Date hidden'!C149)</f>
        <v>0</v>
      </c>
      <c r="C148" s="170">
        <f>IF('Indicator Date hidden'!D149="x","x",$C$2-'Indicator Date hidden'!D149)</f>
        <v>0</v>
      </c>
      <c r="D148" s="170">
        <f>IF('Indicator Date hidden'!E149="x","x",$D$2-'Indicator Date hidden'!E149)</f>
        <v>0</v>
      </c>
      <c r="E148" s="170">
        <f>IF('Indicator Date hidden'!F149="x","x",$E$2-'Indicator Date hidden'!F149)</f>
        <v>0</v>
      </c>
      <c r="F148" s="170">
        <f>IF('Indicator Date hidden'!G149="x","x",$F$2-'Indicator Date hidden'!G149)</f>
        <v>0</v>
      </c>
      <c r="G148" s="170">
        <f>IF('Indicator Date hidden'!H149="x","x",$G$2-'Indicator Date hidden'!H149)</f>
        <v>0</v>
      </c>
      <c r="H148" s="170">
        <f>IF('Indicator Date hidden'!I149="x","x",$H$2-'Indicator Date hidden'!I149)</f>
        <v>0</v>
      </c>
      <c r="I148" s="170">
        <f>IF('Indicator Date hidden'!J149="x","x",$I$2-'Indicator Date hidden'!J149)</f>
        <v>0</v>
      </c>
      <c r="J148" s="170">
        <f>IF('Indicator Date hidden'!K149="x","x",$J$2-'Indicator Date hidden'!K149)</f>
        <v>0</v>
      </c>
      <c r="K148" s="170">
        <f>IF('Indicator Date hidden'!L149="x","x",$K$2-'Indicator Date hidden'!L149)</f>
        <v>0</v>
      </c>
      <c r="L148" s="170">
        <f>IF('Indicator Date hidden'!M149="x","x",$L$2-'Indicator Date hidden'!M149)</f>
        <v>0</v>
      </c>
      <c r="M148" s="170">
        <f>IF('Indicator Date hidden'!N149="x","x",$M$2-'Indicator Date hidden'!N149)</f>
        <v>0</v>
      </c>
      <c r="N148" s="170">
        <f>IF('Indicator Date hidden'!O149="x","x",$N$2-'Indicator Date hidden'!O149)</f>
        <v>0</v>
      </c>
      <c r="O148" s="170">
        <f>IF('Indicator Date hidden'!P149="x","x",$O$2-'Indicator Date hidden'!P149)</f>
        <v>0</v>
      </c>
      <c r="P148" s="170">
        <f>IF('Indicator Date hidden'!Q149="x","x",$P$2-'Indicator Date hidden'!Q149)</f>
        <v>0</v>
      </c>
      <c r="Q148" s="170">
        <f>IF('Indicator Date hidden'!R149="x","x",$Q$2-'Indicator Date hidden'!R149)</f>
        <v>6</v>
      </c>
      <c r="R148" s="170">
        <f>IF('Indicator Date hidden'!S149="x","x",$R$2-'Indicator Date hidden'!S149)</f>
        <v>0</v>
      </c>
      <c r="S148" s="170">
        <f>IF('Indicator Date hidden'!T149="x","x",$S$2-'Indicator Date hidden'!T149)</f>
        <v>0</v>
      </c>
      <c r="T148" s="170">
        <f>IF('Indicator Date hidden'!U149="x","x",$T$2-'Indicator Date hidden'!U149)</f>
        <v>0</v>
      </c>
      <c r="U148" s="170">
        <f>IF('Indicator Date hidden'!V149="x","x",$U$2-'Indicator Date hidden'!V149)</f>
        <v>0</v>
      </c>
      <c r="V148" s="170">
        <f>IF('Indicator Date hidden'!W149="x","x",$V$2-'Indicator Date hidden'!W149)</f>
        <v>1</v>
      </c>
      <c r="W148" s="170">
        <f>IF('Indicator Date hidden'!X149="x","x",$W$2-'Indicator Date hidden'!X149)</f>
        <v>8</v>
      </c>
      <c r="X148" s="170" t="str">
        <f>IF('Indicator Date hidden'!Y149="x","x",$X$2-'Indicator Date hidden'!Y149)</f>
        <v>x</v>
      </c>
      <c r="Y148" s="170">
        <f>IF('Indicator Date hidden'!Z149="x","x",$Y$2-'Indicator Date hidden'!Z149)</f>
        <v>0</v>
      </c>
      <c r="Z148" s="170">
        <f>IF('Indicator Date hidden'!AA149="x","x",$Z$2-'Indicator Date hidden'!AA149)</f>
        <v>0</v>
      </c>
      <c r="AA148" s="170">
        <f>IF('Indicator Date hidden'!AB149="x","x",$AA$2-'Indicator Date hidden'!AB149)</f>
        <v>2</v>
      </c>
      <c r="AB148" s="170">
        <f>IF('Indicator Date hidden'!AC149="x","x",$AB$2-'Indicator Date hidden'!AC149)</f>
        <v>0</v>
      </c>
      <c r="AC148" s="170">
        <f>IF('Indicator Date hidden'!AD149="x","x",$AC$2-'Indicator Date hidden'!AD149)</f>
        <v>0</v>
      </c>
      <c r="AD148" s="170">
        <f>IF('Indicator Date hidden'!AE149="x","x",$AD$2-'Indicator Date hidden'!AE149)</f>
        <v>0</v>
      </c>
      <c r="AE148" s="170">
        <f>IF('Indicator Date hidden'!AF149="x","x",$AE$2-'Indicator Date hidden'!AF149)</f>
        <v>0</v>
      </c>
      <c r="AF148" s="170">
        <f>IF('Indicator Date hidden'!AG149="x","x",$AF$2-'Indicator Date hidden'!AG149)</f>
        <v>5</v>
      </c>
      <c r="AG148" s="170">
        <f>IF('Indicator Date hidden'!AH149="x","x",$AG$2-'Indicator Date hidden'!AH149)</f>
        <v>0</v>
      </c>
      <c r="AH148" s="170">
        <f>IF('Indicator Date hidden'!AI149="x","x",$AH$2-'Indicator Date hidden'!AI149)</f>
        <v>0</v>
      </c>
      <c r="AI148" s="170">
        <f>IF('Indicator Date hidden'!AJ149="x","x",$AI$2-'Indicator Date hidden'!AJ149)</f>
        <v>0</v>
      </c>
      <c r="AJ148" s="170" t="str">
        <f>IF('Indicator Date hidden'!AK149="x","x",$AJ$2-'Indicator Date hidden'!AK149)</f>
        <v>x</v>
      </c>
      <c r="AK148" s="170">
        <f>IF('Indicator Date hidden'!AL149="x","x",$AK$2-'Indicator Date hidden'!AL149)</f>
        <v>1</v>
      </c>
      <c r="AL148" s="170">
        <f>IF('Indicator Date hidden'!AM149="x","x",$AL$2-'Indicator Date hidden'!AM149)</f>
        <v>0</v>
      </c>
      <c r="AM148" s="170">
        <f>IF('Indicator Date hidden'!AN149="x","x",$AM$2-'Indicator Date hidden'!AN149)</f>
        <v>0</v>
      </c>
      <c r="AN148" s="170">
        <f>IF('Indicator Date hidden'!AO149="x","x",$AN$2-'Indicator Date hidden'!AO149)</f>
        <v>0</v>
      </c>
      <c r="AO148" s="170">
        <f>IF('Indicator Date hidden'!AP149="x","x",$AO$2-'Indicator Date hidden'!AP149)</f>
        <v>3</v>
      </c>
      <c r="AP148" s="170" t="str">
        <f>IF('Indicator Date hidden'!AQ149="x","x",$AP$2-'Indicator Date hidden'!AQ149)</f>
        <v>x</v>
      </c>
      <c r="AQ148" s="170" t="str">
        <f>IF('Indicator Date hidden'!AR149="x","x",$AQ$2-'Indicator Date hidden'!AR149)</f>
        <v>x</v>
      </c>
      <c r="AR148" s="170">
        <f>IF('Indicator Date hidden'!AS149="x","x",$AR$2-'Indicator Date hidden'!AS149)</f>
        <v>0</v>
      </c>
      <c r="AS148" s="170">
        <f>IF('Indicator Date hidden'!AT149="x","x",$AS$2-'Indicator Date hidden'!AT149)</f>
        <v>0</v>
      </c>
      <c r="AT148" s="170">
        <f>IF('Indicator Date hidden'!AU149="x","x",$AT$2-'Indicator Date hidden'!AU149)</f>
        <v>0</v>
      </c>
      <c r="AU148" s="170">
        <f>IF('Indicator Date hidden'!AV149="x","x",$AU$2-'Indicator Date hidden'!AV149)</f>
        <v>1</v>
      </c>
      <c r="AV148" s="170">
        <f>IF('Indicator Date hidden'!AW149="x","x",$AV$2-'Indicator Date hidden'!AW149)</f>
        <v>0</v>
      </c>
      <c r="AW148" s="170">
        <f>IF('Indicator Date hidden'!AX149="x","x",$AW$2-'Indicator Date hidden'!AX149)</f>
        <v>0</v>
      </c>
      <c r="AX148" s="170">
        <f>IF('Indicator Date hidden'!AY149="x","x",$AX$2-'Indicator Date hidden'!AY149)</f>
        <v>0</v>
      </c>
      <c r="AY148" s="170">
        <f>IF('Indicator Date hidden'!AZ149="x","x",$AY$2-'Indicator Date hidden'!AZ149)</f>
        <v>0</v>
      </c>
      <c r="AZ148" s="170">
        <f>IF('Indicator Date hidden'!BA149="x","x",$AZ$2-'Indicator Date hidden'!BA149)</f>
        <v>0</v>
      </c>
      <c r="BA148" s="5">
        <f t="shared" si="10"/>
        <v>27</v>
      </c>
      <c r="BB148" s="171">
        <f t="shared" si="11"/>
        <v>0.57446808510638303</v>
      </c>
      <c r="BC148" s="5">
        <f t="shared" si="12"/>
        <v>8</v>
      </c>
      <c r="BD148" s="171">
        <f t="shared" si="13"/>
        <v>1.6340093081724489</v>
      </c>
      <c r="BE148" s="174">
        <f t="shared" si="14"/>
        <v>0</v>
      </c>
    </row>
    <row r="149" spans="1:57" x14ac:dyDescent="0.25">
      <c r="A149" t="s">
        <v>275</v>
      </c>
      <c r="B149" s="170">
        <f>IF('Indicator Date hidden'!C150="x","x",$B$2-'Indicator Date hidden'!C150)</f>
        <v>0</v>
      </c>
      <c r="C149" s="170">
        <f>IF('Indicator Date hidden'!D150="x","x",$C$2-'Indicator Date hidden'!D150)</f>
        <v>0</v>
      </c>
      <c r="D149" s="170">
        <f>IF('Indicator Date hidden'!E150="x","x",$D$2-'Indicator Date hidden'!E150)</f>
        <v>0</v>
      </c>
      <c r="E149" s="170">
        <f>IF('Indicator Date hidden'!F150="x","x",$E$2-'Indicator Date hidden'!F150)</f>
        <v>0</v>
      </c>
      <c r="F149" s="170">
        <f>IF('Indicator Date hidden'!G150="x","x",$F$2-'Indicator Date hidden'!G150)</f>
        <v>0</v>
      </c>
      <c r="G149" s="170">
        <f>IF('Indicator Date hidden'!H150="x","x",$G$2-'Indicator Date hidden'!H150)</f>
        <v>0</v>
      </c>
      <c r="H149" s="170">
        <f>IF('Indicator Date hidden'!I150="x","x",$H$2-'Indicator Date hidden'!I150)</f>
        <v>0</v>
      </c>
      <c r="I149" s="170">
        <f>IF('Indicator Date hidden'!J150="x","x",$I$2-'Indicator Date hidden'!J150)</f>
        <v>0</v>
      </c>
      <c r="J149" s="170">
        <f>IF('Indicator Date hidden'!K150="x","x",$J$2-'Indicator Date hidden'!K150)</f>
        <v>0</v>
      </c>
      <c r="K149" s="170">
        <f>IF('Indicator Date hidden'!L150="x","x",$K$2-'Indicator Date hidden'!L150)</f>
        <v>0</v>
      </c>
      <c r="L149" s="170">
        <f>IF('Indicator Date hidden'!M150="x","x",$L$2-'Indicator Date hidden'!M150)</f>
        <v>0</v>
      </c>
      <c r="M149" s="170">
        <f>IF('Indicator Date hidden'!N150="x","x",$M$2-'Indicator Date hidden'!N150)</f>
        <v>0</v>
      </c>
      <c r="N149" s="170">
        <f>IF('Indicator Date hidden'!O150="x","x",$N$2-'Indicator Date hidden'!O150)</f>
        <v>0</v>
      </c>
      <c r="O149" s="170">
        <f>IF('Indicator Date hidden'!P150="x","x",$O$2-'Indicator Date hidden'!P150)</f>
        <v>0</v>
      </c>
      <c r="P149" s="170">
        <f>IF('Indicator Date hidden'!Q150="x","x",$P$2-'Indicator Date hidden'!Q150)</f>
        <v>0</v>
      </c>
      <c r="Q149" s="170" t="str">
        <f>IF('Indicator Date hidden'!R150="x","x",$Q$2-'Indicator Date hidden'!R150)</f>
        <v>x</v>
      </c>
      <c r="R149" s="170">
        <f>IF('Indicator Date hidden'!S150="x","x",$R$2-'Indicator Date hidden'!S150)</f>
        <v>0</v>
      </c>
      <c r="S149" s="170">
        <f>IF('Indicator Date hidden'!T150="x","x",$S$2-'Indicator Date hidden'!T150)</f>
        <v>0</v>
      </c>
      <c r="T149" s="170">
        <f>IF('Indicator Date hidden'!U150="x","x",$T$2-'Indicator Date hidden'!U150)</f>
        <v>0</v>
      </c>
      <c r="U149" s="170" t="str">
        <f>IF('Indicator Date hidden'!V150="x","x",$U$2-'Indicator Date hidden'!V150)</f>
        <v>x</v>
      </c>
      <c r="V149" s="170">
        <f>IF('Indicator Date hidden'!W150="x","x",$V$2-'Indicator Date hidden'!W150)</f>
        <v>1</v>
      </c>
      <c r="W149" s="170" t="str">
        <f>IF('Indicator Date hidden'!X150="x","x",$W$2-'Indicator Date hidden'!X150)</f>
        <v>x</v>
      </c>
      <c r="X149" s="170">
        <f>IF('Indicator Date hidden'!Y150="x","x",$X$2-'Indicator Date hidden'!Y150)</f>
        <v>4</v>
      </c>
      <c r="Y149" s="170">
        <f>IF('Indicator Date hidden'!Z150="x","x",$Y$2-'Indicator Date hidden'!Z150)</f>
        <v>0</v>
      </c>
      <c r="Z149" s="170">
        <f>IF('Indicator Date hidden'!AA150="x","x",$Z$2-'Indicator Date hidden'!AA150)</f>
        <v>0</v>
      </c>
      <c r="AA149" s="170">
        <f>IF('Indicator Date hidden'!AB150="x","x",$AA$2-'Indicator Date hidden'!AB150)</f>
        <v>0</v>
      </c>
      <c r="AB149" s="170">
        <f>IF('Indicator Date hidden'!AC150="x","x",$AB$2-'Indicator Date hidden'!AC150)</f>
        <v>0</v>
      </c>
      <c r="AC149" s="170">
        <f>IF('Indicator Date hidden'!AD150="x","x",$AC$2-'Indicator Date hidden'!AD150)</f>
        <v>0</v>
      </c>
      <c r="AD149" s="170">
        <f>IF('Indicator Date hidden'!AE150="x","x",$AD$2-'Indicator Date hidden'!AE150)</f>
        <v>0</v>
      </c>
      <c r="AE149" s="170">
        <f>IF('Indicator Date hidden'!AF150="x","x",$AE$2-'Indicator Date hidden'!AF150)</f>
        <v>0</v>
      </c>
      <c r="AF149" s="170" t="str">
        <f>IF('Indicator Date hidden'!AG150="x","x",$AF$2-'Indicator Date hidden'!AG150)</f>
        <v>x</v>
      </c>
      <c r="AG149" s="170">
        <f>IF('Indicator Date hidden'!AH150="x","x",$AG$2-'Indicator Date hidden'!AH150)</f>
        <v>0</v>
      </c>
      <c r="AH149" s="170">
        <f>IF('Indicator Date hidden'!AI150="x","x",$AH$2-'Indicator Date hidden'!AI150)</f>
        <v>0</v>
      </c>
      <c r="AI149" s="170">
        <f>IF('Indicator Date hidden'!AJ150="x","x",$AI$2-'Indicator Date hidden'!AJ150)</f>
        <v>0</v>
      </c>
      <c r="AJ149" s="170" t="str">
        <f>IF('Indicator Date hidden'!AK150="x","x",$AJ$2-'Indicator Date hidden'!AK150)</f>
        <v>x</v>
      </c>
      <c r="AK149" s="170">
        <f>IF('Indicator Date hidden'!AL150="x","x",$AK$2-'Indicator Date hidden'!AL150)</f>
        <v>1</v>
      </c>
      <c r="AL149" s="170">
        <f>IF('Indicator Date hidden'!AM150="x","x",$AL$2-'Indicator Date hidden'!AM150)</f>
        <v>0</v>
      </c>
      <c r="AM149" s="170">
        <f>IF('Indicator Date hidden'!AN150="x","x",$AM$2-'Indicator Date hidden'!AN150)</f>
        <v>0</v>
      </c>
      <c r="AN149" s="170">
        <f>IF('Indicator Date hidden'!AO150="x","x",$AN$2-'Indicator Date hidden'!AO150)</f>
        <v>0</v>
      </c>
      <c r="AO149" s="170">
        <f>IF('Indicator Date hidden'!AP150="x","x",$AO$2-'Indicator Date hidden'!AP150)</f>
        <v>1</v>
      </c>
      <c r="AP149" s="170">
        <f>IF('Indicator Date hidden'!AQ150="x","x",$AP$2-'Indicator Date hidden'!AQ150)</f>
        <v>0</v>
      </c>
      <c r="AQ149" s="170" t="str">
        <f>IF('Indicator Date hidden'!AR150="x","x",$AQ$2-'Indicator Date hidden'!AR150)</f>
        <v>x</v>
      </c>
      <c r="AR149" s="170">
        <f>IF('Indicator Date hidden'!AS150="x","x",$AR$2-'Indicator Date hidden'!AS150)</f>
        <v>0</v>
      </c>
      <c r="AS149" s="170">
        <f>IF('Indicator Date hidden'!AT150="x","x",$AS$2-'Indicator Date hidden'!AT150)</f>
        <v>0</v>
      </c>
      <c r="AT149" s="170">
        <f>IF('Indicator Date hidden'!AU150="x","x",$AT$2-'Indicator Date hidden'!AU150)</f>
        <v>0</v>
      </c>
      <c r="AU149" s="170">
        <f>IF('Indicator Date hidden'!AV150="x","x",$AU$2-'Indicator Date hidden'!AV150)</f>
        <v>1</v>
      </c>
      <c r="AV149" s="170">
        <f>IF('Indicator Date hidden'!AW150="x","x",$AV$2-'Indicator Date hidden'!AW150)</f>
        <v>0</v>
      </c>
      <c r="AW149" s="170">
        <f>IF('Indicator Date hidden'!AX150="x","x",$AW$2-'Indicator Date hidden'!AX150)</f>
        <v>0</v>
      </c>
      <c r="AX149" s="170">
        <f>IF('Indicator Date hidden'!AY150="x","x",$AX$2-'Indicator Date hidden'!AY150)</f>
        <v>0</v>
      </c>
      <c r="AY149" s="170">
        <f>IF('Indicator Date hidden'!AZ150="x","x",$AY$2-'Indicator Date hidden'!AZ150)</f>
        <v>0</v>
      </c>
      <c r="AZ149" s="170">
        <f>IF('Indicator Date hidden'!BA150="x","x",$AZ$2-'Indicator Date hidden'!BA150)</f>
        <v>0</v>
      </c>
      <c r="BA149" s="5">
        <f t="shared" si="10"/>
        <v>8</v>
      </c>
      <c r="BB149" s="171">
        <f t="shared" si="11"/>
        <v>0.17777777777777778</v>
      </c>
      <c r="BC149" s="5">
        <f t="shared" si="12"/>
        <v>5</v>
      </c>
      <c r="BD149" s="171">
        <f t="shared" si="13"/>
        <v>0.64252587976893161</v>
      </c>
      <c r="BE149" s="174">
        <f t="shared" si="14"/>
        <v>0</v>
      </c>
    </row>
    <row r="150" spans="1:57" x14ac:dyDescent="0.25">
      <c r="A150" t="s">
        <v>277</v>
      </c>
      <c r="B150" s="170">
        <f>IF('Indicator Date hidden'!C151="x","x",$B$2-'Indicator Date hidden'!C151)</f>
        <v>0</v>
      </c>
      <c r="C150" s="170">
        <f>IF('Indicator Date hidden'!D151="x","x",$C$2-'Indicator Date hidden'!D151)</f>
        <v>0</v>
      </c>
      <c r="D150" s="170">
        <f>IF('Indicator Date hidden'!E151="x","x",$D$2-'Indicator Date hidden'!E151)</f>
        <v>0</v>
      </c>
      <c r="E150" s="170">
        <f>IF('Indicator Date hidden'!F151="x","x",$E$2-'Indicator Date hidden'!F151)</f>
        <v>0</v>
      </c>
      <c r="F150" s="170">
        <f>IF('Indicator Date hidden'!G151="x","x",$F$2-'Indicator Date hidden'!G151)</f>
        <v>0</v>
      </c>
      <c r="G150" s="170">
        <f>IF('Indicator Date hidden'!H151="x","x",$G$2-'Indicator Date hidden'!H151)</f>
        <v>0</v>
      </c>
      <c r="H150" s="170">
        <f>IF('Indicator Date hidden'!I151="x","x",$H$2-'Indicator Date hidden'!I151)</f>
        <v>0</v>
      </c>
      <c r="I150" s="170">
        <f>IF('Indicator Date hidden'!J151="x","x",$I$2-'Indicator Date hidden'!J151)</f>
        <v>0</v>
      </c>
      <c r="J150" s="170">
        <f>IF('Indicator Date hidden'!K151="x","x",$J$2-'Indicator Date hidden'!K151)</f>
        <v>0</v>
      </c>
      <c r="K150" s="170">
        <f>IF('Indicator Date hidden'!L151="x","x",$K$2-'Indicator Date hidden'!L151)</f>
        <v>0</v>
      </c>
      <c r="L150" s="170">
        <f>IF('Indicator Date hidden'!M151="x","x",$L$2-'Indicator Date hidden'!M151)</f>
        <v>0</v>
      </c>
      <c r="M150" s="170">
        <f>IF('Indicator Date hidden'!N151="x","x",$M$2-'Indicator Date hidden'!N151)</f>
        <v>0</v>
      </c>
      <c r="N150" s="170">
        <f>IF('Indicator Date hidden'!O151="x","x",$N$2-'Indicator Date hidden'!O151)</f>
        <v>0</v>
      </c>
      <c r="O150" s="170">
        <f>IF('Indicator Date hidden'!P151="x","x",$O$2-'Indicator Date hidden'!P151)</f>
        <v>0</v>
      </c>
      <c r="P150" s="170">
        <f>IF('Indicator Date hidden'!Q151="x","x",$P$2-'Indicator Date hidden'!Q151)</f>
        <v>0</v>
      </c>
      <c r="Q150" s="170">
        <f>IF('Indicator Date hidden'!R151="x","x",$Q$2-'Indicator Date hidden'!R151)</f>
        <v>1</v>
      </c>
      <c r="R150" s="170">
        <f>IF('Indicator Date hidden'!S151="x","x",$R$2-'Indicator Date hidden'!S151)</f>
        <v>0</v>
      </c>
      <c r="S150" s="170">
        <f>IF('Indicator Date hidden'!T151="x","x",$S$2-'Indicator Date hidden'!T151)</f>
        <v>0</v>
      </c>
      <c r="T150" s="170">
        <f>IF('Indicator Date hidden'!U151="x","x",$T$2-'Indicator Date hidden'!U151)</f>
        <v>0</v>
      </c>
      <c r="U150" s="170">
        <f>IF('Indicator Date hidden'!V151="x","x",$U$2-'Indicator Date hidden'!V151)</f>
        <v>0</v>
      </c>
      <c r="V150" s="170">
        <f>IF('Indicator Date hidden'!W151="x","x",$V$2-'Indicator Date hidden'!W151)</f>
        <v>1</v>
      </c>
      <c r="W150" s="170">
        <f>IF('Indicator Date hidden'!X151="x","x",$W$2-'Indicator Date hidden'!X151)</f>
        <v>0</v>
      </c>
      <c r="X150" s="170">
        <f>IF('Indicator Date hidden'!Y151="x","x",$X$2-'Indicator Date hidden'!Y151)</f>
        <v>0</v>
      </c>
      <c r="Y150" s="170">
        <f>IF('Indicator Date hidden'!Z151="x","x",$Y$2-'Indicator Date hidden'!Z151)</f>
        <v>0</v>
      </c>
      <c r="Z150" s="170">
        <f>IF('Indicator Date hidden'!AA151="x","x",$Z$2-'Indicator Date hidden'!AA151)</f>
        <v>0</v>
      </c>
      <c r="AA150" s="170">
        <f>IF('Indicator Date hidden'!AB151="x","x",$AA$2-'Indicator Date hidden'!AB151)</f>
        <v>0</v>
      </c>
      <c r="AB150" s="170">
        <f>IF('Indicator Date hidden'!AC151="x","x",$AB$2-'Indicator Date hidden'!AC151)</f>
        <v>0</v>
      </c>
      <c r="AC150" s="170">
        <f>IF('Indicator Date hidden'!AD151="x","x",$AC$2-'Indicator Date hidden'!AD151)</f>
        <v>0</v>
      </c>
      <c r="AD150" s="170">
        <f>IF('Indicator Date hidden'!AE151="x","x",$AD$2-'Indicator Date hidden'!AE151)</f>
        <v>0</v>
      </c>
      <c r="AE150" s="170">
        <f>IF('Indicator Date hidden'!AF151="x","x",$AE$2-'Indicator Date hidden'!AF151)</f>
        <v>0</v>
      </c>
      <c r="AF150" s="170">
        <f>IF('Indicator Date hidden'!AG151="x","x",$AF$2-'Indicator Date hidden'!AG151)</f>
        <v>4</v>
      </c>
      <c r="AG150" s="170">
        <f>IF('Indicator Date hidden'!AH151="x","x",$AG$2-'Indicator Date hidden'!AH151)</f>
        <v>0</v>
      </c>
      <c r="AH150" s="170">
        <f>IF('Indicator Date hidden'!AI151="x","x",$AH$2-'Indicator Date hidden'!AI151)</f>
        <v>0</v>
      </c>
      <c r="AI150" s="170">
        <f>IF('Indicator Date hidden'!AJ151="x","x",$AI$2-'Indicator Date hidden'!AJ151)</f>
        <v>0</v>
      </c>
      <c r="AJ150" s="170">
        <f>IF('Indicator Date hidden'!AK151="x","x",$AJ$2-'Indicator Date hidden'!AK151)</f>
        <v>1</v>
      </c>
      <c r="AK150" s="170">
        <f>IF('Indicator Date hidden'!AL151="x","x",$AK$2-'Indicator Date hidden'!AL151)</f>
        <v>1</v>
      </c>
      <c r="AL150" s="170">
        <f>IF('Indicator Date hidden'!AM151="x","x",$AL$2-'Indicator Date hidden'!AM151)</f>
        <v>0</v>
      </c>
      <c r="AM150" s="170">
        <f>IF('Indicator Date hidden'!AN151="x","x",$AM$2-'Indicator Date hidden'!AN151)</f>
        <v>0</v>
      </c>
      <c r="AN150" s="170">
        <f>IF('Indicator Date hidden'!AO151="x","x",$AN$2-'Indicator Date hidden'!AO151)</f>
        <v>0</v>
      </c>
      <c r="AO150" s="170">
        <f>IF('Indicator Date hidden'!AP151="x","x",$AO$2-'Indicator Date hidden'!AP151)</f>
        <v>0</v>
      </c>
      <c r="AP150" s="170">
        <f>IF('Indicator Date hidden'!AQ151="x","x",$AP$2-'Indicator Date hidden'!AQ151)</f>
        <v>0</v>
      </c>
      <c r="AQ150" s="170">
        <f>IF('Indicator Date hidden'!AR151="x","x",$AQ$2-'Indicator Date hidden'!AR151)</f>
        <v>0</v>
      </c>
      <c r="AR150" s="170">
        <f>IF('Indicator Date hidden'!AS151="x","x",$AR$2-'Indicator Date hidden'!AS151)</f>
        <v>0</v>
      </c>
      <c r="AS150" s="170">
        <f>IF('Indicator Date hidden'!AT151="x","x",$AS$2-'Indicator Date hidden'!AT151)</f>
        <v>0</v>
      </c>
      <c r="AT150" s="170">
        <f>IF('Indicator Date hidden'!AU151="x","x",$AT$2-'Indicator Date hidden'!AU151)</f>
        <v>0</v>
      </c>
      <c r="AU150" s="170">
        <f>IF('Indicator Date hidden'!AV151="x","x",$AU$2-'Indicator Date hidden'!AV151)</f>
        <v>1</v>
      </c>
      <c r="AV150" s="170">
        <f>IF('Indicator Date hidden'!AW151="x","x",$AV$2-'Indicator Date hidden'!AW151)</f>
        <v>0</v>
      </c>
      <c r="AW150" s="170">
        <f>IF('Indicator Date hidden'!AX151="x","x",$AW$2-'Indicator Date hidden'!AX151)</f>
        <v>0</v>
      </c>
      <c r="AX150" s="170">
        <f>IF('Indicator Date hidden'!AY151="x","x",$AX$2-'Indicator Date hidden'!AY151)</f>
        <v>0</v>
      </c>
      <c r="AY150" s="170">
        <f>IF('Indicator Date hidden'!AZ151="x","x",$AY$2-'Indicator Date hidden'!AZ151)</f>
        <v>0</v>
      </c>
      <c r="AZ150" s="170">
        <f>IF('Indicator Date hidden'!BA151="x","x",$AZ$2-'Indicator Date hidden'!BA151)</f>
        <v>0</v>
      </c>
      <c r="BA150" s="5">
        <f t="shared" si="10"/>
        <v>9</v>
      </c>
      <c r="BB150" s="171">
        <f t="shared" si="11"/>
        <v>0.17647058823529413</v>
      </c>
      <c r="BC150" s="5">
        <f t="shared" si="12"/>
        <v>6</v>
      </c>
      <c r="BD150" s="171">
        <f t="shared" si="13"/>
        <v>0.61694638127655976</v>
      </c>
      <c r="BE150" s="174">
        <f t="shared" si="14"/>
        <v>0</v>
      </c>
    </row>
    <row r="151" spans="1:57" x14ac:dyDescent="0.25">
      <c r="A151" t="s">
        <v>279</v>
      </c>
      <c r="B151" s="170">
        <f>IF('Indicator Date hidden'!C152="x","x",$B$2-'Indicator Date hidden'!C152)</f>
        <v>0</v>
      </c>
      <c r="C151" s="170">
        <f>IF('Indicator Date hidden'!D152="x","x",$C$2-'Indicator Date hidden'!D152)</f>
        <v>0</v>
      </c>
      <c r="D151" s="170">
        <f>IF('Indicator Date hidden'!E152="x","x",$D$2-'Indicator Date hidden'!E152)</f>
        <v>0</v>
      </c>
      <c r="E151" s="170">
        <f>IF('Indicator Date hidden'!F152="x","x",$E$2-'Indicator Date hidden'!F152)</f>
        <v>0</v>
      </c>
      <c r="F151" s="170">
        <f>IF('Indicator Date hidden'!G152="x","x",$F$2-'Indicator Date hidden'!G152)</f>
        <v>0</v>
      </c>
      <c r="G151" s="170">
        <f>IF('Indicator Date hidden'!H152="x","x",$G$2-'Indicator Date hidden'!H152)</f>
        <v>0</v>
      </c>
      <c r="H151" s="170">
        <f>IF('Indicator Date hidden'!I152="x","x",$H$2-'Indicator Date hidden'!I152)</f>
        <v>0</v>
      </c>
      <c r="I151" s="170">
        <f>IF('Indicator Date hidden'!J152="x","x",$I$2-'Indicator Date hidden'!J152)</f>
        <v>0</v>
      </c>
      <c r="J151" s="170">
        <f>IF('Indicator Date hidden'!K152="x","x",$J$2-'Indicator Date hidden'!K152)</f>
        <v>0</v>
      </c>
      <c r="K151" s="170">
        <f>IF('Indicator Date hidden'!L152="x","x",$K$2-'Indicator Date hidden'!L152)</f>
        <v>0</v>
      </c>
      <c r="L151" s="170">
        <f>IF('Indicator Date hidden'!M152="x","x",$L$2-'Indicator Date hidden'!M152)</f>
        <v>0</v>
      </c>
      <c r="M151" s="170">
        <f>IF('Indicator Date hidden'!N152="x","x",$M$2-'Indicator Date hidden'!N152)</f>
        <v>0</v>
      </c>
      <c r="N151" s="170">
        <f>IF('Indicator Date hidden'!O152="x","x",$N$2-'Indicator Date hidden'!O152)</f>
        <v>0</v>
      </c>
      <c r="O151" s="170">
        <f>IF('Indicator Date hidden'!P152="x","x",$O$2-'Indicator Date hidden'!P152)</f>
        <v>0</v>
      </c>
      <c r="P151" s="170">
        <f>IF('Indicator Date hidden'!Q152="x","x",$P$2-'Indicator Date hidden'!Q152)</f>
        <v>0</v>
      </c>
      <c r="Q151" s="170">
        <f>IF('Indicator Date hidden'!R152="x","x",$Q$2-'Indicator Date hidden'!R152)</f>
        <v>1</v>
      </c>
      <c r="R151" s="170">
        <f>IF('Indicator Date hidden'!S152="x","x",$R$2-'Indicator Date hidden'!S152)</f>
        <v>0</v>
      </c>
      <c r="S151" s="170">
        <f>IF('Indicator Date hidden'!T152="x","x",$S$2-'Indicator Date hidden'!T152)</f>
        <v>0</v>
      </c>
      <c r="T151" s="170">
        <f>IF('Indicator Date hidden'!U152="x","x",$T$2-'Indicator Date hidden'!U152)</f>
        <v>0</v>
      </c>
      <c r="U151" s="170">
        <f>IF('Indicator Date hidden'!V152="x","x",$U$2-'Indicator Date hidden'!V152)</f>
        <v>0</v>
      </c>
      <c r="V151" s="170">
        <f>IF('Indicator Date hidden'!W152="x","x",$V$2-'Indicator Date hidden'!W152)</f>
        <v>1</v>
      </c>
      <c r="W151" s="170">
        <f>IF('Indicator Date hidden'!X152="x","x",$W$2-'Indicator Date hidden'!X152)</f>
        <v>2</v>
      </c>
      <c r="X151" s="170">
        <f>IF('Indicator Date hidden'!Y152="x","x",$X$2-'Indicator Date hidden'!Y152)</f>
        <v>6</v>
      </c>
      <c r="Y151" s="170">
        <f>IF('Indicator Date hidden'!Z152="x","x",$Y$2-'Indicator Date hidden'!Z152)</f>
        <v>0</v>
      </c>
      <c r="Z151" s="170">
        <f>IF('Indicator Date hidden'!AA152="x","x",$Z$2-'Indicator Date hidden'!AA152)</f>
        <v>0</v>
      </c>
      <c r="AA151" s="170">
        <f>IF('Indicator Date hidden'!AB152="x","x",$AA$2-'Indicator Date hidden'!AB152)</f>
        <v>0</v>
      </c>
      <c r="AB151" s="170">
        <f>IF('Indicator Date hidden'!AC152="x","x",$AB$2-'Indicator Date hidden'!AC152)</f>
        <v>0</v>
      </c>
      <c r="AC151" s="170">
        <f>IF('Indicator Date hidden'!AD152="x","x",$AC$2-'Indicator Date hidden'!AD152)</f>
        <v>0</v>
      </c>
      <c r="AD151" s="170" t="str">
        <f>IF('Indicator Date hidden'!AE152="x","x",$AD$2-'Indicator Date hidden'!AE152)</f>
        <v>x</v>
      </c>
      <c r="AE151" s="170">
        <f>IF('Indicator Date hidden'!AF152="x","x",$AE$2-'Indicator Date hidden'!AF152)</f>
        <v>0</v>
      </c>
      <c r="AF151" s="170">
        <f>IF('Indicator Date hidden'!AG152="x","x",$AF$2-'Indicator Date hidden'!AG152)</f>
        <v>5</v>
      </c>
      <c r="AG151" s="170">
        <f>IF('Indicator Date hidden'!AH152="x","x",$AG$2-'Indicator Date hidden'!AH152)</f>
        <v>0</v>
      </c>
      <c r="AH151" s="170">
        <f>IF('Indicator Date hidden'!AI152="x","x",$AH$2-'Indicator Date hidden'!AI152)</f>
        <v>0</v>
      </c>
      <c r="AI151" s="170">
        <f>IF('Indicator Date hidden'!AJ152="x","x",$AI$2-'Indicator Date hidden'!AJ152)</f>
        <v>0</v>
      </c>
      <c r="AJ151" s="170" t="str">
        <f>IF('Indicator Date hidden'!AK152="x","x",$AJ$2-'Indicator Date hidden'!AK152)</f>
        <v>x</v>
      </c>
      <c r="AK151" s="170">
        <f>IF('Indicator Date hidden'!AL152="x","x",$AK$2-'Indicator Date hidden'!AL152)</f>
        <v>1</v>
      </c>
      <c r="AL151" s="170">
        <f>IF('Indicator Date hidden'!AM152="x","x",$AL$2-'Indicator Date hidden'!AM152)</f>
        <v>0</v>
      </c>
      <c r="AM151" s="170">
        <f>IF('Indicator Date hidden'!AN152="x","x",$AM$2-'Indicator Date hidden'!AN152)</f>
        <v>0</v>
      </c>
      <c r="AN151" s="170">
        <f>IF('Indicator Date hidden'!AO152="x","x",$AN$2-'Indicator Date hidden'!AO152)</f>
        <v>0</v>
      </c>
      <c r="AO151" s="170">
        <f>IF('Indicator Date hidden'!AP152="x","x",$AO$2-'Indicator Date hidden'!AP152)</f>
        <v>3</v>
      </c>
      <c r="AP151" s="170">
        <f>IF('Indicator Date hidden'!AQ152="x","x",$AP$2-'Indicator Date hidden'!AQ152)</f>
        <v>2</v>
      </c>
      <c r="AQ151" s="170">
        <f>IF('Indicator Date hidden'!AR152="x","x",$AQ$2-'Indicator Date hidden'!AR152)</f>
        <v>0</v>
      </c>
      <c r="AR151" s="170">
        <f>IF('Indicator Date hidden'!AS152="x","x",$AR$2-'Indicator Date hidden'!AS152)</f>
        <v>0</v>
      </c>
      <c r="AS151" s="170">
        <f>IF('Indicator Date hidden'!AT152="x","x",$AS$2-'Indicator Date hidden'!AT152)</f>
        <v>0</v>
      </c>
      <c r="AT151" s="170">
        <f>IF('Indicator Date hidden'!AU152="x","x",$AT$2-'Indicator Date hidden'!AU152)</f>
        <v>0</v>
      </c>
      <c r="AU151" s="170">
        <f>IF('Indicator Date hidden'!AV152="x","x",$AU$2-'Indicator Date hidden'!AV152)</f>
        <v>0</v>
      </c>
      <c r="AV151" s="170">
        <f>IF('Indicator Date hidden'!AW152="x","x",$AV$2-'Indicator Date hidden'!AW152)</f>
        <v>0</v>
      </c>
      <c r="AW151" s="170">
        <f>IF('Indicator Date hidden'!AX152="x","x",$AW$2-'Indicator Date hidden'!AX152)</f>
        <v>0</v>
      </c>
      <c r="AX151" s="170">
        <f>IF('Indicator Date hidden'!AY152="x","x",$AX$2-'Indicator Date hidden'!AY152)</f>
        <v>0</v>
      </c>
      <c r="AY151" s="170">
        <f>IF('Indicator Date hidden'!AZ152="x","x",$AY$2-'Indicator Date hidden'!AZ152)</f>
        <v>0</v>
      </c>
      <c r="AZ151" s="170">
        <f>IF('Indicator Date hidden'!BA152="x","x",$AZ$2-'Indicator Date hidden'!BA152)</f>
        <v>0</v>
      </c>
      <c r="BA151" s="5">
        <f t="shared" si="10"/>
        <v>21</v>
      </c>
      <c r="BB151" s="171">
        <f t="shared" si="11"/>
        <v>0.42857142857142855</v>
      </c>
      <c r="BC151" s="5">
        <f t="shared" si="12"/>
        <v>8</v>
      </c>
      <c r="BD151" s="171">
        <f t="shared" si="13"/>
        <v>1.212183053462653</v>
      </c>
      <c r="BE151" s="174">
        <f t="shared" si="14"/>
        <v>0</v>
      </c>
    </row>
    <row r="152" spans="1:57" x14ac:dyDescent="0.25">
      <c r="A152" t="s">
        <v>281</v>
      </c>
      <c r="B152" s="170">
        <f>IF('Indicator Date hidden'!C153="x","x",$B$2-'Indicator Date hidden'!C153)</f>
        <v>0</v>
      </c>
      <c r="C152" s="170">
        <f>IF('Indicator Date hidden'!D153="x","x",$C$2-'Indicator Date hidden'!D153)</f>
        <v>0</v>
      </c>
      <c r="D152" s="170">
        <f>IF('Indicator Date hidden'!E153="x","x",$D$2-'Indicator Date hidden'!E153)</f>
        <v>0</v>
      </c>
      <c r="E152" s="170">
        <f>IF('Indicator Date hidden'!F153="x","x",$E$2-'Indicator Date hidden'!F153)</f>
        <v>0</v>
      </c>
      <c r="F152" s="170">
        <f>IF('Indicator Date hidden'!G153="x","x",$F$2-'Indicator Date hidden'!G153)</f>
        <v>0</v>
      </c>
      <c r="G152" s="170">
        <f>IF('Indicator Date hidden'!H153="x","x",$G$2-'Indicator Date hidden'!H153)</f>
        <v>0</v>
      </c>
      <c r="H152" s="170">
        <f>IF('Indicator Date hidden'!I153="x","x",$H$2-'Indicator Date hidden'!I153)</f>
        <v>0</v>
      </c>
      <c r="I152" s="170">
        <f>IF('Indicator Date hidden'!J153="x","x",$I$2-'Indicator Date hidden'!J153)</f>
        <v>0</v>
      </c>
      <c r="J152" s="170">
        <f>IF('Indicator Date hidden'!K153="x","x",$J$2-'Indicator Date hidden'!K153)</f>
        <v>0</v>
      </c>
      <c r="K152" s="170">
        <f>IF('Indicator Date hidden'!L153="x","x",$K$2-'Indicator Date hidden'!L153)</f>
        <v>0</v>
      </c>
      <c r="L152" s="170">
        <f>IF('Indicator Date hidden'!M153="x","x",$L$2-'Indicator Date hidden'!M153)</f>
        <v>0</v>
      </c>
      <c r="M152" s="170">
        <f>IF('Indicator Date hidden'!N153="x","x",$M$2-'Indicator Date hidden'!N153)</f>
        <v>0</v>
      </c>
      <c r="N152" s="170">
        <f>IF('Indicator Date hidden'!O153="x","x",$N$2-'Indicator Date hidden'!O153)</f>
        <v>0</v>
      </c>
      <c r="O152" s="170">
        <f>IF('Indicator Date hidden'!P153="x","x",$O$2-'Indicator Date hidden'!P153)</f>
        <v>0</v>
      </c>
      <c r="P152" s="170">
        <f>IF('Indicator Date hidden'!Q153="x","x",$P$2-'Indicator Date hidden'!Q153)</f>
        <v>0</v>
      </c>
      <c r="Q152" s="170" t="str">
        <f>IF('Indicator Date hidden'!R153="x","x",$Q$2-'Indicator Date hidden'!R153)</f>
        <v>x</v>
      </c>
      <c r="R152" s="170">
        <f>IF('Indicator Date hidden'!S153="x","x",$R$2-'Indicator Date hidden'!S153)</f>
        <v>0</v>
      </c>
      <c r="S152" s="170">
        <f>IF('Indicator Date hidden'!T153="x","x",$S$2-'Indicator Date hidden'!T153)</f>
        <v>0</v>
      </c>
      <c r="T152" s="170">
        <f>IF('Indicator Date hidden'!U153="x","x",$T$2-'Indicator Date hidden'!U153)</f>
        <v>0</v>
      </c>
      <c r="U152" s="170">
        <f>IF('Indicator Date hidden'!V153="x","x",$U$2-'Indicator Date hidden'!V153)</f>
        <v>0</v>
      </c>
      <c r="V152" s="170">
        <f>IF('Indicator Date hidden'!W153="x","x",$V$2-'Indicator Date hidden'!W153)</f>
        <v>1</v>
      </c>
      <c r="W152" s="170">
        <f>IF('Indicator Date hidden'!X153="x","x",$W$2-'Indicator Date hidden'!X153)</f>
        <v>4</v>
      </c>
      <c r="X152" s="170">
        <f>IF('Indicator Date hidden'!Y153="x","x",$X$2-'Indicator Date hidden'!Y153)</f>
        <v>4</v>
      </c>
      <c r="Y152" s="170">
        <f>IF('Indicator Date hidden'!Z153="x","x",$Y$2-'Indicator Date hidden'!Z153)</f>
        <v>0</v>
      </c>
      <c r="Z152" s="170">
        <f>IF('Indicator Date hidden'!AA153="x","x",$Z$2-'Indicator Date hidden'!AA153)</f>
        <v>0</v>
      </c>
      <c r="AA152" s="170" t="str">
        <f>IF('Indicator Date hidden'!AB153="x","x",$AA$2-'Indicator Date hidden'!AB153)</f>
        <v>x</v>
      </c>
      <c r="AB152" s="170">
        <f>IF('Indicator Date hidden'!AC153="x","x",$AB$2-'Indicator Date hidden'!AC153)</f>
        <v>0</v>
      </c>
      <c r="AC152" s="170">
        <f>IF('Indicator Date hidden'!AD153="x","x",$AC$2-'Indicator Date hidden'!AD153)</f>
        <v>0</v>
      </c>
      <c r="AD152" s="170" t="str">
        <f>IF('Indicator Date hidden'!AE153="x","x",$AD$2-'Indicator Date hidden'!AE153)</f>
        <v>x</v>
      </c>
      <c r="AE152" s="170" t="str">
        <f>IF('Indicator Date hidden'!AF153="x","x",$AE$2-'Indicator Date hidden'!AF153)</f>
        <v>x</v>
      </c>
      <c r="AF152" s="170">
        <f>IF('Indicator Date hidden'!AG153="x","x",$AF$2-'Indicator Date hidden'!AG153)</f>
        <v>9</v>
      </c>
      <c r="AG152" s="170">
        <f>IF('Indicator Date hidden'!AH153="x","x",$AG$2-'Indicator Date hidden'!AH153)</f>
        <v>0</v>
      </c>
      <c r="AH152" s="170">
        <f>IF('Indicator Date hidden'!AI153="x","x",$AH$2-'Indicator Date hidden'!AI153)</f>
        <v>0</v>
      </c>
      <c r="AI152" s="170">
        <f>IF('Indicator Date hidden'!AJ153="x","x",$AI$2-'Indicator Date hidden'!AJ153)</f>
        <v>0</v>
      </c>
      <c r="AJ152" s="170" t="str">
        <f>IF('Indicator Date hidden'!AK153="x","x",$AJ$2-'Indicator Date hidden'!AK153)</f>
        <v>x</v>
      </c>
      <c r="AK152" s="170">
        <f>IF('Indicator Date hidden'!AL153="x","x",$AK$2-'Indicator Date hidden'!AL153)</f>
        <v>1</v>
      </c>
      <c r="AL152" s="170">
        <f>IF('Indicator Date hidden'!AM153="x","x",$AL$2-'Indicator Date hidden'!AM153)</f>
        <v>0</v>
      </c>
      <c r="AM152" s="170">
        <f>IF('Indicator Date hidden'!AN153="x","x",$AM$2-'Indicator Date hidden'!AN153)</f>
        <v>0</v>
      </c>
      <c r="AN152" s="170">
        <f>IF('Indicator Date hidden'!AO153="x","x",$AN$2-'Indicator Date hidden'!AO153)</f>
        <v>0</v>
      </c>
      <c r="AO152" s="170">
        <f>IF('Indicator Date hidden'!AP153="x","x",$AO$2-'Indicator Date hidden'!AP153)</f>
        <v>1</v>
      </c>
      <c r="AP152" s="170">
        <f>IF('Indicator Date hidden'!AQ153="x","x",$AP$2-'Indicator Date hidden'!AQ153)</f>
        <v>1</v>
      </c>
      <c r="AQ152" s="170">
        <f>IF('Indicator Date hidden'!AR153="x","x",$AQ$2-'Indicator Date hidden'!AR153)</f>
        <v>0</v>
      </c>
      <c r="AR152" s="170">
        <f>IF('Indicator Date hidden'!AS153="x","x",$AR$2-'Indicator Date hidden'!AS153)</f>
        <v>0</v>
      </c>
      <c r="AS152" s="170">
        <f>IF('Indicator Date hidden'!AT153="x","x",$AS$2-'Indicator Date hidden'!AT153)</f>
        <v>0</v>
      </c>
      <c r="AT152" s="170">
        <f>IF('Indicator Date hidden'!AU153="x","x",$AT$2-'Indicator Date hidden'!AU153)</f>
        <v>0</v>
      </c>
      <c r="AU152" s="170">
        <f>IF('Indicator Date hidden'!AV153="x","x",$AU$2-'Indicator Date hidden'!AV153)</f>
        <v>1</v>
      </c>
      <c r="AV152" s="170">
        <f>IF('Indicator Date hidden'!AW153="x","x",$AV$2-'Indicator Date hidden'!AW153)</f>
        <v>0</v>
      </c>
      <c r="AW152" s="170">
        <f>IF('Indicator Date hidden'!AX153="x","x",$AW$2-'Indicator Date hidden'!AX153)</f>
        <v>0</v>
      </c>
      <c r="AX152" s="170">
        <f>IF('Indicator Date hidden'!AY153="x","x",$AX$2-'Indicator Date hidden'!AY153)</f>
        <v>0</v>
      </c>
      <c r="AY152" s="170">
        <f>IF('Indicator Date hidden'!AZ153="x","x",$AY$2-'Indicator Date hidden'!AZ153)</f>
        <v>0</v>
      </c>
      <c r="AZ152" s="170">
        <f>IF('Indicator Date hidden'!BA153="x","x",$AZ$2-'Indicator Date hidden'!BA153)</f>
        <v>0</v>
      </c>
      <c r="BA152" s="5">
        <f t="shared" si="10"/>
        <v>22</v>
      </c>
      <c r="BB152" s="171">
        <f t="shared" si="11"/>
        <v>0.47826086956521741</v>
      </c>
      <c r="BC152" s="5">
        <f t="shared" si="12"/>
        <v>8</v>
      </c>
      <c r="BD152" s="171">
        <f t="shared" si="13"/>
        <v>1.5285561592388648</v>
      </c>
      <c r="BE152" s="174">
        <f t="shared" si="14"/>
        <v>0</v>
      </c>
    </row>
    <row r="153" spans="1:57" x14ac:dyDescent="0.25">
      <c r="A153" t="s">
        <v>283</v>
      </c>
      <c r="B153" s="170">
        <f>IF('Indicator Date hidden'!C154="x","x",$B$2-'Indicator Date hidden'!C154)</f>
        <v>0</v>
      </c>
      <c r="C153" s="170">
        <f>IF('Indicator Date hidden'!D154="x","x",$C$2-'Indicator Date hidden'!D154)</f>
        <v>0</v>
      </c>
      <c r="D153" s="170">
        <f>IF('Indicator Date hidden'!E154="x","x",$D$2-'Indicator Date hidden'!E154)</f>
        <v>0</v>
      </c>
      <c r="E153" s="170">
        <f>IF('Indicator Date hidden'!F154="x","x",$E$2-'Indicator Date hidden'!F154)</f>
        <v>0</v>
      </c>
      <c r="F153" s="170">
        <f>IF('Indicator Date hidden'!G154="x","x",$F$2-'Indicator Date hidden'!G154)</f>
        <v>0</v>
      </c>
      <c r="G153" s="170">
        <f>IF('Indicator Date hidden'!H154="x","x",$G$2-'Indicator Date hidden'!H154)</f>
        <v>0</v>
      </c>
      <c r="H153" s="170">
        <f>IF('Indicator Date hidden'!I154="x","x",$H$2-'Indicator Date hidden'!I154)</f>
        <v>0</v>
      </c>
      <c r="I153" s="170">
        <f>IF('Indicator Date hidden'!J154="x","x",$I$2-'Indicator Date hidden'!J154)</f>
        <v>0</v>
      </c>
      <c r="J153" s="170">
        <f>IF('Indicator Date hidden'!K154="x","x",$J$2-'Indicator Date hidden'!K154)</f>
        <v>0</v>
      </c>
      <c r="K153" s="170">
        <f>IF('Indicator Date hidden'!L154="x","x",$K$2-'Indicator Date hidden'!L154)</f>
        <v>0</v>
      </c>
      <c r="L153" s="170">
        <f>IF('Indicator Date hidden'!M154="x","x",$L$2-'Indicator Date hidden'!M154)</f>
        <v>0</v>
      </c>
      <c r="M153" s="170">
        <f>IF('Indicator Date hidden'!N154="x","x",$M$2-'Indicator Date hidden'!N154)</f>
        <v>0</v>
      </c>
      <c r="N153" s="170">
        <f>IF('Indicator Date hidden'!O154="x","x",$N$2-'Indicator Date hidden'!O154)</f>
        <v>0</v>
      </c>
      <c r="O153" s="170">
        <f>IF('Indicator Date hidden'!P154="x","x",$O$2-'Indicator Date hidden'!P154)</f>
        <v>0</v>
      </c>
      <c r="P153" s="170">
        <f>IF('Indicator Date hidden'!Q154="x","x",$P$2-'Indicator Date hidden'!Q154)</f>
        <v>0</v>
      </c>
      <c r="Q153" s="170">
        <f>IF('Indicator Date hidden'!R154="x","x",$Q$2-'Indicator Date hidden'!R154)</f>
        <v>2</v>
      </c>
      <c r="R153" s="170">
        <f>IF('Indicator Date hidden'!S154="x","x",$R$2-'Indicator Date hidden'!S154)</f>
        <v>0</v>
      </c>
      <c r="S153" s="170">
        <f>IF('Indicator Date hidden'!T154="x","x",$S$2-'Indicator Date hidden'!T154)</f>
        <v>0</v>
      </c>
      <c r="T153" s="170">
        <f>IF('Indicator Date hidden'!U154="x","x",$T$2-'Indicator Date hidden'!U154)</f>
        <v>0</v>
      </c>
      <c r="U153" s="170">
        <f>IF('Indicator Date hidden'!V154="x","x",$U$2-'Indicator Date hidden'!V154)</f>
        <v>0</v>
      </c>
      <c r="V153" s="170">
        <f>IF('Indicator Date hidden'!W154="x","x",$V$2-'Indicator Date hidden'!W154)</f>
        <v>1</v>
      </c>
      <c r="W153" s="170">
        <f>IF('Indicator Date hidden'!X154="x","x",$W$2-'Indicator Date hidden'!X154)</f>
        <v>3</v>
      </c>
      <c r="X153" s="170">
        <f>IF('Indicator Date hidden'!Y154="x","x",$X$2-'Indicator Date hidden'!Y154)</f>
        <v>6</v>
      </c>
      <c r="Y153" s="170">
        <f>IF('Indicator Date hidden'!Z154="x","x",$Y$2-'Indicator Date hidden'!Z154)</f>
        <v>0</v>
      </c>
      <c r="Z153" s="170">
        <f>IF('Indicator Date hidden'!AA154="x","x",$Z$2-'Indicator Date hidden'!AA154)</f>
        <v>0</v>
      </c>
      <c r="AA153" s="170">
        <f>IF('Indicator Date hidden'!AB154="x","x",$AA$2-'Indicator Date hidden'!AB154)</f>
        <v>0</v>
      </c>
      <c r="AB153" s="170">
        <f>IF('Indicator Date hidden'!AC154="x","x",$AB$2-'Indicator Date hidden'!AC154)</f>
        <v>0</v>
      </c>
      <c r="AC153" s="170">
        <f>IF('Indicator Date hidden'!AD154="x","x",$AC$2-'Indicator Date hidden'!AD154)</f>
        <v>0</v>
      </c>
      <c r="AD153" s="170">
        <f>IF('Indicator Date hidden'!AE154="x","x",$AD$2-'Indicator Date hidden'!AE154)</f>
        <v>0</v>
      </c>
      <c r="AE153" s="170">
        <f>IF('Indicator Date hidden'!AF154="x","x",$AE$2-'Indicator Date hidden'!AF154)</f>
        <v>0</v>
      </c>
      <c r="AF153" s="170">
        <f>IF('Indicator Date hidden'!AG154="x","x",$AF$2-'Indicator Date hidden'!AG154)</f>
        <v>4</v>
      </c>
      <c r="AG153" s="170">
        <f>IF('Indicator Date hidden'!AH154="x","x",$AG$2-'Indicator Date hidden'!AH154)</f>
        <v>0</v>
      </c>
      <c r="AH153" s="170">
        <f>IF('Indicator Date hidden'!AI154="x","x",$AH$2-'Indicator Date hidden'!AI154)</f>
        <v>0</v>
      </c>
      <c r="AI153" s="170">
        <f>IF('Indicator Date hidden'!AJ154="x","x",$AI$2-'Indicator Date hidden'!AJ154)</f>
        <v>0</v>
      </c>
      <c r="AJ153" s="170" t="str">
        <f>IF('Indicator Date hidden'!AK154="x","x",$AJ$2-'Indicator Date hidden'!AK154)</f>
        <v>x</v>
      </c>
      <c r="AK153" s="170">
        <f>IF('Indicator Date hidden'!AL154="x","x",$AK$2-'Indicator Date hidden'!AL154)</f>
        <v>1</v>
      </c>
      <c r="AL153" s="170">
        <f>IF('Indicator Date hidden'!AM154="x","x",$AL$2-'Indicator Date hidden'!AM154)</f>
        <v>0</v>
      </c>
      <c r="AM153" s="170">
        <f>IF('Indicator Date hidden'!AN154="x","x",$AM$2-'Indicator Date hidden'!AN154)</f>
        <v>0</v>
      </c>
      <c r="AN153" s="170">
        <f>IF('Indicator Date hidden'!AO154="x","x",$AN$2-'Indicator Date hidden'!AO154)</f>
        <v>0</v>
      </c>
      <c r="AO153" s="170">
        <f>IF('Indicator Date hidden'!AP154="x","x",$AO$2-'Indicator Date hidden'!AP154)</f>
        <v>0</v>
      </c>
      <c r="AP153" s="170">
        <f>IF('Indicator Date hidden'!AQ154="x","x",$AP$2-'Indicator Date hidden'!AQ154)</f>
        <v>0</v>
      </c>
      <c r="AQ153" s="170">
        <f>IF('Indicator Date hidden'!AR154="x","x",$AQ$2-'Indicator Date hidden'!AR154)</f>
        <v>6</v>
      </c>
      <c r="AR153" s="170">
        <f>IF('Indicator Date hidden'!AS154="x","x",$AR$2-'Indicator Date hidden'!AS154)</f>
        <v>0</v>
      </c>
      <c r="AS153" s="170">
        <f>IF('Indicator Date hidden'!AT154="x","x",$AS$2-'Indicator Date hidden'!AT154)</f>
        <v>0</v>
      </c>
      <c r="AT153" s="170">
        <f>IF('Indicator Date hidden'!AU154="x","x",$AT$2-'Indicator Date hidden'!AU154)</f>
        <v>0</v>
      </c>
      <c r="AU153" s="170">
        <f>IF('Indicator Date hidden'!AV154="x","x",$AU$2-'Indicator Date hidden'!AV154)</f>
        <v>1</v>
      </c>
      <c r="AV153" s="170">
        <f>IF('Indicator Date hidden'!AW154="x","x",$AV$2-'Indicator Date hidden'!AW154)</f>
        <v>0</v>
      </c>
      <c r="AW153" s="170">
        <f>IF('Indicator Date hidden'!AX154="x","x",$AW$2-'Indicator Date hidden'!AX154)</f>
        <v>0</v>
      </c>
      <c r="AX153" s="170">
        <f>IF('Indicator Date hidden'!AY154="x","x",$AX$2-'Indicator Date hidden'!AY154)</f>
        <v>0</v>
      </c>
      <c r="AY153" s="170">
        <f>IF('Indicator Date hidden'!AZ154="x","x",$AY$2-'Indicator Date hidden'!AZ154)</f>
        <v>0</v>
      </c>
      <c r="AZ153" s="170">
        <f>IF('Indicator Date hidden'!BA154="x","x",$AZ$2-'Indicator Date hidden'!BA154)</f>
        <v>0</v>
      </c>
      <c r="BA153" s="5">
        <f t="shared" si="10"/>
        <v>24</v>
      </c>
      <c r="BB153" s="171">
        <f t="shared" si="11"/>
        <v>0.48</v>
      </c>
      <c r="BC153" s="5">
        <f t="shared" si="12"/>
        <v>8</v>
      </c>
      <c r="BD153" s="171">
        <f t="shared" si="13"/>
        <v>1.3599999999999999</v>
      </c>
      <c r="BE153" s="174">
        <f t="shared" si="14"/>
        <v>0</v>
      </c>
    </row>
    <row r="154" spans="1:57" x14ac:dyDescent="0.25">
      <c r="A154" t="s">
        <v>285</v>
      </c>
      <c r="B154" s="170">
        <f>IF('Indicator Date hidden'!C155="x","x",$B$2-'Indicator Date hidden'!C155)</f>
        <v>0</v>
      </c>
      <c r="C154" s="170">
        <f>IF('Indicator Date hidden'!D155="x","x",$C$2-'Indicator Date hidden'!D155)</f>
        <v>0</v>
      </c>
      <c r="D154" s="170">
        <f>IF('Indicator Date hidden'!E155="x","x",$D$2-'Indicator Date hidden'!E155)</f>
        <v>0</v>
      </c>
      <c r="E154" s="170">
        <f>IF('Indicator Date hidden'!F155="x","x",$E$2-'Indicator Date hidden'!F155)</f>
        <v>0</v>
      </c>
      <c r="F154" s="170">
        <f>IF('Indicator Date hidden'!G155="x","x",$F$2-'Indicator Date hidden'!G155)</f>
        <v>0</v>
      </c>
      <c r="G154" s="170">
        <f>IF('Indicator Date hidden'!H155="x","x",$G$2-'Indicator Date hidden'!H155)</f>
        <v>0</v>
      </c>
      <c r="H154" s="170">
        <f>IF('Indicator Date hidden'!I155="x","x",$H$2-'Indicator Date hidden'!I155)</f>
        <v>0</v>
      </c>
      <c r="I154" s="170">
        <f>IF('Indicator Date hidden'!J155="x","x",$I$2-'Indicator Date hidden'!J155)</f>
        <v>0</v>
      </c>
      <c r="J154" s="170">
        <f>IF('Indicator Date hidden'!K155="x","x",$J$2-'Indicator Date hidden'!K155)</f>
        <v>0</v>
      </c>
      <c r="K154" s="170">
        <f>IF('Indicator Date hidden'!L155="x","x",$K$2-'Indicator Date hidden'!L155)</f>
        <v>0</v>
      </c>
      <c r="L154" s="170">
        <f>IF('Indicator Date hidden'!M155="x","x",$L$2-'Indicator Date hidden'!M155)</f>
        <v>0</v>
      </c>
      <c r="M154" s="170">
        <f>IF('Indicator Date hidden'!N155="x","x",$M$2-'Indicator Date hidden'!N155)</f>
        <v>0</v>
      </c>
      <c r="N154" s="170">
        <f>IF('Indicator Date hidden'!O155="x","x",$N$2-'Indicator Date hidden'!O155)</f>
        <v>0</v>
      </c>
      <c r="O154" s="170">
        <f>IF('Indicator Date hidden'!P155="x","x",$O$2-'Indicator Date hidden'!P155)</f>
        <v>0</v>
      </c>
      <c r="P154" s="170">
        <f>IF('Indicator Date hidden'!Q155="x","x",$P$2-'Indicator Date hidden'!Q155)</f>
        <v>0</v>
      </c>
      <c r="Q154" s="170" t="str">
        <f>IF('Indicator Date hidden'!R155="x","x",$Q$2-'Indicator Date hidden'!R155)</f>
        <v>x</v>
      </c>
      <c r="R154" s="170">
        <f>IF('Indicator Date hidden'!S155="x","x",$R$2-'Indicator Date hidden'!S155)</f>
        <v>0</v>
      </c>
      <c r="S154" s="170">
        <f>IF('Indicator Date hidden'!T155="x","x",$S$2-'Indicator Date hidden'!T155)</f>
        <v>0</v>
      </c>
      <c r="T154" s="170">
        <f>IF('Indicator Date hidden'!U155="x","x",$T$2-'Indicator Date hidden'!U155)</f>
        <v>0</v>
      </c>
      <c r="U154" s="170" t="str">
        <f>IF('Indicator Date hidden'!V155="x","x",$U$2-'Indicator Date hidden'!V155)</f>
        <v>x</v>
      </c>
      <c r="V154" s="170">
        <f>IF('Indicator Date hidden'!W155="x","x",$V$2-'Indicator Date hidden'!W155)</f>
        <v>1</v>
      </c>
      <c r="W154" s="170" t="str">
        <f>IF('Indicator Date hidden'!X155="x","x",$W$2-'Indicator Date hidden'!X155)</f>
        <v>x</v>
      </c>
      <c r="X154" s="170">
        <f>IF('Indicator Date hidden'!Y155="x","x",$X$2-'Indicator Date hidden'!Y155)</f>
        <v>0</v>
      </c>
      <c r="Y154" s="170">
        <f>IF('Indicator Date hidden'!Z155="x","x",$Y$2-'Indicator Date hidden'!Z155)</f>
        <v>0</v>
      </c>
      <c r="Z154" s="170">
        <f>IF('Indicator Date hidden'!AA155="x","x",$Z$2-'Indicator Date hidden'!AA155)</f>
        <v>0</v>
      </c>
      <c r="AA154" s="170">
        <f>IF('Indicator Date hidden'!AB155="x","x",$AA$2-'Indicator Date hidden'!AB155)</f>
        <v>0</v>
      </c>
      <c r="AB154" s="170">
        <f>IF('Indicator Date hidden'!AC155="x","x",$AB$2-'Indicator Date hidden'!AC155)</f>
        <v>0</v>
      </c>
      <c r="AC154" s="170">
        <f>IF('Indicator Date hidden'!AD155="x","x",$AC$2-'Indicator Date hidden'!AD155)</f>
        <v>0</v>
      </c>
      <c r="AD154" s="170" t="str">
        <f>IF('Indicator Date hidden'!AE155="x","x",$AD$2-'Indicator Date hidden'!AE155)</f>
        <v>x</v>
      </c>
      <c r="AE154" s="170">
        <f>IF('Indicator Date hidden'!AF155="x","x",$AE$2-'Indicator Date hidden'!AF155)</f>
        <v>0</v>
      </c>
      <c r="AF154" s="170" t="str">
        <f>IF('Indicator Date hidden'!AG155="x","x",$AF$2-'Indicator Date hidden'!AG155)</f>
        <v>x</v>
      </c>
      <c r="AG154" s="170">
        <f>IF('Indicator Date hidden'!AH155="x","x",$AG$2-'Indicator Date hidden'!AH155)</f>
        <v>0</v>
      </c>
      <c r="AH154" s="170">
        <f>IF('Indicator Date hidden'!AI155="x","x",$AH$2-'Indicator Date hidden'!AI155)</f>
        <v>0</v>
      </c>
      <c r="AI154" s="170">
        <f>IF('Indicator Date hidden'!AJ155="x","x",$AI$2-'Indicator Date hidden'!AJ155)</f>
        <v>0</v>
      </c>
      <c r="AJ154" s="170" t="str">
        <f>IF('Indicator Date hidden'!AK155="x","x",$AJ$2-'Indicator Date hidden'!AK155)</f>
        <v>x</v>
      </c>
      <c r="AK154" s="170">
        <f>IF('Indicator Date hidden'!AL155="x","x",$AK$2-'Indicator Date hidden'!AL155)</f>
        <v>1</v>
      </c>
      <c r="AL154" s="170">
        <f>IF('Indicator Date hidden'!AM155="x","x",$AL$2-'Indicator Date hidden'!AM155)</f>
        <v>0</v>
      </c>
      <c r="AM154" s="170">
        <f>IF('Indicator Date hidden'!AN155="x","x",$AM$2-'Indicator Date hidden'!AN155)</f>
        <v>0</v>
      </c>
      <c r="AN154" s="170">
        <f>IF('Indicator Date hidden'!AO155="x","x",$AN$2-'Indicator Date hidden'!AO155)</f>
        <v>0</v>
      </c>
      <c r="AO154" s="170">
        <f>IF('Indicator Date hidden'!AP155="x","x",$AO$2-'Indicator Date hidden'!AP155)</f>
        <v>0</v>
      </c>
      <c r="AP154" s="170">
        <f>IF('Indicator Date hidden'!AQ155="x","x",$AP$2-'Indicator Date hidden'!AQ155)</f>
        <v>0</v>
      </c>
      <c r="AQ154" s="170">
        <f>IF('Indicator Date hidden'!AR155="x","x",$AQ$2-'Indicator Date hidden'!AR155)</f>
        <v>8</v>
      </c>
      <c r="AR154" s="170">
        <f>IF('Indicator Date hidden'!AS155="x","x",$AR$2-'Indicator Date hidden'!AS155)</f>
        <v>0</v>
      </c>
      <c r="AS154" s="170">
        <f>IF('Indicator Date hidden'!AT155="x","x",$AS$2-'Indicator Date hidden'!AT155)</f>
        <v>0</v>
      </c>
      <c r="AT154" s="170">
        <f>IF('Indicator Date hidden'!AU155="x","x",$AT$2-'Indicator Date hidden'!AU155)</f>
        <v>0</v>
      </c>
      <c r="AU154" s="170">
        <f>IF('Indicator Date hidden'!AV155="x","x",$AU$2-'Indicator Date hidden'!AV155)</f>
        <v>0</v>
      </c>
      <c r="AV154" s="170">
        <f>IF('Indicator Date hidden'!AW155="x","x",$AV$2-'Indicator Date hidden'!AW155)</f>
        <v>0</v>
      </c>
      <c r="AW154" s="170">
        <f>IF('Indicator Date hidden'!AX155="x","x",$AW$2-'Indicator Date hidden'!AX155)</f>
        <v>0</v>
      </c>
      <c r="AX154" s="170">
        <f>IF('Indicator Date hidden'!AY155="x","x",$AX$2-'Indicator Date hidden'!AY155)</f>
        <v>0</v>
      </c>
      <c r="AY154" s="170">
        <f>IF('Indicator Date hidden'!AZ155="x","x",$AY$2-'Indicator Date hidden'!AZ155)</f>
        <v>0</v>
      </c>
      <c r="AZ154" s="170">
        <f>IF('Indicator Date hidden'!BA155="x","x",$AZ$2-'Indicator Date hidden'!BA155)</f>
        <v>0</v>
      </c>
      <c r="BA154" s="5">
        <f t="shared" si="10"/>
        <v>10</v>
      </c>
      <c r="BB154" s="171">
        <f t="shared" si="11"/>
        <v>0.22222222222222221</v>
      </c>
      <c r="BC154" s="5">
        <f t="shared" si="12"/>
        <v>3</v>
      </c>
      <c r="BD154" s="171">
        <f t="shared" si="13"/>
        <v>1.1904973543092332</v>
      </c>
      <c r="BE154" s="174">
        <f t="shared" si="14"/>
        <v>0</v>
      </c>
    </row>
    <row r="155" spans="1:57" x14ac:dyDescent="0.25">
      <c r="A155" t="s">
        <v>287</v>
      </c>
      <c r="B155" s="170">
        <f>IF('Indicator Date hidden'!C156="x","x",$B$2-'Indicator Date hidden'!C156)</f>
        <v>0</v>
      </c>
      <c r="C155" s="170">
        <f>IF('Indicator Date hidden'!D156="x","x",$C$2-'Indicator Date hidden'!D156)</f>
        <v>0</v>
      </c>
      <c r="D155" s="170">
        <f>IF('Indicator Date hidden'!E156="x","x",$D$2-'Indicator Date hidden'!E156)</f>
        <v>0</v>
      </c>
      <c r="E155" s="170">
        <f>IF('Indicator Date hidden'!F156="x","x",$E$2-'Indicator Date hidden'!F156)</f>
        <v>0</v>
      </c>
      <c r="F155" s="170">
        <f>IF('Indicator Date hidden'!G156="x","x",$F$2-'Indicator Date hidden'!G156)</f>
        <v>0</v>
      </c>
      <c r="G155" s="170">
        <f>IF('Indicator Date hidden'!H156="x","x",$G$2-'Indicator Date hidden'!H156)</f>
        <v>0</v>
      </c>
      <c r="H155" s="170">
        <f>IF('Indicator Date hidden'!I156="x","x",$H$2-'Indicator Date hidden'!I156)</f>
        <v>0</v>
      </c>
      <c r="I155" s="170">
        <f>IF('Indicator Date hidden'!J156="x","x",$I$2-'Indicator Date hidden'!J156)</f>
        <v>0</v>
      </c>
      <c r="J155" s="170">
        <f>IF('Indicator Date hidden'!K156="x","x",$J$2-'Indicator Date hidden'!K156)</f>
        <v>0</v>
      </c>
      <c r="K155" s="170">
        <f>IF('Indicator Date hidden'!L156="x","x",$K$2-'Indicator Date hidden'!L156)</f>
        <v>0</v>
      </c>
      <c r="L155" s="170">
        <f>IF('Indicator Date hidden'!M156="x","x",$L$2-'Indicator Date hidden'!M156)</f>
        <v>0</v>
      </c>
      <c r="M155" s="170">
        <f>IF('Indicator Date hidden'!N156="x","x",$M$2-'Indicator Date hidden'!N156)</f>
        <v>0</v>
      </c>
      <c r="N155" s="170">
        <f>IF('Indicator Date hidden'!O156="x","x",$N$2-'Indicator Date hidden'!O156)</f>
        <v>0</v>
      </c>
      <c r="O155" s="170">
        <f>IF('Indicator Date hidden'!P156="x","x",$O$2-'Indicator Date hidden'!P156)</f>
        <v>0</v>
      </c>
      <c r="P155" s="170">
        <f>IF('Indicator Date hidden'!Q156="x","x",$P$2-'Indicator Date hidden'!Q156)</f>
        <v>0</v>
      </c>
      <c r="Q155" s="170" t="str">
        <f>IF('Indicator Date hidden'!R156="x","x",$Q$2-'Indicator Date hidden'!R156)</f>
        <v>x</v>
      </c>
      <c r="R155" s="170">
        <f>IF('Indicator Date hidden'!S156="x","x",$R$2-'Indicator Date hidden'!S156)</f>
        <v>0</v>
      </c>
      <c r="S155" s="170">
        <f>IF('Indicator Date hidden'!T156="x","x",$S$2-'Indicator Date hidden'!T156)</f>
        <v>0</v>
      </c>
      <c r="T155" s="170">
        <f>IF('Indicator Date hidden'!U156="x","x",$T$2-'Indicator Date hidden'!U156)</f>
        <v>0</v>
      </c>
      <c r="U155" s="170" t="str">
        <f>IF('Indicator Date hidden'!V156="x","x",$U$2-'Indicator Date hidden'!V156)</f>
        <v>x</v>
      </c>
      <c r="V155" s="170">
        <f>IF('Indicator Date hidden'!W156="x","x",$V$2-'Indicator Date hidden'!W156)</f>
        <v>1</v>
      </c>
      <c r="W155" s="170" t="str">
        <f>IF('Indicator Date hidden'!X156="x","x",$W$2-'Indicator Date hidden'!X156)</f>
        <v>x</v>
      </c>
      <c r="X155" s="170">
        <f>IF('Indicator Date hidden'!Y156="x","x",$X$2-'Indicator Date hidden'!Y156)</f>
        <v>4</v>
      </c>
      <c r="Y155" s="170">
        <f>IF('Indicator Date hidden'!Z156="x","x",$Y$2-'Indicator Date hidden'!Z156)</f>
        <v>0</v>
      </c>
      <c r="Z155" s="170">
        <f>IF('Indicator Date hidden'!AA156="x","x",$Z$2-'Indicator Date hidden'!AA156)</f>
        <v>0</v>
      </c>
      <c r="AA155" s="170">
        <f>IF('Indicator Date hidden'!AB156="x","x",$AA$2-'Indicator Date hidden'!AB156)</f>
        <v>0</v>
      </c>
      <c r="AB155" s="170">
        <f>IF('Indicator Date hidden'!AC156="x","x",$AB$2-'Indicator Date hidden'!AC156)</f>
        <v>0</v>
      </c>
      <c r="AC155" s="170">
        <f>IF('Indicator Date hidden'!AD156="x","x",$AC$2-'Indicator Date hidden'!AD156)</f>
        <v>0</v>
      </c>
      <c r="AD155" s="170" t="str">
        <f>IF('Indicator Date hidden'!AE156="x","x",$AD$2-'Indicator Date hidden'!AE156)</f>
        <v>x</v>
      </c>
      <c r="AE155" s="170">
        <f>IF('Indicator Date hidden'!AF156="x","x",$AE$2-'Indicator Date hidden'!AF156)</f>
        <v>0</v>
      </c>
      <c r="AF155" s="170">
        <f>IF('Indicator Date hidden'!AG156="x","x",$AF$2-'Indicator Date hidden'!AG156)</f>
        <v>3</v>
      </c>
      <c r="AG155" s="170">
        <f>IF('Indicator Date hidden'!AH156="x","x",$AG$2-'Indicator Date hidden'!AH156)</f>
        <v>0</v>
      </c>
      <c r="AH155" s="170">
        <f>IF('Indicator Date hidden'!AI156="x","x",$AH$2-'Indicator Date hidden'!AI156)</f>
        <v>0</v>
      </c>
      <c r="AI155" s="170">
        <f>IF('Indicator Date hidden'!AJ156="x","x",$AI$2-'Indicator Date hidden'!AJ156)</f>
        <v>0</v>
      </c>
      <c r="AJ155" s="170" t="str">
        <f>IF('Indicator Date hidden'!AK156="x","x",$AJ$2-'Indicator Date hidden'!AK156)</f>
        <v>x</v>
      </c>
      <c r="AK155" s="170">
        <f>IF('Indicator Date hidden'!AL156="x","x",$AK$2-'Indicator Date hidden'!AL156)</f>
        <v>1</v>
      </c>
      <c r="AL155" s="170">
        <f>IF('Indicator Date hidden'!AM156="x","x",$AL$2-'Indicator Date hidden'!AM156)</f>
        <v>0</v>
      </c>
      <c r="AM155" s="170">
        <f>IF('Indicator Date hidden'!AN156="x","x",$AM$2-'Indicator Date hidden'!AN156)</f>
        <v>0</v>
      </c>
      <c r="AN155" s="170">
        <f>IF('Indicator Date hidden'!AO156="x","x",$AN$2-'Indicator Date hidden'!AO156)</f>
        <v>0</v>
      </c>
      <c r="AO155" s="170">
        <f>IF('Indicator Date hidden'!AP156="x","x",$AO$2-'Indicator Date hidden'!AP156)</f>
        <v>0</v>
      </c>
      <c r="AP155" s="170">
        <f>IF('Indicator Date hidden'!AQ156="x","x",$AP$2-'Indicator Date hidden'!AQ156)</f>
        <v>0</v>
      </c>
      <c r="AQ155" s="170">
        <f>IF('Indicator Date hidden'!AR156="x","x",$AQ$2-'Indicator Date hidden'!AR156)</f>
        <v>0</v>
      </c>
      <c r="AR155" s="170">
        <f>IF('Indicator Date hidden'!AS156="x","x",$AR$2-'Indicator Date hidden'!AS156)</f>
        <v>0</v>
      </c>
      <c r="AS155" s="170">
        <f>IF('Indicator Date hidden'!AT156="x","x",$AS$2-'Indicator Date hidden'!AT156)</f>
        <v>0</v>
      </c>
      <c r="AT155" s="170">
        <f>IF('Indicator Date hidden'!AU156="x","x",$AT$2-'Indicator Date hidden'!AU156)</f>
        <v>0</v>
      </c>
      <c r="AU155" s="170" t="str">
        <f>IF('Indicator Date hidden'!AV156="x","x",$AU$2-'Indicator Date hidden'!AV156)</f>
        <v>x</v>
      </c>
      <c r="AV155" s="170">
        <f>IF('Indicator Date hidden'!AW156="x","x",$AV$2-'Indicator Date hidden'!AW156)</f>
        <v>0</v>
      </c>
      <c r="AW155" s="170">
        <f>IF('Indicator Date hidden'!AX156="x","x",$AW$2-'Indicator Date hidden'!AX156)</f>
        <v>0</v>
      </c>
      <c r="AX155" s="170">
        <f>IF('Indicator Date hidden'!AY156="x","x",$AX$2-'Indicator Date hidden'!AY156)</f>
        <v>0</v>
      </c>
      <c r="AY155" s="170">
        <f>IF('Indicator Date hidden'!AZ156="x","x",$AY$2-'Indicator Date hidden'!AZ156)</f>
        <v>0</v>
      </c>
      <c r="AZ155" s="170">
        <f>IF('Indicator Date hidden'!BA156="x","x",$AZ$2-'Indicator Date hidden'!BA156)</f>
        <v>0</v>
      </c>
      <c r="BA155" s="5">
        <f t="shared" si="10"/>
        <v>9</v>
      </c>
      <c r="BB155" s="171">
        <f t="shared" si="11"/>
        <v>0.2</v>
      </c>
      <c r="BC155" s="5">
        <f t="shared" si="12"/>
        <v>4</v>
      </c>
      <c r="BD155" s="171">
        <f t="shared" si="13"/>
        <v>0.74833147735478833</v>
      </c>
      <c r="BE155" s="174">
        <f t="shared" si="14"/>
        <v>0</v>
      </c>
    </row>
    <row r="156" spans="1:57" x14ac:dyDescent="0.25">
      <c r="A156" t="s">
        <v>289</v>
      </c>
      <c r="B156" s="170">
        <f>IF('Indicator Date hidden'!C157="x","x",$B$2-'Indicator Date hidden'!C157)</f>
        <v>0</v>
      </c>
      <c r="C156" s="170">
        <f>IF('Indicator Date hidden'!D157="x","x",$C$2-'Indicator Date hidden'!D157)</f>
        <v>0</v>
      </c>
      <c r="D156" s="170">
        <f>IF('Indicator Date hidden'!E157="x","x",$D$2-'Indicator Date hidden'!E157)</f>
        <v>0</v>
      </c>
      <c r="E156" s="170">
        <f>IF('Indicator Date hidden'!F157="x","x",$E$2-'Indicator Date hidden'!F157)</f>
        <v>0</v>
      </c>
      <c r="F156" s="170">
        <f>IF('Indicator Date hidden'!G157="x","x",$F$2-'Indicator Date hidden'!G157)</f>
        <v>0</v>
      </c>
      <c r="G156" s="170">
        <f>IF('Indicator Date hidden'!H157="x","x",$G$2-'Indicator Date hidden'!H157)</f>
        <v>0</v>
      </c>
      <c r="H156" s="170">
        <f>IF('Indicator Date hidden'!I157="x","x",$H$2-'Indicator Date hidden'!I157)</f>
        <v>0</v>
      </c>
      <c r="I156" s="170">
        <f>IF('Indicator Date hidden'!J157="x","x",$I$2-'Indicator Date hidden'!J157)</f>
        <v>0</v>
      </c>
      <c r="J156" s="170">
        <f>IF('Indicator Date hidden'!K157="x","x",$J$2-'Indicator Date hidden'!K157)</f>
        <v>0</v>
      </c>
      <c r="K156" s="170">
        <f>IF('Indicator Date hidden'!L157="x","x",$K$2-'Indicator Date hidden'!L157)</f>
        <v>0</v>
      </c>
      <c r="L156" s="170">
        <f>IF('Indicator Date hidden'!M157="x","x",$L$2-'Indicator Date hidden'!M157)</f>
        <v>0</v>
      </c>
      <c r="M156" s="170">
        <f>IF('Indicator Date hidden'!N157="x","x",$M$2-'Indicator Date hidden'!N157)</f>
        <v>0</v>
      </c>
      <c r="N156" s="170">
        <f>IF('Indicator Date hidden'!O157="x","x",$N$2-'Indicator Date hidden'!O157)</f>
        <v>0</v>
      </c>
      <c r="O156" s="170">
        <f>IF('Indicator Date hidden'!P157="x","x",$O$2-'Indicator Date hidden'!P157)</f>
        <v>0</v>
      </c>
      <c r="P156" s="170">
        <f>IF('Indicator Date hidden'!Q157="x","x",$P$2-'Indicator Date hidden'!Q157)</f>
        <v>0</v>
      </c>
      <c r="Q156" s="170" t="str">
        <f>IF('Indicator Date hidden'!R157="x","x",$Q$2-'Indicator Date hidden'!R157)</f>
        <v>x</v>
      </c>
      <c r="R156" s="170">
        <f>IF('Indicator Date hidden'!S157="x","x",$R$2-'Indicator Date hidden'!S157)</f>
        <v>0</v>
      </c>
      <c r="S156" s="170">
        <f>IF('Indicator Date hidden'!T157="x","x",$S$2-'Indicator Date hidden'!T157)</f>
        <v>0</v>
      </c>
      <c r="T156" s="170">
        <f>IF('Indicator Date hidden'!U157="x","x",$T$2-'Indicator Date hidden'!U157)</f>
        <v>0</v>
      </c>
      <c r="U156" s="170" t="str">
        <f>IF('Indicator Date hidden'!V157="x","x",$U$2-'Indicator Date hidden'!V157)</f>
        <v>x</v>
      </c>
      <c r="V156" s="170">
        <f>IF('Indicator Date hidden'!W157="x","x",$V$2-'Indicator Date hidden'!W157)</f>
        <v>1</v>
      </c>
      <c r="W156" s="170" t="str">
        <f>IF('Indicator Date hidden'!X157="x","x",$W$2-'Indicator Date hidden'!X157)</f>
        <v>x</v>
      </c>
      <c r="X156" s="170">
        <f>IF('Indicator Date hidden'!Y157="x","x",$X$2-'Indicator Date hidden'!Y157)</f>
        <v>5</v>
      </c>
      <c r="Y156" s="170">
        <f>IF('Indicator Date hidden'!Z157="x","x",$Y$2-'Indicator Date hidden'!Z157)</f>
        <v>0</v>
      </c>
      <c r="Z156" s="170">
        <f>IF('Indicator Date hidden'!AA157="x","x",$Z$2-'Indicator Date hidden'!AA157)</f>
        <v>0</v>
      </c>
      <c r="AA156" s="170">
        <f>IF('Indicator Date hidden'!AB157="x","x",$AA$2-'Indicator Date hidden'!AB157)</f>
        <v>0</v>
      </c>
      <c r="AB156" s="170">
        <f>IF('Indicator Date hidden'!AC157="x","x",$AB$2-'Indicator Date hidden'!AC157)</f>
        <v>0</v>
      </c>
      <c r="AC156" s="170">
        <f>IF('Indicator Date hidden'!AD157="x","x",$AC$2-'Indicator Date hidden'!AD157)</f>
        <v>0</v>
      </c>
      <c r="AD156" s="170" t="str">
        <f>IF('Indicator Date hidden'!AE157="x","x",$AD$2-'Indicator Date hidden'!AE157)</f>
        <v>x</v>
      </c>
      <c r="AE156" s="170">
        <f>IF('Indicator Date hidden'!AF157="x","x",$AE$2-'Indicator Date hidden'!AF157)</f>
        <v>0</v>
      </c>
      <c r="AF156" s="170">
        <f>IF('Indicator Date hidden'!AG157="x","x",$AF$2-'Indicator Date hidden'!AG157)</f>
        <v>3</v>
      </c>
      <c r="AG156" s="170">
        <f>IF('Indicator Date hidden'!AH157="x","x",$AG$2-'Indicator Date hidden'!AH157)</f>
        <v>0</v>
      </c>
      <c r="AH156" s="170">
        <f>IF('Indicator Date hidden'!AI157="x","x",$AH$2-'Indicator Date hidden'!AI157)</f>
        <v>0</v>
      </c>
      <c r="AI156" s="170">
        <f>IF('Indicator Date hidden'!AJ157="x","x",$AI$2-'Indicator Date hidden'!AJ157)</f>
        <v>0</v>
      </c>
      <c r="AJ156" s="170" t="str">
        <f>IF('Indicator Date hidden'!AK157="x","x",$AJ$2-'Indicator Date hidden'!AK157)</f>
        <v>x</v>
      </c>
      <c r="AK156" s="170">
        <f>IF('Indicator Date hidden'!AL157="x","x",$AK$2-'Indicator Date hidden'!AL157)</f>
        <v>1</v>
      </c>
      <c r="AL156" s="170">
        <f>IF('Indicator Date hidden'!AM157="x","x",$AL$2-'Indicator Date hidden'!AM157)</f>
        <v>0</v>
      </c>
      <c r="AM156" s="170">
        <f>IF('Indicator Date hidden'!AN157="x","x",$AM$2-'Indicator Date hidden'!AN157)</f>
        <v>0</v>
      </c>
      <c r="AN156" s="170">
        <f>IF('Indicator Date hidden'!AO157="x","x",$AN$2-'Indicator Date hidden'!AO157)</f>
        <v>0</v>
      </c>
      <c r="AO156" s="170">
        <f>IF('Indicator Date hidden'!AP157="x","x",$AO$2-'Indicator Date hidden'!AP157)</f>
        <v>0</v>
      </c>
      <c r="AP156" s="170">
        <f>IF('Indicator Date hidden'!AQ157="x","x",$AP$2-'Indicator Date hidden'!AQ157)</f>
        <v>0</v>
      </c>
      <c r="AQ156" s="170">
        <f>IF('Indicator Date hidden'!AR157="x","x",$AQ$2-'Indicator Date hidden'!AR157)</f>
        <v>0</v>
      </c>
      <c r="AR156" s="170">
        <f>IF('Indicator Date hidden'!AS157="x","x",$AR$2-'Indicator Date hidden'!AS157)</f>
        <v>0</v>
      </c>
      <c r="AS156" s="170">
        <f>IF('Indicator Date hidden'!AT157="x","x",$AS$2-'Indicator Date hidden'!AT157)</f>
        <v>0</v>
      </c>
      <c r="AT156" s="170">
        <f>IF('Indicator Date hidden'!AU157="x","x",$AT$2-'Indicator Date hidden'!AU157)</f>
        <v>0</v>
      </c>
      <c r="AU156" s="170">
        <f>IF('Indicator Date hidden'!AV157="x","x",$AU$2-'Indicator Date hidden'!AV157)</f>
        <v>1</v>
      </c>
      <c r="AV156" s="170">
        <f>IF('Indicator Date hidden'!AW157="x","x",$AV$2-'Indicator Date hidden'!AW157)</f>
        <v>0</v>
      </c>
      <c r="AW156" s="170">
        <f>IF('Indicator Date hidden'!AX157="x","x",$AW$2-'Indicator Date hidden'!AX157)</f>
        <v>0</v>
      </c>
      <c r="AX156" s="170">
        <f>IF('Indicator Date hidden'!AY157="x","x",$AX$2-'Indicator Date hidden'!AY157)</f>
        <v>0</v>
      </c>
      <c r="AY156" s="170">
        <f>IF('Indicator Date hidden'!AZ157="x","x",$AY$2-'Indicator Date hidden'!AZ157)</f>
        <v>0</v>
      </c>
      <c r="AZ156" s="170">
        <f>IF('Indicator Date hidden'!BA157="x","x",$AZ$2-'Indicator Date hidden'!BA157)</f>
        <v>0</v>
      </c>
      <c r="BA156" s="5">
        <f t="shared" si="10"/>
        <v>11</v>
      </c>
      <c r="BB156" s="171">
        <f t="shared" si="11"/>
        <v>0.2391304347826087</v>
      </c>
      <c r="BC156" s="5">
        <f t="shared" si="12"/>
        <v>5</v>
      </c>
      <c r="BD156" s="171">
        <f t="shared" si="13"/>
        <v>0.86438675443787139</v>
      </c>
      <c r="BE156" s="174">
        <f t="shared" si="14"/>
        <v>0</v>
      </c>
    </row>
    <row r="157" spans="1:57" x14ac:dyDescent="0.25">
      <c r="A157" t="s">
        <v>291</v>
      </c>
      <c r="B157" s="170">
        <f>IF('Indicator Date hidden'!C158="x","x",$B$2-'Indicator Date hidden'!C158)</f>
        <v>0</v>
      </c>
      <c r="C157" s="170">
        <f>IF('Indicator Date hidden'!D158="x","x",$C$2-'Indicator Date hidden'!D158)</f>
        <v>0</v>
      </c>
      <c r="D157" s="170">
        <f>IF('Indicator Date hidden'!E158="x","x",$D$2-'Indicator Date hidden'!E158)</f>
        <v>0</v>
      </c>
      <c r="E157" s="170">
        <f>IF('Indicator Date hidden'!F158="x","x",$E$2-'Indicator Date hidden'!F158)</f>
        <v>0</v>
      </c>
      <c r="F157" s="170">
        <f>IF('Indicator Date hidden'!G158="x","x",$F$2-'Indicator Date hidden'!G158)</f>
        <v>0</v>
      </c>
      <c r="G157" s="170">
        <f>IF('Indicator Date hidden'!H158="x","x",$G$2-'Indicator Date hidden'!H158)</f>
        <v>0</v>
      </c>
      <c r="H157" s="170">
        <f>IF('Indicator Date hidden'!I158="x","x",$H$2-'Indicator Date hidden'!I158)</f>
        <v>0</v>
      </c>
      <c r="I157" s="170">
        <f>IF('Indicator Date hidden'!J158="x","x",$I$2-'Indicator Date hidden'!J158)</f>
        <v>0</v>
      </c>
      <c r="J157" s="170">
        <f>IF('Indicator Date hidden'!K158="x","x",$J$2-'Indicator Date hidden'!K158)</f>
        <v>0</v>
      </c>
      <c r="K157" s="170">
        <f>IF('Indicator Date hidden'!L158="x","x",$K$2-'Indicator Date hidden'!L158)</f>
        <v>0</v>
      </c>
      <c r="L157" s="170">
        <f>IF('Indicator Date hidden'!M158="x","x",$L$2-'Indicator Date hidden'!M158)</f>
        <v>0</v>
      </c>
      <c r="M157" s="170">
        <f>IF('Indicator Date hidden'!N158="x","x",$M$2-'Indicator Date hidden'!N158)</f>
        <v>0</v>
      </c>
      <c r="N157" s="170">
        <f>IF('Indicator Date hidden'!O158="x","x",$N$2-'Indicator Date hidden'!O158)</f>
        <v>0</v>
      </c>
      <c r="O157" s="170">
        <f>IF('Indicator Date hidden'!P158="x","x",$O$2-'Indicator Date hidden'!P158)</f>
        <v>0</v>
      </c>
      <c r="P157" s="170">
        <f>IF('Indicator Date hidden'!Q158="x","x",$P$2-'Indicator Date hidden'!Q158)</f>
        <v>0</v>
      </c>
      <c r="Q157" s="170" t="str">
        <f>IF('Indicator Date hidden'!R158="x","x",$Q$2-'Indicator Date hidden'!R158)</f>
        <v>x</v>
      </c>
      <c r="R157" s="170">
        <f>IF('Indicator Date hidden'!S158="x","x",$R$2-'Indicator Date hidden'!S158)</f>
        <v>0</v>
      </c>
      <c r="S157" s="170">
        <f>IF('Indicator Date hidden'!T158="x","x",$S$2-'Indicator Date hidden'!T158)</f>
        <v>0</v>
      </c>
      <c r="T157" s="170">
        <f>IF('Indicator Date hidden'!U158="x","x",$T$2-'Indicator Date hidden'!U158)</f>
        <v>0</v>
      </c>
      <c r="U157" s="170">
        <f>IF('Indicator Date hidden'!V158="x","x",$U$2-'Indicator Date hidden'!V158)</f>
        <v>0</v>
      </c>
      <c r="V157" s="170">
        <f>IF('Indicator Date hidden'!W158="x","x",$V$2-'Indicator Date hidden'!W158)</f>
        <v>1</v>
      </c>
      <c r="W157" s="170">
        <f>IF('Indicator Date hidden'!X158="x","x",$W$2-'Indicator Date hidden'!X158)</f>
        <v>9</v>
      </c>
      <c r="X157" s="170">
        <f>IF('Indicator Date hidden'!Y158="x","x",$X$2-'Indicator Date hidden'!Y158)</f>
        <v>6</v>
      </c>
      <c r="Y157" s="170">
        <f>IF('Indicator Date hidden'!Z158="x","x",$Y$2-'Indicator Date hidden'!Z158)</f>
        <v>0</v>
      </c>
      <c r="Z157" s="170">
        <f>IF('Indicator Date hidden'!AA158="x","x",$Z$2-'Indicator Date hidden'!AA158)</f>
        <v>0</v>
      </c>
      <c r="AA157" s="170" t="str">
        <f>IF('Indicator Date hidden'!AB158="x","x",$AA$2-'Indicator Date hidden'!AB158)</f>
        <v>x</v>
      </c>
      <c r="AB157" s="170">
        <f>IF('Indicator Date hidden'!AC158="x","x",$AB$2-'Indicator Date hidden'!AC158)</f>
        <v>0</v>
      </c>
      <c r="AC157" s="170">
        <f>IF('Indicator Date hidden'!AD158="x","x",$AC$2-'Indicator Date hidden'!AD158)</f>
        <v>0</v>
      </c>
      <c r="AD157" s="170">
        <f>IF('Indicator Date hidden'!AE158="x","x",$AD$2-'Indicator Date hidden'!AE158)</f>
        <v>0</v>
      </c>
      <c r="AE157" s="170" t="str">
        <f>IF('Indicator Date hidden'!AF158="x","x",$AE$2-'Indicator Date hidden'!AF158)</f>
        <v>x</v>
      </c>
      <c r="AF157" s="170">
        <f>IF('Indicator Date hidden'!AG158="x","x",$AF$2-'Indicator Date hidden'!AG158)</f>
        <v>10</v>
      </c>
      <c r="AG157" s="170">
        <f>IF('Indicator Date hidden'!AH158="x","x",$AG$2-'Indicator Date hidden'!AH158)</f>
        <v>0</v>
      </c>
      <c r="AH157" s="170">
        <f>IF('Indicator Date hidden'!AI158="x","x",$AH$2-'Indicator Date hidden'!AI158)</f>
        <v>0</v>
      </c>
      <c r="AI157" s="170">
        <f>IF('Indicator Date hidden'!AJ158="x","x",$AI$2-'Indicator Date hidden'!AJ158)</f>
        <v>0</v>
      </c>
      <c r="AJ157" s="170" t="str">
        <f>IF('Indicator Date hidden'!AK158="x","x",$AJ$2-'Indicator Date hidden'!AK158)</f>
        <v>x</v>
      </c>
      <c r="AK157" s="170">
        <f>IF('Indicator Date hidden'!AL158="x","x",$AK$2-'Indicator Date hidden'!AL158)</f>
        <v>1</v>
      </c>
      <c r="AL157" s="170">
        <f>IF('Indicator Date hidden'!AM158="x","x",$AL$2-'Indicator Date hidden'!AM158)</f>
        <v>0</v>
      </c>
      <c r="AM157" s="170">
        <f>IF('Indicator Date hidden'!AN158="x","x",$AM$2-'Indicator Date hidden'!AN158)</f>
        <v>0</v>
      </c>
      <c r="AN157" s="170">
        <f>IF('Indicator Date hidden'!AO158="x","x",$AN$2-'Indicator Date hidden'!AO158)</f>
        <v>0</v>
      </c>
      <c r="AO157" s="170" t="str">
        <f>IF('Indicator Date hidden'!AP158="x","x",$AO$2-'Indicator Date hidden'!AP158)</f>
        <v>x</v>
      </c>
      <c r="AP157" s="170" t="str">
        <f>IF('Indicator Date hidden'!AQ158="x","x",$AP$2-'Indicator Date hidden'!AQ158)</f>
        <v>x</v>
      </c>
      <c r="AQ157" s="170">
        <f>IF('Indicator Date hidden'!AR158="x","x",$AQ$2-'Indicator Date hidden'!AR158)</f>
        <v>6</v>
      </c>
      <c r="AR157" s="170">
        <f>IF('Indicator Date hidden'!AS158="x","x",$AR$2-'Indicator Date hidden'!AS158)</f>
        <v>0</v>
      </c>
      <c r="AS157" s="170">
        <f>IF('Indicator Date hidden'!AT158="x","x",$AS$2-'Indicator Date hidden'!AT158)</f>
        <v>0</v>
      </c>
      <c r="AT157" s="170">
        <f>IF('Indicator Date hidden'!AU158="x","x",$AT$2-'Indicator Date hidden'!AU158)</f>
        <v>0</v>
      </c>
      <c r="AU157" s="170" t="str">
        <f>IF('Indicator Date hidden'!AV158="x","x",$AU$2-'Indicator Date hidden'!AV158)</f>
        <v>x</v>
      </c>
      <c r="AV157" s="170">
        <f>IF('Indicator Date hidden'!AW158="x","x",$AV$2-'Indicator Date hidden'!AW158)</f>
        <v>0</v>
      </c>
      <c r="AW157" s="170">
        <f>IF('Indicator Date hidden'!AX158="x","x",$AW$2-'Indicator Date hidden'!AX158)</f>
        <v>0</v>
      </c>
      <c r="AX157" s="170">
        <f>IF('Indicator Date hidden'!AY158="x","x",$AX$2-'Indicator Date hidden'!AY158)</f>
        <v>0</v>
      </c>
      <c r="AY157" s="170">
        <f>IF('Indicator Date hidden'!AZ158="x","x",$AY$2-'Indicator Date hidden'!AZ158)</f>
        <v>0</v>
      </c>
      <c r="AZ157" s="170">
        <f>IF('Indicator Date hidden'!BA158="x","x",$AZ$2-'Indicator Date hidden'!BA158)</f>
        <v>0</v>
      </c>
      <c r="BA157" s="5">
        <f t="shared" si="10"/>
        <v>33</v>
      </c>
      <c r="BB157" s="171">
        <f t="shared" si="11"/>
        <v>0.75</v>
      </c>
      <c r="BC157" s="5">
        <f t="shared" si="12"/>
        <v>6</v>
      </c>
      <c r="BD157" s="171">
        <f t="shared" si="13"/>
        <v>2.287565200263054</v>
      </c>
      <c r="BE157" s="174">
        <f t="shared" si="14"/>
        <v>0</v>
      </c>
    </row>
    <row r="158" spans="1:57" x14ac:dyDescent="0.25">
      <c r="A158" t="s">
        <v>293</v>
      </c>
      <c r="B158" s="170">
        <f>IF('Indicator Date hidden'!C159="x","x",$B$2-'Indicator Date hidden'!C159)</f>
        <v>0</v>
      </c>
      <c r="C158" s="170">
        <f>IF('Indicator Date hidden'!D159="x","x",$C$2-'Indicator Date hidden'!D159)</f>
        <v>0</v>
      </c>
      <c r="D158" s="170">
        <f>IF('Indicator Date hidden'!E159="x","x",$D$2-'Indicator Date hidden'!E159)</f>
        <v>0</v>
      </c>
      <c r="E158" s="170">
        <f>IF('Indicator Date hidden'!F159="x","x",$E$2-'Indicator Date hidden'!F159)</f>
        <v>0</v>
      </c>
      <c r="F158" s="170">
        <f>IF('Indicator Date hidden'!G159="x","x",$F$2-'Indicator Date hidden'!G159)</f>
        <v>0</v>
      </c>
      <c r="G158" s="170">
        <f>IF('Indicator Date hidden'!H159="x","x",$G$2-'Indicator Date hidden'!H159)</f>
        <v>0</v>
      </c>
      <c r="H158" s="170">
        <f>IF('Indicator Date hidden'!I159="x","x",$H$2-'Indicator Date hidden'!I159)</f>
        <v>0</v>
      </c>
      <c r="I158" s="170">
        <f>IF('Indicator Date hidden'!J159="x","x",$I$2-'Indicator Date hidden'!J159)</f>
        <v>0</v>
      </c>
      <c r="J158" s="170">
        <f>IF('Indicator Date hidden'!K159="x","x",$J$2-'Indicator Date hidden'!K159)</f>
        <v>0</v>
      </c>
      <c r="K158" s="170">
        <f>IF('Indicator Date hidden'!L159="x","x",$K$2-'Indicator Date hidden'!L159)</f>
        <v>0</v>
      </c>
      <c r="L158" s="170">
        <f>IF('Indicator Date hidden'!M159="x","x",$L$2-'Indicator Date hidden'!M159)</f>
        <v>0</v>
      </c>
      <c r="M158" s="170">
        <f>IF('Indicator Date hidden'!N159="x","x",$M$2-'Indicator Date hidden'!N159)</f>
        <v>0</v>
      </c>
      <c r="N158" s="170">
        <f>IF('Indicator Date hidden'!O159="x","x",$N$2-'Indicator Date hidden'!O159)</f>
        <v>0</v>
      </c>
      <c r="O158" s="170">
        <f>IF('Indicator Date hidden'!P159="x","x",$O$2-'Indicator Date hidden'!P159)</f>
        <v>0</v>
      </c>
      <c r="P158" s="170" t="str">
        <f>IF('Indicator Date hidden'!Q159="x","x",$P$2-'Indicator Date hidden'!Q159)</f>
        <v>x</v>
      </c>
      <c r="Q158" s="170">
        <f>IF('Indicator Date hidden'!R159="x","x",$Q$2-'Indicator Date hidden'!R159)</f>
        <v>9</v>
      </c>
      <c r="R158" s="170">
        <f>IF('Indicator Date hidden'!S159="x","x",$R$2-'Indicator Date hidden'!S159)</f>
        <v>0</v>
      </c>
      <c r="S158" s="170">
        <f>IF('Indicator Date hidden'!T159="x","x",$S$2-'Indicator Date hidden'!T159)</f>
        <v>0</v>
      </c>
      <c r="T158" s="170">
        <f>IF('Indicator Date hidden'!U159="x","x",$T$2-'Indicator Date hidden'!U159)</f>
        <v>0</v>
      </c>
      <c r="U158" s="170">
        <f>IF('Indicator Date hidden'!V159="x","x",$U$2-'Indicator Date hidden'!V159)</f>
        <v>0</v>
      </c>
      <c r="V158" s="170">
        <f>IF('Indicator Date hidden'!W159="x","x",$V$2-'Indicator Date hidden'!W159)</f>
        <v>1</v>
      </c>
      <c r="W158" s="170">
        <f>IF('Indicator Date hidden'!X159="x","x",$W$2-'Indicator Date hidden'!X159)</f>
        <v>7</v>
      </c>
      <c r="X158" s="170">
        <f>IF('Indicator Date hidden'!Y159="x","x",$X$2-'Indicator Date hidden'!Y159)</f>
        <v>6</v>
      </c>
      <c r="Y158" s="170">
        <f>IF('Indicator Date hidden'!Z159="x","x",$Y$2-'Indicator Date hidden'!Z159)</f>
        <v>0</v>
      </c>
      <c r="Z158" s="170">
        <f>IF('Indicator Date hidden'!AA159="x","x",$Z$2-'Indicator Date hidden'!AA159)</f>
        <v>0</v>
      </c>
      <c r="AA158" s="170">
        <f>IF('Indicator Date hidden'!AB159="x","x",$AA$2-'Indicator Date hidden'!AB159)</f>
        <v>0</v>
      </c>
      <c r="AB158" s="170" t="str">
        <f>IF('Indicator Date hidden'!AC159="x","x",$AB$2-'Indicator Date hidden'!AC159)</f>
        <v>x</v>
      </c>
      <c r="AC158" s="170">
        <f>IF('Indicator Date hidden'!AD159="x","x",$AC$2-'Indicator Date hidden'!AD159)</f>
        <v>0</v>
      </c>
      <c r="AD158" s="170">
        <f>IF('Indicator Date hidden'!AE159="x","x",$AD$2-'Indicator Date hidden'!AE159)</f>
        <v>0</v>
      </c>
      <c r="AE158" s="170">
        <f>IF('Indicator Date hidden'!AF159="x","x",$AE$2-'Indicator Date hidden'!AF159)</f>
        <v>3</v>
      </c>
      <c r="AF158" s="170" t="str">
        <f>IF('Indicator Date hidden'!AG159="x","x",$AF$2-'Indicator Date hidden'!AG159)</f>
        <v>x</v>
      </c>
      <c r="AG158" s="170">
        <f>IF('Indicator Date hidden'!AH159="x","x",$AG$2-'Indicator Date hidden'!AH159)</f>
        <v>0</v>
      </c>
      <c r="AH158" s="170">
        <f>IF('Indicator Date hidden'!AI159="x","x",$AH$2-'Indicator Date hidden'!AI159)</f>
        <v>0</v>
      </c>
      <c r="AI158" s="170">
        <f>IF('Indicator Date hidden'!AJ159="x","x",$AI$2-'Indicator Date hidden'!AJ159)</f>
        <v>0</v>
      </c>
      <c r="AJ158" s="170">
        <f>IF('Indicator Date hidden'!AK159="x","x",$AJ$2-'Indicator Date hidden'!AK159)</f>
        <v>1</v>
      </c>
      <c r="AK158" s="170">
        <f>IF('Indicator Date hidden'!AL159="x","x",$AK$2-'Indicator Date hidden'!AL159)</f>
        <v>1</v>
      </c>
      <c r="AL158" s="170">
        <f>IF('Indicator Date hidden'!AM159="x","x",$AL$2-'Indicator Date hidden'!AM159)</f>
        <v>0</v>
      </c>
      <c r="AM158" s="170">
        <f>IF('Indicator Date hidden'!AN159="x","x",$AM$2-'Indicator Date hidden'!AN159)</f>
        <v>0</v>
      </c>
      <c r="AN158" s="170">
        <f>IF('Indicator Date hidden'!AO159="x","x",$AN$2-'Indicator Date hidden'!AO159)</f>
        <v>0</v>
      </c>
      <c r="AO158" s="170" t="str">
        <f>IF('Indicator Date hidden'!AP159="x","x",$AO$2-'Indicator Date hidden'!AP159)</f>
        <v>x</v>
      </c>
      <c r="AP158" s="170" t="str">
        <f>IF('Indicator Date hidden'!AQ159="x","x",$AP$2-'Indicator Date hidden'!AQ159)</f>
        <v>x</v>
      </c>
      <c r="AQ158" s="170" t="str">
        <f>IF('Indicator Date hidden'!AR159="x","x",$AQ$2-'Indicator Date hidden'!AR159)</f>
        <v>x</v>
      </c>
      <c r="AR158" s="170">
        <f>IF('Indicator Date hidden'!AS159="x","x",$AR$2-'Indicator Date hidden'!AS159)</f>
        <v>0</v>
      </c>
      <c r="AS158" s="170">
        <f>IF('Indicator Date hidden'!AT159="x","x",$AS$2-'Indicator Date hidden'!AT159)</f>
        <v>0</v>
      </c>
      <c r="AT158" s="170">
        <f>IF('Indicator Date hidden'!AU159="x","x",$AT$2-'Indicator Date hidden'!AU159)</f>
        <v>0</v>
      </c>
      <c r="AU158" s="170" t="str">
        <f>IF('Indicator Date hidden'!AV159="x","x",$AU$2-'Indicator Date hidden'!AV159)</f>
        <v>x</v>
      </c>
      <c r="AV158" s="170">
        <f>IF('Indicator Date hidden'!AW159="x","x",$AV$2-'Indicator Date hidden'!AW159)</f>
        <v>0</v>
      </c>
      <c r="AW158" s="170">
        <f>IF('Indicator Date hidden'!AX159="x","x",$AW$2-'Indicator Date hidden'!AX159)</f>
        <v>0</v>
      </c>
      <c r="AX158" s="170">
        <f>IF('Indicator Date hidden'!AY159="x","x",$AX$2-'Indicator Date hidden'!AY159)</f>
        <v>0</v>
      </c>
      <c r="AY158" s="170">
        <f>IF('Indicator Date hidden'!AZ159="x","x",$AY$2-'Indicator Date hidden'!AZ159)</f>
        <v>4</v>
      </c>
      <c r="AZ158" s="170">
        <f>IF('Indicator Date hidden'!BA159="x","x",$AZ$2-'Indicator Date hidden'!BA159)</f>
        <v>4</v>
      </c>
      <c r="BA158" s="5">
        <f t="shared" si="10"/>
        <v>36</v>
      </c>
      <c r="BB158" s="171">
        <f t="shared" si="11"/>
        <v>0.81818181818181823</v>
      </c>
      <c r="BC158" s="5">
        <f t="shared" si="12"/>
        <v>9</v>
      </c>
      <c r="BD158" s="171">
        <f t="shared" si="13"/>
        <v>2.0256618141051992</v>
      </c>
      <c r="BE158" s="174">
        <f t="shared" si="14"/>
        <v>0</v>
      </c>
    </row>
    <row r="159" spans="1:57" x14ac:dyDescent="0.25">
      <c r="A159" t="s">
        <v>295</v>
      </c>
      <c r="B159" s="170">
        <f>IF('Indicator Date hidden'!C160="x","x",$B$2-'Indicator Date hidden'!C160)</f>
        <v>0</v>
      </c>
      <c r="C159" s="170">
        <f>IF('Indicator Date hidden'!D160="x","x",$C$2-'Indicator Date hidden'!D160)</f>
        <v>0</v>
      </c>
      <c r="D159" s="170">
        <f>IF('Indicator Date hidden'!E160="x","x",$D$2-'Indicator Date hidden'!E160)</f>
        <v>0</v>
      </c>
      <c r="E159" s="170">
        <f>IF('Indicator Date hidden'!F160="x","x",$E$2-'Indicator Date hidden'!F160)</f>
        <v>0</v>
      </c>
      <c r="F159" s="170">
        <f>IF('Indicator Date hidden'!G160="x","x",$F$2-'Indicator Date hidden'!G160)</f>
        <v>0</v>
      </c>
      <c r="G159" s="170">
        <f>IF('Indicator Date hidden'!H160="x","x",$G$2-'Indicator Date hidden'!H160)</f>
        <v>0</v>
      </c>
      <c r="H159" s="170">
        <f>IF('Indicator Date hidden'!I160="x","x",$H$2-'Indicator Date hidden'!I160)</f>
        <v>0</v>
      </c>
      <c r="I159" s="170">
        <f>IF('Indicator Date hidden'!J160="x","x",$I$2-'Indicator Date hidden'!J160)</f>
        <v>0</v>
      </c>
      <c r="J159" s="170">
        <f>IF('Indicator Date hidden'!K160="x","x",$J$2-'Indicator Date hidden'!K160)</f>
        <v>0</v>
      </c>
      <c r="K159" s="170">
        <f>IF('Indicator Date hidden'!L160="x","x",$K$2-'Indicator Date hidden'!L160)</f>
        <v>0</v>
      </c>
      <c r="L159" s="170">
        <f>IF('Indicator Date hidden'!M160="x","x",$L$2-'Indicator Date hidden'!M160)</f>
        <v>0</v>
      </c>
      <c r="M159" s="170">
        <f>IF('Indicator Date hidden'!N160="x","x",$M$2-'Indicator Date hidden'!N160)</f>
        <v>0</v>
      </c>
      <c r="N159" s="170">
        <f>IF('Indicator Date hidden'!O160="x","x",$N$2-'Indicator Date hidden'!O160)</f>
        <v>0</v>
      </c>
      <c r="O159" s="170">
        <f>IF('Indicator Date hidden'!P160="x","x",$O$2-'Indicator Date hidden'!P160)</f>
        <v>0</v>
      </c>
      <c r="P159" s="170">
        <f>IF('Indicator Date hidden'!Q160="x","x",$P$2-'Indicator Date hidden'!Q160)</f>
        <v>0</v>
      </c>
      <c r="Q159" s="170">
        <f>IF('Indicator Date hidden'!R160="x","x",$Q$2-'Indicator Date hidden'!R160)</f>
        <v>3</v>
      </c>
      <c r="R159" s="170">
        <f>IF('Indicator Date hidden'!S160="x","x",$R$2-'Indicator Date hidden'!S160)</f>
        <v>0</v>
      </c>
      <c r="S159" s="170">
        <f>IF('Indicator Date hidden'!T160="x","x",$S$2-'Indicator Date hidden'!T160)</f>
        <v>0</v>
      </c>
      <c r="T159" s="170">
        <f>IF('Indicator Date hidden'!U160="x","x",$T$2-'Indicator Date hidden'!U160)</f>
        <v>0</v>
      </c>
      <c r="U159" s="170">
        <f>IF('Indicator Date hidden'!V160="x","x",$U$2-'Indicator Date hidden'!V160)</f>
        <v>0</v>
      </c>
      <c r="V159" s="170">
        <f>IF('Indicator Date hidden'!W160="x","x",$V$2-'Indicator Date hidden'!W160)</f>
        <v>1</v>
      </c>
      <c r="W159" s="170">
        <f>IF('Indicator Date hidden'!X160="x","x",$W$2-'Indicator Date hidden'!X160)</f>
        <v>0</v>
      </c>
      <c r="X159" s="170">
        <f>IF('Indicator Date hidden'!Y160="x","x",$X$2-'Indicator Date hidden'!Y160)</f>
        <v>0</v>
      </c>
      <c r="Y159" s="170">
        <f>IF('Indicator Date hidden'!Z160="x","x",$Y$2-'Indicator Date hidden'!Z160)</f>
        <v>0</v>
      </c>
      <c r="Z159" s="170">
        <f>IF('Indicator Date hidden'!AA160="x","x",$Z$2-'Indicator Date hidden'!AA160)</f>
        <v>0</v>
      </c>
      <c r="AA159" s="170">
        <f>IF('Indicator Date hidden'!AB160="x","x",$AA$2-'Indicator Date hidden'!AB160)</f>
        <v>0</v>
      </c>
      <c r="AB159" s="170">
        <f>IF('Indicator Date hidden'!AC160="x","x",$AB$2-'Indicator Date hidden'!AC160)</f>
        <v>0</v>
      </c>
      <c r="AC159" s="170">
        <f>IF('Indicator Date hidden'!AD160="x","x",$AC$2-'Indicator Date hidden'!AD160)</f>
        <v>0</v>
      </c>
      <c r="AD159" s="170">
        <f>IF('Indicator Date hidden'!AE160="x","x",$AD$2-'Indicator Date hidden'!AE160)</f>
        <v>0</v>
      </c>
      <c r="AE159" s="170">
        <f>IF('Indicator Date hidden'!AF160="x","x",$AE$2-'Indicator Date hidden'!AF160)</f>
        <v>0</v>
      </c>
      <c r="AF159" s="170">
        <f>IF('Indicator Date hidden'!AG160="x","x",$AF$2-'Indicator Date hidden'!AG160)</f>
        <v>4</v>
      </c>
      <c r="AG159" s="170">
        <f>IF('Indicator Date hidden'!AH160="x","x",$AG$2-'Indicator Date hidden'!AH160)</f>
        <v>0</v>
      </c>
      <c r="AH159" s="170">
        <f>IF('Indicator Date hidden'!AI160="x","x",$AH$2-'Indicator Date hidden'!AI160)</f>
        <v>0</v>
      </c>
      <c r="AI159" s="170">
        <f>IF('Indicator Date hidden'!AJ160="x","x",$AI$2-'Indicator Date hidden'!AJ160)</f>
        <v>0</v>
      </c>
      <c r="AJ159" s="170" t="str">
        <f>IF('Indicator Date hidden'!AK160="x","x",$AJ$2-'Indicator Date hidden'!AK160)</f>
        <v>x</v>
      </c>
      <c r="AK159" s="170">
        <f>IF('Indicator Date hidden'!AL160="x","x",$AK$2-'Indicator Date hidden'!AL160)</f>
        <v>1</v>
      </c>
      <c r="AL159" s="170">
        <f>IF('Indicator Date hidden'!AM160="x","x",$AL$2-'Indicator Date hidden'!AM160)</f>
        <v>0</v>
      </c>
      <c r="AM159" s="170">
        <f>IF('Indicator Date hidden'!AN160="x","x",$AM$2-'Indicator Date hidden'!AN160)</f>
        <v>0</v>
      </c>
      <c r="AN159" s="170">
        <f>IF('Indicator Date hidden'!AO160="x","x",$AN$2-'Indicator Date hidden'!AO160)</f>
        <v>0</v>
      </c>
      <c r="AO159" s="170">
        <f>IF('Indicator Date hidden'!AP160="x","x",$AO$2-'Indicator Date hidden'!AP160)</f>
        <v>0</v>
      </c>
      <c r="AP159" s="170">
        <f>IF('Indicator Date hidden'!AQ160="x","x",$AP$2-'Indicator Date hidden'!AQ160)</f>
        <v>0</v>
      </c>
      <c r="AQ159" s="170">
        <f>IF('Indicator Date hidden'!AR160="x","x",$AQ$2-'Indicator Date hidden'!AR160)</f>
        <v>0</v>
      </c>
      <c r="AR159" s="170">
        <f>IF('Indicator Date hidden'!AS160="x","x",$AR$2-'Indicator Date hidden'!AS160)</f>
        <v>0</v>
      </c>
      <c r="AS159" s="170">
        <f>IF('Indicator Date hidden'!AT160="x","x",$AS$2-'Indicator Date hidden'!AT160)</f>
        <v>0</v>
      </c>
      <c r="AT159" s="170">
        <f>IF('Indicator Date hidden'!AU160="x","x",$AT$2-'Indicator Date hidden'!AU160)</f>
        <v>0</v>
      </c>
      <c r="AU159" s="170">
        <f>IF('Indicator Date hidden'!AV160="x","x",$AU$2-'Indicator Date hidden'!AV160)</f>
        <v>1</v>
      </c>
      <c r="AV159" s="170">
        <f>IF('Indicator Date hidden'!AW160="x","x",$AV$2-'Indicator Date hidden'!AW160)</f>
        <v>0</v>
      </c>
      <c r="AW159" s="170">
        <f>IF('Indicator Date hidden'!AX160="x","x",$AW$2-'Indicator Date hidden'!AX160)</f>
        <v>0</v>
      </c>
      <c r="AX159" s="170">
        <f>IF('Indicator Date hidden'!AY160="x","x",$AX$2-'Indicator Date hidden'!AY160)</f>
        <v>0</v>
      </c>
      <c r="AY159" s="170">
        <f>IF('Indicator Date hidden'!AZ160="x","x",$AY$2-'Indicator Date hidden'!AZ160)</f>
        <v>0</v>
      </c>
      <c r="AZ159" s="170">
        <f>IF('Indicator Date hidden'!BA160="x","x",$AZ$2-'Indicator Date hidden'!BA160)</f>
        <v>0</v>
      </c>
      <c r="BA159" s="5">
        <f t="shared" si="10"/>
        <v>10</v>
      </c>
      <c r="BB159" s="171">
        <f t="shared" si="11"/>
        <v>0.2</v>
      </c>
      <c r="BC159" s="5">
        <f t="shared" si="12"/>
        <v>5</v>
      </c>
      <c r="BD159" s="171">
        <f t="shared" si="13"/>
        <v>0.72111025509279791</v>
      </c>
      <c r="BE159" s="174">
        <f t="shared" si="14"/>
        <v>0</v>
      </c>
    </row>
    <row r="160" spans="1:57" x14ac:dyDescent="0.25">
      <c r="A160" t="s">
        <v>298</v>
      </c>
      <c r="B160" s="170">
        <f>IF('Indicator Date hidden'!C161="x","x",$B$2-'Indicator Date hidden'!C161)</f>
        <v>0</v>
      </c>
      <c r="C160" s="170">
        <f>IF('Indicator Date hidden'!D161="x","x",$C$2-'Indicator Date hidden'!D161)</f>
        <v>0</v>
      </c>
      <c r="D160" s="170">
        <f>IF('Indicator Date hidden'!E161="x","x",$D$2-'Indicator Date hidden'!E161)</f>
        <v>0</v>
      </c>
      <c r="E160" s="170">
        <f>IF('Indicator Date hidden'!F161="x","x",$E$2-'Indicator Date hidden'!F161)</f>
        <v>0</v>
      </c>
      <c r="F160" s="170">
        <f>IF('Indicator Date hidden'!G161="x","x",$F$2-'Indicator Date hidden'!G161)</f>
        <v>0</v>
      </c>
      <c r="G160" s="170">
        <f>IF('Indicator Date hidden'!H161="x","x",$G$2-'Indicator Date hidden'!H161)</f>
        <v>0</v>
      </c>
      <c r="H160" s="170">
        <f>IF('Indicator Date hidden'!I161="x","x",$H$2-'Indicator Date hidden'!I161)</f>
        <v>0</v>
      </c>
      <c r="I160" s="170">
        <f>IF('Indicator Date hidden'!J161="x","x",$I$2-'Indicator Date hidden'!J161)</f>
        <v>0</v>
      </c>
      <c r="J160" s="170">
        <f>IF('Indicator Date hidden'!K161="x","x",$J$2-'Indicator Date hidden'!K161)</f>
        <v>0</v>
      </c>
      <c r="K160" s="170">
        <f>IF('Indicator Date hidden'!L161="x","x",$K$2-'Indicator Date hidden'!L161)</f>
        <v>0</v>
      </c>
      <c r="L160" s="170">
        <f>IF('Indicator Date hidden'!M161="x","x",$L$2-'Indicator Date hidden'!M161)</f>
        <v>0</v>
      </c>
      <c r="M160" s="170">
        <f>IF('Indicator Date hidden'!N161="x","x",$M$2-'Indicator Date hidden'!N161)</f>
        <v>0</v>
      </c>
      <c r="N160" s="170">
        <f>IF('Indicator Date hidden'!O161="x","x",$N$2-'Indicator Date hidden'!O161)</f>
        <v>0</v>
      </c>
      <c r="O160" s="170">
        <f>IF('Indicator Date hidden'!P161="x","x",$O$2-'Indicator Date hidden'!P161)</f>
        <v>0</v>
      </c>
      <c r="P160" s="170">
        <f>IF('Indicator Date hidden'!Q161="x","x",$P$2-'Indicator Date hidden'!Q161)</f>
        <v>0</v>
      </c>
      <c r="Q160" s="170">
        <f>IF('Indicator Date hidden'!R161="x","x",$Q$2-'Indicator Date hidden'!R161)</f>
        <v>5</v>
      </c>
      <c r="R160" s="170">
        <f>IF('Indicator Date hidden'!S161="x","x",$R$2-'Indicator Date hidden'!S161)</f>
        <v>0</v>
      </c>
      <c r="S160" s="170">
        <f>IF('Indicator Date hidden'!T161="x","x",$S$2-'Indicator Date hidden'!T161)</f>
        <v>0</v>
      </c>
      <c r="T160" s="170">
        <f>IF('Indicator Date hidden'!U161="x","x",$T$2-'Indicator Date hidden'!U161)</f>
        <v>0</v>
      </c>
      <c r="U160" s="170">
        <f>IF('Indicator Date hidden'!V161="x","x",$U$2-'Indicator Date hidden'!V161)</f>
        <v>0</v>
      </c>
      <c r="V160" s="170">
        <f>IF('Indicator Date hidden'!W161="x","x",$V$2-'Indicator Date hidden'!W161)</f>
        <v>1</v>
      </c>
      <c r="W160" s="170">
        <f>IF('Indicator Date hidden'!X161="x","x",$W$2-'Indicator Date hidden'!X161)</f>
        <v>6</v>
      </c>
      <c r="X160" s="170" t="str">
        <f>IF('Indicator Date hidden'!Y161="x","x",$X$2-'Indicator Date hidden'!Y161)</f>
        <v>x</v>
      </c>
      <c r="Y160" s="170">
        <f>IF('Indicator Date hidden'!Z161="x","x",$Y$2-'Indicator Date hidden'!Z161)</f>
        <v>0</v>
      </c>
      <c r="Z160" s="170">
        <f>IF('Indicator Date hidden'!AA161="x","x",$Z$2-'Indicator Date hidden'!AA161)</f>
        <v>0</v>
      </c>
      <c r="AA160" s="170">
        <f>IF('Indicator Date hidden'!AB161="x","x",$AA$2-'Indicator Date hidden'!AB161)</f>
        <v>0</v>
      </c>
      <c r="AB160" s="170">
        <f>IF('Indicator Date hidden'!AC161="x","x",$AB$2-'Indicator Date hidden'!AC161)</f>
        <v>0</v>
      </c>
      <c r="AC160" s="170">
        <f>IF('Indicator Date hidden'!AD161="x","x",$AC$2-'Indicator Date hidden'!AD161)</f>
        <v>0</v>
      </c>
      <c r="AD160" s="170">
        <f>IF('Indicator Date hidden'!AE161="x","x",$AD$2-'Indicator Date hidden'!AE161)</f>
        <v>0</v>
      </c>
      <c r="AE160" s="170" t="str">
        <f>IF('Indicator Date hidden'!AF161="x","x",$AE$2-'Indicator Date hidden'!AF161)</f>
        <v>x</v>
      </c>
      <c r="AF160" s="170" t="str">
        <f>IF('Indicator Date hidden'!AG161="x","x",$AF$2-'Indicator Date hidden'!AG161)</f>
        <v>x</v>
      </c>
      <c r="AG160" s="170">
        <f>IF('Indicator Date hidden'!AH161="x","x",$AG$2-'Indicator Date hidden'!AH161)</f>
        <v>0</v>
      </c>
      <c r="AH160" s="170">
        <f>IF('Indicator Date hidden'!AI161="x","x",$AH$2-'Indicator Date hidden'!AI161)</f>
        <v>0</v>
      </c>
      <c r="AI160" s="170">
        <f>IF('Indicator Date hidden'!AJ161="x","x",$AI$2-'Indicator Date hidden'!AJ161)</f>
        <v>0</v>
      </c>
      <c r="AJ160" s="170">
        <f>IF('Indicator Date hidden'!AK161="x","x",$AJ$2-'Indicator Date hidden'!AK161)</f>
        <v>0</v>
      </c>
      <c r="AK160" s="170">
        <f>IF('Indicator Date hidden'!AL161="x","x",$AK$2-'Indicator Date hidden'!AL161)</f>
        <v>0</v>
      </c>
      <c r="AL160" s="170">
        <f>IF('Indicator Date hidden'!AM161="x","x",$AL$2-'Indicator Date hidden'!AM161)</f>
        <v>0</v>
      </c>
      <c r="AM160" s="170">
        <f>IF('Indicator Date hidden'!AN161="x","x",$AM$2-'Indicator Date hidden'!AN161)</f>
        <v>0</v>
      </c>
      <c r="AN160" s="170">
        <f>IF('Indicator Date hidden'!AO161="x","x",$AN$2-'Indicator Date hidden'!AO161)</f>
        <v>0</v>
      </c>
      <c r="AO160" s="170" t="str">
        <f>IF('Indicator Date hidden'!AP161="x","x",$AO$2-'Indicator Date hidden'!AP161)</f>
        <v>x</v>
      </c>
      <c r="AP160" s="170" t="str">
        <f>IF('Indicator Date hidden'!AQ161="x","x",$AP$2-'Indicator Date hidden'!AQ161)</f>
        <v>x</v>
      </c>
      <c r="AQ160" s="170" t="str">
        <f>IF('Indicator Date hidden'!AR161="x","x",$AQ$2-'Indicator Date hidden'!AR161)</f>
        <v>x</v>
      </c>
      <c r="AR160" s="170">
        <f>IF('Indicator Date hidden'!AS161="x","x",$AR$2-'Indicator Date hidden'!AS161)</f>
        <v>0</v>
      </c>
      <c r="AS160" s="170">
        <f>IF('Indicator Date hidden'!AT161="x","x",$AS$2-'Indicator Date hidden'!AT161)</f>
        <v>0</v>
      </c>
      <c r="AT160" s="170">
        <f>IF('Indicator Date hidden'!AU161="x","x",$AT$2-'Indicator Date hidden'!AU161)</f>
        <v>0</v>
      </c>
      <c r="AU160" s="170">
        <f>IF('Indicator Date hidden'!AV161="x","x",$AU$2-'Indicator Date hidden'!AV161)</f>
        <v>1</v>
      </c>
      <c r="AV160" s="170">
        <f>IF('Indicator Date hidden'!AW161="x","x",$AV$2-'Indicator Date hidden'!AW161)</f>
        <v>0</v>
      </c>
      <c r="AW160" s="170">
        <f>IF('Indicator Date hidden'!AX161="x","x",$AW$2-'Indicator Date hidden'!AX161)</f>
        <v>0</v>
      </c>
      <c r="AX160" s="170">
        <f>IF('Indicator Date hidden'!AY161="x","x",$AX$2-'Indicator Date hidden'!AY161)</f>
        <v>0</v>
      </c>
      <c r="AY160" s="170">
        <f>IF('Indicator Date hidden'!AZ161="x","x",$AY$2-'Indicator Date hidden'!AZ161)</f>
        <v>0</v>
      </c>
      <c r="AZ160" s="170">
        <f>IF('Indicator Date hidden'!BA161="x","x",$AZ$2-'Indicator Date hidden'!BA161)</f>
        <v>0</v>
      </c>
      <c r="BA160" s="5">
        <f t="shared" si="10"/>
        <v>13</v>
      </c>
      <c r="BB160" s="171">
        <f t="shared" si="11"/>
        <v>0.28888888888888886</v>
      </c>
      <c r="BC160" s="5">
        <f t="shared" si="12"/>
        <v>4</v>
      </c>
      <c r="BD160" s="171">
        <f t="shared" si="13"/>
        <v>1.1474071683044966</v>
      </c>
      <c r="BE160" s="174">
        <f t="shared" si="14"/>
        <v>0</v>
      </c>
    </row>
    <row r="161" spans="1:57" x14ac:dyDescent="0.25">
      <c r="A161" t="s">
        <v>300</v>
      </c>
      <c r="B161" s="170">
        <f>IF('Indicator Date hidden'!C162="x","x",$B$2-'Indicator Date hidden'!C162)</f>
        <v>0</v>
      </c>
      <c r="C161" s="170">
        <f>IF('Indicator Date hidden'!D162="x","x",$C$2-'Indicator Date hidden'!D162)</f>
        <v>0</v>
      </c>
      <c r="D161" s="170">
        <f>IF('Indicator Date hidden'!E162="x","x",$D$2-'Indicator Date hidden'!E162)</f>
        <v>0</v>
      </c>
      <c r="E161" s="170">
        <f>IF('Indicator Date hidden'!F162="x","x",$E$2-'Indicator Date hidden'!F162)</f>
        <v>0</v>
      </c>
      <c r="F161" s="170">
        <f>IF('Indicator Date hidden'!G162="x","x",$F$2-'Indicator Date hidden'!G162)</f>
        <v>0</v>
      </c>
      <c r="G161" s="170">
        <f>IF('Indicator Date hidden'!H162="x","x",$G$2-'Indicator Date hidden'!H162)</f>
        <v>0</v>
      </c>
      <c r="H161" s="170">
        <f>IF('Indicator Date hidden'!I162="x","x",$H$2-'Indicator Date hidden'!I162)</f>
        <v>0</v>
      </c>
      <c r="I161" s="170">
        <f>IF('Indicator Date hidden'!J162="x","x",$I$2-'Indicator Date hidden'!J162)</f>
        <v>0</v>
      </c>
      <c r="J161" s="170">
        <f>IF('Indicator Date hidden'!K162="x","x",$J$2-'Indicator Date hidden'!K162)</f>
        <v>0</v>
      </c>
      <c r="K161" s="170">
        <f>IF('Indicator Date hidden'!L162="x","x",$K$2-'Indicator Date hidden'!L162)</f>
        <v>0</v>
      </c>
      <c r="L161" s="170">
        <f>IF('Indicator Date hidden'!M162="x","x",$L$2-'Indicator Date hidden'!M162)</f>
        <v>0</v>
      </c>
      <c r="M161" s="170">
        <f>IF('Indicator Date hidden'!N162="x","x",$M$2-'Indicator Date hidden'!N162)</f>
        <v>0</v>
      </c>
      <c r="N161" s="170">
        <f>IF('Indicator Date hidden'!O162="x","x",$N$2-'Indicator Date hidden'!O162)</f>
        <v>0</v>
      </c>
      <c r="O161" s="170">
        <f>IF('Indicator Date hidden'!P162="x","x",$O$2-'Indicator Date hidden'!P162)</f>
        <v>0</v>
      </c>
      <c r="P161" s="170">
        <f>IF('Indicator Date hidden'!Q162="x","x",$P$2-'Indicator Date hidden'!Q162)</f>
        <v>0</v>
      </c>
      <c r="Q161" s="170" t="str">
        <f>IF('Indicator Date hidden'!R162="x","x",$Q$2-'Indicator Date hidden'!R162)</f>
        <v>x</v>
      </c>
      <c r="R161" s="170">
        <f>IF('Indicator Date hidden'!S162="x","x",$R$2-'Indicator Date hidden'!S162)</f>
        <v>0</v>
      </c>
      <c r="S161" s="170">
        <f>IF('Indicator Date hidden'!T162="x","x",$S$2-'Indicator Date hidden'!T162)</f>
        <v>0</v>
      </c>
      <c r="T161" s="170">
        <f>IF('Indicator Date hidden'!U162="x","x",$T$2-'Indicator Date hidden'!U162)</f>
        <v>0</v>
      </c>
      <c r="U161" s="170" t="str">
        <f>IF('Indicator Date hidden'!V162="x","x",$U$2-'Indicator Date hidden'!V162)</f>
        <v>x</v>
      </c>
      <c r="V161" s="170">
        <f>IF('Indicator Date hidden'!W162="x","x",$V$2-'Indicator Date hidden'!W162)</f>
        <v>1</v>
      </c>
      <c r="W161" s="170" t="str">
        <f>IF('Indicator Date hidden'!X162="x","x",$W$2-'Indicator Date hidden'!X162)</f>
        <v>x</v>
      </c>
      <c r="X161" s="170">
        <f>IF('Indicator Date hidden'!Y162="x","x",$X$2-'Indicator Date hidden'!Y162)</f>
        <v>3</v>
      </c>
      <c r="Y161" s="170">
        <f>IF('Indicator Date hidden'!Z162="x","x",$Y$2-'Indicator Date hidden'!Z162)</f>
        <v>0</v>
      </c>
      <c r="Z161" s="170">
        <f>IF('Indicator Date hidden'!AA162="x","x",$Z$2-'Indicator Date hidden'!AA162)</f>
        <v>0</v>
      </c>
      <c r="AA161" s="170">
        <f>IF('Indicator Date hidden'!AB162="x","x",$AA$2-'Indicator Date hidden'!AB162)</f>
        <v>0</v>
      </c>
      <c r="AB161" s="170">
        <f>IF('Indicator Date hidden'!AC162="x","x",$AB$2-'Indicator Date hidden'!AC162)</f>
        <v>0</v>
      </c>
      <c r="AC161" s="170">
        <f>IF('Indicator Date hidden'!AD162="x","x",$AC$2-'Indicator Date hidden'!AD162)</f>
        <v>0</v>
      </c>
      <c r="AD161" s="170" t="str">
        <f>IF('Indicator Date hidden'!AE162="x","x",$AD$2-'Indicator Date hidden'!AE162)</f>
        <v>x</v>
      </c>
      <c r="AE161" s="170">
        <f>IF('Indicator Date hidden'!AF162="x","x",$AE$2-'Indicator Date hidden'!AF162)</f>
        <v>0</v>
      </c>
      <c r="AF161" s="170">
        <f>IF('Indicator Date hidden'!AG162="x","x",$AF$2-'Indicator Date hidden'!AG162)</f>
        <v>3</v>
      </c>
      <c r="AG161" s="170">
        <f>IF('Indicator Date hidden'!AH162="x","x",$AG$2-'Indicator Date hidden'!AH162)</f>
        <v>0</v>
      </c>
      <c r="AH161" s="170">
        <f>IF('Indicator Date hidden'!AI162="x","x",$AH$2-'Indicator Date hidden'!AI162)</f>
        <v>0</v>
      </c>
      <c r="AI161" s="170">
        <f>IF('Indicator Date hidden'!AJ162="x","x",$AI$2-'Indicator Date hidden'!AJ162)</f>
        <v>0</v>
      </c>
      <c r="AJ161" s="170" t="str">
        <f>IF('Indicator Date hidden'!AK162="x","x",$AJ$2-'Indicator Date hidden'!AK162)</f>
        <v>x</v>
      </c>
      <c r="AK161" s="170">
        <f>IF('Indicator Date hidden'!AL162="x","x",$AK$2-'Indicator Date hidden'!AL162)</f>
        <v>1</v>
      </c>
      <c r="AL161" s="170">
        <f>IF('Indicator Date hidden'!AM162="x","x",$AL$2-'Indicator Date hidden'!AM162)</f>
        <v>0</v>
      </c>
      <c r="AM161" s="170">
        <f>IF('Indicator Date hidden'!AN162="x","x",$AM$2-'Indicator Date hidden'!AN162)</f>
        <v>0</v>
      </c>
      <c r="AN161" s="170">
        <f>IF('Indicator Date hidden'!AO162="x","x",$AN$2-'Indicator Date hidden'!AO162)</f>
        <v>0</v>
      </c>
      <c r="AO161" s="170">
        <f>IF('Indicator Date hidden'!AP162="x","x",$AO$2-'Indicator Date hidden'!AP162)</f>
        <v>0</v>
      </c>
      <c r="AP161" s="170">
        <f>IF('Indicator Date hidden'!AQ162="x","x",$AP$2-'Indicator Date hidden'!AQ162)</f>
        <v>0</v>
      </c>
      <c r="AQ161" s="170">
        <f>IF('Indicator Date hidden'!AR162="x","x",$AQ$2-'Indicator Date hidden'!AR162)</f>
        <v>0</v>
      </c>
      <c r="AR161" s="170">
        <f>IF('Indicator Date hidden'!AS162="x","x",$AR$2-'Indicator Date hidden'!AS162)</f>
        <v>0</v>
      </c>
      <c r="AS161" s="170">
        <f>IF('Indicator Date hidden'!AT162="x","x",$AS$2-'Indicator Date hidden'!AT162)</f>
        <v>0</v>
      </c>
      <c r="AT161" s="170">
        <f>IF('Indicator Date hidden'!AU162="x","x",$AT$2-'Indicator Date hidden'!AU162)</f>
        <v>0</v>
      </c>
      <c r="AU161" s="170">
        <f>IF('Indicator Date hidden'!AV162="x","x",$AU$2-'Indicator Date hidden'!AV162)</f>
        <v>0</v>
      </c>
      <c r="AV161" s="170">
        <f>IF('Indicator Date hidden'!AW162="x","x",$AV$2-'Indicator Date hidden'!AW162)</f>
        <v>0</v>
      </c>
      <c r="AW161" s="170">
        <f>IF('Indicator Date hidden'!AX162="x","x",$AW$2-'Indicator Date hidden'!AX162)</f>
        <v>0</v>
      </c>
      <c r="AX161" s="170">
        <f>IF('Indicator Date hidden'!AY162="x","x",$AX$2-'Indicator Date hidden'!AY162)</f>
        <v>0</v>
      </c>
      <c r="AY161" s="170">
        <f>IF('Indicator Date hidden'!AZ162="x","x",$AY$2-'Indicator Date hidden'!AZ162)</f>
        <v>0</v>
      </c>
      <c r="AZ161" s="170">
        <f>IF('Indicator Date hidden'!BA162="x","x",$AZ$2-'Indicator Date hidden'!BA162)</f>
        <v>0</v>
      </c>
      <c r="BA161" s="5">
        <f t="shared" si="10"/>
        <v>8</v>
      </c>
      <c r="BB161" s="171">
        <f t="shared" si="11"/>
        <v>0.17391304347826086</v>
      </c>
      <c r="BC161" s="5">
        <f t="shared" si="12"/>
        <v>4</v>
      </c>
      <c r="BD161" s="171">
        <f t="shared" si="13"/>
        <v>0.63603212340555626</v>
      </c>
      <c r="BE161" s="174">
        <f t="shared" si="14"/>
        <v>0</v>
      </c>
    </row>
    <row r="162" spans="1:57" x14ac:dyDescent="0.25">
      <c r="A162" t="s">
        <v>302</v>
      </c>
      <c r="B162" s="170">
        <f>IF('Indicator Date hidden'!C163="x","x",$B$2-'Indicator Date hidden'!C163)</f>
        <v>0</v>
      </c>
      <c r="C162" s="170">
        <f>IF('Indicator Date hidden'!D163="x","x",$C$2-'Indicator Date hidden'!D163)</f>
        <v>0</v>
      </c>
      <c r="D162" s="170">
        <f>IF('Indicator Date hidden'!E163="x","x",$D$2-'Indicator Date hidden'!E163)</f>
        <v>0</v>
      </c>
      <c r="E162" s="170">
        <f>IF('Indicator Date hidden'!F163="x","x",$E$2-'Indicator Date hidden'!F163)</f>
        <v>0</v>
      </c>
      <c r="F162" s="170">
        <f>IF('Indicator Date hidden'!G163="x","x",$F$2-'Indicator Date hidden'!G163)</f>
        <v>0</v>
      </c>
      <c r="G162" s="170">
        <f>IF('Indicator Date hidden'!H163="x","x",$G$2-'Indicator Date hidden'!H163)</f>
        <v>0</v>
      </c>
      <c r="H162" s="170">
        <f>IF('Indicator Date hidden'!I163="x","x",$H$2-'Indicator Date hidden'!I163)</f>
        <v>0</v>
      </c>
      <c r="I162" s="170">
        <f>IF('Indicator Date hidden'!J163="x","x",$I$2-'Indicator Date hidden'!J163)</f>
        <v>0</v>
      </c>
      <c r="J162" s="170">
        <f>IF('Indicator Date hidden'!K163="x","x",$J$2-'Indicator Date hidden'!K163)</f>
        <v>0</v>
      </c>
      <c r="K162" s="170">
        <f>IF('Indicator Date hidden'!L163="x","x",$K$2-'Indicator Date hidden'!L163)</f>
        <v>0</v>
      </c>
      <c r="L162" s="170">
        <f>IF('Indicator Date hidden'!M163="x","x",$L$2-'Indicator Date hidden'!M163)</f>
        <v>0</v>
      </c>
      <c r="M162" s="170">
        <f>IF('Indicator Date hidden'!N163="x","x",$M$2-'Indicator Date hidden'!N163)</f>
        <v>0</v>
      </c>
      <c r="N162" s="170">
        <f>IF('Indicator Date hidden'!O163="x","x",$N$2-'Indicator Date hidden'!O163)</f>
        <v>0</v>
      </c>
      <c r="O162" s="170">
        <f>IF('Indicator Date hidden'!P163="x","x",$O$2-'Indicator Date hidden'!P163)</f>
        <v>0</v>
      </c>
      <c r="P162" s="170">
        <f>IF('Indicator Date hidden'!Q163="x","x",$P$2-'Indicator Date hidden'!Q163)</f>
        <v>0</v>
      </c>
      <c r="Q162" s="170" t="str">
        <f>IF('Indicator Date hidden'!R163="x","x",$Q$2-'Indicator Date hidden'!R163)</f>
        <v>x</v>
      </c>
      <c r="R162" s="170">
        <f>IF('Indicator Date hidden'!S163="x","x",$R$2-'Indicator Date hidden'!S163)</f>
        <v>0</v>
      </c>
      <c r="S162" s="170">
        <f>IF('Indicator Date hidden'!T163="x","x",$S$2-'Indicator Date hidden'!T163)</f>
        <v>0</v>
      </c>
      <c r="T162" s="170">
        <f>IF('Indicator Date hidden'!U163="x","x",$T$2-'Indicator Date hidden'!U163)</f>
        <v>0</v>
      </c>
      <c r="U162" s="170">
        <f>IF('Indicator Date hidden'!V163="x","x",$U$2-'Indicator Date hidden'!V163)</f>
        <v>0</v>
      </c>
      <c r="V162" s="170">
        <f>IF('Indicator Date hidden'!W163="x","x",$V$2-'Indicator Date hidden'!W163)</f>
        <v>1</v>
      </c>
      <c r="W162" s="170">
        <f>IF('Indicator Date hidden'!X163="x","x",$W$2-'Indicator Date hidden'!X163)</f>
        <v>0</v>
      </c>
      <c r="X162" s="170">
        <f>IF('Indicator Date hidden'!Y163="x","x",$X$2-'Indicator Date hidden'!Y163)</f>
        <v>6</v>
      </c>
      <c r="Y162" s="170">
        <f>IF('Indicator Date hidden'!Z163="x","x",$Y$2-'Indicator Date hidden'!Z163)</f>
        <v>0</v>
      </c>
      <c r="Z162" s="170">
        <f>IF('Indicator Date hidden'!AA163="x","x",$Z$2-'Indicator Date hidden'!AA163)</f>
        <v>0</v>
      </c>
      <c r="AA162" s="170">
        <f>IF('Indicator Date hidden'!AB163="x","x",$AA$2-'Indicator Date hidden'!AB163)</f>
        <v>0</v>
      </c>
      <c r="AB162" s="170">
        <f>IF('Indicator Date hidden'!AC163="x","x",$AB$2-'Indicator Date hidden'!AC163)</f>
        <v>0</v>
      </c>
      <c r="AC162" s="170">
        <f>IF('Indicator Date hidden'!AD163="x","x",$AC$2-'Indicator Date hidden'!AD163)</f>
        <v>0</v>
      </c>
      <c r="AD162" s="170">
        <f>IF('Indicator Date hidden'!AE163="x","x",$AD$2-'Indicator Date hidden'!AE163)</f>
        <v>0</v>
      </c>
      <c r="AE162" s="170">
        <f>IF('Indicator Date hidden'!AF163="x","x",$AE$2-'Indicator Date hidden'!AF163)</f>
        <v>0</v>
      </c>
      <c r="AF162" s="170">
        <f>IF('Indicator Date hidden'!AG163="x","x",$AF$2-'Indicator Date hidden'!AG163)</f>
        <v>-1</v>
      </c>
      <c r="AG162" s="170">
        <f>IF('Indicator Date hidden'!AH163="x","x",$AG$2-'Indicator Date hidden'!AH163)</f>
        <v>0</v>
      </c>
      <c r="AH162" s="170">
        <f>IF('Indicator Date hidden'!AI163="x","x",$AH$2-'Indicator Date hidden'!AI163)</f>
        <v>0</v>
      </c>
      <c r="AI162" s="170">
        <f>IF('Indicator Date hidden'!AJ163="x","x",$AI$2-'Indicator Date hidden'!AJ163)</f>
        <v>0</v>
      </c>
      <c r="AJ162" s="170">
        <f>IF('Indicator Date hidden'!AK163="x","x",$AJ$2-'Indicator Date hidden'!AK163)</f>
        <v>1</v>
      </c>
      <c r="AK162" s="170">
        <f>IF('Indicator Date hidden'!AL163="x","x",$AK$2-'Indicator Date hidden'!AL163)</f>
        <v>1</v>
      </c>
      <c r="AL162" s="170">
        <f>IF('Indicator Date hidden'!AM163="x","x",$AL$2-'Indicator Date hidden'!AM163)</f>
        <v>0</v>
      </c>
      <c r="AM162" s="170">
        <f>IF('Indicator Date hidden'!AN163="x","x",$AM$2-'Indicator Date hidden'!AN163)</f>
        <v>0</v>
      </c>
      <c r="AN162" s="170">
        <f>IF('Indicator Date hidden'!AO163="x","x",$AN$2-'Indicator Date hidden'!AO163)</f>
        <v>0</v>
      </c>
      <c r="AO162" s="170">
        <f>IF('Indicator Date hidden'!AP163="x","x",$AO$2-'Indicator Date hidden'!AP163)</f>
        <v>0</v>
      </c>
      <c r="AP162" s="170">
        <f>IF('Indicator Date hidden'!AQ163="x","x",$AP$2-'Indicator Date hidden'!AQ163)</f>
        <v>0</v>
      </c>
      <c r="AQ162" s="170">
        <f>IF('Indicator Date hidden'!AR163="x","x",$AQ$2-'Indicator Date hidden'!AR163)</f>
        <v>0</v>
      </c>
      <c r="AR162" s="170">
        <f>IF('Indicator Date hidden'!AS163="x","x",$AR$2-'Indicator Date hidden'!AS163)</f>
        <v>0</v>
      </c>
      <c r="AS162" s="170">
        <f>IF('Indicator Date hidden'!AT163="x","x",$AS$2-'Indicator Date hidden'!AT163)</f>
        <v>0</v>
      </c>
      <c r="AT162" s="170">
        <f>IF('Indicator Date hidden'!AU163="x","x",$AT$2-'Indicator Date hidden'!AU163)</f>
        <v>0</v>
      </c>
      <c r="AU162" s="170">
        <f>IF('Indicator Date hidden'!AV163="x","x",$AU$2-'Indicator Date hidden'!AV163)</f>
        <v>1</v>
      </c>
      <c r="AV162" s="170">
        <f>IF('Indicator Date hidden'!AW163="x","x",$AV$2-'Indicator Date hidden'!AW163)</f>
        <v>0</v>
      </c>
      <c r="AW162" s="170">
        <f>IF('Indicator Date hidden'!AX163="x","x",$AW$2-'Indicator Date hidden'!AX163)</f>
        <v>0</v>
      </c>
      <c r="AX162" s="170">
        <f>IF('Indicator Date hidden'!AY163="x","x",$AX$2-'Indicator Date hidden'!AY163)</f>
        <v>0</v>
      </c>
      <c r="AY162" s="170">
        <f>IF('Indicator Date hidden'!AZ163="x","x",$AY$2-'Indicator Date hidden'!AZ163)</f>
        <v>0</v>
      </c>
      <c r="AZ162" s="170">
        <f>IF('Indicator Date hidden'!BA163="x","x",$AZ$2-'Indicator Date hidden'!BA163)</f>
        <v>0</v>
      </c>
      <c r="BA162" s="5">
        <f t="shared" si="10"/>
        <v>9</v>
      </c>
      <c r="BB162" s="171">
        <f t="shared" si="11"/>
        <v>0.18</v>
      </c>
      <c r="BC162" s="5">
        <f t="shared" si="12"/>
        <v>5</v>
      </c>
      <c r="BD162" s="171">
        <f t="shared" si="13"/>
        <v>0.88746830929335163</v>
      </c>
      <c r="BE162" s="174">
        <f t="shared" si="14"/>
        <v>0</v>
      </c>
    </row>
    <row r="163" spans="1:57" x14ac:dyDescent="0.25">
      <c r="A163" t="s">
        <v>304</v>
      </c>
      <c r="B163" s="170">
        <f>IF('Indicator Date hidden'!C164="x","x",$B$2-'Indicator Date hidden'!C164)</f>
        <v>0</v>
      </c>
      <c r="C163" s="170">
        <f>IF('Indicator Date hidden'!D164="x","x",$C$2-'Indicator Date hidden'!D164)</f>
        <v>0</v>
      </c>
      <c r="D163" s="170">
        <f>IF('Indicator Date hidden'!E164="x","x",$D$2-'Indicator Date hidden'!E164)</f>
        <v>0</v>
      </c>
      <c r="E163" s="170">
        <f>IF('Indicator Date hidden'!F164="x","x",$E$2-'Indicator Date hidden'!F164)</f>
        <v>0</v>
      </c>
      <c r="F163" s="170">
        <f>IF('Indicator Date hidden'!G164="x","x",$F$2-'Indicator Date hidden'!G164)</f>
        <v>0</v>
      </c>
      <c r="G163" s="170">
        <f>IF('Indicator Date hidden'!H164="x","x",$G$2-'Indicator Date hidden'!H164)</f>
        <v>0</v>
      </c>
      <c r="H163" s="170">
        <f>IF('Indicator Date hidden'!I164="x","x",$H$2-'Indicator Date hidden'!I164)</f>
        <v>0</v>
      </c>
      <c r="I163" s="170">
        <f>IF('Indicator Date hidden'!J164="x","x",$I$2-'Indicator Date hidden'!J164)</f>
        <v>0</v>
      </c>
      <c r="J163" s="170">
        <f>IF('Indicator Date hidden'!K164="x","x",$J$2-'Indicator Date hidden'!K164)</f>
        <v>0</v>
      </c>
      <c r="K163" s="170">
        <f>IF('Indicator Date hidden'!L164="x","x",$K$2-'Indicator Date hidden'!L164)</f>
        <v>0</v>
      </c>
      <c r="L163" s="170">
        <f>IF('Indicator Date hidden'!M164="x","x",$L$2-'Indicator Date hidden'!M164)</f>
        <v>0</v>
      </c>
      <c r="M163" s="170">
        <f>IF('Indicator Date hidden'!N164="x","x",$M$2-'Indicator Date hidden'!N164)</f>
        <v>0</v>
      </c>
      <c r="N163" s="170">
        <f>IF('Indicator Date hidden'!O164="x","x",$N$2-'Indicator Date hidden'!O164)</f>
        <v>0</v>
      </c>
      <c r="O163" s="170">
        <f>IF('Indicator Date hidden'!P164="x","x",$O$2-'Indicator Date hidden'!P164)</f>
        <v>0</v>
      </c>
      <c r="P163" s="170">
        <f>IF('Indicator Date hidden'!Q164="x","x",$P$2-'Indicator Date hidden'!Q164)</f>
        <v>0</v>
      </c>
      <c r="Q163" s="170">
        <f>IF('Indicator Date hidden'!R164="x","x",$Q$2-'Indicator Date hidden'!R164)</f>
        <v>5</v>
      </c>
      <c r="R163" s="170">
        <f>IF('Indicator Date hidden'!S164="x","x",$R$2-'Indicator Date hidden'!S164)</f>
        <v>0</v>
      </c>
      <c r="S163" s="170">
        <f>IF('Indicator Date hidden'!T164="x","x",$S$2-'Indicator Date hidden'!T164)</f>
        <v>0</v>
      </c>
      <c r="T163" s="170">
        <f>IF('Indicator Date hidden'!U164="x","x",$T$2-'Indicator Date hidden'!U164)</f>
        <v>0</v>
      </c>
      <c r="U163" s="170">
        <f>IF('Indicator Date hidden'!V164="x","x",$U$2-'Indicator Date hidden'!V164)</f>
        <v>0</v>
      </c>
      <c r="V163" s="170">
        <f>IF('Indicator Date hidden'!W164="x","x",$V$2-'Indicator Date hidden'!W164)</f>
        <v>1</v>
      </c>
      <c r="W163" s="170">
        <f>IF('Indicator Date hidden'!X164="x","x",$W$2-'Indicator Date hidden'!X164)</f>
        <v>2</v>
      </c>
      <c r="X163" s="170">
        <f>IF('Indicator Date hidden'!Y164="x","x",$X$2-'Indicator Date hidden'!Y164)</f>
        <v>6</v>
      </c>
      <c r="Y163" s="170">
        <f>IF('Indicator Date hidden'!Z164="x","x",$Y$2-'Indicator Date hidden'!Z164)</f>
        <v>0</v>
      </c>
      <c r="Z163" s="170">
        <f>IF('Indicator Date hidden'!AA164="x","x",$Z$2-'Indicator Date hidden'!AA164)</f>
        <v>0</v>
      </c>
      <c r="AA163" s="170">
        <f>IF('Indicator Date hidden'!AB164="x","x",$AA$2-'Indicator Date hidden'!AB164)</f>
        <v>0</v>
      </c>
      <c r="AB163" s="170">
        <f>IF('Indicator Date hidden'!AC164="x","x",$AB$2-'Indicator Date hidden'!AC164)</f>
        <v>0</v>
      </c>
      <c r="AC163" s="170">
        <f>IF('Indicator Date hidden'!AD164="x","x",$AC$2-'Indicator Date hidden'!AD164)</f>
        <v>0</v>
      </c>
      <c r="AD163" s="170">
        <f>IF('Indicator Date hidden'!AE164="x","x",$AD$2-'Indicator Date hidden'!AE164)</f>
        <v>0</v>
      </c>
      <c r="AE163" s="170">
        <f>IF('Indicator Date hidden'!AF164="x","x",$AE$2-'Indicator Date hidden'!AF164)</f>
        <v>0</v>
      </c>
      <c r="AF163" s="170">
        <f>IF('Indicator Date hidden'!AG164="x","x",$AF$2-'Indicator Date hidden'!AG164)</f>
        <v>6</v>
      </c>
      <c r="AG163" s="170">
        <f>IF('Indicator Date hidden'!AH164="x","x",$AG$2-'Indicator Date hidden'!AH164)</f>
        <v>0</v>
      </c>
      <c r="AH163" s="170">
        <f>IF('Indicator Date hidden'!AI164="x","x",$AH$2-'Indicator Date hidden'!AI164)</f>
        <v>0</v>
      </c>
      <c r="AI163" s="170">
        <f>IF('Indicator Date hidden'!AJ164="x","x",$AI$2-'Indicator Date hidden'!AJ164)</f>
        <v>0</v>
      </c>
      <c r="AJ163" s="170">
        <f>IF('Indicator Date hidden'!AK164="x","x",$AJ$2-'Indicator Date hidden'!AK164)</f>
        <v>1</v>
      </c>
      <c r="AK163" s="170">
        <f>IF('Indicator Date hidden'!AL164="x","x",$AK$2-'Indicator Date hidden'!AL164)</f>
        <v>0</v>
      </c>
      <c r="AL163" s="170">
        <f>IF('Indicator Date hidden'!AM164="x","x",$AL$2-'Indicator Date hidden'!AM164)</f>
        <v>0</v>
      </c>
      <c r="AM163" s="170">
        <f>IF('Indicator Date hidden'!AN164="x","x",$AM$2-'Indicator Date hidden'!AN164)</f>
        <v>0</v>
      </c>
      <c r="AN163" s="170">
        <f>IF('Indicator Date hidden'!AO164="x","x",$AN$2-'Indicator Date hidden'!AO164)</f>
        <v>0</v>
      </c>
      <c r="AO163" s="170" t="str">
        <f>IF('Indicator Date hidden'!AP164="x","x",$AO$2-'Indicator Date hidden'!AP164)</f>
        <v>x</v>
      </c>
      <c r="AP163" s="170" t="str">
        <f>IF('Indicator Date hidden'!AQ164="x","x",$AP$2-'Indicator Date hidden'!AQ164)</f>
        <v>x</v>
      </c>
      <c r="AQ163" s="170">
        <f>IF('Indicator Date hidden'!AR164="x","x",$AQ$2-'Indicator Date hidden'!AR164)</f>
        <v>4</v>
      </c>
      <c r="AR163" s="170">
        <f>IF('Indicator Date hidden'!AS164="x","x",$AR$2-'Indicator Date hidden'!AS164)</f>
        <v>0</v>
      </c>
      <c r="AS163" s="170">
        <f>IF('Indicator Date hidden'!AT164="x","x",$AS$2-'Indicator Date hidden'!AT164)</f>
        <v>0</v>
      </c>
      <c r="AT163" s="170">
        <f>IF('Indicator Date hidden'!AU164="x","x",$AT$2-'Indicator Date hidden'!AU164)</f>
        <v>0</v>
      </c>
      <c r="AU163" s="170">
        <f>IF('Indicator Date hidden'!AV164="x","x",$AU$2-'Indicator Date hidden'!AV164)</f>
        <v>1</v>
      </c>
      <c r="AV163" s="170">
        <f>IF('Indicator Date hidden'!AW164="x","x",$AV$2-'Indicator Date hidden'!AW164)</f>
        <v>0</v>
      </c>
      <c r="AW163" s="170">
        <f>IF('Indicator Date hidden'!AX164="x","x",$AW$2-'Indicator Date hidden'!AX164)</f>
        <v>0</v>
      </c>
      <c r="AX163" s="170">
        <f>IF('Indicator Date hidden'!AY164="x","x",$AX$2-'Indicator Date hidden'!AY164)</f>
        <v>0</v>
      </c>
      <c r="AY163" s="170">
        <f>IF('Indicator Date hidden'!AZ164="x","x",$AY$2-'Indicator Date hidden'!AZ164)</f>
        <v>1</v>
      </c>
      <c r="AZ163" s="170">
        <f>IF('Indicator Date hidden'!BA164="x","x",$AZ$2-'Indicator Date hidden'!BA164)</f>
        <v>1</v>
      </c>
      <c r="BA163" s="5">
        <f t="shared" si="10"/>
        <v>28</v>
      </c>
      <c r="BB163" s="171">
        <f t="shared" si="11"/>
        <v>0.5714285714285714</v>
      </c>
      <c r="BC163" s="5">
        <f t="shared" si="12"/>
        <v>10</v>
      </c>
      <c r="BD163" s="171">
        <f t="shared" si="13"/>
        <v>1.4708043058552858</v>
      </c>
      <c r="BE163" s="174">
        <f t="shared" si="14"/>
        <v>0</v>
      </c>
    </row>
    <row r="164" spans="1:57" x14ac:dyDescent="0.25">
      <c r="A164" t="s">
        <v>306</v>
      </c>
      <c r="B164" s="170">
        <f>IF('Indicator Date hidden'!C165="x","x",$B$2-'Indicator Date hidden'!C165)</f>
        <v>0</v>
      </c>
      <c r="C164" s="170">
        <f>IF('Indicator Date hidden'!D165="x","x",$C$2-'Indicator Date hidden'!D165)</f>
        <v>0</v>
      </c>
      <c r="D164" s="170">
        <f>IF('Indicator Date hidden'!E165="x","x",$D$2-'Indicator Date hidden'!E165)</f>
        <v>0</v>
      </c>
      <c r="E164" s="170">
        <f>IF('Indicator Date hidden'!F165="x","x",$E$2-'Indicator Date hidden'!F165)</f>
        <v>0</v>
      </c>
      <c r="F164" s="170">
        <f>IF('Indicator Date hidden'!G165="x","x",$F$2-'Indicator Date hidden'!G165)</f>
        <v>0</v>
      </c>
      <c r="G164" s="170">
        <f>IF('Indicator Date hidden'!H165="x","x",$G$2-'Indicator Date hidden'!H165)</f>
        <v>0</v>
      </c>
      <c r="H164" s="170">
        <f>IF('Indicator Date hidden'!I165="x","x",$H$2-'Indicator Date hidden'!I165)</f>
        <v>0</v>
      </c>
      <c r="I164" s="170">
        <f>IF('Indicator Date hidden'!J165="x","x",$I$2-'Indicator Date hidden'!J165)</f>
        <v>0</v>
      </c>
      <c r="J164" s="170">
        <f>IF('Indicator Date hidden'!K165="x","x",$J$2-'Indicator Date hidden'!K165)</f>
        <v>0</v>
      </c>
      <c r="K164" s="170">
        <f>IF('Indicator Date hidden'!L165="x","x",$K$2-'Indicator Date hidden'!L165)</f>
        <v>0</v>
      </c>
      <c r="L164" s="170">
        <f>IF('Indicator Date hidden'!M165="x","x",$L$2-'Indicator Date hidden'!M165)</f>
        <v>0</v>
      </c>
      <c r="M164" s="170">
        <f>IF('Indicator Date hidden'!N165="x","x",$M$2-'Indicator Date hidden'!N165)</f>
        <v>0</v>
      </c>
      <c r="N164" s="170">
        <f>IF('Indicator Date hidden'!O165="x","x",$N$2-'Indicator Date hidden'!O165)</f>
        <v>0</v>
      </c>
      <c r="O164" s="170">
        <f>IF('Indicator Date hidden'!P165="x","x",$O$2-'Indicator Date hidden'!P165)</f>
        <v>0</v>
      </c>
      <c r="P164" s="170">
        <f>IF('Indicator Date hidden'!Q165="x","x",$P$2-'Indicator Date hidden'!Q165)</f>
        <v>0</v>
      </c>
      <c r="Q164" s="170">
        <f>IF('Indicator Date hidden'!R165="x","x",$Q$2-'Indicator Date hidden'!R165)</f>
        <v>5</v>
      </c>
      <c r="R164" s="170">
        <f>IF('Indicator Date hidden'!S165="x","x",$R$2-'Indicator Date hidden'!S165)</f>
        <v>0</v>
      </c>
      <c r="S164" s="170">
        <f>IF('Indicator Date hidden'!T165="x","x",$S$2-'Indicator Date hidden'!T165)</f>
        <v>0</v>
      </c>
      <c r="T164" s="170">
        <f>IF('Indicator Date hidden'!U165="x","x",$T$2-'Indicator Date hidden'!U165)</f>
        <v>0</v>
      </c>
      <c r="U164" s="170">
        <f>IF('Indicator Date hidden'!V165="x","x",$U$2-'Indicator Date hidden'!V165)</f>
        <v>0</v>
      </c>
      <c r="V164" s="170">
        <f>IF('Indicator Date hidden'!W165="x","x",$V$2-'Indicator Date hidden'!W165)</f>
        <v>1</v>
      </c>
      <c r="W164" s="170">
        <f>IF('Indicator Date hidden'!X165="x","x",$W$2-'Indicator Date hidden'!X165)</f>
        <v>6</v>
      </c>
      <c r="X164" s="170">
        <f>IF('Indicator Date hidden'!Y165="x","x",$X$2-'Indicator Date hidden'!Y165)</f>
        <v>4</v>
      </c>
      <c r="Y164" s="170">
        <f>IF('Indicator Date hidden'!Z165="x","x",$Y$2-'Indicator Date hidden'!Z165)</f>
        <v>0</v>
      </c>
      <c r="Z164" s="170">
        <f>IF('Indicator Date hidden'!AA165="x","x",$Z$2-'Indicator Date hidden'!AA165)</f>
        <v>0</v>
      </c>
      <c r="AA164" s="170">
        <f>IF('Indicator Date hidden'!AB165="x","x",$AA$2-'Indicator Date hidden'!AB165)</f>
        <v>0</v>
      </c>
      <c r="AB164" s="170">
        <f>IF('Indicator Date hidden'!AC165="x","x",$AB$2-'Indicator Date hidden'!AC165)</f>
        <v>0</v>
      </c>
      <c r="AC164" s="170">
        <f>IF('Indicator Date hidden'!AD165="x","x",$AC$2-'Indicator Date hidden'!AD165)</f>
        <v>0</v>
      </c>
      <c r="AD164" s="170">
        <f>IF('Indicator Date hidden'!AE165="x","x",$AD$2-'Indicator Date hidden'!AE165)</f>
        <v>0</v>
      </c>
      <c r="AE164" s="170">
        <f>IF('Indicator Date hidden'!AF165="x","x",$AE$2-'Indicator Date hidden'!AF165)</f>
        <v>0</v>
      </c>
      <c r="AF164" s="170" t="str">
        <f>IF('Indicator Date hidden'!AG165="x","x",$AF$2-'Indicator Date hidden'!AG165)</f>
        <v>x</v>
      </c>
      <c r="AG164" s="170">
        <f>IF('Indicator Date hidden'!AH165="x","x",$AG$2-'Indicator Date hidden'!AH165)</f>
        <v>0</v>
      </c>
      <c r="AH164" s="170">
        <f>IF('Indicator Date hidden'!AI165="x","x",$AH$2-'Indicator Date hidden'!AI165)</f>
        <v>0</v>
      </c>
      <c r="AI164" s="170">
        <f>IF('Indicator Date hidden'!AJ165="x","x",$AI$2-'Indicator Date hidden'!AJ165)</f>
        <v>0</v>
      </c>
      <c r="AJ164" s="170" t="str">
        <f>IF('Indicator Date hidden'!AK165="x","x",$AJ$2-'Indicator Date hidden'!AK165)</f>
        <v>x</v>
      </c>
      <c r="AK164" s="170">
        <f>IF('Indicator Date hidden'!AL165="x","x",$AK$2-'Indicator Date hidden'!AL165)</f>
        <v>1</v>
      </c>
      <c r="AL164" s="170">
        <f>IF('Indicator Date hidden'!AM165="x","x",$AL$2-'Indicator Date hidden'!AM165)</f>
        <v>0</v>
      </c>
      <c r="AM164" s="170">
        <f>IF('Indicator Date hidden'!AN165="x","x",$AM$2-'Indicator Date hidden'!AN165)</f>
        <v>0</v>
      </c>
      <c r="AN164" s="170">
        <f>IF('Indicator Date hidden'!AO165="x","x",$AN$2-'Indicator Date hidden'!AO165)</f>
        <v>0</v>
      </c>
      <c r="AO164" s="170">
        <f>IF('Indicator Date hidden'!AP165="x","x",$AO$2-'Indicator Date hidden'!AP165)</f>
        <v>1</v>
      </c>
      <c r="AP164" s="170">
        <f>IF('Indicator Date hidden'!AQ165="x","x",$AP$2-'Indicator Date hidden'!AQ165)</f>
        <v>1</v>
      </c>
      <c r="AQ164" s="170" t="str">
        <f>IF('Indicator Date hidden'!AR165="x","x",$AQ$2-'Indicator Date hidden'!AR165)</f>
        <v>x</v>
      </c>
      <c r="AR164" s="170">
        <f>IF('Indicator Date hidden'!AS165="x","x",$AR$2-'Indicator Date hidden'!AS165)</f>
        <v>0</v>
      </c>
      <c r="AS164" s="170">
        <f>IF('Indicator Date hidden'!AT165="x","x",$AS$2-'Indicator Date hidden'!AT165)</f>
        <v>0</v>
      </c>
      <c r="AT164" s="170">
        <f>IF('Indicator Date hidden'!AU165="x","x",$AT$2-'Indicator Date hidden'!AU165)</f>
        <v>0</v>
      </c>
      <c r="AU164" s="170">
        <f>IF('Indicator Date hidden'!AV165="x","x",$AU$2-'Indicator Date hidden'!AV165)</f>
        <v>1</v>
      </c>
      <c r="AV164" s="170">
        <f>IF('Indicator Date hidden'!AW165="x","x",$AV$2-'Indicator Date hidden'!AW165)</f>
        <v>0</v>
      </c>
      <c r="AW164" s="170">
        <f>IF('Indicator Date hidden'!AX165="x","x",$AW$2-'Indicator Date hidden'!AX165)</f>
        <v>0</v>
      </c>
      <c r="AX164" s="170">
        <f>IF('Indicator Date hidden'!AY165="x","x",$AX$2-'Indicator Date hidden'!AY165)</f>
        <v>0</v>
      </c>
      <c r="AY164" s="170">
        <f>IF('Indicator Date hidden'!AZ165="x","x",$AY$2-'Indicator Date hidden'!AZ165)</f>
        <v>0</v>
      </c>
      <c r="AZ164" s="170">
        <f>IF('Indicator Date hidden'!BA165="x","x",$AZ$2-'Indicator Date hidden'!BA165)</f>
        <v>0</v>
      </c>
      <c r="BA164" s="5">
        <f t="shared" si="10"/>
        <v>20</v>
      </c>
      <c r="BB164" s="171">
        <f t="shared" si="11"/>
        <v>0.41666666666666669</v>
      </c>
      <c r="BC164" s="5">
        <f t="shared" si="12"/>
        <v>8</v>
      </c>
      <c r="BD164" s="171">
        <f t="shared" si="13"/>
        <v>1.2388390622765422</v>
      </c>
      <c r="BE164" s="174">
        <f t="shared" si="14"/>
        <v>0</v>
      </c>
    </row>
    <row r="165" spans="1:57" x14ac:dyDescent="0.25">
      <c r="A165" t="s">
        <v>308</v>
      </c>
      <c r="B165" s="170">
        <f>IF('Indicator Date hidden'!C166="x","x",$B$2-'Indicator Date hidden'!C166)</f>
        <v>0</v>
      </c>
      <c r="C165" s="170">
        <f>IF('Indicator Date hidden'!D166="x","x",$C$2-'Indicator Date hidden'!D166)</f>
        <v>0</v>
      </c>
      <c r="D165" s="170">
        <f>IF('Indicator Date hidden'!E166="x","x",$D$2-'Indicator Date hidden'!E166)</f>
        <v>0</v>
      </c>
      <c r="E165" s="170">
        <f>IF('Indicator Date hidden'!F166="x","x",$E$2-'Indicator Date hidden'!F166)</f>
        <v>0</v>
      </c>
      <c r="F165" s="170">
        <f>IF('Indicator Date hidden'!G166="x","x",$F$2-'Indicator Date hidden'!G166)</f>
        <v>0</v>
      </c>
      <c r="G165" s="170">
        <f>IF('Indicator Date hidden'!H166="x","x",$G$2-'Indicator Date hidden'!H166)</f>
        <v>0</v>
      </c>
      <c r="H165" s="170">
        <f>IF('Indicator Date hidden'!I166="x","x",$H$2-'Indicator Date hidden'!I166)</f>
        <v>0</v>
      </c>
      <c r="I165" s="170">
        <f>IF('Indicator Date hidden'!J166="x","x",$I$2-'Indicator Date hidden'!J166)</f>
        <v>0</v>
      </c>
      <c r="J165" s="170">
        <f>IF('Indicator Date hidden'!K166="x","x",$J$2-'Indicator Date hidden'!K166)</f>
        <v>0</v>
      </c>
      <c r="K165" s="170">
        <f>IF('Indicator Date hidden'!L166="x","x",$K$2-'Indicator Date hidden'!L166)</f>
        <v>0</v>
      </c>
      <c r="L165" s="170">
        <f>IF('Indicator Date hidden'!M166="x","x",$L$2-'Indicator Date hidden'!M166)</f>
        <v>0</v>
      </c>
      <c r="M165" s="170">
        <f>IF('Indicator Date hidden'!N166="x","x",$M$2-'Indicator Date hidden'!N166)</f>
        <v>0</v>
      </c>
      <c r="N165" s="170">
        <f>IF('Indicator Date hidden'!O166="x","x",$N$2-'Indicator Date hidden'!O166)</f>
        <v>0</v>
      </c>
      <c r="O165" s="170">
        <f>IF('Indicator Date hidden'!P166="x","x",$O$2-'Indicator Date hidden'!P166)</f>
        <v>0</v>
      </c>
      <c r="P165" s="170">
        <f>IF('Indicator Date hidden'!Q166="x","x",$P$2-'Indicator Date hidden'!Q166)</f>
        <v>0</v>
      </c>
      <c r="Q165" s="170">
        <f>IF('Indicator Date hidden'!R166="x","x",$Q$2-'Indicator Date hidden'!R166)</f>
        <v>5</v>
      </c>
      <c r="R165" s="170">
        <f>IF('Indicator Date hidden'!S166="x","x",$R$2-'Indicator Date hidden'!S166)</f>
        <v>0</v>
      </c>
      <c r="S165" s="170">
        <f>IF('Indicator Date hidden'!T166="x","x",$S$2-'Indicator Date hidden'!T166)</f>
        <v>0</v>
      </c>
      <c r="T165" s="170">
        <f>IF('Indicator Date hidden'!U166="x","x",$T$2-'Indicator Date hidden'!U166)</f>
        <v>0</v>
      </c>
      <c r="U165" s="170">
        <f>IF('Indicator Date hidden'!V166="x","x",$U$2-'Indicator Date hidden'!V166)</f>
        <v>0</v>
      </c>
      <c r="V165" s="170">
        <f>IF('Indicator Date hidden'!W166="x","x",$V$2-'Indicator Date hidden'!W166)</f>
        <v>1</v>
      </c>
      <c r="W165" s="170">
        <f>IF('Indicator Date hidden'!X166="x","x",$W$2-'Indicator Date hidden'!X166)</f>
        <v>6</v>
      </c>
      <c r="X165" s="170">
        <f>IF('Indicator Date hidden'!Y166="x","x",$X$2-'Indicator Date hidden'!Y166)</f>
        <v>7</v>
      </c>
      <c r="Y165" s="170">
        <f>IF('Indicator Date hidden'!Z166="x","x",$Y$2-'Indicator Date hidden'!Z166)</f>
        <v>0</v>
      </c>
      <c r="Z165" s="170">
        <f>IF('Indicator Date hidden'!AA166="x","x",$Z$2-'Indicator Date hidden'!AA166)</f>
        <v>0</v>
      </c>
      <c r="AA165" s="170">
        <f>IF('Indicator Date hidden'!AB166="x","x",$AA$2-'Indicator Date hidden'!AB166)</f>
        <v>0</v>
      </c>
      <c r="AB165" s="170" t="str">
        <f>IF('Indicator Date hidden'!AC166="x","x",$AB$2-'Indicator Date hidden'!AC166)</f>
        <v>x</v>
      </c>
      <c r="AC165" s="170">
        <f>IF('Indicator Date hidden'!AD166="x","x",$AC$2-'Indicator Date hidden'!AD166)</f>
        <v>0</v>
      </c>
      <c r="AD165" s="170">
        <f>IF('Indicator Date hidden'!AE166="x","x",$AD$2-'Indicator Date hidden'!AE166)</f>
        <v>0</v>
      </c>
      <c r="AE165" s="170">
        <f>IF('Indicator Date hidden'!AF166="x","x",$AE$2-'Indicator Date hidden'!AF166)</f>
        <v>0</v>
      </c>
      <c r="AF165" s="170">
        <f>IF('Indicator Date hidden'!AG166="x","x",$AF$2-'Indicator Date hidden'!AG166)</f>
        <v>6</v>
      </c>
      <c r="AG165" s="170">
        <f>IF('Indicator Date hidden'!AH166="x","x",$AG$2-'Indicator Date hidden'!AH166)</f>
        <v>0</v>
      </c>
      <c r="AH165" s="170">
        <f>IF('Indicator Date hidden'!AI166="x","x",$AH$2-'Indicator Date hidden'!AI166)</f>
        <v>0</v>
      </c>
      <c r="AI165" s="170">
        <f>IF('Indicator Date hidden'!AJ166="x","x",$AI$2-'Indicator Date hidden'!AJ166)</f>
        <v>0</v>
      </c>
      <c r="AJ165" s="170" t="str">
        <f>IF('Indicator Date hidden'!AK166="x","x",$AJ$2-'Indicator Date hidden'!AK166)</f>
        <v>x</v>
      </c>
      <c r="AK165" s="170">
        <f>IF('Indicator Date hidden'!AL166="x","x",$AK$2-'Indicator Date hidden'!AL166)</f>
        <v>1</v>
      </c>
      <c r="AL165" s="170">
        <f>IF('Indicator Date hidden'!AM166="x","x",$AL$2-'Indicator Date hidden'!AM166)</f>
        <v>0</v>
      </c>
      <c r="AM165" s="170">
        <f>IF('Indicator Date hidden'!AN166="x","x",$AM$2-'Indicator Date hidden'!AN166)</f>
        <v>0</v>
      </c>
      <c r="AN165" s="170">
        <f>IF('Indicator Date hidden'!AO166="x","x",$AN$2-'Indicator Date hidden'!AO166)</f>
        <v>0</v>
      </c>
      <c r="AO165" s="170" t="str">
        <f>IF('Indicator Date hidden'!AP166="x","x",$AO$2-'Indicator Date hidden'!AP166)</f>
        <v>x</v>
      </c>
      <c r="AP165" s="170" t="str">
        <f>IF('Indicator Date hidden'!AQ166="x","x",$AP$2-'Indicator Date hidden'!AQ166)</f>
        <v>x</v>
      </c>
      <c r="AQ165" s="170">
        <f>IF('Indicator Date hidden'!AR166="x","x",$AQ$2-'Indicator Date hidden'!AR166)</f>
        <v>0</v>
      </c>
      <c r="AR165" s="170">
        <f>IF('Indicator Date hidden'!AS166="x","x",$AR$2-'Indicator Date hidden'!AS166)</f>
        <v>0</v>
      </c>
      <c r="AS165" s="170">
        <f>IF('Indicator Date hidden'!AT166="x","x",$AS$2-'Indicator Date hidden'!AT166)</f>
        <v>0</v>
      </c>
      <c r="AT165" s="170">
        <f>IF('Indicator Date hidden'!AU166="x","x",$AT$2-'Indicator Date hidden'!AU166)</f>
        <v>0</v>
      </c>
      <c r="AU165" s="170">
        <f>IF('Indicator Date hidden'!AV166="x","x",$AU$2-'Indicator Date hidden'!AV166)</f>
        <v>1</v>
      </c>
      <c r="AV165" s="170">
        <f>IF('Indicator Date hidden'!AW166="x","x",$AV$2-'Indicator Date hidden'!AW166)</f>
        <v>0</v>
      </c>
      <c r="AW165" s="170">
        <f>IF('Indicator Date hidden'!AX166="x","x",$AW$2-'Indicator Date hidden'!AX166)</f>
        <v>0</v>
      </c>
      <c r="AX165" s="170">
        <f>IF('Indicator Date hidden'!AY166="x","x",$AX$2-'Indicator Date hidden'!AY166)</f>
        <v>0</v>
      </c>
      <c r="AY165" s="170">
        <f>IF('Indicator Date hidden'!AZ166="x","x",$AY$2-'Indicator Date hidden'!AZ166)</f>
        <v>0</v>
      </c>
      <c r="AZ165" s="170">
        <f>IF('Indicator Date hidden'!BA166="x","x",$AZ$2-'Indicator Date hidden'!BA166)</f>
        <v>0</v>
      </c>
      <c r="BA165" s="5">
        <f t="shared" si="10"/>
        <v>27</v>
      </c>
      <c r="BB165" s="171">
        <f t="shared" si="11"/>
        <v>0.57446808510638303</v>
      </c>
      <c r="BC165" s="5">
        <f t="shared" si="12"/>
        <v>7</v>
      </c>
      <c r="BD165" s="171">
        <f t="shared" si="13"/>
        <v>1.6852890509202427</v>
      </c>
      <c r="BE165" s="174">
        <f t="shared" si="14"/>
        <v>0</v>
      </c>
    </row>
    <row r="166" spans="1:57" x14ac:dyDescent="0.25">
      <c r="A166" t="s">
        <v>310</v>
      </c>
      <c r="B166" s="170">
        <f>IF('Indicator Date hidden'!C167="x","x",$B$2-'Indicator Date hidden'!C167)</f>
        <v>0</v>
      </c>
      <c r="C166" s="170">
        <f>IF('Indicator Date hidden'!D167="x","x",$C$2-'Indicator Date hidden'!D167)</f>
        <v>0</v>
      </c>
      <c r="D166" s="170">
        <f>IF('Indicator Date hidden'!E167="x","x",$D$2-'Indicator Date hidden'!E167)</f>
        <v>0</v>
      </c>
      <c r="E166" s="170">
        <f>IF('Indicator Date hidden'!F167="x","x",$E$2-'Indicator Date hidden'!F167)</f>
        <v>0</v>
      </c>
      <c r="F166" s="170">
        <f>IF('Indicator Date hidden'!G167="x","x",$F$2-'Indicator Date hidden'!G167)</f>
        <v>0</v>
      </c>
      <c r="G166" s="170">
        <f>IF('Indicator Date hidden'!H167="x","x",$G$2-'Indicator Date hidden'!H167)</f>
        <v>0</v>
      </c>
      <c r="H166" s="170">
        <f>IF('Indicator Date hidden'!I167="x","x",$H$2-'Indicator Date hidden'!I167)</f>
        <v>0</v>
      </c>
      <c r="I166" s="170">
        <f>IF('Indicator Date hidden'!J167="x","x",$I$2-'Indicator Date hidden'!J167)</f>
        <v>0</v>
      </c>
      <c r="J166" s="170">
        <f>IF('Indicator Date hidden'!K167="x","x",$J$2-'Indicator Date hidden'!K167)</f>
        <v>0</v>
      </c>
      <c r="K166" s="170">
        <f>IF('Indicator Date hidden'!L167="x","x",$K$2-'Indicator Date hidden'!L167)</f>
        <v>0</v>
      </c>
      <c r="L166" s="170">
        <f>IF('Indicator Date hidden'!M167="x","x",$L$2-'Indicator Date hidden'!M167)</f>
        <v>0</v>
      </c>
      <c r="M166" s="170">
        <f>IF('Indicator Date hidden'!N167="x","x",$M$2-'Indicator Date hidden'!N167)</f>
        <v>0</v>
      </c>
      <c r="N166" s="170">
        <f>IF('Indicator Date hidden'!O167="x","x",$N$2-'Indicator Date hidden'!O167)</f>
        <v>0</v>
      </c>
      <c r="O166" s="170">
        <f>IF('Indicator Date hidden'!P167="x","x",$O$2-'Indicator Date hidden'!P167)</f>
        <v>0</v>
      </c>
      <c r="P166" s="170">
        <f>IF('Indicator Date hidden'!Q167="x","x",$P$2-'Indicator Date hidden'!Q167)</f>
        <v>0</v>
      </c>
      <c r="Q166" s="170" t="str">
        <f>IF('Indicator Date hidden'!R167="x","x",$Q$2-'Indicator Date hidden'!R167)</f>
        <v>x</v>
      </c>
      <c r="R166" s="170">
        <f>IF('Indicator Date hidden'!S167="x","x",$R$2-'Indicator Date hidden'!S167)</f>
        <v>0</v>
      </c>
      <c r="S166" s="170">
        <f>IF('Indicator Date hidden'!T167="x","x",$S$2-'Indicator Date hidden'!T167)</f>
        <v>0</v>
      </c>
      <c r="T166" s="170">
        <f>IF('Indicator Date hidden'!U167="x","x",$T$2-'Indicator Date hidden'!U167)</f>
        <v>0</v>
      </c>
      <c r="U166" s="170" t="str">
        <f>IF('Indicator Date hidden'!V167="x","x",$U$2-'Indicator Date hidden'!V167)</f>
        <v>x</v>
      </c>
      <c r="V166" s="170">
        <f>IF('Indicator Date hidden'!W167="x","x",$V$2-'Indicator Date hidden'!W167)</f>
        <v>1</v>
      </c>
      <c r="W166" s="170" t="str">
        <f>IF('Indicator Date hidden'!X167="x","x",$W$2-'Indicator Date hidden'!X167)</f>
        <v>x</v>
      </c>
      <c r="X166" s="170">
        <f>IF('Indicator Date hidden'!Y167="x","x",$X$2-'Indicator Date hidden'!Y167)</f>
        <v>5</v>
      </c>
      <c r="Y166" s="170">
        <f>IF('Indicator Date hidden'!Z167="x","x",$Y$2-'Indicator Date hidden'!Z167)</f>
        <v>0</v>
      </c>
      <c r="Z166" s="170">
        <f>IF('Indicator Date hidden'!AA167="x","x",$Z$2-'Indicator Date hidden'!AA167)</f>
        <v>0</v>
      </c>
      <c r="AA166" s="170">
        <f>IF('Indicator Date hidden'!AB167="x","x",$AA$2-'Indicator Date hidden'!AB167)</f>
        <v>0</v>
      </c>
      <c r="AB166" s="170">
        <f>IF('Indicator Date hidden'!AC167="x","x",$AB$2-'Indicator Date hidden'!AC167)</f>
        <v>0</v>
      </c>
      <c r="AC166" s="170">
        <f>IF('Indicator Date hidden'!AD167="x","x",$AC$2-'Indicator Date hidden'!AD167)</f>
        <v>0</v>
      </c>
      <c r="AD166" s="170" t="str">
        <f>IF('Indicator Date hidden'!AE167="x","x",$AD$2-'Indicator Date hidden'!AE167)</f>
        <v>x</v>
      </c>
      <c r="AE166" s="170">
        <f>IF('Indicator Date hidden'!AF167="x","x",$AE$2-'Indicator Date hidden'!AF167)</f>
        <v>0</v>
      </c>
      <c r="AF166" s="170">
        <f>IF('Indicator Date hidden'!AG167="x","x",$AF$2-'Indicator Date hidden'!AG167)</f>
        <v>3</v>
      </c>
      <c r="AG166" s="170">
        <f>IF('Indicator Date hidden'!AH167="x","x",$AG$2-'Indicator Date hidden'!AH167)</f>
        <v>0</v>
      </c>
      <c r="AH166" s="170">
        <f>IF('Indicator Date hidden'!AI167="x","x",$AH$2-'Indicator Date hidden'!AI167)</f>
        <v>0</v>
      </c>
      <c r="AI166" s="170">
        <f>IF('Indicator Date hidden'!AJ167="x","x",$AI$2-'Indicator Date hidden'!AJ167)</f>
        <v>0</v>
      </c>
      <c r="AJ166" s="170" t="str">
        <f>IF('Indicator Date hidden'!AK167="x","x",$AJ$2-'Indicator Date hidden'!AK167)</f>
        <v>x</v>
      </c>
      <c r="AK166" s="170">
        <f>IF('Indicator Date hidden'!AL167="x","x",$AK$2-'Indicator Date hidden'!AL167)</f>
        <v>1</v>
      </c>
      <c r="AL166" s="170">
        <f>IF('Indicator Date hidden'!AM167="x","x",$AL$2-'Indicator Date hidden'!AM167)</f>
        <v>0</v>
      </c>
      <c r="AM166" s="170">
        <f>IF('Indicator Date hidden'!AN167="x","x",$AM$2-'Indicator Date hidden'!AN167)</f>
        <v>0</v>
      </c>
      <c r="AN166" s="170">
        <f>IF('Indicator Date hidden'!AO167="x","x",$AN$2-'Indicator Date hidden'!AO167)</f>
        <v>0</v>
      </c>
      <c r="AO166" s="170">
        <f>IF('Indicator Date hidden'!AP167="x","x",$AO$2-'Indicator Date hidden'!AP167)</f>
        <v>0</v>
      </c>
      <c r="AP166" s="170">
        <f>IF('Indicator Date hidden'!AQ167="x","x",$AP$2-'Indicator Date hidden'!AQ167)</f>
        <v>0</v>
      </c>
      <c r="AQ166" s="170">
        <f>IF('Indicator Date hidden'!AR167="x","x",$AQ$2-'Indicator Date hidden'!AR167)</f>
        <v>0</v>
      </c>
      <c r="AR166" s="170">
        <f>IF('Indicator Date hidden'!AS167="x","x",$AR$2-'Indicator Date hidden'!AS167)</f>
        <v>0</v>
      </c>
      <c r="AS166" s="170">
        <f>IF('Indicator Date hidden'!AT167="x","x",$AS$2-'Indicator Date hidden'!AT167)</f>
        <v>0</v>
      </c>
      <c r="AT166" s="170">
        <f>IF('Indicator Date hidden'!AU167="x","x",$AT$2-'Indicator Date hidden'!AU167)</f>
        <v>0</v>
      </c>
      <c r="AU166" s="170" t="str">
        <f>IF('Indicator Date hidden'!AV167="x","x",$AU$2-'Indicator Date hidden'!AV167)</f>
        <v>x</v>
      </c>
      <c r="AV166" s="170">
        <f>IF('Indicator Date hidden'!AW167="x","x",$AV$2-'Indicator Date hidden'!AW167)</f>
        <v>0</v>
      </c>
      <c r="AW166" s="170">
        <f>IF('Indicator Date hidden'!AX167="x","x",$AW$2-'Indicator Date hidden'!AX167)</f>
        <v>0</v>
      </c>
      <c r="AX166" s="170">
        <f>IF('Indicator Date hidden'!AY167="x","x",$AX$2-'Indicator Date hidden'!AY167)</f>
        <v>0</v>
      </c>
      <c r="AY166" s="170">
        <f>IF('Indicator Date hidden'!AZ167="x","x",$AY$2-'Indicator Date hidden'!AZ167)</f>
        <v>0</v>
      </c>
      <c r="AZ166" s="170">
        <f>IF('Indicator Date hidden'!BA167="x","x",$AZ$2-'Indicator Date hidden'!BA167)</f>
        <v>0</v>
      </c>
      <c r="BA166" s="5">
        <f t="shared" si="10"/>
        <v>10</v>
      </c>
      <c r="BB166" s="171">
        <f t="shared" si="11"/>
        <v>0.22222222222222221</v>
      </c>
      <c r="BC166" s="5">
        <f t="shared" si="12"/>
        <v>4</v>
      </c>
      <c r="BD166" s="171">
        <f t="shared" si="13"/>
        <v>0.86638171953857457</v>
      </c>
      <c r="BE166" s="174">
        <f t="shared" si="14"/>
        <v>0</v>
      </c>
    </row>
    <row r="167" spans="1:57" x14ac:dyDescent="0.25">
      <c r="A167" t="s">
        <v>312</v>
      </c>
      <c r="B167" s="170">
        <f>IF('Indicator Date hidden'!C168="x","x",$B$2-'Indicator Date hidden'!C168)</f>
        <v>0</v>
      </c>
      <c r="C167" s="170">
        <f>IF('Indicator Date hidden'!D168="x","x",$C$2-'Indicator Date hidden'!D168)</f>
        <v>0</v>
      </c>
      <c r="D167" s="170">
        <f>IF('Indicator Date hidden'!E168="x","x",$D$2-'Indicator Date hidden'!E168)</f>
        <v>0</v>
      </c>
      <c r="E167" s="170">
        <f>IF('Indicator Date hidden'!F168="x","x",$E$2-'Indicator Date hidden'!F168)</f>
        <v>0</v>
      </c>
      <c r="F167" s="170">
        <f>IF('Indicator Date hidden'!G168="x","x",$F$2-'Indicator Date hidden'!G168)</f>
        <v>0</v>
      </c>
      <c r="G167" s="170">
        <f>IF('Indicator Date hidden'!H168="x","x",$G$2-'Indicator Date hidden'!H168)</f>
        <v>0</v>
      </c>
      <c r="H167" s="170">
        <f>IF('Indicator Date hidden'!I168="x","x",$H$2-'Indicator Date hidden'!I168)</f>
        <v>0</v>
      </c>
      <c r="I167" s="170">
        <f>IF('Indicator Date hidden'!J168="x","x",$I$2-'Indicator Date hidden'!J168)</f>
        <v>0</v>
      </c>
      <c r="J167" s="170">
        <f>IF('Indicator Date hidden'!K168="x","x",$J$2-'Indicator Date hidden'!K168)</f>
        <v>0</v>
      </c>
      <c r="K167" s="170">
        <f>IF('Indicator Date hidden'!L168="x","x",$K$2-'Indicator Date hidden'!L168)</f>
        <v>0</v>
      </c>
      <c r="L167" s="170">
        <f>IF('Indicator Date hidden'!M168="x","x",$L$2-'Indicator Date hidden'!M168)</f>
        <v>0</v>
      </c>
      <c r="M167" s="170">
        <f>IF('Indicator Date hidden'!N168="x","x",$M$2-'Indicator Date hidden'!N168)</f>
        <v>0</v>
      </c>
      <c r="N167" s="170">
        <f>IF('Indicator Date hidden'!O168="x","x",$N$2-'Indicator Date hidden'!O168)</f>
        <v>0</v>
      </c>
      <c r="O167" s="170">
        <f>IF('Indicator Date hidden'!P168="x","x",$O$2-'Indicator Date hidden'!P168)</f>
        <v>0</v>
      </c>
      <c r="P167" s="170">
        <f>IF('Indicator Date hidden'!Q168="x","x",$P$2-'Indicator Date hidden'!Q168)</f>
        <v>0</v>
      </c>
      <c r="Q167" s="170" t="str">
        <f>IF('Indicator Date hidden'!R168="x","x",$Q$2-'Indicator Date hidden'!R168)</f>
        <v>x</v>
      </c>
      <c r="R167" s="170">
        <f>IF('Indicator Date hidden'!S168="x","x",$R$2-'Indicator Date hidden'!S168)</f>
        <v>0</v>
      </c>
      <c r="S167" s="170">
        <f>IF('Indicator Date hidden'!T168="x","x",$S$2-'Indicator Date hidden'!T168)</f>
        <v>0</v>
      </c>
      <c r="T167" s="170">
        <f>IF('Indicator Date hidden'!U168="x","x",$T$2-'Indicator Date hidden'!U168)</f>
        <v>0</v>
      </c>
      <c r="U167" s="170" t="str">
        <f>IF('Indicator Date hidden'!V168="x","x",$U$2-'Indicator Date hidden'!V168)</f>
        <v>x</v>
      </c>
      <c r="V167" s="170">
        <f>IF('Indicator Date hidden'!W168="x","x",$V$2-'Indicator Date hidden'!W168)</f>
        <v>1</v>
      </c>
      <c r="W167" s="170" t="str">
        <f>IF('Indicator Date hidden'!X168="x","x",$W$2-'Indicator Date hidden'!X168)</f>
        <v>x</v>
      </c>
      <c r="X167" s="170">
        <f>IF('Indicator Date hidden'!Y168="x","x",$X$2-'Indicator Date hidden'!Y168)</f>
        <v>0</v>
      </c>
      <c r="Y167" s="170">
        <f>IF('Indicator Date hidden'!Z168="x","x",$Y$2-'Indicator Date hidden'!Z168)</f>
        <v>0</v>
      </c>
      <c r="Z167" s="170">
        <f>IF('Indicator Date hidden'!AA168="x","x",$Z$2-'Indicator Date hidden'!AA168)</f>
        <v>0</v>
      </c>
      <c r="AA167" s="170">
        <f>IF('Indicator Date hidden'!AB168="x","x",$AA$2-'Indicator Date hidden'!AB168)</f>
        <v>3</v>
      </c>
      <c r="AB167" s="170">
        <f>IF('Indicator Date hidden'!AC168="x","x",$AB$2-'Indicator Date hidden'!AC168)</f>
        <v>0</v>
      </c>
      <c r="AC167" s="170">
        <f>IF('Indicator Date hidden'!AD168="x","x",$AC$2-'Indicator Date hidden'!AD168)</f>
        <v>0</v>
      </c>
      <c r="AD167" s="170" t="str">
        <f>IF('Indicator Date hidden'!AE168="x","x",$AD$2-'Indicator Date hidden'!AE168)</f>
        <v>x</v>
      </c>
      <c r="AE167" s="170">
        <f>IF('Indicator Date hidden'!AF168="x","x",$AE$2-'Indicator Date hidden'!AF168)</f>
        <v>0</v>
      </c>
      <c r="AF167" s="170">
        <f>IF('Indicator Date hidden'!AG168="x","x",$AF$2-'Indicator Date hidden'!AG168)</f>
        <v>3</v>
      </c>
      <c r="AG167" s="170">
        <f>IF('Indicator Date hidden'!AH168="x","x",$AG$2-'Indicator Date hidden'!AH168)</f>
        <v>0</v>
      </c>
      <c r="AH167" s="170">
        <f>IF('Indicator Date hidden'!AI168="x","x",$AH$2-'Indicator Date hidden'!AI168)</f>
        <v>0</v>
      </c>
      <c r="AI167" s="170">
        <f>IF('Indicator Date hidden'!AJ168="x","x",$AI$2-'Indicator Date hidden'!AJ168)</f>
        <v>0</v>
      </c>
      <c r="AJ167" s="170" t="str">
        <f>IF('Indicator Date hidden'!AK168="x","x",$AJ$2-'Indicator Date hidden'!AK168)</f>
        <v>x</v>
      </c>
      <c r="AK167" s="170">
        <f>IF('Indicator Date hidden'!AL168="x","x",$AK$2-'Indicator Date hidden'!AL168)</f>
        <v>1</v>
      </c>
      <c r="AL167" s="170">
        <f>IF('Indicator Date hidden'!AM168="x","x",$AL$2-'Indicator Date hidden'!AM168)</f>
        <v>0</v>
      </c>
      <c r="AM167" s="170">
        <f>IF('Indicator Date hidden'!AN168="x","x",$AM$2-'Indicator Date hidden'!AN168)</f>
        <v>0</v>
      </c>
      <c r="AN167" s="170">
        <f>IF('Indicator Date hidden'!AO168="x","x",$AN$2-'Indicator Date hidden'!AO168)</f>
        <v>0</v>
      </c>
      <c r="AO167" s="170">
        <f>IF('Indicator Date hidden'!AP168="x","x",$AO$2-'Indicator Date hidden'!AP168)</f>
        <v>0</v>
      </c>
      <c r="AP167" s="170">
        <f>IF('Indicator Date hidden'!AQ168="x","x",$AP$2-'Indicator Date hidden'!AQ168)</f>
        <v>0</v>
      </c>
      <c r="AQ167" s="170">
        <f>IF('Indicator Date hidden'!AR168="x","x",$AQ$2-'Indicator Date hidden'!AR168)</f>
        <v>0</v>
      </c>
      <c r="AR167" s="170">
        <f>IF('Indicator Date hidden'!AS168="x","x",$AR$2-'Indicator Date hidden'!AS168)</f>
        <v>0</v>
      </c>
      <c r="AS167" s="170">
        <f>IF('Indicator Date hidden'!AT168="x","x",$AS$2-'Indicator Date hidden'!AT168)</f>
        <v>0</v>
      </c>
      <c r="AT167" s="170">
        <f>IF('Indicator Date hidden'!AU168="x","x",$AT$2-'Indicator Date hidden'!AU168)</f>
        <v>0</v>
      </c>
      <c r="AU167" s="170" t="str">
        <f>IF('Indicator Date hidden'!AV168="x","x",$AU$2-'Indicator Date hidden'!AV168)</f>
        <v>x</v>
      </c>
      <c r="AV167" s="170">
        <f>IF('Indicator Date hidden'!AW168="x","x",$AV$2-'Indicator Date hidden'!AW168)</f>
        <v>0</v>
      </c>
      <c r="AW167" s="170">
        <f>IF('Indicator Date hidden'!AX168="x","x",$AW$2-'Indicator Date hidden'!AX168)</f>
        <v>0</v>
      </c>
      <c r="AX167" s="170">
        <f>IF('Indicator Date hidden'!AY168="x","x",$AX$2-'Indicator Date hidden'!AY168)</f>
        <v>0</v>
      </c>
      <c r="AY167" s="170">
        <f>IF('Indicator Date hidden'!AZ168="x","x",$AY$2-'Indicator Date hidden'!AZ168)</f>
        <v>0</v>
      </c>
      <c r="AZ167" s="170">
        <f>IF('Indicator Date hidden'!BA168="x","x",$AZ$2-'Indicator Date hidden'!BA168)</f>
        <v>0</v>
      </c>
      <c r="BA167" s="5">
        <f t="shared" si="10"/>
        <v>8</v>
      </c>
      <c r="BB167" s="171">
        <f t="shared" si="11"/>
        <v>0.17777777777777778</v>
      </c>
      <c r="BC167" s="5">
        <f t="shared" si="12"/>
        <v>4</v>
      </c>
      <c r="BD167" s="171">
        <f t="shared" si="13"/>
        <v>0.64252587976893161</v>
      </c>
      <c r="BE167" s="174">
        <f t="shared" si="14"/>
        <v>0</v>
      </c>
    </row>
    <row r="168" spans="1:57" x14ac:dyDescent="0.25">
      <c r="A168" t="s">
        <v>314</v>
      </c>
      <c r="B168" s="170">
        <f>IF('Indicator Date hidden'!C169="x","x",$B$2-'Indicator Date hidden'!C169)</f>
        <v>0</v>
      </c>
      <c r="C168" s="170">
        <f>IF('Indicator Date hidden'!D169="x","x",$C$2-'Indicator Date hidden'!D169)</f>
        <v>0</v>
      </c>
      <c r="D168" s="170">
        <f>IF('Indicator Date hidden'!E169="x","x",$D$2-'Indicator Date hidden'!E169)</f>
        <v>0</v>
      </c>
      <c r="E168" s="170">
        <f>IF('Indicator Date hidden'!F169="x","x",$E$2-'Indicator Date hidden'!F169)</f>
        <v>0</v>
      </c>
      <c r="F168" s="170">
        <f>IF('Indicator Date hidden'!G169="x","x",$F$2-'Indicator Date hidden'!G169)</f>
        <v>0</v>
      </c>
      <c r="G168" s="170">
        <f>IF('Indicator Date hidden'!H169="x","x",$G$2-'Indicator Date hidden'!H169)</f>
        <v>0</v>
      </c>
      <c r="H168" s="170">
        <f>IF('Indicator Date hidden'!I169="x","x",$H$2-'Indicator Date hidden'!I169)</f>
        <v>0</v>
      </c>
      <c r="I168" s="170">
        <f>IF('Indicator Date hidden'!J169="x","x",$I$2-'Indicator Date hidden'!J169)</f>
        <v>0</v>
      </c>
      <c r="J168" s="170">
        <f>IF('Indicator Date hidden'!K169="x","x",$J$2-'Indicator Date hidden'!K169)</f>
        <v>0</v>
      </c>
      <c r="K168" s="170">
        <f>IF('Indicator Date hidden'!L169="x","x",$K$2-'Indicator Date hidden'!L169)</f>
        <v>0</v>
      </c>
      <c r="L168" s="170">
        <f>IF('Indicator Date hidden'!M169="x","x",$L$2-'Indicator Date hidden'!M169)</f>
        <v>0</v>
      </c>
      <c r="M168" s="170">
        <f>IF('Indicator Date hidden'!N169="x","x",$M$2-'Indicator Date hidden'!N169)</f>
        <v>0</v>
      </c>
      <c r="N168" s="170">
        <f>IF('Indicator Date hidden'!O169="x","x",$N$2-'Indicator Date hidden'!O169)</f>
        <v>0</v>
      </c>
      <c r="O168" s="170">
        <f>IF('Indicator Date hidden'!P169="x","x",$O$2-'Indicator Date hidden'!P169)</f>
        <v>0</v>
      </c>
      <c r="P168" s="170">
        <f>IF('Indicator Date hidden'!Q169="x","x",$P$2-'Indicator Date hidden'!Q169)</f>
        <v>0</v>
      </c>
      <c r="Q168" s="170">
        <f>IF('Indicator Date hidden'!R169="x","x",$Q$2-'Indicator Date hidden'!R169)</f>
        <v>6</v>
      </c>
      <c r="R168" s="170">
        <f>IF('Indicator Date hidden'!S169="x","x",$R$2-'Indicator Date hidden'!S169)</f>
        <v>0</v>
      </c>
      <c r="S168" s="170">
        <f>IF('Indicator Date hidden'!T169="x","x",$S$2-'Indicator Date hidden'!T169)</f>
        <v>0</v>
      </c>
      <c r="T168" s="170">
        <f>IF('Indicator Date hidden'!U169="x","x",$T$2-'Indicator Date hidden'!U169)</f>
        <v>0</v>
      </c>
      <c r="U168" s="170" t="str">
        <f>IF('Indicator Date hidden'!V169="x","x",$U$2-'Indicator Date hidden'!V169)</f>
        <v>x</v>
      </c>
      <c r="V168" s="170">
        <f>IF('Indicator Date hidden'!W169="x","x",$V$2-'Indicator Date hidden'!W169)</f>
        <v>1</v>
      </c>
      <c r="W168" s="170">
        <f>IF('Indicator Date hidden'!X169="x","x",$W$2-'Indicator Date hidden'!X169)</f>
        <v>7</v>
      </c>
      <c r="X168" s="170">
        <f>IF('Indicator Date hidden'!Y169="x","x",$X$2-'Indicator Date hidden'!Y169)</f>
        <v>6</v>
      </c>
      <c r="Y168" s="170">
        <f>IF('Indicator Date hidden'!Z169="x","x",$Y$2-'Indicator Date hidden'!Z169)</f>
        <v>0</v>
      </c>
      <c r="Z168" s="170">
        <f>IF('Indicator Date hidden'!AA169="x","x",$Z$2-'Indicator Date hidden'!AA169)</f>
        <v>0</v>
      </c>
      <c r="AA168" s="170">
        <f>IF('Indicator Date hidden'!AB169="x","x",$AA$2-'Indicator Date hidden'!AB169)</f>
        <v>2</v>
      </c>
      <c r="AB168" s="170">
        <f>IF('Indicator Date hidden'!AC169="x","x",$AB$2-'Indicator Date hidden'!AC169)</f>
        <v>3</v>
      </c>
      <c r="AC168" s="170">
        <f>IF('Indicator Date hidden'!AD169="x","x",$AC$2-'Indicator Date hidden'!AD169)</f>
        <v>0</v>
      </c>
      <c r="AD168" s="170" t="str">
        <f>IF('Indicator Date hidden'!AE169="x","x",$AD$2-'Indicator Date hidden'!AE169)</f>
        <v>x</v>
      </c>
      <c r="AE168" s="170">
        <f>IF('Indicator Date hidden'!AF169="x","x",$AE$2-'Indicator Date hidden'!AF169)</f>
        <v>0</v>
      </c>
      <c r="AF168" s="170">
        <f>IF('Indicator Date hidden'!AG169="x","x",$AF$2-'Indicator Date hidden'!AG169)</f>
        <v>11</v>
      </c>
      <c r="AG168" s="170">
        <f>IF('Indicator Date hidden'!AH169="x","x",$AG$2-'Indicator Date hidden'!AH169)</f>
        <v>0</v>
      </c>
      <c r="AH168" s="170">
        <f>IF('Indicator Date hidden'!AI169="x","x",$AH$2-'Indicator Date hidden'!AI169)</f>
        <v>0</v>
      </c>
      <c r="AI168" s="170">
        <f>IF('Indicator Date hidden'!AJ169="x","x",$AI$2-'Indicator Date hidden'!AJ169)</f>
        <v>0</v>
      </c>
      <c r="AJ168" s="170">
        <f>IF('Indicator Date hidden'!AK169="x","x",$AJ$2-'Indicator Date hidden'!AK169)</f>
        <v>0</v>
      </c>
      <c r="AK168" s="170">
        <f>IF('Indicator Date hidden'!AL169="x","x",$AK$2-'Indicator Date hidden'!AL169)</f>
        <v>1</v>
      </c>
      <c r="AL168" s="170">
        <f>IF('Indicator Date hidden'!AM169="x","x",$AL$2-'Indicator Date hidden'!AM169)</f>
        <v>0</v>
      </c>
      <c r="AM168" s="170">
        <f>IF('Indicator Date hidden'!AN169="x","x",$AM$2-'Indicator Date hidden'!AN169)</f>
        <v>0</v>
      </c>
      <c r="AN168" s="170">
        <f>IF('Indicator Date hidden'!AO169="x","x",$AN$2-'Indicator Date hidden'!AO169)</f>
        <v>0</v>
      </c>
      <c r="AO168" s="170" t="str">
        <f>IF('Indicator Date hidden'!AP169="x","x",$AO$2-'Indicator Date hidden'!AP169)</f>
        <v>x</v>
      </c>
      <c r="AP168" s="170" t="str">
        <f>IF('Indicator Date hidden'!AQ169="x","x",$AP$2-'Indicator Date hidden'!AQ169)</f>
        <v>x</v>
      </c>
      <c r="AQ168" s="170">
        <f>IF('Indicator Date hidden'!AR169="x","x",$AQ$2-'Indicator Date hidden'!AR169)</f>
        <v>6</v>
      </c>
      <c r="AR168" s="170">
        <f>IF('Indicator Date hidden'!AS169="x","x",$AR$2-'Indicator Date hidden'!AS169)</f>
        <v>0</v>
      </c>
      <c r="AS168" s="170">
        <f>IF('Indicator Date hidden'!AT169="x","x",$AS$2-'Indicator Date hidden'!AT169)</f>
        <v>0</v>
      </c>
      <c r="AT168" s="170">
        <f>IF('Indicator Date hidden'!AU169="x","x",$AT$2-'Indicator Date hidden'!AU169)</f>
        <v>0</v>
      </c>
      <c r="AU168" s="170">
        <f>IF('Indicator Date hidden'!AV169="x","x",$AU$2-'Indicator Date hidden'!AV169)</f>
        <v>1</v>
      </c>
      <c r="AV168" s="170">
        <f>IF('Indicator Date hidden'!AW169="x","x",$AV$2-'Indicator Date hidden'!AW169)</f>
        <v>0</v>
      </c>
      <c r="AW168" s="170">
        <f>IF('Indicator Date hidden'!AX169="x","x",$AW$2-'Indicator Date hidden'!AX169)</f>
        <v>0</v>
      </c>
      <c r="AX168" s="170">
        <f>IF('Indicator Date hidden'!AY169="x","x",$AX$2-'Indicator Date hidden'!AY169)</f>
        <v>0</v>
      </c>
      <c r="AY168" s="170">
        <f>IF('Indicator Date hidden'!AZ169="x","x",$AY$2-'Indicator Date hidden'!AZ169)</f>
        <v>0</v>
      </c>
      <c r="AZ168" s="170">
        <f>IF('Indicator Date hidden'!BA169="x","x",$AZ$2-'Indicator Date hidden'!BA169)</f>
        <v>0</v>
      </c>
      <c r="BA168" s="5">
        <f t="shared" si="10"/>
        <v>44</v>
      </c>
      <c r="BB168" s="171">
        <f t="shared" si="11"/>
        <v>0.93617021276595747</v>
      </c>
      <c r="BC168" s="5">
        <f t="shared" si="12"/>
        <v>10</v>
      </c>
      <c r="BD168" s="171">
        <f t="shared" si="13"/>
        <v>2.3192465331796686</v>
      </c>
      <c r="BE168" s="174">
        <f t="shared" si="14"/>
        <v>0</v>
      </c>
    </row>
    <row r="169" spans="1:57" x14ac:dyDescent="0.25">
      <c r="A169" t="s">
        <v>316</v>
      </c>
      <c r="B169" s="170">
        <f>IF('Indicator Date hidden'!C170="x","x",$B$2-'Indicator Date hidden'!C170)</f>
        <v>0</v>
      </c>
      <c r="C169" s="170">
        <f>IF('Indicator Date hidden'!D170="x","x",$C$2-'Indicator Date hidden'!D170)</f>
        <v>0</v>
      </c>
      <c r="D169" s="170">
        <f>IF('Indicator Date hidden'!E170="x","x",$D$2-'Indicator Date hidden'!E170)</f>
        <v>0</v>
      </c>
      <c r="E169" s="170">
        <f>IF('Indicator Date hidden'!F170="x","x",$E$2-'Indicator Date hidden'!F170)</f>
        <v>0</v>
      </c>
      <c r="F169" s="170">
        <f>IF('Indicator Date hidden'!G170="x","x",$F$2-'Indicator Date hidden'!G170)</f>
        <v>0</v>
      </c>
      <c r="G169" s="170">
        <f>IF('Indicator Date hidden'!H170="x","x",$G$2-'Indicator Date hidden'!H170)</f>
        <v>0</v>
      </c>
      <c r="H169" s="170">
        <f>IF('Indicator Date hidden'!I170="x","x",$H$2-'Indicator Date hidden'!I170)</f>
        <v>0</v>
      </c>
      <c r="I169" s="170">
        <f>IF('Indicator Date hidden'!J170="x","x",$I$2-'Indicator Date hidden'!J170)</f>
        <v>0</v>
      </c>
      <c r="J169" s="170">
        <f>IF('Indicator Date hidden'!K170="x","x",$J$2-'Indicator Date hidden'!K170)</f>
        <v>0</v>
      </c>
      <c r="K169" s="170">
        <f>IF('Indicator Date hidden'!L170="x","x",$K$2-'Indicator Date hidden'!L170)</f>
        <v>0</v>
      </c>
      <c r="L169" s="170">
        <f>IF('Indicator Date hidden'!M170="x","x",$L$2-'Indicator Date hidden'!M170)</f>
        <v>0</v>
      </c>
      <c r="M169" s="170">
        <f>IF('Indicator Date hidden'!N170="x","x",$M$2-'Indicator Date hidden'!N170)</f>
        <v>0</v>
      </c>
      <c r="N169" s="170">
        <f>IF('Indicator Date hidden'!O170="x","x",$N$2-'Indicator Date hidden'!O170)</f>
        <v>0</v>
      </c>
      <c r="O169" s="170">
        <f>IF('Indicator Date hidden'!P170="x","x",$O$2-'Indicator Date hidden'!P170)</f>
        <v>0</v>
      </c>
      <c r="P169" s="170">
        <f>IF('Indicator Date hidden'!Q170="x","x",$P$2-'Indicator Date hidden'!Q170)</f>
        <v>0</v>
      </c>
      <c r="Q169" s="170">
        <f>IF('Indicator Date hidden'!R170="x","x",$Q$2-'Indicator Date hidden'!R170)</f>
        <v>3</v>
      </c>
      <c r="R169" s="170">
        <f>IF('Indicator Date hidden'!S170="x","x",$R$2-'Indicator Date hidden'!S170)</f>
        <v>0</v>
      </c>
      <c r="S169" s="170">
        <f>IF('Indicator Date hidden'!T170="x","x",$S$2-'Indicator Date hidden'!T170)</f>
        <v>0</v>
      </c>
      <c r="T169" s="170">
        <f>IF('Indicator Date hidden'!U170="x","x",$T$2-'Indicator Date hidden'!U170)</f>
        <v>0</v>
      </c>
      <c r="U169" s="170">
        <f>IF('Indicator Date hidden'!V170="x","x",$U$2-'Indicator Date hidden'!V170)</f>
        <v>0</v>
      </c>
      <c r="V169" s="170">
        <f>IF('Indicator Date hidden'!W170="x","x",$V$2-'Indicator Date hidden'!W170)</f>
        <v>1</v>
      </c>
      <c r="W169" s="170">
        <f>IF('Indicator Date hidden'!X170="x","x",$W$2-'Indicator Date hidden'!X170)</f>
        <v>4</v>
      </c>
      <c r="X169" s="170">
        <f>IF('Indicator Date hidden'!Y170="x","x",$X$2-'Indicator Date hidden'!Y170)</f>
        <v>3</v>
      </c>
      <c r="Y169" s="170">
        <f>IF('Indicator Date hidden'!Z170="x","x",$Y$2-'Indicator Date hidden'!Z170)</f>
        <v>0</v>
      </c>
      <c r="Z169" s="170">
        <f>IF('Indicator Date hidden'!AA170="x","x",$Z$2-'Indicator Date hidden'!AA170)</f>
        <v>0</v>
      </c>
      <c r="AA169" s="170">
        <f>IF('Indicator Date hidden'!AB170="x","x",$AA$2-'Indicator Date hidden'!AB170)</f>
        <v>0</v>
      </c>
      <c r="AB169" s="170">
        <f>IF('Indicator Date hidden'!AC170="x","x",$AB$2-'Indicator Date hidden'!AC170)</f>
        <v>0</v>
      </c>
      <c r="AC169" s="170">
        <f>IF('Indicator Date hidden'!AD170="x","x",$AC$2-'Indicator Date hidden'!AD170)</f>
        <v>0</v>
      </c>
      <c r="AD169" s="170">
        <f>IF('Indicator Date hidden'!AE170="x","x",$AD$2-'Indicator Date hidden'!AE170)</f>
        <v>0</v>
      </c>
      <c r="AE169" s="170">
        <f>IF('Indicator Date hidden'!AF170="x","x",$AE$2-'Indicator Date hidden'!AF170)</f>
        <v>0</v>
      </c>
      <c r="AF169" s="170">
        <f>IF('Indicator Date hidden'!AG170="x","x",$AF$2-'Indicator Date hidden'!AG170)</f>
        <v>1</v>
      </c>
      <c r="AG169" s="170">
        <f>IF('Indicator Date hidden'!AH170="x","x",$AG$2-'Indicator Date hidden'!AH170)</f>
        <v>0</v>
      </c>
      <c r="AH169" s="170">
        <f>IF('Indicator Date hidden'!AI170="x","x",$AH$2-'Indicator Date hidden'!AI170)</f>
        <v>0</v>
      </c>
      <c r="AI169" s="170">
        <f>IF('Indicator Date hidden'!AJ170="x","x",$AI$2-'Indicator Date hidden'!AJ170)</f>
        <v>0</v>
      </c>
      <c r="AJ169" s="170" t="str">
        <f>IF('Indicator Date hidden'!AK170="x","x",$AJ$2-'Indicator Date hidden'!AK170)</f>
        <v>x</v>
      </c>
      <c r="AK169" s="170">
        <f>IF('Indicator Date hidden'!AL170="x","x",$AK$2-'Indicator Date hidden'!AL170)</f>
        <v>1</v>
      </c>
      <c r="AL169" s="170">
        <f>IF('Indicator Date hidden'!AM170="x","x",$AL$2-'Indicator Date hidden'!AM170)</f>
        <v>0</v>
      </c>
      <c r="AM169" s="170">
        <f>IF('Indicator Date hidden'!AN170="x","x",$AM$2-'Indicator Date hidden'!AN170)</f>
        <v>0</v>
      </c>
      <c r="AN169" s="170">
        <f>IF('Indicator Date hidden'!AO170="x","x",$AN$2-'Indicator Date hidden'!AO170)</f>
        <v>0</v>
      </c>
      <c r="AO169" s="170" t="str">
        <f>IF('Indicator Date hidden'!AP170="x","x",$AO$2-'Indicator Date hidden'!AP170)</f>
        <v>x</v>
      </c>
      <c r="AP169" s="170" t="str">
        <f>IF('Indicator Date hidden'!AQ170="x","x",$AP$2-'Indicator Date hidden'!AQ170)</f>
        <v>x</v>
      </c>
      <c r="AQ169" s="170">
        <f>IF('Indicator Date hidden'!AR170="x","x",$AQ$2-'Indicator Date hidden'!AR170)</f>
        <v>6</v>
      </c>
      <c r="AR169" s="170">
        <f>IF('Indicator Date hidden'!AS170="x","x",$AR$2-'Indicator Date hidden'!AS170)</f>
        <v>0</v>
      </c>
      <c r="AS169" s="170">
        <f>IF('Indicator Date hidden'!AT170="x","x",$AS$2-'Indicator Date hidden'!AT170)</f>
        <v>0</v>
      </c>
      <c r="AT169" s="170">
        <f>IF('Indicator Date hidden'!AU170="x","x",$AT$2-'Indicator Date hidden'!AU170)</f>
        <v>0</v>
      </c>
      <c r="AU169" s="170">
        <f>IF('Indicator Date hidden'!AV170="x","x",$AU$2-'Indicator Date hidden'!AV170)</f>
        <v>1</v>
      </c>
      <c r="AV169" s="170">
        <f>IF('Indicator Date hidden'!AW170="x","x",$AV$2-'Indicator Date hidden'!AW170)</f>
        <v>0</v>
      </c>
      <c r="AW169" s="170">
        <f>IF('Indicator Date hidden'!AX170="x","x",$AW$2-'Indicator Date hidden'!AX170)</f>
        <v>0</v>
      </c>
      <c r="AX169" s="170">
        <f>IF('Indicator Date hidden'!AY170="x","x",$AX$2-'Indicator Date hidden'!AY170)</f>
        <v>0</v>
      </c>
      <c r="AY169" s="170">
        <f>IF('Indicator Date hidden'!AZ170="x","x",$AY$2-'Indicator Date hidden'!AZ170)</f>
        <v>0</v>
      </c>
      <c r="AZ169" s="170">
        <f>IF('Indicator Date hidden'!BA170="x","x",$AZ$2-'Indicator Date hidden'!BA170)</f>
        <v>0</v>
      </c>
      <c r="BA169" s="5">
        <f t="shared" si="10"/>
        <v>20</v>
      </c>
      <c r="BB169" s="171">
        <f t="shared" si="11"/>
        <v>0.41666666666666669</v>
      </c>
      <c r="BC169" s="5">
        <f t="shared" si="12"/>
        <v>8</v>
      </c>
      <c r="BD169" s="171">
        <f t="shared" si="13"/>
        <v>1.1696390706348501</v>
      </c>
      <c r="BE169" s="174">
        <f t="shared" si="14"/>
        <v>0</v>
      </c>
    </row>
    <row r="170" spans="1:57" x14ac:dyDescent="0.25">
      <c r="A170" t="s">
        <v>318</v>
      </c>
      <c r="B170" s="170">
        <f>IF('Indicator Date hidden'!C171="x","x",$B$2-'Indicator Date hidden'!C171)</f>
        <v>0</v>
      </c>
      <c r="C170" s="170">
        <f>IF('Indicator Date hidden'!D171="x","x",$C$2-'Indicator Date hidden'!D171)</f>
        <v>0</v>
      </c>
      <c r="D170" s="170">
        <f>IF('Indicator Date hidden'!E171="x","x",$D$2-'Indicator Date hidden'!E171)</f>
        <v>0</v>
      </c>
      <c r="E170" s="170">
        <f>IF('Indicator Date hidden'!F171="x","x",$E$2-'Indicator Date hidden'!F171)</f>
        <v>0</v>
      </c>
      <c r="F170" s="170">
        <f>IF('Indicator Date hidden'!G171="x","x",$F$2-'Indicator Date hidden'!G171)</f>
        <v>0</v>
      </c>
      <c r="G170" s="170">
        <f>IF('Indicator Date hidden'!H171="x","x",$G$2-'Indicator Date hidden'!H171)</f>
        <v>0</v>
      </c>
      <c r="H170" s="170">
        <f>IF('Indicator Date hidden'!I171="x","x",$H$2-'Indicator Date hidden'!I171)</f>
        <v>0</v>
      </c>
      <c r="I170" s="170">
        <f>IF('Indicator Date hidden'!J171="x","x",$I$2-'Indicator Date hidden'!J171)</f>
        <v>0</v>
      </c>
      <c r="J170" s="170">
        <f>IF('Indicator Date hidden'!K171="x","x",$J$2-'Indicator Date hidden'!K171)</f>
        <v>0</v>
      </c>
      <c r="K170" s="170">
        <f>IF('Indicator Date hidden'!L171="x","x",$K$2-'Indicator Date hidden'!L171)</f>
        <v>0</v>
      </c>
      <c r="L170" s="170">
        <f>IF('Indicator Date hidden'!M171="x","x",$L$2-'Indicator Date hidden'!M171)</f>
        <v>0</v>
      </c>
      <c r="M170" s="170">
        <f>IF('Indicator Date hidden'!N171="x","x",$M$2-'Indicator Date hidden'!N171)</f>
        <v>0</v>
      </c>
      <c r="N170" s="170">
        <f>IF('Indicator Date hidden'!O171="x","x",$N$2-'Indicator Date hidden'!O171)</f>
        <v>0</v>
      </c>
      <c r="O170" s="170">
        <f>IF('Indicator Date hidden'!P171="x","x",$O$2-'Indicator Date hidden'!P171)</f>
        <v>0</v>
      </c>
      <c r="P170" s="170">
        <f>IF('Indicator Date hidden'!Q171="x","x",$P$2-'Indicator Date hidden'!Q171)</f>
        <v>0</v>
      </c>
      <c r="Q170" s="170">
        <f>IF('Indicator Date hidden'!R171="x","x",$Q$2-'Indicator Date hidden'!R171)</f>
        <v>5</v>
      </c>
      <c r="R170" s="170">
        <f>IF('Indicator Date hidden'!S171="x","x",$R$2-'Indicator Date hidden'!S171)</f>
        <v>0</v>
      </c>
      <c r="S170" s="170">
        <f>IF('Indicator Date hidden'!T171="x","x",$S$2-'Indicator Date hidden'!T171)</f>
        <v>0</v>
      </c>
      <c r="T170" s="170">
        <f>IF('Indicator Date hidden'!U171="x","x",$T$2-'Indicator Date hidden'!U171)</f>
        <v>0</v>
      </c>
      <c r="U170" s="170">
        <f>IF('Indicator Date hidden'!V171="x","x",$U$2-'Indicator Date hidden'!V171)</f>
        <v>0</v>
      </c>
      <c r="V170" s="170">
        <f>IF('Indicator Date hidden'!W171="x","x",$V$2-'Indicator Date hidden'!W171)</f>
        <v>1</v>
      </c>
      <c r="W170" s="170">
        <f>IF('Indicator Date hidden'!X171="x","x",$W$2-'Indicator Date hidden'!X171)</f>
        <v>5</v>
      </c>
      <c r="X170" s="170">
        <f>IF('Indicator Date hidden'!Y171="x","x",$X$2-'Indicator Date hidden'!Y171)</f>
        <v>4</v>
      </c>
      <c r="Y170" s="170">
        <f>IF('Indicator Date hidden'!Z171="x","x",$Y$2-'Indicator Date hidden'!Z171)</f>
        <v>0</v>
      </c>
      <c r="Z170" s="170">
        <f>IF('Indicator Date hidden'!AA171="x","x",$Z$2-'Indicator Date hidden'!AA171)</f>
        <v>0</v>
      </c>
      <c r="AA170" s="170">
        <f>IF('Indicator Date hidden'!AB171="x","x",$AA$2-'Indicator Date hidden'!AB171)</f>
        <v>0</v>
      </c>
      <c r="AB170" s="170">
        <f>IF('Indicator Date hidden'!AC171="x","x",$AB$2-'Indicator Date hidden'!AC171)</f>
        <v>0</v>
      </c>
      <c r="AC170" s="170">
        <f>IF('Indicator Date hidden'!AD171="x","x",$AC$2-'Indicator Date hidden'!AD171)</f>
        <v>0</v>
      </c>
      <c r="AD170" s="170">
        <f>IF('Indicator Date hidden'!AE171="x","x",$AD$2-'Indicator Date hidden'!AE171)</f>
        <v>0</v>
      </c>
      <c r="AE170" s="170">
        <f>IF('Indicator Date hidden'!AF171="x","x",$AE$2-'Indicator Date hidden'!AF171)</f>
        <v>0</v>
      </c>
      <c r="AF170" s="170">
        <f>IF('Indicator Date hidden'!AG171="x","x",$AF$2-'Indicator Date hidden'!AG171)</f>
        <v>4</v>
      </c>
      <c r="AG170" s="170">
        <f>IF('Indicator Date hidden'!AH171="x","x",$AG$2-'Indicator Date hidden'!AH171)</f>
        <v>0</v>
      </c>
      <c r="AH170" s="170">
        <f>IF('Indicator Date hidden'!AI171="x","x",$AH$2-'Indicator Date hidden'!AI171)</f>
        <v>0</v>
      </c>
      <c r="AI170" s="170">
        <f>IF('Indicator Date hidden'!AJ171="x","x",$AI$2-'Indicator Date hidden'!AJ171)</f>
        <v>0</v>
      </c>
      <c r="AJ170" s="170" t="str">
        <f>IF('Indicator Date hidden'!AK171="x","x",$AJ$2-'Indicator Date hidden'!AK171)</f>
        <v>x</v>
      </c>
      <c r="AK170" s="170">
        <f>IF('Indicator Date hidden'!AL171="x","x",$AK$2-'Indicator Date hidden'!AL171)</f>
        <v>0</v>
      </c>
      <c r="AL170" s="170">
        <f>IF('Indicator Date hidden'!AM171="x","x",$AL$2-'Indicator Date hidden'!AM171)</f>
        <v>0</v>
      </c>
      <c r="AM170" s="170">
        <f>IF('Indicator Date hidden'!AN171="x","x",$AM$2-'Indicator Date hidden'!AN171)</f>
        <v>0</v>
      </c>
      <c r="AN170" s="170">
        <f>IF('Indicator Date hidden'!AO171="x","x",$AN$2-'Indicator Date hidden'!AO171)</f>
        <v>0</v>
      </c>
      <c r="AO170" s="170">
        <f>IF('Indicator Date hidden'!AP171="x","x",$AO$2-'Indicator Date hidden'!AP171)</f>
        <v>1</v>
      </c>
      <c r="AP170" s="170">
        <f>IF('Indicator Date hidden'!AQ171="x","x",$AP$2-'Indicator Date hidden'!AQ171)</f>
        <v>0</v>
      </c>
      <c r="AQ170" s="170">
        <f>IF('Indicator Date hidden'!AR171="x","x",$AQ$2-'Indicator Date hidden'!AR171)</f>
        <v>0</v>
      </c>
      <c r="AR170" s="170">
        <f>IF('Indicator Date hidden'!AS171="x","x",$AR$2-'Indicator Date hidden'!AS171)</f>
        <v>0</v>
      </c>
      <c r="AS170" s="170">
        <f>IF('Indicator Date hidden'!AT171="x","x",$AS$2-'Indicator Date hidden'!AT171)</f>
        <v>0</v>
      </c>
      <c r="AT170" s="170">
        <f>IF('Indicator Date hidden'!AU171="x","x",$AT$2-'Indicator Date hidden'!AU171)</f>
        <v>0</v>
      </c>
      <c r="AU170" s="170">
        <f>IF('Indicator Date hidden'!AV171="x","x",$AU$2-'Indicator Date hidden'!AV171)</f>
        <v>1</v>
      </c>
      <c r="AV170" s="170">
        <f>IF('Indicator Date hidden'!AW171="x","x",$AV$2-'Indicator Date hidden'!AW171)</f>
        <v>0</v>
      </c>
      <c r="AW170" s="170">
        <f>IF('Indicator Date hidden'!AX171="x","x",$AW$2-'Indicator Date hidden'!AX171)</f>
        <v>0</v>
      </c>
      <c r="AX170" s="170">
        <f>IF('Indicator Date hidden'!AY171="x","x",$AX$2-'Indicator Date hidden'!AY171)</f>
        <v>0</v>
      </c>
      <c r="AY170" s="170">
        <f>IF('Indicator Date hidden'!AZ171="x","x",$AY$2-'Indicator Date hidden'!AZ171)</f>
        <v>0</v>
      </c>
      <c r="AZ170" s="170">
        <f>IF('Indicator Date hidden'!BA171="x","x",$AZ$2-'Indicator Date hidden'!BA171)</f>
        <v>0</v>
      </c>
      <c r="BA170" s="5">
        <f t="shared" si="10"/>
        <v>21</v>
      </c>
      <c r="BB170" s="171">
        <f t="shared" si="11"/>
        <v>0.42</v>
      </c>
      <c r="BC170" s="5">
        <f t="shared" si="12"/>
        <v>7</v>
      </c>
      <c r="BD170" s="171">
        <f t="shared" si="13"/>
        <v>1.234341929936758</v>
      </c>
      <c r="BE170" s="174">
        <f t="shared" si="14"/>
        <v>0</v>
      </c>
    </row>
    <row r="171" spans="1:57" x14ac:dyDescent="0.25">
      <c r="A171" t="s">
        <v>319</v>
      </c>
      <c r="B171" s="170">
        <f>IF('Indicator Date hidden'!C172="x","x",$B$2-'Indicator Date hidden'!C172)</f>
        <v>0</v>
      </c>
      <c r="C171" s="170">
        <f>IF('Indicator Date hidden'!D172="x","x",$C$2-'Indicator Date hidden'!D172)</f>
        <v>0</v>
      </c>
      <c r="D171" s="170">
        <f>IF('Indicator Date hidden'!E172="x","x",$D$2-'Indicator Date hidden'!E172)</f>
        <v>0</v>
      </c>
      <c r="E171" s="170">
        <f>IF('Indicator Date hidden'!F172="x","x",$E$2-'Indicator Date hidden'!F172)</f>
        <v>0</v>
      </c>
      <c r="F171" s="170">
        <f>IF('Indicator Date hidden'!G172="x","x",$F$2-'Indicator Date hidden'!G172)</f>
        <v>0</v>
      </c>
      <c r="G171" s="170">
        <f>IF('Indicator Date hidden'!H172="x","x",$G$2-'Indicator Date hidden'!H172)</f>
        <v>0</v>
      </c>
      <c r="H171" s="170">
        <f>IF('Indicator Date hidden'!I172="x","x",$H$2-'Indicator Date hidden'!I172)</f>
        <v>0</v>
      </c>
      <c r="I171" s="170">
        <f>IF('Indicator Date hidden'!J172="x","x",$I$2-'Indicator Date hidden'!J172)</f>
        <v>0</v>
      </c>
      <c r="J171" s="170">
        <f>IF('Indicator Date hidden'!K172="x","x",$J$2-'Indicator Date hidden'!K172)</f>
        <v>0</v>
      </c>
      <c r="K171" s="170">
        <f>IF('Indicator Date hidden'!L172="x","x",$K$2-'Indicator Date hidden'!L172)</f>
        <v>0</v>
      </c>
      <c r="L171" s="170">
        <f>IF('Indicator Date hidden'!M172="x","x",$L$2-'Indicator Date hidden'!M172)</f>
        <v>0</v>
      </c>
      <c r="M171" s="170">
        <f>IF('Indicator Date hidden'!N172="x","x",$M$2-'Indicator Date hidden'!N172)</f>
        <v>0</v>
      </c>
      <c r="N171" s="170">
        <f>IF('Indicator Date hidden'!O172="x","x",$N$2-'Indicator Date hidden'!O172)</f>
        <v>0</v>
      </c>
      <c r="O171" s="170">
        <f>IF('Indicator Date hidden'!P172="x","x",$O$2-'Indicator Date hidden'!P172)</f>
        <v>0</v>
      </c>
      <c r="P171" s="170">
        <f>IF('Indicator Date hidden'!Q172="x","x",$P$2-'Indicator Date hidden'!Q172)</f>
        <v>0</v>
      </c>
      <c r="Q171" s="170">
        <f>IF('Indicator Date hidden'!R172="x","x",$Q$2-'Indicator Date hidden'!R172)</f>
        <v>9</v>
      </c>
      <c r="R171" s="170">
        <f>IF('Indicator Date hidden'!S172="x","x",$R$2-'Indicator Date hidden'!S172)</f>
        <v>0</v>
      </c>
      <c r="S171" s="170">
        <f>IF('Indicator Date hidden'!T172="x","x",$S$2-'Indicator Date hidden'!T172)</f>
        <v>0</v>
      </c>
      <c r="T171" s="170">
        <f>IF('Indicator Date hidden'!U172="x","x",$T$2-'Indicator Date hidden'!U172)</f>
        <v>0</v>
      </c>
      <c r="U171" s="170">
        <f>IF('Indicator Date hidden'!V172="x","x",$U$2-'Indicator Date hidden'!V172)</f>
        <v>0</v>
      </c>
      <c r="V171" s="170">
        <f>IF('Indicator Date hidden'!W172="x","x",$V$2-'Indicator Date hidden'!W172)</f>
        <v>1</v>
      </c>
      <c r="W171" s="170">
        <f>IF('Indicator Date hidden'!X172="x","x",$W$2-'Indicator Date hidden'!X172)</f>
        <v>0</v>
      </c>
      <c r="X171" s="170">
        <f>IF('Indicator Date hidden'!Y172="x","x",$X$2-'Indicator Date hidden'!Y172)</f>
        <v>6</v>
      </c>
      <c r="Y171" s="170">
        <f>IF('Indicator Date hidden'!Z172="x","x",$Y$2-'Indicator Date hidden'!Z172)</f>
        <v>0</v>
      </c>
      <c r="Z171" s="170">
        <f>IF('Indicator Date hidden'!AA172="x","x",$Z$2-'Indicator Date hidden'!AA172)</f>
        <v>0</v>
      </c>
      <c r="AA171" s="170">
        <f>IF('Indicator Date hidden'!AB172="x","x",$AA$2-'Indicator Date hidden'!AB172)</f>
        <v>0</v>
      </c>
      <c r="AB171" s="170">
        <f>IF('Indicator Date hidden'!AC172="x","x",$AB$2-'Indicator Date hidden'!AC172)</f>
        <v>0</v>
      </c>
      <c r="AC171" s="170">
        <f>IF('Indicator Date hidden'!AD172="x","x",$AC$2-'Indicator Date hidden'!AD172)</f>
        <v>0</v>
      </c>
      <c r="AD171" s="170">
        <f>IF('Indicator Date hidden'!AE172="x","x",$AD$2-'Indicator Date hidden'!AE172)</f>
        <v>0</v>
      </c>
      <c r="AE171" s="170">
        <f>IF('Indicator Date hidden'!AF172="x","x",$AE$2-'Indicator Date hidden'!AF172)</f>
        <v>0</v>
      </c>
      <c r="AF171" s="170">
        <f>IF('Indicator Date hidden'!AG172="x","x",$AF$2-'Indicator Date hidden'!AG172)</f>
        <v>3</v>
      </c>
      <c r="AG171" s="170">
        <f>IF('Indicator Date hidden'!AH172="x","x",$AG$2-'Indicator Date hidden'!AH172)</f>
        <v>0</v>
      </c>
      <c r="AH171" s="170">
        <f>IF('Indicator Date hidden'!AI172="x","x",$AH$2-'Indicator Date hidden'!AI172)</f>
        <v>0</v>
      </c>
      <c r="AI171" s="170">
        <f>IF('Indicator Date hidden'!AJ172="x","x",$AI$2-'Indicator Date hidden'!AJ172)</f>
        <v>0</v>
      </c>
      <c r="AJ171" s="170">
        <f>IF('Indicator Date hidden'!AK172="x","x",$AJ$2-'Indicator Date hidden'!AK172)</f>
        <v>0</v>
      </c>
      <c r="AK171" s="170">
        <f>IF('Indicator Date hidden'!AL172="x","x",$AK$2-'Indicator Date hidden'!AL172)</f>
        <v>1</v>
      </c>
      <c r="AL171" s="170">
        <f>IF('Indicator Date hidden'!AM172="x","x",$AL$2-'Indicator Date hidden'!AM172)</f>
        <v>0</v>
      </c>
      <c r="AM171" s="170">
        <f>IF('Indicator Date hidden'!AN172="x","x",$AM$2-'Indicator Date hidden'!AN172)</f>
        <v>0</v>
      </c>
      <c r="AN171" s="170">
        <f>IF('Indicator Date hidden'!AO172="x","x",$AN$2-'Indicator Date hidden'!AO172)</f>
        <v>0</v>
      </c>
      <c r="AO171" s="170">
        <f>IF('Indicator Date hidden'!AP172="x","x",$AO$2-'Indicator Date hidden'!AP172)</f>
        <v>0</v>
      </c>
      <c r="AP171" s="170">
        <f>IF('Indicator Date hidden'!AQ172="x","x",$AP$2-'Indicator Date hidden'!AQ172)</f>
        <v>0</v>
      </c>
      <c r="AQ171" s="170">
        <f>IF('Indicator Date hidden'!AR172="x","x",$AQ$2-'Indicator Date hidden'!AR172)</f>
        <v>0</v>
      </c>
      <c r="AR171" s="170">
        <f>IF('Indicator Date hidden'!AS172="x","x",$AR$2-'Indicator Date hidden'!AS172)</f>
        <v>0</v>
      </c>
      <c r="AS171" s="170">
        <f>IF('Indicator Date hidden'!AT172="x","x",$AS$2-'Indicator Date hidden'!AT172)</f>
        <v>0</v>
      </c>
      <c r="AT171" s="170">
        <f>IF('Indicator Date hidden'!AU172="x","x",$AT$2-'Indicator Date hidden'!AU172)</f>
        <v>0</v>
      </c>
      <c r="AU171" s="170">
        <f>IF('Indicator Date hidden'!AV172="x","x",$AU$2-'Indicator Date hidden'!AV172)</f>
        <v>1</v>
      </c>
      <c r="AV171" s="170">
        <f>IF('Indicator Date hidden'!AW172="x","x",$AV$2-'Indicator Date hidden'!AW172)</f>
        <v>0</v>
      </c>
      <c r="AW171" s="170">
        <f>IF('Indicator Date hidden'!AX172="x","x",$AW$2-'Indicator Date hidden'!AX172)</f>
        <v>0</v>
      </c>
      <c r="AX171" s="170">
        <f>IF('Indicator Date hidden'!AY172="x","x",$AX$2-'Indicator Date hidden'!AY172)</f>
        <v>0</v>
      </c>
      <c r="AY171" s="170">
        <f>IF('Indicator Date hidden'!AZ172="x","x",$AY$2-'Indicator Date hidden'!AZ172)</f>
        <v>0</v>
      </c>
      <c r="AZ171" s="170">
        <f>IF('Indicator Date hidden'!BA172="x","x",$AZ$2-'Indicator Date hidden'!BA172)</f>
        <v>0</v>
      </c>
      <c r="BA171" s="5">
        <f t="shared" si="10"/>
        <v>21</v>
      </c>
      <c r="BB171" s="171">
        <f t="shared" si="11"/>
        <v>0.41176470588235292</v>
      </c>
      <c r="BC171" s="5">
        <f t="shared" si="12"/>
        <v>6</v>
      </c>
      <c r="BD171" s="171">
        <f t="shared" si="13"/>
        <v>1.5361841008471289</v>
      </c>
      <c r="BE171" s="174">
        <f t="shared" si="14"/>
        <v>0</v>
      </c>
    </row>
    <row r="172" spans="1:57" x14ac:dyDescent="0.25">
      <c r="A172" t="s">
        <v>187</v>
      </c>
      <c r="B172" s="170">
        <f>IF('Indicator Date hidden'!C173="x","x",$B$2-'Indicator Date hidden'!C173)</f>
        <v>0</v>
      </c>
      <c r="C172" s="170">
        <f>IF('Indicator Date hidden'!D173="x","x",$C$2-'Indicator Date hidden'!D173)</f>
        <v>0</v>
      </c>
      <c r="D172" s="170">
        <f>IF('Indicator Date hidden'!E173="x","x",$D$2-'Indicator Date hidden'!E173)</f>
        <v>0</v>
      </c>
      <c r="E172" s="170">
        <f>IF('Indicator Date hidden'!F173="x","x",$E$2-'Indicator Date hidden'!F173)</f>
        <v>0</v>
      </c>
      <c r="F172" s="170">
        <f>IF('Indicator Date hidden'!G173="x","x",$F$2-'Indicator Date hidden'!G173)</f>
        <v>0</v>
      </c>
      <c r="G172" s="170">
        <f>IF('Indicator Date hidden'!H173="x","x",$G$2-'Indicator Date hidden'!H173)</f>
        <v>0</v>
      </c>
      <c r="H172" s="170">
        <f>IF('Indicator Date hidden'!I173="x","x",$H$2-'Indicator Date hidden'!I173)</f>
        <v>0</v>
      </c>
      <c r="I172" s="170">
        <f>IF('Indicator Date hidden'!J173="x","x",$I$2-'Indicator Date hidden'!J173)</f>
        <v>0</v>
      </c>
      <c r="J172" s="170">
        <f>IF('Indicator Date hidden'!K173="x","x",$J$2-'Indicator Date hidden'!K173)</f>
        <v>0</v>
      </c>
      <c r="K172" s="170">
        <f>IF('Indicator Date hidden'!L173="x","x",$K$2-'Indicator Date hidden'!L173)</f>
        <v>0</v>
      </c>
      <c r="L172" s="170">
        <f>IF('Indicator Date hidden'!M173="x","x",$L$2-'Indicator Date hidden'!M173)</f>
        <v>0</v>
      </c>
      <c r="M172" s="170">
        <f>IF('Indicator Date hidden'!N173="x","x",$M$2-'Indicator Date hidden'!N173)</f>
        <v>0</v>
      </c>
      <c r="N172" s="170">
        <f>IF('Indicator Date hidden'!O173="x","x",$N$2-'Indicator Date hidden'!O173)</f>
        <v>0</v>
      </c>
      <c r="O172" s="170">
        <f>IF('Indicator Date hidden'!P173="x","x",$O$2-'Indicator Date hidden'!P173)</f>
        <v>0</v>
      </c>
      <c r="P172" s="170">
        <f>IF('Indicator Date hidden'!Q173="x","x",$P$2-'Indicator Date hidden'!Q173)</f>
        <v>0</v>
      </c>
      <c r="Q172" s="170">
        <f>IF('Indicator Date hidden'!R173="x","x",$Q$2-'Indicator Date hidden'!R173)</f>
        <v>4</v>
      </c>
      <c r="R172" s="170">
        <f>IF('Indicator Date hidden'!S173="x","x",$R$2-'Indicator Date hidden'!S173)</f>
        <v>0</v>
      </c>
      <c r="S172" s="170">
        <f>IF('Indicator Date hidden'!T173="x","x",$S$2-'Indicator Date hidden'!T173)</f>
        <v>0</v>
      </c>
      <c r="T172" s="170">
        <f>IF('Indicator Date hidden'!U173="x","x",$T$2-'Indicator Date hidden'!U173)</f>
        <v>0</v>
      </c>
      <c r="U172" s="170">
        <f>IF('Indicator Date hidden'!V173="x","x",$U$2-'Indicator Date hidden'!V173)</f>
        <v>0</v>
      </c>
      <c r="V172" s="170">
        <f>IF('Indicator Date hidden'!W173="x","x",$V$2-'Indicator Date hidden'!W173)</f>
        <v>1</v>
      </c>
      <c r="W172" s="170">
        <f>IF('Indicator Date hidden'!X173="x","x",$W$2-'Indicator Date hidden'!X173)</f>
        <v>5</v>
      </c>
      <c r="X172" s="170">
        <f>IF('Indicator Date hidden'!Y173="x","x",$X$2-'Indicator Date hidden'!Y173)</f>
        <v>6</v>
      </c>
      <c r="Y172" s="170">
        <f>IF('Indicator Date hidden'!Z173="x","x",$Y$2-'Indicator Date hidden'!Z173)</f>
        <v>0</v>
      </c>
      <c r="Z172" s="170">
        <f>IF('Indicator Date hidden'!AA173="x","x",$Z$2-'Indicator Date hidden'!AA173)</f>
        <v>0</v>
      </c>
      <c r="AA172" s="170">
        <f>IF('Indicator Date hidden'!AB173="x","x",$AA$2-'Indicator Date hidden'!AB173)</f>
        <v>0</v>
      </c>
      <c r="AB172" s="170">
        <f>IF('Indicator Date hidden'!AC173="x","x",$AB$2-'Indicator Date hidden'!AC173)</f>
        <v>0</v>
      </c>
      <c r="AC172" s="170">
        <f>IF('Indicator Date hidden'!AD173="x","x",$AC$2-'Indicator Date hidden'!AD173)</f>
        <v>0</v>
      </c>
      <c r="AD172" s="170" t="str">
        <f>IF('Indicator Date hidden'!AE173="x","x",$AD$2-'Indicator Date hidden'!AE173)</f>
        <v>x</v>
      </c>
      <c r="AE172" s="170">
        <f>IF('Indicator Date hidden'!AF173="x","x",$AE$2-'Indicator Date hidden'!AF173)</f>
        <v>0</v>
      </c>
      <c r="AF172" s="170">
        <f>IF('Indicator Date hidden'!AG173="x","x",$AF$2-'Indicator Date hidden'!AG173)</f>
        <v>7</v>
      </c>
      <c r="AG172" s="170">
        <f>IF('Indicator Date hidden'!AH173="x","x",$AG$2-'Indicator Date hidden'!AH173)</f>
        <v>0</v>
      </c>
      <c r="AH172" s="170">
        <f>IF('Indicator Date hidden'!AI173="x","x",$AH$2-'Indicator Date hidden'!AI173)</f>
        <v>0</v>
      </c>
      <c r="AI172" s="170">
        <f>IF('Indicator Date hidden'!AJ173="x","x",$AI$2-'Indicator Date hidden'!AJ173)</f>
        <v>0</v>
      </c>
      <c r="AJ172" s="170">
        <f>IF('Indicator Date hidden'!AK173="x","x",$AJ$2-'Indicator Date hidden'!AK173)</f>
        <v>0</v>
      </c>
      <c r="AK172" s="170">
        <f>IF('Indicator Date hidden'!AL173="x","x",$AK$2-'Indicator Date hidden'!AL173)</f>
        <v>1</v>
      </c>
      <c r="AL172" s="170">
        <f>IF('Indicator Date hidden'!AM173="x","x",$AL$2-'Indicator Date hidden'!AM173)</f>
        <v>0</v>
      </c>
      <c r="AM172" s="170">
        <f>IF('Indicator Date hidden'!AN173="x","x",$AM$2-'Indicator Date hidden'!AN173)</f>
        <v>0</v>
      </c>
      <c r="AN172" s="170">
        <f>IF('Indicator Date hidden'!AO173="x","x",$AN$2-'Indicator Date hidden'!AO173)</f>
        <v>0</v>
      </c>
      <c r="AO172" s="170">
        <f>IF('Indicator Date hidden'!AP173="x","x",$AO$2-'Indicator Date hidden'!AP173)</f>
        <v>1</v>
      </c>
      <c r="AP172" s="170">
        <f>IF('Indicator Date hidden'!AQ173="x","x",$AP$2-'Indicator Date hidden'!AQ173)</f>
        <v>1</v>
      </c>
      <c r="AQ172" s="170">
        <f>IF('Indicator Date hidden'!AR173="x","x",$AQ$2-'Indicator Date hidden'!AR173)</f>
        <v>0</v>
      </c>
      <c r="AR172" s="170">
        <f>IF('Indicator Date hidden'!AS173="x","x",$AR$2-'Indicator Date hidden'!AS173)</f>
        <v>0</v>
      </c>
      <c r="AS172" s="170">
        <f>IF('Indicator Date hidden'!AT173="x","x",$AS$2-'Indicator Date hidden'!AT173)</f>
        <v>0</v>
      </c>
      <c r="AT172" s="170">
        <f>IF('Indicator Date hidden'!AU173="x","x",$AT$2-'Indicator Date hidden'!AU173)</f>
        <v>0</v>
      </c>
      <c r="AU172" s="170">
        <f>IF('Indicator Date hidden'!AV173="x","x",$AU$2-'Indicator Date hidden'!AV173)</f>
        <v>1</v>
      </c>
      <c r="AV172" s="170">
        <f>IF('Indicator Date hidden'!AW173="x","x",$AV$2-'Indicator Date hidden'!AW173)</f>
        <v>0</v>
      </c>
      <c r="AW172" s="170">
        <f>IF('Indicator Date hidden'!AX173="x","x",$AW$2-'Indicator Date hidden'!AX173)</f>
        <v>0</v>
      </c>
      <c r="AX172" s="170">
        <f>IF('Indicator Date hidden'!AY173="x","x",$AX$2-'Indicator Date hidden'!AY173)</f>
        <v>0</v>
      </c>
      <c r="AY172" s="170">
        <f>IF('Indicator Date hidden'!AZ173="x","x",$AY$2-'Indicator Date hidden'!AZ173)</f>
        <v>0</v>
      </c>
      <c r="AZ172" s="170">
        <f>IF('Indicator Date hidden'!BA173="x","x",$AZ$2-'Indicator Date hidden'!BA173)</f>
        <v>0</v>
      </c>
      <c r="BA172" s="5">
        <f t="shared" si="10"/>
        <v>27</v>
      </c>
      <c r="BB172" s="171">
        <f t="shared" si="11"/>
        <v>0.54</v>
      </c>
      <c r="BC172" s="5">
        <f t="shared" si="12"/>
        <v>9</v>
      </c>
      <c r="BD172" s="171">
        <f t="shared" si="13"/>
        <v>1.5259095648169978</v>
      </c>
      <c r="BE172" s="174">
        <f t="shared" si="14"/>
        <v>0</v>
      </c>
    </row>
    <row r="173" spans="1:57" x14ac:dyDescent="0.25">
      <c r="A173" t="s">
        <v>91</v>
      </c>
      <c r="B173" s="170">
        <f>IF('Indicator Date hidden'!C174="x","x",$B$2-'Indicator Date hidden'!C174)</f>
        <v>0</v>
      </c>
      <c r="C173" s="170">
        <f>IF('Indicator Date hidden'!D174="x","x",$C$2-'Indicator Date hidden'!D174)</f>
        <v>0</v>
      </c>
      <c r="D173" s="170">
        <f>IF('Indicator Date hidden'!E174="x","x",$D$2-'Indicator Date hidden'!E174)</f>
        <v>0</v>
      </c>
      <c r="E173" s="170">
        <f>IF('Indicator Date hidden'!F174="x","x",$E$2-'Indicator Date hidden'!F174)</f>
        <v>0</v>
      </c>
      <c r="F173" s="170">
        <f>IF('Indicator Date hidden'!G174="x","x",$F$2-'Indicator Date hidden'!G174)</f>
        <v>0</v>
      </c>
      <c r="G173" s="170">
        <f>IF('Indicator Date hidden'!H174="x","x",$G$2-'Indicator Date hidden'!H174)</f>
        <v>0</v>
      </c>
      <c r="H173" s="170">
        <f>IF('Indicator Date hidden'!I174="x","x",$H$2-'Indicator Date hidden'!I174)</f>
        <v>0</v>
      </c>
      <c r="I173" s="170">
        <f>IF('Indicator Date hidden'!J174="x","x",$I$2-'Indicator Date hidden'!J174)</f>
        <v>0</v>
      </c>
      <c r="J173" s="170">
        <f>IF('Indicator Date hidden'!K174="x","x",$J$2-'Indicator Date hidden'!K174)</f>
        <v>0</v>
      </c>
      <c r="K173" s="170">
        <f>IF('Indicator Date hidden'!L174="x","x",$K$2-'Indicator Date hidden'!L174)</f>
        <v>0</v>
      </c>
      <c r="L173" s="170">
        <f>IF('Indicator Date hidden'!M174="x","x",$L$2-'Indicator Date hidden'!M174)</f>
        <v>0</v>
      </c>
      <c r="M173" s="170">
        <f>IF('Indicator Date hidden'!N174="x","x",$M$2-'Indicator Date hidden'!N174)</f>
        <v>0</v>
      </c>
      <c r="N173" s="170">
        <f>IF('Indicator Date hidden'!O174="x","x",$N$2-'Indicator Date hidden'!O174)</f>
        <v>0</v>
      </c>
      <c r="O173" s="170">
        <f>IF('Indicator Date hidden'!P174="x","x",$O$2-'Indicator Date hidden'!P174)</f>
        <v>0</v>
      </c>
      <c r="P173" s="170">
        <f>IF('Indicator Date hidden'!Q174="x","x",$P$2-'Indicator Date hidden'!Q174)</f>
        <v>0</v>
      </c>
      <c r="Q173" s="170">
        <f>IF('Indicator Date hidden'!R174="x","x",$Q$2-'Indicator Date hidden'!R174)</f>
        <v>5</v>
      </c>
      <c r="R173" s="170">
        <f>IF('Indicator Date hidden'!S174="x","x",$R$2-'Indicator Date hidden'!S174)</f>
        <v>0</v>
      </c>
      <c r="S173" s="170">
        <f>IF('Indicator Date hidden'!T174="x","x",$S$2-'Indicator Date hidden'!T174)</f>
        <v>0</v>
      </c>
      <c r="T173" s="170">
        <f>IF('Indicator Date hidden'!U174="x","x",$T$2-'Indicator Date hidden'!U174)</f>
        <v>0</v>
      </c>
      <c r="U173" s="170">
        <f>IF('Indicator Date hidden'!V174="x","x",$U$2-'Indicator Date hidden'!V174)</f>
        <v>0</v>
      </c>
      <c r="V173" s="170">
        <f>IF('Indicator Date hidden'!W174="x","x",$V$2-'Indicator Date hidden'!W174)</f>
        <v>1</v>
      </c>
      <c r="W173" s="170">
        <f>IF('Indicator Date hidden'!X174="x","x",$W$2-'Indicator Date hidden'!X174)</f>
        <v>7</v>
      </c>
      <c r="X173" s="170">
        <f>IF('Indicator Date hidden'!Y174="x","x",$X$2-'Indicator Date hidden'!Y174)</f>
        <v>5</v>
      </c>
      <c r="Y173" s="170">
        <f>IF('Indicator Date hidden'!Z174="x","x",$Y$2-'Indicator Date hidden'!Z174)</f>
        <v>0</v>
      </c>
      <c r="Z173" s="170">
        <f>IF('Indicator Date hidden'!AA174="x","x",$Z$2-'Indicator Date hidden'!AA174)</f>
        <v>0</v>
      </c>
      <c r="AA173" s="170" t="str">
        <f>IF('Indicator Date hidden'!AB174="x","x",$AA$2-'Indicator Date hidden'!AB174)</f>
        <v>x</v>
      </c>
      <c r="AB173" s="170">
        <f>IF('Indicator Date hidden'!AC174="x","x",$AB$2-'Indicator Date hidden'!AC174)</f>
        <v>0</v>
      </c>
      <c r="AC173" s="170">
        <f>IF('Indicator Date hidden'!AD174="x","x",$AC$2-'Indicator Date hidden'!AD174)</f>
        <v>0</v>
      </c>
      <c r="AD173" s="170">
        <f>IF('Indicator Date hidden'!AE174="x","x",$AD$2-'Indicator Date hidden'!AE174)</f>
        <v>0</v>
      </c>
      <c r="AE173" s="170" t="str">
        <f>IF('Indicator Date hidden'!AF174="x","x",$AE$2-'Indicator Date hidden'!AF174)</f>
        <v>x</v>
      </c>
      <c r="AF173" s="170">
        <f>IF('Indicator Date hidden'!AG174="x","x",$AF$2-'Indicator Date hidden'!AG174)</f>
        <v>8</v>
      </c>
      <c r="AG173" s="170">
        <f>IF('Indicator Date hidden'!AH174="x","x",$AG$2-'Indicator Date hidden'!AH174)</f>
        <v>0</v>
      </c>
      <c r="AH173" s="170">
        <f>IF('Indicator Date hidden'!AI174="x","x",$AH$2-'Indicator Date hidden'!AI174)</f>
        <v>0</v>
      </c>
      <c r="AI173" s="170">
        <f>IF('Indicator Date hidden'!AJ174="x","x",$AI$2-'Indicator Date hidden'!AJ174)</f>
        <v>0</v>
      </c>
      <c r="AJ173" s="170" t="str">
        <f>IF('Indicator Date hidden'!AK174="x","x",$AJ$2-'Indicator Date hidden'!AK174)</f>
        <v>x</v>
      </c>
      <c r="AK173" s="170">
        <f>IF('Indicator Date hidden'!AL174="x","x",$AK$2-'Indicator Date hidden'!AL174)</f>
        <v>1</v>
      </c>
      <c r="AL173" s="170">
        <f>IF('Indicator Date hidden'!AM174="x","x",$AL$2-'Indicator Date hidden'!AM174)</f>
        <v>0</v>
      </c>
      <c r="AM173" s="170">
        <f>IF('Indicator Date hidden'!AN174="x","x",$AM$2-'Indicator Date hidden'!AN174)</f>
        <v>0</v>
      </c>
      <c r="AN173" s="170">
        <f>IF('Indicator Date hidden'!AO174="x","x",$AN$2-'Indicator Date hidden'!AO174)</f>
        <v>0</v>
      </c>
      <c r="AO173" s="170" t="str">
        <f>IF('Indicator Date hidden'!AP174="x","x",$AO$2-'Indicator Date hidden'!AP174)</f>
        <v>x</v>
      </c>
      <c r="AP173" s="170" t="str">
        <f>IF('Indicator Date hidden'!AQ174="x","x",$AP$2-'Indicator Date hidden'!AQ174)</f>
        <v>x</v>
      </c>
      <c r="AQ173" s="170">
        <f>IF('Indicator Date hidden'!AR174="x","x",$AQ$2-'Indicator Date hidden'!AR174)</f>
        <v>6</v>
      </c>
      <c r="AR173" s="170">
        <f>IF('Indicator Date hidden'!AS174="x","x",$AR$2-'Indicator Date hidden'!AS174)</f>
        <v>0</v>
      </c>
      <c r="AS173" s="170">
        <f>IF('Indicator Date hidden'!AT174="x","x",$AS$2-'Indicator Date hidden'!AT174)</f>
        <v>0</v>
      </c>
      <c r="AT173" s="170">
        <f>IF('Indicator Date hidden'!AU174="x","x",$AT$2-'Indicator Date hidden'!AU174)</f>
        <v>0</v>
      </c>
      <c r="AU173" s="170">
        <f>IF('Indicator Date hidden'!AV174="x","x",$AU$2-'Indicator Date hidden'!AV174)</f>
        <v>1</v>
      </c>
      <c r="AV173" s="170">
        <f>IF('Indicator Date hidden'!AW174="x","x",$AV$2-'Indicator Date hidden'!AW174)</f>
        <v>0</v>
      </c>
      <c r="AW173" s="170">
        <f>IF('Indicator Date hidden'!AX174="x","x",$AW$2-'Indicator Date hidden'!AX174)</f>
        <v>0</v>
      </c>
      <c r="AX173" s="170">
        <f>IF('Indicator Date hidden'!AY174="x","x",$AX$2-'Indicator Date hidden'!AY174)</f>
        <v>0</v>
      </c>
      <c r="AY173" s="170">
        <f>IF('Indicator Date hidden'!AZ174="x","x",$AY$2-'Indicator Date hidden'!AZ174)</f>
        <v>0</v>
      </c>
      <c r="AZ173" s="170">
        <f>IF('Indicator Date hidden'!BA174="x","x",$AZ$2-'Indicator Date hidden'!BA174)</f>
        <v>0</v>
      </c>
      <c r="BA173" s="5">
        <f t="shared" si="10"/>
        <v>34</v>
      </c>
      <c r="BB173" s="171">
        <f t="shared" si="11"/>
        <v>0.73913043478260865</v>
      </c>
      <c r="BC173" s="5">
        <f t="shared" si="12"/>
        <v>8</v>
      </c>
      <c r="BD173" s="171">
        <f t="shared" si="13"/>
        <v>1.9608647450051619</v>
      </c>
      <c r="BE173" s="174">
        <f t="shared" si="14"/>
        <v>0</v>
      </c>
    </row>
    <row r="174" spans="1:57" x14ac:dyDescent="0.25">
      <c r="A174" t="s">
        <v>321</v>
      </c>
      <c r="B174" s="170">
        <f>IF('Indicator Date hidden'!C175="x","x",$B$2-'Indicator Date hidden'!C175)</f>
        <v>0</v>
      </c>
      <c r="C174" s="170">
        <f>IF('Indicator Date hidden'!D175="x","x",$C$2-'Indicator Date hidden'!D175)</f>
        <v>0</v>
      </c>
      <c r="D174" s="170">
        <f>IF('Indicator Date hidden'!E175="x","x",$D$2-'Indicator Date hidden'!E175)</f>
        <v>0</v>
      </c>
      <c r="E174" s="170">
        <f>IF('Indicator Date hidden'!F175="x","x",$E$2-'Indicator Date hidden'!F175)</f>
        <v>0</v>
      </c>
      <c r="F174" s="170">
        <f>IF('Indicator Date hidden'!G175="x","x",$F$2-'Indicator Date hidden'!G175)</f>
        <v>0</v>
      </c>
      <c r="G174" s="170">
        <f>IF('Indicator Date hidden'!H175="x","x",$G$2-'Indicator Date hidden'!H175)</f>
        <v>0</v>
      </c>
      <c r="H174" s="170">
        <f>IF('Indicator Date hidden'!I175="x","x",$H$2-'Indicator Date hidden'!I175)</f>
        <v>0</v>
      </c>
      <c r="I174" s="170">
        <f>IF('Indicator Date hidden'!J175="x","x",$I$2-'Indicator Date hidden'!J175)</f>
        <v>0</v>
      </c>
      <c r="J174" s="170">
        <f>IF('Indicator Date hidden'!K175="x","x",$J$2-'Indicator Date hidden'!K175)</f>
        <v>0</v>
      </c>
      <c r="K174" s="170">
        <f>IF('Indicator Date hidden'!L175="x","x",$K$2-'Indicator Date hidden'!L175)</f>
        <v>0</v>
      </c>
      <c r="L174" s="170">
        <f>IF('Indicator Date hidden'!M175="x","x",$L$2-'Indicator Date hidden'!M175)</f>
        <v>0</v>
      </c>
      <c r="M174" s="170">
        <f>IF('Indicator Date hidden'!N175="x","x",$M$2-'Indicator Date hidden'!N175)</f>
        <v>0</v>
      </c>
      <c r="N174" s="170">
        <f>IF('Indicator Date hidden'!O175="x","x",$N$2-'Indicator Date hidden'!O175)</f>
        <v>0</v>
      </c>
      <c r="O174" s="170">
        <f>IF('Indicator Date hidden'!P175="x","x",$O$2-'Indicator Date hidden'!P175)</f>
        <v>0</v>
      </c>
      <c r="P174" s="170">
        <f>IF('Indicator Date hidden'!Q175="x","x",$P$2-'Indicator Date hidden'!Q175)</f>
        <v>0</v>
      </c>
      <c r="Q174" s="170">
        <f>IF('Indicator Date hidden'!R175="x","x",$Q$2-'Indicator Date hidden'!R175)</f>
        <v>1</v>
      </c>
      <c r="R174" s="170">
        <f>IF('Indicator Date hidden'!S175="x","x",$R$2-'Indicator Date hidden'!S175)</f>
        <v>0</v>
      </c>
      <c r="S174" s="170">
        <f>IF('Indicator Date hidden'!T175="x","x",$S$2-'Indicator Date hidden'!T175)</f>
        <v>0</v>
      </c>
      <c r="T174" s="170">
        <f>IF('Indicator Date hidden'!U175="x","x",$T$2-'Indicator Date hidden'!U175)</f>
        <v>0</v>
      </c>
      <c r="U174" s="170">
        <f>IF('Indicator Date hidden'!V175="x","x",$U$2-'Indicator Date hidden'!V175)</f>
        <v>0</v>
      </c>
      <c r="V174" s="170">
        <f>IF('Indicator Date hidden'!W175="x","x",$V$2-'Indicator Date hidden'!W175)</f>
        <v>1</v>
      </c>
      <c r="W174" s="170">
        <f>IF('Indicator Date hidden'!X175="x","x",$W$2-'Indicator Date hidden'!X175)</f>
        <v>2</v>
      </c>
      <c r="X174" s="170">
        <f>IF('Indicator Date hidden'!Y175="x","x",$X$2-'Indicator Date hidden'!Y175)</f>
        <v>6</v>
      </c>
      <c r="Y174" s="170">
        <f>IF('Indicator Date hidden'!Z175="x","x",$Y$2-'Indicator Date hidden'!Z175)</f>
        <v>0</v>
      </c>
      <c r="Z174" s="170">
        <f>IF('Indicator Date hidden'!AA175="x","x",$Z$2-'Indicator Date hidden'!AA175)</f>
        <v>0</v>
      </c>
      <c r="AA174" s="170">
        <f>IF('Indicator Date hidden'!AB175="x","x",$AA$2-'Indicator Date hidden'!AB175)</f>
        <v>0</v>
      </c>
      <c r="AB174" s="170">
        <f>IF('Indicator Date hidden'!AC175="x","x",$AB$2-'Indicator Date hidden'!AC175)</f>
        <v>0</v>
      </c>
      <c r="AC174" s="170">
        <f>IF('Indicator Date hidden'!AD175="x","x",$AC$2-'Indicator Date hidden'!AD175)</f>
        <v>0</v>
      </c>
      <c r="AD174" s="170">
        <f>IF('Indicator Date hidden'!AE175="x","x",$AD$2-'Indicator Date hidden'!AE175)</f>
        <v>0</v>
      </c>
      <c r="AE174" s="170">
        <f>IF('Indicator Date hidden'!AF175="x","x",$AE$2-'Indicator Date hidden'!AF175)</f>
        <v>0</v>
      </c>
      <c r="AF174" s="170">
        <f>IF('Indicator Date hidden'!AG175="x","x",$AF$2-'Indicator Date hidden'!AG175)</f>
        <v>4</v>
      </c>
      <c r="AG174" s="170">
        <f>IF('Indicator Date hidden'!AH175="x","x",$AG$2-'Indicator Date hidden'!AH175)</f>
        <v>0</v>
      </c>
      <c r="AH174" s="170">
        <f>IF('Indicator Date hidden'!AI175="x","x",$AH$2-'Indicator Date hidden'!AI175)</f>
        <v>0</v>
      </c>
      <c r="AI174" s="170">
        <f>IF('Indicator Date hidden'!AJ175="x","x",$AI$2-'Indicator Date hidden'!AJ175)</f>
        <v>0</v>
      </c>
      <c r="AJ174" s="170">
        <f>IF('Indicator Date hidden'!AK175="x","x",$AJ$2-'Indicator Date hidden'!AK175)</f>
        <v>1</v>
      </c>
      <c r="AK174" s="170">
        <f>IF('Indicator Date hidden'!AL175="x","x",$AK$2-'Indicator Date hidden'!AL175)</f>
        <v>0</v>
      </c>
      <c r="AL174" s="170">
        <f>IF('Indicator Date hidden'!AM175="x","x",$AL$2-'Indicator Date hidden'!AM175)</f>
        <v>0</v>
      </c>
      <c r="AM174" s="170">
        <f>IF('Indicator Date hidden'!AN175="x","x",$AM$2-'Indicator Date hidden'!AN175)</f>
        <v>0</v>
      </c>
      <c r="AN174" s="170">
        <f>IF('Indicator Date hidden'!AO175="x","x",$AN$2-'Indicator Date hidden'!AO175)</f>
        <v>0</v>
      </c>
      <c r="AO174" s="170">
        <f>IF('Indicator Date hidden'!AP175="x","x",$AO$2-'Indicator Date hidden'!AP175)</f>
        <v>0</v>
      </c>
      <c r="AP174" s="170">
        <f>IF('Indicator Date hidden'!AQ175="x","x",$AP$2-'Indicator Date hidden'!AQ175)</f>
        <v>0</v>
      </c>
      <c r="AQ174" s="170">
        <f>IF('Indicator Date hidden'!AR175="x","x",$AQ$2-'Indicator Date hidden'!AR175)</f>
        <v>0</v>
      </c>
      <c r="AR174" s="170">
        <f>IF('Indicator Date hidden'!AS175="x","x",$AR$2-'Indicator Date hidden'!AS175)</f>
        <v>0</v>
      </c>
      <c r="AS174" s="170">
        <f>IF('Indicator Date hidden'!AT175="x","x",$AS$2-'Indicator Date hidden'!AT175)</f>
        <v>0</v>
      </c>
      <c r="AT174" s="170">
        <f>IF('Indicator Date hidden'!AU175="x","x",$AT$2-'Indicator Date hidden'!AU175)</f>
        <v>0</v>
      </c>
      <c r="AU174" s="170">
        <f>IF('Indicator Date hidden'!AV175="x","x",$AU$2-'Indicator Date hidden'!AV175)</f>
        <v>1</v>
      </c>
      <c r="AV174" s="170">
        <f>IF('Indicator Date hidden'!AW175="x","x",$AV$2-'Indicator Date hidden'!AW175)</f>
        <v>0</v>
      </c>
      <c r="AW174" s="170">
        <f>IF('Indicator Date hidden'!AX175="x","x",$AW$2-'Indicator Date hidden'!AX175)</f>
        <v>0</v>
      </c>
      <c r="AX174" s="170">
        <f>IF('Indicator Date hidden'!AY175="x","x",$AX$2-'Indicator Date hidden'!AY175)</f>
        <v>0</v>
      </c>
      <c r="AY174" s="170">
        <f>IF('Indicator Date hidden'!AZ175="x","x",$AY$2-'Indicator Date hidden'!AZ175)</f>
        <v>0</v>
      </c>
      <c r="AZ174" s="170">
        <f>IF('Indicator Date hidden'!BA175="x","x",$AZ$2-'Indicator Date hidden'!BA175)</f>
        <v>0</v>
      </c>
      <c r="BA174" s="5">
        <f t="shared" si="10"/>
        <v>16</v>
      </c>
      <c r="BB174" s="171">
        <f t="shared" si="11"/>
        <v>0.31372549019607843</v>
      </c>
      <c r="BC174" s="5">
        <f t="shared" si="12"/>
        <v>7</v>
      </c>
      <c r="BD174" s="171">
        <f t="shared" si="13"/>
        <v>1.0382903760685276</v>
      </c>
      <c r="BE174" s="174">
        <f t="shared" si="14"/>
        <v>0</v>
      </c>
    </row>
    <row r="175" spans="1:57" x14ac:dyDescent="0.25">
      <c r="A175" t="s">
        <v>323</v>
      </c>
      <c r="B175" s="170">
        <f>IF('Indicator Date hidden'!C176="x","x",$B$2-'Indicator Date hidden'!C176)</f>
        <v>0</v>
      </c>
      <c r="C175" s="170">
        <f>IF('Indicator Date hidden'!D176="x","x",$C$2-'Indicator Date hidden'!D176)</f>
        <v>0</v>
      </c>
      <c r="D175" s="170">
        <f>IF('Indicator Date hidden'!E176="x","x",$D$2-'Indicator Date hidden'!E176)</f>
        <v>0</v>
      </c>
      <c r="E175" s="170">
        <f>IF('Indicator Date hidden'!F176="x","x",$E$2-'Indicator Date hidden'!F176)</f>
        <v>0</v>
      </c>
      <c r="F175" s="170">
        <f>IF('Indicator Date hidden'!G176="x","x",$F$2-'Indicator Date hidden'!G176)</f>
        <v>0</v>
      </c>
      <c r="G175" s="170">
        <f>IF('Indicator Date hidden'!H176="x","x",$G$2-'Indicator Date hidden'!H176)</f>
        <v>0</v>
      </c>
      <c r="H175" s="170">
        <f>IF('Indicator Date hidden'!I176="x","x",$H$2-'Indicator Date hidden'!I176)</f>
        <v>0</v>
      </c>
      <c r="I175" s="170">
        <f>IF('Indicator Date hidden'!J176="x","x",$I$2-'Indicator Date hidden'!J176)</f>
        <v>0</v>
      </c>
      <c r="J175" s="170">
        <f>IF('Indicator Date hidden'!K176="x","x",$J$2-'Indicator Date hidden'!K176)</f>
        <v>0</v>
      </c>
      <c r="K175" s="170">
        <f>IF('Indicator Date hidden'!L176="x","x",$K$2-'Indicator Date hidden'!L176)</f>
        <v>0</v>
      </c>
      <c r="L175" s="170">
        <f>IF('Indicator Date hidden'!M176="x","x",$L$2-'Indicator Date hidden'!M176)</f>
        <v>0</v>
      </c>
      <c r="M175" s="170">
        <f>IF('Indicator Date hidden'!N176="x","x",$M$2-'Indicator Date hidden'!N176)</f>
        <v>0</v>
      </c>
      <c r="N175" s="170">
        <f>IF('Indicator Date hidden'!O176="x","x",$N$2-'Indicator Date hidden'!O176)</f>
        <v>0</v>
      </c>
      <c r="O175" s="170">
        <f>IF('Indicator Date hidden'!P176="x","x",$O$2-'Indicator Date hidden'!P176)</f>
        <v>0</v>
      </c>
      <c r="P175" s="170">
        <f>IF('Indicator Date hidden'!Q176="x","x",$P$2-'Indicator Date hidden'!Q176)</f>
        <v>0</v>
      </c>
      <c r="Q175" s="170" t="str">
        <f>IF('Indicator Date hidden'!R176="x","x",$Q$2-'Indicator Date hidden'!R176)</f>
        <v>x</v>
      </c>
      <c r="R175" s="170">
        <f>IF('Indicator Date hidden'!S176="x","x",$R$2-'Indicator Date hidden'!S176)</f>
        <v>0</v>
      </c>
      <c r="S175" s="170">
        <f>IF('Indicator Date hidden'!T176="x","x",$S$2-'Indicator Date hidden'!T176)</f>
        <v>0</v>
      </c>
      <c r="T175" s="170">
        <f>IF('Indicator Date hidden'!U176="x","x",$T$2-'Indicator Date hidden'!U176)</f>
        <v>0</v>
      </c>
      <c r="U175" s="170">
        <f>IF('Indicator Date hidden'!V176="x","x",$U$2-'Indicator Date hidden'!V176)</f>
        <v>0</v>
      </c>
      <c r="V175" s="170">
        <f>IF('Indicator Date hidden'!W176="x","x",$V$2-'Indicator Date hidden'!W176)</f>
        <v>1</v>
      </c>
      <c r="W175" s="170">
        <f>IF('Indicator Date hidden'!X176="x","x",$W$2-'Indicator Date hidden'!X176)</f>
        <v>4</v>
      </c>
      <c r="X175" s="170">
        <f>IF('Indicator Date hidden'!Y176="x","x",$X$2-'Indicator Date hidden'!Y176)</f>
        <v>6</v>
      </c>
      <c r="Y175" s="170">
        <f>IF('Indicator Date hidden'!Z176="x","x",$Y$2-'Indicator Date hidden'!Z176)</f>
        <v>0</v>
      </c>
      <c r="Z175" s="170">
        <f>IF('Indicator Date hidden'!AA176="x","x",$Z$2-'Indicator Date hidden'!AA176)</f>
        <v>0</v>
      </c>
      <c r="AA175" s="170" t="str">
        <f>IF('Indicator Date hidden'!AB176="x","x",$AA$2-'Indicator Date hidden'!AB176)</f>
        <v>x</v>
      </c>
      <c r="AB175" s="170">
        <f>IF('Indicator Date hidden'!AC176="x","x",$AB$2-'Indicator Date hidden'!AC176)</f>
        <v>0</v>
      </c>
      <c r="AC175" s="170">
        <f>IF('Indicator Date hidden'!AD176="x","x",$AC$2-'Indicator Date hidden'!AD176)</f>
        <v>0</v>
      </c>
      <c r="AD175" s="170" t="str">
        <f>IF('Indicator Date hidden'!AE176="x","x",$AD$2-'Indicator Date hidden'!AE176)</f>
        <v>x</v>
      </c>
      <c r="AE175" s="170">
        <f>IF('Indicator Date hidden'!AF176="x","x",$AE$2-'Indicator Date hidden'!AF176)</f>
        <v>0</v>
      </c>
      <c r="AF175" s="170">
        <f>IF('Indicator Date hidden'!AG176="x","x",$AF$2-'Indicator Date hidden'!AG176)</f>
        <v>6</v>
      </c>
      <c r="AG175" s="170">
        <f>IF('Indicator Date hidden'!AH176="x","x",$AG$2-'Indicator Date hidden'!AH176)</f>
        <v>0</v>
      </c>
      <c r="AH175" s="170">
        <f>IF('Indicator Date hidden'!AI176="x","x",$AH$2-'Indicator Date hidden'!AI176)</f>
        <v>0</v>
      </c>
      <c r="AI175" s="170">
        <f>IF('Indicator Date hidden'!AJ176="x","x",$AI$2-'Indicator Date hidden'!AJ176)</f>
        <v>0</v>
      </c>
      <c r="AJ175" s="170" t="str">
        <f>IF('Indicator Date hidden'!AK176="x","x",$AJ$2-'Indicator Date hidden'!AK176)</f>
        <v>x</v>
      </c>
      <c r="AK175" s="170">
        <f>IF('Indicator Date hidden'!AL176="x","x",$AK$2-'Indicator Date hidden'!AL176)</f>
        <v>1</v>
      </c>
      <c r="AL175" s="170">
        <f>IF('Indicator Date hidden'!AM176="x","x",$AL$2-'Indicator Date hidden'!AM176)</f>
        <v>0</v>
      </c>
      <c r="AM175" s="170">
        <f>IF('Indicator Date hidden'!AN176="x","x",$AM$2-'Indicator Date hidden'!AN176)</f>
        <v>0</v>
      </c>
      <c r="AN175" s="170">
        <f>IF('Indicator Date hidden'!AO176="x","x",$AN$2-'Indicator Date hidden'!AO176)</f>
        <v>0</v>
      </c>
      <c r="AO175" s="170" t="str">
        <f>IF('Indicator Date hidden'!AP176="x","x",$AO$2-'Indicator Date hidden'!AP176)</f>
        <v>x</v>
      </c>
      <c r="AP175" s="170" t="str">
        <f>IF('Indicator Date hidden'!AQ176="x","x",$AP$2-'Indicator Date hidden'!AQ176)</f>
        <v>x</v>
      </c>
      <c r="AQ175" s="170">
        <f>IF('Indicator Date hidden'!AR176="x","x",$AQ$2-'Indicator Date hidden'!AR176)</f>
        <v>4</v>
      </c>
      <c r="AR175" s="170">
        <f>IF('Indicator Date hidden'!AS176="x","x",$AR$2-'Indicator Date hidden'!AS176)</f>
        <v>0</v>
      </c>
      <c r="AS175" s="170" t="str">
        <f>IF('Indicator Date hidden'!AT176="x","x",$AS$2-'Indicator Date hidden'!AT176)</f>
        <v>x</v>
      </c>
      <c r="AT175" s="170">
        <f>IF('Indicator Date hidden'!AU176="x","x",$AT$2-'Indicator Date hidden'!AU176)</f>
        <v>0</v>
      </c>
      <c r="AU175" s="170">
        <f>IF('Indicator Date hidden'!AV176="x","x",$AU$2-'Indicator Date hidden'!AV176)</f>
        <v>1</v>
      </c>
      <c r="AV175" s="170">
        <f>IF('Indicator Date hidden'!AW176="x","x",$AV$2-'Indicator Date hidden'!AW176)</f>
        <v>0</v>
      </c>
      <c r="AW175" s="170">
        <f>IF('Indicator Date hidden'!AX176="x","x",$AW$2-'Indicator Date hidden'!AX176)</f>
        <v>0</v>
      </c>
      <c r="AX175" s="170">
        <f>IF('Indicator Date hidden'!AY176="x","x",$AX$2-'Indicator Date hidden'!AY176)</f>
        <v>0</v>
      </c>
      <c r="AY175" s="170">
        <f>IF('Indicator Date hidden'!AZ176="x","x",$AY$2-'Indicator Date hidden'!AZ176)</f>
        <v>0</v>
      </c>
      <c r="AZ175" s="170">
        <f>IF('Indicator Date hidden'!BA176="x","x",$AZ$2-'Indicator Date hidden'!BA176)</f>
        <v>0</v>
      </c>
      <c r="BA175" s="5">
        <f t="shared" si="10"/>
        <v>23</v>
      </c>
      <c r="BB175" s="171">
        <f t="shared" si="11"/>
        <v>0.52272727272727271</v>
      </c>
      <c r="BC175" s="5">
        <f t="shared" si="12"/>
        <v>7</v>
      </c>
      <c r="BD175" s="171">
        <f t="shared" si="13"/>
        <v>1.4692087598994532</v>
      </c>
      <c r="BE175" s="174">
        <f t="shared" si="14"/>
        <v>0</v>
      </c>
    </row>
    <row r="176" spans="1:57" x14ac:dyDescent="0.25">
      <c r="A176" t="s">
        <v>325</v>
      </c>
      <c r="B176" s="170">
        <f>IF('Indicator Date hidden'!C177="x","x",$B$2-'Indicator Date hidden'!C177)</f>
        <v>0</v>
      </c>
      <c r="C176" s="170">
        <f>IF('Indicator Date hidden'!D177="x","x",$C$2-'Indicator Date hidden'!D177)</f>
        <v>0</v>
      </c>
      <c r="D176" s="170">
        <f>IF('Indicator Date hidden'!E177="x","x",$D$2-'Indicator Date hidden'!E177)</f>
        <v>0</v>
      </c>
      <c r="E176" s="170">
        <f>IF('Indicator Date hidden'!F177="x","x",$E$2-'Indicator Date hidden'!F177)</f>
        <v>0</v>
      </c>
      <c r="F176" s="170">
        <f>IF('Indicator Date hidden'!G177="x","x",$F$2-'Indicator Date hidden'!G177)</f>
        <v>0</v>
      </c>
      <c r="G176" s="170">
        <f>IF('Indicator Date hidden'!H177="x","x",$G$2-'Indicator Date hidden'!H177)</f>
        <v>0</v>
      </c>
      <c r="H176" s="170">
        <f>IF('Indicator Date hidden'!I177="x","x",$H$2-'Indicator Date hidden'!I177)</f>
        <v>0</v>
      </c>
      <c r="I176" s="170">
        <f>IF('Indicator Date hidden'!J177="x","x",$I$2-'Indicator Date hidden'!J177)</f>
        <v>0</v>
      </c>
      <c r="J176" s="170">
        <f>IF('Indicator Date hidden'!K177="x","x",$J$2-'Indicator Date hidden'!K177)</f>
        <v>0</v>
      </c>
      <c r="K176" s="170">
        <f>IF('Indicator Date hidden'!L177="x","x",$K$2-'Indicator Date hidden'!L177)</f>
        <v>0</v>
      </c>
      <c r="L176" s="170">
        <f>IF('Indicator Date hidden'!M177="x","x",$L$2-'Indicator Date hidden'!M177)</f>
        <v>0</v>
      </c>
      <c r="M176" s="170">
        <f>IF('Indicator Date hidden'!N177="x","x",$M$2-'Indicator Date hidden'!N177)</f>
        <v>0</v>
      </c>
      <c r="N176" s="170">
        <f>IF('Indicator Date hidden'!O177="x","x",$N$2-'Indicator Date hidden'!O177)</f>
        <v>0</v>
      </c>
      <c r="O176" s="170">
        <f>IF('Indicator Date hidden'!P177="x","x",$O$2-'Indicator Date hidden'!P177)</f>
        <v>0</v>
      </c>
      <c r="P176" s="170">
        <f>IF('Indicator Date hidden'!Q177="x","x",$P$2-'Indicator Date hidden'!Q177)</f>
        <v>0</v>
      </c>
      <c r="Q176" s="170">
        <f>IF('Indicator Date hidden'!R177="x","x",$Q$2-'Indicator Date hidden'!R177)</f>
        <v>9</v>
      </c>
      <c r="R176" s="170">
        <f>IF('Indicator Date hidden'!S177="x","x",$R$2-'Indicator Date hidden'!S177)</f>
        <v>0</v>
      </c>
      <c r="S176" s="170">
        <f>IF('Indicator Date hidden'!T177="x","x",$S$2-'Indicator Date hidden'!T177)</f>
        <v>0</v>
      </c>
      <c r="T176" s="170">
        <f>IF('Indicator Date hidden'!U177="x","x",$T$2-'Indicator Date hidden'!U177)</f>
        <v>0</v>
      </c>
      <c r="U176" s="170" t="str">
        <f>IF('Indicator Date hidden'!V177="x","x",$U$2-'Indicator Date hidden'!V177)</f>
        <v>x</v>
      </c>
      <c r="V176" s="170">
        <f>IF('Indicator Date hidden'!W177="x","x",$V$2-'Indicator Date hidden'!W177)</f>
        <v>1</v>
      </c>
      <c r="W176" s="170" t="str">
        <f>IF('Indicator Date hidden'!X177="x","x",$W$2-'Indicator Date hidden'!X177)</f>
        <v>x</v>
      </c>
      <c r="X176" s="170">
        <f>IF('Indicator Date hidden'!Y177="x","x",$X$2-'Indicator Date hidden'!Y177)</f>
        <v>6</v>
      </c>
      <c r="Y176" s="170">
        <f>IF('Indicator Date hidden'!Z177="x","x",$Y$2-'Indicator Date hidden'!Z177)</f>
        <v>0</v>
      </c>
      <c r="Z176" s="170">
        <f>IF('Indicator Date hidden'!AA177="x","x",$Z$2-'Indicator Date hidden'!AA177)</f>
        <v>0</v>
      </c>
      <c r="AA176" s="170">
        <f>IF('Indicator Date hidden'!AB177="x","x",$AA$2-'Indicator Date hidden'!AB177)</f>
        <v>0</v>
      </c>
      <c r="AB176" s="170">
        <f>IF('Indicator Date hidden'!AC177="x","x",$AB$2-'Indicator Date hidden'!AC177)</f>
        <v>0</v>
      </c>
      <c r="AC176" s="170">
        <f>IF('Indicator Date hidden'!AD177="x","x",$AC$2-'Indicator Date hidden'!AD177)</f>
        <v>0</v>
      </c>
      <c r="AD176" s="170" t="str">
        <f>IF('Indicator Date hidden'!AE177="x","x",$AD$2-'Indicator Date hidden'!AE177)</f>
        <v>x</v>
      </c>
      <c r="AE176" s="170">
        <f>IF('Indicator Date hidden'!AF177="x","x",$AE$2-'Indicator Date hidden'!AF177)</f>
        <v>0</v>
      </c>
      <c r="AF176" s="170">
        <f>IF('Indicator Date hidden'!AG177="x","x",$AF$2-'Indicator Date hidden'!AG177)</f>
        <v>10</v>
      </c>
      <c r="AG176" s="170">
        <f>IF('Indicator Date hidden'!AH177="x","x",$AG$2-'Indicator Date hidden'!AH177)</f>
        <v>0</v>
      </c>
      <c r="AH176" s="170">
        <f>IF('Indicator Date hidden'!AI177="x","x",$AH$2-'Indicator Date hidden'!AI177)</f>
        <v>0</v>
      </c>
      <c r="AI176" s="170">
        <f>IF('Indicator Date hidden'!AJ177="x","x",$AI$2-'Indicator Date hidden'!AJ177)</f>
        <v>0</v>
      </c>
      <c r="AJ176" s="170" t="str">
        <f>IF('Indicator Date hidden'!AK177="x","x",$AJ$2-'Indicator Date hidden'!AK177)</f>
        <v>x</v>
      </c>
      <c r="AK176" s="170">
        <f>IF('Indicator Date hidden'!AL177="x","x",$AK$2-'Indicator Date hidden'!AL177)</f>
        <v>1</v>
      </c>
      <c r="AL176" s="170">
        <f>IF('Indicator Date hidden'!AM177="x","x",$AL$2-'Indicator Date hidden'!AM177)</f>
        <v>0</v>
      </c>
      <c r="AM176" s="170">
        <f>IF('Indicator Date hidden'!AN177="x","x",$AM$2-'Indicator Date hidden'!AN177)</f>
        <v>0</v>
      </c>
      <c r="AN176" s="170">
        <f>IF('Indicator Date hidden'!AO177="x","x",$AN$2-'Indicator Date hidden'!AO177)</f>
        <v>0</v>
      </c>
      <c r="AO176" s="170">
        <f>IF('Indicator Date hidden'!AP177="x","x",$AO$2-'Indicator Date hidden'!AP177)</f>
        <v>1</v>
      </c>
      <c r="AP176" s="170">
        <f>IF('Indicator Date hidden'!AQ177="x","x",$AP$2-'Indicator Date hidden'!AQ177)</f>
        <v>1</v>
      </c>
      <c r="AQ176" s="170">
        <f>IF('Indicator Date hidden'!AR177="x","x",$AQ$2-'Indicator Date hidden'!AR177)</f>
        <v>4</v>
      </c>
      <c r="AR176" s="170">
        <f>IF('Indicator Date hidden'!AS177="x","x",$AR$2-'Indicator Date hidden'!AS177)</f>
        <v>0</v>
      </c>
      <c r="AS176" s="170">
        <f>IF('Indicator Date hidden'!AT177="x","x",$AS$2-'Indicator Date hidden'!AT177)</f>
        <v>0</v>
      </c>
      <c r="AT176" s="170">
        <f>IF('Indicator Date hidden'!AU177="x","x",$AT$2-'Indicator Date hidden'!AU177)</f>
        <v>0</v>
      </c>
      <c r="AU176" s="170">
        <f>IF('Indicator Date hidden'!AV177="x","x",$AU$2-'Indicator Date hidden'!AV177)</f>
        <v>1</v>
      </c>
      <c r="AV176" s="170">
        <f>IF('Indicator Date hidden'!AW177="x","x",$AV$2-'Indicator Date hidden'!AW177)</f>
        <v>0</v>
      </c>
      <c r="AW176" s="170">
        <f>IF('Indicator Date hidden'!AX177="x","x",$AW$2-'Indicator Date hidden'!AX177)</f>
        <v>0</v>
      </c>
      <c r="AX176" s="170">
        <f>IF('Indicator Date hidden'!AY177="x","x",$AX$2-'Indicator Date hidden'!AY177)</f>
        <v>0</v>
      </c>
      <c r="AY176" s="170">
        <f>IF('Indicator Date hidden'!AZ177="x","x",$AY$2-'Indicator Date hidden'!AZ177)</f>
        <v>0</v>
      </c>
      <c r="AZ176" s="170">
        <f>IF('Indicator Date hidden'!BA177="x","x",$AZ$2-'Indicator Date hidden'!BA177)</f>
        <v>0</v>
      </c>
      <c r="BA176" s="5">
        <f t="shared" si="10"/>
        <v>34</v>
      </c>
      <c r="BB176" s="171">
        <f t="shared" si="11"/>
        <v>0.72340425531914898</v>
      </c>
      <c r="BC176" s="5">
        <f t="shared" si="12"/>
        <v>9</v>
      </c>
      <c r="BD176" s="171">
        <f t="shared" si="13"/>
        <v>2.1308486737964736</v>
      </c>
      <c r="BE176" s="174">
        <f t="shared" si="14"/>
        <v>0</v>
      </c>
    </row>
    <row r="177" spans="1:57" x14ac:dyDescent="0.25">
      <c r="A177" t="s">
        <v>327</v>
      </c>
      <c r="B177" s="170">
        <f>IF('Indicator Date hidden'!C178="x","x",$B$2-'Indicator Date hidden'!C178)</f>
        <v>0</v>
      </c>
      <c r="C177" s="170">
        <f>IF('Indicator Date hidden'!D178="x","x",$C$2-'Indicator Date hidden'!D178)</f>
        <v>0</v>
      </c>
      <c r="D177" s="170">
        <f>IF('Indicator Date hidden'!E178="x","x",$D$2-'Indicator Date hidden'!E178)</f>
        <v>0</v>
      </c>
      <c r="E177" s="170">
        <f>IF('Indicator Date hidden'!F178="x","x",$E$2-'Indicator Date hidden'!F178)</f>
        <v>0</v>
      </c>
      <c r="F177" s="170">
        <f>IF('Indicator Date hidden'!G178="x","x",$F$2-'Indicator Date hidden'!G178)</f>
        <v>0</v>
      </c>
      <c r="G177" s="170">
        <f>IF('Indicator Date hidden'!H178="x","x",$G$2-'Indicator Date hidden'!H178)</f>
        <v>0</v>
      </c>
      <c r="H177" s="170">
        <f>IF('Indicator Date hidden'!I178="x","x",$H$2-'Indicator Date hidden'!I178)</f>
        <v>0</v>
      </c>
      <c r="I177" s="170">
        <f>IF('Indicator Date hidden'!J178="x","x",$I$2-'Indicator Date hidden'!J178)</f>
        <v>0</v>
      </c>
      <c r="J177" s="170">
        <f>IF('Indicator Date hidden'!K178="x","x",$J$2-'Indicator Date hidden'!K178)</f>
        <v>0</v>
      </c>
      <c r="K177" s="170">
        <f>IF('Indicator Date hidden'!L178="x","x",$K$2-'Indicator Date hidden'!L178)</f>
        <v>0</v>
      </c>
      <c r="L177" s="170">
        <f>IF('Indicator Date hidden'!M178="x","x",$L$2-'Indicator Date hidden'!M178)</f>
        <v>0</v>
      </c>
      <c r="M177" s="170">
        <f>IF('Indicator Date hidden'!N178="x","x",$M$2-'Indicator Date hidden'!N178)</f>
        <v>0</v>
      </c>
      <c r="N177" s="170">
        <f>IF('Indicator Date hidden'!O178="x","x",$N$2-'Indicator Date hidden'!O178)</f>
        <v>0</v>
      </c>
      <c r="O177" s="170">
        <f>IF('Indicator Date hidden'!P178="x","x",$O$2-'Indicator Date hidden'!P178)</f>
        <v>0</v>
      </c>
      <c r="P177" s="170">
        <f>IF('Indicator Date hidden'!Q178="x","x",$P$2-'Indicator Date hidden'!Q178)</f>
        <v>0</v>
      </c>
      <c r="Q177" s="170">
        <f>IF('Indicator Date hidden'!R178="x","x",$Q$2-'Indicator Date hidden'!R178)</f>
        <v>3</v>
      </c>
      <c r="R177" s="170">
        <f>IF('Indicator Date hidden'!S178="x","x",$R$2-'Indicator Date hidden'!S178)</f>
        <v>0</v>
      </c>
      <c r="S177" s="170">
        <f>IF('Indicator Date hidden'!T178="x","x",$S$2-'Indicator Date hidden'!T178)</f>
        <v>0</v>
      </c>
      <c r="T177" s="170">
        <f>IF('Indicator Date hidden'!U178="x","x",$T$2-'Indicator Date hidden'!U178)</f>
        <v>0</v>
      </c>
      <c r="U177" s="170">
        <f>IF('Indicator Date hidden'!V178="x","x",$U$2-'Indicator Date hidden'!V178)</f>
        <v>0</v>
      </c>
      <c r="V177" s="170">
        <f>IF('Indicator Date hidden'!W178="x","x",$V$2-'Indicator Date hidden'!W178)</f>
        <v>1</v>
      </c>
      <c r="W177" s="170">
        <f>IF('Indicator Date hidden'!X178="x","x",$W$2-'Indicator Date hidden'!X178)</f>
        <v>4</v>
      </c>
      <c r="X177" s="170">
        <f>IF('Indicator Date hidden'!Y178="x","x",$X$2-'Indicator Date hidden'!Y178)</f>
        <v>6</v>
      </c>
      <c r="Y177" s="170">
        <f>IF('Indicator Date hidden'!Z178="x","x",$Y$2-'Indicator Date hidden'!Z178)</f>
        <v>0</v>
      </c>
      <c r="Z177" s="170">
        <f>IF('Indicator Date hidden'!AA178="x","x",$Z$2-'Indicator Date hidden'!AA178)</f>
        <v>0</v>
      </c>
      <c r="AA177" s="170">
        <f>IF('Indicator Date hidden'!AB178="x","x",$AA$2-'Indicator Date hidden'!AB178)</f>
        <v>0</v>
      </c>
      <c r="AB177" s="170">
        <f>IF('Indicator Date hidden'!AC178="x","x",$AB$2-'Indicator Date hidden'!AC178)</f>
        <v>0</v>
      </c>
      <c r="AC177" s="170">
        <f>IF('Indicator Date hidden'!AD178="x","x",$AC$2-'Indicator Date hidden'!AD178)</f>
        <v>0</v>
      </c>
      <c r="AD177" s="170" t="str">
        <f>IF('Indicator Date hidden'!AE178="x","x",$AD$2-'Indicator Date hidden'!AE178)</f>
        <v>x</v>
      </c>
      <c r="AE177" s="170">
        <f>IF('Indicator Date hidden'!AF178="x","x",$AE$2-'Indicator Date hidden'!AF178)</f>
        <v>0</v>
      </c>
      <c r="AF177" s="170">
        <f>IF('Indicator Date hidden'!AG178="x","x",$AF$2-'Indicator Date hidden'!AG178)</f>
        <v>5</v>
      </c>
      <c r="AG177" s="170">
        <f>IF('Indicator Date hidden'!AH178="x","x",$AG$2-'Indicator Date hidden'!AH178)</f>
        <v>0</v>
      </c>
      <c r="AH177" s="170">
        <f>IF('Indicator Date hidden'!AI178="x","x",$AH$2-'Indicator Date hidden'!AI178)</f>
        <v>0</v>
      </c>
      <c r="AI177" s="170">
        <f>IF('Indicator Date hidden'!AJ178="x","x",$AI$2-'Indicator Date hidden'!AJ178)</f>
        <v>0</v>
      </c>
      <c r="AJ177" s="170" t="str">
        <f>IF('Indicator Date hidden'!AK178="x","x",$AJ$2-'Indicator Date hidden'!AK178)</f>
        <v>x</v>
      </c>
      <c r="AK177" s="170">
        <f>IF('Indicator Date hidden'!AL178="x","x",$AK$2-'Indicator Date hidden'!AL178)</f>
        <v>1</v>
      </c>
      <c r="AL177" s="170">
        <f>IF('Indicator Date hidden'!AM178="x","x",$AL$2-'Indicator Date hidden'!AM178)</f>
        <v>0</v>
      </c>
      <c r="AM177" s="170">
        <f>IF('Indicator Date hidden'!AN178="x","x",$AM$2-'Indicator Date hidden'!AN178)</f>
        <v>0</v>
      </c>
      <c r="AN177" s="170">
        <f>IF('Indicator Date hidden'!AO178="x","x",$AN$2-'Indicator Date hidden'!AO178)</f>
        <v>0</v>
      </c>
      <c r="AO177" s="170">
        <f>IF('Indicator Date hidden'!AP178="x","x",$AO$2-'Indicator Date hidden'!AP178)</f>
        <v>0</v>
      </c>
      <c r="AP177" s="170">
        <f>IF('Indicator Date hidden'!AQ178="x","x",$AP$2-'Indicator Date hidden'!AQ178)</f>
        <v>0</v>
      </c>
      <c r="AQ177" s="170">
        <f>IF('Indicator Date hidden'!AR178="x","x",$AQ$2-'Indicator Date hidden'!AR178)</f>
        <v>4</v>
      </c>
      <c r="AR177" s="170">
        <f>IF('Indicator Date hidden'!AS178="x","x",$AR$2-'Indicator Date hidden'!AS178)</f>
        <v>0</v>
      </c>
      <c r="AS177" s="170">
        <f>IF('Indicator Date hidden'!AT178="x","x",$AS$2-'Indicator Date hidden'!AT178)</f>
        <v>0</v>
      </c>
      <c r="AT177" s="170">
        <f>IF('Indicator Date hidden'!AU178="x","x",$AT$2-'Indicator Date hidden'!AU178)</f>
        <v>0</v>
      </c>
      <c r="AU177" s="170">
        <f>IF('Indicator Date hidden'!AV178="x","x",$AU$2-'Indicator Date hidden'!AV178)</f>
        <v>1</v>
      </c>
      <c r="AV177" s="170">
        <f>IF('Indicator Date hidden'!AW178="x","x",$AV$2-'Indicator Date hidden'!AW178)</f>
        <v>0</v>
      </c>
      <c r="AW177" s="170">
        <f>IF('Indicator Date hidden'!AX178="x","x",$AW$2-'Indicator Date hidden'!AX178)</f>
        <v>0</v>
      </c>
      <c r="AX177" s="170">
        <f>IF('Indicator Date hidden'!AY178="x","x",$AX$2-'Indicator Date hidden'!AY178)</f>
        <v>0</v>
      </c>
      <c r="AY177" s="170">
        <f>IF('Indicator Date hidden'!AZ178="x","x",$AY$2-'Indicator Date hidden'!AZ178)</f>
        <v>0</v>
      </c>
      <c r="AZ177" s="170">
        <f>IF('Indicator Date hidden'!BA178="x","x",$AZ$2-'Indicator Date hidden'!BA178)</f>
        <v>0</v>
      </c>
      <c r="BA177" s="5">
        <f t="shared" si="10"/>
        <v>25</v>
      </c>
      <c r="BB177" s="171">
        <f t="shared" si="11"/>
        <v>0.51020408163265307</v>
      </c>
      <c r="BC177" s="5">
        <f t="shared" si="12"/>
        <v>8</v>
      </c>
      <c r="BD177" s="171">
        <f t="shared" si="13"/>
        <v>1.3720601072629888</v>
      </c>
      <c r="BE177" s="174">
        <f t="shared" si="14"/>
        <v>0</v>
      </c>
    </row>
    <row r="178" spans="1:57" x14ac:dyDescent="0.25">
      <c r="A178" t="s">
        <v>329</v>
      </c>
      <c r="B178" s="170">
        <f>IF('Indicator Date hidden'!C179="x","x",$B$2-'Indicator Date hidden'!C179)</f>
        <v>0</v>
      </c>
      <c r="C178" s="170">
        <f>IF('Indicator Date hidden'!D179="x","x",$C$2-'Indicator Date hidden'!D179)</f>
        <v>0</v>
      </c>
      <c r="D178" s="170">
        <f>IF('Indicator Date hidden'!E179="x","x",$D$2-'Indicator Date hidden'!E179)</f>
        <v>0</v>
      </c>
      <c r="E178" s="170">
        <f>IF('Indicator Date hidden'!F179="x","x",$E$2-'Indicator Date hidden'!F179)</f>
        <v>0</v>
      </c>
      <c r="F178" s="170">
        <f>IF('Indicator Date hidden'!G179="x","x",$F$2-'Indicator Date hidden'!G179)</f>
        <v>0</v>
      </c>
      <c r="G178" s="170">
        <f>IF('Indicator Date hidden'!H179="x","x",$G$2-'Indicator Date hidden'!H179)</f>
        <v>0</v>
      </c>
      <c r="H178" s="170">
        <f>IF('Indicator Date hidden'!I179="x","x",$H$2-'Indicator Date hidden'!I179)</f>
        <v>0</v>
      </c>
      <c r="I178" s="170">
        <f>IF('Indicator Date hidden'!J179="x","x",$I$2-'Indicator Date hidden'!J179)</f>
        <v>0</v>
      </c>
      <c r="J178" s="170">
        <f>IF('Indicator Date hidden'!K179="x","x",$J$2-'Indicator Date hidden'!K179)</f>
        <v>0</v>
      </c>
      <c r="K178" s="170">
        <f>IF('Indicator Date hidden'!L179="x","x",$K$2-'Indicator Date hidden'!L179)</f>
        <v>0</v>
      </c>
      <c r="L178" s="170">
        <f>IF('Indicator Date hidden'!M179="x","x",$L$2-'Indicator Date hidden'!M179)</f>
        <v>0</v>
      </c>
      <c r="M178" s="170">
        <f>IF('Indicator Date hidden'!N179="x","x",$M$2-'Indicator Date hidden'!N179)</f>
        <v>0</v>
      </c>
      <c r="N178" s="170">
        <f>IF('Indicator Date hidden'!O179="x","x",$N$2-'Indicator Date hidden'!O179)</f>
        <v>0</v>
      </c>
      <c r="O178" s="170">
        <f>IF('Indicator Date hidden'!P179="x","x",$O$2-'Indicator Date hidden'!P179)</f>
        <v>0</v>
      </c>
      <c r="P178" s="170">
        <f>IF('Indicator Date hidden'!Q179="x","x",$P$2-'Indicator Date hidden'!Q179)</f>
        <v>0</v>
      </c>
      <c r="Q178" s="170" t="str">
        <f>IF('Indicator Date hidden'!R179="x","x",$Q$2-'Indicator Date hidden'!R179)</f>
        <v>x</v>
      </c>
      <c r="R178" s="170">
        <f>IF('Indicator Date hidden'!S179="x","x",$R$2-'Indicator Date hidden'!S179)</f>
        <v>0</v>
      </c>
      <c r="S178" s="170">
        <f>IF('Indicator Date hidden'!T179="x","x",$S$2-'Indicator Date hidden'!T179)</f>
        <v>0</v>
      </c>
      <c r="T178" s="170">
        <f>IF('Indicator Date hidden'!U179="x","x",$T$2-'Indicator Date hidden'!U179)</f>
        <v>0</v>
      </c>
      <c r="U178" s="170">
        <f>IF('Indicator Date hidden'!V179="x","x",$U$2-'Indicator Date hidden'!V179)</f>
        <v>0</v>
      </c>
      <c r="V178" s="170">
        <f>IF('Indicator Date hidden'!W179="x","x",$V$2-'Indicator Date hidden'!W179)</f>
        <v>1</v>
      </c>
      <c r="W178" s="170">
        <f>IF('Indicator Date hidden'!X179="x","x",$W$2-'Indicator Date hidden'!X179)</f>
        <v>3</v>
      </c>
      <c r="X178" s="170">
        <f>IF('Indicator Date hidden'!Y179="x","x",$X$2-'Indicator Date hidden'!Y179)</f>
        <v>5</v>
      </c>
      <c r="Y178" s="170">
        <f>IF('Indicator Date hidden'!Z179="x","x",$Y$2-'Indicator Date hidden'!Z179)</f>
        <v>0</v>
      </c>
      <c r="Z178" s="170">
        <f>IF('Indicator Date hidden'!AA179="x","x",$Z$2-'Indicator Date hidden'!AA179)</f>
        <v>0</v>
      </c>
      <c r="AA178" s="170" t="str">
        <f>IF('Indicator Date hidden'!AB179="x","x",$AA$2-'Indicator Date hidden'!AB179)</f>
        <v>x</v>
      </c>
      <c r="AB178" s="170">
        <f>IF('Indicator Date hidden'!AC179="x","x",$AB$2-'Indicator Date hidden'!AC179)</f>
        <v>0</v>
      </c>
      <c r="AC178" s="170">
        <f>IF('Indicator Date hidden'!AD179="x","x",$AC$2-'Indicator Date hidden'!AD179)</f>
        <v>0</v>
      </c>
      <c r="AD178" s="170">
        <f>IF('Indicator Date hidden'!AE179="x","x",$AD$2-'Indicator Date hidden'!AE179)</f>
        <v>0</v>
      </c>
      <c r="AE178" s="170">
        <f>IF('Indicator Date hidden'!AF179="x","x",$AE$2-'Indicator Date hidden'!AF179)</f>
        <v>0</v>
      </c>
      <c r="AF178" s="170">
        <f>IF('Indicator Date hidden'!AG179="x","x",$AF$2-'Indicator Date hidden'!AG179)</f>
        <v>-1</v>
      </c>
      <c r="AG178" s="170">
        <f>IF('Indicator Date hidden'!AH179="x","x",$AG$2-'Indicator Date hidden'!AH179)</f>
        <v>0</v>
      </c>
      <c r="AH178" s="170">
        <f>IF('Indicator Date hidden'!AI179="x","x",$AH$2-'Indicator Date hidden'!AI179)</f>
        <v>0</v>
      </c>
      <c r="AI178" s="170">
        <f>IF('Indicator Date hidden'!AJ179="x","x",$AI$2-'Indicator Date hidden'!AJ179)</f>
        <v>0</v>
      </c>
      <c r="AJ178" s="170">
        <f>IF('Indicator Date hidden'!AK179="x","x",$AJ$2-'Indicator Date hidden'!AK179)</f>
        <v>1</v>
      </c>
      <c r="AK178" s="170">
        <f>IF('Indicator Date hidden'!AL179="x","x",$AK$2-'Indicator Date hidden'!AL179)</f>
        <v>0</v>
      </c>
      <c r="AL178" s="170">
        <f>IF('Indicator Date hidden'!AM179="x","x",$AL$2-'Indicator Date hidden'!AM179)</f>
        <v>0</v>
      </c>
      <c r="AM178" s="170">
        <f>IF('Indicator Date hidden'!AN179="x","x",$AM$2-'Indicator Date hidden'!AN179)</f>
        <v>0</v>
      </c>
      <c r="AN178" s="170">
        <f>IF('Indicator Date hidden'!AO179="x","x",$AN$2-'Indicator Date hidden'!AO179)</f>
        <v>0</v>
      </c>
      <c r="AO178" s="170">
        <f>IF('Indicator Date hidden'!AP179="x","x",$AO$2-'Indicator Date hidden'!AP179)</f>
        <v>0</v>
      </c>
      <c r="AP178" s="170">
        <f>IF('Indicator Date hidden'!AQ179="x","x",$AP$2-'Indicator Date hidden'!AQ179)</f>
        <v>0</v>
      </c>
      <c r="AQ178" s="170">
        <f>IF('Indicator Date hidden'!AR179="x","x",$AQ$2-'Indicator Date hidden'!AR179)</f>
        <v>0</v>
      </c>
      <c r="AR178" s="170">
        <f>IF('Indicator Date hidden'!AS179="x","x",$AR$2-'Indicator Date hidden'!AS179)</f>
        <v>0</v>
      </c>
      <c r="AS178" s="170">
        <f>IF('Indicator Date hidden'!AT179="x","x",$AS$2-'Indicator Date hidden'!AT179)</f>
        <v>0</v>
      </c>
      <c r="AT178" s="170">
        <f>IF('Indicator Date hidden'!AU179="x","x",$AT$2-'Indicator Date hidden'!AU179)</f>
        <v>0</v>
      </c>
      <c r="AU178" s="170">
        <f>IF('Indicator Date hidden'!AV179="x","x",$AU$2-'Indicator Date hidden'!AV179)</f>
        <v>1</v>
      </c>
      <c r="AV178" s="170">
        <f>IF('Indicator Date hidden'!AW179="x","x",$AV$2-'Indicator Date hidden'!AW179)</f>
        <v>0</v>
      </c>
      <c r="AW178" s="170">
        <f>IF('Indicator Date hidden'!AX179="x","x",$AW$2-'Indicator Date hidden'!AX179)</f>
        <v>0</v>
      </c>
      <c r="AX178" s="170">
        <f>IF('Indicator Date hidden'!AY179="x","x",$AX$2-'Indicator Date hidden'!AY179)</f>
        <v>0</v>
      </c>
      <c r="AY178" s="170">
        <f>IF('Indicator Date hidden'!AZ179="x","x",$AY$2-'Indicator Date hidden'!AZ179)</f>
        <v>0</v>
      </c>
      <c r="AZ178" s="170">
        <f>IF('Indicator Date hidden'!BA179="x","x",$AZ$2-'Indicator Date hidden'!BA179)</f>
        <v>0</v>
      </c>
      <c r="BA178" s="5">
        <f t="shared" si="10"/>
        <v>10</v>
      </c>
      <c r="BB178" s="171">
        <f t="shared" si="11"/>
        <v>0.20408163265306123</v>
      </c>
      <c r="BC178" s="5">
        <f t="shared" si="12"/>
        <v>5</v>
      </c>
      <c r="BD178" s="171">
        <f t="shared" si="13"/>
        <v>0.85665681068634114</v>
      </c>
      <c r="BE178" s="174">
        <f t="shared" si="14"/>
        <v>0</v>
      </c>
    </row>
    <row r="179" spans="1:57" x14ac:dyDescent="0.25">
      <c r="A179" t="s">
        <v>331</v>
      </c>
      <c r="B179" s="170">
        <f>IF('Indicator Date hidden'!C180="x","x",$B$2-'Indicator Date hidden'!C180)</f>
        <v>0</v>
      </c>
      <c r="C179" s="170">
        <f>IF('Indicator Date hidden'!D180="x","x",$C$2-'Indicator Date hidden'!D180)</f>
        <v>0</v>
      </c>
      <c r="D179" s="170">
        <f>IF('Indicator Date hidden'!E180="x","x",$D$2-'Indicator Date hidden'!E180)</f>
        <v>0</v>
      </c>
      <c r="E179" s="170">
        <f>IF('Indicator Date hidden'!F180="x","x",$E$2-'Indicator Date hidden'!F180)</f>
        <v>0</v>
      </c>
      <c r="F179" s="170">
        <f>IF('Indicator Date hidden'!G180="x","x",$F$2-'Indicator Date hidden'!G180)</f>
        <v>0</v>
      </c>
      <c r="G179" s="170">
        <f>IF('Indicator Date hidden'!H180="x","x",$G$2-'Indicator Date hidden'!H180)</f>
        <v>0</v>
      </c>
      <c r="H179" s="170">
        <f>IF('Indicator Date hidden'!I180="x","x",$H$2-'Indicator Date hidden'!I180)</f>
        <v>0</v>
      </c>
      <c r="I179" s="170">
        <f>IF('Indicator Date hidden'!J180="x","x",$I$2-'Indicator Date hidden'!J180)</f>
        <v>0</v>
      </c>
      <c r="J179" s="170">
        <f>IF('Indicator Date hidden'!K180="x","x",$J$2-'Indicator Date hidden'!K180)</f>
        <v>0</v>
      </c>
      <c r="K179" s="170">
        <f>IF('Indicator Date hidden'!L180="x","x",$K$2-'Indicator Date hidden'!L180)</f>
        <v>0</v>
      </c>
      <c r="L179" s="170">
        <f>IF('Indicator Date hidden'!M180="x","x",$L$2-'Indicator Date hidden'!M180)</f>
        <v>0</v>
      </c>
      <c r="M179" s="170">
        <f>IF('Indicator Date hidden'!N180="x","x",$M$2-'Indicator Date hidden'!N180)</f>
        <v>0</v>
      </c>
      <c r="N179" s="170">
        <f>IF('Indicator Date hidden'!O180="x","x",$N$2-'Indicator Date hidden'!O180)</f>
        <v>0</v>
      </c>
      <c r="O179" s="170">
        <f>IF('Indicator Date hidden'!P180="x","x",$O$2-'Indicator Date hidden'!P180)</f>
        <v>0</v>
      </c>
      <c r="P179" s="170">
        <f>IF('Indicator Date hidden'!Q180="x","x",$P$2-'Indicator Date hidden'!Q180)</f>
        <v>0</v>
      </c>
      <c r="Q179" s="170" t="str">
        <f>IF('Indicator Date hidden'!R180="x","x",$Q$2-'Indicator Date hidden'!R180)</f>
        <v>x</v>
      </c>
      <c r="R179" s="170">
        <f>IF('Indicator Date hidden'!S180="x","x",$R$2-'Indicator Date hidden'!S180)</f>
        <v>0</v>
      </c>
      <c r="S179" s="170">
        <f>IF('Indicator Date hidden'!T180="x","x",$S$2-'Indicator Date hidden'!T180)</f>
        <v>0</v>
      </c>
      <c r="T179" s="170">
        <f>IF('Indicator Date hidden'!U180="x","x",$T$2-'Indicator Date hidden'!U180)</f>
        <v>0</v>
      </c>
      <c r="U179" s="170">
        <f>IF('Indicator Date hidden'!V180="x","x",$U$2-'Indicator Date hidden'!V180)</f>
        <v>0</v>
      </c>
      <c r="V179" s="170">
        <f>IF('Indicator Date hidden'!W180="x","x",$V$2-'Indicator Date hidden'!W180)</f>
        <v>1</v>
      </c>
      <c r="W179" s="170" t="str">
        <f>IF('Indicator Date hidden'!X180="x","x",$W$2-'Indicator Date hidden'!X180)</f>
        <v>x</v>
      </c>
      <c r="X179" s="170">
        <f>IF('Indicator Date hidden'!Y180="x","x",$X$2-'Indicator Date hidden'!Y180)</f>
        <v>6</v>
      </c>
      <c r="Y179" s="170">
        <f>IF('Indicator Date hidden'!Z180="x","x",$Y$2-'Indicator Date hidden'!Z180)</f>
        <v>0</v>
      </c>
      <c r="Z179" s="170">
        <f>IF('Indicator Date hidden'!AA180="x","x",$Z$2-'Indicator Date hidden'!AA180)</f>
        <v>0</v>
      </c>
      <c r="AA179" s="170" t="str">
        <f>IF('Indicator Date hidden'!AB180="x","x",$AA$2-'Indicator Date hidden'!AB180)</f>
        <v>x</v>
      </c>
      <c r="AB179" s="170">
        <f>IF('Indicator Date hidden'!AC180="x","x",$AB$2-'Indicator Date hidden'!AC180)</f>
        <v>0</v>
      </c>
      <c r="AC179" s="170">
        <f>IF('Indicator Date hidden'!AD180="x","x",$AC$2-'Indicator Date hidden'!AD180)</f>
        <v>0</v>
      </c>
      <c r="AD179" s="170" t="str">
        <f>IF('Indicator Date hidden'!AE180="x","x",$AD$2-'Indicator Date hidden'!AE180)</f>
        <v>x</v>
      </c>
      <c r="AE179" s="170" t="str">
        <f>IF('Indicator Date hidden'!AF180="x","x",$AE$2-'Indicator Date hidden'!AF180)</f>
        <v>x</v>
      </c>
      <c r="AF179" s="170" t="str">
        <f>IF('Indicator Date hidden'!AG180="x","x",$AF$2-'Indicator Date hidden'!AG180)</f>
        <v>x</v>
      </c>
      <c r="AG179" s="170">
        <f>IF('Indicator Date hidden'!AH180="x","x",$AG$2-'Indicator Date hidden'!AH180)</f>
        <v>0</v>
      </c>
      <c r="AH179" s="170">
        <f>IF('Indicator Date hidden'!AI180="x","x",$AH$2-'Indicator Date hidden'!AI180)</f>
        <v>0</v>
      </c>
      <c r="AI179" s="170">
        <f>IF('Indicator Date hidden'!AJ180="x","x",$AI$2-'Indicator Date hidden'!AJ180)</f>
        <v>0</v>
      </c>
      <c r="AJ179" s="170" t="str">
        <f>IF('Indicator Date hidden'!AK180="x","x",$AJ$2-'Indicator Date hidden'!AK180)</f>
        <v>x</v>
      </c>
      <c r="AK179" s="170">
        <f>IF('Indicator Date hidden'!AL180="x","x",$AK$2-'Indicator Date hidden'!AL180)</f>
        <v>1</v>
      </c>
      <c r="AL179" s="170">
        <f>IF('Indicator Date hidden'!AM180="x","x",$AL$2-'Indicator Date hidden'!AM180)</f>
        <v>0</v>
      </c>
      <c r="AM179" s="170">
        <f>IF('Indicator Date hidden'!AN180="x","x",$AM$2-'Indicator Date hidden'!AN180)</f>
        <v>0</v>
      </c>
      <c r="AN179" s="170">
        <f>IF('Indicator Date hidden'!AO180="x","x",$AN$2-'Indicator Date hidden'!AO180)</f>
        <v>0</v>
      </c>
      <c r="AO179" s="170" t="str">
        <f>IF('Indicator Date hidden'!AP180="x","x",$AO$2-'Indicator Date hidden'!AP180)</f>
        <v>x</v>
      </c>
      <c r="AP179" s="170" t="str">
        <f>IF('Indicator Date hidden'!AQ180="x","x",$AP$2-'Indicator Date hidden'!AQ180)</f>
        <v>x</v>
      </c>
      <c r="AQ179" s="170" t="str">
        <f>IF('Indicator Date hidden'!AR180="x","x",$AQ$2-'Indicator Date hidden'!AR180)</f>
        <v>x</v>
      </c>
      <c r="AR179" s="170">
        <f>IF('Indicator Date hidden'!AS180="x","x",$AR$2-'Indicator Date hidden'!AS180)</f>
        <v>0</v>
      </c>
      <c r="AS179" s="170">
        <f>IF('Indicator Date hidden'!AT180="x","x",$AS$2-'Indicator Date hidden'!AT180)</f>
        <v>0</v>
      </c>
      <c r="AT179" s="170">
        <f>IF('Indicator Date hidden'!AU180="x","x",$AT$2-'Indicator Date hidden'!AU180)</f>
        <v>0</v>
      </c>
      <c r="AU179" s="170">
        <f>IF('Indicator Date hidden'!AV180="x","x",$AU$2-'Indicator Date hidden'!AV180)</f>
        <v>1</v>
      </c>
      <c r="AV179" s="170">
        <f>IF('Indicator Date hidden'!AW180="x","x",$AV$2-'Indicator Date hidden'!AW180)</f>
        <v>0</v>
      </c>
      <c r="AW179" s="170">
        <f>IF('Indicator Date hidden'!AX180="x","x",$AW$2-'Indicator Date hidden'!AX180)</f>
        <v>0</v>
      </c>
      <c r="AX179" s="170">
        <f>IF('Indicator Date hidden'!AY180="x","x",$AX$2-'Indicator Date hidden'!AY180)</f>
        <v>0</v>
      </c>
      <c r="AY179" s="170">
        <f>IF('Indicator Date hidden'!AZ180="x","x",$AY$2-'Indicator Date hidden'!AZ180)</f>
        <v>9</v>
      </c>
      <c r="AZ179" s="170">
        <f>IF('Indicator Date hidden'!BA180="x","x",$AZ$2-'Indicator Date hidden'!BA180)</f>
        <v>9</v>
      </c>
      <c r="BA179" s="5">
        <f t="shared" si="10"/>
        <v>27</v>
      </c>
      <c r="BB179" s="171">
        <f t="shared" si="11"/>
        <v>0.65853658536585369</v>
      </c>
      <c r="BC179" s="5">
        <f t="shared" si="12"/>
        <v>6</v>
      </c>
      <c r="BD179" s="171">
        <f t="shared" si="13"/>
        <v>2.113946212684922</v>
      </c>
      <c r="BE179" s="174">
        <f t="shared" si="14"/>
        <v>0</v>
      </c>
    </row>
    <row r="180" spans="1:57" x14ac:dyDescent="0.25">
      <c r="A180" t="s">
        <v>333</v>
      </c>
      <c r="B180" s="170">
        <f>IF('Indicator Date hidden'!C181="x","x",$B$2-'Indicator Date hidden'!C181)</f>
        <v>0</v>
      </c>
      <c r="C180" s="170">
        <f>IF('Indicator Date hidden'!D181="x","x",$C$2-'Indicator Date hidden'!D181)</f>
        <v>0</v>
      </c>
      <c r="D180" s="170">
        <f>IF('Indicator Date hidden'!E181="x","x",$D$2-'Indicator Date hidden'!E181)</f>
        <v>0</v>
      </c>
      <c r="E180" s="170">
        <f>IF('Indicator Date hidden'!F181="x","x",$E$2-'Indicator Date hidden'!F181)</f>
        <v>0</v>
      </c>
      <c r="F180" s="170">
        <f>IF('Indicator Date hidden'!G181="x","x",$F$2-'Indicator Date hidden'!G181)</f>
        <v>0</v>
      </c>
      <c r="G180" s="170">
        <f>IF('Indicator Date hidden'!H181="x","x",$G$2-'Indicator Date hidden'!H181)</f>
        <v>0</v>
      </c>
      <c r="H180" s="170">
        <f>IF('Indicator Date hidden'!I181="x","x",$H$2-'Indicator Date hidden'!I181)</f>
        <v>0</v>
      </c>
      <c r="I180" s="170">
        <f>IF('Indicator Date hidden'!J181="x","x",$I$2-'Indicator Date hidden'!J181)</f>
        <v>0</v>
      </c>
      <c r="J180" s="170">
        <f>IF('Indicator Date hidden'!K181="x","x",$J$2-'Indicator Date hidden'!K181)</f>
        <v>0</v>
      </c>
      <c r="K180" s="170">
        <f>IF('Indicator Date hidden'!L181="x","x",$K$2-'Indicator Date hidden'!L181)</f>
        <v>0</v>
      </c>
      <c r="L180" s="170">
        <f>IF('Indicator Date hidden'!M181="x","x",$L$2-'Indicator Date hidden'!M181)</f>
        <v>0</v>
      </c>
      <c r="M180" s="170">
        <f>IF('Indicator Date hidden'!N181="x","x",$M$2-'Indicator Date hidden'!N181)</f>
        <v>0</v>
      </c>
      <c r="N180" s="170">
        <f>IF('Indicator Date hidden'!O181="x","x",$N$2-'Indicator Date hidden'!O181)</f>
        <v>0</v>
      </c>
      <c r="O180" s="170">
        <f>IF('Indicator Date hidden'!P181="x","x",$O$2-'Indicator Date hidden'!P181)</f>
        <v>0</v>
      </c>
      <c r="P180" s="170" t="str">
        <f>IF('Indicator Date hidden'!Q181="x","x",$P$2-'Indicator Date hidden'!Q181)</f>
        <v>x</v>
      </c>
      <c r="Q180" s="170" t="str">
        <f>IF('Indicator Date hidden'!R181="x","x",$Q$2-'Indicator Date hidden'!R181)</f>
        <v>x</v>
      </c>
      <c r="R180" s="170">
        <f>IF('Indicator Date hidden'!S181="x","x",$R$2-'Indicator Date hidden'!S181)</f>
        <v>0</v>
      </c>
      <c r="S180" s="170">
        <f>IF('Indicator Date hidden'!T181="x","x",$S$2-'Indicator Date hidden'!T181)</f>
        <v>0</v>
      </c>
      <c r="T180" s="170">
        <f>IF('Indicator Date hidden'!U181="x","x",$T$2-'Indicator Date hidden'!U181)</f>
        <v>0</v>
      </c>
      <c r="U180" s="170">
        <f>IF('Indicator Date hidden'!V181="x","x",$U$2-'Indicator Date hidden'!V181)</f>
        <v>0</v>
      </c>
      <c r="V180" s="170">
        <f>IF('Indicator Date hidden'!W181="x","x",$V$2-'Indicator Date hidden'!W181)</f>
        <v>1</v>
      </c>
      <c r="W180" s="170">
        <f>IF('Indicator Date hidden'!X181="x","x",$W$2-'Indicator Date hidden'!X181)</f>
        <v>9</v>
      </c>
      <c r="X180" s="170">
        <f>IF('Indicator Date hidden'!Y181="x","x",$X$2-'Indicator Date hidden'!Y181)</f>
        <v>6</v>
      </c>
      <c r="Y180" s="170">
        <f>IF('Indicator Date hidden'!Z181="x","x",$Y$2-'Indicator Date hidden'!Z181)</f>
        <v>0</v>
      </c>
      <c r="Z180" s="170">
        <f>IF('Indicator Date hidden'!AA181="x","x",$Z$2-'Indicator Date hidden'!AA181)</f>
        <v>0</v>
      </c>
      <c r="AA180" s="170" t="str">
        <f>IF('Indicator Date hidden'!AB181="x","x",$AA$2-'Indicator Date hidden'!AB181)</f>
        <v>x</v>
      </c>
      <c r="AB180" s="170">
        <f>IF('Indicator Date hidden'!AC181="x","x",$AB$2-'Indicator Date hidden'!AC181)</f>
        <v>0</v>
      </c>
      <c r="AC180" s="170">
        <f>IF('Indicator Date hidden'!AD181="x","x",$AC$2-'Indicator Date hidden'!AD181)</f>
        <v>0</v>
      </c>
      <c r="AD180" s="170" t="str">
        <f>IF('Indicator Date hidden'!AE181="x","x",$AD$2-'Indicator Date hidden'!AE181)</f>
        <v>x</v>
      </c>
      <c r="AE180" s="170" t="str">
        <f>IF('Indicator Date hidden'!AF181="x","x",$AE$2-'Indicator Date hidden'!AF181)</f>
        <v>x</v>
      </c>
      <c r="AF180" s="170" t="str">
        <f>IF('Indicator Date hidden'!AG181="x","x",$AF$2-'Indicator Date hidden'!AG181)</f>
        <v>x</v>
      </c>
      <c r="AG180" s="170">
        <f>IF('Indicator Date hidden'!AH181="x","x",$AG$2-'Indicator Date hidden'!AH181)</f>
        <v>0</v>
      </c>
      <c r="AH180" s="170">
        <f>IF('Indicator Date hidden'!AI181="x","x",$AH$2-'Indicator Date hidden'!AI181)</f>
        <v>0</v>
      </c>
      <c r="AI180" s="170">
        <f>IF('Indicator Date hidden'!AJ181="x","x",$AI$2-'Indicator Date hidden'!AJ181)</f>
        <v>0</v>
      </c>
      <c r="AJ180" s="170" t="str">
        <f>IF('Indicator Date hidden'!AK181="x","x",$AJ$2-'Indicator Date hidden'!AK181)</f>
        <v>x</v>
      </c>
      <c r="AK180" s="170" t="str">
        <f>IF('Indicator Date hidden'!AL181="x","x",$AK$2-'Indicator Date hidden'!AL181)</f>
        <v>x</v>
      </c>
      <c r="AL180" s="170" t="str">
        <f>IF('Indicator Date hidden'!AM181="x","x",$AL$2-'Indicator Date hidden'!AM181)</f>
        <v>x</v>
      </c>
      <c r="AM180" s="170">
        <f>IF('Indicator Date hidden'!AN181="x","x",$AM$2-'Indicator Date hidden'!AN181)</f>
        <v>0</v>
      </c>
      <c r="AN180" s="170">
        <f>IF('Indicator Date hidden'!AO181="x","x",$AN$2-'Indicator Date hidden'!AO181)</f>
        <v>0</v>
      </c>
      <c r="AO180" s="170" t="str">
        <f>IF('Indicator Date hidden'!AP181="x","x",$AO$2-'Indicator Date hidden'!AP181)</f>
        <v>x</v>
      </c>
      <c r="AP180" s="170" t="str">
        <f>IF('Indicator Date hidden'!AQ181="x","x",$AP$2-'Indicator Date hidden'!AQ181)</f>
        <v>x</v>
      </c>
      <c r="AQ180" s="170" t="str">
        <f>IF('Indicator Date hidden'!AR181="x","x",$AQ$2-'Indicator Date hidden'!AR181)</f>
        <v>x</v>
      </c>
      <c r="AR180" s="170">
        <f>IF('Indicator Date hidden'!AS181="x","x",$AR$2-'Indicator Date hidden'!AS181)</f>
        <v>0</v>
      </c>
      <c r="AS180" s="170" t="str">
        <f>IF('Indicator Date hidden'!AT181="x","x",$AS$2-'Indicator Date hidden'!AT181)</f>
        <v>x</v>
      </c>
      <c r="AT180" s="170">
        <f>IF('Indicator Date hidden'!AU181="x","x",$AT$2-'Indicator Date hidden'!AU181)</f>
        <v>0</v>
      </c>
      <c r="AU180" s="170" t="str">
        <f>IF('Indicator Date hidden'!AV181="x","x",$AU$2-'Indicator Date hidden'!AV181)</f>
        <v>x</v>
      </c>
      <c r="AV180" s="170">
        <f>IF('Indicator Date hidden'!AW181="x","x",$AV$2-'Indicator Date hidden'!AW181)</f>
        <v>0</v>
      </c>
      <c r="AW180" s="170">
        <f>IF('Indicator Date hidden'!AX181="x","x",$AW$2-'Indicator Date hidden'!AX181)</f>
        <v>0</v>
      </c>
      <c r="AX180" s="170">
        <f>IF('Indicator Date hidden'!AY181="x","x",$AX$2-'Indicator Date hidden'!AY181)</f>
        <v>0</v>
      </c>
      <c r="AY180" s="170">
        <f>IF('Indicator Date hidden'!AZ181="x","x",$AY$2-'Indicator Date hidden'!AZ181)</f>
        <v>2</v>
      </c>
      <c r="AZ180" s="170">
        <f>IF('Indicator Date hidden'!BA181="x","x",$AZ$2-'Indicator Date hidden'!BA181)</f>
        <v>0</v>
      </c>
      <c r="BA180" s="5">
        <f t="shared" si="10"/>
        <v>18</v>
      </c>
      <c r="BB180" s="171">
        <f t="shared" si="11"/>
        <v>0.48648648648648651</v>
      </c>
      <c r="BC180" s="5">
        <f t="shared" si="12"/>
        <v>4</v>
      </c>
      <c r="BD180" s="171">
        <f t="shared" si="13"/>
        <v>1.7494651170467306</v>
      </c>
      <c r="BE180" s="174">
        <f t="shared" si="14"/>
        <v>0</v>
      </c>
    </row>
    <row r="181" spans="1:57" x14ac:dyDescent="0.25">
      <c r="A181" t="s">
        <v>335</v>
      </c>
      <c r="B181" s="170">
        <f>IF('Indicator Date hidden'!C182="x","x",$B$2-'Indicator Date hidden'!C182)</f>
        <v>0</v>
      </c>
      <c r="C181" s="170">
        <f>IF('Indicator Date hidden'!D182="x","x",$C$2-'Indicator Date hidden'!D182)</f>
        <v>0</v>
      </c>
      <c r="D181" s="170">
        <f>IF('Indicator Date hidden'!E182="x","x",$D$2-'Indicator Date hidden'!E182)</f>
        <v>0</v>
      </c>
      <c r="E181" s="170">
        <f>IF('Indicator Date hidden'!F182="x","x",$E$2-'Indicator Date hidden'!F182)</f>
        <v>0</v>
      </c>
      <c r="F181" s="170">
        <f>IF('Indicator Date hidden'!G182="x","x",$F$2-'Indicator Date hidden'!G182)</f>
        <v>0</v>
      </c>
      <c r="G181" s="170">
        <f>IF('Indicator Date hidden'!H182="x","x",$G$2-'Indicator Date hidden'!H182)</f>
        <v>0</v>
      </c>
      <c r="H181" s="170">
        <f>IF('Indicator Date hidden'!I182="x","x",$H$2-'Indicator Date hidden'!I182)</f>
        <v>0</v>
      </c>
      <c r="I181" s="170">
        <f>IF('Indicator Date hidden'!J182="x","x",$I$2-'Indicator Date hidden'!J182)</f>
        <v>0</v>
      </c>
      <c r="J181" s="170">
        <f>IF('Indicator Date hidden'!K182="x","x",$J$2-'Indicator Date hidden'!K182)</f>
        <v>0</v>
      </c>
      <c r="K181" s="170">
        <f>IF('Indicator Date hidden'!L182="x","x",$K$2-'Indicator Date hidden'!L182)</f>
        <v>0</v>
      </c>
      <c r="L181" s="170">
        <f>IF('Indicator Date hidden'!M182="x","x",$L$2-'Indicator Date hidden'!M182)</f>
        <v>0</v>
      </c>
      <c r="M181" s="170">
        <f>IF('Indicator Date hidden'!N182="x","x",$M$2-'Indicator Date hidden'!N182)</f>
        <v>0</v>
      </c>
      <c r="N181" s="170">
        <f>IF('Indicator Date hidden'!O182="x","x",$N$2-'Indicator Date hidden'!O182)</f>
        <v>0</v>
      </c>
      <c r="O181" s="170">
        <f>IF('Indicator Date hidden'!P182="x","x",$O$2-'Indicator Date hidden'!P182)</f>
        <v>0</v>
      </c>
      <c r="P181" s="170">
        <f>IF('Indicator Date hidden'!Q182="x","x",$P$2-'Indicator Date hidden'!Q182)</f>
        <v>0</v>
      </c>
      <c r="Q181" s="170">
        <f>IF('Indicator Date hidden'!R182="x","x",$Q$2-'Indicator Date hidden'!R182)</f>
        <v>4</v>
      </c>
      <c r="R181" s="170">
        <f>IF('Indicator Date hidden'!S182="x","x",$R$2-'Indicator Date hidden'!S182)</f>
        <v>0</v>
      </c>
      <c r="S181" s="170">
        <f>IF('Indicator Date hidden'!T182="x","x",$S$2-'Indicator Date hidden'!T182)</f>
        <v>0</v>
      </c>
      <c r="T181" s="170">
        <f>IF('Indicator Date hidden'!U182="x","x",$T$2-'Indicator Date hidden'!U182)</f>
        <v>0</v>
      </c>
      <c r="U181" s="170">
        <f>IF('Indicator Date hidden'!V182="x","x",$U$2-'Indicator Date hidden'!V182)</f>
        <v>0</v>
      </c>
      <c r="V181" s="170">
        <f>IF('Indicator Date hidden'!W182="x","x",$V$2-'Indicator Date hidden'!W182)</f>
        <v>1</v>
      </c>
      <c r="W181" s="170">
        <f>IF('Indicator Date hidden'!X182="x","x",$W$2-'Indicator Date hidden'!X182)</f>
        <v>0</v>
      </c>
      <c r="X181" s="170">
        <f>IF('Indicator Date hidden'!Y182="x","x",$X$2-'Indicator Date hidden'!Y182)</f>
        <v>6</v>
      </c>
      <c r="Y181" s="170">
        <f>IF('Indicator Date hidden'!Z182="x","x",$Y$2-'Indicator Date hidden'!Z182)</f>
        <v>0</v>
      </c>
      <c r="Z181" s="170">
        <f>IF('Indicator Date hidden'!AA182="x","x",$Z$2-'Indicator Date hidden'!AA182)</f>
        <v>0</v>
      </c>
      <c r="AA181" s="170">
        <f>IF('Indicator Date hidden'!AB182="x","x",$AA$2-'Indicator Date hidden'!AB182)</f>
        <v>0</v>
      </c>
      <c r="AB181" s="170">
        <f>IF('Indicator Date hidden'!AC182="x","x",$AB$2-'Indicator Date hidden'!AC182)</f>
        <v>0</v>
      </c>
      <c r="AC181" s="170">
        <f>IF('Indicator Date hidden'!AD182="x","x",$AC$2-'Indicator Date hidden'!AD182)</f>
        <v>0</v>
      </c>
      <c r="AD181" s="170">
        <f>IF('Indicator Date hidden'!AE182="x","x",$AD$2-'Indicator Date hidden'!AE182)</f>
        <v>0</v>
      </c>
      <c r="AE181" s="170">
        <f>IF('Indicator Date hidden'!AF182="x","x",$AE$2-'Indicator Date hidden'!AF182)</f>
        <v>0</v>
      </c>
      <c r="AF181" s="170">
        <f>IF('Indicator Date hidden'!AG182="x","x",$AF$2-'Indicator Date hidden'!AG182)</f>
        <v>3</v>
      </c>
      <c r="AG181" s="170">
        <f>IF('Indicator Date hidden'!AH182="x","x",$AG$2-'Indicator Date hidden'!AH182)</f>
        <v>0</v>
      </c>
      <c r="AH181" s="170">
        <f>IF('Indicator Date hidden'!AI182="x","x",$AH$2-'Indicator Date hidden'!AI182)</f>
        <v>0</v>
      </c>
      <c r="AI181" s="170">
        <f>IF('Indicator Date hidden'!AJ182="x","x",$AI$2-'Indicator Date hidden'!AJ182)</f>
        <v>0</v>
      </c>
      <c r="AJ181" s="170">
        <f>IF('Indicator Date hidden'!AK182="x","x",$AJ$2-'Indicator Date hidden'!AK182)</f>
        <v>1</v>
      </c>
      <c r="AK181" s="170">
        <f>IF('Indicator Date hidden'!AL182="x","x",$AK$2-'Indicator Date hidden'!AL182)</f>
        <v>1</v>
      </c>
      <c r="AL181" s="170">
        <f>IF('Indicator Date hidden'!AM182="x","x",$AL$2-'Indicator Date hidden'!AM182)</f>
        <v>0</v>
      </c>
      <c r="AM181" s="170">
        <f>IF('Indicator Date hidden'!AN182="x","x",$AM$2-'Indicator Date hidden'!AN182)</f>
        <v>0</v>
      </c>
      <c r="AN181" s="170">
        <f>IF('Indicator Date hidden'!AO182="x","x",$AN$2-'Indicator Date hidden'!AO182)</f>
        <v>0</v>
      </c>
      <c r="AO181" s="170">
        <f>IF('Indicator Date hidden'!AP182="x","x",$AO$2-'Indicator Date hidden'!AP182)</f>
        <v>1</v>
      </c>
      <c r="AP181" s="170">
        <f>IF('Indicator Date hidden'!AQ182="x","x",$AP$2-'Indicator Date hidden'!AQ182)</f>
        <v>0</v>
      </c>
      <c r="AQ181" s="170" t="str">
        <f>IF('Indicator Date hidden'!AR182="x","x",$AQ$2-'Indicator Date hidden'!AR182)</f>
        <v>x</v>
      </c>
      <c r="AR181" s="170">
        <f>IF('Indicator Date hidden'!AS182="x","x",$AR$2-'Indicator Date hidden'!AS182)</f>
        <v>0</v>
      </c>
      <c r="AS181" s="170">
        <f>IF('Indicator Date hidden'!AT182="x","x",$AS$2-'Indicator Date hidden'!AT182)</f>
        <v>0</v>
      </c>
      <c r="AT181" s="170">
        <f>IF('Indicator Date hidden'!AU182="x","x",$AT$2-'Indicator Date hidden'!AU182)</f>
        <v>0</v>
      </c>
      <c r="AU181" s="170">
        <f>IF('Indicator Date hidden'!AV182="x","x",$AU$2-'Indicator Date hidden'!AV182)</f>
        <v>1</v>
      </c>
      <c r="AV181" s="170">
        <f>IF('Indicator Date hidden'!AW182="x","x",$AV$2-'Indicator Date hidden'!AW182)</f>
        <v>0</v>
      </c>
      <c r="AW181" s="170">
        <f>IF('Indicator Date hidden'!AX182="x","x",$AW$2-'Indicator Date hidden'!AX182)</f>
        <v>0</v>
      </c>
      <c r="AX181" s="170">
        <f>IF('Indicator Date hidden'!AY182="x","x",$AX$2-'Indicator Date hidden'!AY182)</f>
        <v>0</v>
      </c>
      <c r="AY181" s="170">
        <f>IF('Indicator Date hidden'!AZ182="x","x",$AY$2-'Indicator Date hidden'!AZ182)</f>
        <v>0</v>
      </c>
      <c r="AZ181" s="170">
        <f>IF('Indicator Date hidden'!BA182="x","x",$AZ$2-'Indicator Date hidden'!BA182)</f>
        <v>0</v>
      </c>
      <c r="BA181" s="5">
        <f t="shared" si="10"/>
        <v>18</v>
      </c>
      <c r="BB181" s="171">
        <f t="shared" si="11"/>
        <v>0.36</v>
      </c>
      <c r="BC181" s="5">
        <f t="shared" si="12"/>
        <v>8</v>
      </c>
      <c r="BD181" s="171">
        <f t="shared" si="13"/>
        <v>1.0910545357588683</v>
      </c>
      <c r="BE181" s="174">
        <f t="shared" si="14"/>
        <v>0</v>
      </c>
    </row>
    <row r="182" spans="1:57" x14ac:dyDescent="0.25">
      <c r="A182" t="s">
        <v>337</v>
      </c>
      <c r="B182" s="170">
        <f>IF('Indicator Date hidden'!C183="x","x",$B$2-'Indicator Date hidden'!C183)</f>
        <v>0</v>
      </c>
      <c r="C182" s="170">
        <f>IF('Indicator Date hidden'!D183="x","x",$C$2-'Indicator Date hidden'!D183)</f>
        <v>0</v>
      </c>
      <c r="D182" s="170">
        <f>IF('Indicator Date hidden'!E183="x","x",$D$2-'Indicator Date hidden'!E183)</f>
        <v>0</v>
      </c>
      <c r="E182" s="170">
        <f>IF('Indicator Date hidden'!F183="x","x",$E$2-'Indicator Date hidden'!F183)</f>
        <v>0</v>
      </c>
      <c r="F182" s="170">
        <f>IF('Indicator Date hidden'!G183="x","x",$F$2-'Indicator Date hidden'!G183)</f>
        <v>0</v>
      </c>
      <c r="G182" s="170">
        <f>IF('Indicator Date hidden'!H183="x","x",$G$2-'Indicator Date hidden'!H183)</f>
        <v>0</v>
      </c>
      <c r="H182" s="170">
        <f>IF('Indicator Date hidden'!I183="x","x",$H$2-'Indicator Date hidden'!I183)</f>
        <v>0</v>
      </c>
      <c r="I182" s="170">
        <f>IF('Indicator Date hidden'!J183="x","x",$I$2-'Indicator Date hidden'!J183)</f>
        <v>0</v>
      </c>
      <c r="J182" s="170">
        <f>IF('Indicator Date hidden'!K183="x","x",$J$2-'Indicator Date hidden'!K183)</f>
        <v>0</v>
      </c>
      <c r="K182" s="170">
        <f>IF('Indicator Date hidden'!L183="x","x",$K$2-'Indicator Date hidden'!L183)</f>
        <v>0</v>
      </c>
      <c r="L182" s="170">
        <f>IF('Indicator Date hidden'!M183="x","x",$L$2-'Indicator Date hidden'!M183)</f>
        <v>0</v>
      </c>
      <c r="M182" s="170">
        <f>IF('Indicator Date hidden'!N183="x","x",$M$2-'Indicator Date hidden'!N183)</f>
        <v>0</v>
      </c>
      <c r="N182" s="170">
        <f>IF('Indicator Date hidden'!O183="x","x",$N$2-'Indicator Date hidden'!O183)</f>
        <v>0</v>
      </c>
      <c r="O182" s="170">
        <f>IF('Indicator Date hidden'!P183="x","x",$O$2-'Indicator Date hidden'!P183)</f>
        <v>0</v>
      </c>
      <c r="P182" s="170">
        <f>IF('Indicator Date hidden'!Q183="x","x",$P$2-'Indicator Date hidden'!Q183)</f>
        <v>0</v>
      </c>
      <c r="Q182" s="170">
        <f>IF('Indicator Date hidden'!R183="x","x",$Q$2-'Indicator Date hidden'!R183)</f>
        <v>3</v>
      </c>
      <c r="R182" s="170">
        <f>IF('Indicator Date hidden'!S183="x","x",$R$2-'Indicator Date hidden'!S183)</f>
        <v>0</v>
      </c>
      <c r="S182" s="170">
        <f>IF('Indicator Date hidden'!T183="x","x",$S$2-'Indicator Date hidden'!T183)</f>
        <v>0</v>
      </c>
      <c r="T182" s="170">
        <f>IF('Indicator Date hidden'!U183="x","x",$T$2-'Indicator Date hidden'!U183)</f>
        <v>0</v>
      </c>
      <c r="U182" s="170">
        <f>IF('Indicator Date hidden'!V183="x","x",$U$2-'Indicator Date hidden'!V183)</f>
        <v>0</v>
      </c>
      <c r="V182" s="170">
        <f>IF('Indicator Date hidden'!W183="x","x",$V$2-'Indicator Date hidden'!W183)</f>
        <v>1</v>
      </c>
      <c r="W182" s="170" t="str">
        <f>IF('Indicator Date hidden'!X183="x","x",$W$2-'Indicator Date hidden'!X183)</f>
        <v>x</v>
      </c>
      <c r="X182" s="170">
        <f>IF('Indicator Date hidden'!Y183="x","x",$X$2-'Indicator Date hidden'!Y183)</f>
        <v>3</v>
      </c>
      <c r="Y182" s="170">
        <f>IF('Indicator Date hidden'!Z183="x","x",$Y$2-'Indicator Date hidden'!Z183)</f>
        <v>0</v>
      </c>
      <c r="Z182" s="170">
        <f>IF('Indicator Date hidden'!AA183="x","x",$Z$2-'Indicator Date hidden'!AA183)</f>
        <v>0</v>
      </c>
      <c r="AA182" s="170">
        <f>IF('Indicator Date hidden'!AB183="x","x",$AA$2-'Indicator Date hidden'!AB183)</f>
        <v>0</v>
      </c>
      <c r="AB182" s="170">
        <f>IF('Indicator Date hidden'!AC183="x","x",$AB$2-'Indicator Date hidden'!AC183)</f>
        <v>0</v>
      </c>
      <c r="AC182" s="170">
        <f>IF('Indicator Date hidden'!AD183="x","x",$AC$2-'Indicator Date hidden'!AD183)</f>
        <v>0</v>
      </c>
      <c r="AD182" s="170" t="str">
        <f>IF('Indicator Date hidden'!AE183="x","x",$AD$2-'Indicator Date hidden'!AE183)</f>
        <v>x</v>
      </c>
      <c r="AE182" s="170">
        <f>IF('Indicator Date hidden'!AF183="x","x",$AE$2-'Indicator Date hidden'!AF183)</f>
        <v>0</v>
      </c>
      <c r="AF182" s="170">
        <f>IF('Indicator Date hidden'!AG183="x","x",$AF$2-'Indicator Date hidden'!AG183)</f>
        <v>-1</v>
      </c>
      <c r="AG182" s="170">
        <f>IF('Indicator Date hidden'!AH183="x","x",$AG$2-'Indicator Date hidden'!AH183)</f>
        <v>0</v>
      </c>
      <c r="AH182" s="170">
        <f>IF('Indicator Date hidden'!AI183="x","x",$AH$2-'Indicator Date hidden'!AI183)</f>
        <v>0</v>
      </c>
      <c r="AI182" s="170">
        <f>IF('Indicator Date hidden'!AJ183="x","x",$AI$2-'Indicator Date hidden'!AJ183)</f>
        <v>0</v>
      </c>
      <c r="AJ182" s="170">
        <f>IF('Indicator Date hidden'!AK183="x","x",$AJ$2-'Indicator Date hidden'!AK183)</f>
        <v>1</v>
      </c>
      <c r="AK182" s="170">
        <f>IF('Indicator Date hidden'!AL183="x","x",$AK$2-'Indicator Date hidden'!AL183)</f>
        <v>1</v>
      </c>
      <c r="AL182" s="170">
        <f>IF('Indicator Date hidden'!AM183="x","x",$AL$2-'Indicator Date hidden'!AM183)</f>
        <v>0</v>
      </c>
      <c r="AM182" s="170">
        <f>IF('Indicator Date hidden'!AN183="x","x",$AM$2-'Indicator Date hidden'!AN183)</f>
        <v>0</v>
      </c>
      <c r="AN182" s="170">
        <f>IF('Indicator Date hidden'!AO183="x","x",$AN$2-'Indicator Date hidden'!AO183)</f>
        <v>0</v>
      </c>
      <c r="AO182" s="170">
        <f>IF('Indicator Date hidden'!AP183="x","x",$AO$2-'Indicator Date hidden'!AP183)</f>
        <v>1</v>
      </c>
      <c r="AP182" s="170">
        <f>IF('Indicator Date hidden'!AQ183="x","x",$AP$2-'Indicator Date hidden'!AQ183)</f>
        <v>0</v>
      </c>
      <c r="AQ182" s="170" t="str">
        <f>IF('Indicator Date hidden'!AR183="x","x",$AQ$2-'Indicator Date hidden'!AR183)</f>
        <v>x</v>
      </c>
      <c r="AR182" s="170">
        <f>IF('Indicator Date hidden'!AS183="x","x",$AR$2-'Indicator Date hidden'!AS183)</f>
        <v>0</v>
      </c>
      <c r="AS182" s="170">
        <f>IF('Indicator Date hidden'!AT183="x","x",$AS$2-'Indicator Date hidden'!AT183)</f>
        <v>0</v>
      </c>
      <c r="AT182" s="170">
        <f>IF('Indicator Date hidden'!AU183="x","x",$AT$2-'Indicator Date hidden'!AU183)</f>
        <v>0</v>
      </c>
      <c r="AU182" s="170">
        <f>IF('Indicator Date hidden'!AV183="x","x",$AU$2-'Indicator Date hidden'!AV183)</f>
        <v>1</v>
      </c>
      <c r="AV182" s="170">
        <f>IF('Indicator Date hidden'!AW183="x","x",$AV$2-'Indicator Date hidden'!AW183)</f>
        <v>0</v>
      </c>
      <c r="AW182" s="170">
        <f>IF('Indicator Date hidden'!AX183="x","x",$AW$2-'Indicator Date hidden'!AX183)</f>
        <v>0</v>
      </c>
      <c r="AX182" s="170">
        <f>IF('Indicator Date hidden'!AY183="x","x",$AX$2-'Indicator Date hidden'!AY183)</f>
        <v>0</v>
      </c>
      <c r="AY182" s="170">
        <f>IF('Indicator Date hidden'!AZ183="x","x",$AY$2-'Indicator Date hidden'!AZ183)</f>
        <v>0</v>
      </c>
      <c r="AZ182" s="170">
        <f>IF('Indicator Date hidden'!BA183="x","x",$AZ$2-'Indicator Date hidden'!BA183)</f>
        <v>0</v>
      </c>
      <c r="BA182" s="5">
        <f t="shared" si="10"/>
        <v>10</v>
      </c>
      <c r="BB182" s="171">
        <f t="shared" si="11"/>
        <v>0.20833333333333334</v>
      </c>
      <c r="BC182" s="5">
        <f t="shared" si="12"/>
        <v>7</v>
      </c>
      <c r="BD182" s="171">
        <f t="shared" si="13"/>
        <v>0.67571978084278561</v>
      </c>
      <c r="BE182" s="174">
        <f t="shared" si="14"/>
        <v>0</v>
      </c>
    </row>
    <row r="183" spans="1:57" x14ac:dyDescent="0.25">
      <c r="A183" t="s">
        <v>339</v>
      </c>
      <c r="B183" s="170">
        <f>IF('Indicator Date hidden'!C184="x","x",$B$2-'Indicator Date hidden'!C184)</f>
        <v>0</v>
      </c>
      <c r="C183" s="170">
        <f>IF('Indicator Date hidden'!D184="x","x",$C$2-'Indicator Date hidden'!D184)</f>
        <v>0</v>
      </c>
      <c r="D183" s="170">
        <f>IF('Indicator Date hidden'!E184="x","x",$D$2-'Indicator Date hidden'!E184)</f>
        <v>0</v>
      </c>
      <c r="E183" s="170">
        <f>IF('Indicator Date hidden'!F184="x","x",$E$2-'Indicator Date hidden'!F184)</f>
        <v>0</v>
      </c>
      <c r="F183" s="170">
        <f>IF('Indicator Date hidden'!G184="x","x",$F$2-'Indicator Date hidden'!G184)</f>
        <v>0</v>
      </c>
      <c r="G183" s="170">
        <f>IF('Indicator Date hidden'!H184="x","x",$G$2-'Indicator Date hidden'!H184)</f>
        <v>0</v>
      </c>
      <c r="H183" s="170">
        <f>IF('Indicator Date hidden'!I184="x","x",$H$2-'Indicator Date hidden'!I184)</f>
        <v>0</v>
      </c>
      <c r="I183" s="170">
        <f>IF('Indicator Date hidden'!J184="x","x",$I$2-'Indicator Date hidden'!J184)</f>
        <v>0</v>
      </c>
      <c r="J183" s="170">
        <f>IF('Indicator Date hidden'!K184="x","x",$J$2-'Indicator Date hidden'!K184)</f>
        <v>0</v>
      </c>
      <c r="K183" s="170">
        <f>IF('Indicator Date hidden'!L184="x","x",$K$2-'Indicator Date hidden'!L184)</f>
        <v>0</v>
      </c>
      <c r="L183" s="170">
        <f>IF('Indicator Date hidden'!M184="x","x",$L$2-'Indicator Date hidden'!M184)</f>
        <v>0</v>
      </c>
      <c r="M183" s="170">
        <f>IF('Indicator Date hidden'!N184="x","x",$M$2-'Indicator Date hidden'!N184)</f>
        <v>0</v>
      </c>
      <c r="N183" s="170">
        <f>IF('Indicator Date hidden'!O184="x","x",$N$2-'Indicator Date hidden'!O184)</f>
        <v>0</v>
      </c>
      <c r="O183" s="170">
        <f>IF('Indicator Date hidden'!P184="x","x",$O$2-'Indicator Date hidden'!P184)</f>
        <v>0</v>
      </c>
      <c r="P183" s="170">
        <f>IF('Indicator Date hidden'!Q184="x","x",$P$2-'Indicator Date hidden'!Q184)</f>
        <v>0</v>
      </c>
      <c r="Q183" s="170" t="str">
        <f>IF('Indicator Date hidden'!R184="x","x",$Q$2-'Indicator Date hidden'!R184)</f>
        <v>x</v>
      </c>
      <c r="R183" s="170">
        <f>IF('Indicator Date hidden'!S184="x","x",$R$2-'Indicator Date hidden'!S184)</f>
        <v>0</v>
      </c>
      <c r="S183" s="170">
        <f>IF('Indicator Date hidden'!T184="x","x",$S$2-'Indicator Date hidden'!T184)</f>
        <v>0</v>
      </c>
      <c r="T183" s="170">
        <f>IF('Indicator Date hidden'!U184="x","x",$T$2-'Indicator Date hidden'!U184)</f>
        <v>0</v>
      </c>
      <c r="U183" s="170" t="str">
        <f>IF('Indicator Date hidden'!V184="x","x",$U$2-'Indicator Date hidden'!V184)</f>
        <v>x</v>
      </c>
      <c r="V183" s="170">
        <f>IF('Indicator Date hidden'!W184="x","x",$V$2-'Indicator Date hidden'!W184)</f>
        <v>1</v>
      </c>
      <c r="W183" s="170" t="str">
        <f>IF('Indicator Date hidden'!X184="x","x",$W$2-'Indicator Date hidden'!X184)</f>
        <v>x</v>
      </c>
      <c r="X183" s="170">
        <f>IF('Indicator Date hidden'!Y184="x","x",$X$2-'Indicator Date hidden'!Y184)</f>
        <v>6</v>
      </c>
      <c r="Y183" s="170">
        <f>IF('Indicator Date hidden'!Z184="x","x",$Y$2-'Indicator Date hidden'!Z184)</f>
        <v>0</v>
      </c>
      <c r="Z183" s="170">
        <f>IF('Indicator Date hidden'!AA184="x","x",$Z$2-'Indicator Date hidden'!AA184)</f>
        <v>0</v>
      </c>
      <c r="AA183" s="170" t="str">
        <f>IF('Indicator Date hidden'!AB184="x","x",$AA$2-'Indicator Date hidden'!AB184)</f>
        <v>x</v>
      </c>
      <c r="AB183" s="170">
        <f>IF('Indicator Date hidden'!AC184="x","x",$AB$2-'Indicator Date hidden'!AC184)</f>
        <v>0</v>
      </c>
      <c r="AC183" s="170">
        <f>IF('Indicator Date hidden'!AD184="x","x",$AC$2-'Indicator Date hidden'!AD184)</f>
        <v>0</v>
      </c>
      <c r="AD183" s="170" t="str">
        <f>IF('Indicator Date hidden'!AE184="x","x",$AD$2-'Indicator Date hidden'!AE184)</f>
        <v>x</v>
      </c>
      <c r="AE183" s="170">
        <f>IF('Indicator Date hidden'!AF184="x","x",$AE$2-'Indicator Date hidden'!AF184)</f>
        <v>0</v>
      </c>
      <c r="AF183" s="170" t="str">
        <f>IF('Indicator Date hidden'!AG184="x","x",$AF$2-'Indicator Date hidden'!AG184)</f>
        <v>x</v>
      </c>
      <c r="AG183" s="170">
        <f>IF('Indicator Date hidden'!AH184="x","x",$AG$2-'Indicator Date hidden'!AH184)</f>
        <v>0</v>
      </c>
      <c r="AH183" s="170">
        <f>IF('Indicator Date hidden'!AI184="x","x",$AH$2-'Indicator Date hidden'!AI184)</f>
        <v>0</v>
      </c>
      <c r="AI183" s="170">
        <f>IF('Indicator Date hidden'!AJ184="x","x",$AI$2-'Indicator Date hidden'!AJ184)</f>
        <v>0</v>
      </c>
      <c r="AJ183" s="170" t="str">
        <f>IF('Indicator Date hidden'!AK184="x","x",$AJ$2-'Indicator Date hidden'!AK184)</f>
        <v>x</v>
      </c>
      <c r="AK183" s="170">
        <f>IF('Indicator Date hidden'!AL184="x","x",$AK$2-'Indicator Date hidden'!AL184)</f>
        <v>1</v>
      </c>
      <c r="AL183" s="170">
        <f>IF('Indicator Date hidden'!AM184="x","x",$AL$2-'Indicator Date hidden'!AM184)</f>
        <v>0</v>
      </c>
      <c r="AM183" s="170">
        <f>IF('Indicator Date hidden'!AN184="x","x",$AM$2-'Indicator Date hidden'!AN184)</f>
        <v>0</v>
      </c>
      <c r="AN183" s="170">
        <f>IF('Indicator Date hidden'!AO184="x","x",$AN$2-'Indicator Date hidden'!AO184)</f>
        <v>0</v>
      </c>
      <c r="AO183" s="170" t="str">
        <f>IF('Indicator Date hidden'!AP184="x","x",$AO$2-'Indicator Date hidden'!AP184)</f>
        <v>x</v>
      </c>
      <c r="AP183" s="170" t="str">
        <f>IF('Indicator Date hidden'!AQ184="x","x",$AP$2-'Indicator Date hidden'!AQ184)</f>
        <v>x</v>
      </c>
      <c r="AQ183" s="170">
        <f>IF('Indicator Date hidden'!AR184="x","x",$AQ$2-'Indicator Date hidden'!AR184)</f>
        <v>0</v>
      </c>
      <c r="AR183" s="170">
        <f>IF('Indicator Date hidden'!AS184="x","x",$AR$2-'Indicator Date hidden'!AS184)</f>
        <v>0</v>
      </c>
      <c r="AS183" s="170">
        <f>IF('Indicator Date hidden'!AT184="x","x",$AS$2-'Indicator Date hidden'!AT184)</f>
        <v>0</v>
      </c>
      <c r="AT183" s="170">
        <f>IF('Indicator Date hidden'!AU184="x","x",$AT$2-'Indicator Date hidden'!AU184)</f>
        <v>0</v>
      </c>
      <c r="AU183" s="170">
        <f>IF('Indicator Date hidden'!AV184="x","x",$AU$2-'Indicator Date hidden'!AV184)</f>
        <v>1</v>
      </c>
      <c r="AV183" s="170">
        <f>IF('Indicator Date hidden'!AW184="x","x",$AV$2-'Indicator Date hidden'!AW184)</f>
        <v>0</v>
      </c>
      <c r="AW183" s="170">
        <f>IF('Indicator Date hidden'!AX184="x","x",$AW$2-'Indicator Date hidden'!AX184)</f>
        <v>0</v>
      </c>
      <c r="AX183" s="170">
        <f>IF('Indicator Date hidden'!AY184="x","x",$AX$2-'Indicator Date hidden'!AY184)</f>
        <v>0</v>
      </c>
      <c r="AY183" s="170">
        <f>IF('Indicator Date hidden'!AZ184="x","x",$AY$2-'Indicator Date hidden'!AZ184)</f>
        <v>0</v>
      </c>
      <c r="AZ183" s="170">
        <f>IF('Indicator Date hidden'!BA184="x","x",$AZ$2-'Indicator Date hidden'!BA184)</f>
        <v>0</v>
      </c>
      <c r="BA183" s="5">
        <f t="shared" si="10"/>
        <v>9</v>
      </c>
      <c r="BB183" s="171">
        <f t="shared" si="11"/>
        <v>0.21428571428571427</v>
      </c>
      <c r="BC183" s="5">
        <f t="shared" si="12"/>
        <v>4</v>
      </c>
      <c r="BD183" s="171">
        <f t="shared" si="13"/>
        <v>0.93949617414042186</v>
      </c>
      <c r="BE183" s="174">
        <f t="shared" si="14"/>
        <v>0</v>
      </c>
    </row>
    <row r="184" spans="1:57" x14ac:dyDescent="0.25">
      <c r="A184" t="s">
        <v>341</v>
      </c>
      <c r="B184" s="170">
        <f>IF('Indicator Date hidden'!C185="x","x",$B$2-'Indicator Date hidden'!C185)</f>
        <v>0</v>
      </c>
      <c r="C184" s="170">
        <f>IF('Indicator Date hidden'!D185="x","x",$C$2-'Indicator Date hidden'!D185)</f>
        <v>0</v>
      </c>
      <c r="D184" s="170">
        <f>IF('Indicator Date hidden'!E185="x","x",$D$2-'Indicator Date hidden'!E185)</f>
        <v>0</v>
      </c>
      <c r="E184" s="170">
        <f>IF('Indicator Date hidden'!F185="x","x",$E$2-'Indicator Date hidden'!F185)</f>
        <v>0</v>
      </c>
      <c r="F184" s="170">
        <f>IF('Indicator Date hidden'!G185="x","x",$F$2-'Indicator Date hidden'!G185)</f>
        <v>0</v>
      </c>
      <c r="G184" s="170">
        <f>IF('Indicator Date hidden'!H185="x","x",$G$2-'Indicator Date hidden'!H185)</f>
        <v>0</v>
      </c>
      <c r="H184" s="170">
        <f>IF('Indicator Date hidden'!I185="x","x",$H$2-'Indicator Date hidden'!I185)</f>
        <v>0</v>
      </c>
      <c r="I184" s="170">
        <f>IF('Indicator Date hidden'!J185="x","x",$I$2-'Indicator Date hidden'!J185)</f>
        <v>0</v>
      </c>
      <c r="J184" s="170">
        <f>IF('Indicator Date hidden'!K185="x","x",$J$2-'Indicator Date hidden'!K185)</f>
        <v>0</v>
      </c>
      <c r="K184" s="170">
        <f>IF('Indicator Date hidden'!L185="x","x",$K$2-'Indicator Date hidden'!L185)</f>
        <v>0</v>
      </c>
      <c r="L184" s="170">
        <f>IF('Indicator Date hidden'!M185="x","x",$L$2-'Indicator Date hidden'!M185)</f>
        <v>0</v>
      </c>
      <c r="M184" s="170">
        <f>IF('Indicator Date hidden'!N185="x","x",$M$2-'Indicator Date hidden'!N185)</f>
        <v>0</v>
      </c>
      <c r="N184" s="170">
        <f>IF('Indicator Date hidden'!O185="x","x",$N$2-'Indicator Date hidden'!O185)</f>
        <v>0</v>
      </c>
      <c r="O184" s="170">
        <f>IF('Indicator Date hidden'!P185="x","x",$O$2-'Indicator Date hidden'!P185)</f>
        <v>0</v>
      </c>
      <c r="P184" s="170">
        <f>IF('Indicator Date hidden'!Q185="x","x",$P$2-'Indicator Date hidden'!Q185)</f>
        <v>0</v>
      </c>
      <c r="Q184" s="170" t="str">
        <f>IF('Indicator Date hidden'!R185="x","x",$Q$2-'Indicator Date hidden'!R185)</f>
        <v>x</v>
      </c>
      <c r="R184" s="170">
        <f>IF('Indicator Date hidden'!S185="x","x",$R$2-'Indicator Date hidden'!S185)</f>
        <v>0</v>
      </c>
      <c r="S184" s="170">
        <f>IF('Indicator Date hidden'!T185="x","x",$S$2-'Indicator Date hidden'!T185)</f>
        <v>0</v>
      </c>
      <c r="T184" s="170">
        <f>IF('Indicator Date hidden'!U185="x","x",$T$2-'Indicator Date hidden'!U185)</f>
        <v>0</v>
      </c>
      <c r="U184" s="170" t="str">
        <f>IF('Indicator Date hidden'!V185="x","x",$U$2-'Indicator Date hidden'!V185)</f>
        <v>x</v>
      </c>
      <c r="V184" s="170">
        <f>IF('Indicator Date hidden'!W185="x","x",$V$2-'Indicator Date hidden'!W185)</f>
        <v>1</v>
      </c>
      <c r="W184" s="170" t="str">
        <f>IF('Indicator Date hidden'!X185="x","x",$W$2-'Indicator Date hidden'!X185)</f>
        <v>x</v>
      </c>
      <c r="X184" s="170">
        <f>IF('Indicator Date hidden'!Y185="x","x",$X$2-'Indicator Date hidden'!Y185)</f>
        <v>0</v>
      </c>
      <c r="Y184" s="170">
        <f>IF('Indicator Date hidden'!Z185="x","x",$Y$2-'Indicator Date hidden'!Z185)</f>
        <v>0</v>
      </c>
      <c r="Z184" s="170">
        <f>IF('Indicator Date hidden'!AA185="x","x",$Z$2-'Indicator Date hidden'!AA185)</f>
        <v>0</v>
      </c>
      <c r="AA184" s="170">
        <f>IF('Indicator Date hidden'!AB185="x","x",$AA$2-'Indicator Date hidden'!AB185)</f>
        <v>3</v>
      </c>
      <c r="AB184" s="170">
        <f>IF('Indicator Date hidden'!AC185="x","x",$AB$2-'Indicator Date hidden'!AC185)</f>
        <v>0</v>
      </c>
      <c r="AC184" s="170">
        <f>IF('Indicator Date hidden'!AD185="x","x",$AC$2-'Indicator Date hidden'!AD185)</f>
        <v>0</v>
      </c>
      <c r="AD184" s="170" t="str">
        <f>IF('Indicator Date hidden'!AE185="x","x",$AD$2-'Indicator Date hidden'!AE185)</f>
        <v>x</v>
      </c>
      <c r="AE184" s="170">
        <f>IF('Indicator Date hidden'!AF185="x","x",$AE$2-'Indicator Date hidden'!AF185)</f>
        <v>0</v>
      </c>
      <c r="AF184" s="170">
        <f>IF('Indicator Date hidden'!AG185="x","x",$AF$2-'Indicator Date hidden'!AG185)</f>
        <v>3</v>
      </c>
      <c r="AG184" s="170">
        <f>IF('Indicator Date hidden'!AH185="x","x",$AG$2-'Indicator Date hidden'!AH185)</f>
        <v>0</v>
      </c>
      <c r="AH184" s="170">
        <f>IF('Indicator Date hidden'!AI185="x","x",$AH$2-'Indicator Date hidden'!AI185)</f>
        <v>0</v>
      </c>
      <c r="AI184" s="170">
        <f>IF('Indicator Date hidden'!AJ185="x","x",$AI$2-'Indicator Date hidden'!AJ185)</f>
        <v>0</v>
      </c>
      <c r="AJ184" s="170" t="str">
        <f>IF('Indicator Date hidden'!AK185="x","x",$AJ$2-'Indicator Date hidden'!AK185)</f>
        <v>x</v>
      </c>
      <c r="AK184" s="170">
        <f>IF('Indicator Date hidden'!AL185="x","x",$AK$2-'Indicator Date hidden'!AL185)</f>
        <v>1</v>
      </c>
      <c r="AL184" s="170">
        <f>IF('Indicator Date hidden'!AM185="x","x",$AL$2-'Indicator Date hidden'!AM185)</f>
        <v>0</v>
      </c>
      <c r="AM184" s="170">
        <f>IF('Indicator Date hidden'!AN185="x","x",$AM$2-'Indicator Date hidden'!AN185)</f>
        <v>0</v>
      </c>
      <c r="AN184" s="170">
        <f>IF('Indicator Date hidden'!AO185="x","x",$AN$2-'Indicator Date hidden'!AO185)</f>
        <v>0</v>
      </c>
      <c r="AO184" s="170">
        <f>IF('Indicator Date hidden'!AP185="x","x",$AO$2-'Indicator Date hidden'!AP185)</f>
        <v>0</v>
      </c>
      <c r="AP184" s="170">
        <f>IF('Indicator Date hidden'!AQ185="x","x",$AP$2-'Indicator Date hidden'!AQ185)</f>
        <v>0</v>
      </c>
      <c r="AQ184" s="170">
        <f>IF('Indicator Date hidden'!AR185="x","x",$AQ$2-'Indicator Date hidden'!AR185)</f>
        <v>0</v>
      </c>
      <c r="AR184" s="170">
        <f>IF('Indicator Date hidden'!AS185="x","x",$AR$2-'Indicator Date hidden'!AS185)</f>
        <v>0</v>
      </c>
      <c r="AS184" s="170">
        <f>IF('Indicator Date hidden'!AT185="x","x",$AS$2-'Indicator Date hidden'!AT185)</f>
        <v>0</v>
      </c>
      <c r="AT184" s="170">
        <f>IF('Indicator Date hidden'!AU185="x","x",$AT$2-'Indicator Date hidden'!AU185)</f>
        <v>0</v>
      </c>
      <c r="AU184" s="170" t="str">
        <f>IF('Indicator Date hidden'!AV185="x","x",$AU$2-'Indicator Date hidden'!AV185)</f>
        <v>x</v>
      </c>
      <c r="AV184" s="170">
        <f>IF('Indicator Date hidden'!AW185="x","x",$AV$2-'Indicator Date hidden'!AW185)</f>
        <v>0</v>
      </c>
      <c r="AW184" s="170">
        <f>IF('Indicator Date hidden'!AX185="x","x",$AW$2-'Indicator Date hidden'!AX185)</f>
        <v>0</v>
      </c>
      <c r="AX184" s="170">
        <f>IF('Indicator Date hidden'!AY185="x","x",$AX$2-'Indicator Date hidden'!AY185)</f>
        <v>0</v>
      </c>
      <c r="AY184" s="170">
        <f>IF('Indicator Date hidden'!AZ185="x","x",$AY$2-'Indicator Date hidden'!AZ185)</f>
        <v>0</v>
      </c>
      <c r="AZ184" s="170">
        <f>IF('Indicator Date hidden'!BA185="x","x",$AZ$2-'Indicator Date hidden'!BA185)</f>
        <v>0</v>
      </c>
      <c r="BA184" s="5">
        <f t="shared" si="10"/>
        <v>8</v>
      </c>
      <c r="BB184" s="171">
        <f t="shared" si="11"/>
        <v>0.17777777777777778</v>
      </c>
      <c r="BC184" s="5">
        <f t="shared" si="12"/>
        <v>4</v>
      </c>
      <c r="BD184" s="171">
        <f t="shared" si="13"/>
        <v>0.64252587976893161</v>
      </c>
      <c r="BE184" s="174">
        <f t="shared" si="14"/>
        <v>0</v>
      </c>
    </row>
    <row r="185" spans="1:57" x14ac:dyDescent="0.25">
      <c r="A185" t="s">
        <v>342</v>
      </c>
      <c r="B185" s="170">
        <f>IF('Indicator Date hidden'!C186="x","x",$B$2-'Indicator Date hidden'!C186)</f>
        <v>0</v>
      </c>
      <c r="C185" s="170">
        <f>IF('Indicator Date hidden'!D186="x","x",$C$2-'Indicator Date hidden'!D186)</f>
        <v>0</v>
      </c>
      <c r="D185" s="170">
        <f>IF('Indicator Date hidden'!E186="x","x",$D$2-'Indicator Date hidden'!E186)</f>
        <v>0</v>
      </c>
      <c r="E185" s="170">
        <f>IF('Indicator Date hidden'!F186="x","x",$E$2-'Indicator Date hidden'!F186)</f>
        <v>0</v>
      </c>
      <c r="F185" s="170">
        <f>IF('Indicator Date hidden'!G186="x","x",$F$2-'Indicator Date hidden'!G186)</f>
        <v>0</v>
      </c>
      <c r="G185" s="170">
        <f>IF('Indicator Date hidden'!H186="x","x",$G$2-'Indicator Date hidden'!H186)</f>
        <v>0</v>
      </c>
      <c r="H185" s="170">
        <f>IF('Indicator Date hidden'!I186="x","x",$H$2-'Indicator Date hidden'!I186)</f>
        <v>0</v>
      </c>
      <c r="I185" s="170">
        <f>IF('Indicator Date hidden'!J186="x","x",$I$2-'Indicator Date hidden'!J186)</f>
        <v>0</v>
      </c>
      <c r="J185" s="170">
        <f>IF('Indicator Date hidden'!K186="x","x",$J$2-'Indicator Date hidden'!K186)</f>
        <v>0</v>
      </c>
      <c r="K185" s="170">
        <f>IF('Indicator Date hidden'!L186="x","x",$K$2-'Indicator Date hidden'!L186)</f>
        <v>0</v>
      </c>
      <c r="L185" s="170">
        <f>IF('Indicator Date hidden'!M186="x","x",$L$2-'Indicator Date hidden'!M186)</f>
        <v>0</v>
      </c>
      <c r="M185" s="170">
        <f>IF('Indicator Date hidden'!N186="x","x",$M$2-'Indicator Date hidden'!N186)</f>
        <v>0</v>
      </c>
      <c r="N185" s="170">
        <f>IF('Indicator Date hidden'!O186="x","x",$N$2-'Indicator Date hidden'!O186)</f>
        <v>0</v>
      </c>
      <c r="O185" s="170">
        <f>IF('Indicator Date hidden'!P186="x","x",$O$2-'Indicator Date hidden'!P186)</f>
        <v>0</v>
      </c>
      <c r="P185" s="170">
        <f>IF('Indicator Date hidden'!Q186="x","x",$P$2-'Indicator Date hidden'!Q186)</f>
        <v>0</v>
      </c>
      <c r="Q185" s="170" t="str">
        <f>IF('Indicator Date hidden'!R186="x","x",$Q$2-'Indicator Date hidden'!R186)</f>
        <v>x</v>
      </c>
      <c r="R185" s="170">
        <f>IF('Indicator Date hidden'!S186="x","x",$R$2-'Indicator Date hidden'!S186)</f>
        <v>0</v>
      </c>
      <c r="S185" s="170">
        <f>IF('Indicator Date hidden'!T186="x","x",$S$2-'Indicator Date hidden'!T186)</f>
        <v>0</v>
      </c>
      <c r="T185" s="170">
        <f>IF('Indicator Date hidden'!U186="x","x",$T$2-'Indicator Date hidden'!U186)</f>
        <v>0</v>
      </c>
      <c r="U185" s="170" t="str">
        <f>IF('Indicator Date hidden'!V186="x","x",$U$2-'Indicator Date hidden'!V186)</f>
        <v>x</v>
      </c>
      <c r="V185" s="170">
        <f>IF('Indicator Date hidden'!W186="x","x",$V$2-'Indicator Date hidden'!W186)</f>
        <v>1</v>
      </c>
      <c r="W185" s="170">
        <f>IF('Indicator Date hidden'!X186="x","x",$W$2-'Indicator Date hidden'!X186)</f>
        <v>4</v>
      </c>
      <c r="X185" s="170">
        <f>IF('Indicator Date hidden'!Y186="x","x",$X$2-'Indicator Date hidden'!Y186)</f>
        <v>5</v>
      </c>
      <c r="Y185" s="170">
        <f>IF('Indicator Date hidden'!Z186="x","x",$Y$2-'Indicator Date hidden'!Z186)</f>
        <v>0</v>
      </c>
      <c r="Z185" s="170">
        <f>IF('Indicator Date hidden'!AA186="x","x",$Z$2-'Indicator Date hidden'!AA186)</f>
        <v>0</v>
      </c>
      <c r="AA185" s="170" t="str">
        <f>IF('Indicator Date hidden'!AB186="x","x",$AA$2-'Indicator Date hidden'!AB186)</f>
        <v>x</v>
      </c>
      <c r="AB185" s="170">
        <f>IF('Indicator Date hidden'!AC186="x","x",$AB$2-'Indicator Date hidden'!AC186)</f>
        <v>0</v>
      </c>
      <c r="AC185" s="170">
        <f>IF('Indicator Date hidden'!AD186="x","x",$AC$2-'Indicator Date hidden'!AD186)</f>
        <v>0</v>
      </c>
      <c r="AD185" s="170" t="str">
        <f>IF('Indicator Date hidden'!AE186="x","x",$AD$2-'Indicator Date hidden'!AE186)</f>
        <v>x</v>
      </c>
      <c r="AE185" s="170">
        <f>IF('Indicator Date hidden'!AF186="x","x",$AE$2-'Indicator Date hidden'!AF186)</f>
        <v>0</v>
      </c>
      <c r="AF185" s="170">
        <f>IF('Indicator Date hidden'!AG186="x","x",$AF$2-'Indicator Date hidden'!AG186)</f>
        <v>-1</v>
      </c>
      <c r="AG185" s="170">
        <f>IF('Indicator Date hidden'!AH186="x","x",$AG$2-'Indicator Date hidden'!AH186)</f>
        <v>0</v>
      </c>
      <c r="AH185" s="170">
        <f>IF('Indicator Date hidden'!AI186="x","x",$AH$2-'Indicator Date hidden'!AI186)</f>
        <v>0</v>
      </c>
      <c r="AI185" s="170">
        <f>IF('Indicator Date hidden'!AJ186="x","x",$AI$2-'Indicator Date hidden'!AJ186)</f>
        <v>0</v>
      </c>
      <c r="AJ185" s="170" t="str">
        <f>IF('Indicator Date hidden'!AK186="x","x",$AJ$2-'Indicator Date hidden'!AK186)</f>
        <v>x</v>
      </c>
      <c r="AK185" s="170">
        <f>IF('Indicator Date hidden'!AL186="x","x",$AK$2-'Indicator Date hidden'!AL186)</f>
        <v>1</v>
      </c>
      <c r="AL185" s="170">
        <f>IF('Indicator Date hidden'!AM186="x","x",$AL$2-'Indicator Date hidden'!AM186)</f>
        <v>0</v>
      </c>
      <c r="AM185" s="170">
        <f>IF('Indicator Date hidden'!AN186="x","x",$AM$2-'Indicator Date hidden'!AN186)</f>
        <v>0</v>
      </c>
      <c r="AN185" s="170">
        <f>IF('Indicator Date hidden'!AO186="x","x",$AN$2-'Indicator Date hidden'!AO186)</f>
        <v>0</v>
      </c>
      <c r="AO185" s="170">
        <f>IF('Indicator Date hidden'!AP186="x","x",$AO$2-'Indicator Date hidden'!AP186)</f>
        <v>0</v>
      </c>
      <c r="AP185" s="170">
        <f>IF('Indicator Date hidden'!AQ186="x","x",$AP$2-'Indicator Date hidden'!AQ186)</f>
        <v>0</v>
      </c>
      <c r="AQ185" s="170">
        <f>IF('Indicator Date hidden'!AR186="x","x",$AQ$2-'Indicator Date hidden'!AR186)</f>
        <v>4</v>
      </c>
      <c r="AR185" s="170">
        <f>IF('Indicator Date hidden'!AS186="x","x",$AR$2-'Indicator Date hidden'!AS186)</f>
        <v>0</v>
      </c>
      <c r="AS185" s="170">
        <f>IF('Indicator Date hidden'!AT186="x","x",$AS$2-'Indicator Date hidden'!AT186)</f>
        <v>0</v>
      </c>
      <c r="AT185" s="170">
        <f>IF('Indicator Date hidden'!AU186="x","x",$AT$2-'Indicator Date hidden'!AU186)</f>
        <v>0</v>
      </c>
      <c r="AU185" s="170" t="str">
        <f>IF('Indicator Date hidden'!AV186="x","x",$AU$2-'Indicator Date hidden'!AV186)</f>
        <v>x</v>
      </c>
      <c r="AV185" s="170">
        <f>IF('Indicator Date hidden'!AW186="x","x",$AV$2-'Indicator Date hidden'!AW186)</f>
        <v>0</v>
      </c>
      <c r="AW185" s="170">
        <f>IF('Indicator Date hidden'!AX186="x","x",$AW$2-'Indicator Date hidden'!AX186)</f>
        <v>0</v>
      </c>
      <c r="AX185" s="170">
        <f>IF('Indicator Date hidden'!AY186="x","x",$AX$2-'Indicator Date hidden'!AY186)</f>
        <v>1</v>
      </c>
      <c r="AY185" s="170">
        <f>IF('Indicator Date hidden'!AZ186="x","x",$AY$2-'Indicator Date hidden'!AZ186)</f>
        <v>0</v>
      </c>
      <c r="AZ185" s="170">
        <f>IF('Indicator Date hidden'!BA186="x","x",$AZ$2-'Indicator Date hidden'!BA186)</f>
        <v>0</v>
      </c>
      <c r="BA185" s="5">
        <f t="shared" si="10"/>
        <v>15</v>
      </c>
      <c r="BB185" s="171">
        <f t="shared" si="11"/>
        <v>0.33333333333333331</v>
      </c>
      <c r="BC185" s="5">
        <f t="shared" si="12"/>
        <v>6</v>
      </c>
      <c r="BD185" s="171">
        <f t="shared" si="13"/>
        <v>1.1155467020454342</v>
      </c>
      <c r="BE185" s="174">
        <f t="shared" si="14"/>
        <v>0</v>
      </c>
    </row>
    <row r="186" spans="1:57" x14ac:dyDescent="0.25">
      <c r="A186" t="s">
        <v>344</v>
      </c>
      <c r="B186" s="170">
        <f>IF('Indicator Date hidden'!C187="x","x",$B$2-'Indicator Date hidden'!C187)</f>
        <v>0</v>
      </c>
      <c r="C186" s="170">
        <f>IF('Indicator Date hidden'!D187="x","x",$C$2-'Indicator Date hidden'!D187)</f>
        <v>0</v>
      </c>
      <c r="D186" s="170">
        <f>IF('Indicator Date hidden'!E187="x","x",$D$2-'Indicator Date hidden'!E187)</f>
        <v>0</v>
      </c>
      <c r="E186" s="170">
        <f>IF('Indicator Date hidden'!F187="x","x",$E$2-'Indicator Date hidden'!F187)</f>
        <v>0</v>
      </c>
      <c r="F186" s="170">
        <f>IF('Indicator Date hidden'!G187="x","x",$F$2-'Indicator Date hidden'!G187)</f>
        <v>0</v>
      </c>
      <c r="G186" s="170">
        <f>IF('Indicator Date hidden'!H187="x","x",$G$2-'Indicator Date hidden'!H187)</f>
        <v>0</v>
      </c>
      <c r="H186" s="170">
        <f>IF('Indicator Date hidden'!I187="x","x",$H$2-'Indicator Date hidden'!I187)</f>
        <v>0</v>
      </c>
      <c r="I186" s="170">
        <f>IF('Indicator Date hidden'!J187="x","x",$I$2-'Indicator Date hidden'!J187)</f>
        <v>0</v>
      </c>
      <c r="J186" s="170">
        <f>IF('Indicator Date hidden'!K187="x","x",$J$2-'Indicator Date hidden'!K187)</f>
        <v>0</v>
      </c>
      <c r="K186" s="170">
        <f>IF('Indicator Date hidden'!L187="x","x",$K$2-'Indicator Date hidden'!L187)</f>
        <v>0</v>
      </c>
      <c r="L186" s="170">
        <f>IF('Indicator Date hidden'!M187="x","x",$L$2-'Indicator Date hidden'!M187)</f>
        <v>0</v>
      </c>
      <c r="M186" s="170">
        <f>IF('Indicator Date hidden'!N187="x","x",$M$2-'Indicator Date hidden'!N187)</f>
        <v>0</v>
      </c>
      <c r="N186" s="170">
        <f>IF('Indicator Date hidden'!O187="x","x",$N$2-'Indicator Date hidden'!O187)</f>
        <v>0</v>
      </c>
      <c r="O186" s="170">
        <f>IF('Indicator Date hidden'!P187="x","x",$O$2-'Indicator Date hidden'!P187)</f>
        <v>0</v>
      </c>
      <c r="P186" s="170">
        <f>IF('Indicator Date hidden'!Q187="x","x",$P$2-'Indicator Date hidden'!Q187)</f>
        <v>0</v>
      </c>
      <c r="Q186" s="170" t="str">
        <f>IF('Indicator Date hidden'!R187="x","x",$Q$2-'Indicator Date hidden'!R187)</f>
        <v>x</v>
      </c>
      <c r="R186" s="170">
        <f>IF('Indicator Date hidden'!S187="x","x",$R$2-'Indicator Date hidden'!S187)</f>
        <v>0</v>
      </c>
      <c r="S186" s="170">
        <f>IF('Indicator Date hidden'!T187="x","x",$S$2-'Indicator Date hidden'!T187)</f>
        <v>0</v>
      </c>
      <c r="T186" s="170">
        <f>IF('Indicator Date hidden'!U187="x","x",$T$2-'Indicator Date hidden'!U187)</f>
        <v>0</v>
      </c>
      <c r="U186" s="170">
        <f>IF('Indicator Date hidden'!V187="x","x",$U$2-'Indicator Date hidden'!V187)</f>
        <v>0</v>
      </c>
      <c r="V186" s="170">
        <f>IF('Indicator Date hidden'!W187="x","x",$V$2-'Indicator Date hidden'!W187)</f>
        <v>1</v>
      </c>
      <c r="W186" s="170">
        <f>IF('Indicator Date hidden'!X187="x","x",$W$2-'Indicator Date hidden'!X187)</f>
        <v>5</v>
      </c>
      <c r="X186" s="170">
        <f>IF('Indicator Date hidden'!Y187="x","x",$X$2-'Indicator Date hidden'!Y187)</f>
        <v>6</v>
      </c>
      <c r="Y186" s="170">
        <f>IF('Indicator Date hidden'!Z187="x","x",$Y$2-'Indicator Date hidden'!Z187)</f>
        <v>0</v>
      </c>
      <c r="Z186" s="170">
        <f>IF('Indicator Date hidden'!AA187="x","x",$Z$2-'Indicator Date hidden'!AA187)</f>
        <v>0</v>
      </c>
      <c r="AA186" s="170">
        <f>IF('Indicator Date hidden'!AB187="x","x",$AA$2-'Indicator Date hidden'!AB187)</f>
        <v>0</v>
      </c>
      <c r="AB186" s="170">
        <f>IF('Indicator Date hidden'!AC187="x","x",$AB$2-'Indicator Date hidden'!AC187)</f>
        <v>0</v>
      </c>
      <c r="AC186" s="170">
        <f>IF('Indicator Date hidden'!AD187="x","x",$AC$2-'Indicator Date hidden'!AD187)</f>
        <v>0</v>
      </c>
      <c r="AD186" s="170" t="str">
        <f>IF('Indicator Date hidden'!AE187="x","x",$AD$2-'Indicator Date hidden'!AE187)</f>
        <v>x</v>
      </c>
      <c r="AE186" s="170">
        <f>IF('Indicator Date hidden'!AF187="x","x",$AE$2-'Indicator Date hidden'!AF187)</f>
        <v>0</v>
      </c>
      <c r="AF186" s="170">
        <f>IF('Indicator Date hidden'!AG187="x","x",$AF$2-'Indicator Date hidden'!AG187)</f>
        <v>-1</v>
      </c>
      <c r="AG186" s="170">
        <f>IF('Indicator Date hidden'!AH187="x","x",$AG$2-'Indicator Date hidden'!AH187)</f>
        <v>0</v>
      </c>
      <c r="AH186" s="170">
        <f>IF('Indicator Date hidden'!AI187="x","x",$AH$2-'Indicator Date hidden'!AI187)</f>
        <v>0</v>
      </c>
      <c r="AI186" s="170">
        <f>IF('Indicator Date hidden'!AJ187="x","x",$AI$2-'Indicator Date hidden'!AJ187)</f>
        <v>0</v>
      </c>
      <c r="AJ186" s="170" t="str">
        <f>IF('Indicator Date hidden'!AK187="x","x",$AJ$2-'Indicator Date hidden'!AK187)</f>
        <v>x</v>
      </c>
      <c r="AK186" s="170">
        <f>IF('Indicator Date hidden'!AL187="x","x",$AK$2-'Indicator Date hidden'!AL187)</f>
        <v>1</v>
      </c>
      <c r="AL186" s="170">
        <f>IF('Indicator Date hidden'!AM187="x","x",$AL$2-'Indicator Date hidden'!AM187)</f>
        <v>0</v>
      </c>
      <c r="AM186" s="170">
        <f>IF('Indicator Date hidden'!AN187="x","x",$AM$2-'Indicator Date hidden'!AN187)</f>
        <v>0</v>
      </c>
      <c r="AN186" s="170">
        <f>IF('Indicator Date hidden'!AO187="x","x",$AN$2-'Indicator Date hidden'!AO187)</f>
        <v>0</v>
      </c>
      <c r="AO186" s="170">
        <f>IF('Indicator Date hidden'!AP187="x","x",$AO$2-'Indicator Date hidden'!AP187)</f>
        <v>0</v>
      </c>
      <c r="AP186" s="170">
        <f>IF('Indicator Date hidden'!AQ187="x","x",$AP$2-'Indicator Date hidden'!AQ187)</f>
        <v>0</v>
      </c>
      <c r="AQ186" s="170">
        <f>IF('Indicator Date hidden'!AR187="x","x",$AQ$2-'Indicator Date hidden'!AR187)</f>
        <v>4</v>
      </c>
      <c r="AR186" s="170">
        <f>IF('Indicator Date hidden'!AS187="x","x",$AR$2-'Indicator Date hidden'!AS187)</f>
        <v>0</v>
      </c>
      <c r="AS186" s="170">
        <f>IF('Indicator Date hidden'!AT187="x","x",$AS$2-'Indicator Date hidden'!AT187)</f>
        <v>0</v>
      </c>
      <c r="AT186" s="170">
        <f>IF('Indicator Date hidden'!AU187="x","x",$AT$2-'Indicator Date hidden'!AU187)</f>
        <v>0</v>
      </c>
      <c r="AU186" s="170">
        <f>IF('Indicator Date hidden'!AV187="x","x",$AU$2-'Indicator Date hidden'!AV187)</f>
        <v>1</v>
      </c>
      <c r="AV186" s="170">
        <f>IF('Indicator Date hidden'!AW187="x","x",$AV$2-'Indicator Date hidden'!AW187)</f>
        <v>0</v>
      </c>
      <c r="AW186" s="170">
        <f>IF('Indicator Date hidden'!AX187="x","x",$AW$2-'Indicator Date hidden'!AX187)</f>
        <v>0</v>
      </c>
      <c r="AX186" s="170">
        <f>IF('Indicator Date hidden'!AY187="x","x",$AX$2-'Indicator Date hidden'!AY187)</f>
        <v>0</v>
      </c>
      <c r="AY186" s="170">
        <f>IF('Indicator Date hidden'!AZ187="x","x",$AY$2-'Indicator Date hidden'!AZ187)</f>
        <v>0</v>
      </c>
      <c r="AZ186" s="170">
        <f>IF('Indicator Date hidden'!BA187="x","x",$AZ$2-'Indicator Date hidden'!BA187)</f>
        <v>0</v>
      </c>
      <c r="BA186" s="5">
        <f t="shared" si="10"/>
        <v>17</v>
      </c>
      <c r="BB186" s="171">
        <f t="shared" si="11"/>
        <v>0.35416666666666669</v>
      </c>
      <c r="BC186" s="5">
        <f t="shared" si="12"/>
        <v>6</v>
      </c>
      <c r="BD186" s="171">
        <f t="shared" si="13"/>
        <v>1.249826376830887</v>
      </c>
      <c r="BE186" s="174">
        <f t="shared" si="14"/>
        <v>0</v>
      </c>
    </row>
    <row r="187" spans="1:57" x14ac:dyDescent="0.25">
      <c r="A187" t="s">
        <v>346</v>
      </c>
      <c r="B187" s="170">
        <f>IF('Indicator Date hidden'!C188="x","x",$B$2-'Indicator Date hidden'!C188)</f>
        <v>0</v>
      </c>
      <c r="C187" s="170">
        <f>IF('Indicator Date hidden'!D188="x","x",$C$2-'Indicator Date hidden'!D188)</f>
        <v>0</v>
      </c>
      <c r="D187" s="170">
        <f>IF('Indicator Date hidden'!E188="x","x",$D$2-'Indicator Date hidden'!E188)</f>
        <v>0</v>
      </c>
      <c r="E187" s="170">
        <f>IF('Indicator Date hidden'!F188="x","x",$E$2-'Indicator Date hidden'!F188)</f>
        <v>0</v>
      </c>
      <c r="F187" s="170">
        <f>IF('Indicator Date hidden'!G188="x","x",$F$2-'Indicator Date hidden'!G188)</f>
        <v>0</v>
      </c>
      <c r="G187" s="170">
        <f>IF('Indicator Date hidden'!H188="x","x",$G$2-'Indicator Date hidden'!H188)</f>
        <v>0</v>
      </c>
      <c r="H187" s="170">
        <f>IF('Indicator Date hidden'!I188="x","x",$H$2-'Indicator Date hidden'!I188)</f>
        <v>0</v>
      </c>
      <c r="I187" s="170">
        <f>IF('Indicator Date hidden'!J188="x","x",$I$2-'Indicator Date hidden'!J188)</f>
        <v>0</v>
      </c>
      <c r="J187" s="170">
        <f>IF('Indicator Date hidden'!K188="x","x",$J$2-'Indicator Date hidden'!K188)</f>
        <v>0</v>
      </c>
      <c r="K187" s="170">
        <f>IF('Indicator Date hidden'!L188="x","x",$K$2-'Indicator Date hidden'!L188)</f>
        <v>0</v>
      </c>
      <c r="L187" s="170">
        <f>IF('Indicator Date hidden'!M188="x","x",$L$2-'Indicator Date hidden'!M188)</f>
        <v>0</v>
      </c>
      <c r="M187" s="170">
        <f>IF('Indicator Date hidden'!N188="x","x",$M$2-'Indicator Date hidden'!N188)</f>
        <v>0</v>
      </c>
      <c r="N187" s="170">
        <f>IF('Indicator Date hidden'!O188="x","x",$N$2-'Indicator Date hidden'!O188)</f>
        <v>0</v>
      </c>
      <c r="O187" s="170">
        <f>IF('Indicator Date hidden'!P188="x","x",$O$2-'Indicator Date hidden'!P188)</f>
        <v>0</v>
      </c>
      <c r="P187" s="170">
        <f>IF('Indicator Date hidden'!Q188="x","x",$P$2-'Indicator Date hidden'!Q188)</f>
        <v>0</v>
      </c>
      <c r="Q187" s="170">
        <f>IF('Indicator Date hidden'!R188="x","x",$Q$2-'Indicator Date hidden'!R188)</f>
        <v>9</v>
      </c>
      <c r="R187" s="170">
        <f>IF('Indicator Date hidden'!S188="x","x",$R$2-'Indicator Date hidden'!S188)</f>
        <v>0</v>
      </c>
      <c r="S187" s="170">
        <f>IF('Indicator Date hidden'!T188="x","x",$S$2-'Indicator Date hidden'!T188)</f>
        <v>0</v>
      </c>
      <c r="T187" s="170">
        <f>IF('Indicator Date hidden'!U188="x","x",$T$2-'Indicator Date hidden'!U188)</f>
        <v>0</v>
      </c>
      <c r="U187" s="170">
        <f>IF('Indicator Date hidden'!V188="x","x",$U$2-'Indicator Date hidden'!V188)</f>
        <v>0</v>
      </c>
      <c r="V187" s="170">
        <f>IF('Indicator Date hidden'!W188="x","x",$V$2-'Indicator Date hidden'!W188)</f>
        <v>1</v>
      </c>
      <c r="W187" s="170">
        <f>IF('Indicator Date hidden'!X188="x","x",$W$2-'Indicator Date hidden'!X188)</f>
        <v>10</v>
      </c>
      <c r="X187" s="170">
        <f>IF('Indicator Date hidden'!Y188="x","x",$X$2-'Indicator Date hidden'!Y188)</f>
        <v>3</v>
      </c>
      <c r="Y187" s="170">
        <f>IF('Indicator Date hidden'!Z188="x","x",$Y$2-'Indicator Date hidden'!Z188)</f>
        <v>0</v>
      </c>
      <c r="Z187" s="170">
        <f>IF('Indicator Date hidden'!AA188="x","x",$Z$2-'Indicator Date hidden'!AA188)</f>
        <v>0</v>
      </c>
      <c r="AA187" s="170">
        <f>IF('Indicator Date hidden'!AB188="x","x",$AA$2-'Indicator Date hidden'!AB188)</f>
        <v>1</v>
      </c>
      <c r="AB187" s="170">
        <f>IF('Indicator Date hidden'!AC188="x","x",$AB$2-'Indicator Date hidden'!AC188)</f>
        <v>0</v>
      </c>
      <c r="AC187" s="170">
        <f>IF('Indicator Date hidden'!AD188="x","x",$AC$2-'Indicator Date hidden'!AD188)</f>
        <v>0</v>
      </c>
      <c r="AD187" s="170" t="str">
        <f>IF('Indicator Date hidden'!AE188="x","x",$AD$2-'Indicator Date hidden'!AE188)</f>
        <v>x</v>
      </c>
      <c r="AE187" s="170">
        <f>IF('Indicator Date hidden'!AF188="x","x",$AE$2-'Indicator Date hidden'!AF188)</f>
        <v>0</v>
      </c>
      <c r="AF187" s="170" t="str">
        <f>IF('Indicator Date hidden'!AG188="x","x",$AF$2-'Indicator Date hidden'!AG188)</f>
        <v>x</v>
      </c>
      <c r="AG187" s="170">
        <f>IF('Indicator Date hidden'!AH188="x","x",$AG$2-'Indicator Date hidden'!AH188)</f>
        <v>0</v>
      </c>
      <c r="AH187" s="170">
        <f>IF('Indicator Date hidden'!AI188="x","x",$AH$2-'Indicator Date hidden'!AI188)</f>
        <v>0</v>
      </c>
      <c r="AI187" s="170">
        <f>IF('Indicator Date hidden'!AJ188="x","x",$AI$2-'Indicator Date hidden'!AJ188)</f>
        <v>0</v>
      </c>
      <c r="AJ187" s="170" t="str">
        <f>IF('Indicator Date hidden'!AK188="x","x",$AJ$2-'Indicator Date hidden'!AK188)</f>
        <v>x</v>
      </c>
      <c r="AK187" s="170">
        <f>IF('Indicator Date hidden'!AL188="x","x",$AK$2-'Indicator Date hidden'!AL188)</f>
        <v>1</v>
      </c>
      <c r="AL187" s="170">
        <f>IF('Indicator Date hidden'!AM188="x","x",$AL$2-'Indicator Date hidden'!AM188)</f>
        <v>0</v>
      </c>
      <c r="AM187" s="170">
        <f>IF('Indicator Date hidden'!AN188="x","x",$AM$2-'Indicator Date hidden'!AN188)</f>
        <v>0</v>
      </c>
      <c r="AN187" s="170">
        <f>IF('Indicator Date hidden'!AO188="x","x",$AN$2-'Indicator Date hidden'!AO188)</f>
        <v>0</v>
      </c>
      <c r="AO187" s="170" t="str">
        <f>IF('Indicator Date hidden'!AP188="x","x",$AO$2-'Indicator Date hidden'!AP188)</f>
        <v>x</v>
      </c>
      <c r="AP187" s="170" t="str">
        <f>IF('Indicator Date hidden'!AQ188="x","x",$AP$2-'Indicator Date hidden'!AQ188)</f>
        <v>x</v>
      </c>
      <c r="AQ187" s="170">
        <f>IF('Indicator Date hidden'!AR188="x","x",$AQ$2-'Indicator Date hidden'!AR188)</f>
        <v>8</v>
      </c>
      <c r="AR187" s="170">
        <f>IF('Indicator Date hidden'!AS188="x","x",$AR$2-'Indicator Date hidden'!AS188)</f>
        <v>0</v>
      </c>
      <c r="AS187" s="170">
        <f>IF('Indicator Date hidden'!AT188="x","x",$AS$2-'Indicator Date hidden'!AT188)</f>
        <v>0</v>
      </c>
      <c r="AT187" s="170">
        <f>IF('Indicator Date hidden'!AU188="x","x",$AT$2-'Indicator Date hidden'!AU188)</f>
        <v>0</v>
      </c>
      <c r="AU187" s="170">
        <f>IF('Indicator Date hidden'!AV188="x","x",$AU$2-'Indicator Date hidden'!AV188)</f>
        <v>1</v>
      </c>
      <c r="AV187" s="170">
        <f>IF('Indicator Date hidden'!AW188="x","x",$AV$2-'Indicator Date hidden'!AW188)</f>
        <v>0</v>
      </c>
      <c r="AW187" s="170">
        <f>IF('Indicator Date hidden'!AX188="x","x",$AW$2-'Indicator Date hidden'!AX188)</f>
        <v>0</v>
      </c>
      <c r="AX187" s="170">
        <f>IF('Indicator Date hidden'!AY188="x","x",$AX$2-'Indicator Date hidden'!AY188)</f>
        <v>0</v>
      </c>
      <c r="AY187" s="170">
        <f>IF('Indicator Date hidden'!AZ188="x","x",$AY$2-'Indicator Date hidden'!AZ188)</f>
        <v>0</v>
      </c>
      <c r="AZ187" s="170">
        <f>IF('Indicator Date hidden'!BA188="x","x",$AZ$2-'Indicator Date hidden'!BA188)</f>
        <v>3</v>
      </c>
      <c r="BA187" s="5">
        <f t="shared" si="10"/>
        <v>37</v>
      </c>
      <c r="BB187" s="171">
        <f t="shared" si="11"/>
        <v>0.80434782608695654</v>
      </c>
      <c r="BC187" s="5">
        <f t="shared" si="12"/>
        <v>9</v>
      </c>
      <c r="BD187" s="171">
        <f t="shared" si="13"/>
        <v>2.2709848966376116</v>
      </c>
      <c r="BE187" s="174">
        <f t="shared" si="14"/>
        <v>0</v>
      </c>
    </row>
    <row r="188" spans="1:57" x14ac:dyDescent="0.25">
      <c r="A188" t="s">
        <v>348</v>
      </c>
      <c r="B188" s="170">
        <f>IF('Indicator Date hidden'!C189="x","x",$B$2-'Indicator Date hidden'!C189)</f>
        <v>0</v>
      </c>
      <c r="C188" s="170">
        <f>IF('Indicator Date hidden'!D189="x","x",$C$2-'Indicator Date hidden'!D189)</f>
        <v>0</v>
      </c>
      <c r="D188" s="170">
        <f>IF('Indicator Date hidden'!E189="x","x",$D$2-'Indicator Date hidden'!E189)</f>
        <v>0</v>
      </c>
      <c r="E188" s="170">
        <f>IF('Indicator Date hidden'!F189="x","x",$E$2-'Indicator Date hidden'!F189)</f>
        <v>0</v>
      </c>
      <c r="F188" s="170">
        <f>IF('Indicator Date hidden'!G189="x","x",$F$2-'Indicator Date hidden'!G189)</f>
        <v>0</v>
      </c>
      <c r="G188" s="170">
        <f>IF('Indicator Date hidden'!H189="x","x",$G$2-'Indicator Date hidden'!H189)</f>
        <v>0</v>
      </c>
      <c r="H188" s="170">
        <f>IF('Indicator Date hidden'!I189="x","x",$H$2-'Indicator Date hidden'!I189)</f>
        <v>0</v>
      </c>
      <c r="I188" s="170">
        <f>IF('Indicator Date hidden'!J189="x","x",$I$2-'Indicator Date hidden'!J189)</f>
        <v>0</v>
      </c>
      <c r="J188" s="170">
        <f>IF('Indicator Date hidden'!K189="x","x",$J$2-'Indicator Date hidden'!K189)</f>
        <v>0</v>
      </c>
      <c r="K188" s="170">
        <f>IF('Indicator Date hidden'!L189="x","x",$K$2-'Indicator Date hidden'!L189)</f>
        <v>0</v>
      </c>
      <c r="L188" s="170">
        <f>IF('Indicator Date hidden'!M189="x","x",$L$2-'Indicator Date hidden'!M189)</f>
        <v>0</v>
      </c>
      <c r="M188" s="170">
        <f>IF('Indicator Date hidden'!N189="x","x",$M$2-'Indicator Date hidden'!N189)</f>
        <v>0</v>
      </c>
      <c r="N188" s="170">
        <f>IF('Indicator Date hidden'!O189="x","x",$N$2-'Indicator Date hidden'!O189)</f>
        <v>0</v>
      </c>
      <c r="O188" s="170">
        <f>IF('Indicator Date hidden'!P189="x","x",$O$2-'Indicator Date hidden'!P189)</f>
        <v>0</v>
      </c>
      <c r="P188" s="170">
        <f>IF('Indicator Date hidden'!Q189="x","x",$P$2-'Indicator Date hidden'!Q189)</f>
        <v>0</v>
      </c>
      <c r="Q188" s="170">
        <f>IF('Indicator Date hidden'!R189="x","x",$Q$2-'Indicator Date hidden'!R189)</f>
        <v>8</v>
      </c>
      <c r="R188" s="170">
        <f>IF('Indicator Date hidden'!S189="x","x",$R$2-'Indicator Date hidden'!S189)</f>
        <v>0</v>
      </c>
      <c r="S188" s="170">
        <f>IF('Indicator Date hidden'!T189="x","x",$S$2-'Indicator Date hidden'!T189)</f>
        <v>0</v>
      </c>
      <c r="T188" s="170">
        <f>IF('Indicator Date hidden'!U189="x","x",$T$2-'Indicator Date hidden'!U189)</f>
        <v>0</v>
      </c>
      <c r="U188" s="170" t="str">
        <f>IF('Indicator Date hidden'!V189="x","x",$U$2-'Indicator Date hidden'!V189)</f>
        <v>x</v>
      </c>
      <c r="V188" s="170">
        <f>IF('Indicator Date hidden'!W189="x","x",$V$2-'Indicator Date hidden'!W189)</f>
        <v>1</v>
      </c>
      <c r="W188" s="170">
        <f>IF('Indicator Date hidden'!X189="x","x",$W$2-'Indicator Date hidden'!X189)</f>
        <v>3</v>
      </c>
      <c r="X188" s="170">
        <f>IF('Indicator Date hidden'!Y189="x","x",$X$2-'Indicator Date hidden'!Y189)</f>
        <v>6</v>
      </c>
      <c r="Y188" s="170">
        <f>IF('Indicator Date hidden'!Z189="x","x",$Y$2-'Indicator Date hidden'!Z189)</f>
        <v>0</v>
      </c>
      <c r="Z188" s="170">
        <f>IF('Indicator Date hidden'!AA189="x","x",$Z$2-'Indicator Date hidden'!AA189)</f>
        <v>0</v>
      </c>
      <c r="AA188" s="170" t="str">
        <f>IF('Indicator Date hidden'!AB189="x","x",$AA$2-'Indicator Date hidden'!AB189)</f>
        <v>x</v>
      </c>
      <c r="AB188" s="170">
        <f>IF('Indicator Date hidden'!AC189="x","x",$AB$2-'Indicator Date hidden'!AC189)</f>
        <v>0</v>
      </c>
      <c r="AC188" s="170">
        <f>IF('Indicator Date hidden'!AD189="x","x",$AC$2-'Indicator Date hidden'!AD189)</f>
        <v>0</v>
      </c>
      <c r="AD188" s="170">
        <f>IF('Indicator Date hidden'!AE189="x","x",$AD$2-'Indicator Date hidden'!AE189)</f>
        <v>0</v>
      </c>
      <c r="AE188" s="170" t="str">
        <f>IF('Indicator Date hidden'!AF189="x","x",$AE$2-'Indicator Date hidden'!AF189)</f>
        <v>x</v>
      </c>
      <c r="AF188" s="170">
        <f>IF('Indicator Date hidden'!AG189="x","x",$AF$2-'Indicator Date hidden'!AG189)</f>
        <v>5</v>
      </c>
      <c r="AG188" s="170">
        <f>IF('Indicator Date hidden'!AH189="x","x",$AG$2-'Indicator Date hidden'!AH189)</f>
        <v>0</v>
      </c>
      <c r="AH188" s="170">
        <f>IF('Indicator Date hidden'!AI189="x","x",$AH$2-'Indicator Date hidden'!AI189)</f>
        <v>0</v>
      </c>
      <c r="AI188" s="170">
        <f>IF('Indicator Date hidden'!AJ189="x","x",$AI$2-'Indicator Date hidden'!AJ189)</f>
        <v>0</v>
      </c>
      <c r="AJ188" s="170" t="str">
        <f>IF('Indicator Date hidden'!AK189="x","x",$AJ$2-'Indicator Date hidden'!AK189)</f>
        <v>x</v>
      </c>
      <c r="AK188" s="170">
        <f>IF('Indicator Date hidden'!AL189="x","x",$AK$2-'Indicator Date hidden'!AL189)</f>
        <v>1</v>
      </c>
      <c r="AL188" s="170">
        <f>IF('Indicator Date hidden'!AM189="x","x",$AL$2-'Indicator Date hidden'!AM189)</f>
        <v>0</v>
      </c>
      <c r="AM188" s="170">
        <f>IF('Indicator Date hidden'!AN189="x","x",$AM$2-'Indicator Date hidden'!AN189)</f>
        <v>0</v>
      </c>
      <c r="AN188" s="170">
        <f>IF('Indicator Date hidden'!AO189="x","x",$AN$2-'Indicator Date hidden'!AO189)</f>
        <v>0</v>
      </c>
      <c r="AO188" s="170" t="str">
        <f>IF('Indicator Date hidden'!AP189="x","x",$AO$2-'Indicator Date hidden'!AP189)</f>
        <v>x</v>
      </c>
      <c r="AP188" s="170" t="str">
        <f>IF('Indicator Date hidden'!AQ189="x","x",$AP$2-'Indicator Date hidden'!AQ189)</f>
        <v>x</v>
      </c>
      <c r="AQ188" s="170">
        <f>IF('Indicator Date hidden'!AR189="x","x",$AQ$2-'Indicator Date hidden'!AR189)</f>
        <v>4</v>
      </c>
      <c r="AR188" s="170">
        <f>IF('Indicator Date hidden'!AS189="x","x",$AR$2-'Indicator Date hidden'!AS189)</f>
        <v>0</v>
      </c>
      <c r="AS188" s="170">
        <f>IF('Indicator Date hidden'!AT189="x","x",$AS$2-'Indicator Date hidden'!AT189)</f>
        <v>0</v>
      </c>
      <c r="AT188" s="170">
        <f>IF('Indicator Date hidden'!AU189="x","x",$AT$2-'Indicator Date hidden'!AU189)</f>
        <v>0</v>
      </c>
      <c r="AU188" s="170">
        <f>IF('Indicator Date hidden'!AV189="x","x",$AU$2-'Indicator Date hidden'!AV189)</f>
        <v>1</v>
      </c>
      <c r="AV188" s="170">
        <f>IF('Indicator Date hidden'!AW189="x","x",$AV$2-'Indicator Date hidden'!AW189)</f>
        <v>0</v>
      </c>
      <c r="AW188" s="170">
        <f>IF('Indicator Date hidden'!AX189="x","x",$AW$2-'Indicator Date hidden'!AX189)</f>
        <v>0</v>
      </c>
      <c r="AX188" s="170">
        <f>IF('Indicator Date hidden'!AY189="x","x",$AX$2-'Indicator Date hidden'!AY189)</f>
        <v>0</v>
      </c>
      <c r="AY188" s="170">
        <f>IF('Indicator Date hidden'!AZ189="x","x",$AY$2-'Indicator Date hidden'!AZ189)</f>
        <v>0</v>
      </c>
      <c r="AZ188" s="170">
        <f>IF('Indicator Date hidden'!BA189="x","x",$AZ$2-'Indicator Date hidden'!BA189)</f>
        <v>0</v>
      </c>
      <c r="BA188" s="5">
        <f t="shared" si="10"/>
        <v>29</v>
      </c>
      <c r="BB188" s="171">
        <f t="shared" si="11"/>
        <v>0.64444444444444449</v>
      </c>
      <c r="BC188" s="5">
        <f t="shared" si="12"/>
        <v>8</v>
      </c>
      <c r="BD188" s="171">
        <f t="shared" si="13"/>
        <v>1.7276259311623832</v>
      </c>
      <c r="BE188" s="174">
        <f t="shared" si="14"/>
        <v>0</v>
      </c>
    </row>
    <row r="189" spans="1:57" x14ac:dyDescent="0.25">
      <c r="A189" t="s">
        <v>350</v>
      </c>
      <c r="B189" s="170">
        <f>IF('Indicator Date hidden'!C190="x","x",$B$2-'Indicator Date hidden'!C190)</f>
        <v>0</v>
      </c>
      <c r="C189" s="170">
        <f>IF('Indicator Date hidden'!D190="x","x",$C$2-'Indicator Date hidden'!D190)</f>
        <v>0</v>
      </c>
      <c r="D189" s="170">
        <f>IF('Indicator Date hidden'!E190="x","x",$D$2-'Indicator Date hidden'!E190)</f>
        <v>0</v>
      </c>
      <c r="E189" s="170">
        <f>IF('Indicator Date hidden'!F190="x","x",$E$2-'Indicator Date hidden'!F190)</f>
        <v>0</v>
      </c>
      <c r="F189" s="170">
        <f>IF('Indicator Date hidden'!G190="x","x",$F$2-'Indicator Date hidden'!G190)</f>
        <v>0</v>
      </c>
      <c r="G189" s="170">
        <f>IF('Indicator Date hidden'!H190="x","x",$G$2-'Indicator Date hidden'!H190)</f>
        <v>0</v>
      </c>
      <c r="H189" s="170">
        <f>IF('Indicator Date hidden'!I190="x","x",$H$2-'Indicator Date hidden'!I190)</f>
        <v>0</v>
      </c>
      <c r="I189" s="170">
        <f>IF('Indicator Date hidden'!J190="x","x",$I$2-'Indicator Date hidden'!J190)</f>
        <v>0</v>
      </c>
      <c r="J189" s="170">
        <f>IF('Indicator Date hidden'!K190="x","x",$J$2-'Indicator Date hidden'!K190)</f>
        <v>0</v>
      </c>
      <c r="K189" s="170">
        <f>IF('Indicator Date hidden'!L190="x","x",$K$2-'Indicator Date hidden'!L190)</f>
        <v>0</v>
      </c>
      <c r="L189" s="170">
        <f>IF('Indicator Date hidden'!M190="x","x",$L$2-'Indicator Date hidden'!M190)</f>
        <v>0</v>
      </c>
      <c r="M189" s="170">
        <f>IF('Indicator Date hidden'!N190="x","x",$M$2-'Indicator Date hidden'!N190)</f>
        <v>0</v>
      </c>
      <c r="N189" s="170">
        <f>IF('Indicator Date hidden'!O190="x","x",$N$2-'Indicator Date hidden'!O190)</f>
        <v>0</v>
      </c>
      <c r="O189" s="170">
        <f>IF('Indicator Date hidden'!P190="x","x",$O$2-'Indicator Date hidden'!P190)</f>
        <v>0</v>
      </c>
      <c r="P189" s="170">
        <f>IF('Indicator Date hidden'!Q190="x","x",$P$2-'Indicator Date hidden'!Q190)</f>
        <v>0</v>
      </c>
      <c r="Q189" s="170" t="str">
        <f>IF('Indicator Date hidden'!R190="x","x",$Q$2-'Indicator Date hidden'!R190)</f>
        <v>x</v>
      </c>
      <c r="R189" s="170">
        <f>IF('Indicator Date hidden'!S190="x","x",$R$2-'Indicator Date hidden'!S190)</f>
        <v>0</v>
      </c>
      <c r="S189" s="170">
        <f>IF('Indicator Date hidden'!T190="x","x",$S$2-'Indicator Date hidden'!T190)</f>
        <v>0</v>
      </c>
      <c r="T189" s="170">
        <f>IF('Indicator Date hidden'!U190="x","x",$T$2-'Indicator Date hidden'!U190)</f>
        <v>0</v>
      </c>
      <c r="U189" s="170" t="str">
        <f>IF('Indicator Date hidden'!V190="x","x",$U$2-'Indicator Date hidden'!V190)</f>
        <v>x</v>
      </c>
      <c r="V189" s="170">
        <f>IF('Indicator Date hidden'!W190="x","x",$V$2-'Indicator Date hidden'!W190)</f>
        <v>1</v>
      </c>
      <c r="W189" s="170">
        <f>IF('Indicator Date hidden'!X190="x","x",$W$2-'Indicator Date hidden'!X190)</f>
        <v>7</v>
      </c>
      <c r="X189" s="170" t="str">
        <f>IF('Indicator Date hidden'!Y190="x","x",$X$2-'Indicator Date hidden'!Y190)</f>
        <v>x</v>
      </c>
      <c r="Y189" s="170">
        <f>IF('Indicator Date hidden'!Z190="x","x",$Y$2-'Indicator Date hidden'!Z190)</f>
        <v>0</v>
      </c>
      <c r="Z189" s="170">
        <f>IF('Indicator Date hidden'!AA190="x","x",$Z$2-'Indicator Date hidden'!AA190)</f>
        <v>0</v>
      </c>
      <c r="AA189" s="170">
        <f>IF('Indicator Date hidden'!AB190="x","x",$AA$2-'Indicator Date hidden'!AB190)</f>
        <v>0</v>
      </c>
      <c r="AB189" s="170">
        <f>IF('Indicator Date hidden'!AC190="x","x",$AB$2-'Indicator Date hidden'!AC190)</f>
        <v>0</v>
      </c>
      <c r="AC189" s="170">
        <f>IF('Indicator Date hidden'!AD190="x","x",$AC$2-'Indicator Date hidden'!AD190)</f>
        <v>0</v>
      </c>
      <c r="AD189" s="170">
        <f>IF('Indicator Date hidden'!AE190="x","x",$AD$2-'Indicator Date hidden'!AE190)</f>
        <v>0</v>
      </c>
      <c r="AE189" s="170">
        <f>IF('Indicator Date hidden'!AF190="x","x",$AE$2-'Indicator Date hidden'!AF190)</f>
        <v>0</v>
      </c>
      <c r="AF189" s="170">
        <f>IF('Indicator Date hidden'!AG190="x","x",$AF$2-'Indicator Date hidden'!AG190)</f>
        <v>9</v>
      </c>
      <c r="AG189" s="170">
        <f>IF('Indicator Date hidden'!AH190="x","x",$AG$2-'Indicator Date hidden'!AH190)</f>
        <v>0</v>
      </c>
      <c r="AH189" s="170">
        <f>IF('Indicator Date hidden'!AI190="x","x",$AH$2-'Indicator Date hidden'!AI190)</f>
        <v>0</v>
      </c>
      <c r="AI189" s="170">
        <f>IF('Indicator Date hidden'!AJ190="x","x",$AI$2-'Indicator Date hidden'!AJ190)</f>
        <v>0</v>
      </c>
      <c r="AJ189" s="170" t="str">
        <f>IF('Indicator Date hidden'!AK190="x","x",$AJ$2-'Indicator Date hidden'!AK190)</f>
        <v>x</v>
      </c>
      <c r="AK189" s="170">
        <f>IF('Indicator Date hidden'!AL190="x","x",$AK$2-'Indicator Date hidden'!AL190)</f>
        <v>1</v>
      </c>
      <c r="AL189" s="170">
        <f>IF('Indicator Date hidden'!AM190="x","x",$AL$2-'Indicator Date hidden'!AM190)</f>
        <v>0</v>
      </c>
      <c r="AM189" s="170">
        <f>IF('Indicator Date hidden'!AN190="x","x",$AM$2-'Indicator Date hidden'!AN190)</f>
        <v>0</v>
      </c>
      <c r="AN189" s="170">
        <f>IF('Indicator Date hidden'!AO190="x","x",$AN$2-'Indicator Date hidden'!AO190)</f>
        <v>0</v>
      </c>
      <c r="AO189" s="170">
        <f>IF('Indicator Date hidden'!AP190="x","x",$AO$2-'Indicator Date hidden'!AP190)</f>
        <v>0</v>
      </c>
      <c r="AP189" s="170">
        <f>IF('Indicator Date hidden'!AQ190="x","x",$AP$2-'Indicator Date hidden'!AQ190)</f>
        <v>0</v>
      </c>
      <c r="AQ189" s="170">
        <f>IF('Indicator Date hidden'!AR190="x","x",$AQ$2-'Indicator Date hidden'!AR190)</f>
        <v>0</v>
      </c>
      <c r="AR189" s="170">
        <f>IF('Indicator Date hidden'!AS190="x","x",$AR$2-'Indicator Date hidden'!AS190)</f>
        <v>0</v>
      </c>
      <c r="AS189" s="170">
        <f>IF('Indicator Date hidden'!AT190="x","x",$AS$2-'Indicator Date hidden'!AT190)</f>
        <v>0</v>
      </c>
      <c r="AT189" s="170">
        <f>IF('Indicator Date hidden'!AU190="x","x",$AT$2-'Indicator Date hidden'!AU190)</f>
        <v>0</v>
      </c>
      <c r="AU189" s="170">
        <f>IF('Indicator Date hidden'!AV190="x","x",$AU$2-'Indicator Date hidden'!AV190)</f>
        <v>0</v>
      </c>
      <c r="AV189" s="170">
        <f>IF('Indicator Date hidden'!AW190="x","x",$AV$2-'Indicator Date hidden'!AW190)</f>
        <v>0</v>
      </c>
      <c r="AW189" s="170">
        <f>IF('Indicator Date hidden'!AX190="x","x",$AW$2-'Indicator Date hidden'!AX190)</f>
        <v>0</v>
      </c>
      <c r="AX189" s="170">
        <f>IF('Indicator Date hidden'!AY190="x","x",$AX$2-'Indicator Date hidden'!AY190)</f>
        <v>0</v>
      </c>
      <c r="AY189" s="170">
        <f>IF('Indicator Date hidden'!AZ190="x","x",$AY$2-'Indicator Date hidden'!AZ190)</f>
        <v>0</v>
      </c>
      <c r="AZ189" s="170">
        <f>IF('Indicator Date hidden'!BA190="x","x",$AZ$2-'Indicator Date hidden'!BA190)</f>
        <v>0</v>
      </c>
      <c r="BA189" s="5">
        <f t="shared" si="10"/>
        <v>18</v>
      </c>
      <c r="BB189" s="171">
        <f t="shared" si="11"/>
        <v>0.38297872340425532</v>
      </c>
      <c r="BC189" s="5">
        <f t="shared" si="12"/>
        <v>4</v>
      </c>
      <c r="BD189" s="171">
        <f t="shared" si="13"/>
        <v>1.6315140010792182</v>
      </c>
      <c r="BE189" s="174">
        <f t="shared" si="14"/>
        <v>0</v>
      </c>
    </row>
    <row r="190" spans="1:57" x14ac:dyDescent="0.25">
      <c r="A190" t="s">
        <v>351</v>
      </c>
      <c r="B190" s="170">
        <f>IF('Indicator Date hidden'!C191="x","x",$B$2-'Indicator Date hidden'!C191)</f>
        <v>0</v>
      </c>
      <c r="C190" s="170">
        <f>IF('Indicator Date hidden'!D191="x","x",$C$2-'Indicator Date hidden'!D191)</f>
        <v>0</v>
      </c>
      <c r="D190" s="170">
        <f>IF('Indicator Date hidden'!E191="x","x",$D$2-'Indicator Date hidden'!E191)</f>
        <v>0</v>
      </c>
      <c r="E190" s="170">
        <f>IF('Indicator Date hidden'!F191="x","x",$E$2-'Indicator Date hidden'!F191)</f>
        <v>0</v>
      </c>
      <c r="F190" s="170">
        <f>IF('Indicator Date hidden'!G191="x","x",$F$2-'Indicator Date hidden'!G191)</f>
        <v>0</v>
      </c>
      <c r="G190" s="170">
        <f>IF('Indicator Date hidden'!H191="x","x",$G$2-'Indicator Date hidden'!H191)</f>
        <v>0</v>
      </c>
      <c r="H190" s="170">
        <f>IF('Indicator Date hidden'!I191="x","x",$H$2-'Indicator Date hidden'!I191)</f>
        <v>0</v>
      </c>
      <c r="I190" s="170">
        <f>IF('Indicator Date hidden'!J191="x","x",$I$2-'Indicator Date hidden'!J191)</f>
        <v>0</v>
      </c>
      <c r="J190" s="170">
        <f>IF('Indicator Date hidden'!K191="x","x",$J$2-'Indicator Date hidden'!K191)</f>
        <v>0</v>
      </c>
      <c r="K190" s="170">
        <f>IF('Indicator Date hidden'!L191="x","x",$K$2-'Indicator Date hidden'!L191)</f>
        <v>0</v>
      </c>
      <c r="L190" s="170">
        <f>IF('Indicator Date hidden'!M191="x","x",$L$2-'Indicator Date hidden'!M191)</f>
        <v>0</v>
      </c>
      <c r="M190" s="170">
        <f>IF('Indicator Date hidden'!N191="x","x",$M$2-'Indicator Date hidden'!N191)</f>
        <v>0</v>
      </c>
      <c r="N190" s="170">
        <f>IF('Indicator Date hidden'!O191="x","x",$N$2-'Indicator Date hidden'!O191)</f>
        <v>0</v>
      </c>
      <c r="O190" s="170">
        <f>IF('Indicator Date hidden'!P191="x","x",$O$2-'Indicator Date hidden'!P191)</f>
        <v>0</v>
      </c>
      <c r="P190" s="170">
        <f>IF('Indicator Date hidden'!Q191="x","x",$P$2-'Indicator Date hidden'!Q191)</f>
        <v>0</v>
      </c>
      <c r="Q190" s="170">
        <f>IF('Indicator Date hidden'!R191="x","x",$Q$2-'Indicator Date hidden'!R191)</f>
        <v>4</v>
      </c>
      <c r="R190" s="170">
        <f>IF('Indicator Date hidden'!S191="x","x",$R$2-'Indicator Date hidden'!S191)</f>
        <v>0</v>
      </c>
      <c r="S190" s="170">
        <f>IF('Indicator Date hidden'!T191="x","x",$S$2-'Indicator Date hidden'!T191)</f>
        <v>0</v>
      </c>
      <c r="T190" s="170">
        <f>IF('Indicator Date hidden'!U191="x","x",$T$2-'Indicator Date hidden'!U191)</f>
        <v>0</v>
      </c>
      <c r="U190" s="170">
        <f>IF('Indicator Date hidden'!V191="x","x",$U$2-'Indicator Date hidden'!V191)</f>
        <v>0</v>
      </c>
      <c r="V190" s="170">
        <f>IF('Indicator Date hidden'!W191="x","x",$V$2-'Indicator Date hidden'!W191)</f>
        <v>1</v>
      </c>
      <c r="W190" s="170">
        <f>IF('Indicator Date hidden'!X191="x","x",$W$2-'Indicator Date hidden'!X191)</f>
        <v>3</v>
      </c>
      <c r="X190" s="170">
        <f>IF('Indicator Date hidden'!Y191="x","x",$X$2-'Indicator Date hidden'!Y191)</f>
        <v>0</v>
      </c>
      <c r="Y190" s="170">
        <f>IF('Indicator Date hidden'!Z191="x","x",$Y$2-'Indicator Date hidden'!Z191)</f>
        <v>0</v>
      </c>
      <c r="Z190" s="170">
        <f>IF('Indicator Date hidden'!AA191="x","x",$Z$2-'Indicator Date hidden'!AA191)</f>
        <v>0</v>
      </c>
      <c r="AA190" s="170">
        <f>IF('Indicator Date hidden'!AB191="x","x",$AA$2-'Indicator Date hidden'!AB191)</f>
        <v>0</v>
      </c>
      <c r="AB190" s="170">
        <f>IF('Indicator Date hidden'!AC191="x","x",$AB$2-'Indicator Date hidden'!AC191)</f>
        <v>0</v>
      </c>
      <c r="AC190" s="170">
        <f>IF('Indicator Date hidden'!AD191="x","x",$AC$2-'Indicator Date hidden'!AD191)</f>
        <v>0</v>
      </c>
      <c r="AD190" s="170">
        <f>IF('Indicator Date hidden'!AE191="x","x",$AD$2-'Indicator Date hidden'!AE191)</f>
        <v>0</v>
      </c>
      <c r="AE190" s="170">
        <f>IF('Indicator Date hidden'!AF191="x","x",$AE$2-'Indicator Date hidden'!AF191)</f>
        <v>0</v>
      </c>
      <c r="AF190" s="170">
        <f>IF('Indicator Date hidden'!AG191="x","x",$AF$2-'Indicator Date hidden'!AG191)</f>
        <v>1</v>
      </c>
      <c r="AG190" s="170">
        <f>IF('Indicator Date hidden'!AH191="x","x",$AG$2-'Indicator Date hidden'!AH191)</f>
        <v>0</v>
      </c>
      <c r="AH190" s="170">
        <f>IF('Indicator Date hidden'!AI191="x","x",$AH$2-'Indicator Date hidden'!AI191)</f>
        <v>0</v>
      </c>
      <c r="AI190" s="170">
        <f>IF('Indicator Date hidden'!AJ191="x","x",$AI$2-'Indicator Date hidden'!AJ191)</f>
        <v>0</v>
      </c>
      <c r="AJ190" s="170" t="str">
        <f>IF('Indicator Date hidden'!AK191="x","x",$AJ$2-'Indicator Date hidden'!AK191)</f>
        <v>x</v>
      </c>
      <c r="AK190" s="170">
        <f>IF('Indicator Date hidden'!AL191="x","x",$AK$2-'Indicator Date hidden'!AL191)</f>
        <v>1</v>
      </c>
      <c r="AL190" s="170">
        <f>IF('Indicator Date hidden'!AM191="x","x",$AL$2-'Indicator Date hidden'!AM191)</f>
        <v>0</v>
      </c>
      <c r="AM190" s="170">
        <f>IF('Indicator Date hidden'!AN191="x","x",$AM$2-'Indicator Date hidden'!AN191)</f>
        <v>0</v>
      </c>
      <c r="AN190" s="170">
        <f>IF('Indicator Date hidden'!AO191="x","x",$AN$2-'Indicator Date hidden'!AO191)</f>
        <v>0</v>
      </c>
      <c r="AO190" s="170" t="str">
        <f>IF('Indicator Date hidden'!AP191="x","x",$AO$2-'Indicator Date hidden'!AP191)</f>
        <v>x</v>
      </c>
      <c r="AP190" s="170" t="str">
        <f>IF('Indicator Date hidden'!AQ191="x","x",$AP$2-'Indicator Date hidden'!AQ191)</f>
        <v>x</v>
      </c>
      <c r="AQ190" s="170">
        <f>IF('Indicator Date hidden'!AR191="x","x",$AQ$2-'Indicator Date hidden'!AR191)</f>
        <v>0</v>
      </c>
      <c r="AR190" s="170">
        <f>IF('Indicator Date hidden'!AS191="x","x",$AR$2-'Indicator Date hidden'!AS191)</f>
        <v>0</v>
      </c>
      <c r="AS190" s="170">
        <f>IF('Indicator Date hidden'!AT191="x","x",$AS$2-'Indicator Date hidden'!AT191)</f>
        <v>0</v>
      </c>
      <c r="AT190" s="170">
        <f>IF('Indicator Date hidden'!AU191="x","x",$AT$2-'Indicator Date hidden'!AU191)</f>
        <v>0</v>
      </c>
      <c r="AU190" s="170">
        <f>IF('Indicator Date hidden'!AV191="x","x",$AU$2-'Indicator Date hidden'!AV191)</f>
        <v>1</v>
      </c>
      <c r="AV190" s="170">
        <f>IF('Indicator Date hidden'!AW191="x","x",$AV$2-'Indicator Date hidden'!AW191)</f>
        <v>0</v>
      </c>
      <c r="AW190" s="170">
        <f>IF('Indicator Date hidden'!AX191="x","x",$AW$2-'Indicator Date hidden'!AX191)</f>
        <v>0</v>
      </c>
      <c r="AX190" s="170">
        <f>IF('Indicator Date hidden'!AY191="x","x",$AX$2-'Indicator Date hidden'!AY191)</f>
        <v>0</v>
      </c>
      <c r="AY190" s="170">
        <f>IF('Indicator Date hidden'!AZ191="x","x",$AY$2-'Indicator Date hidden'!AZ191)</f>
        <v>0</v>
      </c>
      <c r="AZ190" s="170">
        <f>IF('Indicator Date hidden'!BA191="x","x",$AZ$2-'Indicator Date hidden'!BA191)</f>
        <v>0</v>
      </c>
      <c r="BA190" s="5">
        <f t="shared" si="10"/>
        <v>11</v>
      </c>
      <c r="BB190" s="171">
        <f t="shared" si="11"/>
        <v>0.22916666666666666</v>
      </c>
      <c r="BC190" s="5">
        <f t="shared" si="12"/>
        <v>6</v>
      </c>
      <c r="BD190" s="171">
        <f t="shared" si="13"/>
        <v>0.74273097791566201</v>
      </c>
      <c r="BE190" s="174">
        <f t="shared" si="14"/>
        <v>0</v>
      </c>
    </row>
    <row r="191" spans="1:57" x14ac:dyDescent="0.25">
      <c r="A191" t="s">
        <v>352</v>
      </c>
      <c r="B191" s="170">
        <f>IF('Indicator Date hidden'!C192="x","x",$B$2-'Indicator Date hidden'!C192)</f>
        <v>0</v>
      </c>
      <c r="C191" s="170">
        <f>IF('Indicator Date hidden'!D192="x","x",$C$2-'Indicator Date hidden'!D192)</f>
        <v>0</v>
      </c>
      <c r="D191" s="170">
        <f>IF('Indicator Date hidden'!E192="x","x",$D$2-'Indicator Date hidden'!E192)</f>
        <v>0</v>
      </c>
      <c r="E191" s="170">
        <f>IF('Indicator Date hidden'!F192="x","x",$E$2-'Indicator Date hidden'!F192)</f>
        <v>0</v>
      </c>
      <c r="F191" s="170">
        <f>IF('Indicator Date hidden'!G192="x","x",$F$2-'Indicator Date hidden'!G192)</f>
        <v>0</v>
      </c>
      <c r="G191" s="170">
        <f>IF('Indicator Date hidden'!H192="x","x",$G$2-'Indicator Date hidden'!H192)</f>
        <v>0</v>
      </c>
      <c r="H191" s="170">
        <f>IF('Indicator Date hidden'!I192="x","x",$H$2-'Indicator Date hidden'!I192)</f>
        <v>0</v>
      </c>
      <c r="I191" s="170">
        <f>IF('Indicator Date hidden'!J192="x","x",$I$2-'Indicator Date hidden'!J192)</f>
        <v>0</v>
      </c>
      <c r="J191" s="170">
        <f>IF('Indicator Date hidden'!K192="x","x",$J$2-'Indicator Date hidden'!K192)</f>
        <v>0</v>
      </c>
      <c r="K191" s="170">
        <f>IF('Indicator Date hidden'!L192="x","x",$K$2-'Indicator Date hidden'!L192)</f>
        <v>0</v>
      </c>
      <c r="L191" s="170">
        <f>IF('Indicator Date hidden'!M192="x","x",$L$2-'Indicator Date hidden'!M192)</f>
        <v>0</v>
      </c>
      <c r="M191" s="170">
        <f>IF('Indicator Date hidden'!N192="x","x",$M$2-'Indicator Date hidden'!N192)</f>
        <v>0</v>
      </c>
      <c r="N191" s="170">
        <f>IF('Indicator Date hidden'!O192="x","x",$N$2-'Indicator Date hidden'!O192)</f>
        <v>0</v>
      </c>
      <c r="O191" s="170">
        <f>IF('Indicator Date hidden'!P192="x","x",$O$2-'Indicator Date hidden'!P192)</f>
        <v>0</v>
      </c>
      <c r="P191" s="170">
        <f>IF('Indicator Date hidden'!Q192="x","x",$P$2-'Indicator Date hidden'!Q192)</f>
        <v>0</v>
      </c>
      <c r="Q191" s="170">
        <f>IF('Indicator Date hidden'!R192="x","x",$Q$2-'Indicator Date hidden'!R192)</f>
        <v>2</v>
      </c>
      <c r="R191" s="170">
        <f>IF('Indicator Date hidden'!S192="x","x",$R$2-'Indicator Date hidden'!S192)</f>
        <v>0</v>
      </c>
      <c r="S191" s="170">
        <f>IF('Indicator Date hidden'!T192="x","x",$S$2-'Indicator Date hidden'!T192)</f>
        <v>0</v>
      </c>
      <c r="T191" s="170">
        <f>IF('Indicator Date hidden'!U192="x","x",$T$2-'Indicator Date hidden'!U192)</f>
        <v>0</v>
      </c>
      <c r="U191" s="170">
        <f>IF('Indicator Date hidden'!V192="x","x",$U$2-'Indicator Date hidden'!V192)</f>
        <v>0</v>
      </c>
      <c r="V191" s="170">
        <f>IF('Indicator Date hidden'!W192="x","x",$V$2-'Indicator Date hidden'!W192)</f>
        <v>1</v>
      </c>
      <c r="W191" s="170">
        <f>IF('Indicator Date hidden'!X192="x","x",$W$2-'Indicator Date hidden'!X192)</f>
        <v>3</v>
      </c>
      <c r="X191" s="170">
        <f>IF('Indicator Date hidden'!Y192="x","x",$X$2-'Indicator Date hidden'!Y192)</f>
        <v>6</v>
      </c>
      <c r="Y191" s="170">
        <f>IF('Indicator Date hidden'!Z192="x","x",$Y$2-'Indicator Date hidden'!Z192)</f>
        <v>0</v>
      </c>
      <c r="Z191" s="170">
        <f>IF('Indicator Date hidden'!AA192="x","x",$Z$2-'Indicator Date hidden'!AA192)</f>
        <v>0</v>
      </c>
      <c r="AA191" s="170">
        <f>IF('Indicator Date hidden'!AB192="x","x",$AA$2-'Indicator Date hidden'!AB192)</f>
        <v>0</v>
      </c>
      <c r="AB191" s="170">
        <f>IF('Indicator Date hidden'!AC192="x","x",$AB$2-'Indicator Date hidden'!AC192)</f>
        <v>0</v>
      </c>
      <c r="AC191" s="170">
        <f>IF('Indicator Date hidden'!AD192="x","x",$AC$2-'Indicator Date hidden'!AD192)</f>
        <v>0</v>
      </c>
      <c r="AD191" s="170">
        <f>IF('Indicator Date hidden'!AE192="x","x",$AD$2-'Indicator Date hidden'!AE192)</f>
        <v>0</v>
      </c>
      <c r="AE191" s="170">
        <f>IF('Indicator Date hidden'!AF192="x","x",$AE$2-'Indicator Date hidden'!AF192)</f>
        <v>0</v>
      </c>
      <c r="AF191" s="170">
        <f>IF('Indicator Date hidden'!AG192="x","x",$AF$2-'Indicator Date hidden'!AG192)</f>
        <v>10</v>
      </c>
      <c r="AG191" s="170">
        <f>IF('Indicator Date hidden'!AH192="x","x",$AG$2-'Indicator Date hidden'!AH192)</f>
        <v>0</v>
      </c>
      <c r="AH191" s="170">
        <f>IF('Indicator Date hidden'!AI192="x","x",$AH$2-'Indicator Date hidden'!AI192)</f>
        <v>0</v>
      </c>
      <c r="AI191" s="170">
        <f>IF('Indicator Date hidden'!AJ192="x","x",$AI$2-'Indicator Date hidden'!AJ192)</f>
        <v>0</v>
      </c>
      <c r="AJ191" s="170">
        <f>IF('Indicator Date hidden'!AK192="x","x",$AJ$2-'Indicator Date hidden'!AK192)</f>
        <v>1</v>
      </c>
      <c r="AK191" s="170">
        <f>IF('Indicator Date hidden'!AL192="x","x",$AK$2-'Indicator Date hidden'!AL192)</f>
        <v>1</v>
      </c>
      <c r="AL191" s="170">
        <f>IF('Indicator Date hidden'!AM192="x","x",$AL$2-'Indicator Date hidden'!AM192)</f>
        <v>0</v>
      </c>
      <c r="AM191" s="170">
        <f>IF('Indicator Date hidden'!AN192="x","x",$AM$2-'Indicator Date hidden'!AN192)</f>
        <v>0</v>
      </c>
      <c r="AN191" s="170">
        <f>IF('Indicator Date hidden'!AO192="x","x",$AN$2-'Indicator Date hidden'!AO192)</f>
        <v>0</v>
      </c>
      <c r="AO191" s="170">
        <f>IF('Indicator Date hidden'!AP192="x","x",$AO$2-'Indicator Date hidden'!AP192)</f>
        <v>1</v>
      </c>
      <c r="AP191" s="170">
        <f>IF('Indicator Date hidden'!AQ192="x","x",$AP$2-'Indicator Date hidden'!AQ192)</f>
        <v>1</v>
      </c>
      <c r="AQ191" s="170">
        <f>IF('Indicator Date hidden'!AR192="x","x",$AQ$2-'Indicator Date hidden'!AR192)</f>
        <v>0</v>
      </c>
      <c r="AR191" s="170">
        <f>IF('Indicator Date hidden'!AS192="x","x",$AR$2-'Indicator Date hidden'!AS192)</f>
        <v>0</v>
      </c>
      <c r="AS191" s="170">
        <f>IF('Indicator Date hidden'!AT192="x","x",$AS$2-'Indicator Date hidden'!AT192)</f>
        <v>0</v>
      </c>
      <c r="AT191" s="170">
        <f>IF('Indicator Date hidden'!AU192="x","x",$AT$2-'Indicator Date hidden'!AU192)</f>
        <v>0</v>
      </c>
      <c r="AU191" s="170">
        <f>IF('Indicator Date hidden'!AV192="x","x",$AU$2-'Indicator Date hidden'!AV192)</f>
        <v>1</v>
      </c>
      <c r="AV191" s="170">
        <f>IF('Indicator Date hidden'!AW192="x","x",$AV$2-'Indicator Date hidden'!AW192)</f>
        <v>0</v>
      </c>
      <c r="AW191" s="170">
        <f>IF('Indicator Date hidden'!AX192="x","x",$AW$2-'Indicator Date hidden'!AX192)</f>
        <v>0</v>
      </c>
      <c r="AX191" s="170">
        <f>IF('Indicator Date hidden'!AY192="x","x",$AX$2-'Indicator Date hidden'!AY192)</f>
        <v>0</v>
      </c>
      <c r="AY191" s="170">
        <f>IF('Indicator Date hidden'!AZ192="x","x",$AY$2-'Indicator Date hidden'!AZ192)</f>
        <v>3</v>
      </c>
      <c r="AZ191" s="170">
        <f>IF('Indicator Date hidden'!BA192="x","x",$AZ$2-'Indicator Date hidden'!BA192)</f>
        <v>3</v>
      </c>
      <c r="BA191" s="5">
        <f t="shared" si="10"/>
        <v>33</v>
      </c>
      <c r="BB191" s="171">
        <f t="shared" si="11"/>
        <v>0.6470588235294118</v>
      </c>
      <c r="BC191" s="5">
        <f t="shared" si="12"/>
        <v>12</v>
      </c>
      <c r="BD191" s="171">
        <f t="shared" si="13"/>
        <v>1.724375754189855</v>
      </c>
      <c r="BE191" s="174">
        <f t="shared" si="14"/>
        <v>0</v>
      </c>
    </row>
    <row r="192" spans="1:57" x14ac:dyDescent="0.25">
      <c r="A192" t="s">
        <v>354</v>
      </c>
      <c r="B192" s="170">
        <f>IF('Indicator Date hidden'!C193="x","x",$B$2-'Indicator Date hidden'!C193)</f>
        <v>0</v>
      </c>
      <c r="C192" s="170">
        <f>IF('Indicator Date hidden'!D193="x","x",$C$2-'Indicator Date hidden'!D193)</f>
        <v>0</v>
      </c>
      <c r="D192" s="170">
        <f>IF('Indicator Date hidden'!E193="x","x",$D$2-'Indicator Date hidden'!E193)</f>
        <v>0</v>
      </c>
      <c r="E192" s="170">
        <f>IF('Indicator Date hidden'!F193="x","x",$E$2-'Indicator Date hidden'!F193)</f>
        <v>0</v>
      </c>
      <c r="F192" s="170">
        <f>IF('Indicator Date hidden'!G193="x","x",$F$2-'Indicator Date hidden'!G193)</f>
        <v>0</v>
      </c>
      <c r="G192" s="170">
        <f>IF('Indicator Date hidden'!H193="x","x",$G$2-'Indicator Date hidden'!H193)</f>
        <v>0</v>
      </c>
      <c r="H192" s="170">
        <f>IF('Indicator Date hidden'!I193="x","x",$H$2-'Indicator Date hidden'!I193)</f>
        <v>0</v>
      </c>
      <c r="I192" s="170">
        <f>IF('Indicator Date hidden'!J193="x","x",$I$2-'Indicator Date hidden'!J193)</f>
        <v>0</v>
      </c>
      <c r="J192" s="170">
        <f>IF('Indicator Date hidden'!K193="x","x",$J$2-'Indicator Date hidden'!K193)</f>
        <v>0</v>
      </c>
      <c r="K192" s="170">
        <f>IF('Indicator Date hidden'!L193="x","x",$K$2-'Indicator Date hidden'!L193)</f>
        <v>0</v>
      </c>
      <c r="L192" s="170">
        <f>IF('Indicator Date hidden'!M193="x","x",$L$2-'Indicator Date hidden'!M193)</f>
        <v>0</v>
      </c>
      <c r="M192" s="170">
        <f>IF('Indicator Date hidden'!N193="x","x",$M$2-'Indicator Date hidden'!N193)</f>
        <v>0</v>
      </c>
      <c r="N192" s="170">
        <f>IF('Indicator Date hidden'!O193="x","x",$N$2-'Indicator Date hidden'!O193)</f>
        <v>0</v>
      </c>
      <c r="O192" s="170">
        <f>IF('Indicator Date hidden'!P193="x","x",$O$2-'Indicator Date hidden'!P193)</f>
        <v>0</v>
      </c>
      <c r="P192" s="170">
        <f>IF('Indicator Date hidden'!Q193="x","x",$P$2-'Indicator Date hidden'!Q193)</f>
        <v>0</v>
      </c>
      <c r="Q192" s="170">
        <f>IF('Indicator Date hidden'!R193="x","x",$Q$2-'Indicator Date hidden'!R193)</f>
        <v>1</v>
      </c>
      <c r="R192" s="170">
        <f>IF('Indicator Date hidden'!S193="x","x",$R$2-'Indicator Date hidden'!S193)</f>
        <v>0</v>
      </c>
      <c r="S192" s="170">
        <f>IF('Indicator Date hidden'!T193="x","x",$S$2-'Indicator Date hidden'!T193)</f>
        <v>0</v>
      </c>
      <c r="T192" s="170">
        <f>IF('Indicator Date hidden'!U193="x","x",$T$2-'Indicator Date hidden'!U193)</f>
        <v>0</v>
      </c>
      <c r="U192" s="170">
        <f>IF('Indicator Date hidden'!V193="x","x",$U$2-'Indicator Date hidden'!V193)</f>
        <v>0</v>
      </c>
      <c r="V192" s="170">
        <f>IF('Indicator Date hidden'!W193="x","x",$V$2-'Indicator Date hidden'!W193)</f>
        <v>1</v>
      </c>
      <c r="W192" s="170">
        <f>IF('Indicator Date hidden'!X193="x","x",$W$2-'Indicator Date hidden'!X193)</f>
        <v>3</v>
      </c>
      <c r="X192" s="170">
        <f>IF('Indicator Date hidden'!Y193="x","x",$X$2-'Indicator Date hidden'!Y193)</f>
        <v>0</v>
      </c>
      <c r="Y192" s="170">
        <f>IF('Indicator Date hidden'!Z193="x","x",$Y$2-'Indicator Date hidden'!Z193)</f>
        <v>0</v>
      </c>
      <c r="Z192" s="170">
        <f>IF('Indicator Date hidden'!AA193="x","x",$Z$2-'Indicator Date hidden'!AA193)</f>
        <v>0</v>
      </c>
      <c r="AA192" s="170">
        <f>IF('Indicator Date hidden'!AB193="x","x",$AA$2-'Indicator Date hidden'!AB193)</f>
        <v>0</v>
      </c>
      <c r="AB192" s="170">
        <f>IF('Indicator Date hidden'!AC193="x","x",$AB$2-'Indicator Date hidden'!AC193)</f>
        <v>0</v>
      </c>
      <c r="AC192" s="170">
        <f>IF('Indicator Date hidden'!AD193="x","x",$AC$2-'Indicator Date hidden'!AD193)</f>
        <v>0</v>
      </c>
      <c r="AD192" s="170">
        <f>IF('Indicator Date hidden'!AE193="x","x",$AD$2-'Indicator Date hidden'!AE193)</f>
        <v>0</v>
      </c>
      <c r="AE192" s="170">
        <f>IF('Indicator Date hidden'!AF193="x","x",$AE$2-'Indicator Date hidden'!AF193)</f>
        <v>0</v>
      </c>
      <c r="AF192" s="170">
        <f>IF('Indicator Date hidden'!AG193="x","x",$AF$2-'Indicator Date hidden'!AG193)</f>
        <v>5</v>
      </c>
      <c r="AG192" s="170">
        <f>IF('Indicator Date hidden'!AH193="x","x",$AG$2-'Indicator Date hidden'!AH193)</f>
        <v>0</v>
      </c>
      <c r="AH192" s="170">
        <f>IF('Indicator Date hidden'!AI193="x","x",$AH$2-'Indicator Date hidden'!AI193)</f>
        <v>0</v>
      </c>
      <c r="AI192" s="170">
        <f>IF('Indicator Date hidden'!AJ193="x","x",$AI$2-'Indicator Date hidden'!AJ193)</f>
        <v>0</v>
      </c>
      <c r="AJ192" s="170" t="str">
        <f>IF('Indicator Date hidden'!AK193="x","x",$AJ$2-'Indicator Date hidden'!AK193)</f>
        <v>x</v>
      </c>
      <c r="AK192" s="170">
        <f>IF('Indicator Date hidden'!AL193="x","x",$AK$2-'Indicator Date hidden'!AL193)</f>
        <v>1</v>
      </c>
      <c r="AL192" s="170">
        <f>IF('Indicator Date hidden'!AM193="x","x",$AL$2-'Indicator Date hidden'!AM193)</f>
        <v>0</v>
      </c>
      <c r="AM192" s="170">
        <f>IF('Indicator Date hidden'!AN193="x","x",$AM$2-'Indicator Date hidden'!AN193)</f>
        <v>0</v>
      </c>
      <c r="AN192" s="170">
        <f>IF('Indicator Date hidden'!AO193="x","x",$AN$2-'Indicator Date hidden'!AO193)</f>
        <v>0</v>
      </c>
      <c r="AO192" s="170">
        <f>IF('Indicator Date hidden'!AP193="x","x",$AO$2-'Indicator Date hidden'!AP193)</f>
        <v>1</v>
      </c>
      <c r="AP192" s="170">
        <f>IF('Indicator Date hidden'!AQ193="x","x",$AP$2-'Indicator Date hidden'!AQ193)</f>
        <v>1</v>
      </c>
      <c r="AQ192" s="170">
        <f>IF('Indicator Date hidden'!AR193="x","x",$AQ$2-'Indicator Date hidden'!AR193)</f>
        <v>6</v>
      </c>
      <c r="AR192" s="170">
        <f>IF('Indicator Date hidden'!AS193="x","x",$AR$2-'Indicator Date hidden'!AS193)</f>
        <v>0</v>
      </c>
      <c r="AS192" s="170">
        <f>IF('Indicator Date hidden'!AT193="x","x",$AS$2-'Indicator Date hidden'!AT193)</f>
        <v>0</v>
      </c>
      <c r="AT192" s="170">
        <f>IF('Indicator Date hidden'!AU193="x","x",$AT$2-'Indicator Date hidden'!AU193)</f>
        <v>0</v>
      </c>
      <c r="AU192" s="170">
        <f>IF('Indicator Date hidden'!AV193="x","x",$AU$2-'Indicator Date hidden'!AV193)</f>
        <v>1</v>
      </c>
      <c r="AV192" s="170">
        <f>IF('Indicator Date hidden'!AW193="x","x",$AV$2-'Indicator Date hidden'!AW193)</f>
        <v>0</v>
      </c>
      <c r="AW192" s="170">
        <f>IF('Indicator Date hidden'!AX193="x","x",$AW$2-'Indicator Date hidden'!AX193)</f>
        <v>0</v>
      </c>
      <c r="AX192" s="170">
        <f>IF('Indicator Date hidden'!AY193="x","x",$AX$2-'Indicator Date hidden'!AY193)</f>
        <v>0</v>
      </c>
      <c r="AY192" s="170">
        <f>IF('Indicator Date hidden'!AZ193="x","x",$AY$2-'Indicator Date hidden'!AZ193)</f>
        <v>0</v>
      </c>
      <c r="AZ192" s="170">
        <f>IF('Indicator Date hidden'!BA193="x","x",$AZ$2-'Indicator Date hidden'!BA193)</f>
        <v>0</v>
      </c>
      <c r="BA192" s="5">
        <f t="shared" si="10"/>
        <v>20</v>
      </c>
      <c r="BB192" s="171">
        <f t="shared" si="11"/>
        <v>0.4</v>
      </c>
      <c r="BC192" s="5">
        <f t="shared" si="12"/>
        <v>9</v>
      </c>
      <c r="BD192" s="171">
        <f t="shared" si="13"/>
        <v>1.1661903789690602</v>
      </c>
      <c r="BE192" s="174">
        <f t="shared" si="14"/>
        <v>0</v>
      </c>
    </row>
    <row r="193" spans="1:57" x14ac:dyDescent="0.25">
      <c r="A193" t="s">
        <v>356</v>
      </c>
      <c r="B193" s="170">
        <f>IF('Indicator Date hidden'!C194="x","x",$B$2-'Indicator Date hidden'!C194)</f>
        <v>0</v>
      </c>
      <c r="C193" s="170">
        <f>IF('Indicator Date hidden'!D194="x","x",$C$2-'Indicator Date hidden'!D194)</f>
        <v>0</v>
      </c>
      <c r="D193" s="170">
        <f>IF('Indicator Date hidden'!E194="x","x",$D$2-'Indicator Date hidden'!E194)</f>
        <v>0</v>
      </c>
      <c r="E193" s="170">
        <f>IF('Indicator Date hidden'!F194="x","x",$E$2-'Indicator Date hidden'!F194)</f>
        <v>0</v>
      </c>
      <c r="F193" s="170">
        <f>IF('Indicator Date hidden'!G194="x","x",$F$2-'Indicator Date hidden'!G194)</f>
        <v>0</v>
      </c>
      <c r="G193" s="170">
        <f>IF('Indicator Date hidden'!H194="x","x",$G$2-'Indicator Date hidden'!H194)</f>
        <v>0</v>
      </c>
      <c r="H193" s="170">
        <f>IF('Indicator Date hidden'!I194="x","x",$H$2-'Indicator Date hidden'!I194)</f>
        <v>0</v>
      </c>
      <c r="I193" s="170">
        <f>IF('Indicator Date hidden'!J194="x","x",$I$2-'Indicator Date hidden'!J194)</f>
        <v>0</v>
      </c>
      <c r="J193" s="170">
        <f>IF('Indicator Date hidden'!K194="x","x",$J$2-'Indicator Date hidden'!K194)</f>
        <v>0</v>
      </c>
      <c r="K193" s="170">
        <f>IF('Indicator Date hidden'!L194="x","x",$K$2-'Indicator Date hidden'!L194)</f>
        <v>0</v>
      </c>
      <c r="L193" s="170">
        <f>IF('Indicator Date hidden'!M194="x","x",$L$2-'Indicator Date hidden'!M194)</f>
        <v>0</v>
      </c>
      <c r="M193" s="170">
        <f>IF('Indicator Date hidden'!N194="x","x",$M$2-'Indicator Date hidden'!N194)</f>
        <v>0</v>
      </c>
      <c r="N193" s="170">
        <f>IF('Indicator Date hidden'!O194="x","x",$N$2-'Indicator Date hidden'!O194)</f>
        <v>0</v>
      </c>
      <c r="O193" s="170">
        <f>IF('Indicator Date hidden'!P194="x","x",$O$2-'Indicator Date hidden'!P194)</f>
        <v>0</v>
      </c>
      <c r="P193" s="170">
        <f>IF('Indicator Date hidden'!Q194="x","x",$P$2-'Indicator Date hidden'!Q194)</f>
        <v>0</v>
      </c>
      <c r="Q193" s="170">
        <f>IF('Indicator Date hidden'!R194="x","x",$Q$2-'Indicator Date hidden'!R194)</f>
        <v>1</v>
      </c>
      <c r="R193" s="170">
        <f>IF('Indicator Date hidden'!S194="x","x",$R$2-'Indicator Date hidden'!S194)</f>
        <v>0</v>
      </c>
      <c r="S193" s="170">
        <f>IF('Indicator Date hidden'!T194="x","x",$S$2-'Indicator Date hidden'!T194)</f>
        <v>0</v>
      </c>
      <c r="T193" s="170">
        <f>IF('Indicator Date hidden'!U194="x","x",$T$2-'Indicator Date hidden'!U194)</f>
        <v>0</v>
      </c>
      <c r="U193" s="170">
        <f>IF('Indicator Date hidden'!V194="x","x",$U$2-'Indicator Date hidden'!V194)</f>
        <v>0</v>
      </c>
      <c r="V193" s="170">
        <f>IF('Indicator Date hidden'!W194="x","x",$V$2-'Indicator Date hidden'!W194)</f>
        <v>1</v>
      </c>
      <c r="W193" s="170">
        <f>IF('Indicator Date hidden'!X194="x","x",$W$2-'Indicator Date hidden'!X194)</f>
        <v>2</v>
      </c>
      <c r="X193" s="170">
        <f>IF('Indicator Date hidden'!Y194="x","x",$X$2-'Indicator Date hidden'!Y194)</f>
        <v>5</v>
      </c>
      <c r="Y193" s="170">
        <f>IF('Indicator Date hidden'!Z194="x","x",$Y$2-'Indicator Date hidden'!Z194)</f>
        <v>0</v>
      </c>
      <c r="Z193" s="170">
        <f>IF('Indicator Date hidden'!AA194="x","x",$Z$2-'Indicator Date hidden'!AA194)</f>
        <v>0</v>
      </c>
      <c r="AA193" s="170">
        <f>IF('Indicator Date hidden'!AB194="x","x",$AA$2-'Indicator Date hidden'!AB194)</f>
        <v>0</v>
      </c>
      <c r="AB193" s="170">
        <f>IF('Indicator Date hidden'!AC194="x","x",$AB$2-'Indicator Date hidden'!AC194)</f>
        <v>0</v>
      </c>
      <c r="AC193" s="170">
        <f>IF('Indicator Date hidden'!AD194="x","x",$AC$2-'Indicator Date hidden'!AD194)</f>
        <v>0</v>
      </c>
      <c r="AD193" s="170">
        <f>IF('Indicator Date hidden'!AE194="x","x",$AD$2-'Indicator Date hidden'!AE194)</f>
        <v>0</v>
      </c>
      <c r="AE193" s="170">
        <f>IF('Indicator Date hidden'!AF194="x","x",$AE$2-'Indicator Date hidden'!AF194)</f>
        <v>0</v>
      </c>
      <c r="AF193" s="170" t="str">
        <f>IF('Indicator Date hidden'!AG194="x","x",$AF$2-'Indicator Date hidden'!AG194)</f>
        <v>x</v>
      </c>
      <c r="AG193" s="170">
        <f>IF('Indicator Date hidden'!AH194="x","x",$AG$2-'Indicator Date hidden'!AH194)</f>
        <v>0</v>
      </c>
      <c r="AH193" s="170">
        <f>IF('Indicator Date hidden'!AI194="x","x",$AH$2-'Indicator Date hidden'!AI194)</f>
        <v>0</v>
      </c>
      <c r="AI193" s="170">
        <f>IF('Indicator Date hidden'!AJ194="x","x",$AI$2-'Indicator Date hidden'!AJ194)</f>
        <v>0</v>
      </c>
      <c r="AJ193" s="170" t="str">
        <f>IF('Indicator Date hidden'!AK194="x","x",$AJ$2-'Indicator Date hidden'!AK194)</f>
        <v>x</v>
      </c>
      <c r="AK193" s="170">
        <f>IF('Indicator Date hidden'!AL194="x","x",$AK$2-'Indicator Date hidden'!AL194)</f>
        <v>1</v>
      </c>
      <c r="AL193" s="170">
        <f>IF('Indicator Date hidden'!AM194="x","x",$AL$2-'Indicator Date hidden'!AM194)</f>
        <v>0</v>
      </c>
      <c r="AM193" s="170">
        <f>IF('Indicator Date hidden'!AN194="x","x",$AM$2-'Indicator Date hidden'!AN194)</f>
        <v>0</v>
      </c>
      <c r="AN193" s="170">
        <f>IF('Indicator Date hidden'!AO194="x","x",$AN$2-'Indicator Date hidden'!AO194)</f>
        <v>0</v>
      </c>
      <c r="AO193" s="170" t="str">
        <f>IF('Indicator Date hidden'!AP194="x","x",$AO$2-'Indicator Date hidden'!AP194)</f>
        <v>x</v>
      </c>
      <c r="AP193" s="170" t="str">
        <f>IF('Indicator Date hidden'!AQ194="x","x",$AP$2-'Indicator Date hidden'!AQ194)</f>
        <v>x</v>
      </c>
      <c r="AQ193" s="170">
        <f>IF('Indicator Date hidden'!AR194="x","x",$AQ$2-'Indicator Date hidden'!AR194)</f>
        <v>0</v>
      </c>
      <c r="AR193" s="170">
        <f>IF('Indicator Date hidden'!AS194="x","x",$AR$2-'Indicator Date hidden'!AS194)</f>
        <v>0</v>
      </c>
      <c r="AS193" s="170">
        <f>IF('Indicator Date hidden'!AT194="x","x",$AS$2-'Indicator Date hidden'!AT194)</f>
        <v>0</v>
      </c>
      <c r="AT193" s="170">
        <f>IF('Indicator Date hidden'!AU194="x","x",$AT$2-'Indicator Date hidden'!AU194)</f>
        <v>0</v>
      </c>
      <c r="AU193" s="170">
        <f>IF('Indicator Date hidden'!AV194="x","x",$AU$2-'Indicator Date hidden'!AV194)</f>
        <v>1</v>
      </c>
      <c r="AV193" s="170">
        <f>IF('Indicator Date hidden'!AW194="x","x",$AV$2-'Indicator Date hidden'!AW194)</f>
        <v>0</v>
      </c>
      <c r="AW193" s="170">
        <f>IF('Indicator Date hidden'!AX194="x","x",$AW$2-'Indicator Date hidden'!AX194)</f>
        <v>0</v>
      </c>
      <c r="AX193" s="170">
        <f>IF('Indicator Date hidden'!AY194="x","x",$AX$2-'Indicator Date hidden'!AY194)</f>
        <v>0</v>
      </c>
      <c r="AY193" s="170">
        <f>IF('Indicator Date hidden'!AZ194="x","x",$AY$2-'Indicator Date hidden'!AZ194)</f>
        <v>0</v>
      </c>
      <c r="AZ193" s="170">
        <f>IF('Indicator Date hidden'!BA194="x","x",$AZ$2-'Indicator Date hidden'!BA194)</f>
        <v>0</v>
      </c>
      <c r="BA193" s="5">
        <f t="shared" si="10"/>
        <v>11</v>
      </c>
      <c r="BB193" s="171">
        <f t="shared" si="11"/>
        <v>0.23404255319148937</v>
      </c>
      <c r="BC193" s="5">
        <f t="shared" si="12"/>
        <v>6</v>
      </c>
      <c r="BD193" s="171">
        <f t="shared" si="13"/>
        <v>0.80458171919953347</v>
      </c>
      <c r="BE193" s="174">
        <f t="shared" si="14"/>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200"/>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row>
    <row r="2" spans="1:58"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481</v>
      </c>
      <c r="AD2" s="143" t="s">
        <v>997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877</v>
      </c>
      <c r="AZ2" s="143" t="s">
        <v>389</v>
      </c>
      <c r="BA2" s="143" t="s">
        <v>388</v>
      </c>
      <c r="BB2" s="143" t="s">
        <v>906</v>
      </c>
      <c r="BC2" s="143" t="s">
        <v>925</v>
      </c>
      <c r="BD2" s="143" t="s">
        <v>946</v>
      </c>
      <c r="BE2" s="143" t="s">
        <v>788</v>
      </c>
    </row>
    <row r="3" spans="1:58" x14ac:dyDescent="0.25">
      <c r="A3" s="134" t="s">
        <v>488</v>
      </c>
      <c r="B3" s="111"/>
      <c r="C3" s="161">
        <v>2015</v>
      </c>
      <c r="D3" s="161">
        <v>2015</v>
      </c>
      <c r="E3" s="161">
        <v>2015</v>
      </c>
      <c r="F3" s="161">
        <v>2015</v>
      </c>
      <c r="G3" s="161">
        <v>2015</v>
      </c>
      <c r="H3" s="161">
        <v>2015</v>
      </c>
      <c r="I3" s="161">
        <v>2015</v>
      </c>
      <c r="J3" s="161" t="s">
        <v>1107</v>
      </c>
      <c r="K3" s="161" t="s">
        <v>1107</v>
      </c>
      <c r="L3" s="161" t="s">
        <v>1107</v>
      </c>
      <c r="M3" s="161">
        <v>2018</v>
      </c>
      <c r="N3" s="161">
        <v>2018</v>
      </c>
      <c r="O3" s="161">
        <v>2017</v>
      </c>
      <c r="P3" s="161">
        <v>2017</v>
      </c>
      <c r="Q3" s="161">
        <v>2015</v>
      </c>
      <c r="R3" s="161" t="s">
        <v>1085</v>
      </c>
      <c r="S3" s="161" t="s">
        <v>1118</v>
      </c>
      <c r="T3" s="161">
        <v>2015</v>
      </c>
      <c r="U3" s="161">
        <v>2016</v>
      </c>
      <c r="V3" s="161">
        <v>2016</v>
      </c>
      <c r="W3" s="161">
        <v>2016</v>
      </c>
      <c r="X3" s="161" t="s">
        <v>1120</v>
      </c>
      <c r="Y3" s="161" t="s">
        <v>1121</v>
      </c>
      <c r="Z3" s="161">
        <v>2016</v>
      </c>
      <c r="AA3" s="161">
        <v>2016</v>
      </c>
      <c r="AB3" s="161">
        <v>2016</v>
      </c>
      <c r="AC3" s="161">
        <v>2015</v>
      </c>
      <c r="AD3" s="161">
        <v>2015</v>
      </c>
      <c r="AE3" s="161">
        <v>2012</v>
      </c>
      <c r="AF3" s="161">
        <v>2015</v>
      </c>
      <c r="AG3" s="161" t="s">
        <v>1122</v>
      </c>
      <c r="AH3" s="161">
        <v>2016</v>
      </c>
      <c r="AI3" s="161">
        <v>2017</v>
      </c>
      <c r="AJ3" s="161">
        <v>2018</v>
      </c>
      <c r="AK3" s="161">
        <v>2018</v>
      </c>
      <c r="AL3" s="161">
        <v>2018</v>
      </c>
      <c r="AM3" s="161">
        <v>2017</v>
      </c>
      <c r="AN3" s="161" t="s">
        <v>905</v>
      </c>
      <c r="AO3" s="161" t="s">
        <v>905</v>
      </c>
      <c r="AP3" s="161" t="s">
        <v>1057</v>
      </c>
      <c r="AQ3" s="161" t="s">
        <v>1058</v>
      </c>
      <c r="AR3" s="161" t="s">
        <v>942</v>
      </c>
      <c r="AS3" s="161">
        <v>2016</v>
      </c>
      <c r="AT3" s="161">
        <v>2017</v>
      </c>
      <c r="AU3" s="161">
        <v>2016</v>
      </c>
      <c r="AV3" s="161" t="s">
        <v>1119</v>
      </c>
      <c r="AW3" s="161">
        <v>2015</v>
      </c>
      <c r="AX3" s="161">
        <v>2016</v>
      </c>
      <c r="AY3" s="161">
        <v>2014</v>
      </c>
      <c r="AZ3" s="161">
        <v>2015</v>
      </c>
      <c r="BA3" s="161">
        <v>2015</v>
      </c>
      <c r="BB3" s="161">
        <v>2017</v>
      </c>
      <c r="BC3" s="161">
        <v>2017</v>
      </c>
      <c r="BD3" s="161">
        <v>2015</v>
      </c>
      <c r="BE3" s="161">
        <v>2014</v>
      </c>
    </row>
    <row r="4" spans="1:58" ht="25.5" x14ac:dyDescent="0.25">
      <c r="A4" s="135" t="s">
        <v>439</v>
      </c>
      <c r="B4" s="111"/>
      <c r="C4" s="112" t="s">
        <v>947</v>
      </c>
      <c r="D4" s="112" t="s">
        <v>947</v>
      </c>
      <c r="E4" s="112" t="s">
        <v>947</v>
      </c>
      <c r="F4" s="112" t="s">
        <v>947</v>
      </c>
      <c r="G4" s="112" t="s">
        <v>947</v>
      </c>
      <c r="H4" s="112" t="s">
        <v>947</v>
      </c>
      <c r="I4" s="112" t="s">
        <v>947</v>
      </c>
      <c r="J4" s="112" t="s">
        <v>947</v>
      </c>
      <c r="K4" s="112" t="s">
        <v>947</v>
      </c>
      <c r="L4" s="112" t="s">
        <v>947</v>
      </c>
      <c r="M4" s="112" t="s">
        <v>947</v>
      </c>
      <c r="N4" s="112" t="s">
        <v>947</v>
      </c>
      <c r="O4" s="112" t="s">
        <v>947</v>
      </c>
      <c r="P4" s="112" t="s">
        <v>947</v>
      </c>
      <c r="Q4" s="112" t="s">
        <v>947</v>
      </c>
      <c r="R4" s="112" t="s">
        <v>947</v>
      </c>
      <c r="S4" s="112" t="s">
        <v>947</v>
      </c>
      <c r="T4" s="112" t="s">
        <v>947</v>
      </c>
      <c r="U4" s="112" t="s">
        <v>947</v>
      </c>
      <c r="V4" s="112" t="s">
        <v>947</v>
      </c>
      <c r="W4" s="112" t="s">
        <v>947</v>
      </c>
      <c r="X4" s="112" t="s">
        <v>947</v>
      </c>
      <c r="Y4" s="112" t="s">
        <v>947</v>
      </c>
      <c r="Z4" s="112" t="s">
        <v>947</v>
      </c>
      <c r="AA4" s="112" t="s">
        <v>947</v>
      </c>
      <c r="AB4" s="112" t="s">
        <v>947</v>
      </c>
      <c r="AC4" s="112" t="s">
        <v>947</v>
      </c>
      <c r="AD4" s="112" t="s">
        <v>996</v>
      </c>
      <c r="AE4" s="112" t="s">
        <v>947</v>
      </c>
      <c r="AF4" s="112" t="s">
        <v>947</v>
      </c>
      <c r="AG4" s="112" t="s">
        <v>947</v>
      </c>
      <c r="AH4" s="112" t="s">
        <v>947</v>
      </c>
      <c r="AI4" s="112" t="s">
        <v>947</v>
      </c>
      <c r="AJ4" s="112" t="s">
        <v>947</v>
      </c>
      <c r="AK4" s="112" t="s">
        <v>947</v>
      </c>
      <c r="AL4" s="112" t="s">
        <v>947</v>
      </c>
      <c r="AM4" s="112" t="s">
        <v>947</v>
      </c>
      <c r="AN4" s="112" t="s">
        <v>947</v>
      </c>
      <c r="AO4" s="112" t="s">
        <v>947</v>
      </c>
      <c r="AP4" s="112" t="s">
        <v>947</v>
      </c>
      <c r="AQ4" s="112" t="s">
        <v>947</v>
      </c>
      <c r="AR4" s="112" t="s">
        <v>947</v>
      </c>
      <c r="AS4" s="112" t="s">
        <v>947</v>
      </c>
      <c r="AT4" s="112" t="s">
        <v>947</v>
      </c>
      <c r="AU4" s="112" t="s">
        <v>947</v>
      </c>
      <c r="AV4" s="112" t="s">
        <v>947</v>
      </c>
      <c r="AW4" s="112" t="s">
        <v>947</v>
      </c>
      <c r="AX4" s="112" t="s">
        <v>947</v>
      </c>
      <c r="AY4" s="112" t="s">
        <v>947</v>
      </c>
      <c r="AZ4" s="112" t="s">
        <v>947</v>
      </c>
      <c r="BA4" s="112" t="s">
        <v>947</v>
      </c>
      <c r="BB4" s="112" t="s">
        <v>947</v>
      </c>
      <c r="BC4" s="112" t="s">
        <v>947</v>
      </c>
      <c r="BD4" s="112" t="s">
        <v>947</v>
      </c>
      <c r="BE4" s="112" t="s">
        <v>947</v>
      </c>
    </row>
    <row r="5" spans="1:58" x14ac:dyDescent="0.25">
      <c r="A5" s="133" t="s">
        <v>1</v>
      </c>
      <c r="B5" s="111" t="s">
        <v>0</v>
      </c>
      <c r="C5" s="165" t="s">
        <v>1126</v>
      </c>
      <c r="D5" s="165" t="s">
        <v>1126</v>
      </c>
      <c r="E5" s="165" t="s">
        <v>1017</v>
      </c>
      <c r="F5" s="165" t="s">
        <v>1017</v>
      </c>
      <c r="G5" s="165" t="s">
        <v>1017</v>
      </c>
      <c r="H5" s="165" t="s">
        <v>1017</v>
      </c>
      <c r="I5" s="165" t="s">
        <v>1017</v>
      </c>
      <c r="J5" s="165" t="s">
        <v>1013</v>
      </c>
      <c r="K5" s="165" t="s">
        <v>1013</v>
      </c>
      <c r="L5" s="165" t="s">
        <v>545</v>
      </c>
      <c r="M5" s="165" t="s">
        <v>1010</v>
      </c>
      <c r="N5" s="165" t="s">
        <v>1010</v>
      </c>
      <c r="O5" s="165" t="s">
        <v>1018</v>
      </c>
      <c r="P5" s="165" t="s">
        <v>1018</v>
      </c>
      <c r="Q5" s="165" t="s">
        <v>1015</v>
      </c>
      <c r="R5" s="165" t="s">
        <v>1015</v>
      </c>
      <c r="S5" s="165" t="s">
        <v>1019</v>
      </c>
      <c r="T5" s="165" t="s">
        <v>1020</v>
      </c>
      <c r="U5" s="165" t="s">
        <v>1020</v>
      </c>
      <c r="V5" s="165" t="s">
        <v>559</v>
      </c>
      <c r="W5" s="165" t="s">
        <v>994</v>
      </c>
      <c r="X5" s="165" t="s">
        <v>994</v>
      </c>
      <c r="Y5" s="165" t="s">
        <v>994</v>
      </c>
      <c r="Z5" s="165" t="s">
        <v>994</v>
      </c>
      <c r="AA5" s="165" t="s">
        <v>994</v>
      </c>
      <c r="AB5" s="165" t="s">
        <v>1007</v>
      </c>
      <c r="AC5" s="165" t="s">
        <v>994</v>
      </c>
      <c r="AD5" s="109" t="s">
        <v>1016</v>
      </c>
      <c r="AE5" s="165" t="s">
        <v>994</v>
      </c>
      <c r="AF5" s="165" t="s">
        <v>1015</v>
      </c>
      <c r="AG5" s="165" t="s">
        <v>559</v>
      </c>
      <c r="AH5" s="165" t="s">
        <v>1013</v>
      </c>
      <c r="AI5" s="165" t="s">
        <v>1013</v>
      </c>
      <c r="AJ5" s="165" t="s">
        <v>1013</v>
      </c>
      <c r="AK5" s="167" t="s">
        <v>953</v>
      </c>
      <c r="AL5" s="165" t="s">
        <v>1012</v>
      </c>
      <c r="AM5" s="165" t="s">
        <v>1012</v>
      </c>
      <c r="AN5" s="165" t="s">
        <v>545</v>
      </c>
      <c r="AO5" s="165" t="s">
        <v>545</v>
      </c>
      <c r="AP5" s="165" t="s">
        <v>545</v>
      </c>
      <c r="AQ5" s="165" t="s">
        <v>545</v>
      </c>
      <c r="AR5" s="165" t="s">
        <v>1008</v>
      </c>
      <c r="AS5" s="165" t="s">
        <v>559</v>
      </c>
      <c r="AT5" s="165" t="s">
        <v>1009</v>
      </c>
      <c r="AU5" s="165" t="s">
        <v>559</v>
      </c>
      <c r="AV5" s="165" t="s">
        <v>556</v>
      </c>
      <c r="AW5" s="165" t="s">
        <v>559</v>
      </c>
      <c r="AX5" s="165" t="s">
        <v>559</v>
      </c>
      <c r="AY5" s="165" t="s">
        <v>952</v>
      </c>
      <c r="AZ5" s="165" t="s">
        <v>1011</v>
      </c>
      <c r="BA5" s="165" t="s">
        <v>1011</v>
      </c>
      <c r="BB5" s="165" t="s">
        <v>559</v>
      </c>
      <c r="BC5" s="165" t="s">
        <v>559</v>
      </c>
      <c r="BD5" s="165" t="s">
        <v>1010</v>
      </c>
      <c r="BE5" s="165" t="s">
        <v>559</v>
      </c>
      <c r="BF5" s="108"/>
    </row>
    <row r="6" spans="1:58" x14ac:dyDescent="0.25">
      <c r="A6" s="133" t="s">
        <v>3</v>
      </c>
      <c r="B6" s="111" t="s">
        <v>2</v>
      </c>
      <c r="C6" s="165" t="s">
        <v>1126</v>
      </c>
      <c r="D6" s="165" t="s">
        <v>1126</v>
      </c>
      <c r="E6" s="165" t="s">
        <v>1017</v>
      </c>
      <c r="F6" s="165" t="s">
        <v>1017</v>
      </c>
      <c r="G6" s="165" t="s">
        <v>1017</v>
      </c>
      <c r="H6" s="165" t="s">
        <v>1017</v>
      </c>
      <c r="I6" s="165" t="s">
        <v>1017</v>
      </c>
      <c r="J6" s="165" t="s">
        <v>1013</v>
      </c>
      <c r="K6" s="165" t="s">
        <v>1013</v>
      </c>
      <c r="L6" s="165" t="s">
        <v>545</v>
      </c>
      <c r="M6" s="165" t="s">
        <v>1010</v>
      </c>
      <c r="N6" s="165" t="s">
        <v>1010</v>
      </c>
      <c r="O6" s="165" t="s">
        <v>1018</v>
      </c>
      <c r="P6" s="165" t="s">
        <v>1018</v>
      </c>
      <c r="Q6" s="165" t="s">
        <v>1015</v>
      </c>
      <c r="R6" s="165" t="s">
        <v>1015</v>
      </c>
      <c r="S6" s="165" t="s">
        <v>1019</v>
      </c>
      <c r="T6" s="165" t="s">
        <v>1020</v>
      </c>
      <c r="U6" s="165" t="s">
        <v>1020</v>
      </c>
      <c r="V6" s="165" t="s">
        <v>559</v>
      </c>
      <c r="W6" s="165" t="s">
        <v>994</v>
      </c>
      <c r="X6" s="165" t="s">
        <v>994</v>
      </c>
      <c r="Y6" s="165" t="s">
        <v>994</v>
      </c>
      <c r="Z6" s="165" t="s">
        <v>994</v>
      </c>
      <c r="AA6" s="165" t="s">
        <v>994</v>
      </c>
      <c r="AB6" s="165" t="s">
        <v>994</v>
      </c>
      <c r="AC6" s="165" t="s">
        <v>994</v>
      </c>
      <c r="AD6" s="109" t="s">
        <v>1016</v>
      </c>
      <c r="AE6" s="165" t="s">
        <v>994</v>
      </c>
      <c r="AF6" s="165" t="s">
        <v>1015</v>
      </c>
      <c r="AG6" s="165" t="s">
        <v>559</v>
      </c>
      <c r="AH6" s="165" t="s">
        <v>1013</v>
      </c>
      <c r="AI6" s="165" t="s">
        <v>1013</v>
      </c>
      <c r="AJ6" s="165" t="s">
        <v>1013</v>
      </c>
      <c r="AK6" s="167" t="s">
        <v>950</v>
      </c>
      <c r="AL6" s="165" t="s">
        <v>1012</v>
      </c>
      <c r="AM6" s="165" t="s">
        <v>1012</v>
      </c>
      <c r="AN6" s="165" t="s">
        <v>545</v>
      </c>
      <c r="AO6" s="165" t="s">
        <v>545</v>
      </c>
      <c r="AP6" s="165" t="s">
        <v>545</v>
      </c>
      <c r="AQ6" s="165" t="s">
        <v>545</v>
      </c>
      <c r="AR6" s="165" t="s">
        <v>1008</v>
      </c>
      <c r="AS6" s="165" t="s">
        <v>559</v>
      </c>
      <c r="AT6" s="165" t="s">
        <v>1009</v>
      </c>
      <c r="AU6" s="165" t="s">
        <v>559</v>
      </c>
      <c r="AV6" s="165" t="s">
        <v>556</v>
      </c>
      <c r="AW6" s="165" t="s">
        <v>559</v>
      </c>
      <c r="AX6" s="165" t="s">
        <v>559</v>
      </c>
      <c r="AY6" s="165" t="s">
        <v>952</v>
      </c>
      <c r="AZ6" s="165" t="s">
        <v>1011</v>
      </c>
      <c r="BA6" s="165" t="s">
        <v>1011</v>
      </c>
      <c r="BB6" s="165" t="s">
        <v>559</v>
      </c>
      <c r="BC6" s="165" t="s">
        <v>559</v>
      </c>
      <c r="BD6" s="165" t="s">
        <v>1010</v>
      </c>
      <c r="BE6" s="165" t="s">
        <v>559</v>
      </c>
      <c r="BF6" s="108"/>
    </row>
    <row r="7" spans="1:58" x14ac:dyDescent="0.25">
      <c r="A7" s="133" t="s">
        <v>5</v>
      </c>
      <c r="B7" s="111" t="s">
        <v>4</v>
      </c>
      <c r="C7" s="165" t="s">
        <v>1126</v>
      </c>
      <c r="D7" s="165" t="s">
        <v>1126</v>
      </c>
      <c r="E7" s="165" t="s">
        <v>1017</v>
      </c>
      <c r="F7" s="165" t="s">
        <v>1017</v>
      </c>
      <c r="G7" s="165" t="s">
        <v>1017</v>
      </c>
      <c r="H7" s="165" t="s">
        <v>1017</v>
      </c>
      <c r="I7" s="165" t="s">
        <v>1017</v>
      </c>
      <c r="J7" s="165" t="s">
        <v>1013</v>
      </c>
      <c r="K7" s="165" t="s">
        <v>1013</v>
      </c>
      <c r="L7" s="165" t="s">
        <v>545</v>
      </c>
      <c r="M7" s="165" t="s">
        <v>1010</v>
      </c>
      <c r="N7" s="165" t="s">
        <v>1010</v>
      </c>
      <c r="O7" s="165" t="s">
        <v>1018</v>
      </c>
      <c r="P7" s="165" t="s">
        <v>1018</v>
      </c>
      <c r="Q7" s="165" t="s">
        <v>1015</v>
      </c>
      <c r="R7" s="165" t="s">
        <v>1015</v>
      </c>
      <c r="S7" s="165" t="s">
        <v>1019</v>
      </c>
      <c r="T7" s="165" t="s">
        <v>1020</v>
      </c>
      <c r="U7" s="165" t="s">
        <v>1020</v>
      </c>
      <c r="V7" s="165" t="s">
        <v>559</v>
      </c>
      <c r="W7" s="165" t="s">
        <v>994</v>
      </c>
      <c r="X7" s="165" t="s">
        <v>994</v>
      </c>
      <c r="Y7" s="165" t="s">
        <v>994</v>
      </c>
      <c r="Z7" s="165" t="s">
        <v>994</v>
      </c>
      <c r="AA7" s="165" t="s">
        <v>994</v>
      </c>
      <c r="AB7" s="165" t="s">
        <v>1007</v>
      </c>
      <c r="AC7" s="165" t="s">
        <v>994</v>
      </c>
      <c r="AD7" s="109" t="s">
        <v>1016</v>
      </c>
      <c r="AE7" s="165" t="s">
        <v>994</v>
      </c>
      <c r="AF7" s="165" t="s">
        <v>1015</v>
      </c>
      <c r="AG7" s="165" t="s">
        <v>559</v>
      </c>
      <c r="AH7" s="165" t="s">
        <v>1013</v>
      </c>
      <c r="AI7" s="165" t="s">
        <v>1013</v>
      </c>
      <c r="AJ7" s="165" t="s">
        <v>1013</v>
      </c>
      <c r="AK7" s="167" t="s">
        <v>953</v>
      </c>
      <c r="AL7" s="165" t="s">
        <v>1012</v>
      </c>
      <c r="AM7" s="165" t="s">
        <v>1012</v>
      </c>
      <c r="AN7" s="165" t="s">
        <v>545</v>
      </c>
      <c r="AO7" s="165" t="s">
        <v>545</v>
      </c>
      <c r="AP7" s="165" t="s">
        <v>545</v>
      </c>
      <c r="AQ7" s="165" t="s">
        <v>545</v>
      </c>
      <c r="AR7" s="165" t="s">
        <v>1008</v>
      </c>
      <c r="AS7" s="165" t="s">
        <v>559</v>
      </c>
      <c r="AT7" s="165" t="s">
        <v>1009</v>
      </c>
      <c r="AU7" s="165" t="s">
        <v>559</v>
      </c>
      <c r="AV7" s="165" t="s">
        <v>556</v>
      </c>
      <c r="AW7" s="165" t="s">
        <v>559</v>
      </c>
      <c r="AX7" s="165" t="s">
        <v>559</v>
      </c>
      <c r="AY7" s="165" t="s">
        <v>952</v>
      </c>
      <c r="AZ7" s="165" t="s">
        <v>1011</v>
      </c>
      <c r="BA7" s="165" t="s">
        <v>1011</v>
      </c>
      <c r="BB7" s="165" t="s">
        <v>559</v>
      </c>
      <c r="BC7" s="165" t="s">
        <v>559</v>
      </c>
      <c r="BD7" s="165" t="s">
        <v>1010</v>
      </c>
      <c r="BE7" s="165" t="s">
        <v>559</v>
      </c>
      <c r="BF7" s="108"/>
    </row>
    <row r="8" spans="1:58" x14ac:dyDescent="0.25">
      <c r="A8" s="133" t="s">
        <v>7</v>
      </c>
      <c r="B8" s="111" t="s">
        <v>6</v>
      </c>
      <c r="C8" s="165" t="s">
        <v>1126</v>
      </c>
      <c r="D8" s="165" t="s">
        <v>1126</v>
      </c>
      <c r="E8" s="165" t="s">
        <v>1017</v>
      </c>
      <c r="F8" s="165" t="s">
        <v>1017</v>
      </c>
      <c r="G8" s="165" t="s">
        <v>1017</v>
      </c>
      <c r="H8" s="165" t="s">
        <v>1017</v>
      </c>
      <c r="I8" s="165" t="s">
        <v>1017</v>
      </c>
      <c r="J8" s="165" t="s">
        <v>1013</v>
      </c>
      <c r="K8" s="165" t="s">
        <v>1013</v>
      </c>
      <c r="L8" s="165" t="s">
        <v>545</v>
      </c>
      <c r="M8" s="165" t="s">
        <v>1010</v>
      </c>
      <c r="N8" s="165" t="s">
        <v>1010</v>
      </c>
      <c r="O8" s="165" t="s">
        <v>1018</v>
      </c>
      <c r="P8" s="165" t="s">
        <v>1018</v>
      </c>
      <c r="Q8" s="165" t="s">
        <v>1015</v>
      </c>
      <c r="R8" s="165" t="s">
        <v>1015</v>
      </c>
      <c r="S8" s="165" t="s">
        <v>1019</v>
      </c>
      <c r="T8" s="165" t="s">
        <v>1020</v>
      </c>
      <c r="U8" s="165" t="s">
        <v>1020</v>
      </c>
      <c r="V8" s="165" t="s">
        <v>559</v>
      </c>
      <c r="W8" s="165" t="s">
        <v>994</v>
      </c>
      <c r="X8" s="165" t="s">
        <v>994</v>
      </c>
      <c r="Y8" s="165" t="s">
        <v>994</v>
      </c>
      <c r="Z8" s="165" t="s">
        <v>994</v>
      </c>
      <c r="AA8" s="165" t="s">
        <v>994</v>
      </c>
      <c r="AB8" s="165" t="s">
        <v>1007</v>
      </c>
      <c r="AC8" s="165" t="s">
        <v>994</v>
      </c>
      <c r="AD8" s="109" t="s">
        <v>1016</v>
      </c>
      <c r="AE8" s="165" t="s">
        <v>994</v>
      </c>
      <c r="AF8" s="165" t="s">
        <v>1015</v>
      </c>
      <c r="AG8" s="165" t="s">
        <v>559</v>
      </c>
      <c r="AH8" s="165" t="s">
        <v>1013</v>
      </c>
      <c r="AI8" s="165" t="s">
        <v>1013</v>
      </c>
      <c r="AJ8" s="165" t="s">
        <v>1013</v>
      </c>
      <c r="AK8" s="167" t="s">
        <v>950</v>
      </c>
      <c r="AL8" s="165" t="s">
        <v>1012</v>
      </c>
      <c r="AM8" s="165" t="s">
        <v>1012</v>
      </c>
      <c r="AN8" s="165" t="s">
        <v>545</v>
      </c>
      <c r="AO8" s="165" t="s">
        <v>545</v>
      </c>
      <c r="AP8" s="165" t="s">
        <v>545</v>
      </c>
      <c r="AQ8" s="165" t="s">
        <v>545</v>
      </c>
      <c r="AR8" s="165" t="s">
        <v>1008</v>
      </c>
      <c r="AS8" s="165" t="s">
        <v>559</v>
      </c>
      <c r="AT8" s="165" t="s">
        <v>1009</v>
      </c>
      <c r="AU8" s="165" t="s">
        <v>559</v>
      </c>
      <c r="AV8" s="165" t="s">
        <v>556</v>
      </c>
      <c r="AW8" s="165" t="s">
        <v>559</v>
      </c>
      <c r="AX8" s="165" t="s">
        <v>559</v>
      </c>
      <c r="AY8" s="165" t="s">
        <v>952</v>
      </c>
      <c r="AZ8" s="165" t="s">
        <v>1011</v>
      </c>
      <c r="BA8" s="165" t="s">
        <v>1011</v>
      </c>
      <c r="BB8" s="165" t="s">
        <v>559</v>
      </c>
      <c r="BC8" s="165" t="s">
        <v>559</v>
      </c>
      <c r="BD8" s="165" t="s">
        <v>1010</v>
      </c>
      <c r="BE8" s="165" t="s">
        <v>559</v>
      </c>
      <c r="BF8" s="108"/>
    </row>
    <row r="9" spans="1:58" x14ac:dyDescent="0.25">
      <c r="A9" s="133" t="s">
        <v>9</v>
      </c>
      <c r="B9" s="111" t="s">
        <v>8</v>
      </c>
      <c r="C9" s="165" t="s">
        <v>1126</v>
      </c>
      <c r="D9" s="165" t="s">
        <v>1126</v>
      </c>
      <c r="E9" s="165" t="s">
        <v>1017</v>
      </c>
      <c r="F9" s="165" t="s">
        <v>1017</v>
      </c>
      <c r="G9" s="165" t="s">
        <v>1017</v>
      </c>
      <c r="H9" s="165" t="s">
        <v>1017</v>
      </c>
      <c r="I9" s="165" t="s">
        <v>1017</v>
      </c>
      <c r="J9" s="165" t="s">
        <v>1013</v>
      </c>
      <c r="K9" s="165" t="s">
        <v>1013</v>
      </c>
      <c r="L9" s="165" t="s">
        <v>545</v>
      </c>
      <c r="M9" s="165" t="s">
        <v>1010</v>
      </c>
      <c r="N9" s="165" t="s">
        <v>1010</v>
      </c>
      <c r="O9" s="165" t="s">
        <v>1018</v>
      </c>
      <c r="P9" s="165" t="s">
        <v>1018</v>
      </c>
      <c r="Q9" s="165" t="s">
        <v>1015</v>
      </c>
      <c r="R9" s="165" t="s">
        <v>1015</v>
      </c>
      <c r="S9" s="165" t="s">
        <v>1019</v>
      </c>
      <c r="T9" s="165" t="s">
        <v>1020</v>
      </c>
      <c r="U9" s="165" t="s">
        <v>1020</v>
      </c>
      <c r="V9" s="165" t="s">
        <v>559</v>
      </c>
      <c r="W9" s="165" t="s">
        <v>994</v>
      </c>
      <c r="X9" s="165" t="s">
        <v>994</v>
      </c>
      <c r="Y9" s="165" t="s">
        <v>994</v>
      </c>
      <c r="Z9" s="165" t="s">
        <v>994</v>
      </c>
      <c r="AA9" s="165" t="s">
        <v>994</v>
      </c>
      <c r="AB9" s="165" t="s">
        <v>950</v>
      </c>
      <c r="AC9" s="165" t="s">
        <v>994</v>
      </c>
      <c r="AD9" s="109" t="s">
        <v>1016</v>
      </c>
      <c r="AE9" s="165" t="s">
        <v>994</v>
      </c>
      <c r="AF9" s="165" t="s">
        <v>1015</v>
      </c>
      <c r="AG9" s="165" t="s">
        <v>559</v>
      </c>
      <c r="AH9" s="165" t="s">
        <v>1013</v>
      </c>
      <c r="AI9" s="165" t="s">
        <v>1013</v>
      </c>
      <c r="AJ9" s="165" t="s">
        <v>1013</v>
      </c>
      <c r="AK9" s="167" t="s">
        <v>950</v>
      </c>
      <c r="AL9" s="165" t="s">
        <v>1012</v>
      </c>
      <c r="AM9" s="165" t="s">
        <v>1012</v>
      </c>
      <c r="AN9" s="165" t="s">
        <v>545</v>
      </c>
      <c r="AO9" s="165" t="s">
        <v>545</v>
      </c>
      <c r="AP9" s="165" t="s">
        <v>545</v>
      </c>
      <c r="AQ9" s="165" t="s">
        <v>545</v>
      </c>
      <c r="AR9" s="165" t="s">
        <v>1008</v>
      </c>
      <c r="AS9" s="165" t="s">
        <v>559</v>
      </c>
      <c r="AT9" s="165" t="s">
        <v>1009</v>
      </c>
      <c r="AU9" s="165" t="s">
        <v>559</v>
      </c>
      <c r="AV9" s="165" t="s">
        <v>556</v>
      </c>
      <c r="AW9" s="165" t="s">
        <v>559</v>
      </c>
      <c r="AX9" s="165" t="s">
        <v>559</v>
      </c>
      <c r="AY9" s="165" t="s">
        <v>952</v>
      </c>
      <c r="AZ9" s="165" t="s">
        <v>1011</v>
      </c>
      <c r="BA9" s="165" t="s">
        <v>1011</v>
      </c>
      <c r="BB9" s="165" t="s">
        <v>559</v>
      </c>
      <c r="BC9" s="165" t="s">
        <v>559</v>
      </c>
      <c r="BD9" s="165" t="s">
        <v>1010</v>
      </c>
      <c r="BE9" s="165" t="s">
        <v>559</v>
      </c>
      <c r="BF9" s="108"/>
    </row>
    <row r="10" spans="1:58" x14ac:dyDescent="0.25">
      <c r="A10" s="133" t="s">
        <v>11</v>
      </c>
      <c r="B10" s="111" t="s">
        <v>10</v>
      </c>
      <c r="C10" s="165" t="s">
        <v>1126</v>
      </c>
      <c r="D10" s="165" t="s">
        <v>1126</v>
      </c>
      <c r="E10" s="165" t="s">
        <v>1017</v>
      </c>
      <c r="F10" s="165" t="s">
        <v>1017</v>
      </c>
      <c r="G10" s="165" t="s">
        <v>1017</v>
      </c>
      <c r="H10" s="165" t="s">
        <v>1017</v>
      </c>
      <c r="I10" s="165" t="s">
        <v>1017</v>
      </c>
      <c r="J10" s="165" t="s">
        <v>1013</v>
      </c>
      <c r="K10" s="165" t="s">
        <v>1013</v>
      </c>
      <c r="L10" s="165" t="s">
        <v>545</v>
      </c>
      <c r="M10" s="165" t="s">
        <v>1010</v>
      </c>
      <c r="N10" s="165" t="s">
        <v>1010</v>
      </c>
      <c r="O10" s="165" t="s">
        <v>1018</v>
      </c>
      <c r="P10" s="165" t="s">
        <v>1018</v>
      </c>
      <c r="Q10" s="165" t="s">
        <v>1015</v>
      </c>
      <c r="R10" s="165" t="s">
        <v>1015</v>
      </c>
      <c r="S10" s="165" t="s">
        <v>1019</v>
      </c>
      <c r="T10" s="165" t="s">
        <v>1020</v>
      </c>
      <c r="U10" s="165" t="s">
        <v>1020</v>
      </c>
      <c r="V10" s="165" t="s">
        <v>559</v>
      </c>
      <c r="W10" s="165" t="s">
        <v>994</v>
      </c>
      <c r="X10" s="165" t="s">
        <v>994</v>
      </c>
      <c r="Y10" s="165" t="s">
        <v>994</v>
      </c>
      <c r="Z10" s="165" t="s">
        <v>994</v>
      </c>
      <c r="AA10" s="165" t="s">
        <v>994</v>
      </c>
      <c r="AB10" s="165" t="s">
        <v>1007</v>
      </c>
      <c r="AC10" s="165" t="s">
        <v>994</v>
      </c>
      <c r="AD10" s="109" t="s">
        <v>1016</v>
      </c>
      <c r="AE10" s="165" t="s">
        <v>994</v>
      </c>
      <c r="AF10" s="165" t="s">
        <v>1015</v>
      </c>
      <c r="AG10" s="165" t="s">
        <v>559</v>
      </c>
      <c r="AH10" s="165" t="s">
        <v>1013</v>
      </c>
      <c r="AI10" s="165" t="s">
        <v>1013</v>
      </c>
      <c r="AJ10" s="165" t="s">
        <v>1013</v>
      </c>
      <c r="AK10" s="167" t="s">
        <v>950</v>
      </c>
      <c r="AL10" s="165" t="s">
        <v>1012</v>
      </c>
      <c r="AM10" s="165" t="s">
        <v>1012</v>
      </c>
      <c r="AN10" s="165" t="s">
        <v>545</v>
      </c>
      <c r="AO10" s="165" t="s">
        <v>545</v>
      </c>
      <c r="AP10" s="165" t="s">
        <v>545</v>
      </c>
      <c r="AQ10" s="165" t="s">
        <v>545</v>
      </c>
      <c r="AR10" s="165" t="s">
        <v>1008</v>
      </c>
      <c r="AS10" s="165" t="s">
        <v>559</v>
      </c>
      <c r="AT10" s="165" t="s">
        <v>1009</v>
      </c>
      <c r="AU10" s="165" t="s">
        <v>559</v>
      </c>
      <c r="AV10" s="165" t="s">
        <v>556</v>
      </c>
      <c r="AW10" s="165" t="s">
        <v>559</v>
      </c>
      <c r="AX10" s="165" t="s">
        <v>559</v>
      </c>
      <c r="AY10" s="165" t="s">
        <v>952</v>
      </c>
      <c r="AZ10" s="165" t="s">
        <v>1011</v>
      </c>
      <c r="BA10" s="165" t="s">
        <v>1011</v>
      </c>
      <c r="BB10" s="165" t="s">
        <v>443</v>
      </c>
      <c r="BC10" s="165" t="s">
        <v>559</v>
      </c>
      <c r="BD10" s="165" t="s">
        <v>1010</v>
      </c>
      <c r="BE10" s="165" t="s">
        <v>559</v>
      </c>
      <c r="BF10" s="108"/>
    </row>
    <row r="11" spans="1:58" x14ac:dyDescent="0.25">
      <c r="A11" s="133" t="s">
        <v>13</v>
      </c>
      <c r="B11" s="111" t="s">
        <v>12</v>
      </c>
      <c r="C11" s="165" t="s">
        <v>1126</v>
      </c>
      <c r="D11" s="165" t="s">
        <v>1126</v>
      </c>
      <c r="E11" s="165" t="s">
        <v>1017</v>
      </c>
      <c r="F11" s="165" t="s">
        <v>1017</v>
      </c>
      <c r="G11" s="165" t="s">
        <v>1017</v>
      </c>
      <c r="H11" s="165" t="s">
        <v>1017</v>
      </c>
      <c r="I11" s="165" t="s">
        <v>1017</v>
      </c>
      <c r="J11" s="165" t="s">
        <v>1013</v>
      </c>
      <c r="K11" s="165" t="s">
        <v>1013</v>
      </c>
      <c r="L11" s="165" t="s">
        <v>545</v>
      </c>
      <c r="M11" s="165" t="s">
        <v>1010</v>
      </c>
      <c r="N11" s="165" t="s">
        <v>1010</v>
      </c>
      <c r="O11" s="165" t="s">
        <v>1018</v>
      </c>
      <c r="P11" s="165" t="s">
        <v>1018</v>
      </c>
      <c r="Q11" s="165" t="s">
        <v>1015</v>
      </c>
      <c r="R11" s="165" t="s">
        <v>1015</v>
      </c>
      <c r="S11" s="165" t="s">
        <v>1019</v>
      </c>
      <c r="T11" s="165" t="s">
        <v>1020</v>
      </c>
      <c r="U11" s="165" t="s">
        <v>1020</v>
      </c>
      <c r="V11" s="165" t="s">
        <v>559</v>
      </c>
      <c r="W11" s="165" t="s">
        <v>994</v>
      </c>
      <c r="X11" s="165" t="s">
        <v>994</v>
      </c>
      <c r="Y11" s="165" t="s">
        <v>994</v>
      </c>
      <c r="Z11" s="165" t="s">
        <v>994</v>
      </c>
      <c r="AA11" s="165" t="s">
        <v>994</v>
      </c>
      <c r="AB11" s="165" t="s">
        <v>1007</v>
      </c>
      <c r="AC11" s="165" t="s">
        <v>994</v>
      </c>
      <c r="AD11" s="109" t="s">
        <v>1016</v>
      </c>
      <c r="AE11" s="165" t="s">
        <v>994</v>
      </c>
      <c r="AF11" s="165" t="s">
        <v>1015</v>
      </c>
      <c r="AG11" s="165" t="s">
        <v>559</v>
      </c>
      <c r="AH11" s="165" t="s">
        <v>1013</v>
      </c>
      <c r="AI11" s="165" t="s">
        <v>1013</v>
      </c>
      <c r="AJ11" s="165" t="s">
        <v>1013</v>
      </c>
      <c r="AK11" s="167" t="s">
        <v>953</v>
      </c>
      <c r="AL11" s="165" t="s">
        <v>1012</v>
      </c>
      <c r="AM11" s="165" t="s">
        <v>1012</v>
      </c>
      <c r="AN11" s="165" t="s">
        <v>545</v>
      </c>
      <c r="AO11" s="165" t="s">
        <v>545</v>
      </c>
      <c r="AP11" s="165" t="s">
        <v>545</v>
      </c>
      <c r="AQ11" s="165" t="s">
        <v>545</v>
      </c>
      <c r="AR11" s="165" t="s">
        <v>1008</v>
      </c>
      <c r="AS11" s="165" t="s">
        <v>559</v>
      </c>
      <c r="AT11" s="165" t="s">
        <v>1009</v>
      </c>
      <c r="AU11" s="165" t="s">
        <v>559</v>
      </c>
      <c r="AV11" s="165" t="s">
        <v>556</v>
      </c>
      <c r="AW11" s="165" t="s">
        <v>559</v>
      </c>
      <c r="AX11" s="165" t="s">
        <v>559</v>
      </c>
      <c r="AY11" s="165" t="s">
        <v>952</v>
      </c>
      <c r="AZ11" s="165" t="s">
        <v>1011</v>
      </c>
      <c r="BA11" s="165" t="s">
        <v>1011</v>
      </c>
      <c r="BB11" s="165" t="s">
        <v>559</v>
      </c>
      <c r="BC11" s="165" t="s">
        <v>559</v>
      </c>
      <c r="BD11" s="165" t="s">
        <v>1010</v>
      </c>
      <c r="BE11" s="165" t="s">
        <v>559</v>
      </c>
      <c r="BF11" s="108"/>
    </row>
    <row r="12" spans="1:58" x14ac:dyDescent="0.25">
      <c r="A12" s="133" t="s">
        <v>15</v>
      </c>
      <c r="B12" s="111" t="s">
        <v>14</v>
      </c>
      <c r="C12" s="165" t="s">
        <v>1126</v>
      </c>
      <c r="D12" s="165" t="s">
        <v>1126</v>
      </c>
      <c r="E12" s="165" t="s">
        <v>1017</v>
      </c>
      <c r="F12" s="165" t="s">
        <v>1017</v>
      </c>
      <c r="G12" s="165" t="s">
        <v>1017</v>
      </c>
      <c r="H12" s="165" t="s">
        <v>1017</v>
      </c>
      <c r="I12" s="165" t="s">
        <v>1017</v>
      </c>
      <c r="J12" s="165" t="s">
        <v>1013</v>
      </c>
      <c r="K12" s="165" t="s">
        <v>1013</v>
      </c>
      <c r="L12" s="165" t="s">
        <v>545</v>
      </c>
      <c r="M12" s="165" t="s">
        <v>1010</v>
      </c>
      <c r="N12" s="165" t="s">
        <v>1010</v>
      </c>
      <c r="O12" s="165" t="s">
        <v>1018</v>
      </c>
      <c r="P12" s="165" t="s">
        <v>1018</v>
      </c>
      <c r="Q12" s="165" t="s">
        <v>1015</v>
      </c>
      <c r="R12" s="165" t="s">
        <v>1015</v>
      </c>
      <c r="S12" s="165" t="s">
        <v>1019</v>
      </c>
      <c r="T12" s="165" t="s">
        <v>1020</v>
      </c>
      <c r="U12" s="165" t="s">
        <v>1020</v>
      </c>
      <c r="V12" s="165" t="s">
        <v>559</v>
      </c>
      <c r="W12" s="165" t="s">
        <v>994</v>
      </c>
      <c r="X12" s="165" t="s">
        <v>994</v>
      </c>
      <c r="Y12" s="165" t="s">
        <v>994</v>
      </c>
      <c r="Z12" s="165" t="s">
        <v>994</v>
      </c>
      <c r="AA12" s="165" t="s">
        <v>994</v>
      </c>
      <c r="AB12" s="165" t="s">
        <v>994</v>
      </c>
      <c r="AC12" s="165" t="s">
        <v>994</v>
      </c>
      <c r="AD12" s="109" t="s">
        <v>1016</v>
      </c>
      <c r="AE12" s="165" t="s">
        <v>994</v>
      </c>
      <c r="AF12" s="165" t="s">
        <v>1015</v>
      </c>
      <c r="AG12" s="165" t="s">
        <v>559</v>
      </c>
      <c r="AH12" s="165" t="s">
        <v>1013</v>
      </c>
      <c r="AI12" s="165" t="s">
        <v>1013</v>
      </c>
      <c r="AJ12" s="165" t="s">
        <v>1013</v>
      </c>
      <c r="AK12" s="167" t="s">
        <v>950</v>
      </c>
      <c r="AL12" s="165" t="s">
        <v>1012</v>
      </c>
      <c r="AM12" s="165" t="s">
        <v>1012</v>
      </c>
      <c r="AN12" s="165" t="s">
        <v>545</v>
      </c>
      <c r="AO12" s="165" t="s">
        <v>545</v>
      </c>
      <c r="AP12" s="165" t="s">
        <v>545</v>
      </c>
      <c r="AQ12" s="165" t="s">
        <v>545</v>
      </c>
      <c r="AR12" s="165" t="s">
        <v>1008</v>
      </c>
      <c r="AS12" s="165" t="s">
        <v>559</v>
      </c>
      <c r="AT12" s="165" t="s">
        <v>1009</v>
      </c>
      <c r="AU12" s="165" t="s">
        <v>559</v>
      </c>
      <c r="AV12" s="165" t="s">
        <v>556</v>
      </c>
      <c r="AW12" s="165" t="s">
        <v>559</v>
      </c>
      <c r="AX12" s="165" t="s">
        <v>559</v>
      </c>
      <c r="AY12" s="165" t="s">
        <v>952</v>
      </c>
      <c r="AZ12" s="165" t="s">
        <v>1011</v>
      </c>
      <c r="BA12" s="165" t="s">
        <v>1011</v>
      </c>
      <c r="BB12" s="165" t="s">
        <v>559</v>
      </c>
      <c r="BC12" s="165" t="s">
        <v>559</v>
      </c>
      <c r="BD12" s="165" t="s">
        <v>1010</v>
      </c>
      <c r="BE12" s="165" t="s">
        <v>559</v>
      </c>
      <c r="BF12" s="108"/>
    </row>
    <row r="13" spans="1:58" x14ac:dyDescent="0.25">
      <c r="A13" s="133" t="s">
        <v>17</v>
      </c>
      <c r="B13" s="111" t="s">
        <v>16</v>
      </c>
      <c r="C13" s="165" t="s">
        <v>1126</v>
      </c>
      <c r="D13" s="165" t="s">
        <v>1126</v>
      </c>
      <c r="E13" s="165" t="s">
        <v>1017</v>
      </c>
      <c r="F13" s="165" t="s">
        <v>1017</v>
      </c>
      <c r="G13" s="165" t="s">
        <v>1017</v>
      </c>
      <c r="H13" s="165" t="s">
        <v>1017</v>
      </c>
      <c r="I13" s="165" t="s">
        <v>1017</v>
      </c>
      <c r="J13" s="165" t="s">
        <v>1013</v>
      </c>
      <c r="K13" s="165" t="s">
        <v>1013</v>
      </c>
      <c r="L13" s="165" t="s">
        <v>545</v>
      </c>
      <c r="M13" s="165" t="s">
        <v>1010</v>
      </c>
      <c r="N13" s="165" t="s">
        <v>1010</v>
      </c>
      <c r="O13" s="165" t="s">
        <v>1018</v>
      </c>
      <c r="P13" s="165" t="s">
        <v>1018</v>
      </c>
      <c r="Q13" s="165" t="s">
        <v>1015</v>
      </c>
      <c r="R13" s="165" t="s">
        <v>1015</v>
      </c>
      <c r="S13" s="165" t="s">
        <v>1019</v>
      </c>
      <c r="T13" s="165" t="s">
        <v>1020</v>
      </c>
      <c r="U13" s="165" t="s">
        <v>1020</v>
      </c>
      <c r="V13" s="165" t="s">
        <v>559</v>
      </c>
      <c r="W13" s="165" t="s">
        <v>994</v>
      </c>
      <c r="X13" s="165" t="s">
        <v>994</v>
      </c>
      <c r="Y13" s="165" t="s">
        <v>994</v>
      </c>
      <c r="Z13" s="165" t="s">
        <v>994</v>
      </c>
      <c r="AA13" s="165" t="s">
        <v>994</v>
      </c>
      <c r="AB13" s="165" t="s">
        <v>950</v>
      </c>
      <c r="AC13" s="165" t="s">
        <v>994</v>
      </c>
      <c r="AD13" s="109" t="s">
        <v>1016</v>
      </c>
      <c r="AE13" s="165" t="s">
        <v>994</v>
      </c>
      <c r="AF13" s="165" t="s">
        <v>1015</v>
      </c>
      <c r="AG13" s="165" t="s">
        <v>559</v>
      </c>
      <c r="AH13" s="165" t="s">
        <v>1013</v>
      </c>
      <c r="AI13" s="165" t="s">
        <v>1013</v>
      </c>
      <c r="AJ13" s="165" t="s">
        <v>1013</v>
      </c>
      <c r="AK13" s="167" t="s">
        <v>950</v>
      </c>
      <c r="AL13" s="165" t="s">
        <v>1012</v>
      </c>
      <c r="AM13" s="165" t="s">
        <v>1012</v>
      </c>
      <c r="AN13" s="165" t="s">
        <v>545</v>
      </c>
      <c r="AO13" s="165" t="s">
        <v>545</v>
      </c>
      <c r="AP13" s="165" t="s">
        <v>545</v>
      </c>
      <c r="AQ13" s="165" t="s">
        <v>545</v>
      </c>
      <c r="AR13" s="165" t="s">
        <v>1008</v>
      </c>
      <c r="AS13" s="165" t="s">
        <v>559</v>
      </c>
      <c r="AT13" s="165" t="s">
        <v>1009</v>
      </c>
      <c r="AU13" s="165" t="s">
        <v>559</v>
      </c>
      <c r="AV13" s="165" t="s">
        <v>556</v>
      </c>
      <c r="AW13" s="165" t="s">
        <v>559</v>
      </c>
      <c r="AX13" s="165" t="s">
        <v>559</v>
      </c>
      <c r="AY13" s="165" t="s">
        <v>952</v>
      </c>
      <c r="AZ13" s="165" t="s">
        <v>1011</v>
      </c>
      <c r="BA13" s="165" t="s">
        <v>1011</v>
      </c>
      <c r="BB13" s="165" t="s">
        <v>559</v>
      </c>
      <c r="BC13" s="165" t="s">
        <v>559</v>
      </c>
      <c r="BD13" s="165" t="s">
        <v>1010</v>
      </c>
      <c r="BE13" s="165" t="s">
        <v>559</v>
      </c>
      <c r="BF13" s="108"/>
    </row>
    <row r="14" spans="1:58" x14ac:dyDescent="0.25">
      <c r="A14" s="133" t="s">
        <v>19</v>
      </c>
      <c r="B14" s="111" t="s">
        <v>18</v>
      </c>
      <c r="C14" s="165" t="s">
        <v>1126</v>
      </c>
      <c r="D14" s="165" t="s">
        <v>1126</v>
      </c>
      <c r="E14" s="165" t="s">
        <v>1017</v>
      </c>
      <c r="F14" s="165" t="s">
        <v>1017</v>
      </c>
      <c r="G14" s="165" t="s">
        <v>1017</v>
      </c>
      <c r="H14" s="165" t="s">
        <v>1017</v>
      </c>
      <c r="I14" s="165" t="s">
        <v>1017</v>
      </c>
      <c r="J14" s="165" t="s">
        <v>1013</v>
      </c>
      <c r="K14" s="165" t="s">
        <v>1013</v>
      </c>
      <c r="L14" s="165" t="s">
        <v>545</v>
      </c>
      <c r="M14" s="165" t="s">
        <v>1010</v>
      </c>
      <c r="N14" s="165" t="s">
        <v>1010</v>
      </c>
      <c r="O14" s="165" t="s">
        <v>1018</v>
      </c>
      <c r="P14" s="165" t="s">
        <v>1018</v>
      </c>
      <c r="Q14" s="165" t="s">
        <v>1015</v>
      </c>
      <c r="R14" s="165" t="s">
        <v>1015</v>
      </c>
      <c r="S14" s="165" t="s">
        <v>1019</v>
      </c>
      <c r="T14" s="165" t="s">
        <v>1020</v>
      </c>
      <c r="U14" s="165" t="s">
        <v>1020</v>
      </c>
      <c r="V14" s="165" t="s">
        <v>559</v>
      </c>
      <c r="W14" s="165" t="s">
        <v>994</v>
      </c>
      <c r="X14" s="165" t="s">
        <v>994</v>
      </c>
      <c r="Y14" s="165" t="s">
        <v>994</v>
      </c>
      <c r="Z14" s="165" t="s">
        <v>994</v>
      </c>
      <c r="AA14" s="165" t="s">
        <v>994</v>
      </c>
      <c r="AB14" s="165" t="s">
        <v>1007</v>
      </c>
      <c r="AC14" s="165" t="s">
        <v>994</v>
      </c>
      <c r="AD14" s="109" t="s">
        <v>1016</v>
      </c>
      <c r="AE14" s="165" t="s">
        <v>994</v>
      </c>
      <c r="AF14" s="165" t="s">
        <v>1015</v>
      </c>
      <c r="AG14" s="165" t="s">
        <v>559</v>
      </c>
      <c r="AH14" s="165" t="s">
        <v>1013</v>
      </c>
      <c r="AI14" s="165" t="s">
        <v>1013</v>
      </c>
      <c r="AJ14" s="165" t="s">
        <v>1013</v>
      </c>
      <c r="AK14" s="167" t="s">
        <v>953</v>
      </c>
      <c r="AL14" s="165" t="s">
        <v>1012</v>
      </c>
      <c r="AM14" s="165" t="s">
        <v>1012</v>
      </c>
      <c r="AN14" s="165" t="s">
        <v>545</v>
      </c>
      <c r="AO14" s="165" t="s">
        <v>545</v>
      </c>
      <c r="AP14" s="165" t="s">
        <v>545</v>
      </c>
      <c r="AQ14" s="165" t="s">
        <v>545</v>
      </c>
      <c r="AR14" s="165" t="s">
        <v>1008</v>
      </c>
      <c r="AS14" s="165" t="s">
        <v>559</v>
      </c>
      <c r="AT14" s="165" t="s">
        <v>1009</v>
      </c>
      <c r="AU14" s="165" t="s">
        <v>559</v>
      </c>
      <c r="AV14" s="165" t="s">
        <v>556</v>
      </c>
      <c r="AW14" s="165" t="s">
        <v>559</v>
      </c>
      <c r="AX14" s="165" t="s">
        <v>559</v>
      </c>
      <c r="AY14" s="165" t="s">
        <v>952</v>
      </c>
      <c r="AZ14" s="165" t="s">
        <v>1011</v>
      </c>
      <c r="BA14" s="165" t="s">
        <v>1011</v>
      </c>
      <c r="BB14" s="165" t="s">
        <v>559</v>
      </c>
      <c r="BC14" s="165" t="s">
        <v>559</v>
      </c>
      <c r="BD14" s="165" t="s">
        <v>1010</v>
      </c>
      <c r="BE14" s="165" t="s">
        <v>559</v>
      </c>
      <c r="BF14" s="108"/>
    </row>
    <row r="15" spans="1:58" x14ac:dyDescent="0.25">
      <c r="A15" s="133" t="s">
        <v>21</v>
      </c>
      <c r="B15" s="111" t="s">
        <v>20</v>
      </c>
      <c r="C15" s="165" t="s">
        <v>1126</v>
      </c>
      <c r="D15" s="165" t="s">
        <v>1126</v>
      </c>
      <c r="E15" s="165" t="s">
        <v>1017</v>
      </c>
      <c r="F15" s="165" t="s">
        <v>1017</v>
      </c>
      <c r="G15" s="165" t="s">
        <v>1017</v>
      </c>
      <c r="H15" s="165" t="s">
        <v>1017</v>
      </c>
      <c r="I15" s="165" t="s">
        <v>1017</v>
      </c>
      <c r="J15" s="165" t="s">
        <v>1013</v>
      </c>
      <c r="K15" s="165" t="s">
        <v>1013</v>
      </c>
      <c r="L15" s="165" t="s">
        <v>545</v>
      </c>
      <c r="M15" s="165" t="s">
        <v>1010</v>
      </c>
      <c r="N15" s="165" t="s">
        <v>1010</v>
      </c>
      <c r="O15" s="165" t="s">
        <v>1018</v>
      </c>
      <c r="P15" s="165" t="s">
        <v>1018</v>
      </c>
      <c r="Q15" s="165" t="s">
        <v>1015</v>
      </c>
      <c r="R15" s="165" t="s">
        <v>1015</v>
      </c>
      <c r="S15" s="165" t="s">
        <v>1019</v>
      </c>
      <c r="T15" s="165" t="s">
        <v>1020</v>
      </c>
      <c r="U15" s="165" t="s">
        <v>1020</v>
      </c>
      <c r="V15" s="165" t="s">
        <v>559</v>
      </c>
      <c r="W15" s="165" t="s">
        <v>994</v>
      </c>
      <c r="X15" s="165" t="s">
        <v>994</v>
      </c>
      <c r="Y15" s="165" t="s">
        <v>994</v>
      </c>
      <c r="Z15" s="165" t="s">
        <v>994</v>
      </c>
      <c r="AA15" s="165" t="s">
        <v>994</v>
      </c>
      <c r="AB15" s="165" t="s">
        <v>994</v>
      </c>
      <c r="AC15" s="165" t="s">
        <v>994</v>
      </c>
      <c r="AD15" s="109" t="s">
        <v>1016</v>
      </c>
      <c r="AE15" s="165" t="s">
        <v>994</v>
      </c>
      <c r="AF15" s="165" t="s">
        <v>1015</v>
      </c>
      <c r="AG15" s="165" t="s">
        <v>559</v>
      </c>
      <c r="AH15" s="165" t="s">
        <v>1013</v>
      </c>
      <c r="AI15" s="165" t="s">
        <v>1013</v>
      </c>
      <c r="AJ15" s="165" t="s">
        <v>1013</v>
      </c>
      <c r="AK15" s="167" t="s">
        <v>950</v>
      </c>
      <c r="AL15" s="165" t="s">
        <v>1012</v>
      </c>
      <c r="AM15" s="165" t="s">
        <v>1012</v>
      </c>
      <c r="AN15" s="165" t="s">
        <v>545</v>
      </c>
      <c r="AO15" s="165" t="s">
        <v>545</v>
      </c>
      <c r="AP15" s="165" t="s">
        <v>545</v>
      </c>
      <c r="AQ15" s="165" t="s">
        <v>545</v>
      </c>
      <c r="AR15" s="165" t="s">
        <v>1008</v>
      </c>
      <c r="AS15" s="165" t="s">
        <v>559</v>
      </c>
      <c r="AT15" s="165" t="s">
        <v>1009</v>
      </c>
      <c r="AU15" s="165" t="s">
        <v>559</v>
      </c>
      <c r="AV15" s="165" t="s">
        <v>556</v>
      </c>
      <c r="AW15" s="165" t="s">
        <v>559</v>
      </c>
      <c r="AX15" s="165" t="s">
        <v>559</v>
      </c>
      <c r="AY15" s="165" t="s">
        <v>952</v>
      </c>
      <c r="AZ15" s="165" t="s">
        <v>1011</v>
      </c>
      <c r="BA15" s="165" t="s">
        <v>1011</v>
      </c>
      <c r="BB15" s="165" t="s">
        <v>559</v>
      </c>
      <c r="BC15" s="165" t="s">
        <v>559</v>
      </c>
      <c r="BD15" s="165" t="s">
        <v>1010</v>
      </c>
      <c r="BE15" s="165" t="s">
        <v>559</v>
      </c>
      <c r="BF15" s="108"/>
    </row>
    <row r="16" spans="1:58" x14ac:dyDescent="0.25">
      <c r="A16" s="133" t="s">
        <v>23</v>
      </c>
      <c r="B16" s="111" t="s">
        <v>22</v>
      </c>
      <c r="C16" s="165" t="s">
        <v>1126</v>
      </c>
      <c r="D16" s="165" t="s">
        <v>1126</v>
      </c>
      <c r="E16" s="165" t="s">
        <v>1017</v>
      </c>
      <c r="F16" s="165" t="s">
        <v>1017</v>
      </c>
      <c r="G16" s="165" t="s">
        <v>1017</v>
      </c>
      <c r="H16" s="165" t="s">
        <v>1017</v>
      </c>
      <c r="I16" s="165" t="s">
        <v>1017</v>
      </c>
      <c r="J16" s="165" t="s">
        <v>1013</v>
      </c>
      <c r="K16" s="165" t="s">
        <v>1013</v>
      </c>
      <c r="L16" s="165" t="s">
        <v>545</v>
      </c>
      <c r="M16" s="165" t="s">
        <v>1010</v>
      </c>
      <c r="N16" s="165" t="s">
        <v>1010</v>
      </c>
      <c r="O16" s="165" t="s">
        <v>1018</v>
      </c>
      <c r="P16" s="165" t="s">
        <v>1018</v>
      </c>
      <c r="Q16" s="165" t="s">
        <v>1015</v>
      </c>
      <c r="R16" s="165" t="s">
        <v>1015</v>
      </c>
      <c r="S16" s="165" t="s">
        <v>1019</v>
      </c>
      <c r="T16" s="165" t="s">
        <v>1020</v>
      </c>
      <c r="U16" s="165" t="s">
        <v>1020</v>
      </c>
      <c r="V16" s="165" t="s">
        <v>559</v>
      </c>
      <c r="W16" s="165" t="s">
        <v>994</v>
      </c>
      <c r="X16" s="165" t="s">
        <v>994</v>
      </c>
      <c r="Y16" s="165" t="s">
        <v>994</v>
      </c>
      <c r="Z16" s="165" t="s">
        <v>994</v>
      </c>
      <c r="AA16" s="165" t="s">
        <v>994</v>
      </c>
      <c r="AB16" s="165" t="s">
        <v>950</v>
      </c>
      <c r="AC16" s="165" t="s">
        <v>994</v>
      </c>
      <c r="AD16" s="109" t="s">
        <v>1016</v>
      </c>
      <c r="AE16" s="165" t="s">
        <v>994</v>
      </c>
      <c r="AF16" s="165" t="s">
        <v>1015</v>
      </c>
      <c r="AG16" s="165" t="s">
        <v>559</v>
      </c>
      <c r="AH16" s="165" t="s">
        <v>1013</v>
      </c>
      <c r="AI16" s="165" t="s">
        <v>1013</v>
      </c>
      <c r="AJ16" s="165" t="s">
        <v>1013</v>
      </c>
      <c r="AK16" s="167" t="s">
        <v>950</v>
      </c>
      <c r="AL16" s="165" t="s">
        <v>1012</v>
      </c>
      <c r="AM16" s="165" t="s">
        <v>1012</v>
      </c>
      <c r="AN16" s="165" t="s">
        <v>545</v>
      </c>
      <c r="AO16" s="165" t="s">
        <v>545</v>
      </c>
      <c r="AP16" s="165" t="s">
        <v>545</v>
      </c>
      <c r="AQ16" s="165" t="s">
        <v>545</v>
      </c>
      <c r="AR16" s="165" t="s">
        <v>1008</v>
      </c>
      <c r="AS16" s="165" t="s">
        <v>559</v>
      </c>
      <c r="AT16" s="165" t="s">
        <v>1009</v>
      </c>
      <c r="AU16" s="165" t="s">
        <v>559</v>
      </c>
      <c r="AV16" s="165" t="s">
        <v>556</v>
      </c>
      <c r="AW16" s="165" t="s">
        <v>559</v>
      </c>
      <c r="AX16" s="165" t="s">
        <v>559</v>
      </c>
      <c r="AY16" s="165" t="s">
        <v>952</v>
      </c>
      <c r="AZ16" s="165" t="s">
        <v>1011</v>
      </c>
      <c r="BA16" s="165" t="s">
        <v>1011</v>
      </c>
      <c r="BB16" s="165" t="s">
        <v>559</v>
      </c>
      <c r="BC16" s="165" t="s">
        <v>559</v>
      </c>
      <c r="BD16" s="165" t="s">
        <v>1010</v>
      </c>
      <c r="BE16" s="165" t="s">
        <v>559</v>
      </c>
      <c r="BF16" s="108"/>
    </row>
    <row r="17" spans="1:58" x14ac:dyDescent="0.25">
      <c r="A17" s="133" t="s">
        <v>25</v>
      </c>
      <c r="B17" s="111" t="s">
        <v>24</v>
      </c>
      <c r="C17" s="165" t="s">
        <v>1126</v>
      </c>
      <c r="D17" s="165" t="s">
        <v>1126</v>
      </c>
      <c r="E17" s="165" t="s">
        <v>1017</v>
      </c>
      <c r="F17" s="165" t="s">
        <v>1017</v>
      </c>
      <c r="G17" s="165" t="s">
        <v>1017</v>
      </c>
      <c r="H17" s="165" t="s">
        <v>1017</v>
      </c>
      <c r="I17" s="165" t="s">
        <v>1017</v>
      </c>
      <c r="J17" s="165" t="s">
        <v>1013</v>
      </c>
      <c r="K17" s="165" t="s">
        <v>1013</v>
      </c>
      <c r="L17" s="165" t="s">
        <v>545</v>
      </c>
      <c r="M17" s="165" t="s">
        <v>1010</v>
      </c>
      <c r="N17" s="165" t="s">
        <v>1010</v>
      </c>
      <c r="O17" s="165" t="s">
        <v>1018</v>
      </c>
      <c r="P17" s="165" t="s">
        <v>1018</v>
      </c>
      <c r="Q17" s="165" t="s">
        <v>1015</v>
      </c>
      <c r="R17" s="165" t="s">
        <v>1015</v>
      </c>
      <c r="S17" s="165" t="s">
        <v>1019</v>
      </c>
      <c r="T17" s="165" t="s">
        <v>1020</v>
      </c>
      <c r="U17" s="165" t="s">
        <v>1020</v>
      </c>
      <c r="V17" s="165" t="s">
        <v>559</v>
      </c>
      <c r="W17" s="165" t="s">
        <v>994</v>
      </c>
      <c r="X17" s="165" t="s">
        <v>994</v>
      </c>
      <c r="Y17" s="165" t="s">
        <v>994</v>
      </c>
      <c r="Z17" s="165" t="s">
        <v>994</v>
      </c>
      <c r="AA17" s="165" t="s">
        <v>994</v>
      </c>
      <c r="AB17" s="165" t="s">
        <v>1007</v>
      </c>
      <c r="AC17" s="165" t="s">
        <v>994</v>
      </c>
      <c r="AD17" s="109" t="s">
        <v>1016</v>
      </c>
      <c r="AE17" s="165" t="s">
        <v>994</v>
      </c>
      <c r="AF17" s="165" t="s">
        <v>1015</v>
      </c>
      <c r="AG17" s="165" t="s">
        <v>559</v>
      </c>
      <c r="AH17" s="165" t="s">
        <v>1013</v>
      </c>
      <c r="AI17" s="165" t="s">
        <v>1013</v>
      </c>
      <c r="AJ17" s="165" t="s">
        <v>1013</v>
      </c>
      <c r="AK17" s="167" t="s">
        <v>953</v>
      </c>
      <c r="AL17" s="165" t="s">
        <v>1012</v>
      </c>
      <c r="AM17" s="165" t="s">
        <v>1012</v>
      </c>
      <c r="AN17" s="165" t="s">
        <v>545</v>
      </c>
      <c r="AO17" s="165" t="s">
        <v>545</v>
      </c>
      <c r="AP17" s="165" t="s">
        <v>545</v>
      </c>
      <c r="AQ17" s="165" t="s">
        <v>545</v>
      </c>
      <c r="AR17" s="165" t="s">
        <v>1008</v>
      </c>
      <c r="AS17" s="165" t="s">
        <v>559</v>
      </c>
      <c r="AT17" s="165" t="s">
        <v>1009</v>
      </c>
      <c r="AU17" s="165" t="s">
        <v>559</v>
      </c>
      <c r="AV17" s="165" t="s">
        <v>556</v>
      </c>
      <c r="AW17" s="165" t="s">
        <v>559</v>
      </c>
      <c r="AX17" s="165" t="s">
        <v>559</v>
      </c>
      <c r="AY17" s="165" t="s">
        <v>952</v>
      </c>
      <c r="AZ17" s="165" t="s">
        <v>1011</v>
      </c>
      <c r="BA17" s="165" t="s">
        <v>1011</v>
      </c>
      <c r="BB17" s="165" t="s">
        <v>559</v>
      </c>
      <c r="BC17" s="165" t="s">
        <v>559</v>
      </c>
      <c r="BD17" s="165" t="s">
        <v>1010</v>
      </c>
      <c r="BE17" s="165" t="s">
        <v>559</v>
      </c>
      <c r="BF17" s="108"/>
    </row>
    <row r="18" spans="1:58" x14ac:dyDescent="0.25">
      <c r="A18" s="133" t="s">
        <v>27</v>
      </c>
      <c r="B18" s="111" t="s">
        <v>26</v>
      </c>
      <c r="C18" s="165" t="s">
        <v>1126</v>
      </c>
      <c r="D18" s="165" t="s">
        <v>1126</v>
      </c>
      <c r="E18" s="165" t="s">
        <v>1017</v>
      </c>
      <c r="F18" s="165" t="s">
        <v>1017</v>
      </c>
      <c r="G18" s="165" t="s">
        <v>1017</v>
      </c>
      <c r="H18" s="165" t="s">
        <v>1017</v>
      </c>
      <c r="I18" s="165" t="s">
        <v>1017</v>
      </c>
      <c r="J18" s="165" t="s">
        <v>1013</v>
      </c>
      <c r="K18" s="165" t="s">
        <v>1013</v>
      </c>
      <c r="L18" s="165" t="s">
        <v>545</v>
      </c>
      <c r="M18" s="165" t="s">
        <v>1010</v>
      </c>
      <c r="N18" s="165" t="s">
        <v>1010</v>
      </c>
      <c r="O18" s="165" t="s">
        <v>1018</v>
      </c>
      <c r="P18" s="165" t="s">
        <v>1018</v>
      </c>
      <c r="Q18" s="165" t="s">
        <v>1015</v>
      </c>
      <c r="R18" s="165" t="s">
        <v>1015</v>
      </c>
      <c r="S18" s="165" t="s">
        <v>1019</v>
      </c>
      <c r="T18" s="165" t="s">
        <v>1020</v>
      </c>
      <c r="U18" s="165" t="s">
        <v>1020</v>
      </c>
      <c r="V18" s="165" t="s">
        <v>559</v>
      </c>
      <c r="W18" s="165" t="s">
        <v>994</v>
      </c>
      <c r="X18" s="165" t="s">
        <v>994</v>
      </c>
      <c r="Y18" s="165" t="s">
        <v>994</v>
      </c>
      <c r="Z18" s="165" t="s">
        <v>994</v>
      </c>
      <c r="AA18" s="165" t="s">
        <v>994</v>
      </c>
      <c r="AB18" s="165" t="s">
        <v>994</v>
      </c>
      <c r="AC18" s="165" t="s">
        <v>994</v>
      </c>
      <c r="AD18" s="109" t="s">
        <v>1016</v>
      </c>
      <c r="AE18" s="165" t="s">
        <v>994</v>
      </c>
      <c r="AF18" s="165" t="s">
        <v>1015</v>
      </c>
      <c r="AG18" s="165" t="s">
        <v>559</v>
      </c>
      <c r="AH18" s="165" t="s">
        <v>1013</v>
      </c>
      <c r="AI18" s="165" t="s">
        <v>1013</v>
      </c>
      <c r="AJ18" s="165" t="s">
        <v>1013</v>
      </c>
      <c r="AK18" s="167" t="s">
        <v>950</v>
      </c>
      <c r="AL18" s="165" t="s">
        <v>1012</v>
      </c>
      <c r="AM18" s="165" t="s">
        <v>1012</v>
      </c>
      <c r="AN18" s="165" t="s">
        <v>545</v>
      </c>
      <c r="AO18" s="165" t="s">
        <v>545</v>
      </c>
      <c r="AP18" s="165" t="s">
        <v>545</v>
      </c>
      <c r="AQ18" s="165" t="s">
        <v>545</v>
      </c>
      <c r="AR18" s="165" t="s">
        <v>1008</v>
      </c>
      <c r="AS18" s="165" t="s">
        <v>559</v>
      </c>
      <c r="AT18" s="165" t="s">
        <v>1009</v>
      </c>
      <c r="AU18" s="165" t="s">
        <v>559</v>
      </c>
      <c r="AV18" s="165" t="s">
        <v>556</v>
      </c>
      <c r="AW18" s="165" t="s">
        <v>559</v>
      </c>
      <c r="AX18" s="165" t="s">
        <v>559</v>
      </c>
      <c r="AY18" s="165" t="s">
        <v>952</v>
      </c>
      <c r="AZ18" s="165" t="s">
        <v>1011</v>
      </c>
      <c r="BA18" s="165" t="s">
        <v>1011</v>
      </c>
      <c r="BB18" s="165" t="s">
        <v>559</v>
      </c>
      <c r="BC18" s="165" t="s">
        <v>559</v>
      </c>
      <c r="BD18" s="165" t="s">
        <v>1010</v>
      </c>
      <c r="BE18" s="165" t="s">
        <v>559</v>
      </c>
      <c r="BF18" s="108"/>
    </row>
    <row r="19" spans="1:58" x14ac:dyDescent="0.25">
      <c r="A19" s="133" t="s">
        <v>29</v>
      </c>
      <c r="B19" s="111" t="s">
        <v>28</v>
      </c>
      <c r="C19" s="165" t="s">
        <v>1126</v>
      </c>
      <c r="D19" s="165" t="s">
        <v>1126</v>
      </c>
      <c r="E19" s="165" t="s">
        <v>1017</v>
      </c>
      <c r="F19" s="165" t="s">
        <v>1017</v>
      </c>
      <c r="G19" s="165" t="s">
        <v>1017</v>
      </c>
      <c r="H19" s="165" t="s">
        <v>1017</v>
      </c>
      <c r="I19" s="165" t="s">
        <v>1017</v>
      </c>
      <c r="J19" s="165" t="s">
        <v>1013</v>
      </c>
      <c r="K19" s="165" t="s">
        <v>1013</v>
      </c>
      <c r="L19" s="165" t="s">
        <v>545</v>
      </c>
      <c r="M19" s="165" t="s">
        <v>1010</v>
      </c>
      <c r="N19" s="165" t="s">
        <v>1010</v>
      </c>
      <c r="O19" s="165" t="s">
        <v>1018</v>
      </c>
      <c r="P19" s="165" t="s">
        <v>1018</v>
      </c>
      <c r="Q19" s="165" t="s">
        <v>1015</v>
      </c>
      <c r="R19" s="165" t="s">
        <v>1015</v>
      </c>
      <c r="S19" s="165" t="s">
        <v>1019</v>
      </c>
      <c r="T19" s="165" t="s">
        <v>1020</v>
      </c>
      <c r="U19" s="165" t="s">
        <v>1020</v>
      </c>
      <c r="V19" s="165" t="s">
        <v>559</v>
      </c>
      <c r="W19" s="165" t="s">
        <v>994</v>
      </c>
      <c r="X19" s="165" t="s">
        <v>994</v>
      </c>
      <c r="Y19" s="165" t="s">
        <v>994</v>
      </c>
      <c r="Z19" s="165" t="s">
        <v>994</v>
      </c>
      <c r="AA19" s="165" t="s">
        <v>994</v>
      </c>
      <c r="AB19" s="165" t="s">
        <v>1007</v>
      </c>
      <c r="AC19" s="165" t="s">
        <v>994</v>
      </c>
      <c r="AD19" s="109" t="s">
        <v>1016</v>
      </c>
      <c r="AE19" s="165" t="s">
        <v>994</v>
      </c>
      <c r="AF19" s="165" t="s">
        <v>1015</v>
      </c>
      <c r="AG19" s="165" t="s">
        <v>559</v>
      </c>
      <c r="AH19" s="165" t="s">
        <v>1013</v>
      </c>
      <c r="AI19" s="165" t="s">
        <v>1013</v>
      </c>
      <c r="AJ19" s="165" t="s">
        <v>1013</v>
      </c>
      <c r="AK19" s="167" t="s">
        <v>950</v>
      </c>
      <c r="AL19" s="165" t="s">
        <v>1012</v>
      </c>
      <c r="AM19" s="165" t="s">
        <v>1012</v>
      </c>
      <c r="AN19" s="165" t="s">
        <v>545</v>
      </c>
      <c r="AO19" s="165" t="s">
        <v>545</v>
      </c>
      <c r="AP19" s="165" t="s">
        <v>545</v>
      </c>
      <c r="AQ19" s="165" t="s">
        <v>545</v>
      </c>
      <c r="AR19" s="165" t="s">
        <v>1008</v>
      </c>
      <c r="AS19" s="165" t="s">
        <v>559</v>
      </c>
      <c r="AT19" s="165" t="s">
        <v>1009</v>
      </c>
      <c r="AU19" s="165" t="s">
        <v>559</v>
      </c>
      <c r="AV19" s="165" t="s">
        <v>556</v>
      </c>
      <c r="AW19" s="165" t="s">
        <v>559</v>
      </c>
      <c r="AX19" s="165" t="s">
        <v>559</v>
      </c>
      <c r="AY19" s="165" t="s">
        <v>952</v>
      </c>
      <c r="AZ19" s="165" t="s">
        <v>1011</v>
      </c>
      <c r="BA19" s="165" t="s">
        <v>1011</v>
      </c>
      <c r="BB19" s="165" t="s">
        <v>559</v>
      </c>
      <c r="BC19" s="165" t="s">
        <v>559</v>
      </c>
      <c r="BD19" s="165" t="s">
        <v>1010</v>
      </c>
      <c r="BE19" s="165" t="s">
        <v>559</v>
      </c>
      <c r="BF19" s="108"/>
    </row>
    <row r="20" spans="1:58" x14ac:dyDescent="0.25">
      <c r="A20" s="133" t="s">
        <v>31</v>
      </c>
      <c r="B20" s="111" t="s">
        <v>30</v>
      </c>
      <c r="C20" s="165" t="s">
        <v>1126</v>
      </c>
      <c r="D20" s="165" t="s">
        <v>1126</v>
      </c>
      <c r="E20" s="165" t="s">
        <v>1017</v>
      </c>
      <c r="F20" s="165" t="s">
        <v>1017</v>
      </c>
      <c r="G20" s="165" t="s">
        <v>1017</v>
      </c>
      <c r="H20" s="165" t="s">
        <v>1017</v>
      </c>
      <c r="I20" s="165" t="s">
        <v>1017</v>
      </c>
      <c r="J20" s="165" t="s">
        <v>1013</v>
      </c>
      <c r="K20" s="165" t="s">
        <v>1013</v>
      </c>
      <c r="L20" s="165" t="s">
        <v>545</v>
      </c>
      <c r="M20" s="165" t="s">
        <v>1010</v>
      </c>
      <c r="N20" s="165" t="s">
        <v>1010</v>
      </c>
      <c r="O20" s="165" t="s">
        <v>1018</v>
      </c>
      <c r="P20" s="165" t="s">
        <v>1018</v>
      </c>
      <c r="Q20" s="165" t="s">
        <v>1015</v>
      </c>
      <c r="R20" s="165" t="s">
        <v>1015</v>
      </c>
      <c r="S20" s="165" t="s">
        <v>1019</v>
      </c>
      <c r="T20" s="165" t="s">
        <v>1020</v>
      </c>
      <c r="U20" s="165" t="s">
        <v>1020</v>
      </c>
      <c r="V20" s="165" t="s">
        <v>559</v>
      </c>
      <c r="W20" s="165" t="s">
        <v>994</v>
      </c>
      <c r="X20" s="165" t="s">
        <v>994</v>
      </c>
      <c r="Y20" s="165" t="s">
        <v>994</v>
      </c>
      <c r="Z20" s="165" t="s">
        <v>994</v>
      </c>
      <c r="AA20" s="165" t="s">
        <v>994</v>
      </c>
      <c r="AB20" s="165" t="s">
        <v>950</v>
      </c>
      <c r="AC20" s="165" t="s">
        <v>994</v>
      </c>
      <c r="AD20" s="109" t="s">
        <v>1016</v>
      </c>
      <c r="AE20" s="165" t="s">
        <v>994</v>
      </c>
      <c r="AF20" s="165" t="s">
        <v>1015</v>
      </c>
      <c r="AG20" s="165" t="s">
        <v>559</v>
      </c>
      <c r="AH20" s="165" t="s">
        <v>1013</v>
      </c>
      <c r="AI20" s="165" t="s">
        <v>1013</v>
      </c>
      <c r="AJ20" s="165" t="s">
        <v>1013</v>
      </c>
      <c r="AK20" s="167" t="s">
        <v>950</v>
      </c>
      <c r="AL20" s="165" t="s">
        <v>1012</v>
      </c>
      <c r="AM20" s="165" t="s">
        <v>1012</v>
      </c>
      <c r="AN20" s="165" t="s">
        <v>545</v>
      </c>
      <c r="AO20" s="165" t="s">
        <v>545</v>
      </c>
      <c r="AP20" s="165" t="s">
        <v>545</v>
      </c>
      <c r="AQ20" s="165" t="s">
        <v>545</v>
      </c>
      <c r="AR20" s="165" t="s">
        <v>1008</v>
      </c>
      <c r="AS20" s="165" t="s">
        <v>559</v>
      </c>
      <c r="AT20" s="165" t="s">
        <v>1009</v>
      </c>
      <c r="AU20" s="165" t="s">
        <v>559</v>
      </c>
      <c r="AV20" s="165" t="s">
        <v>556</v>
      </c>
      <c r="AW20" s="165" t="s">
        <v>559</v>
      </c>
      <c r="AX20" s="165" t="s">
        <v>559</v>
      </c>
      <c r="AY20" s="165" t="s">
        <v>952</v>
      </c>
      <c r="AZ20" s="165" t="s">
        <v>1011</v>
      </c>
      <c r="BA20" s="165" t="s">
        <v>1011</v>
      </c>
      <c r="BB20" s="165" t="s">
        <v>559</v>
      </c>
      <c r="BC20" s="165" t="s">
        <v>559</v>
      </c>
      <c r="BD20" s="165" t="s">
        <v>1010</v>
      </c>
      <c r="BE20" s="165" t="s">
        <v>559</v>
      </c>
      <c r="BF20" s="108"/>
    </row>
    <row r="21" spans="1:58" x14ac:dyDescent="0.25">
      <c r="A21" s="133" t="s">
        <v>33</v>
      </c>
      <c r="B21" s="111" t="s">
        <v>32</v>
      </c>
      <c r="C21" s="165" t="s">
        <v>1126</v>
      </c>
      <c r="D21" s="165" t="s">
        <v>1126</v>
      </c>
      <c r="E21" s="165" t="s">
        <v>1017</v>
      </c>
      <c r="F21" s="165" t="s">
        <v>1017</v>
      </c>
      <c r="G21" s="165" t="s">
        <v>1017</v>
      </c>
      <c r="H21" s="165" t="s">
        <v>1017</v>
      </c>
      <c r="I21" s="165" t="s">
        <v>1017</v>
      </c>
      <c r="J21" s="165" t="s">
        <v>1013</v>
      </c>
      <c r="K21" s="165" t="s">
        <v>1013</v>
      </c>
      <c r="L21" s="165" t="s">
        <v>545</v>
      </c>
      <c r="M21" s="165" t="s">
        <v>1010</v>
      </c>
      <c r="N21" s="165" t="s">
        <v>1010</v>
      </c>
      <c r="O21" s="165" t="s">
        <v>1018</v>
      </c>
      <c r="P21" s="165" t="s">
        <v>1018</v>
      </c>
      <c r="Q21" s="165" t="s">
        <v>1015</v>
      </c>
      <c r="R21" s="165" t="s">
        <v>1015</v>
      </c>
      <c r="S21" s="165" t="s">
        <v>1019</v>
      </c>
      <c r="T21" s="165" t="s">
        <v>1020</v>
      </c>
      <c r="U21" s="165" t="s">
        <v>1020</v>
      </c>
      <c r="V21" s="165" t="s">
        <v>559</v>
      </c>
      <c r="W21" s="165" t="s">
        <v>994</v>
      </c>
      <c r="X21" s="165" t="s">
        <v>994</v>
      </c>
      <c r="Y21" s="165" t="s">
        <v>994</v>
      </c>
      <c r="Z21" s="165" t="s">
        <v>994</v>
      </c>
      <c r="AA21" s="165" t="s">
        <v>994</v>
      </c>
      <c r="AB21" s="165" t="s">
        <v>1007</v>
      </c>
      <c r="AC21" s="165" t="s">
        <v>994</v>
      </c>
      <c r="AD21" s="109" t="s">
        <v>1016</v>
      </c>
      <c r="AE21" s="165" t="s">
        <v>994</v>
      </c>
      <c r="AF21" s="165" t="s">
        <v>1015</v>
      </c>
      <c r="AG21" s="165" t="s">
        <v>559</v>
      </c>
      <c r="AH21" s="165" t="s">
        <v>1013</v>
      </c>
      <c r="AI21" s="165" t="s">
        <v>1013</v>
      </c>
      <c r="AJ21" s="165" t="s">
        <v>1013</v>
      </c>
      <c r="AK21" s="167" t="s">
        <v>950</v>
      </c>
      <c r="AL21" s="165" t="s">
        <v>1012</v>
      </c>
      <c r="AM21" s="165" t="s">
        <v>1012</v>
      </c>
      <c r="AN21" s="165" t="s">
        <v>545</v>
      </c>
      <c r="AO21" s="165" t="s">
        <v>545</v>
      </c>
      <c r="AP21" s="165" t="s">
        <v>545</v>
      </c>
      <c r="AQ21" s="165" t="s">
        <v>545</v>
      </c>
      <c r="AR21" s="165" t="s">
        <v>1008</v>
      </c>
      <c r="AS21" s="165" t="s">
        <v>559</v>
      </c>
      <c r="AT21" s="165" t="s">
        <v>1009</v>
      </c>
      <c r="AU21" s="165" t="s">
        <v>559</v>
      </c>
      <c r="AV21" s="165" t="s">
        <v>556</v>
      </c>
      <c r="AW21" s="165" t="s">
        <v>559</v>
      </c>
      <c r="AX21" s="165" t="s">
        <v>559</v>
      </c>
      <c r="AY21" s="165" t="s">
        <v>952</v>
      </c>
      <c r="AZ21" s="165" t="s">
        <v>1011</v>
      </c>
      <c r="BA21" s="165" t="s">
        <v>1011</v>
      </c>
      <c r="BB21" s="165" t="s">
        <v>559</v>
      </c>
      <c r="BC21" s="165" t="s">
        <v>559</v>
      </c>
      <c r="BD21" s="165" t="s">
        <v>1010</v>
      </c>
      <c r="BE21" s="165" t="s">
        <v>559</v>
      </c>
      <c r="BF21" s="108"/>
    </row>
    <row r="22" spans="1:58" x14ac:dyDescent="0.25">
      <c r="A22" s="133" t="s">
        <v>35</v>
      </c>
      <c r="B22" s="111" t="s">
        <v>34</v>
      </c>
      <c r="C22" s="165" t="s">
        <v>1126</v>
      </c>
      <c r="D22" s="165" t="s">
        <v>1126</v>
      </c>
      <c r="E22" s="165" t="s">
        <v>1017</v>
      </c>
      <c r="F22" s="165" t="s">
        <v>1017</v>
      </c>
      <c r="G22" s="165" t="s">
        <v>1017</v>
      </c>
      <c r="H22" s="165" t="s">
        <v>1017</v>
      </c>
      <c r="I22" s="165" t="s">
        <v>1017</v>
      </c>
      <c r="J22" s="165" t="s">
        <v>1013</v>
      </c>
      <c r="K22" s="165" t="s">
        <v>1013</v>
      </c>
      <c r="L22" s="165" t="s">
        <v>545</v>
      </c>
      <c r="M22" s="165" t="s">
        <v>1010</v>
      </c>
      <c r="N22" s="165" t="s">
        <v>1010</v>
      </c>
      <c r="O22" s="165" t="s">
        <v>1018</v>
      </c>
      <c r="P22" s="165" t="s">
        <v>1018</v>
      </c>
      <c r="Q22" s="165" t="s">
        <v>1015</v>
      </c>
      <c r="R22" s="165" t="s">
        <v>1015</v>
      </c>
      <c r="S22" s="165" t="s">
        <v>1019</v>
      </c>
      <c r="T22" s="165" t="s">
        <v>1020</v>
      </c>
      <c r="U22" s="165" t="s">
        <v>1020</v>
      </c>
      <c r="V22" s="165" t="s">
        <v>559</v>
      </c>
      <c r="W22" s="165" t="s">
        <v>994</v>
      </c>
      <c r="X22" s="165" t="s">
        <v>994</v>
      </c>
      <c r="Y22" s="165" t="s">
        <v>994</v>
      </c>
      <c r="Z22" s="165" t="s">
        <v>994</v>
      </c>
      <c r="AA22" s="165" t="s">
        <v>994</v>
      </c>
      <c r="AB22" s="165" t="s">
        <v>1007</v>
      </c>
      <c r="AC22" s="165" t="s">
        <v>994</v>
      </c>
      <c r="AD22" s="109" t="s">
        <v>1016</v>
      </c>
      <c r="AE22" s="165" t="s">
        <v>994</v>
      </c>
      <c r="AF22" s="165" t="s">
        <v>1015</v>
      </c>
      <c r="AG22" s="165" t="s">
        <v>559</v>
      </c>
      <c r="AH22" s="165" t="s">
        <v>1013</v>
      </c>
      <c r="AI22" s="165" t="s">
        <v>1013</v>
      </c>
      <c r="AJ22" s="165" t="s">
        <v>1013</v>
      </c>
      <c r="AK22" s="167" t="s">
        <v>950</v>
      </c>
      <c r="AL22" s="165" t="s">
        <v>1012</v>
      </c>
      <c r="AM22" s="165" t="s">
        <v>1012</v>
      </c>
      <c r="AN22" s="165" t="s">
        <v>545</v>
      </c>
      <c r="AO22" s="165" t="s">
        <v>545</v>
      </c>
      <c r="AP22" s="165" t="s">
        <v>545</v>
      </c>
      <c r="AQ22" s="165" t="s">
        <v>545</v>
      </c>
      <c r="AR22" s="165" t="s">
        <v>1008</v>
      </c>
      <c r="AS22" s="165" t="s">
        <v>559</v>
      </c>
      <c r="AT22" s="165" t="s">
        <v>1009</v>
      </c>
      <c r="AU22" s="165" t="s">
        <v>559</v>
      </c>
      <c r="AV22" s="165" t="s">
        <v>556</v>
      </c>
      <c r="AW22" s="165" t="s">
        <v>559</v>
      </c>
      <c r="AX22" s="165" t="s">
        <v>559</v>
      </c>
      <c r="AY22" s="165" t="s">
        <v>952</v>
      </c>
      <c r="AZ22" s="165" t="s">
        <v>1011</v>
      </c>
      <c r="BA22" s="165" t="s">
        <v>1011</v>
      </c>
      <c r="BB22" s="165" t="s">
        <v>559</v>
      </c>
      <c r="BC22" s="165" t="s">
        <v>559</v>
      </c>
      <c r="BD22" s="165" t="s">
        <v>1010</v>
      </c>
      <c r="BE22" s="165" t="s">
        <v>559</v>
      </c>
      <c r="BF22" s="108"/>
    </row>
    <row r="23" spans="1:58" x14ac:dyDescent="0.25">
      <c r="A23" s="133" t="s">
        <v>37</v>
      </c>
      <c r="B23" s="111" t="s">
        <v>36</v>
      </c>
      <c r="C23" s="165" t="s">
        <v>1126</v>
      </c>
      <c r="D23" s="165" t="s">
        <v>1126</v>
      </c>
      <c r="E23" s="165" t="s">
        <v>1017</v>
      </c>
      <c r="F23" s="165" t="s">
        <v>1017</v>
      </c>
      <c r="G23" s="165" t="s">
        <v>1017</v>
      </c>
      <c r="H23" s="165" t="s">
        <v>1017</v>
      </c>
      <c r="I23" s="165" t="s">
        <v>1017</v>
      </c>
      <c r="J23" s="165" t="s">
        <v>1013</v>
      </c>
      <c r="K23" s="165" t="s">
        <v>1013</v>
      </c>
      <c r="L23" s="165" t="s">
        <v>545</v>
      </c>
      <c r="M23" s="165" t="s">
        <v>1010</v>
      </c>
      <c r="N23" s="165" t="s">
        <v>1010</v>
      </c>
      <c r="O23" s="165" t="s">
        <v>1018</v>
      </c>
      <c r="P23" s="165" t="s">
        <v>1018</v>
      </c>
      <c r="Q23" s="165" t="s">
        <v>1015</v>
      </c>
      <c r="R23" s="165" t="s">
        <v>1015</v>
      </c>
      <c r="S23" s="165" t="s">
        <v>1019</v>
      </c>
      <c r="T23" s="165" t="s">
        <v>1020</v>
      </c>
      <c r="U23" s="165" t="s">
        <v>1020</v>
      </c>
      <c r="V23" s="165" t="s">
        <v>559</v>
      </c>
      <c r="W23" s="165" t="s">
        <v>994</v>
      </c>
      <c r="X23" s="165" t="s">
        <v>994</v>
      </c>
      <c r="Y23" s="165" t="s">
        <v>994</v>
      </c>
      <c r="Z23" s="165" t="s">
        <v>994</v>
      </c>
      <c r="AA23" s="165" t="s">
        <v>994</v>
      </c>
      <c r="AB23" s="165" t="s">
        <v>994</v>
      </c>
      <c r="AC23" s="165" t="s">
        <v>994</v>
      </c>
      <c r="AD23" s="109" t="s">
        <v>1016</v>
      </c>
      <c r="AE23" s="165" t="s">
        <v>994</v>
      </c>
      <c r="AF23" s="165" t="s">
        <v>1015</v>
      </c>
      <c r="AG23" s="165" t="s">
        <v>559</v>
      </c>
      <c r="AH23" s="165" t="s">
        <v>1013</v>
      </c>
      <c r="AI23" s="165" t="s">
        <v>1013</v>
      </c>
      <c r="AJ23" s="165" t="s">
        <v>1013</v>
      </c>
      <c r="AK23" s="167" t="s">
        <v>950</v>
      </c>
      <c r="AL23" s="165" t="s">
        <v>1012</v>
      </c>
      <c r="AM23" s="165" t="s">
        <v>1012</v>
      </c>
      <c r="AN23" s="165" t="s">
        <v>545</v>
      </c>
      <c r="AO23" s="165" t="s">
        <v>545</v>
      </c>
      <c r="AP23" s="165" t="s">
        <v>545</v>
      </c>
      <c r="AQ23" s="165" t="s">
        <v>545</v>
      </c>
      <c r="AR23" s="165" t="s">
        <v>1008</v>
      </c>
      <c r="AS23" s="165" t="s">
        <v>559</v>
      </c>
      <c r="AT23" s="165" t="s">
        <v>1009</v>
      </c>
      <c r="AU23" s="165" t="s">
        <v>559</v>
      </c>
      <c r="AV23" s="165" t="s">
        <v>556</v>
      </c>
      <c r="AW23" s="165" t="s">
        <v>559</v>
      </c>
      <c r="AX23" s="165" t="s">
        <v>559</v>
      </c>
      <c r="AY23" s="165" t="s">
        <v>952</v>
      </c>
      <c r="AZ23" s="165" t="s">
        <v>1011</v>
      </c>
      <c r="BA23" s="165" t="s">
        <v>1011</v>
      </c>
      <c r="BB23" s="165" t="s">
        <v>559</v>
      </c>
      <c r="BC23" s="165" t="s">
        <v>559</v>
      </c>
      <c r="BD23" s="165" t="s">
        <v>1010</v>
      </c>
      <c r="BE23" s="165" t="s">
        <v>559</v>
      </c>
      <c r="BF23" s="108"/>
    </row>
    <row r="24" spans="1:58" x14ac:dyDescent="0.25">
      <c r="A24" s="133" t="s">
        <v>841</v>
      </c>
      <c r="B24" s="111" t="s">
        <v>38</v>
      </c>
      <c r="C24" s="165" t="s">
        <v>1126</v>
      </c>
      <c r="D24" s="165" t="s">
        <v>1126</v>
      </c>
      <c r="E24" s="165" t="s">
        <v>1017</v>
      </c>
      <c r="F24" s="165" t="s">
        <v>1017</v>
      </c>
      <c r="G24" s="165" t="s">
        <v>1017</v>
      </c>
      <c r="H24" s="165" t="s">
        <v>1017</v>
      </c>
      <c r="I24" s="165" t="s">
        <v>1017</v>
      </c>
      <c r="J24" s="165" t="s">
        <v>1013</v>
      </c>
      <c r="K24" s="165" t="s">
        <v>1013</v>
      </c>
      <c r="L24" s="165" t="s">
        <v>545</v>
      </c>
      <c r="M24" s="165" t="s">
        <v>1010</v>
      </c>
      <c r="N24" s="165" t="s">
        <v>1010</v>
      </c>
      <c r="O24" s="165" t="s">
        <v>1018</v>
      </c>
      <c r="P24" s="165" t="s">
        <v>1018</v>
      </c>
      <c r="Q24" s="165" t="s">
        <v>1015</v>
      </c>
      <c r="R24" s="165" t="s">
        <v>1015</v>
      </c>
      <c r="S24" s="165" t="s">
        <v>1019</v>
      </c>
      <c r="T24" s="165" t="s">
        <v>1020</v>
      </c>
      <c r="U24" s="165" t="s">
        <v>1020</v>
      </c>
      <c r="V24" s="165" t="s">
        <v>559</v>
      </c>
      <c r="W24" s="165" t="s">
        <v>994</v>
      </c>
      <c r="X24" s="165" t="s">
        <v>994</v>
      </c>
      <c r="Y24" s="165" t="s">
        <v>994</v>
      </c>
      <c r="Z24" s="165" t="s">
        <v>994</v>
      </c>
      <c r="AA24" s="165" t="s">
        <v>994</v>
      </c>
      <c r="AB24" s="165" t="s">
        <v>1007</v>
      </c>
      <c r="AC24" s="165" t="s">
        <v>994</v>
      </c>
      <c r="AD24" s="109" t="s">
        <v>1016</v>
      </c>
      <c r="AE24" s="165" t="s">
        <v>994</v>
      </c>
      <c r="AF24" s="165" t="s">
        <v>1015</v>
      </c>
      <c r="AG24" s="165" t="s">
        <v>559</v>
      </c>
      <c r="AH24" s="165" t="s">
        <v>1013</v>
      </c>
      <c r="AI24" s="165" t="s">
        <v>1013</v>
      </c>
      <c r="AJ24" s="165" t="s">
        <v>1013</v>
      </c>
      <c r="AK24" s="167" t="s">
        <v>950</v>
      </c>
      <c r="AL24" s="165" t="s">
        <v>1012</v>
      </c>
      <c r="AM24" s="165" t="s">
        <v>1012</v>
      </c>
      <c r="AN24" s="165" t="s">
        <v>545</v>
      </c>
      <c r="AO24" s="165" t="s">
        <v>545</v>
      </c>
      <c r="AP24" s="165" t="s">
        <v>545</v>
      </c>
      <c r="AQ24" s="165" t="s">
        <v>545</v>
      </c>
      <c r="AR24" s="165" t="s">
        <v>1008</v>
      </c>
      <c r="AS24" s="165" t="s">
        <v>559</v>
      </c>
      <c r="AT24" s="165" t="s">
        <v>1009</v>
      </c>
      <c r="AU24" s="165" t="s">
        <v>559</v>
      </c>
      <c r="AV24" s="165" t="s">
        <v>556</v>
      </c>
      <c r="AW24" s="165" t="s">
        <v>559</v>
      </c>
      <c r="AX24" s="165" t="s">
        <v>559</v>
      </c>
      <c r="AY24" s="165" t="s">
        <v>952</v>
      </c>
      <c r="AZ24" s="165" t="s">
        <v>1011</v>
      </c>
      <c r="BA24" s="165" t="s">
        <v>1011</v>
      </c>
      <c r="BB24" s="165" t="s">
        <v>559</v>
      </c>
      <c r="BC24" s="165" t="s">
        <v>559</v>
      </c>
      <c r="BD24" s="165" t="s">
        <v>1010</v>
      </c>
      <c r="BE24" s="165" t="s">
        <v>559</v>
      </c>
      <c r="BF24" s="108"/>
    </row>
    <row r="25" spans="1:58" x14ac:dyDescent="0.25">
      <c r="A25" s="133" t="s">
        <v>40</v>
      </c>
      <c r="B25" s="111" t="s">
        <v>39</v>
      </c>
      <c r="C25" s="165" t="s">
        <v>1126</v>
      </c>
      <c r="D25" s="165" t="s">
        <v>1126</v>
      </c>
      <c r="E25" s="165" t="s">
        <v>1017</v>
      </c>
      <c r="F25" s="165" t="s">
        <v>1017</v>
      </c>
      <c r="G25" s="165" t="s">
        <v>1017</v>
      </c>
      <c r="H25" s="165" t="s">
        <v>1017</v>
      </c>
      <c r="I25" s="165" t="s">
        <v>1017</v>
      </c>
      <c r="J25" s="165" t="s">
        <v>1013</v>
      </c>
      <c r="K25" s="165" t="s">
        <v>1013</v>
      </c>
      <c r="L25" s="165" t="s">
        <v>545</v>
      </c>
      <c r="M25" s="165" t="s">
        <v>1010</v>
      </c>
      <c r="N25" s="165" t="s">
        <v>1010</v>
      </c>
      <c r="O25" s="165" t="s">
        <v>1018</v>
      </c>
      <c r="P25" s="165" t="s">
        <v>1018</v>
      </c>
      <c r="Q25" s="165" t="s">
        <v>1015</v>
      </c>
      <c r="R25" s="165" t="s">
        <v>1015</v>
      </c>
      <c r="S25" s="165" t="s">
        <v>1019</v>
      </c>
      <c r="T25" s="165" t="s">
        <v>1020</v>
      </c>
      <c r="U25" s="165" t="s">
        <v>1020</v>
      </c>
      <c r="V25" s="165" t="s">
        <v>559</v>
      </c>
      <c r="W25" s="165" t="s">
        <v>994</v>
      </c>
      <c r="X25" s="165" t="s">
        <v>994</v>
      </c>
      <c r="Y25" s="165" t="s">
        <v>994</v>
      </c>
      <c r="Z25" s="165" t="s">
        <v>994</v>
      </c>
      <c r="AA25" s="165" t="s">
        <v>994</v>
      </c>
      <c r="AB25" s="165" t="s">
        <v>950</v>
      </c>
      <c r="AC25" s="165" t="s">
        <v>994</v>
      </c>
      <c r="AD25" s="109" t="s">
        <v>1016</v>
      </c>
      <c r="AE25" s="165" t="s">
        <v>994</v>
      </c>
      <c r="AF25" s="165" t="s">
        <v>1015</v>
      </c>
      <c r="AG25" s="165" t="s">
        <v>559</v>
      </c>
      <c r="AH25" s="165" t="s">
        <v>1013</v>
      </c>
      <c r="AI25" s="165" t="s">
        <v>1013</v>
      </c>
      <c r="AJ25" s="165" t="s">
        <v>1013</v>
      </c>
      <c r="AK25" s="167" t="s">
        <v>953</v>
      </c>
      <c r="AL25" s="165" t="s">
        <v>1012</v>
      </c>
      <c r="AM25" s="165" t="s">
        <v>1012</v>
      </c>
      <c r="AN25" s="165" t="s">
        <v>545</v>
      </c>
      <c r="AO25" s="165" t="s">
        <v>545</v>
      </c>
      <c r="AP25" s="165" t="s">
        <v>545</v>
      </c>
      <c r="AQ25" s="165" t="s">
        <v>545</v>
      </c>
      <c r="AR25" s="165" t="s">
        <v>1008</v>
      </c>
      <c r="AS25" s="165" t="s">
        <v>559</v>
      </c>
      <c r="AT25" s="165" t="s">
        <v>1009</v>
      </c>
      <c r="AU25" s="165" t="s">
        <v>559</v>
      </c>
      <c r="AV25" s="165" t="s">
        <v>556</v>
      </c>
      <c r="AW25" s="165" t="s">
        <v>559</v>
      </c>
      <c r="AX25" s="165" t="s">
        <v>559</v>
      </c>
      <c r="AY25" s="165" t="s">
        <v>952</v>
      </c>
      <c r="AZ25" s="165" t="s">
        <v>1011</v>
      </c>
      <c r="BA25" s="165" t="s">
        <v>1011</v>
      </c>
      <c r="BB25" s="165" t="s">
        <v>559</v>
      </c>
      <c r="BC25" s="165" t="s">
        <v>559</v>
      </c>
      <c r="BD25" s="165" t="s">
        <v>1010</v>
      </c>
      <c r="BE25" s="165" t="s">
        <v>559</v>
      </c>
      <c r="BF25" s="108"/>
    </row>
    <row r="26" spans="1:58" x14ac:dyDescent="0.25">
      <c r="A26" s="133" t="s">
        <v>42</v>
      </c>
      <c r="B26" s="111" t="s">
        <v>41</v>
      </c>
      <c r="C26" s="165" t="s">
        <v>1126</v>
      </c>
      <c r="D26" s="165" t="s">
        <v>1126</v>
      </c>
      <c r="E26" s="165" t="s">
        <v>1017</v>
      </c>
      <c r="F26" s="165" t="s">
        <v>1017</v>
      </c>
      <c r="G26" s="165" t="s">
        <v>1017</v>
      </c>
      <c r="H26" s="165" t="s">
        <v>1017</v>
      </c>
      <c r="I26" s="165" t="s">
        <v>1017</v>
      </c>
      <c r="J26" s="165" t="s">
        <v>1013</v>
      </c>
      <c r="K26" s="165" t="s">
        <v>1013</v>
      </c>
      <c r="L26" s="165" t="s">
        <v>545</v>
      </c>
      <c r="M26" s="165" t="s">
        <v>1010</v>
      </c>
      <c r="N26" s="165" t="s">
        <v>1010</v>
      </c>
      <c r="O26" s="165" t="s">
        <v>1018</v>
      </c>
      <c r="P26" s="165" t="s">
        <v>1018</v>
      </c>
      <c r="Q26" s="165" t="s">
        <v>1015</v>
      </c>
      <c r="R26" s="165" t="s">
        <v>1015</v>
      </c>
      <c r="S26" s="165" t="s">
        <v>1019</v>
      </c>
      <c r="T26" s="165" t="s">
        <v>1020</v>
      </c>
      <c r="U26" s="165" t="s">
        <v>1020</v>
      </c>
      <c r="V26" s="165" t="s">
        <v>559</v>
      </c>
      <c r="W26" s="165" t="s">
        <v>994</v>
      </c>
      <c r="X26" s="165" t="s">
        <v>994</v>
      </c>
      <c r="Y26" s="165" t="s">
        <v>994</v>
      </c>
      <c r="Z26" s="165" t="s">
        <v>994</v>
      </c>
      <c r="AA26" s="165" t="s">
        <v>994</v>
      </c>
      <c r="AB26" s="165" t="s">
        <v>1007</v>
      </c>
      <c r="AC26" s="165" t="s">
        <v>994</v>
      </c>
      <c r="AD26" s="109" t="s">
        <v>1016</v>
      </c>
      <c r="AE26" s="165" t="s">
        <v>994</v>
      </c>
      <c r="AF26" s="165" t="s">
        <v>1015</v>
      </c>
      <c r="AG26" s="165" t="s">
        <v>559</v>
      </c>
      <c r="AH26" s="165" t="s">
        <v>1013</v>
      </c>
      <c r="AI26" s="165" t="s">
        <v>1013</v>
      </c>
      <c r="AJ26" s="165" t="s">
        <v>1013</v>
      </c>
      <c r="AK26" s="167" t="s">
        <v>950</v>
      </c>
      <c r="AL26" s="165" t="s">
        <v>1012</v>
      </c>
      <c r="AM26" s="165" t="s">
        <v>1012</v>
      </c>
      <c r="AN26" s="165" t="s">
        <v>545</v>
      </c>
      <c r="AO26" s="165" t="s">
        <v>545</v>
      </c>
      <c r="AP26" s="165" t="s">
        <v>545</v>
      </c>
      <c r="AQ26" s="165" t="s">
        <v>545</v>
      </c>
      <c r="AR26" s="165" t="s">
        <v>1008</v>
      </c>
      <c r="AS26" s="165" t="s">
        <v>559</v>
      </c>
      <c r="AT26" s="165" t="s">
        <v>1009</v>
      </c>
      <c r="AU26" s="165" t="s">
        <v>559</v>
      </c>
      <c r="AV26" s="165" t="s">
        <v>556</v>
      </c>
      <c r="AW26" s="165" t="s">
        <v>559</v>
      </c>
      <c r="AX26" s="165" t="s">
        <v>559</v>
      </c>
      <c r="AY26" s="165" t="s">
        <v>952</v>
      </c>
      <c r="AZ26" s="165" t="s">
        <v>1011</v>
      </c>
      <c r="BA26" s="165" t="s">
        <v>1011</v>
      </c>
      <c r="BB26" s="165" t="s">
        <v>559</v>
      </c>
      <c r="BC26" s="165" t="s">
        <v>559</v>
      </c>
      <c r="BD26" s="165" t="s">
        <v>1010</v>
      </c>
      <c r="BE26" s="165" t="s">
        <v>559</v>
      </c>
      <c r="BF26" s="108"/>
    </row>
    <row r="27" spans="1:58" x14ac:dyDescent="0.25">
      <c r="A27" s="133" t="s">
        <v>44</v>
      </c>
      <c r="B27" s="111" t="s">
        <v>43</v>
      </c>
      <c r="C27" s="165" t="s">
        <v>1126</v>
      </c>
      <c r="D27" s="165" t="s">
        <v>1126</v>
      </c>
      <c r="E27" s="165" t="s">
        <v>1017</v>
      </c>
      <c r="F27" s="165" t="s">
        <v>1017</v>
      </c>
      <c r="G27" s="165" t="s">
        <v>1017</v>
      </c>
      <c r="H27" s="165" t="s">
        <v>1017</v>
      </c>
      <c r="I27" s="165" t="s">
        <v>1017</v>
      </c>
      <c r="J27" s="165" t="s">
        <v>1013</v>
      </c>
      <c r="K27" s="165" t="s">
        <v>1013</v>
      </c>
      <c r="L27" s="165" t="s">
        <v>545</v>
      </c>
      <c r="M27" s="165" t="s">
        <v>1010</v>
      </c>
      <c r="N27" s="165" t="s">
        <v>1010</v>
      </c>
      <c r="O27" s="165" t="s">
        <v>1018</v>
      </c>
      <c r="P27" s="165" t="s">
        <v>1018</v>
      </c>
      <c r="Q27" s="165" t="s">
        <v>1015</v>
      </c>
      <c r="R27" s="165" t="s">
        <v>1015</v>
      </c>
      <c r="S27" s="165" t="s">
        <v>1019</v>
      </c>
      <c r="T27" s="165" t="s">
        <v>1020</v>
      </c>
      <c r="U27" s="165" t="s">
        <v>1020</v>
      </c>
      <c r="V27" s="165" t="s">
        <v>559</v>
      </c>
      <c r="W27" s="165" t="s">
        <v>994</v>
      </c>
      <c r="X27" s="165" t="s">
        <v>994</v>
      </c>
      <c r="Y27" s="165" t="s">
        <v>994</v>
      </c>
      <c r="Z27" s="165" t="s">
        <v>994</v>
      </c>
      <c r="AA27" s="165" t="s">
        <v>994</v>
      </c>
      <c r="AB27" s="165" t="s">
        <v>994</v>
      </c>
      <c r="AC27" s="165" t="s">
        <v>994</v>
      </c>
      <c r="AD27" s="109" t="s">
        <v>1016</v>
      </c>
      <c r="AE27" s="165" t="s">
        <v>994</v>
      </c>
      <c r="AF27" s="165" t="s">
        <v>1015</v>
      </c>
      <c r="AG27" s="165" t="s">
        <v>559</v>
      </c>
      <c r="AH27" s="165" t="s">
        <v>1013</v>
      </c>
      <c r="AI27" s="165" t="s">
        <v>1013</v>
      </c>
      <c r="AJ27" s="165" t="s">
        <v>1013</v>
      </c>
      <c r="AK27" s="167" t="s">
        <v>950</v>
      </c>
      <c r="AL27" s="165" t="s">
        <v>1012</v>
      </c>
      <c r="AM27" s="165" t="s">
        <v>1012</v>
      </c>
      <c r="AN27" s="165" t="s">
        <v>545</v>
      </c>
      <c r="AO27" s="165" t="s">
        <v>545</v>
      </c>
      <c r="AP27" s="165" t="s">
        <v>545</v>
      </c>
      <c r="AQ27" s="165" t="s">
        <v>545</v>
      </c>
      <c r="AR27" s="165" t="s">
        <v>1008</v>
      </c>
      <c r="AS27" s="165" t="s">
        <v>559</v>
      </c>
      <c r="AT27" s="165" t="s">
        <v>1009</v>
      </c>
      <c r="AU27" s="165" t="s">
        <v>559</v>
      </c>
      <c r="AV27" s="165" t="s">
        <v>556</v>
      </c>
      <c r="AW27" s="165" t="s">
        <v>559</v>
      </c>
      <c r="AX27" s="165" t="s">
        <v>559</v>
      </c>
      <c r="AY27" s="165" t="s">
        <v>952</v>
      </c>
      <c r="AZ27" s="165" t="s">
        <v>1011</v>
      </c>
      <c r="BA27" s="165" t="s">
        <v>1011</v>
      </c>
      <c r="BB27" s="165" t="s">
        <v>559</v>
      </c>
      <c r="BC27" s="165" t="s">
        <v>559</v>
      </c>
      <c r="BD27" s="165" t="s">
        <v>1010</v>
      </c>
      <c r="BE27" s="165" t="s">
        <v>559</v>
      </c>
      <c r="BF27" s="108"/>
    </row>
    <row r="28" spans="1:58" x14ac:dyDescent="0.25">
      <c r="A28" s="133" t="s">
        <v>379</v>
      </c>
      <c r="B28" s="111" t="s">
        <v>45</v>
      </c>
      <c r="C28" s="165" t="s">
        <v>1126</v>
      </c>
      <c r="D28" s="165" t="s">
        <v>1126</v>
      </c>
      <c r="E28" s="165" t="s">
        <v>1017</v>
      </c>
      <c r="F28" s="165" t="s">
        <v>1017</v>
      </c>
      <c r="G28" s="165" t="s">
        <v>1017</v>
      </c>
      <c r="H28" s="165" t="s">
        <v>1017</v>
      </c>
      <c r="I28" s="165" t="s">
        <v>1017</v>
      </c>
      <c r="J28" s="165" t="s">
        <v>1013</v>
      </c>
      <c r="K28" s="165" t="s">
        <v>1013</v>
      </c>
      <c r="L28" s="165" t="s">
        <v>545</v>
      </c>
      <c r="M28" s="165" t="s">
        <v>1010</v>
      </c>
      <c r="N28" s="165" t="s">
        <v>1010</v>
      </c>
      <c r="O28" s="165" t="s">
        <v>1018</v>
      </c>
      <c r="P28" s="165" t="s">
        <v>1018</v>
      </c>
      <c r="Q28" s="165" t="s">
        <v>1015</v>
      </c>
      <c r="R28" s="165" t="s">
        <v>1015</v>
      </c>
      <c r="S28" s="165" t="s">
        <v>1019</v>
      </c>
      <c r="T28" s="165" t="s">
        <v>1020</v>
      </c>
      <c r="U28" s="165" t="s">
        <v>1020</v>
      </c>
      <c r="V28" s="165" t="s">
        <v>559</v>
      </c>
      <c r="W28" s="165" t="s">
        <v>994</v>
      </c>
      <c r="X28" s="165" t="s">
        <v>994</v>
      </c>
      <c r="Y28" s="165" t="s">
        <v>994</v>
      </c>
      <c r="Z28" s="165" t="s">
        <v>994</v>
      </c>
      <c r="AA28" s="165" t="s">
        <v>994</v>
      </c>
      <c r="AB28" s="165" t="s">
        <v>950</v>
      </c>
      <c r="AC28" s="165" t="s">
        <v>994</v>
      </c>
      <c r="AD28" s="109" t="s">
        <v>1016</v>
      </c>
      <c r="AE28" s="165" t="s">
        <v>994</v>
      </c>
      <c r="AF28" s="165" t="s">
        <v>1015</v>
      </c>
      <c r="AG28" s="165" t="s">
        <v>559</v>
      </c>
      <c r="AH28" s="165" t="s">
        <v>1013</v>
      </c>
      <c r="AI28" s="165" t="s">
        <v>1013</v>
      </c>
      <c r="AJ28" s="165" t="s">
        <v>1013</v>
      </c>
      <c r="AK28" s="167" t="s">
        <v>950</v>
      </c>
      <c r="AL28" s="165" t="s">
        <v>1012</v>
      </c>
      <c r="AM28" s="165" t="s">
        <v>1012</v>
      </c>
      <c r="AN28" s="165" t="s">
        <v>545</v>
      </c>
      <c r="AO28" s="165" t="s">
        <v>545</v>
      </c>
      <c r="AP28" s="165" t="s">
        <v>545</v>
      </c>
      <c r="AQ28" s="165" t="s">
        <v>545</v>
      </c>
      <c r="AR28" s="165" t="s">
        <v>1008</v>
      </c>
      <c r="AS28" s="165" t="s">
        <v>559</v>
      </c>
      <c r="AT28" s="165" t="s">
        <v>1009</v>
      </c>
      <c r="AU28" s="165" t="s">
        <v>559</v>
      </c>
      <c r="AV28" s="165" t="s">
        <v>556</v>
      </c>
      <c r="AW28" s="165" t="s">
        <v>559</v>
      </c>
      <c r="AX28" s="165" t="s">
        <v>559</v>
      </c>
      <c r="AY28" s="165" t="s">
        <v>952</v>
      </c>
      <c r="AZ28" s="165" t="s">
        <v>1011</v>
      </c>
      <c r="BA28" s="165" t="s">
        <v>1011</v>
      </c>
      <c r="BB28" s="165" t="s">
        <v>559</v>
      </c>
      <c r="BC28" s="165" t="s">
        <v>559</v>
      </c>
      <c r="BD28" s="165" t="s">
        <v>1010</v>
      </c>
      <c r="BE28" s="165" t="s">
        <v>559</v>
      </c>
      <c r="BF28" s="108"/>
    </row>
    <row r="29" spans="1:58" x14ac:dyDescent="0.25">
      <c r="A29" s="133" t="s">
        <v>47</v>
      </c>
      <c r="B29" s="111" t="s">
        <v>46</v>
      </c>
      <c r="C29" s="165" t="s">
        <v>1126</v>
      </c>
      <c r="D29" s="165" t="s">
        <v>1126</v>
      </c>
      <c r="E29" s="165" t="s">
        <v>1017</v>
      </c>
      <c r="F29" s="165" t="s">
        <v>1017</v>
      </c>
      <c r="G29" s="165" t="s">
        <v>1017</v>
      </c>
      <c r="H29" s="165" t="s">
        <v>1017</v>
      </c>
      <c r="I29" s="165" t="s">
        <v>1017</v>
      </c>
      <c r="J29" s="165" t="s">
        <v>1013</v>
      </c>
      <c r="K29" s="165" t="s">
        <v>1013</v>
      </c>
      <c r="L29" s="165" t="s">
        <v>545</v>
      </c>
      <c r="M29" s="165" t="s">
        <v>1010</v>
      </c>
      <c r="N29" s="165" t="s">
        <v>1010</v>
      </c>
      <c r="O29" s="165" t="s">
        <v>1018</v>
      </c>
      <c r="P29" s="165" t="s">
        <v>1018</v>
      </c>
      <c r="Q29" s="165" t="s">
        <v>1015</v>
      </c>
      <c r="R29" s="165" t="s">
        <v>1015</v>
      </c>
      <c r="S29" s="165" t="s">
        <v>1019</v>
      </c>
      <c r="T29" s="165" t="s">
        <v>1020</v>
      </c>
      <c r="U29" s="165" t="s">
        <v>1020</v>
      </c>
      <c r="V29" s="165" t="s">
        <v>559</v>
      </c>
      <c r="W29" s="165" t="s">
        <v>994</v>
      </c>
      <c r="X29" s="165" t="s">
        <v>994</v>
      </c>
      <c r="Y29" s="165" t="s">
        <v>994</v>
      </c>
      <c r="Z29" s="165" t="s">
        <v>994</v>
      </c>
      <c r="AA29" s="165" t="s">
        <v>994</v>
      </c>
      <c r="AB29" s="165" t="s">
        <v>950</v>
      </c>
      <c r="AC29" s="165" t="s">
        <v>994</v>
      </c>
      <c r="AD29" s="109" t="s">
        <v>1016</v>
      </c>
      <c r="AE29" s="165" t="s">
        <v>994</v>
      </c>
      <c r="AF29" s="165" t="s">
        <v>1015</v>
      </c>
      <c r="AG29" s="165" t="s">
        <v>559</v>
      </c>
      <c r="AH29" s="165" t="s">
        <v>1013</v>
      </c>
      <c r="AI29" s="165" t="s">
        <v>1013</v>
      </c>
      <c r="AJ29" s="165" t="s">
        <v>1013</v>
      </c>
      <c r="AK29" s="167" t="s">
        <v>950</v>
      </c>
      <c r="AL29" s="165" t="s">
        <v>1012</v>
      </c>
      <c r="AM29" s="165" t="s">
        <v>1012</v>
      </c>
      <c r="AN29" s="165" t="s">
        <v>545</v>
      </c>
      <c r="AO29" s="165" t="s">
        <v>545</v>
      </c>
      <c r="AP29" s="165" t="s">
        <v>545</v>
      </c>
      <c r="AQ29" s="165" t="s">
        <v>545</v>
      </c>
      <c r="AR29" s="165" t="s">
        <v>1008</v>
      </c>
      <c r="AS29" s="165" t="s">
        <v>559</v>
      </c>
      <c r="AT29" s="165" t="s">
        <v>1009</v>
      </c>
      <c r="AU29" s="165" t="s">
        <v>559</v>
      </c>
      <c r="AV29" s="165" t="s">
        <v>556</v>
      </c>
      <c r="AW29" s="165" t="s">
        <v>559</v>
      </c>
      <c r="AX29" s="165" t="s">
        <v>559</v>
      </c>
      <c r="AY29" s="165" t="s">
        <v>952</v>
      </c>
      <c r="AZ29" s="165" t="s">
        <v>1011</v>
      </c>
      <c r="BA29" s="165" t="s">
        <v>1011</v>
      </c>
      <c r="BB29" s="165" t="s">
        <v>559</v>
      </c>
      <c r="BC29" s="165" t="s">
        <v>559</v>
      </c>
      <c r="BD29" s="165" t="s">
        <v>1010</v>
      </c>
      <c r="BE29" s="165" t="s">
        <v>559</v>
      </c>
      <c r="BF29" s="108"/>
    </row>
    <row r="30" spans="1:58" x14ac:dyDescent="0.25">
      <c r="A30" s="133" t="s">
        <v>49</v>
      </c>
      <c r="B30" s="111" t="s">
        <v>48</v>
      </c>
      <c r="C30" s="165" t="s">
        <v>1126</v>
      </c>
      <c r="D30" s="165" t="s">
        <v>1126</v>
      </c>
      <c r="E30" s="165" t="s">
        <v>1017</v>
      </c>
      <c r="F30" s="165" t="s">
        <v>1017</v>
      </c>
      <c r="G30" s="165" t="s">
        <v>1017</v>
      </c>
      <c r="H30" s="165" t="s">
        <v>1017</v>
      </c>
      <c r="I30" s="165" t="s">
        <v>1017</v>
      </c>
      <c r="J30" s="165" t="s">
        <v>1013</v>
      </c>
      <c r="K30" s="165" t="s">
        <v>1013</v>
      </c>
      <c r="L30" s="165" t="s">
        <v>545</v>
      </c>
      <c r="M30" s="165" t="s">
        <v>1010</v>
      </c>
      <c r="N30" s="165" t="s">
        <v>1010</v>
      </c>
      <c r="O30" s="165" t="s">
        <v>1018</v>
      </c>
      <c r="P30" s="165" t="s">
        <v>1018</v>
      </c>
      <c r="Q30" s="165" t="s">
        <v>1015</v>
      </c>
      <c r="R30" s="165" t="s">
        <v>1015</v>
      </c>
      <c r="S30" s="165" t="s">
        <v>1019</v>
      </c>
      <c r="T30" s="165" t="s">
        <v>1020</v>
      </c>
      <c r="U30" s="165" t="s">
        <v>1020</v>
      </c>
      <c r="V30" s="165" t="s">
        <v>559</v>
      </c>
      <c r="W30" s="165" t="s">
        <v>994</v>
      </c>
      <c r="X30" s="165" t="s">
        <v>994</v>
      </c>
      <c r="Y30" s="165" t="s">
        <v>994</v>
      </c>
      <c r="Z30" s="165" t="s">
        <v>994</v>
      </c>
      <c r="AA30" s="165" t="s">
        <v>994</v>
      </c>
      <c r="AB30" s="165" t="s">
        <v>1007</v>
      </c>
      <c r="AC30" s="165" t="s">
        <v>994</v>
      </c>
      <c r="AD30" s="109" t="s">
        <v>1016</v>
      </c>
      <c r="AE30" s="165" t="s">
        <v>994</v>
      </c>
      <c r="AF30" s="165" t="s">
        <v>1015</v>
      </c>
      <c r="AG30" s="165" t="s">
        <v>559</v>
      </c>
      <c r="AH30" s="165" t="s">
        <v>1013</v>
      </c>
      <c r="AI30" s="165" t="s">
        <v>1013</v>
      </c>
      <c r="AJ30" s="165" t="s">
        <v>1013</v>
      </c>
      <c r="AK30" s="167" t="s">
        <v>953</v>
      </c>
      <c r="AL30" s="165" t="s">
        <v>1012</v>
      </c>
      <c r="AM30" s="165" t="s">
        <v>1012</v>
      </c>
      <c r="AN30" s="165" t="s">
        <v>545</v>
      </c>
      <c r="AO30" s="165" t="s">
        <v>545</v>
      </c>
      <c r="AP30" s="165" t="s">
        <v>545</v>
      </c>
      <c r="AQ30" s="165" t="s">
        <v>545</v>
      </c>
      <c r="AR30" s="165" t="s">
        <v>1008</v>
      </c>
      <c r="AS30" s="165" t="s">
        <v>559</v>
      </c>
      <c r="AT30" s="165" t="s">
        <v>1009</v>
      </c>
      <c r="AU30" s="165" t="s">
        <v>559</v>
      </c>
      <c r="AV30" s="165" t="s">
        <v>556</v>
      </c>
      <c r="AW30" s="165" t="s">
        <v>559</v>
      </c>
      <c r="AX30" s="165" t="s">
        <v>559</v>
      </c>
      <c r="AY30" s="165" t="s">
        <v>952</v>
      </c>
      <c r="AZ30" s="165" t="s">
        <v>1011</v>
      </c>
      <c r="BA30" s="165" t="s">
        <v>1011</v>
      </c>
      <c r="BB30" s="165" t="s">
        <v>559</v>
      </c>
      <c r="BC30" s="165" t="s">
        <v>559</v>
      </c>
      <c r="BD30" s="165" t="s">
        <v>1010</v>
      </c>
      <c r="BE30" s="165" t="s">
        <v>559</v>
      </c>
      <c r="BF30" s="108"/>
    </row>
    <row r="31" spans="1:58" x14ac:dyDescent="0.25">
      <c r="A31" s="133" t="s">
        <v>51</v>
      </c>
      <c r="B31" s="111" t="s">
        <v>50</v>
      </c>
      <c r="C31" s="165" t="s">
        <v>1126</v>
      </c>
      <c r="D31" s="165" t="s">
        <v>1126</v>
      </c>
      <c r="E31" s="165" t="s">
        <v>1017</v>
      </c>
      <c r="F31" s="165" t="s">
        <v>1017</v>
      </c>
      <c r="G31" s="165" t="s">
        <v>1017</v>
      </c>
      <c r="H31" s="165" t="s">
        <v>1017</v>
      </c>
      <c r="I31" s="165" t="s">
        <v>1017</v>
      </c>
      <c r="J31" s="165" t="s">
        <v>1013</v>
      </c>
      <c r="K31" s="165" t="s">
        <v>1013</v>
      </c>
      <c r="L31" s="165" t="s">
        <v>545</v>
      </c>
      <c r="M31" s="165" t="s">
        <v>1010</v>
      </c>
      <c r="N31" s="165" t="s">
        <v>1010</v>
      </c>
      <c r="O31" s="165" t="s">
        <v>1018</v>
      </c>
      <c r="P31" s="165" t="s">
        <v>1018</v>
      </c>
      <c r="Q31" s="165" t="s">
        <v>1015</v>
      </c>
      <c r="R31" s="165" t="s">
        <v>1015</v>
      </c>
      <c r="S31" s="165" t="s">
        <v>1019</v>
      </c>
      <c r="T31" s="165" t="s">
        <v>1020</v>
      </c>
      <c r="U31" s="165" t="s">
        <v>1020</v>
      </c>
      <c r="V31" s="165" t="s">
        <v>559</v>
      </c>
      <c r="W31" s="165" t="s">
        <v>994</v>
      </c>
      <c r="X31" s="165" t="s">
        <v>994</v>
      </c>
      <c r="Y31" s="165" t="s">
        <v>994</v>
      </c>
      <c r="Z31" s="165" t="s">
        <v>994</v>
      </c>
      <c r="AA31" s="165" t="s">
        <v>994</v>
      </c>
      <c r="AB31" s="165" t="s">
        <v>1007</v>
      </c>
      <c r="AC31" s="165" t="s">
        <v>994</v>
      </c>
      <c r="AD31" s="109" t="s">
        <v>1016</v>
      </c>
      <c r="AE31" s="165" t="s">
        <v>994</v>
      </c>
      <c r="AF31" s="165" t="s">
        <v>1015</v>
      </c>
      <c r="AG31" s="165" t="s">
        <v>559</v>
      </c>
      <c r="AH31" s="165" t="s">
        <v>1013</v>
      </c>
      <c r="AI31" s="165" t="s">
        <v>1013</v>
      </c>
      <c r="AJ31" s="165" t="s">
        <v>1013</v>
      </c>
      <c r="AK31" s="167" t="s">
        <v>953</v>
      </c>
      <c r="AL31" s="165" t="s">
        <v>1012</v>
      </c>
      <c r="AM31" s="165" t="s">
        <v>1012</v>
      </c>
      <c r="AN31" s="165" t="s">
        <v>545</v>
      </c>
      <c r="AO31" s="165" t="s">
        <v>545</v>
      </c>
      <c r="AP31" s="165" t="s">
        <v>545</v>
      </c>
      <c r="AQ31" s="165" t="s">
        <v>545</v>
      </c>
      <c r="AR31" s="165" t="s">
        <v>1008</v>
      </c>
      <c r="AS31" s="165" t="s">
        <v>559</v>
      </c>
      <c r="AT31" s="165" t="s">
        <v>1009</v>
      </c>
      <c r="AU31" s="165" t="s">
        <v>559</v>
      </c>
      <c r="AV31" s="165" t="s">
        <v>556</v>
      </c>
      <c r="AW31" s="165" t="s">
        <v>559</v>
      </c>
      <c r="AX31" s="165" t="s">
        <v>559</v>
      </c>
      <c r="AY31" s="165" t="s">
        <v>952</v>
      </c>
      <c r="AZ31" s="165" t="s">
        <v>1011</v>
      </c>
      <c r="BA31" s="165" t="s">
        <v>1011</v>
      </c>
      <c r="BB31" s="165" t="s">
        <v>559</v>
      </c>
      <c r="BC31" s="165" t="s">
        <v>559</v>
      </c>
      <c r="BD31" s="165" t="s">
        <v>1010</v>
      </c>
      <c r="BE31" s="165" t="s">
        <v>559</v>
      </c>
      <c r="BF31" s="108"/>
    </row>
    <row r="32" spans="1:58" x14ac:dyDescent="0.25">
      <c r="A32" s="133" t="s">
        <v>842</v>
      </c>
      <c r="B32" s="111" t="s">
        <v>58</v>
      </c>
      <c r="C32" s="165" t="s">
        <v>1126</v>
      </c>
      <c r="D32" s="165" t="s">
        <v>1126</v>
      </c>
      <c r="E32" s="165" t="s">
        <v>1017</v>
      </c>
      <c r="F32" s="165" t="s">
        <v>1017</v>
      </c>
      <c r="G32" s="165" t="s">
        <v>1017</v>
      </c>
      <c r="H32" s="165" t="s">
        <v>1017</v>
      </c>
      <c r="I32" s="165" t="s">
        <v>1017</v>
      </c>
      <c r="J32" s="165" t="s">
        <v>1013</v>
      </c>
      <c r="K32" s="165" t="s">
        <v>1013</v>
      </c>
      <c r="L32" s="165" t="s">
        <v>545</v>
      </c>
      <c r="M32" s="165" t="s">
        <v>1010</v>
      </c>
      <c r="N32" s="165" t="s">
        <v>1010</v>
      </c>
      <c r="O32" s="165" t="s">
        <v>1018</v>
      </c>
      <c r="P32" s="165" t="s">
        <v>1018</v>
      </c>
      <c r="Q32" s="165" t="s">
        <v>1015</v>
      </c>
      <c r="R32" s="165" t="s">
        <v>1015</v>
      </c>
      <c r="S32" s="165" t="s">
        <v>1019</v>
      </c>
      <c r="T32" s="165" t="s">
        <v>1020</v>
      </c>
      <c r="U32" s="165" t="s">
        <v>1020</v>
      </c>
      <c r="V32" s="165" t="s">
        <v>559</v>
      </c>
      <c r="W32" s="165" t="s">
        <v>994</v>
      </c>
      <c r="X32" s="165" t="s">
        <v>994</v>
      </c>
      <c r="Y32" s="165" t="s">
        <v>994</v>
      </c>
      <c r="Z32" s="165" t="s">
        <v>994</v>
      </c>
      <c r="AA32" s="165" t="s">
        <v>994</v>
      </c>
      <c r="AB32" s="165" t="s">
        <v>1007</v>
      </c>
      <c r="AC32" s="165" t="s">
        <v>994</v>
      </c>
      <c r="AD32" s="109" t="s">
        <v>1016</v>
      </c>
      <c r="AE32" s="165" t="s">
        <v>994</v>
      </c>
      <c r="AF32" s="165" t="s">
        <v>1015</v>
      </c>
      <c r="AG32" s="165" t="s">
        <v>559</v>
      </c>
      <c r="AH32" s="165" t="s">
        <v>1013</v>
      </c>
      <c r="AI32" s="165" t="s">
        <v>1013</v>
      </c>
      <c r="AJ32" s="165" t="s">
        <v>1013</v>
      </c>
      <c r="AK32" s="167" t="s">
        <v>950</v>
      </c>
      <c r="AL32" s="165" t="s">
        <v>1012</v>
      </c>
      <c r="AM32" s="165" t="s">
        <v>1012</v>
      </c>
      <c r="AN32" s="165" t="s">
        <v>545</v>
      </c>
      <c r="AO32" s="165" t="s">
        <v>545</v>
      </c>
      <c r="AP32" s="165" t="s">
        <v>545</v>
      </c>
      <c r="AQ32" s="165" t="s">
        <v>545</v>
      </c>
      <c r="AR32" s="165" t="s">
        <v>1008</v>
      </c>
      <c r="AS32" s="165" t="s">
        <v>559</v>
      </c>
      <c r="AT32" s="165" t="s">
        <v>1009</v>
      </c>
      <c r="AU32" s="165" t="s">
        <v>559</v>
      </c>
      <c r="AV32" s="165" t="s">
        <v>556</v>
      </c>
      <c r="AW32" s="165" t="s">
        <v>559</v>
      </c>
      <c r="AX32" s="165" t="s">
        <v>559</v>
      </c>
      <c r="AY32" s="165" t="s">
        <v>952</v>
      </c>
      <c r="AZ32" s="165" t="s">
        <v>1011</v>
      </c>
      <c r="BA32" s="165" t="s">
        <v>1011</v>
      </c>
      <c r="BB32" s="165" t="s">
        <v>559</v>
      </c>
      <c r="BC32" s="165" t="s">
        <v>559</v>
      </c>
      <c r="BD32" s="165" t="s">
        <v>1010</v>
      </c>
      <c r="BE32" s="165" t="s">
        <v>559</v>
      </c>
      <c r="BF32" s="108"/>
    </row>
    <row r="33" spans="1:58" x14ac:dyDescent="0.25">
      <c r="A33" s="133" t="s">
        <v>53</v>
      </c>
      <c r="B33" s="111" t="s">
        <v>52</v>
      </c>
      <c r="C33" s="165" t="s">
        <v>1126</v>
      </c>
      <c r="D33" s="165" t="s">
        <v>1126</v>
      </c>
      <c r="E33" s="165" t="s">
        <v>1017</v>
      </c>
      <c r="F33" s="165" t="s">
        <v>1017</v>
      </c>
      <c r="G33" s="165" t="s">
        <v>1017</v>
      </c>
      <c r="H33" s="165" t="s">
        <v>1017</v>
      </c>
      <c r="I33" s="165" t="s">
        <v>1017</v>
      </c>
      <c r="J33" s="165" t="s">
        <v>1013</v>
      </c>
      <c r="K33" s="165" t="s">
        <v>1013</v>
      </c>
      <c r="L33" s="165" t="s">
        <v>545</v>
      </c>
      <c r="M33" s="165" t="s">
        <v>1010</v>
      </c>
      <c r="N33" s="165" t="s">
        <v>1010</v>
      </c>
      <c r="O33" s="165" t="s">
        <v>1018</v>
      </c>
      <c r="P33" s="165" t="s">
        <v>1018</v>
      </c>
      <c r="Q33" s="165" t="s">
        <v>1015</v>
      </c>
      <c r="R33" s="165" t="s">
        <v>1015</v>
      </c>
      <c r="S33" s="165" t="s">
        <v>1019</v>
      </c>
      <c r="T33" s="165" t="s">
        <v>1020</v>
      </c>
      <c r="U33" s="165" t="s">
        <v>1020</v>
      </c>
      <c r="V33" s="165" t="s">
        <v>559</v>
      </c>
      <c r="W33" s="165" t="s">
        <v>994</v>
      </c>
      <c r="X33" s="165" t="s">
        <v>994</v>
      </c>
      <c r="Y33" s="165" t="s">
        <v>994</v>
      </c>
      <c r="Z33" s="165" t="s">
        <v>994</v>
      </c>
      <c r="AA33" s="165" t="s">
        <v>994</v>
      </c>
      <c r="AB33" s="165" t="s">
        <v>1007</v>
      </c>
      <c r="AC33" s="165" t="s">
        <v>994</v>
      </c>
      <c r="AD33" s="109" t="s">
        <v>1016</v>
      </c>
      <c r="AE33" s="165" t="s">
        <v>994</v>
      </c>
      <c r="AF33" s="165" t="s">
        <v>1015</v>
      </c>
      <c r="AG33" s="165" t="s">
        <v>559</v>
      </c>
      <c r="AH33" s="165" t="s">
        <v>1013</v>
      </c>
      <c r="AI33" s="165" t="s">
        <v>1013</v>
      </c>
      <c r="AJ33" s="165" t="s">
        <v>1013</v>
      </c>
      <c r="AK33" s="167" t="s">
        <v>950</v>
      </c>
      <c r="AL33" s="165" t="s">
        <v>1012</v>
      </c>
      <c r="AM33" s="165" t="s">
        <v>1012</v>
      </c>
      <c r="AN33" s="165" t="s">
        <v>545</v>
      </c>
      <c r="AO33" s="165" t="s">
        <v>545</v>
      </c>
      <c r="AP33" s="165" t="s">
        <v>545</v>
      </c>
      <c r="AQ33" s="165" t="s">
        <v>545</v>
      </c>
      <c r="AR33" s="165" t="s">
        <v>1008</v>
      </c>
      <c r="AS33" s="165" t="s">
        <v>559</v>
      </c>
      <c r="AT33" s="165" t="s">
        <v>1009</v>
      </c>
      <c r="AU33" s="165" t="s">
        <v>559</v>
      </c>
      <c r="AV33" s="165" t="s">
        <v>556</v>
      </c>
      <c r="AW33" s="165" t="s">
        <v>559</v>
      </c>
      <c r="AX33" s="165" t="s">
        <v>559</v>
      </c>
      <c r="AY33" s="165" t="s">
        <v>952</v>
      </c>
      <c r="AZ33" s="165" t="s">
        <v>1011</v>
      </c>
      <c r="BA33" s="165" t="s">
        <v>1011</v>
      </c>
      <c r="BB33" s="165" t="s">
        <v>559</v>
      </c>
      <c r="BC33" s="165" t="s">
        <v>559</v>
      </c>
      <c r="BD33" s="165" t="s">
        <v>1010</v>
      </c>
      <c r="BE33" s="165" t="s">
        <v>559</v>
      </c>
      <c r="BF33" s="108"/>
    </row>
    <row r="34" spans="1:58" x14ac:dyDescent="0.25">
      <c r="A34" s="133" t="s">
        <v>55</v>
      </c>
      <c r="B34" s="111" t="s">
        <v>54</v>
      </c>
      <c r="C34" s="165" t="s">
        <v>1126</v>
      </c>
      <c r="D34" s="165" t="s">
        <v>1126</v>
      </c>
      <c r="E34" s="165" t="s">
        <v>1017</v>
      </c>
      <c r="F34" s="165" t="s">
        <v>1017</v>
      </c>
      <c r="G34" s="165" t="s">
        <v>1017</v>
      </c>
      <c r="H34" s="165" t="s">
        <v>1017</v>
      </c>
      <c r="I34" s="165" t="s">
        <v>1017</v>
      </c>
      <c r="J34" s="165" t="s">
        <v>1013</v>
      </c>
      <c r="K34" s="165" t="s">
        <v>1013</v>
      </c>
      <c r="L34" s="165" t="s">
        <v>545</v>
      </c>
      <c r="M34" s="165" t="s">
        <v>1010</v>
      </c>
      <c r="N34" s="165" t="s">
        <v>1010</v>
      </c>
      <c r="O34" s="165" t="s">
        <v>1018</v>
      </c>
      <c r="P34" s="165" t="s">
        <v>1018</v>
      </c>
      <c r="Q34" s="165" t="s">
        <v>1015</v>
      </c>
      <c r="R34" s="165" t="s">
        <v>1015</v>
      </c>
      <c r="S34" s="165" t="s">
        <v>1019</v>
      </c>
      <c r="T34" s="165" t="s">
        <v>1020</v>
      </c>
      <c r="U34" s="165" t="s">
        <v>1020</v>
      </c>
      <c r="V34" s="165" t="s">
        <v>559</v>
      </c>
      <c r="W34" s="165" t="s">
        <v>994</v>
      </c>
      <c r="X34" s="165" t="s">
        <v>994</v>
      </c>
      <c r="Y34" s="165" t="s">
        <v>994</v>
      </c>
      <c r="Z34" s="165" t="s">
        <v>994</v>
      </c>
      <c r="AA34" s="165" t="s">
        <v>994</v>
      </c>
      <c r="AB34" s="165" t="s">
        <v>1007</v>
      </c>
      <c r="AC34" s="165" t="s">
        <v>994</v>
      </c>
      <c r="AD34" s="109" t="s">
        <v>1016</v>
      </c>
      <c r="AE34" s="165" t="s">
        <v>994</v>
      </c>
      <c r="AF34" s="165" t="s">
        <v>1015</v>
      </c>
      <c r="AG34" s="165" t="s">
        <v>559</v>
      </c>
      <c r="AH34" s="165" t="s">
        <v>1013</v>
      </c>
      <c r="AI34" s="165" t="s">
        <v>1013</v>
      </c>
      <c r="AJ34" s="165" t="s">
        <v>1013</v>
      </c>
      <c r="AK34" s="167" t="s">
        <v>953</v>
      </c>
      <c r="AL34" s="165" t="s">
        <v>1012</v>
      </c>
      <c r="AM34" s="165" t="s">
        <v>1012</v>
      </c>
      <c r="AN34" s="165" t="s">
        <v>545</v>
      </c>
      <c r="AO34" s="165" t="s">
        <v>545</v>
      </c>
      <c r="AP34" s="165" t="s">
        <v>545</v>
      </c>
      <c r="AQ34" s="165" t="s">
        <v>545</v>
      </c>
      <c r="AR34" s="165" t="s">
        <v>1008</v>
      </c>
      <c r="AS34" s="165" t="s">
        <v>559</v>
      </c>
      <c r="AT34" s="165" t="s">
        <v>1009</v>
      </c>
      <c r="AU34" s="165" t="s">
        <v>559</v>
      </c>
      <c r="AV34" s="165" t="s">
        <v>556</v>
      </c>
      <c r="AW34" s="165" t="s">
        <v>559</v>
      </c>
      <c r="AX34" s="165" t="s">
        <v>559</v>
      </c>
      <c r="AY34" s="165" t="s">
        <v>952</v>
      </c>
      <c r="AZ34" s="165" t="s">
        <v>1011</v>
      </c>
      <c r="BA34" s="165" t="s">
        <v>1011</v>
      </c>
      <c r="BB34" s="165" t="s">
        <v>559</v>
      </c>
      <c r="BC34" s="165" t="s">
        <v>559</v>
      </c>
      <c r="BD34" s="165" t="s">
        <v>1010</v>
      </c>
      <c r="BE34" s="165" t="s">
        <v>559</v>
      </c>
      <c r="BF34" s="108"/>
    </row>
    <row r="35" spans="1:58" x14ac:dyDescent="0.25">
      <c r="A35" s="133" t="s">
        <v>57</v>
      </c>
      <c r="B35" s="111" t="s">
        <v>56</v>
      </c>
      <c r="C35" s="165" t="s">
        <v>1126</v>
      </c>
      <c r="D35" s="165" t="s">
        <v>1126</v>
      </c>
      <c r="E35" s="165" t="s">
        <v>1017</v>
      </c>
      <c r="F35" s="165" t="s">
        <v>1017</v>
      </c>
      <c r="G35" s="165" t="s">
        <v>1017</v>
      </c>
      <c r="H35" s="165" t="s">
        <v>1017</v>
      </c>
      <c r="I35" s="165" t="s">
        <v>1017</v>
      </c>
      <c r="J35" s="165" t="s">
        <v>1013</v>
      </c>
      <c r="K35" s="165" t="s">
        <v>1013</v>
      </c>
      <c r="L35" s="165" t="s">
        <v>545</v>
      </c>
      <c r="M35" s="165" t="s">
        <v>1010</v>
      </c>
      <c r="N35" s="165" t="s">
        <v>1010</v>
      </c>
      <c r="O35" s="165" t="s">
        <v>1018</v>
      </c>
      <c r="P35" s="165" t="s">
        <v>1018</v>
      </c>
      <c r="Q35" s="165" t="s">
        <v>1015</v>
      </c>
      <c r="R35" s="165" t="s">
        <v>1015</v>
      </c>
      <c r="S35" s="165" t="s">
        <v>1019</v>
      </c>
      <c r="T35" s="165" t="s">
        <v>1020</v>
      </c>
      <c r="U35" s="165" t="s">
        <v>1020</v>
      </c>
      <c r="V35" s="165" t="s">
        <v>559</v>
      </c>
      <c r="W35" s="165" t="s">
        <v>994</v>
      </c>
      <c r="X35" s="165" t="s">
        <v>994</v>
      </c>
      <c r="Y35" s="165" t="s">
        <v>994</v>
      </c>
      <c r="Z35" s="165" t="s">
        <v>994</v>
      </c>
      <c r="AA35" s="165" t="s">
        <v>994</v>
      </c>
      <c r="AB35" s="165" t="s">
        <v>950</v>
      </c>
      <c r="AC35" s="165" t="s">
        <v>994</v>
      </c>
      <c r="AD35" s="109" t="s">
        <v>1016</v>
      </c>
      <c r="AE35" s="165" t="s">
        <v>994</v>
      </c>
      <c r="AF35" s="165" t="s">
        <v>1015</v>
      </c>
      <c r="AG35" s="165" t="s">
        <v>559</v>
      </c>
      <c r="AH35" s="165" t="s">
        <v>1013</v>
      </c>
      <c r="AI35" s="165" t="s">
        <v>1013</v>
      </c>
      <c r="AJ35" s="165" t="s">
        <v>1013</v>
      </c>
      <c r="AK35" s="167" t="s">
        <v>950</v>
      </c>
      <c r="AL35" s="165" t="s">
        <v>1012</v>
      </c>
      <c r="AM35" s="165" t="s">
        <v>1012</v>
      </c>
      <c r="AN35" s="165" t="s">
        <v>545</v>
      </c>
      <c r="AO35" s="165" t="s">
        <v>545</v>
      </c>
      <c r="AP35" s="165" t="s">
        <v>545</v>
      </c>
      <c r="AQ35" s="165" t="s">
        <v>545</v>
      </c>
      <c r="AR35" s="165" t="s">
        <v>1008</v>
      </c>
      <c r="AS35" s="165" t="s">
        <v>559</v>
      </c>
      <c r="AT35" s="165" t="s">
        <v>1009</v>
      </c>
      <c r="AU35" s="165" t="s">
        <v>559</v>
      </c>
      <c r="AV35" s="165" t="s">
        <v>556</v>
      </c>
      <c r="AW35" s="165" t="s">
        <v>559</v>
      </c>
      <c r="AX35" s="165" t="s">
        <v>559</v>
      </c>
      <c r="AY35" s="165" t="s">
        <v>952</v>
      </c>
      <c r="AZ35" s="165" t="s">
        <v>1011</v>
      </c>
      <c r="BA35" s="165" t="s">
        <v>1011</v>
      </c>
      <c r="BB35" s="165" t="s">
        <v>559</v>
      </c>
      <c r="BC35" s="165" t="s">
        <v>559</v>
      </c>
      <c r="BD35" s="165" t="s">
        <v>1010</v>
      </c>
      <c r="BE35" s="165" t="s">
        <v>559</v>
      </c>
      <c r="BF35" s="108"/>
    </row>
    <row r="36" spans="1:58" x14ac:dyDescent="0.25">
      <c r="A36" s="133" t="s">
        <v>60</v>
      </c>
      <c r="B36" s="111" t="s">
        <v>59</v>
      </c>
      <c r="C36" s="165" t="s">
        <v>1126</v>
      </c>
      <c r="D36" s="165" t="s">
        <v>1126</v>
      </c>
      <c r="E36" s="165" t="s">
        <v>1017</v>
      </c>
      <c r="F36" s="165" t="s">
        <v>1017</v>
      </c>
      <c r="G36" s="165" t="s">
        <v>1017</v>
      </c>
      <c r="H36" s="165" t="s">
        <v>1017</v>
      </c>
      <c r="I36" s="165" t="s">
        <v>1017</v>
      </c>
      <c r="J36" s="165" t="s">
        <v>1013</v>
      </c>
      <c r="K36" s="165" t="s">
        <v>1013</v>
      </c>
      <c r="L36" s="165" t="s">
        <v>545</v>
      </c>
      <c r="M36" s="165" t="s">
        <v>1010</v>
      </c>
      <c r="N36" s="165" t="s">
        <v>1010</v>
      </c>
      <c r="O36" s="165" t="s">
        <v>1018</v>
      </c>
      <c r="P36" s="165" t="s">
        <v>1018</v>
      </c>
      <c r="Q36" s="165" t="s">
        <v>1015</v>
      </c>
      <c r="R36" s="165" t="s">
        <v>1015</v>
      </c>
      <c r="S36" s="165" t="s">
        <v>1019</v>
      </c>
      <c r="T36" s="165" t="s">
        <v>1020</v>
      </c>
      <c r="U36" s="165" t="s">
        <v>1020</v>
      </c>
      <c r="V36" s="165" t="s">
        <v>559</v>
      </c>
      <c r="W36" s="165" t="s">
        <v>994</v>
      </c>
      <c r="X36" s="165" t="s">
        <v>994</v>
      </c>
      <c r="Y36" s="165" t="s">
        <v>994</v>
      </c>
      <c r="Z36" s="165" t="s">
        <v>994</v>
      </c>
      <c r="AA36" s="165" t="s">
        <v>994</v>
      </c>
      <c r="AB36" s="165" t="s">
        <v>1007</v>
      </c>
      <c r="AC36" s="165" t="s">
        <v>994</v>
      </c>
      <c r="AD36" s="109" t="s">
        <v>1016</v>
      </c>
      <c r="AE36" s="165" t="s">
        <v>994</v>
      </c>
      <c r="AF36" s="165" t="s">
        <v>1015</v>
      </c>
      <c r="AG36" s="165" t="s">
        <v>559</v>
      </c>
      <c r="AH36" s="165" t="s">
        <v>1013</v>
      </c>
      <c r="AI36" s="165" t="s">
        <v>1013</v>
      </c>
      <c r="AJ36" s="165" t="s">
        <v>1013</v>
      </c>
      <c r="AK36" s="167" t="s">
        <v>950</v>
      </c>
      <c r="AL36" s="165" t="s">
        <v>1012</v>
      </c>
      <c r="AM36" s="165" t="s">
        <v>1012</v>
      </c>
      <c r="AN36" s="165" t="s">
        <v>545</v>
      </c>
      <c r="AO36" s="165" t="s">
        <v>545</v>
      </c>
      <c r="AP36" s="165" t="s">
        <v>545</v>
      </c>
      <c r="AQ36" s="165" t="s">
        <v>545</v>
      </c>
      <c r="AR36" s="165" t="s">
        <v>1008</v>
      </c>
      <c r="AS36" s="165" t="s">
        <v>559</v>
      </c>
      <c r="AT36" s="165" t="s">
        <v>1009</v>
      </c>
      <c r="AU36" s="165" t="s">
        <v>559</v>
      </c>
      <c r="AV36" s="165" t="s">
        <v>556</v>
      </c>
      <c r="AW36" s="165" t="s">
        <v>559</v>
      </c>
      <c r="AX36" s="165" t="s">
        <v>559</v>
      </c>
      <c r="AY36" s="165" t="s">
        <v>952</v>
      </c>
      <c r="AZ36" s="165" t="s">
        <v>1011</v>
      </c>
      <c r="BA36" s="165" t="s">
        <v>1011</v>
      </c>
      <c r="BB36" s="165" t="s">
        <v>559</v>
      </c>
      <c r="BC36" s="165" t="s">
        <v>559</v>
      </c>
      <c r="BD36" s="165" t="s">
        <v>1010</v>
      </c>
      <c r="BE36" s="165" t="s">
        <v>559</v>
      </c>
      <c r="BF36" s="108"/>
    </row>
    <row r="37" spans="1:58" x14ac:dyDescent="0.25">
      <c r="A37" s="133" t="s">
        <v>62</v>
      </c>
      <c r="B37" s="111" t="s">
        <v>61</v>
      </c>
      <c r="C37" s="165" t="s">
        <v>1126</v>
      </c>
      <c r="D37" s="165" t="s">
        <v>1126</v>
      </c>
      <c r="E37" s="165" t="s">
        <v>1017</v>
      </c>
      <c r="F37" s="165" t="s">
        <v>1017</v>
      </c>
      <c r="G37" s="165" t="s">
        <v>1017</v>
      </c>
      <c r="H37" s="165" t="s">
        <v>1017</v>
      </c>
      <c r="I37" s="165" t="s">
        <v>1017</v>
      </c>
      <c r="J37" s="165" t="s">
        <v>1013</v>
      </c>
      <c r="K37" s="165" t="s">
        <v>1013</v>
      </c>
      <c r="L37" s="165" t="s">
        <v>545</v>
      </c>
      <c r="M37" s="165" t="s">
        <v>1010</v>
      </c>
      <c r="N37" s="165" t="s">
        <v>1010</v>
      </c>
      <c r="O37" s="165" t="s">
        <v>1018</v>
      </c>
      <c r="P37" s="165" t="s">
        <v>1018</v>
      </c>
      <c r="Q37" s="165" t="s">
        <v>1015</v>
      </c>
      <c r="R37" s="165" t="s">
        <v>1015</v>
      </c>
      <c r="S37" s="165" t="s">
        <v>1019</v>
      </c>
      <c r="T37" s="165" t="s">
        <v>1020</v>
      </c>
      <c r="U37" s="165" t="s">
        <v>1020</v>
      </c>
      <c r="V37" s="165" t="s">
        <v>559</v>
      </c>
      <c r="W37" s="165" t="s">
        <v>994</v>
      </c>
      <c r="X37" s="165" t="s">
        <v>994</v>
      </c>
      <c r="Y37" s="165" t="s">
        <v>994</v>
      </c>
      <c r="Z37" s="165" t="s">
        <v>994</v>
      </c>
      <c r="AA37" s="165" t="s">
        <v>994</v>
      </c>
      <c r="AB37" s="165" t="s">
        <v>1007</v>
      </c>
      <c r="AC37" s="165" t="s">
        <v>994</v>
      </c>
      <c r="AD37" s="109" t="s">
        <v>1016</v>
      </c>
      <c r="AE37" s="165" t="s">
        <v>994</v>
      </c>
      <c r="AF37" s="165" t="s">
        <v>1015</v>
      </c>
      <c r="AG37" s="165" t="s">
        <v>559</v>
      </c>
      <c r="AH37" s="165" t="s">
        <v>1013</v>
      </c>
      <c r="AI37" s="165" t="s">
        <v>1013</v>
      </c>
      <c r="AJ37" s="165" t="s">
        <v>1013</v>
      </c>
      <c r="AK37" s="167" t="s">
        <v>953</v>
      </c>
      <c r="AL37" s="165" t="s">
        <v>1012</v>
      </c>
      <c r="AM37" s="165" t="s">
        <v>1012</v>
      </c>
      <c r="AN37" s="165" t="s">
        <v>545</v>
      </c>
      <c r="AO37" s="165" t="s">
        <v>545</v>
      </c>
      <c r="AP37" s="165" t="s">
        <v>545</v>
      </c>
      <c r="AQ37" s="165" t="s">
        <v>545</v>
      </c>
      <c r="AR37" s="165" t="s">
        <v>1008</v>
      </c>
      <c r="AS37" s="165" t="s">
        <v>559</v>
      </c>
      <c r="AT37" s="165" t="s">
        <v>1009</v>
      </c>
      <c r="AU37" s="165" t="s">
        <v>559</v>
      </c>
      <c r="AV37" s="165" t="s">
        <v>556</v>
      </c>
      <c r="AW37" s="165" t="s">
        <v>559</v>
      </c>
      <c r="AX37" s="165" t="s">
        <v>559</v>
      </c>
      <c r="AY37" s="165" t="s">
        <v>952</v>
      </c>
      <c r="AZ37" s="165" t="s">
        <v>1011</v>
      </c>
      <c r="BA37" s="165" t="s">
        <v>1011</v>
      </c>
      <c r="BB37" s="165" t="s">
        <v>559</v>
      </c>
      <c r="BC37" s="165" t="s">
        <v>559</v>
      </c>
      <c r="BD37" s="165" t="s">
        <v>1010</v>
      </c>
      <c r="BE37" s="165" t="s">
        <v>559</v>
      </c>
      <c r="BF37" s="108"/>
    </row>
    <row r="38" spans="1:58" x14ac:dyDescent="0.25">
      <c r="A38" s="133" t="s">
        <v>64</v>
      </c>
      <c r="B38" s="111" t="s">
        <v>63</v>
      </c>
      <c r="C38" s="165" t="s">
        <v>1126</v>
      </c>
      <c r="D38" s="165" t="s">
        <v>1126</v>
      </c>
      <c r="E38" s="165" t="s">
        <v>1017</v>
      </c>
      <c r="F38" s="165" t="s">
        <v>1017</v>
      </c>
      <c r="G38" s="165" t="s">
        <v>1017</v>
      </c>
      <c r="H38" s="165" t="s">
        <v>1017</v>
      </c>
      <c r="I38" s="165" t="s">
        <v>1017</v>
      </c>
      <c r="J38" s="165" t="s">
        <v>1013</v>
      </c>
      <c r="K38" s="165" t="s">
        <v>1013</v>
      </c>
      <c r="L38" s="165" t="s">
        <v>545</v>
      </c>
      <c r="M38" s="165" t="s">
        <v>1010</v>
      </c>
      <c r="N38" s="165" t="s">
        <v>1010</v>
      </c>
      <c r="O38" s="165" t="s">
        <v>1018</v>
      </c>
      <c r="P38" s="165" t="s">
        <v>1018</v>
      </c>
      <c r="Q38" s="165" t="s">
        <v>1015</v>
      </c>
      <c r="R38" s="165" t="s">
        <v>1015</v>
      </c>
      <c r="S38" s="165" t="s">
        <v>1019</v>
      </c>
      <c r="T38" s="165" t="s">
        <v>1020</v>
      </c>
      <c r="U38" s="165" t="s">
        <v>1020</v>
      </c>
      <c r="V38" s="165" t="s">
        <v>559</v>
      </c>
      <c r="W38" s="165" t="s">
        <v>994</v>
      </c>
      <c r="X38" s="165" t="s">
        <v>994</v>
      </c>
      <c r="Y38" s="165" t="s">
        <v>994</v>
      </c>
      <c r="Z38" s="165" t="s">
        <v>994</v>
      </c>
      <c r="AA38" s="165" t="s">
        <v>994</v>
      </c>
      <c r="AB38" s="165" t="s">
        <v>1007</v>
      </c>
      <c r="AC38" s="165" t="s">
        <v>994</v>
      </c>
      <c r="AD38" s="109" t="s">
        <v>1016</v>
      </c>
      <c r="AE38" s="165" t="s">
        <v>994</v>
      </c>
      <c r="AF38" s="165" t="s">
        <v>1015</v>
      </c>
      <c r="AG38" s="165" t="s">
        <v>559</v>
      </c>
      <c r="AH38" s="165" t="s">
        <v>1013</v>
      </c>
      <c r="AI38" s="165" t="s">
        <v>1013</v>
      </c>
      <c r="AJ38" s="165" t="s">
        <v>1013</v>
      </c>
      <c r="AK38" s="167" t="s">
        <v>950</v>
      </c>
      <c r="AL38" s="165" t="s">
        <v>1012</v>
      </c>
      <c r="AM38" s="165" t="s">
        <v>1012</v>
      </c>
      <c r="AN38" s="165" t="s">
        <v>545</v>
      </c>
      <c r="AO38" s="165" t="s">
        <v>545</v>
      </c>
      <c r="AP38" s="165" t="s">
        <v>545</v>
      </c>
      <c r="AQ38" s="165" t="s">
        <v>545</v>
      </c>
      <c r="AR38" s="165" t="s">
        <v>1008</v>
      </c>
      <c r="AS38" s="165" t="s">
        <v>559</v>
      </c>
      <c r="AT38" s="165" t="s">
        <v>1009</v>
      </c>
      <c r="AU38" s="165" t="s">
        <v>559</v>
      </c>
      <c r="AV38" s="165" t="s">
        <v>556</v>
      </c>
      <c r="AW38" s="165" t="s">
        <v>559</v>
      </c>
      <c r="AX38" s="165" t="s">
        <v>559</v>
      </c>
      <c r="AY38" s="165" t="s">
        <v>952</v>
      </c>
      <c r="AZ38" s="165" t="s">
        <v>1011</v>
      </c>
      <c r="BA38" s="165" t="s">
        <v>1011</v>
      </c>
      <c r="BB38" s="165" t="s">
        <v>559</v>
      </c>
      <c r="BC38" s="165" t="s">
        <v>559</v>
      </c>
      <c r="BD38" s="165" t="s">
        <v>1010</v>
      </c>
      <c r="BE38" s="165" t="s">
        <v>559</v>
      </c>
      <c r="BF38" s="108"/>
    </row>
    <row r="39" spans="1:58" x14ac:dyDescent="0.25">
      <c r="A39" s="133" t="s">
        <v>376</v>
      </c>
      <c r="B39" s="111" t="s">
        <v>65</v>
      </c>
      <c r="C39" s="165" t="s">
        <v>1126</v>
      </c>
      <c r="D39" s="165" t="s">
        <v>1126</v>
      </c>
      <c r="E39" s="165" t="s">
        <v>1017</v>
      </c>
      <c r="F39" s="165" t="s">
        <v>1017</v>
      </c>
      <c r="G39" s="165" t="s">
        <v>1017</v>
      </c>
      <c r="H39" s="165" t="s">
        <v>1017</v>
      </c>
      <c r="I39" s="165" t="s">
        <v>1017</v>
      </c>
      <c r="J39" s="165" t="s">
        <v>1013</v>
      </c>
      <c r="K39" s="165" t="s">
        <v>1013</v>
      </c>
      <c r="L39" s="165" t="s">
        <v>545</v>
      </c>
      <c r="M39" s="165" t="s">
        <v>1010</v>
      </c>
      <c r="N39" s="165" t="s">
        <v>1010</v>
      </c>
      <c r="O39" s="165" t="s">
        <v>1018</v>
      </c>
      <c r="P39" s="165" t="s">
        <v>1018</v>
      </c>
      <c r="Q39" s="165" t="s">
        <v>1015</v>
      </c>
      <c r="R39" s="165" t="s">
        <v>1015</v>
      </c>
      <c r="S39" s="165" t="s">
        <v>1019</v>
      </c>
      <c r="T39" s="165" t="s">
        <v>1020</v>
      </c>
      <c r="U39" s="165" t="s">
        <v>1020</v>
      </c>
      <c r="V39" s="165" t="s">
        <v>559</v>
      </c>
      <c r="W39" s="165" t="s">
        <v>994</v>
      </c>
      <c r="X39" s="165" t="s">
        <v>994</v>
      </c>
      <c r="Y39" s="165" t="s">
        <v>994</v>
      </c>
      <c r="Z39" s="165" t="s">
        <v>994</v>
      </c>
      <c r="AA39" s="165" t="s">
        <v>994</v>
      </c>
      <c r="AB39" s="165" t="s">
        <v>1005</v>
      </c>
      <c r="AC39" s="165" t="s">
        <v>994</v>
      </c>
      <c r="AD39" s="109" t="s">
        <v>1016</v>
      </c>
      <c r="AE39" s="165" t="s">
        <v>994</v>
      </c>
      <c r="AF39" s="165" t="s">
        <v>1015</v>
      </c>
      <c r="AG39" s="165" t="s">
        <v>559</v>
      </c>
      <c r="AH39" s="165" t="s">
        <v>1013</v>
      </c>
      <c r="AI39" s="165" t="s">
        <v>1013</v>
      </c>
      <c r="AJ39" s="165" t="s">
        <v>1013</v>
      </c>
      <c r="AK39" s="167" t="s">
        <v>950</v>
      </c>
      <c r="AL39" s="165" t="s">
        <v>1012</v>
      </c>
      <c r="AM39" s="165" t="s">
        <v>1012</v>
      </c>
      <c r="AN39" s="165" t="s">
        <v>545</v>
      </c>
      <c r="AO39" s="165" t="s">
        <v>545</v>
      </c>
      <c r="AP39" s="165" t="s">
        <v>545</v>
      </c>
      <c r="AQ39" s="165" t="s">
        <v>545</v>
      </c>
      <c r="AR39" s="165" t="s">
        <v>1008</v>
      </c>
      <c r="AS39" s="165" t="s">
        <v>559</v>
      </c>
      <c r="AT39" s="165" t="s">
        <v>1009</v>
      </c>
      <c r="AU39" s="165" t="s">
        <v>559</v>
      </c>
      <c r="AV39" s="165" t="s">
        <v>556</v>
      </c>
      <c r="AW39" s="165" t="s">
        <v>559</v>
      </c>
      <c r="AX39" s="165" t="s">
        <v>559</v>
      </c>
      <c r="AY39" s="165" t="s">
        <v>952</v>
      </c>
      <c r="AZ39" s="165" t="s">
        <v>1011</v>
      </c>
      <c r="BA39" s="165" t="s">
        <v>1011</v>
      </c>
      <c r="BB39" s="165" t="s">
        <v>559</v>
      </c>
      <c r="BC39" s="165" t="s">
        <v>559</v>
      </c>
      <c r="BD39" s="165" t="s">
        <v>1010</v>
      </c>
      <c r="BE39" s="165" t="s">
        <v>559</v>
      </c>
      <c r="BF39" s="108"/>
    </row>
    <row r="40" spans="1:58" x14ac:dyDescent="0.25">
      <c r="A40" s="133" t="s">
        <v>67</v>
      </c>
      <c r="B40" s="111" t="s">
        <v>66</v>
      </c>
      <c r="C40" s="165" t="s">
        <v>1126</v>
      </c>
      <c r="D40" s="165" t="s">
        <v>1126</v>
      </c>
      <c r="E40" s="165" t="s">
        <v>1017</v>
      </c>
      <c r="F40" s="165" t="s">
        <v>1017</v>
      </c>
      <c r="G40" s="165" t="s">
        <v>1017</v>
      </c>
      <c r="H40" s="165" t="s">
        <v>1017</v>
      </c>
      <c r="I40" s="165" t="s">
        <v>1017</v>
      </c>
      <c r="J40" s="165" t="s">
        <v>1013</v>
      </c>
      <c r="K40" s="165" t="s">
        <v>1013</v>
      </c>
      <c r="L40" s="165" t="s">
        <v>545</v>
      </c>
      <c r="M40" s="165" t="s">
        <v>1010</v>
      </c>
      <c r="N40" s="165" t="s">
        <v>1010</v>
      </c>
      <c r="O40" s="165" t="s">
        <v>1018</v>
      </c>
      <c r="P40" s="165" t="s">
        <v>1018</v>
      </c>
      <c r="Q40" s="165" t="s">
        <v>1015</v>
      </c>
      <c r="R40" s="165" t="s">
        <v>1015</v>
      </c>
      <c r="S40" s="165" t="s">
        <v>1019</v>
      </c>
      <c r="T40" s="165" t="s">
        <v>1020</v>
      </c>
      <c r="U40" s="165" t="s">
        <v>1020</v>
      </c>
      <c r="V40" s="165" t="s">
        <v>559</v>
      </c>
      <c r="W40" s="165" t="s">
        <v>994</v>
      </c>
      <c r="X40" s="165" t="s">
        <v>994</v>
      </c>
      <c r="Y40" s="165" t="s">
        <v>994</v>
      </c>
      <c r="Z40" s="165" t="s">
        <v>994</v>
      </c>
      <c r="AA40" s="165" t="s">
        <v>994</v>
      </c>
      <c r="AB40" s="165" t="s">
        <v>1007</v>
      </c>
      <c r="AC40" s="165" t="s">
        <v>994</v>
      </c>
      <c r="AD40" s="109" t="s">
        <v>1016</v>
      </c>
      <c r="AE40" s="165" t="s">
        <v>994</v>
      </c>
      <c r="AF40" s="165" t="s">
        <v>1015</v>
      </c>
      <c r="AG40" s="165" t="s">
        <v>559</v>
      </c>
      <c r="AH40" s="165" t="s">
        <v>1013</v>
      </c>
      <c r="AI40" s="165" t="s">
        <v>1013</v>
      </c>
      <c r="AJ40" s="165" t="s">
        <v>1013</v>
      </c>
      <c r="AK40" s="167" t="s">
        <v>953</v>
      </c>
      <c r="AL40" s="165" t="s">
        <v>1012</v>
      </c>
      <c r="AM40" s="165" t="s">
        <v>1012</v>
      </c>
      <c r="AN40" s="165" t="s">
        <v>545</v>
      </c>
      <c r="AO40" s="165" t="s">
        <v>545</v>
      </c>
      <c r="AP40" s="165" t="s">
        <v>545</v>
      </c>
      <c r="AQ40" s="165" t="s">
        <v>545</v>
      </c>
      <c r="AR40" s="165" t="s">
        <v>1008</v>
      </c>
      <c r="AS40" s="165" t="s">
        <v>559</v>
      </c>
      <c r="AT40" s="165" t="s">
        <v>1009</v>
      </c>
      <c r="AU40" s="165" t="s">
        <v>559</v>
      </c>
      <c r="AV40" s="165" t="s">
        <v>556</v>
      </c>
      <c r="AW40" s="165" t="s">
        <v>559</v>
      </c>
      <c r="AX40" s="165" t="s">
        <v>559</v>
      </c>
      <c r="AY40" s="165" t="s">
        <v>952</v>
      </c>
      <c r="AZ40" s="165" t="s">
        <v>1011</v>
      </c>
      <c r="BA40" s="165" t="s">
        <v>1011</v>
      </c>
      <c r="BB40" s="165" t="s">
        <v>559</v>
      </c>
      <c r="BC40" s="165" t="s">
        <v>559</v>
      </c>
      <c r="BD40" s="165" t="s">
        <v>1010</v>
      </c>
      <c r="BE40" s="165" t="s">
        <v>559</v>
      </c>
      <c r="BF40" s="108"/>
    </row>
    <row r="41" spans="1:58" x14ac:dyDescent="0.25">
      <c r="A41" s="133" t="s">
        <v>69</v>
      </c>
      <c r="B41" s="111" t="s">
        <v>68</v>
      </c>
      <c r="C41" s="165" t="s">
        <v>1126</v>
      </c>
      <c r="D41" s="165" t="s">
        <v>1126</v>
      </c>
      <c r="E41" s="165" t="s">
        <v>1017</v>
      </c>
      <c r="F41" s="165" t="s">
        <v>1017</v>
      </c>
      <c r="G41" s="165" t="s">
        <v>1017</v>
      </c>
      <c r="H41" s="165" t="s">
        <v>1017</v>
      </c>
      <c r="I41" s="165" t="s">
        <v>1017</v>
      </c>
      <c r="J41" s="165" t="s">
        <v>1013</v>
      </c>
      <c r="K41" s="165" t="s">
        <v>1013</v>
      </c>
      <c r="L41" s="165" t="s">
        <v>545</v>
      </c>
      <c r="M41" s="165" t="s">
        <v>1010</v>
      </c>
      <c r="N41" s="165" t="s">
        <v>1010</v>
      </c>
      <c r="O41" s="165" t="s">
        <v>1018</v>
      </c>
      <c r="P41" s="165" t="s">
        <v>1018</v>
      </c>
      <c r="Q41" s="165" t="s">
        <v>1015</v>
      </c>
      <c r="R41" s="165" t="s">
        <v>1015</v>
      </c>
      <c r="S41" s="165" t="s">
        <v>1019</v>
      </c>
      <c r="T41" s="165" t="s">
        <v>1020</v>
      </c>
      <c r="U41" s="165" t="s">
        <v>1020</v>
      </c>
      <c r="V41" s="165" t="s">
        <v>559</v>
      </c>
      <c r="W41" s="165" t="s">
        <v>994</v>
      </c>
      <c r="X41" s="165" t="s">
        <v>994</v>
      </c>
      <c r="Y41" s="165" t="s">
        <v>994</v>
      </c>
      <c r="Z41" s="165" t="s">
        <v>994</v>
      </c>
      <c r="AA41" s="165" t="s">
        <v>994</v>
      </c>
      <c r="AB41" s="165" t="s">
        <v>950</v>
      </c>
      <c r="AC41" s="165" t="s">
        <v>994</v>
      </c>
      <c r="AD41" s="109" t="s">
        <v>1016</v>
      </c>
      <c r="AE41" s="165" t="s">
        <v>994</v>
      </c>
      <c r="AF41" s="165" t="s">
        <v>1015</v>
      </c>
      <c r="AG41" s="165" t="s">
        <v>559</v>
      </c>
      <c r="AH41" s="165" t="s">
        <v>1013</v>
      </c>
      <c r="AI41" s="165" t="s">
        <v>1013</v>
      </c>
      <c r="AJ41" s="165" t="s">
        <v>1013</v>
      </c>
      <c r="AK41" s="167" t="s">
        <v>950</v>
      </c>
      <c r="AL41" s="165" t="s">
        <v>1012</v>
      </c>
      <c r="AM41" s="165" t="s">
        <v>1012</v>
      </c>
      <c r="AN41" s="165" t="s">
        <v>545</v>
      </c>
      <c r="AO41" s="165" t="s">
        <v>545</v>
      </c>
      <c r="AP41" s="165" t="s">
        <v>545</v>
      </c>
      <c r="AQ41" s="165" t="s">
        <v>545</v>
      </c>
      <c r="AR41" s="165" t="s">
        <v>1008</v>
      </c>
      <c r="AS41" s="165" t="s">
        <v>559</v>
      </c>
      <c r="AT41" s="165" t="s">
        <v>1009</v>
      </c>
      <c r="AU41" s="165" t="s">
        <v>559</v>
      </c>
      <c r="AV41" s="165" t="s">
        <v>556</v>
      </c>
      <c r="AW41" s="165" t="s">
        <v>559</v>
      </c>
      <c r="AX41" s="165" t="s">
        <v>559</v>
      </c>
      <c r="AY41" s="165" t="s">
        <v>952</v>
      </c>
      <c r="AZ41" s="165" t="s">
        <v>1011</v>
      </c>
      <c r="BA41" s="165" t="s">
        <v>1011</v>
      </c>
      <c r="BB41" s="165" t="s">
        <v>559</v>
      </c>
      <c r="BC41" s="165" t="s">
        <v>559</v>
      </c>
      <c r="BD41" s="165" t="s">
        <v>1010</v>
      </c>
      <c r="BE41" s="165" t="s">
        <v>559</v>
      </c>
      <c r="BF41" s="108"/>
    </row>
    <row r="42" spans="1:58" x14ac:dyDescent="0.25">
      <c r="A42" s="133" t="s">
        <v>374</v>
      </c>
      <c r="B42" s="111" t="s">
        <v>71</v>
      </c>
      <c r="C42" s="165" t="s">
        <v>1126</v>
      </c>
      <c r="D42" s="165" t="s">
        <v>1126</v>
      </c>
      <c r="E42" s="165" t="s">
        <v>1017</v>
      </c>
      <c r="F42" s="165" t="s">
        <v>1017</v>
      </c>
      <c r="G42" s="165" t="s">
        <v>1017</v>
      </c>
      <c r="H42" s="165" t="s">
        <v>1017</v>
      </c>
      <c r="I42" s="165" t="s">
        <v>1017</v>
      </c>
      <c r="J42" s="165" t="s">
        <v>1013</v>
      </c>
      <c r="K42" s="165" t="s">
        <v>1013</v>
      </c>
      <c r="L42" s="165" t="s">
        <v>545</v>
      </c>
      <c r="M42" s="165" t="s">
        <v>1010</v>
      </c>
      <c r="N42" s="165" t="s">
        <v>1010</v>
      </c>
      <c r="O42" s="165" t="s">
        <v>1018</v>
      </c>
      <c r="P42" s="165" t="s">
        <v>1018</v>
      </c>
      <c r="Q42" s="165" t="s">
        <v>1015</v>
      </c>
      <c r="R42" s="165" t="s">
        <v>1015</v>
      </c>
      <c r="S42" s="165" t="s">
        <v>1019</v>
      </c>
      <c r="T42" s="165" t="s">
        <v>1020</v>
      </c>
      <c r="U42" s="165" t="s">
        <v>1020</v>
      </c>
      <c r="V42" s="165" t="s">
        <v>559</v>
      </c>
      <c r="W42" s="165" t="s">
        <v>994</v>
      </c>
      <c r="X42" s="165" t="s">
        <v>994</v>
      </c>
      <c r="Y42" s="165" t="s">
        <v>994</v>
      </c>
      <c r="Z42" s="165" t="s">
        <v>994</v>
      </c>
      <c r="AA42" s="165" t="s">
        <v>994</v>
      </c>
      <c r="AB42" s="165" t="s">
        <v>1007</v>
      </c>
      <c r="AC42" s="165" t="s">
        <v>994</v>
      </c>
      <c r="AD42" s="109" t="s">
        <v>1016</v>
      </c>
      <c r="AE42" s="165" t="s">
        <v>994</v>
      </c>
      <c r="AF42" s="165" t="s">
        <v>1015</v>
      </c>
      <c r="AG42" s="165" t="s">
        <v>559</v>
      </c>
      <c r="AH42" s="165" t="s">
        <v>1013</v>
      </c>
      <c r="AI42" s="165" t="s">
        <v>1013</v>
      </c>
      <c r="AJ42" s="165" t="s">
        <v>1013</v>
      </c>
      <c r="AK42" s="167" t="s">
        <v>953</v>
      </c>
      <c r="AL42" s="165" t="s">
        <v>1012</v>
      </c>
      <c r="AM42" s="165" t="s">
        <v>1012</v>
      </c>
      <c r="AN42" s="165" t="s">
        <v>545</v>
      </c>
      <c r="AO42" s="165" t="s">
        <v>545</v>
      </c>
      <c r="AP42" s="165" t="s">
        <v>545</v>
      </c>
      <c r="AQ42" s="165" t="s">
        <v>545</v>
      </c>
      <c r="AR42" s="165" t="s">
        <v>1008</v>
      </c>
      <c r="AS42" s="165" t="s">
        <v>559</v>
      </c>
      <c r="AT42" s="165" t="s">
        <v>1009</v>
      </c>
      <c r="AU42" s="165" t="s">
        <v>559</v>
      </c>
      <c r="AV42" s="165" t="s">
        <v>556</v>
      </c>
      <c r="AW42" s="165" t="s">
        <v>559</v>
      </c>
      <c r="AX42" s="165" t="s">
        <v>559</v>
      </c>
      <c r="AY42" s="165" t="s">
        <v>952</v>
      </c>
      <c r="AZ42" s="165" t="s">
        <v>1011</v>
      </c>
      <c r="BA42" s="165" t="s">
        <v>1011</v>
      </c>
      <c r="BB42" s="165" t="s">
        <v>559</v>
      </c>
      <c r="BC42" s="165" t="s">
        <v>559</v>
      </c>
      <c r="BD42" s="165" t="s">
        <v>1010</v>
      </c>
      <c r="BE42" s="165" t="s">
        <v>559</v>
      </c>
      <c r="BF42" s="108"/>
    </row>
    <row r="43" spans="1:58" x14ac:dyDescent="0.25">
      <c r="A43" s="133" t="s">
        <v>844</v>
      </c>
      <c r="B43" s="111" t="s">
        <v>70</v>
      </c>
      <c r="C43" s="165" t="s">
        <v>1126</v>
      </c>
      <c r="D43" s="165" t="s">
        <v>1126</v>
      </c>
      <c r="E43" s="165" t="s">
        <v>1017</v>
      </c>
      <c r="F43" s="165" t="s">
        <v>1017</v>
      </c>
      <c r="G43" s="165" t="s">
        <v>1017</v>
      </c>
      <c r="H43" s="165" t="s">
        <v>1017</v>
      </c>
      <c r="I43" s="165" t="s">
        <v>1017</v>
      </c>
      <c r="J43" s="165" t="s">
        <v>1013</v>
      </c>
      <c r="K43" s="165" t="s">
        <v>1013</v>
      </c>
      <c r="L43" s="165" t="s">
        <v>545</v>
      </c>
      <c r="M43" s="165" t="s">
        <v>1010</v>
      </c>
      <c r="N43" s="165" t="s">
        <v>1010</v>
      </c>
      <c r="O43" s="165" t="s">
        <v>1018</v>
      </c>
      <c r="P43" s="165" t="s">
        <v>1018</v>
      </c>
      <c r="Q43" s="165" t="s">
        <v>1015</v>
      </c>
      <c r="R43" s="165" t="s">
        <v>1015</v>
      </c>
      <c r="S43" s="165" t="s">
        <v>1019</v>
      </c>
      <c r="T43" s="165" t="s">
        <v>1020</v>
      </c>
      <c r="U43" s="165" t="s">
        <v>1020</v>
      </c>
      <c r="V43" s="165" t="s">
        <v>559</v>
      </c>
      <c r="W43" s="165" t="s">
        <v>994</v>
      </c>
      <c r="X43" s="165" t="s">
        <v>994</v>
      </c>
      <c r="Y43" s="165" t="s">
        <v>994</v>
      </c>
      <c r="Z43" s="165" t="s">
        <v>994</v>
      </c>
      <c r="AA43" s="165" t="s">
        <v>994</v>
      </c>
      <c r="AB43" s="165" t="s">
        <v>1007</v>
      </c>
      <c r="AC43" s="165" t="s">
        <v>994</v>
      </c>
      <c r="AD43" s="109" t="s">
        <v>1016</v>
      </c>
      <c r="AE43" s="165" t="s">
        <v>994</v>
      </c>
      <c r="AF43" s="165" t="s">
        <v>1015</v>
      </c>
      <c r="AG43" s="165" t="s">
        <v>559</v>
      </c>
      <c r="AH43" s="165" t="s">
        <v>1013</v>
      </c>
      <c r="AI43" s="165" t="s">
        <v>1013</v>
      </c>
      <c r="AJ43" s="165" t="s">
        <v>1013</v>
      </c>
      <c r="AK43" s="167" t="s">
        <v>953</v>
      </c>
      <c r="AL43" s="165" t="s">
        <v>1012</v>
      </c>
      <c r="AM43" s="165" t="s">
        <v>1012</v>
      </c>
      <c r="AN43" s="165" t="s">
        <v>545</v>
      </c>
      <c r="AO43" s="165" t="s">
        <v>545</v>
      </c>
      <c r="AP43" s="165" t="s">
        <v>545</v>
      </c>
      <c r="AQ43" s="165" t="s">
        <v>545</v>
      </c>
      <c r="AR43" s="165" t="s">
        <v>1008</v>
      </c>
      <c r="AS43" s="165" t="s">
        <v>559</v>
      </c>
      <c r="AT43" s="165" t="s">
        <v>1009</v>
      </c>
      <c r="AU43" s="165" t="s">
        <v>559</v>
      </c>
      <c r="AV43" s="165" t="s">
        <v>556</v>
      </c>
      <c r="AW43" s="165" t="s">
        <v>559</v>
      </c>
      <c r="AX43" s="165" t="s">
        <v>559</v>
      </c>
      <c r="AY43" s="165" t="s">
        <v>952</v>
      </c>
      <c r="AZ43" s="165" t="s">
        <v>1011</v>
      </c>
      <c r="BA43" s="165" t="s">
        <v>1011</v>
      </c>
      <c r="BB43" s="165" t="s">
        <v>559</v>
      </c>
      <c r="BC43" s="165" t="s">
        <v>559</v>
      </c>
      <c r="BD43" s="165" t="s">
        <v>1010</v>
      </c>
      <c r="BE43" s="165" t="s">
        <v>559</v>
      </c>
      <c r="BF43" s="108"/>
    </row>
    <row r="44" spans="1:58" x14ac:dyDescent="0.25">
      <c r="A44" s="133" t="s">
        <v>73</v>
      </c>
      <c r="B44" s="111" t="s">
        <v>72</v>
      </c>
      <c r="C44" s="165" t="s">
        <v>1126</v>
      </c>
      <c r="D44" s="165" t="s">
        <v>1126</v>
      </c>
      <c r="E44" s="165" t="s">
        <v>1017</v>
      </c>
      <c r="F44" s="165" t="s">
        <v>1017</v>
      </c>
      <c r="G44" s="165" t="s">
        <v>1017</v>
      </c>
      <c r="H44" s="165" t="s">
        <v>1017</v>
      </c>
      <c r="I44" s="165" t="s">
        <v>1017</v>
      </c>
      <c r="J44" s="165" t="s">
        <v>1013</v>
      </c>
      <c r="K44" s="165" t="s">
        <v>1013</v>
      </c>
      <c r="L44" s="165" t="s">
        <v>545</v>
      </c>
      <c r="M44" s="165" t="s">
        <v>1010</v>
      </c>
      <c r="N44" s="165" t="s">
        <v>1010</v>
      </c>
      <c r="O44" s="165" t="s">
        <v>1018</v>
      </c>
      <c r="P44" s="165" t="s">
        <v>1018</v>
      </c>
      <c r="Q44" s="165" t="s">
        <v>1015</v>
      </c>
      <c r="R44" s="165" t="s">
        <v>1015</v>
      </c>
      <c r="S44" s="165" t="s">
        <v>1019</v>
      </c>
      <c r="T44" s="165" t="s">
        <v>1020</v>
      </c>
      <c r="U44" s="165" t="s">
        <v>1020</v>
      </c>
      <c r="V44" s="165" t="s">
        <v>559</v>
      </c>
      <c r="W44" s="165" t="s">
        <v>994</v>
      </c>
      <c r="X44" s="165" t="s">
        <v>994</v>
      </c>
      <c r="Y44" s="165" t="s">
        <v>994</v>
      </c>
      <c r="Z44" s="165" t="s">
        <v>994</v>
      </c>
      <c r="AA44" s="165" t="s">
        <v>994</v>
      </c>
      <c r="AB44" s="165" t="s">
        <v>1007</v>
      </c>
      <c r="AC44" s="165" t="s">
        <v>994</v>
      </c>
      <c r="AD44" s="109" t="s">
        <v>1016</v>
      </c>
      <c r="AE44" s="165" t="s">
        <v>994</v>
      </c>
      <c r="AF44" s="165" t="s">
        <v>1015</v>
      </c>
      <c r="AG44" s="165" t="s">
        <v>559</v>
      </c>
      <c r="AH44" s="165" t="s">
        <v>1013</v>
      </c>
      <c r="AI44" s="165" t="s">
        <v>1013</v>
      </c>
      <c r="AJ44" s="165" t="s">
        <v>1013</v>
      </c>
      <c r="AK44" s="167" t="s">
        <v>950</v>
      </c>
      <c r="AL44" s="165" t="s">
        <v>1012</v>
      </c>
      <c r="AM44" s="165" t="s">
        <v>1012</v>
      </c>
      <c r="AN44" s="165" t="s">
        <v>545</v>
      </c>
      <c r="AO44" s="165" t="s">
        <v>545</v>
      </c>
      <c r="AP44" s="165" t="s">
        <v>545</v>
      </c>
      <c r="AQ44" s="165" t="s">
        <v>545</v>
      </c>
      <c r="AR44" s="165" t="s">
        <v>1008</v>
      </c>
      <c r="AS44" s="165" t="s">
        <v>559</v>
      </c>
      <c r="AT44" s="165" t="s">
        <v>1009</v>
      </c>
      <c r="AU44" s="165" t="s">
        <v>559</v>
      </c>
      <c r="AV44" s="165" t="s">
        <v>556</v>
      </c>
      <c r="AW44" s="165" t="s">
        <v>559</v>
      </c>
      <c r="AX44" s="165" t="s">
        <v>559</v>
      </c>
      <c r="AY44" s="165" t="s">
        <v>952</v>
      </c>
      <c r="AZ44" s="165" t="s">
        <v>1011</v>
      </c>
      <c r="BA44" s="165" t="s">
        <v>1011</v>
      </c>
      <c r="BB44" s="165" t="s">
        <v>559</v>
      </c>
      <c r="BC44" s="165" t="s">
        <v>559</v>
      </c>
      <c r="BD44" s="165" t="s">
        <v>1010</v>
      </c>
      <c r="BE44" s="165" t="s">
        <v>559</v>
      </c>
      <c r="BF44" s="108"/>
    </row>
    <row r="45" spans="1:58" x14ac:dyDescent="0.25">
      <c r="A45" s="133" t="s">
        <v>371</v>
      </c>
      <c r="B45" s="111" t="s">
        <v>74</v>
      </c>
      <c r="C45" s="165" t="s">
        <v>1126</v>
      </c>
      <c r="D45" s="165" t="s">
        <v>1126</v>
      </c>
      <c r="E45" s="165" t="s">
        <v>1017</v>
      </c>
      <c r="F45" s="165" t="s">
        <v>1017</v>
      </c>
      <c r="G45" s="165" t="s">
        <v>1017</v>
      </c>
      <c r="H45" s="165" t="s">
        <v>1017</v>
      </c>
      <c r="I45" s="165" t="s">
        <v>1017</v>
      </c>
      <c r="J45" s="165" t="s">
        <v>1013</v>
      </c>
      <c r="K45" s="165" t="s">
        <v>1013</v>
      </c>
      <c r="L45" s="165" t="s">
        <v>545</v>
      </c>
      <c r="M45" s="165" t="s">
        <v>1010</v>
      </c>
      <c r="N45" s="165" t="s">
        <v>1010</v>
      </c>
      <c r="O45" s="165" t="s">
        <v>1018</v>
      </c>
      <c r="P45" s="165" t="s">
        <v>1018</v>
      </c>
      <c r="Q45" s="165" t="s">
        <v>1015</v>
      </c>
      <c r="R45" s="165" t="s">
        <v>1015</v>
      </c>
      <c r="S45" s="165" t="s">
        <v>1019</v>
      </c>
      <c r="T45" s="165" t="s">
        <v>1020</v>
      </c>
      <c r="U45" s="165" t="s">
        <v>1020</v>
      </c>
      <c r="V45" s="165" t="s">
        <v>559</v>
      </c>
      <c r="W45" s="165" t="s">
        <v>994</v>
      </c>
      <c r="X45" s="165" t="s">
        <v>994</v>
      </c>
      <c r="Y45" s="165" t="s">
        <v>994</v>
      </c>
      <c r="Z45" s="165" t="s">
        <v>994</v>
      </c>
      <c r="AA45" s="165" t="s">
        <v>994</v>
      </c>
      <c r="AB45" s="165" t="s">
        <v>1007</v>
      </c>
      <c r="AC45" s="165" t="s">
        <v>994</v>
      </c>
      <c r="AD45" s="109" t="s">
        <v>1016</v>
      </c>
      <c r="AE45" s="165" t="s">
        <v>994</v>
      </c>
      <c r="AF45" s="165" t="s">
        <v>1015</v>
      </c>
      <c r="AG45" s="165" t="s">
        <v>559</v>
      </c>
      <c r="AH45" s="165" t="s">
        <v>1013</v>
      </c>
      <c r="AI45" s="165" t="s">
        <v>1013</v>
      </c>
      <c r="AJ45" s="165" t="s">
        <v>1013</v>
      </c>
      <c r="AK45" s="167" t="s">
        <v>953</v>
      </c>
      <c r="AL45" s="165" t="s">
        <v>1012</v>
      </c>
      <c r="AM45" s="165" t="s">
        <v>1012</v>
      </c>
      <c r="AN45" s="165" t="s">
        <v>545</v>
      </c>
      <c r="AO45" s="165" t="s">
        <v>545</v>
      </c>
      <c r="AP45" s="165" t="s">
        <v>545</v>
      </c>
      <c r="AQ45" s="165" t="s">
        <v>545</v>
      </c>
      <c r="AR45" s="165" t="s">
        <v>1008</v>
      </c>
      <c r="AS45" s="165" t="s">
        <v>559</v>
      </c>
      <c r="AT45" s="165" t="s">
        <v>1009</v>
      </c>
      <c r="AU45" s="165" t="s">
        <v>559</v>
      </c>
      <c r="AV45" s="165" t="s">
        <v>556</v>
      </c>
      <c r="AW45" s="165" t="s">
        <v>559</v>
      </c>
      <c r="AX45" s="165" t="s">
        <v>559</v>
      </c>
      <c r="AY45" s="165" t="s">
        <v>952</v>
      </c>
      <c r="AZ45" s="165" t="s">
        <v>1011</v>
      </c>
      <c r="BA45" s="165" t="s">
        <v>1011</v>
      </c>
      <c r="BB45" s="165" t="s">
        <v>559</v>
      </c>
      <c r="BC45" s="165" t="s">
        <v>559</v>
      </c>
      <c r="BD45" s="165" t="s">
        <v>1010</v>
      </c>
      <c r="BE45" s="165" t="s">
        <v>559</v>
      </c>
      <c r="BF45" s="108"/>
    </row>
    <row r="46" spans="1:58" x14ac:dyDescent="0.25">
      <c r="A46" s="133" t="s">
        <v>76</v>
      </c>
      <c r="B46" s="111" t="s">
        <v>75</v>
      </c>
      <c r="C46" s="165" t="s">
        <v>1126</v>
      </c>
      <c r="D46" s="165" t="s">
        <v>1126</v>
      </c>
      <c r="E46" s="165" t="s">
        <v>1017</v>
      </c>
      <c r="F46" s="165" t="s">
        <v>1017</v>
      </c>
      <c r="G46" s="165" t="s">
        <v>1017</v>
      </c>
      <c r="H46" s="165" t="s">
        <v>1017</v>
      </c>
      <c r="I46" s="165" t="s">
        <v>1017</v>
      </c>
      <c r="J46" s="165" t="s">
        <v>1013</v>
      </c>
      <c r="K46" s="165" t="s">
        <v>1013</v>
      </c>
      <c r="L46" s="165" t="s">
        <v>545</v>
      </c>
      <c r="M46" s="165" t="s">
        <v>1010</v>
      </c>
      <c r="N46" s="165" t="s">
        <v>1010</v>
      </c>
      <c r="O46" s="165" t="s">
        <v>1018</v>
      </c>
      <c r="P46" s="165" t="s">
        <v>1018</v>
      </c>
      <c r="Q46" s="165" t="s">
        <v>1015</v>
      </c>
      <c r="R46" s="165" t="s">
        <v>1015</v>
      </c>
      <c r="S46" s="165" t="s">
        <v>1019</v>
      </c>
      <c r="T46" s="165" t="s">
        <v>1020</v>
      </c>
      <c r="U46" s="165" t="s">
        <v>1020</v>
      </c>
      <c r="V46" s="165" t="s">
        <v>559</v>
      </c>
      <c r="W46" s="165" t="s">
        <v>994</v>
      </c>
      <c r="X46" s="165" t="s">
        <v>994</v>
      </c>
      <c r="Y46" s="165" t="s">
        <v>994</v>
      </c>
      <c r="Z46" s="165" t="s">
        <v>994</v>
      </c>
      <c r="AA46" s="165" t="s">
        <v>994</v>
      </c>
      <c r="AB46" s="165" t="s">
        <v>950</v>
      </c>
      <c r="AC46" s="165" t="s">
        <v>994</v>
      </c>
      <c r="AD46" s="109" t="s">
        <v>1016</v>
      </c>
      <c r="AE46" s="165" t="s">
        <v>994</v>
      </c>
      <c r="AF46" s="165" t="s">
        <v>1015</v>
      </c>
      <c r="AG46" s="165" t="s">
        <v>559</v>
      </c>
      <c r="AH46" s="165" t="s">
        <v>1013</v>
      </c>
      <c r="AI46" s="165" t="s">
        <v>1013</v>
      </c>
      <c r="AJ46" s="165" t="s">
        <v>1013</v>
      </c>
      <c r="AK46" s="167" t="s">
        <v>950</v>
      </c>
      <c r="AL46" s="165" t="s">
        <v>1012</v>
      </c>
      <c r="AM46" s="165" t="s">
        <v>1012</v>
      </c>
      <c r="AN46" s="165" t="s">
        <v>545</v>
      </c>
      <c r="AO46" s="165" t="s">
        <v>545</v>
      </c>
      <c r="AP46" s="165" t="s">
        <v>545</v>
      </c>
      <c r="AQ46" s="165" t="s">
        <v>545</v>
      </c>
      <c r="AR46" s="165" t="s">
        <v>1008</v>
      </c>
      <c r="AS46" s="165" t="s">
        <v>559</v>
      </c>
      <c r="AT46" s="165" t="s">
        <v>1009</v>
      </c>
      <c r="AU46" s="165" t="s">
        <v>559</v>
      </c>
      <c r="AV46" s="165" t="s">
        <v>556</v>
      </c>
      <c r="AW46" s="165" t="s">
        <v>559</v>
      </c>
      <c r="AX46" s="165" t="s">
        <v>559</v>
      </c>
      <c r="AY46" s="165" t="s">
        <v>952</v>
      </c>
      <c r="AZ46" s="165" t="s">
        <v>1011</v>
      </c>
      <c r="BA46" s="165" t="s">
        <v>1011</v>
      </c>
      <c r="BB46" s="165" t="s">
        <v>559</v>
      </c>
      <c r="BC46" s="165" t="s">
        <v>559</v>
      </c>
      <c r="BD46" s="165" t="s">
        <v>1010</v>
      </c>
      <c r="BE46" s="165" t="s">
        <v>559</v>
      </c>
      <c r="BF46" s="108"/>
    </row>
    <row r="47" spans="1:58" x14ac:dyDescent="0.25">
      <c r="A47" s="133" t="s">
        <v>78</v>
      </c>
      <c r="B47" s="111" t="s">
        <v>77</v>
      </c>
      <c r="C47" s="165" t="s">
        <v>1126</v>
      </c>
      <c r="D47" s="165" t="s">
        <v>1126</v>
      </c>
      <c r="E47" s="165" t="s">
        <v>1017</v>
      </c>
      <c r="F47" s="165" t="s">
        <v>1017</v>
      </c>
      <c r="G47" s="165" t="s">
        <v>1017</v>
      </c>
      <c r="H47" s="165" t="s">
        <v>1017</v>
      </c>
      <c r="I47" s="165" t="s">
        <v>1017</v>
      </c>
      <c r="J47" s="165" t="s">
        <v>1013</v>
      </c>
      <c r="K47" s="165" t="s">
        <v>1013</v>
      </c>
      <c r="L47" s="165" t="s">
        <v>545</v>
      </c>
      <c r="M47" s="165" t="s">
        <v>1010</v>
      </c>
      <c r="N47" s="165" t="s">
        <v>1010</v>
      </c>
      <c r="O47" s="165" t="s">
        <v>1018</v>
      </c>
      <c r="P47" s="165" t="s">
        <v>1018</v>
      </c>
      <c r="Q47" s="165" t="s">
        <v>1015</v>
      </c>
      <c r="R47" s="165" t="s">
        <v>1015</v>
      </c>
      <c r="S47" s="165" t="s">
        <v>1019</v>
      </c>
      <c r="T47" s="165" t="s">
        <v>1020</v>
      </c>
      <c r="U47" s="165" t="s">
        <v>1020</v>
      </c>
      <c r="V47" s="165" t="s">
        <v>559</v>
      </c>
      <c r="W47" s="165" t="s">
        <v>994</v>
      </c>
      <c r="X47" s="165" t="s">
        <v>994</v>
      </c>
      <c r="Y47" s="165" t="s">
        <v>994</v>
      </c>
      <c r="Z47" s="165" t="s">
        <v>994</v>
      </c>
      <c r="AA47" s="165" t="s">
        <v>994</v>
      </c>
      <c r="AB47" s="165" t="s">
        <v>1007</v>
      </c>
      <c r="AC47" s="165" t="s">
        <v>994</v>
      </c>
      <c r="AD47" s="109" t="s">
        <v>1016</v>
      </c>
      <c r="AE47" s="165" t="s">
        <v>994</v>
      </c>
      <c r="AF47" s="165" t="s">
        <v>1015</v>
      </c>
      <c r="AG47" s="165" t="s">
        <v>559</v>
      </c>
      <c r="AH47" s="165" t="s">
        <v>1013</v>
      </c>
      <c r="AI47" s="165" t="s">
        <v>1013</v>
      </c>
      <c r="AJ47" s="165" t="s">
        <v>1013</v>
      </c>
      <c r="AK47" s="167" t="s">
        <v>950</v>
      </c>
      <c r="AL47" s="165" t="s">
        <v>1012</v>
      </c>
      <c r="AM47" s="165" t="s">
        <v>1012</v>
      </c>
      <c r="AN47" s="165" t="s">
        <v>545</v>
      </c>
      <c r="AO47" s="165" t="s">
        <v>545</v>
      </c>
      <c r="AP47" s="165" t="s">
        <v>545</v>
      </c>
      <c r="AQ47" s="165" t="s">
        <v>545</v>
      </c>
      <c r="AR47" s="165" t="s">
        <v>1008</v>
      </c>
      <c r="AS47" s="165" t="s">
        <v>559</v>
      </c>
      <c r="AT47" s="165" t="s">
        <v>1009</v>
      </c>
      <c r="AU47" s="165" t="s">
        <v>559</v>
      </c>
      <c r="AV47" s="165" t="s">
        <v>556</v>
      </c>
      <c r="AW47" s="165" t="s">
        <v>559</v>
      </c>
      <c r="AX47" s="165" t="s">
        <v>559</v>
      </c>
      <c r="AY47" s="165" t="s">
        <v>952</v>
      </c>
      <c r="AZ47" s="165" t="s">
        <v>1011</v>
      </c>
      <c r="BA47" s="165" t="s">
        <v>1011</v>
      </c>
      <c r="BB47" s="165" t="s">
        <v>559</v>
      </c>
      <c r="BC47" s="165" t="s">
        <v>559</v>
      </c>
      <c r="BD47" s="165" t="s">
        <v>1010</v>
      </c>
      <c r="BE47" s="165" t="s">
        <v>559</v>
      </c>
      <c r="BF47" s="108"/>
    </row>
    <row r="48" spans="1:58" x14ac:dyDescent="0.25">
      <c r="A48" s="133" t="s">
        <v>80</v>
      </c>
      <c r="B48" s="111" t="s">
        <v>79</v>
      </c>
      <c r="C48" s="165" t="s">
        <v>1126</v>
      </c>
      <c r="D48" s="165" t="s">
        <v>1126</v>
      </c>
      <c r="E48" s="165" t="s">
        <v>1017</v>
      </c>
      <c r="F48" s="165" t="s">
        <v>1017</v>
      </c>
      <c r="G48" s="165" t="s">
        <v>1017</v>
      </c>
      <c r="H48" s="165" t="s">
        <v>1017</v>
      </c>
      <c r="I48" s="165" t="s">
        <v>1017</v>
      </c>
      <c r="J48" s="165" t="s">
        <v>1013</v>
      </c>
      <c r="K48" s="165" t="s">
        <v>1013</v>
      </c>
      <c r="L48" s="165" t="s">
        <v>545</v>
      </c>
      <c r="M48" s="165" t="s">
        <v>1010</v>
      </c>
      <c r="N48" s="165" t="s">
        <v>1010</v>
      </c>
      <c r="O48" s="165" t="s">
        <v>1018</v>
      </c>
      <c r="P48" s="165" t="s">
        <v>1018</v>
      </c>
      <c r="Q48" s="165" t="s">
        <v>1015</v>
      </c>
      <c r="R48" s="165" t="s">
        <v>1015</v>
      </c>
      <c r="S48" s="165" t="s">
        <v>1019</v>
      </c>
      <c r="T48" s="165" t="s">
        <v>1020</v>
      </c>
      <c r="U48" s="165" t="s">
        <v>1020</v>
      </c>
      <c r="V48" s="165" t="s">
        <v>559</v>
      </c>
      <c r="W48" s="165" t="s">
        <v>994</v>
      </c>
      <c r="X48" s="165" t="s">
        <v>994</v>
      </c>
      <c r="Y48" s="165" t="s">
        <v>994</v>
      </c>
      <c r="Z48" s="165" t="s">
        <v>994</v>
      </c>
      <c r="AA48" s="165" t="s">
        <v>994</v>
      </c>
      <c r="AB48" s="165" t="s">
        <v>994</v>
      </c>
      <c r="AC48" s="165" t="s">
        <v>994</v>
      </c>
      <c r="AD48" s="109" t="s">
        <v>1016</v>
      </c>
      <c r="AE48" s="165" t="s">
        <v>994</v>
      </c>
      <c r="AF48" s="165" t="s">
        <v>1015</v>
      </c>
      <c r="AG48" s="165" t="s">
        <v>559</v>
      </c>
      <c r="AH48" s="165" t="s">
        <v>1013</v>
      </c>
      <c r="AI48" s="165" t="s">
        <v>1013</v>
      </c>
      <c r="AJ48" s="165" t="s">
        <v>1013</v>
      </c>
      <c r="AK48" s="167" t="s">
        <v>953</v>
      </c>
      <c r="AL48" s="165" t="s">
        <v>1012</v>
      </c>
      <c r="AM48" s="165" t="s">
        <v>1012</v>
      </c>
      <c r="AN48" s="165" t="s">
        <v>545</v>
      </c>
      <c r="AO48" s="165" t="s">
        <v>545</v>
      </c>
      <c r="AP48" s="165" t="s">
        <v>545</v>
      </c>
      <c r="AQ48" s="165" t="s">
        <v>545</v>
      </c>
      <c r="AR48" s="165" t="s">
        <v>1008</v>
      </c>
      <c r="AS48" s="165" t="s">
        <v>559</v>
      </c>
      <c r="AT48" s="165" t="s">
        <v>1009</v>
      </c>
      <c r="AU48" s="165" t="s">
        <v>559</v>
      </c>
      <c r="AV48" s="165" t="s">
        <v>556</v>
      </c>
      <c r="AW48" s="165" t="s">
        <v>559</v>
      </c>
      <c r="AX48" s="165" t="s">
        <v>559</v>
      </c>
      <c r="AY48" s="165" t="s">
        <v>952</v>
      </c>
      <c r="AZ48" s="165" t="s">
        <v>1011</v>
      </c>
      <c r="BA48" s="165" t="s">
        <v>1011</v>
      </c>
      <c r="BB48" s="165" t="s">
        <v>559</v>
      </c>
      <c r="BC48" s="165" t="s">
        <v>559</v>
      </c>
      <c r="BD48" s="165" t="s">
        <v>1010</v>
      </c>
      <c r="BE48" s="165" t="s">
        <v>559</v>
      </c>
      <c r="BF48" s="108"/>
    </row>
    <row r="49" spans="1:58" x14ac:dyDescent="0.25">
      <c r="A49" s="133" t="s">
        <v>82</v>
      </c>
      <c r="B49" s="111" t="s">
        <v>81</v>
      </c>
      <c r="C49" s="165" t="s">
        <v>1126</v>
      </c>
      <c r="D49" s="165" t="s">
        <v>1126</v>
      </c>
      <c r="E49" s="165" t="s">
        <v>1017</v>
      </c>
      <c r="F49" s="165" t="s">
        <v>1017</v>
      </c>
      <c r="G49" s="165" t="s">
        <v>1017</v>
      </c>
      <c r="H49" s="165" t="s">
        <v>1017</v>
      </c>
      <c r="I49" s="165" t="s">
        <v>1017</v>
      </c>
      <c r="J49" s="165" t="s">
        <v>1013</v>
      </c>
      <c r="K49" s="165" t="s">
        <v>1013</v>
      </c>
      <c r="L49" s="165" t="s">
        <v>545</v>
      </c>
      <c r="M49" s="165" t="s">
        <v>1010</v>
      </c>
      <c r="N49" s="165" t="s">
        <v>1010</v>
      </c>
      <c r="O49" s="165" t="s">
        <v>1018</v>
      </c>
      <c r="P49" s="165" t="s">
        <v>1018</v>
      </c>
      <c r="Q49" s="165" t="s">
        <v>1015</v>
      </c>
      <c r="R49" s="165" t="s">
        <v>1015</v>
      </c>
      <c r="S49" s="165" t="s">
        <v>1019</v>
      </c>
      <c r="T49" s="165" t="s">
        <v>1020</v>
      </c>
      <c r="U49" s="165" t="s">
        <v>1020</v>
      </c>
      <c r="V49" s="165" t="s">
        <v>559</v>
      </c>
      <c r="W49" s="165" t="s">
        <v>994</v>
      </c>
      <c r="X49" s="165" t="s">
        <v>994</v>
      </c>
      <c r="Y49" s="165" t="s">
        <v>994</v>
      </c>
      <c r="Z49" s="165" t="s">
        <v>994</v>
      </c>
      <c r="AA49" s="165" t="s">
        <v>994</v>
      </c>
      <c r="AB49" s="165" t="s">
        <v>994</v>
      </c>
      <c r="AC49" s="165" t="s">
        <v>994</v>
      </c>
      <c r="AD49" s="109" t="s">
        <v>1016</v>
      </c>
      <c r="AE49" s="165" t="s">
        <v>994</v>
      </c>
      <c r="AF49" s="165" t="s">
        <v>1015</v>
      </c>
      <c r="AG49" s="165" t="s">
        <v>559</v>
      </c>
      <c r="AH49" s="165" t="s">
        <v>1013</v>
      </c>
      <c r="AI49" s="165" t="s">
        <v>1013</v>
      </c>
      <c r="AJ49" s="165" t="s">
        <v>1013</v>
      </c>
      <c r="AK49" s="167" t="s">
        <v>950</v>
      </c>
      <c r="AL49" s="165" t="s">
        <v>1012</v>
      </c>
      <c r="AM49" s="165" t="s">
        <v>1012</v>
      </c>
      <c r="AN49" s="165" t="s">
        <v>545</v>
      </c>
      <c r="AO49" s="165" t="s">
        <v>545</v>
      </c>
      <c r="AP49" s="165" t="s">
        <v>545</v>
      </c>
      <c r="AQ49" s="165" t="s">
        <v>545</v>
      </c>
      <c r="AR49" s="165" t="s">
        <v>1008</v>
      </c>
      <c r="AS49" s="165" t="s">
        <v>559</v>
      </c>
      <c r="AT49" s="165" t="s">
        <v>1009</v>
      </c>
      <c r="AU49" s="165" t="s">
        <v>559</v>
      </c>
      <c r="AV49" s="165" t="s">
        <v>556</v>
      </c>
      <c r="AW49" s="165" t="s">
        <v>559</v>
      </c>
      <c r="AX49" s="165" t="s">
        <v>559</v>
      </c>
      <c r="AY49" s="165" t="s">
        <v>952</v>
      </c>
      <c r="AZ49" s="165" t="s">
        <v>1011</v>
      </c>
      <c r="BA49" s="165" t="s">
        <v>1011</v>
      </c>
      <c r="BB49" s="165" t="s">
        <v>559</v>
      </c>
      <c r="BC49" s="165" t="s">
        <v>559</v>
      </c>
      <c r="BD49" s="165" t="s">
        <v>1010</v>
      </c>
      <c r="BE49" s="165" t="s">
        <v>559</v>
      </c>
      <c r="BF49" s="108"/>
    </row>
    <row r="50" spans="1:58" x14ac:dyDescent="0.25">
      <c r="A50" s="133" t="s">
        <v>84</v>
      </c>
      <c r="B50" s="111" t="s">
        <v>83</v>
      </c>
      <c r="C50" s="165" t="s">
        <v>1126</v>
      </c>
      <c r="D50" s="165" t="s">
        <v>1126</v>
      </c>
      <c r="E50" s="165" t="s">
        <v>1017</v>
      </c>
      <c r="F50" s="165" t="s">
        <v>1017</v>
      </c>
      <c r="G50" s="165" t="s">
        <v>1017</v>
      </c>
      <c r="H50" s="165" t="s">
        <v>1017</v>
      </c>
      <c r="I50" s="165" t="s">
        <v>1017</v>
      </c>
      <c r="J50" s="165" t="s">
        <v>1013</v>
      </c>
      <c r="K50" s="165" t="s">
        <v>1013</v>
      </c>
      <c r="L50" s="165" t="s">
        <v>545</v>
      </c>
      <c r="M50" s="165" t="s">
        <v>1010</v>
      </c>
      <c r="N50" s="165" t="s">
        <v>1010</v>
      </c>
      <c r="O50" s="165" t="s">
        <v>1018</v>
      </c>
      <c r="P50" s="165" t="s">
        <v>1018</v>
      </c>
      <c r="Q50" s="165" t="s">
        <v>1015</v>
      </c>
      <c r="R50" s="165" t="s">
        <v>1015</v>
      </c>
      <c r="S50" s="165" t="s">
        <v>1019</v>
      </c>
      <c r="T50" s="165" t="s">
        <v>1020</v>
      </c>
      <c r="U50" s="165" t="s">
        <v>1020</v>
      </c>
      <c r="V50" s="165" t="s">
        <v>559</v>
      </c>
      <c r="W50" s="165" t="s">
        <v>994</v>
      </c>
      <c r="X50" s="165" t="s">
        <v>994</v>
      </c>
      <c r="Y50" s="165" t="s">
        <v>994</v>
      </c>
      <c r="Z50" s="165" t="s">
        <v>994</v>
      </c>
      <c r="AA50" s="165" t="s">
        <v>994</v>
      </c>
      <c r="AB50" s="165" t="s">
        <v>1007</v>
      </c>
      <c r="AC50" s="165" t="s">
        <v>994</v>
      </c>
      <c r="AD50" s="109" t="s">
        <v>1016</v>
      </c>
      <c r="AE50" s="165" t="s">
        <v>994</v>
      </c>
      <c r="AF50" s="165" t="s">
        <v>1015</v>
      </c>
      <c r="AG50" s="165" t="s">
        <v>559</v>
      </c>
      <c r="AH50" s="165" t="s">
        <v>1013</v>
      </c>
      <c r="AI50" s="165" t="s">
        <v>1013</v>
      </c>
      <c r="AJ50" s="165" t="s">
        <v>1013</v>
      </c>
      <c r="AK50" s="167" t="s">
        <v>950</v>
      </c>
      <c r="AL50" s="165" t="s">
        <v>1012</v>
      </c>
      <c r="AM50" s="165" t="s">
        <v>1012</v>
      </c>
      <c r="AN50" s="165" t="s">
        <v>545</v>
      </c>
      <c r="AO50" s="165" t="s">
        <v>545</v>
      </c>
      <c r="AP50" s="165" t="s">
        <v>545</v>
      </c>
      <c r="AQ50" s="165" t="s">
        <v>545</v>
      </c>
      <c r="AR50" s="165" t="s">
        <v>1008</v>
      </c>
      <c r="AS50" s="165" t="s">
        <v>559</v>
      </c>
      <c r="AT50" s="165" t="s">
        <v>1009</v>
      </c>
      <c r="AU50" s="165" t="s">
        <v>559</v>
      </c>
      <c r="AV50" s="165" t="s">
        <v>556</v>
      </c>
      <c r="AW50" s="165" t="s">
        <v>559</v>
      </c>
      <c r="AX50" s="165" t="s">
        <v>559</v>
      </c>
      <c r="AY50" s="165" t="s">
        <v>952</v>
      </c>
      <c r="AZ50" s="165" t="s">
        <v>1011</v>
      </c>
      <c r="BA50" s="165" t="s">
        <v>1011</v>
      </c>
      <c r="BB50" s="165" t="s">
        <v>559</v>
      </c>
      <c r="BC50" s="165" t="s">
        <v>559</v>
      </c>
      <c r="BD50" s="165" t="s">
        <v>1010</v>
      </c>
      <c r="BE50" s="165" t="s">
        <v>559</v>
      </c>
      <c r="BF50" s="108"/>
    </row>
    <row r="51" spans="1:58" x14ac:dyDescent="0.25">
      <c r="A51" s="133" t="s">
        <v>86</v>
      </c>
      <c r="B51" s="111" t="s">
        <v>85</v>
      </c>
      <c r="C51" s="165" t="s">
        <v>1126</v>
      </c>
      <c r="D51" s="165" t="s">
        <v>1126</v>
      </c>
      <c r="E51" s="165" t="s">
        <v>1017</v>
      </c>
      <c r="F51" s="165" t="s">
        <v>1017</v>
      </c>
      <c r="G51" s="165" t="s">
        <v>1017</v>
      </c>
      <c r="H51" s="165" t="s">
        <v>1017</v>
      </c>
      <c r="I51" s="165" t="s">
        <v>1017</v>
      </c>
      <c r="J51" s="165" t="s">
        <v>1013</v>
      </c>
      <c r="K51" s="165" t="s">
        <v>1013</v>
      </c>
      <c r="L51" s="165" t="s">
        <v>545</v>
      </c>
      <c r="M51" s="165" t="s">
        <v>1010</v>
      </c>
      <c r="N51" s="165" t="s">
        <v>1010</v>
      </c>
      <c r="O51" s="165" t="s">
        <v>1018</v>
      </c>
      <c r="P51" s="165" t="s">
        <v>1018</v>
      </c>
      <c r="Q51" s="165" t="s">
        <v>1015</v>
      </c>
      <c r="R51" s="165" t="s">
        <v>1015</v>
      </c>
      <c r="S51" s="165" t="s">
        <v>1019</v>
      </c>
      <c r="T51" s="165" t="s">
        <v>1020</v>
      </c>
      <c r="U51" s="165" t="s">
        <v>1020</v>
      </c>
      <c r="V51" s="165" t="s">
        <v>559</v>
      </c>
      <c r="W51" s="165" t="s">
        <v>994</v>
      </c>
      <c r="X51" s="165" t="s">
        <v>994</v>
      </c>
      <c r="Y51" s="165" t="s">
        <v>994</v>
      </c>
      <c r="Z51" s="165" t="s">
        <v>994</v>
      </c>
      <c r="AA51" s="165" t="s">
        <v>994</v>
      </c>
      <c r="AB51" s="165" t="s">
        <v>1007</v>
      </c>
      <c r="AC51" s="165" t="s">
        <v>994</v>
      </c>
      <c r="AD51" s="109" t="s">
        <v>1016</v>
      </c>
      <c r="AE51" s="165" t="s">
        <v>994</v>
      </c>
      <c r="AF51" s="165" t="s">
        <v>1015</v>
      </c>
      <c r="AG51" s="165" t="s">
        <v>559</v>
      </c>
      <c r="AH51" s="165" t="s">
        <v>1013</v>
      </c>
      <c r="AI51" s="165" t="s">
        <v>1013</v>
      </c>
      <c r="AJ51" s="165" t="s">
        <v>1013</v>
      </c>
      <c r="AK51" s="167" t="s">
        <v>950</v>
      </c>
      <c r="AL51" s="165" t="s">
        <v>1012</v>
      </c>
      <c r="AM51" s="165" t="s">
        <v>1012</v>
      </c>
      <c r="AN51" s="165" t="s">
        <v>545</v>
      </c>
      <c r="AO51" s="165" t="s">
        <v>545</v>
      </c>
      <c r="AP51" s="165" t="s">
        <v>545</v>
      </c>
      <c r="AQ51" s="165" t="s">
        <v>545</v>
      </c>
      <c r="AR51" s="165" t="s">
        <v>1008</v>
      </c>
      <c r="AS51" s="165" t="s">
        <v>559</v>
      </c>
      <c r="AT51" s="165" t="s">
        <v>1009</v>
      </c>
      <c r="AU51" s="165" t="s">
        <v>559</v>
      </c>
      <c r="AV51" s="165" t="s">
        <v>556</v>
      </c>
      <c r="AW51" s="165" t="s">
        <v>559</v>
      </c>
      <c r="AX51" s="165" t="s">
        <v>559</v>
      </c>
      <c r="AY51" s="165" t="s">
        <v>952</v>
      </c>
      <c r="AZ51" s="165" t="s">
        <v>1011</v>
      </c>
      <c r="BA51" s="165" t="s">
        <v>1011</v>
      </c>
      <c r="BB51" s="165" t="s">
        <v>559</v>
      </c>
      <c r="BC51" s="165" t="s">
        <v>559</v>
      </c>
      <c r="BD51" s="165" t="s">
        <v>1010</v>
      </c>
      <c r="BE51" s="165" t="s">
        <v>559</v>
      </c>
      <c r="BF51" s="108"/>
    </row>
    <row r="52" spans="1:58" x14ac:dyDescent="0.25">
      <c r="A52" s="133" t="s">
        <v>88</v>
      </c>
      <c r="B52" s="111" t="s">
        <v>87</v>
      </c>
      <c r="C52" s="165" t="s">
        <v>1126</v>
      </c>
      <c r="D52" s="165" t="s">
        <v>1126</v>
      </c>
      <c r="E52" s="165" t="s">
        <v>1017</v>
      </c>
      <c r="F52" s="165" t="s">
        <v>1017</v>
      </c>
      <c r="G52" s="165" t="s">
        <v>1017</v>
      </c>
      <c r="H52" s="165" t="s">
        <v>1017</v>
      </c>
      <c r="I52" s="165" t="s">
        <v>1017</v>
      </c>
      <c r="J52" s="165" t="s">
        <v>1013</v>
      </c>
      <c r="K52" s="165" t="s">
        <v>1013</v>
      </c>
      <c r="L52" s="165" t="s">
        <v>545</v>
      </c>
      <c r="M52" s="165" t="s">
        <v>1010</v>
      </c>
      <c r="N52" s="165" t="s">
        <v>1010</v>
      </c>
      <c r="O52" s="165" t="s">
        <v>1018</v>
      </c>
      <c r="P52" s="165" t="s">
        <v>1018</v>
      </c>
      <c r="Q52" s="165" t="s">
        <v>1015</v>
      </c>
      <c r="R52" s="165" t="s">
        <v>1015</v>
      </c>
      <c r="S52" s="165" t="s">
        <v>1019</v>
      </c>
      <c r="T52" s="165" t="s">
        <v>1020</v>
      </c>
      <c r="U52" s="165" t="s">
        <v>1020</v>
      </c>
      <c r="V52" s="165" t="s">
        <v>559</v>
      </c>
      <c r="W52" s="165" t="s">
        <v>994</v>
      </c>
      <c r="X52" s="165" t="s">
        <v>994</v>
      </c>
      <c r="Y52" s="165" t="s">
        <v>994</v>
      </c>
      <c r="Z52" s="165" t="s">
        <v>994</v>
      </c>
      <c r="AA52" s="165" t="s">
        <v>994</v>
      </c>
      <c r="AB52" s="165" t="s">
        <v>950</v>
      </c>
      <c r="AC52" s="165" t="s">
        <v>994</v>
      </c>
      <c r="AD52" s="109" t="s">
        <v>1016</v>
      </c>
      <c r="AE52" s="165" t="s">
        <v>994</v>
      </c>
      <c r="AF52" s="165" t="s">
        <v>1015</v>
      </c>
      <c r="AG52" s="165" t="s">
        <v>559</v>
      </c>
      <c r="AH52" s="165" t="s">
        <v>1013</v>
      </c>
      <c r="AI52" s="165" t="s">
        <v>1013</v>
      </c>
      <c r="AJ52" s="165" t="s">
        <v>1013</v>
      </c>
      <c r="AK52" s="167" t="s">
        <v>950</v>
      </c>
      <c r="AL52" s="165" t="s">
        <v>1012</v>
      </c>
      <c r="AM52" s="165" t="s">
        <v>1012</v>
      </c>
      <c r="AN52" s="165" t="s">
        <v>545</v>
      </c>
      <c r="AO52" s="165" t="s">
        <v>545</v>
      </c>
      <c r="AP52" s="165" t="s">
        <v>545</v>
      </c>
      <c r="AQ52" s="165" t="s">
        <v>545</v>
      </c>
      <c r="AR52" s="165" t="s">
        <v>1008</v>
      </c>
      <c r="AS52" s="165" t="s">
        <v>559</v>
      </c>
      <c r="AT52" s="165" t="s">
        <v>1009</v>
      </c>
      <c r="AU52" s="165" t="s">
        <v>559</v>
      </c>
      <c r="AV52" s="165" t="s">
        <v>556</v>
      </c>
      <c r="AW52" s="165" t="s">
        <v>559</v>
      </c>
      <c r="AX52" s="165" t="s">
        <v>559</v>
      </c>
      <c r="AY52" s="165" t="s">
        <v>952</v>
      </c>
      <c r="AZ52" s="165" t="s">
        <v>1011</v>
      </c>
      <c r="BA52" s="165" t="s">
        <v>1011</v>
      </c>
      <c r="BB52" s="165" t="s">
        <v>559</v>
      </c>
      <c r="BC52" s="165" t="s">
        <v>559</v>
      </c>
      <c r="BD52" s="165" t="s">
        <v>1010</v>
      </c>
      <c r="BE52" s="165" t="s">
        <v>559</v>
      </c>
      <c r="BF52" s="108"/>
    </row>
    <row r="53" spans="1:58" x14ac:dyDescent="0.25">
      <c r="A53" s="133" t="s">
        <v>90</v>
      </c>
      <c r="B53" s="111" t="s">
        <v>89</v>
      </c>
      <c r="C53" s="165" t="s">
        <v>1126</v>
      </c>
      <c r="D53" s="165" t="s">
        <v>1126</v>
      </c>
      <c r="E53" s="165" t="s">
        <v>1017</v>
      </c>
      <c r="F53" s="165" t="s">
        <v>1017</v>
      </c>
      <c r="G53" s="165" t="s">
        <v>1017</v>
      </c>
      <c r="H53" s="165" t="s">
        <v>1017</v>
      </c>
      <c r="I53" s="165" t="s">
        <v>1017</v>
      </c>
      <c r="J53" s="165" t="s">
        <v>1013</v>
      </c>
      <c r="K53" s="165" t="s">
        <v>1013</v>
      </c>
      <c r="L53" s="165" t="s">
        <v>545</v>
      </c>
      <c r="M53" s="165" t="s">
        <v>1010</v>
      </c>
      <c r="N53" s="165" t="s">
        <v>1010</v>
      </c>
      <c r="O53" s="165" t="s">
        <v>1018</v>
      </c>
      <c r="P53" s="165" t="s">
        <v>1018</v>
      </c>
      <c r="Q53" s="165" t="s">
        <v>1015</v>
      </c>
      <c r="R53" s="165" t="s">
        <v>1015</v>
      </c>
      <c r="S53" s="165" t="s">
        <v>1019</v>
      </c>
      <c r="T53" s="165" t="s">
        <v>1020</v>
      </c>
      <c r="U53" s="165" t="s">
        <v>1020</v>
      </c>
      <c r="V53" s="165" t="s">
        <v>559</v>
      </c>
      <c r="W53" s="165" t="s">
        <v>994</v>
      </c>
      <c r="X53" s="165" t="s">
        <v>994</v>
      </c>
      <c r="Y53" s="165" t="s">
        <v>994</v>
      </c>
      <c r="Z53" s="165" t="s">
        <v>994</v>
      </c>
      <c r="AA53" s="165" t="s">
        <v>994</v>
      </c>
      <c r="AB53" s="165" t="s">
        <v>1007</v>
      </c>
      <c r="AC53" s="165" t="s">
        <v>994</v>
      </c>
      <c r="AD53" s="109" t="s">
        <v>1016</v>
      </c>
      <c r="AE53" s="165" t="s">
        <v>994</v>
      </c>
      <c r="AF53" s="165" t="s">
        <v>1015</v>
      </c>
      <c r="AG53" s="165" t="s">
        <v>559</v>
      </c>
      <c r="AH53" s="165" t="s">
        <v>1013</v>
      </c>
      <c r="AI53" s="165" t="s">
        <v>1013</v>
      </c>
      <c r="AJ53" s="165" t="s">
        <v>1013</v>
      </c>
      <c r="AK53" s="167" t="s">
        <v>950</v>
      </c>
      <c r="AL53" s="165" t="s">
        <v>1012</v>
      </c>
      <c r="AM53" s="165" t="s">
        <v>1012</v>
      </c>
      <c r="AN53" s="165" t="s">
        <v>545</v>
      </c>
      <c r="AO53" s="165" t="s">
        <v>545</v>
      </c>
      <c r="AP53" s="165" t="s">
        <v>545</v>
      </c>
      <c r="AQ53" s="165" t="s">
        <v>545</v>
      </c>
      <c r="AR53" s="165" t="s">
        <v>1008</v>
      </c>
      <c r="AS53" s="165" t="s">
        <v>559</v>
      </c>
      <c r="AT53" s="165" t="s">
        <v>1009</v>
      </c>
      <c r="AU53" s="165" t="s">
        <v>559</v>
      </c>
      <c r="AV53" s="165" t="s">
        <v>556</v>
      </c>
      <c r="AW53" s="165" t="s">
        <v>559</v>
      </c>
      <c r="AX53" s="165" t="s">
        <v>559</v>
      </c>
      <c r="AY53" s="165" t="s">
        <v>952</v>
      </c>
      <c r="AZ53" s="165" t="s">
        <v>1011</v>
      </c>
      <c r="BA53" s="165" t="s">
        <v>1011</v>
      </c>
      <c r="BB53" s="165" t="s">
        <v>559</v>
      </c>
      <c r="BC53" s="165" t="s">
        <v>559</v>
      </c>
      <c r="BD53" s="165" t="s">
        <v>1010</v>
      </c>
      <c r="BE53" s="165" t="s">
        <v>559</v>
      </c>
      <c r="BF53" s="108"/>
    </row>
    <row r="54" spans="1:58" x14ac:dyDescent="0.25">
      <c r="A54" s="133" t="s">
        <v>93</v>
      </c>
      <c r="B54" s="111" t="s">
        <v>92</v>
      </c>
      <c r="C54" s="165" t="s">
        <v>1126</v>
      </c>
      <c r="D54" s="165" t="s">
        <v>1126</v>
      </c>
      <c r="E54" s="165" t="s">
        <v>1017</v>
      </c>
      <c r="F54" s="165" t="s">
        <v>1017</v>
      </c>
      <c r="G54" s="165" t="s">
        <v>1017</v>
      </c>
      <c r="H54" s="165" t="s">
        <v>1017</v>
      </c>
      <c r="I54" s="165" t="s">
        <v>1017</v>
      </c>
      <c r="J54" s="165" t="s">
        <v>1013</v>
      </c>
      <c r="K54" s="165" t="s">
        <v>1013</v>
      </c>
      <c r="L54" s="165" t="s">
        <v>545</v>
      </c>
      <c r="M54" s="165" t="s">
        <v>1010</v>
      </c>
      <c r="N54" s="165" t="s">
        <v>1010</v>
      </c>
      <c r="O54" s="165" t="s">
        <v>1018</v>
      </c>
      <c r="P54" s="165" t="s">
        <v>1018</v>
      </c>
      <c r="Q54" s="165" t="s">
        <v>1015</v>
      </c>
      <c r="R54" s="165" t="s">
        <v>1015</v>
      </c>
      <c r="S54" s="165" t="s">
        <v>1019</v>
      </c>
      <c r="T54" s="165" t="s">
        <v>1020</v>
      </c>
      <c r="U54" s="165" t="s">
        <v>1020</v>
      </c>
      <c r="V54" s="165" t="s">
        <v>559</v>
      </c>
      <c r="W54" s="165" t="s">
        <v>994</v>
      </c>
      <c r="X54" s="165" t="s">
        <v>994</v>
      </c>
      <c r="Y54" s="165" t="s">
        <v>994</v>
      </c>
      <c r="Z54" s="165" t="s">
        <v>994</v>
      </c>
      <c r="AA54" s="165" t="s">
        <v>994</v>
      </c>
      <c r="AB54" s="165" t="s">
        <v>1007</v>
      </c>
      <c r="AC54" s="165" t="s">
        <v>994</v>
      </c>
      <c r="AD54" s="109" t="s">
        <v>1016</v>
      </c>
      <c r="AE54" s="165" t="s">
        <v>994</v>
      </c>
      <c r="AF54" s="165" t="s">
        <v>1015</v>
      </c>
      <c r="AG54" s="165" t="s">
        <v>559</v>
      </c>
      <c r="AH54" s="165" t="s">
        <v>1013</v>
      </c>
      <c r="AI54" s="165" t="s">
        <v>1013</v>
      </c>
      <c r="AJ54" s="165" t="s">
        <v>1013</v>
      </c>
      <c r="AK54" s="167" t="s">
        <v>950</v>
      </c>
      <c r="AL54" s="165" t="s">
        <v>1012</v>
      </c>
      <c r="AM54" s="165" t="s">
        <v>1012</v>
      </c>
      <c r="AN54" s="165" t="s">
        <v>545</v>
      </c>
      <c r="AO54" s="165" t="s">
        <v>545</v>
      </c>
      <c r="AP54" s="165" t="s">
        <v>545</v>
      </c>
      <c r="AQ54" s="165" t="s">
        <v>545</v>
      </c>
      <c r="AR54" s="165" t="s">
        <v>1008</v>
      </c>
      <c r="AS54" s="165" t="s">
        <v>559</v>
      </c>
      <c r="AT54" s="165" t="s">
        <v>1009</v>
      </c>
      <c r="AU54" s="165" t="s">
        <v>559</v>
      </c>
      <c r="AV54" s="165" t="s">
        <v>556</v>
      </c>
      <c r="AW54" s="165" t="s">
        <v>559</v>
      </c>
      <c r="AX54" s="165" t="s">
        <v>559</v>
      </c>
      <c r="AY54" s="165" t="s">
        <v>952</v>
      </c>
      <c r="AZ54" s="165" t="s">
        <v>1011</v>
      </c>
      <c r="BA54" s="165" t="s">
        <v>1011</v>
      </c>
      <c r="BB54" s="165" t="s">
        <v>559</v>
      </c>
      <c r="BC54" s="165" t="s">
        <v>559</v>
      </c>
      <c r="BD54" s="165" t="s">
        <v>1010</v>
      </c>
      <c r="BE54" s="165" t="s">
        <v>559</v>
      </c>
      <c r="BF54" s="108"/>
    </row>
    <row r="55" spans="1:58" x14ac:dyDescent="0.25">
      <c r="A55" s="133" t="s">
        <v>95</v>
      </c>
      <c r="B55" s="111" t="s">
        <v>94</v>
      </c>
      <c r="C55" s="165" t="s">
        <v>1126</v>
      </c>
      <c r="D55" s="165" t="s">
        <v>1126</v>
      </c>
      <c r="E55" s="165" t="s">
        <v>1017</v>
      </c>
      <c r="F55" s="165" t="s">
        <v>1017</v>
      </c>
      <c r="G55" s="165" t="s">
        <v>1017</v>
      </c>
      <c r="H55" s="165" t="s">
        <v>1017</v>
      </c>
      <c r="I55" s="165" t="s">
        <v>1017</v>
      </c>
      <c r="J55" s="165" t="s">
        <v>1013</v>
      </c>
      <c r="K55" s="165" t="s">
        <v>1013</v>
      </c>
      <c r="L55" s="165" t="s">
        <v>545</v>
      </c>
      <c r="M55" s="165" t="s">
        <v>1010</v>
      </c>
      <c r="N55" s="165" t="s">
        <v>1010</v>
      </c>
      <c r="O55" s="165" t="s">
        <v>1018</v>
      </c>
      <c r="P55" s="165" t="s">
        <v>1018</v>
      </c>
      <c r="Q55" s="165" t="s">
        <v>1015</v>
      </c>
      <c r="R55" s="165" t="s">
        <v>1015</v>
      </c>
      <c r="S55" s="165" t="s">
        <v>1019</v>
      </c>
      <c r="T55" s="165" t="s">
        <v>1020</v>
      </c>
      <c r="U55" s="165" t="s">
        <v>1020</v>
      </c>
      <c r="V55" s="165" t="s">
        <v>559</v>
      </c>
      <c r="W55" s="165" t="s">
        <v>994</v>
      </c>
      <c r="X55" s="165" t="s">
        <v>994</v>
      </c>
      <c r="Y55" s="165" t="s">
        <v>994</v>
      </c>
      <c r="Z55" s="165" t="s">
        <v>994</v>
      </c>
      <c r="AA55" s="165" t="s">
        <v>994</v>
      </c>
      <c r="AB55" s="165" t="s">
        <v>1007</v>
      </c>
      <c r="AC55" s="165" t="s">
        <v>994</v>
      </c>
      <c r="AD55" s="109" t="s">
        <v>1016</v>
      </c>
      <c r="AE55" s="165" t="s">
        <v>994</v>
      </c>
      <c r="AF55" s="165" t="s">
        <v>1015</v>
      </c>
      <c r="AG55" s="165" t="s">
        <v>559</v>
      </c>
      <c r="AH55" s="165" t="s">
        <v>1013</v>
      </c>
      <c r="AI55" s="165" t="s">
        <v>1013</v>
      </c>
      <c r="AJ55" s="165" t="s">
        <v>1013</v>
      </c>
      <c r="AK55" s="167" t="s">
        <v>953</v>
      </c>
      <c r="AL55" s="165" t="s">
        <v>1012</v>
      </c>
      <c r="AM55" s="165" t="s">
        <v>1012</v>
      </c>
      <c r="AN55" s="165" t="s">
        <v>545</v>
      </c>
      <c r="AO55" s="165" t="s">
        <v>545</v>
      </c>
      <c r="AP55" s="165" t="s">
        <v>545</v>
      </c>
      <c r="AQ55" s="165" t="s">
        <v>545</v>
      </c>
      <c r="AR55" s="165" t="s">
        <v>1008</v>
      </c>
      <c r="AS55" s="165" t="s">
        <v>559</v>
      </c>
      <c r="AT55" s="165" t="s">
        <v>1009</v>
      </c>
      <c r="AU55" s="165" t="s">
        <v>559</v>
      </c>
      <c r="AV55" s="165" t="s">
        <v>556</v>
      </c>
      <c r="AW55" s="165" t="s">
        <v>559</v>
      </c>
      <c r="AX55" s="165" t="s">
        <v>559</v>
      </c>
      <c r="AY55" s="165" t="s">
        <v>952</v>
      </c>
      <c r="AZ55" s="165" t="s">
        <v>1011</v>
      </c>
      <c r="BA55" s="165" t="s">
        <v>1011</v>
      </c>
      <c r="BB55" s="165" t="s">
        <v>559</v>
      </c>
      <c r="BC55" s="165" t="s">
        <v>559</v>
      </c>
      <c r="BD55" s="165" t="s">
        <v>1010</v>
      </c>
      <c r="BE55" s="165" t="s">
        <v>559</v>
      </c>
      <c r="BF55" s="108"/>
    </row>
    <row r="56" spans="1:58" x14ac:dyDescent="0.25">
      <c r="A56" s="133" t="s">
        <v>97</v>
      </c>
      <c r="B56" s="111" t="s">
        <v>96</v>
      </c>
      <c r="C56" s="165" t="s">
        <v>1126</v>
      </c>
      <c r="D56" s="165" t="s">
        <v>1126</v>
      </c>
      <c r="E56" s="165" t="s">
        <v>1017</v>
      </c>
      <c r="F56" s="165" t="s">
        <v>1017</v>
      </c>
      <c r="G56" s="165" t="s">
        <v>1017</v>
      </c>
      <c r="H56" s="165" t="s">
        <v>1017</v>
      </c>
      <c r="I56" s="165" t="s">
        <v>1017</v>
      </c>
      <c r="J56" s="165" t="s">
        <v>1013</v>
      </c>
      <c r="K56" s="165" t="s">
        <v>1013</v>
      </c>
      <c r="L56" s="165" t="s">
        <v>545</v>
      </c>
      <c r="M56" s="165" t="s">
        <v>1010</v>
      </c>
      <c r="N56" s="165" t="s">
        <v>1010</v>
      </c>
      <c r="O56" s="165" t="s">
        <v>1018</v>
      </c>
      <c r="P56" s="165" t="s">
        <v>1018</v>
      </c>
      <c r="Q56" s="165" t="s">
        <v>1015</v>
      </c>
      <c r="R56" s="165" t="s">
        <v>1015</v>
      </c>
      <c r="S56" s="165" t="s">
        <v>1019</v>
      </c>
      <c r="T56" s="165" t="s">
        <v>1020</v>
      </c>
      <c r="U56" s="165" t="s">
        <v>1020</v>
      </c>
      <c r="V56" s="165" t="s">
        <v>559</v>
      </c>
      <c r="W56" s="165" t="s">
        <v>994</v>
      </c>
      <c r="X56" s="165" t="s">
        <v>994</v>
      </c>
      <c r="Y56" s="165" t="s">
        <v>994</v>
      </c>
      <c r="Z56" s="165" t="s">
        <v>994</v>
      </c>
      <c r="AA56" s="165" t="s">
        <v>994</v>
      </c>
      <c r="AB56" s="165" t="s">
        <v>1007</v>
      </c>
      <c r="AC56" s="165" t="s">
        <v>994</v>
      </c>
      <c r="AD56" s="109" t="s">
        <v>1016</v>
      </c>
      <c r="AE56" s="165" t="s">
        <v>994</v>
      </c>
      <c r="AF56" s="165" t="s">
        <v>1015</v>
      </c>
      <c r="AG56" s="165" t="s">
        <v>559</v>
      </c>
      <c r="AH56" s="165" t="s">
        <v>1013</v>
      </c>
      <c r="AI56" s="165" t="s">
        <v>1013</v>
      </c>
      <c r="AJ56" s="165" t="s">
        <v>1013</v>
      </c>
      <c r="AK56" s="167" t="s">
        <v>953</v>
      </c>
      <c r="AL56" s="165" t="s">
        <v>1012</v>
      </c>
      <c r="AM56" s="165" t="s">
        <v>1012</v>
      </c>
      <c r="AN56" s="165" t="s">
        <v>545</v>
      </c>
      <c r="AO56" s="165" t="s">
        <v>545</v>
      </c>
      <c r="AP56" s="165" t="s">
        <v>545</v>
      </c>
      <c r="AQ56" s="165" t="s">
        <v>545</v>
      </c>
      <c r="AR56" s="165" t="s">
        <v>1008</v>
      </c>
      <c r="AS56" s="165" t="s">
        <v>559</v>
      </c>
      <c r="AT56" s="165" t="s">
        <v>1009</v>
      </c>
      <c r="AU56" s="165" t="s">
        <v>559</v>
      </c>
      <c r="AV56" s="165" t="s">
        <v>556</v>
      </c>
      <c r="AW56" s="165" t="s">
        <v>559</v>
      </c>
      <c r="AX56" s="165" t="s">
        <v>559</v>
      </c>
      <c r="AY56" s="165" t="s">
        <v>952</v>
      </c>
      <c r="AZ56" s="165" t="s">
        <v>1011</v>
      </c>
      <c r="BA56" s="165" t="s">
        <v>1011</v>
      </c>
      <c r="BB56" s="165" t="s">
        <v>559</v>
      </c>
      <c r="BC56" s="165" t="s">
        <v>559</v>
      </c>
      <c r="BD56" s="165" t="s">
        <v>1010</v>
      </c>
      <c r="BE56" s="165" t="s">
        <v>559</v>
      </c>
      <c r="BF56" s="108"/>
    </row>
    <row r="57" spans="1:58" x14ac:dyDescent="0.25">
      <c r="A57" s="133" t="s">
        <v>99</v>
      </c>
      <c r="B57" s="111" t="s">
        <v>98</v>
      </c>
      <c r="C57" s="165" t="s">
        <v>1126</v>
      </c>
      <c r="D57" s="165" t="s">
        <v>1126</v>
      </c>
      <c r="E57" s="165" t="s">
        <v>1017</v>
      </c>
      <c r="F57" s="165" t="s">
        <v>1017</v>
      </c>
      <c r="G57" s="165" t="s">
        <v>1017</v>
      </c>
      <c r="H57" s="165" t="s">
        <v>1017</v>
      </c>
      <c r="I57" s="165" t="s">
        <v>1017</v>
      </c>
      <c r="J57" s="165" t="s">
        <v>1013</v>
      </c>
      <c r="K57" s="165" t="s">
        <v>1013</v>
      </c>
      <c r="L57" s="165" t="s">
        <v>545</v>
      </c>
      <c r="M57" s="165" t="s">
        <v>1010</v>
      </c>
      <c r="N57" s="165" t="s">
        <v>1010</v>
      </c>
      <c r="O57" s="165" t="s">
        <v>1018</v>
      </c>
      <c r="P57" s="165" t="s">
        <v>1018</v>
      </c>
      <c r="Q57" s="165" t="s">
        <v>1015</v>
      </c>
      <c r="R57" s="165" t="s">
        <v>1015</v>
      </c>
      <c r="S57" s="165" t="s">
        <v>1019</v>
      </c>
      <c r="T57" s="165" t="s">
        <v>1020</v>
      </c>
      <c r="U57" s="165" t="s">
        <v>1020</v>
      </c>
      <c r="V57" s="165" t="s">
        <v>559</v>
      </c>
      <c r="W57" s="165" t="s">
        <v>994</v>
      </c>
      <c r="X57" s="165" t="s">
        <v>994</v>
      </c>
      <c r="Y57" s="165" t="s">
        <v>994</v>
      </c>
      <c r="Z57" s="165" t="s">
        <v>994</v>
      </c>
      <c r="AA57" s="165" t="s">
        <v>994</v>
      </c>
      <c r="AB57" s="165" t="s">
        <v>1007</v>
      </c>
      <c r="AC57" s="165" t="s">
        <v>994</v>
      </c>
      <c r="AD57" s="109" t="s">
        <v>1016</v>
      </c>
      <c r="AE57" s="165" t="s">
        <v>994</v>
      </c>
      <c r="AF57" s="165" t="s">
        <v>1015</v>
      </c>
      <c r="AG57" s="165" t="s">
        <v>559</v>
      </c>
      <c r="AH57" s="165" t="s">
        <v>1013</v>
      </c>
      <c r="AI57" s="165" t="s">
        <v>1013</v>
      </c>
      <c r="AJ57" s="165" t="s">
        <v>1013</v>
      </c>
      <c r="AK57" s="167" t="s">
        <v>950</v>
      </c>
      <c r="AL57" s="165" t="s">
        <v>1012</v>
      </c>
      <c r="AM57" s="165" t="s">
        <v>1012</v>
      </c>
      <c r="AN57" s="165" t="s">
        <v>545</v>
      </c>
      <c r="AO57" s="165" t="s">
        <v>545</v>
      </c>
      <c r="AP57" s="165" t="s">
        <v>545</v>
      </c>
      <c r="AQ57" s="165" t="s">
        <v>545</v>
      </c>
      <c r="AR57" s="165" t="s">
        <v>1008</v>
      </c>
      <c r="AS57" s="165" t="s">
        <v>559</v>
      </c>
      <c r="AT57" s="165" t="s">
        <v>1009</v>
      </c>
      <c r="AU57" s="165" t="s">
        <v>559</v>
      </c>
      <c r="AV57" s="165" t="s">
        <v>556</v>
      </c>
      <c r="AW57" s="165" t="s">
        <v>559</v>
      </c>
      <c r="AX57" s="165" t="s">
        <v>559</v>
      </c>
      <c r="AY57" s="165" t="s">
        <v>952</v>
      </c>
      <c r="AZ57" s="165" t="s">
        <v>1011</v>
      </c>
      <c r="BA57" s="165" t="s">
        <v>1011</v>
      </c>
      <c r="BB57" s="165" t="s">
        <v>559</v>
      </c>
      <c r="BC57" s="165" t="s">
        <v>559</v>
      </c>
      <c r="BD57" s="165" t="s">
        <v>1010</v>
      </c>
      <c r="BE57" s="165" t="s">
        <v>559</v>
      </c>
      <c r="BF57" s="108"/>
    </row>
    <row r="58" spans="1:58" x14ac:dyDescent="0.25">
      <c r="A58" s="133" t="s">
        <v>101</v>
      </c>
      <c r="B58" s="111" t="s">
        <v>100</v>
      </c>
      <c r="C58" s="165" t="s">
        <v>1126</v>
      </c>
      <c r="D58" s="165" t="s">
        <v>1126</v>
      </c>
      <c r="E58" s="165" t="s">
        <v>1017</v>
      </c>
      <c r="F58" s="165" t="s">
        <v>1017</v>
      </c>
      <c r="G58" s="165" t="s">
        <v>1017</v>
      </c>
      <c r="H58" s="165" t="s">
        <v>1017</v>
      </c>
      <c r="I58" s="165" t="s">
        <v>1017</v>
      </c>
      <c r="J58" s="165" t="s">
        <v>1013</v>
      </c>
      <c r="K58" s="165" t="s">
        <v>1013</v>
      </c>
      <c r="L58" s="165" t="s">
        <v>545</v>
      </c>
      <c r="M58" s="165" t="s">
        <v>1010</v>
      </c>
      <c r="N58" s="165" t="s">
        <v>1010</v>
      </c>
      <c r="O58" s="165" t="s">
        <v>1018</v>
      </c>
      <c r="P58" s="165" t="s">
        <v>1018</v>
      </c>
      <c r="Q58" s="165" t="s">
        <v>1015</v>
      </c>
      <c r="R58" s="165" t="s">
        <v>1015</v>
      </c>
      <c r="S58" s="165" t="s">
        <v>1019</v>
      </c>
      <c r="T58" s="165" t="s">
        <v>1020</v>
      </c>
      <c r="U58" s="165" t="s">
        <v>1020</v>
      </c>
      <c r="V58" s="165" t="s">
        <v>559</v>
      </c>
      <c r="W58" s="165" t="s">
        <v>994</v>
      </c>
      <c r="X58" s="165" t="s">
        <v>994</v>
      </c>
      <c r="Y58" s="165" t="s">
        <v>994</v>
      </c>
      <c r="Z58" s="165" t="s">
        <v>994</v>
      </c>
      <c r="AA58" s="165" t="s">
        <v>994</v>
      </c>
      <c r="AB58" s="165" t="s">
        <v>1007</v>
      </c>
      <c r="AC58" s="165" t="s">
        <v>994</v>
      </c>
      <c r="AD58" s="109" t="s">
        <v>1016</v>
      </c>
      <c r="AE58" s="165" t="s">
        <v>994</v>
      </c>
      <c r="AF58" s="165" t="s">
        <v>1015</v>
      </c>
      <c r="AG58" s="165" t="s">
        <v>559</v>
      </c>
      <c r="AH58" s="165" t="s">
        <v>1013</v>
      </c>
      <c r="AI58" s="165" t="s">
        <v>1013</v>
      </c>
      <c r="AJ58" s="165" t="s">
        <v>1013</v>
      </c>
      <c r="AK58" s="167" t="s">
        <v>950</v>
      </c>
      <c r="AL58" s="165" t="s">
        <v>1012</v>
      </c>
      <c r="AM58" s="165" t="s">
        <v>1012</v>
      </c>
      <c r="AN58" s="165" t="s">
        <v>545</v>
      </c>
      <c r="AO58" s="165" t="s">
        <v>545</v>
      </c>
      <c r="AP58" s="165" t="s">
        <v>545</v>
      </c>
      <c r="AQ58" s="165" t="s">
        <v>545</v>
      </c>
      <c r="AR58" s="165" t="s">
        <v>1008</v>
      </c>
      <c r="AS58" s="165" t="s">
        <v>559</v>
      </c>
      <c r="AT58" s="165" t="s">
        <v>1009</v>
      </c>
      <c r="AU58" s="165" t="s">
        <v>559</v>
      </c>
      <c r="AV58" s="165" t="s">
        <v>556</v>
      </c>
      <c r="AW58" s="165" t="s">
        <v>559</v>
      </c>
      <c r="AX58" s="165" t="s">
        <v>559</v>
      </c>
      <c r="AY58" s="165" t="s">
        <v>952</v>
      </c>
      <c r="AZ58" s="165" t="s">
        <v>1011</v>
      </c>
      <c r="BA58" s="165" t="s">
        <v>1011</v>
      </c>
      <c r="BB58" s="165" t="s">
        <v>559</v>
      </c>
      <c r="BC58" s="165" t="s">
        <v>559</v>
      </c>
      <c r="BD58" s="165" t="s">
        <v>1010</v>
      </c>
      <c r="BE58" s="165" t="s">
        <v>559</v>
      </c>
      <c r="BF58" s="108"/>
    </row>
    <row r="59" spans="1:58" x14ac:dyDescent="0.25">
      <c r="A59" s="133" t="s">
        <v>103</v>
      </c>
      <c r="B59" s="111" t="s">
        <v>102</v>
      </c>
      <c r="C59" s="165" t="s">
        <v>1126</v>
      </c>
      <c r="D59" s="165" t="s">
        <v>1126</v>
      </c>
      <c r="E59" s="165" t="s">
        <v>1017</v>
      </c>
      <c r="F59" s="165" t="s">
        <v>1017</v>
      </c>
      <c r="G59" s="165" t="s">
        <v>1017</v>
      </c>
      <c r="H59" s="165" t="s">
        <v>1017</v>
      </c>
      <c r="I59" s="165" t="s">
        <v>1017</v>
      </c>
      <c r="J59" s="165" t="s">
        <v>1013</v>
      </c>
      <c r="K59" s="165" t="s">
        <v>1013</v>
      </c>
      <c r="L59" s="165" t="s">
        <v>545</v>
      </c>
      <c r="M59" s="165" t="s">
        <v>1010</v>
      </c>
      <c r="N59" s="165" t="s">
        <v>1010</v>
      </c>
      <c r="O59" s="165" t="s">
        <v>1018</v>
      </c>
      <c r="P59" s="165" t="s">
        <v>1018</v>
      </c>
      <c r="Q59" s="165" t="s">
        <v>1015</v>
      </c>
      <c r="R59" s="165" t="s">
        <v>1015</v>
      </c>
      <c r="S59" s="165" t="s">
        <v>1019</v>
      </c>
      <c r="T59" s="165" t="s">
        <v>1020</v>
      </c>
      <c r="U59" s="165" t="s">
        <v>1020</v>
      </c>
      <c r="V59" s="165" t="s">
        <v>559</v>
      </c>
      <c r="W59" s="165" t="s">
        <v>994</v>
      </c>
      <c r="X59" s="165" t="s">
        <v>994</v>
      </c>
      <c r="Y59" s="165" t="s">
        <v>994</v>
      </c>
      <c r="Z59" s="165" t="s">
        <v>994</v>
      </c>
      <c r="AA59" s="165" t="s">
        <v>994</v>
      </c>
      <c r="AB59" s="165" t="s">
        <v>994</v>
      </c>
      <c r="AC59" s="165" t="s">
        <v>994</v>
      </c>
      <c r="AD59" s="109" t="s">
        <v>1016</v>
      </c>
      <c r="AE59" s="165" t="s">
        <v>994</v>
      </c>
      <c r="AF59" s="165" t="s">
        <v>1015</v>
      </c>
      <c r="AG59" s="165" t="s">
        <v>559</v>
      </c>
      <c r="AH59" s="165" t="s">
        <v>1013</v>
      </c>
      <c r="AI59" s="165" t="s">
        <v>1013</v>
      </c>
      <c r="AJ59" s="165" t="s">
        <v>1013</v>
      </c>
      <c r="AK59" s="167" t="s">
        <v>950</v>
      </c>
      <c r="AL59" s="165" t="s">
        <v>1012</v>
      </c>
      <c r="AM59" s="165" t="s">
        <v>1012</v>
      </c>
      <c r="AN59" s="165" t="s">
        <v>545</v>
      </c>
      <c r="AO59" s="165" t="s">
        <v>545</v>
      </c>
      <c r="AP59" s="165" t="s">
        <v>545</v>
      </c>
      <c r="AQ59" s="165" t="s">
        <v>545</v>
      </c>
      <c r="AR59" s="165" t="s">
        <v>1008</v>
      </c>
      <c r="AS59" s="165" t="s">
        <v>559</v>
      </c>
      <c r="AT59" s="165" t="s">
        <v>1009</v>
      </c>
      <c r="AU59" s="165" t="s">
        <v>559</v>
      </c>
      <c r="AV59" s="165" t="s">
        <v>556</v>
      </c>
      <c r="AW59" s="165" t="s">
        <v>559</v>
      </c>
      <c r="AX59" s="165" t="s">
        <v>559</v>
      </c>
      <c r="AY59" s="165" t="s">
        <v>952</v>
      </c>
      <c r="AZ59" s="165" t="s">
        <v>1011</v>
      </c>
      <c r="BA59" s="165" t="s">
        <v>1011</v>
      </c>
      <c r="BB59" s="165" t="s">
        <v>559</v>
      </c>
      <c r="BC59" s="165" t="s">
        <v>559</v>
      </c>
      <c r="BD59" s="165" t="s">
        <v>1010</v>
      </c>
      <c r="BE59" s="165" t="s">
        <v>559</v>
      </c>
      <c r="BF59" s="108"/>
    </row>
    <row r="60" spans="1:58" x14ac:dyDescent="0.25">
      <c r="A60" s="133" t="s">
        <v>105</v>
      </c>
      <c r="B60" s="111" t="s">
        <v>104</v>
      </c>
      <c r="C60" s="165" t="s">
        <v>1126</v>
      </c>
      <c r="D60" s="165" t="s">
        <v>1126</v>
      </c>
      <c r="E60" s="165" t="s">
        <v>1017</v>
      </c>
      <c r="F60" s="165" t="s">
        <v>1017</v>
      </c>
      <c r="G60" s="165" t="s">
        <v>1017</v>
      </c>
      <c r="H60" s="165" t="s">
        <v>1017</v>
      </c>
      <c r="I60" s="165" t="s">
        <v>1017</v>
      </c>
      <c r="J60" s="165" t="s">
        <v>1013</v>
      </c>
      <c r="K60" s="165" t="s">
        <v>1013</v>
      </c>
      <c r="L60" s="165" t="s">
        <v>545</v>
      </c>
      <c r="M60" s="165" t="s">
        <v>1010</v>
      </c>
      <c r="N60" s="165" t="s">
        <v>1010</v>
      </c>
      <c r="O60" s="165" t="s">
        <v>1018</v>
      </c>
      <c r="P60" s="165" t="s">
        <v>1018</v>
      </c>
      <c r="Q60" s="165" t="s">
        <v>1015</v>
      </c>
      <c r="R60" s="165" t="s">
        <v>1015</v>
      </c>
      <c r="S60" s="165" t="s">
        <v>1019</v>
      </c>
      <c r="T60" s="165" t="s">
        <v>1020</v>
      </c>
      <c r="U60" s="165" t="s">
        <v>1020</v>
      </c>
      <c r="V60" s="165" t="s">
        <v>559</v>
      </c>
      <c r="W60" s="165" t="s">
        <v>994</v>
      </c>
      <c r="X60" s="165" t="s">
        <v>994</v>
      </c>
      <c r="Y60" s="165" t="s">
        <v>994</v>
      </c>
      <c r="Z60" s="165" t="s">
        <v>994</v>
      </c>
      <c r="AA60" s="165" t="s">
        <v>994</v>
      </c>
      <c r="AB60" s="165" t="s">
        <v>1007</v>
      </c>
      <c r="AC60" s="165" t="s">
        <v>994</v>
      </c>
      <c r="AD60" s="109" t="s">
        <v>1016</v>
      </c>
      <c r="AE60" s="165" t="s">
        <v>994</v>
      </c>
      <c r="AF60" s="165" t="s">
        <v>1015</v>
      </c>
      <c r="AG60" s="165" t="s">
        <v>559</v>
      </c>
      <c r="AH60" s="165" t="s">
        <v>1013</v>
      </c>
      <c r="AI60" s="165" t="s">
        <v>1013</v>
      </c>
      <c r="AJ60" s="165" t="s">
        <v>1013</v>
      </c>
      <c r="AK60" s="167" t="s">
        <v>953</v>
      </c>
      <c r="AL60" s="165" t="s">
        <v>1012</v>
      </c>
      <c r="AM60" s="165" t="s">
        <v>1012</v>
      </c>
      <c r="AN60" s="165" t="s">
        <v>545</v>
      </c>
      <c r="AO60" s="165" t="s">
        <v>545</v>
      </c>
      <c r="AP60" s="165" t="s">
        <v>545</v>
      </c>
      <c r="AQ60" s="165" t="s">
        <v>545</v>
      </c>
      <c r="AR60" s="165" t="s">
        <v>1008</v>
      </c>
      <c r="AS60" s="165" t="s">
        <v>559</v>
      </c>
      <c r="AT60" s="165" t="s">
        <v>1009</v>
      </c>
      <c r="AU60" s="165" t="s">
        <v>559</v>
      </c>
      <c r="AV60" s="165" t="s">
        <v>556</v>
      </c>
      <c r="AW60" s="165" t="s">
        <v>559</v>
      </c>
      <c r="AX60" s="165" t="s">
        <v>559</v>
      </c>
      <c r="AY60" s="165" t="s">
        <v>952</v>
      </c>
      <c r="AZ60" s="165" t="s">
        <v>1011</v>
      </c>
      <c r="BA60" s="165" t="s">
        <v>1011</v>
      </c>
      <c r="BB60" s="165" t="s">
        <v>559</v>
      </c>
      <c r="BC60" s="165" t="s">
        <v>559</v>
      </c>
      <c r="BD60" s="165" t="s">
        <v>1010</v>
      </c>
      <c r="BE60" s="165" t="s">
        <v>559</v>
      </c>
      <c r="BF60" s="108"/>
    </row>
    <row r="61" spans="1:58" x14ac:dyDescent="0.25">
      <c r="A61" s="133" t="s">
        <v>107</v>
      </c>
      <c r="B61" s="111" t="s">
        <v>106</v>
      </c>
      <c r="C61" s="165" t="s">
        <v>1126</v>
      </c>
      <c r="D61" s="165" t="s">
        <v>1126</v>
      </c>
      <c r="E61" s="165" t="s">
        <v>1017</v>
      </c>
      <c r="F61" s="165" t="s">
        <v>1017</v>
      </c>
      <c r="G61" s="165" t="s">
        <v>1017</v>
      </c>
      <c r="H61" s="165" t="s">
        <v>1017</v>
      </c>
      <c r="I61" s="165" t="s">
        <v>1017</v>
      </c>
      <c r="J61" s="165" t="s">
        <v>1013</v>
      </c>
      <c r="K61" s="165" t="s">
        <v>1013</v>
      </c>
      <c r="L61" s="165" t="s">
        <v>545</v>
      </c>
      <c r="M61" s="165" t="s">
        <v>1010</v>
      </c>
      <c r="N61" s="165" t="s">
        <v>1010</v>
      </c>
      <c r="O61" s="165" t="s">
        <v>1018</v>
      </c>
      <c r="P61" s="165" t="s">
        <v>1018</v>
      </c>
      <c r="Q61" s="165" t="s">
        <v>1015</v>
      </c>
      <c r="R61" s="165" t="s">
        <v>1015</v>
      </c>
      <c r="S61" s="165" t="s">
        <v>1019</v>
      </c>
      <c r="T61" s="165" t="s">
        <v>1020</v>
      </c>
      <c r="U61" s="165" t="s">
        <v>1020</v>
      </c>
      <c r="V61" s="165" t="s">
        <v>559</v>
      </c>
      <c r="W61" s="165" t="s">
        <v>994</v>
      </c>
      <c r="X61" s="165" t="s">
        <v>994</v>
      </c>
      <c r="Y61" s="165" t="s">
        <v>994</v>
      </c>
      <c r="Z61" s="165" t="s">
        <v>994</v>
      </c>
      <c r="AA61" s="165" t="s">
        <v>994</v>
      </c>
      <c r="AB61" s="165" t="s">
        <v>1007</v>
      </c>
      <c r="AC61" s="165" t="s">
        <v>994</v>
      </c>
      <c r="AD61" s="109" t="s">
        <v>1016</v>
      </c>
      <c r="AE61" s="165" t="s">
        <v>994</v>
      </c>
      <c r="AF61" s="165" t="s">
        <v>1015</v>
      </c>
      <c r="AG61" s="165" t="s">
        <v>559</v>
      </c>
      <c r="AH61" s="165" t="s">
        <v>1013</v>
      </c>
      <c r="AI61" s="165" t="s">
        <v>1013</v>
      </c>
      <c r="AJ61" s="165" t="s">
        <v>1013</v>
      </c>
      <c r="AK61" s="167" t="s">
        <v>950</v>
      </c>
      <c r="AL61" s="165" t="s">
        <v>1012</v>
      </c>
      <c r="AM61" s="165" t="s">
        <v>1012</v>
      </c>
      <c r="AN61" s="165" t="s">
        <v>545</v>
      </c>
      <c r="AO61" s="165" t="s">
        <v>545</v>
      </c>
      <c r="AP61" s="165" t="s">
        <v>545</v>
      </c>
      <c r="AQ61" s="165" t="s">
        <v>545</v>
      </c>
      <c r="AR61" s="165" t="s">
        <v>1008</v>
      </c>
      <c r="AS61" s="165" t="s">
        <v>559</v>
      </c>
      <c r="AT61" s="165" t="s">
        <v>1009</v>
      </c>
      <c r="AU61" s="165" t="s">
        <v>559</v>
      </c>
      <c r="AV61" s="165" t="s">
        <v>556</v>
      </c>
      <c r="AW61" s="165" t="s">
        <v>559</v>
      </c>
      <c r="AX61" s="165" t="s">
        <v>559</v>
      </c>
      <c r="AY61" s="165" t="s">
        <v>952</v>
      </c>
      <c r="AZ61" s="165" t="s">
        <v>1011</v>
      </c>
      <c r="BA61" s="165" t="s">
        <v>1011</v>
      </c>
      <c r="BB61" s="165" t="s">
        <v>559</v>
      </c>
      <c r="BC61" s="165" t="s">
        <v>559</v>
      </c>
      <c r="BD61" s="165" t="s">
        <v>1010</v>
      </c>
      <c r="BE61" s="165" t="s">
        <v>559</v>
      </c>
      <c r="BF61" s="108"/>
    </row>
    <row r="62" spans="1:58" x14ac:dyDescent="0.25">
      <c r="A62" s="133" t="s">
        <v>109</v>
      </c>
      <c r="B62" s="111" t="s">
        <v>108</v>
      </c>
      <c r="C62" s="165" t="s">
        <v>1126</v>
      </c>
      <c r="D62" s="165" t="s">
        <v>1126</v>
      </c>
      <c r="E62" s="165" t="s">
        <v>1017</v>
      </c>
      <c r="F62" s="165" t="s">
        <v>1017</v>
      </c>
      <c r="G62" s="165" t="s">
        <v>1017</v>
      </c>
      <c r="H62" s="165" t="s">
        <v>1017</v>
      </c>
      <c r="I62" s="165" t="s">
        <v>1017</v>
      </c>
      <c r="J62" s="165" t="s">
        <v>1013</v>
      </c>
      <c r="K62" s="165" t="s">
        <v>1013</v>
      </c>
      <c r="L62" s="165" t="s">
        <v>545</v>
      </c>
      <c r="M62" s="165" t="s">
        <v>1010</v>
      </c>
      <c r="N62" s="165" t="s">
        <v>1010</v>
      </c>
      <c r="O62" s="165" t="s">
        <v>1018</v>
      </c>
      <c r="P62" s="165" t="s">
        <v>1018</v>
      </c>
      <c r="Q62" s="165" t="s">
        <v>1015</v>
      </c>
      <c r="R62" s="165" t="s">
        <v>1015</v>
      </c>
      <c r="S62" s="165" t="s">
        <v>1019</v>
      </c>
      <c r="T62" s="165" t="s">
        <v>1020</v>
      </c>
      <c r="U62" s="165" t="s">
        <v>1020</v>
      </c>
      <c r="V62" s="165" t="s">
        <v>559</v>
      </c>
      <c r="W62" s="165" t="s">
        <v>994</v>
      </c>
      <c r="X62" s="165" t="s">
        <v>994</v>
      </c>
      <c r="Y62" s="165" t="s">
        <v>994</v>
      </c>
      <c r="Z62" s="165" t="s">
        <v>994</v>
      </c>
      <c r="AA62" s="165" t="s">
        <v>994</v>
      </c>
      <c r="AB62" s="165" t="s">
        <v>950</v>
      </c>
      <c r="AC62" s="165" t="s">
        <v>994</v>
      </c>
      <c r="AD62" s="109" t="s">
        <v>1016</v>
      </c>
      <c r="AE62" s="165" t="s">
        <v>994</v>
      </c>
      <c r="AF62" s="165" t="s">
        <v>1015</v>
      </c>
      <c r="AG62" s="165" t="s">
        <v>559</v>
      </c>
      <c r="AH62" s="165" t="s">
        <v>1013</v>
      </c>
      <c r="AI62" s="165" t="s">
        <v>1013</v>
      </c>
      <c r="AJ62" s="165" t="s">
        <v>1013</v>
      </c>
      <c r="AK62" s="167" t="s">
        <v>950</v>
      </c>
      <c r="AL62" s="165" t="s">
        <v>1012</v>
      </c>
      <c r="AM62" s="165" t="s">
        <v>1012</v>
      </c>
      <c r="AN62" s="165" t="s">
        <v>545</v>
      </c>
      <c r="AO62" s="165" t="s">
        <v>545</v>
      </c>
      <c r="AP62" s="165" t="s">
        <v>545</v>
      </c>
      <c r="AQ62" s="165" t="s">
        <v>545</v>
      </c>
      <c r="AR62" s="165" t="s">
        <v>1008</v>
      </c>
      <c r="AS62" s="165" t="s">
        <v>559</v>
      </c>
      <c r="AT62" s="165" t="s">
        <v>1009</v>
      </c>
      <c r="AU62" s="165" t="s">
        <v>559</v>
      </c>
      <c r="AV62" s="165" t="s">
        <v>556</v>
      </c>
      <c r="AW62" s="165" t="s">
        <v>559</v>
      </c>
      <c r="AX62" s="165" t="s">
        <v>559</v>
      </c>
      <c r="AY62" s="165" t="s">
        <v>952</v>
      </c>
      <c r="AZ62" s="165" t="s">
        <v>1011</v>
      </c>
      <c r="BA62" s="165" t="s">
        <v>1011</v>
      </c>
      <c r="BB62" s="165" t="s">
        <v>559</v>
      </c>
      <c r="BC62" s="165" t="s">
        <v>559</v>
      </c>
      <c r="BD62" s="165" t="s">
        <v>1010</v>
      </c>
      <c r="BE62" s="165" t="s">
        <v>559</v>
      </c>
      <c r="BF62" s="108"/>
    </row>
    <row r="63" spans="1:58" x14ac:dyDescent="0.25">
      <c r="A63" s="133" t="s">
        <v>111</v>
      </c>
      <c r="B63" s="111" t="s">
        <v>110</v>
      </c>
      <c r="C63" s="165" t="s">
        <v>1126</v>
      </c>
      <c r="D63" s="165" t="s">
        <v>1126</v>
      </c>
      <c r="E63" s="165" t="s">
        <v>1017</v>
      </c>
      <c r="F63" s="165" t="s">
        <v>1017</v>
      </c>
      <c r="G63" s="165" t="s">
        <v>1017</v>
      </c>
      <c r="H63" s="165" t="s">
        <v>1017</v>
      </c>
      <c r="I63" s="165" t="s">
        <v>1017</v>
      </c>
      <c r="J63" s="165" t="s">
        <v>1013</v>
      </c>
      <c r="K63" s="165" t="s">
        <v>1013</v>
      </c>
      <c r="L63" s="165" t="s">
        <v>545</v>
      </c>
      <c r="M63" s="165" t="s">
        <v>1010</v>
      </c>
      <c r="N63" s="165" t="s">
        <v>1010</v>
      </c>
      <c r="O63" s="165" t="s">
        <v>1018</v>
      </c>
      <c r="P63" s="165" t="s">
        <v>1018</v>
      </c>
      <c r="Q63" s="165" t="s">
        <v>1015</v>
      </c>
      <c r="R63" s="165" t="s">
        <v>1015</v>
      </c>
      <c r="S63" s="165" t="s">
        <v>1019</v>
      </c>
      <c r="T63" s="165" t="s">
        <v>1020</v>
      </c>
      <c r="U63" s="165" t="s">
        <v>1020</v>
      </c>
      <c r="V63" s="165" t="s">
        <v>559</v>
      </c>
      <c r="W63" s="165" t="s">
        <v>994</v>
      </c>
      <c r="X63" s="165" t="s">
        <v>994</v>
      </c>
      <c r="Y63" s="165" t="s">
        <v>994</v>
      </c>
      <c r="Z63" s="165" t="s">
        <v>994</v>
      </c>
      <c r="AA63" s="165" t="s">
        <v>994</v>
      </c>
      <c r="AB63" s="165" t="s">
        <v>950</v>
      </c>
      <c r="AC63" s="165" t="s">
        <v>994</v>
      </c>
      <c r="AD63" s="109" t="s">
        <v>1016</v>
      </c>
      <c r="AE63" s="165" t="s">
        <v>994</v>
      </c>
      <c r="AF63" s="165" t="s">
        <v>1015</v>
      </c>
      <c r="AG63" s="165" t="s">
        <v>559</v>
      </c>
      <c r="AH63" s="165" t="s">
        <v>1013</v>
      </c>
      <c r="AI63" s="165" t="s">
        <v>1013</v>
      </c>
      <c r="AJ63" s="165" t="s">
        <v>1013</v>
      </c>
      <c r="AK63" s="167" t="s">
        <v>950</v>
      </c>
      <c r="AL63" s="165" t="s">
        <v>1012</v>
      </c>
      <c r="AM63" s="165" t="s">
        <v>1012</v>
      </c>
      <c r="AN63" s="165" t="s">
        <v>545</v>
      </c>
      <c r="AO63" s="165" t="s">
        <v>545</v>
      </c>
      <c r="AP63" s="165" t="s">
        <v>545</v>
      </c>
      <c r="AQ63" s="165" t="s">
        <v>545</v>
      </c>
      <c r="AR63" s="165" t="s">
        <v>1008</v>
      </c>
      <c r="AS63" s="165" t="s">
        <v>559</v>
      </c>
      <c r="AT63" s="165" t="s">
        <v>1009</v>
      </c>
      <c r="AU63" s="165" t="s">
        <v>559</v>
      </c>
      <c r="AV63" s="165" t="s">
        <v>556</v>
      </c>
      <c r="AW63" s="165" t="s">
        <v>559</v>
      </c>
      <c r="AX63" s="165" t="s">
        <v>559</v>
      </c>
      <c r="AY63" s="165" t="s">
        <v>952</v>
      </c>
      <c r="AZ63" s="165" t="s">
        <v>1011</v>
      </c>
      <c r="BA63" s="165" t="s">
        <v>1011</v>
      </c>
      <c r="BB63" s="165" t="s">
        <v>559</v>
      </c>
      <c r="BC63" s="165" t="s">
        <v>559</v>
      </c>
      <c r="BD63" s="165" t="s">
        <v>1010</v>
      </c>
      <c r="BE63" s="165" t="s">
        <v>559</v>
      </c>
      <c r="BF63" s="108"/>
    </row>
    <row r="64" spans="1:58" x14ac:dyDescent="0.25">
      <c r="A64" s="133" t="s">
        <v>113</v>
      </c>
      <c r="B64" s="111" t="s">
        <v>112</v>
      </c>
      <c r="C64" s="165" t="s">
        <v>1126</v>
      </c>
      <c r="D64" s="165" t="s">
        <v>1126</v>
      </c>
      <c r="E64" s="165" t="s">
        <v>1017</v>
      </c>
      <c r="F64" s="165" t="s">
        <v>1017</v>
      </c>
      <c r="G64" s="165" t="s">
        <v>1017</v>
      </c>
      <c r="H64" s="165" t="s">
        <v>1017</v>
      </c>
      <c r="I64" s="165" t="s">
        <v>1017</v>
      </c>
      <c r="J64" s="165" t="s">
        <v>1013</v>
      </c>
      <c r="K64" s="165" t="s">
        <v>1013</v>
      </c>
      <c r="L64" s="165" t="s">
        <v>545</v>
      </c>
      <c r="M64" s="165" t="s">
        <v>1010</v>
      </c>
      <c r="N64" s="165" t="s">
        <v>1010</v>
      </c>
      <c r="O64" s="165" t="s">
        <v>1018</v>
      </c>
      <c r="P64" s="165" t="s">
        <v>1018</v>
      </c>
      <c r="Q64" s="165" t="s">
        <v>1015</v>
      </c>
      <c r="R64" s="165" t="s">
        <v>1015</v>
      </c>
      <c r="S64" s="165" t="s">
        <v>1019</v>
      </c>
      <c r="T64" s="165" t="s">
        <v>1020</v>
      </c>
      <c r="U64" s="165" t="s">
        <v>1020</v>
      </c>
      <c r="V64" s="165" t="s">
        <v>559</v>
      </c>
      <c r="W64" s="165" t="s">
        <v>994</v>
      </c>
      <c r="X64" s="165" t="s">
        <v>994</v>
      </c>
      <c r="Y64" s="165" t="s">
        <v>994</v>
      </c>
      <c r="Z64" s="165" t="s">
        <v>994</v>
      </c>
      <c r="AA64" s="165" t="s">
        <v>994</v>
      </c>
      <c r="AB64" s="165" t="s">
        <v>1007</v>
      </c>
      <c r="AC64" s="165" t="s">
        <v>994</v>
      </c>
      <c r="AD64" s="109" t="s">
        <v>1016</v>
      </c>
      <c r="AE64" s="165" t="s">
        <v>994</v>
      </c>
      <c r="AF64" s="165" t="s">
        <v>1015</v>
      </c>
      <c r="AG64" s="165" t="s">
        <v>559</v>
      </c>
      <c r="AH64" s="165" t="s">
        <v>1013</v>
      </c>
      <c r="AI64" s="165" t="s">
        <v>1013</v>
      </c>
      <c r="AJ64" s="165" t="s">
        <v>1013</v>
      </c>
      <c r="AK64" s="167" t="s">
        <v>950</v>
      </c>
      <c r="AL64" s="165" t="s">
        <v>1012</v>
      </c>
      <c r="AM64" s="165" t="s">
        <v>1012</v>
      </c>
      <c r="AN64" s="165" t="s">
        <v>545</v>
      </c>
      <c r="AO64" s="165" t="s">
        <v>545</v>
      </c>
      <c r="AP64" s="165" t="s">
        <v>545</v>
      </c>
      <c r="AQ64" s="165" t="s">
        <v>545</v>
      </c>
      <c r="AR64" s="165" t="s">
        <v>1008</v>
      </c>
      <c r="AS64" s="165" t="s">
        <v>559</v>
      </c>
      <c r="AT64" s="165" t="s">
        <v>1009</v>
      </c>
      <c r="AU64" s="165" t="s">
        <v>559</v>
      </c>
      <c r="AV64" s="165" t="s">
        <v>556</v>
      </c>
      <c r="AW64" s="165" t="s">
        <v>559</v>
      </c>
      <c r="AX64" s="165" t="s">
        <v>559</v>
      </c>
      <c r="AY64" s="165" t="s">
        <v>952</v>
      </c>
      <c r="AZ64" s="165" t="s">
        <v>1011</v>
      </c>
      <c r="BA64" s="165" t="s">
        <v>1011</v>
      </c>
      <c r="BB64" s="165" t="s">
        <v>559</v>
      </c>
      <c r="BC64" s="165" t="s">
        <v>559</v>
      </c>
      <c r="BD64" s="165" t="s">
        <v>1010</v>
      </c>
      <c r="BE64" s="165" t="s">
        <v>559</v>
      </c>
      <c r="BF64" s="108"/>
    </row>
    <row r="65" spans="1:58" x14ac:dyDescent="0.25">
      <c r="A65" s="133" t="s">
        <v>115</v>
      </c>
      <c r="B65" s="111" t="s">
        <v>114</v>
      </c>
      <c r="C65" s="165" t="s">
        <v>1126</v>
      </c>
      <c r="D65" s="165" t="s">
        <v>1126</v>
      </c>
      <c r="E65" s="165" t="s">
        <v>1017</v>
      </c>
      <c r="F65" s="165" t="s">
        <v>1017</v>
      </c>
      <c r="G65" s="165" t="s">
        <v>1017</v>
      </c>
      <c r="H65" s="165" t="s">
        <v>1017</v>
      </c>
      <c r="I65" s="165" t="s">
        <v>1017</v>
      </c>
      <c r="J65" s="165" t="s">
        <v>1013</v>
      </c>
      <c r="K65" s="165" t="s">
        <v>1013</v>
      </c>
      <c r="L65" s="165" t="s">
        <v>545</v>
      </c>
      <c r="M65" s="165" t="s">
        <v>1010</v>
      </c>
      <c r="N65" s="165" t="s">
        <v>1010</v>
      </c>
      <c r="O65" s="165" t="s">
        <v>1018</v>
      </c>
      <c r="P65" s="165" t="s">
        <v>1018</v>
      </c>
      <c r="Q65" s="165" t="s">
        <v>1015</v>
      </c>
      <c r="R65" s="165" t="s">
        <v>1015</v>
      </c>
      <c r="S65" s="165" t="s">
        <v>1019</v>
      </c>
      <c r="T65" s="165" t="s">
        <v>1020</v>
      </c>
      <c r="U65" s="165" t="s">
        <v>1020</v>
      </c>
      <c r="V65" s="165" t="s">
        <v>559</v>
      </c>
      <c r="W65" s="165" t="s">
        <v>994</v>
      </c>
      <c r="X65" s="165" t="s">
        <v>994</v>
      </c>
      <c r="Y65" s="165" t="s">
        <v>994</v>
      </c>
      <c r="Z65" s="165" t="s">
        <v>994</v>
      </c>
      <c r="AA65" s="165" t="s">
        <v>994</v>
      </c>
      <c r="AB65" s="165" t="s">
        <v>1007</v>
      </c>
      <c r="AC65" s="165" t="s">
        <v>994</v>
      </c>
      <c r="AD65" s="109" t="s">
        <v>1016</v>
      </c>
      <c r="AE65" s="165" t="s">
        <v>994</v>
      </c>
      <c r="AF65" s="165" t="s">
        <v>1015</v>
      </c>
      <c r="AG65" s="165" t="s">
        <v>559</v>
      </c>
      <c r="AH65" s="165" t="s">
        <v>1013</v>
      </c>
      <c r="AI65" s="165" t="s">
        <v>1013</v>
      </c>
      <c r="AJ65" s="165" t="s">
        <v>1013</v>
      </c>
      <c r="AK65" s="167" t="s">
        <v>950</v>
      </c>
      <c r="AL65" s="165" t="s">
        <v>1012</v>
      </c>
      <c r="AM65" s="165" t="s">
        <v>1012</v>
      </c>
      <c r="AN65" s="165" t="s">
        <v>545</v>
      </c>
      <c r="AO65" s="165" t="s">
        <v>545</v>
      </c>
      <c r="AP65" s="165" t="s">
        <v>545</v>
      </c>
      <c r="AQ65" s="165" t="s">
        <v>545</v>
      </c>
      <c r="AR65" s="165" t="s">
        <v>1008</v>
      </c>
      <c r="AS65" s="165" t="s">
        <v>559</v>
      </c>
      <c r="AT65" s="165" t="s">
        <v>1009</v>
      </c>
      <c r="AU65" s="165" t="s">
        <v>559</v>
      </c>
      <c r="AV65" s="165" t="s">
        <v>556</v>
      </c>
      <c r="AW65" s="165" t="s">
        <v>559</v>
      </c>
      <c r="AX65" s="165" t="s">
        <v>559</v>
      </c>
      <c r="AY65" s="165" t="s">
        <v>952</v>
      </c>
      <c r="AZ65" s="165" t="s">
        <v>1011</v>
      </c>
      <c r="BA65" s="165" t="s">
        <v>1011</v>
      </c>
      <c r="BB65" s="165" t="s">
        <v>559</v>
      </c>
      <c r="BC65" s="165" t="s">
        <v>559</v>
      </c>
      <c r="BD65" s="165" t="s">
        <v>1010</v>
      </c>
      <c r="BE65" s="165" t="s">
        <v>559</v>
      </c>
      <c r="BF65" s="108"/>
    </row>
    <row r="66" spans="1:58" x14ac:dyDescent="0.25">
      <c r="A66" s="133" t="s">
        <v>117</v>
      </c>
      <c r="B66" s="111" t="s">
        <v>116</v>
      </c>
      <c r="C66" s="165" t="s">
        <v>1126</v>
      </c>
      <c r="D66" s="165" t="s">
        <v>1126</v>
      </c>
      <c r="E66" s="165" t="s">
        <v>1017</v>
      </c>
      <c r="F66" s="165" t="s">
        <v>1017</v>
      </c>
      <c r="G66" s="165" t="s">
        <v>1017</v>
      </c>
      <c r="H66" s="165" t="s">
        <v>1017</v>
      </c>
      <c r="I66" s="165" t="s">
        <v>1017</v>
      </c>
      <c r="J66" s="165" t="s">
        <v>1013</v>
      </c>
      <c r="K66" s="165" t="s">
        <v>1013</v>
      </c>
      <c r="L66" s="165" t="s">
        <v>545</v>
      </c>
      <c r="M66" s="165" t="s">
        <v>1010</v>
      </c>
      <c r="N66" s="165" t="s">
        <v>1010</v>
      </c>
      <c r="O66" s="165" t="s">
        <v>1018</v>
      </c>
      <c r="P66" s="165" t="s">
        <v>1018</v>
      </c>
      <c r="Q66" s="165" t="s">
        <v>1015</v>
      </c>
      <c r="R66" s="165" t="s">
        <v>1015</v>
      </c>
      <c r="S66" s="165" t="s">
        <v>1019</v>
      </c>
      <c r="T66" s="165" t="s">
        <v>1020</v>
      </c>
      <c r="U66" s="165" t="s">
        <v>1020</v>
      </c>
      <c r="V66" s="165" t="s">
        <v>559</v>
      </c>
      <c r="W66" s="165" t="s">
        <v>994</v>
      </c>
      <c r="X66" s="165" t="s">
        <v>994</v>
      </c>
      <c r="Y66" s="165" t="s">
        <v>994</v>
      </c>
      <c r="Z66" s="165" t="s">
        <v>994</v>
      </c>
      <c r="AA66" s="165" t="s">
        <v>994</v>
      </c>
      <c r="AB66" s="165" t="s">
        <v>1007</v>
      </c>
      <c r="AC66" s="165" t="s">
        <v>994</v>
      </c>
      <c r="AD66" s="109" t="s">
        <v>1016</v>
      </c>
      <c r="AE66" s="165" t="s">
        <v>994</v>
      </c>
      <c r="AF66" s="165" t="s">
        <v>1015</v>
      </c>
      <c r="AG66" s="165" t="s">
        <v>559</v>
      </c>
      <c r="AH66" s="165" t="s">
        <v>1013</v>
      </c>
      <c r="AI66" s="165" t="s">
        <v>1013</v>
      </c>
      <c r="AJ66" s="165" t="s">
        <v>1013</v>
      </c>
      <c r="AK66" s="167" t="s">
        <v>953</v>
      </c>
      <c r="AL66" s="165" t="s">
        <v>1012</v>
      </c>
      <c r="AM66" s="165" t="s">
        <v>1012</v>
      </c>
      <c r="AN66" s="165" t="s">
        <v>545</v>
      </c>
      <c r="AO66" s="165" t="s">
        <v>545</v>
      </c>
      <c r="AP66" s="165" t="s">
        <v>545</v>
      </c>
      <c r="AQ66" s="165" t="s">
        <v>545</v>
      </c>
      <c r="AR66" s="165" t="s">
        <v>1008</v>
      </c>
      <c r="AS66" s="165" t="s">
        <v>559</v>
      </c>
      <c r="AT66" s="165" t="s">
        <v>1009</v>
      </c>
      <c r="AU66" s="165" t="s">
        <v>559</v>
      </c>
      <c r="AV66" s="165" t="s">
        <v>556</v>
      </c>
      <c r="AW66" s="165" t="s">
        <v>559</v>
      </c>
      <c r="AX66" s="165" t="s">
        <v>559</v>
      </c>
      <c r="AY66" s="165" t="s">
        <v>952</v>
      </c>
      <c r="AZ66" s="165" t="s">
        <v>1011</v>
      </c>
      <c r="BA66" s="165" t="s">
        <v>1011</v>
      </c>
      <c r="BB66" s="165" t="s">
        <v>559</v>
      </c>
      <c r="BC66" s="165" t="s">
        <v>559</v>
      </c>
      <c r="BD66" s="165" t="s">
        <v>1010</v>
      </c>
      <c r="BE66" s="165" t="s">
        <v>559</v>
      </c>
      <c r="BF66" s="108"/>
    </row>
    <row r="67" spans="1:58" x14ac:dyDescent="0.25">
      <c r="A67" s="133" t="s">
        <v>119</v>
      </c>
      <c r="B67" s="111" t="s">
        <v>118</v>
      </c>
      <c r="C67" s="165" t="s">
        <v>1126</v>
      </c>
      <c r="D67" s="165" t="s">
        <v>1126</v>
      </c>
      <c r="E67" s="165" t="s">
        <v>1017</v>
      </c>
      <c r="F67" s="165" t="s">
        <v>1017</v>
      </c>
      <c r="G67" s="165" t="s">
        <v>1017</v>
      </c>
      <c r="H67" s="165" t="s">
        <v>1017</v>
      </c>
      <c r="I67" s="165" t="s">
        <v>1017</v>
      </c>
      <c r="J67" s="165" t="s">
        <v>1013</v>
      </c>
      <c r="K67" s="165" t="s">
        <v>1013</v>
      </c>
      <c r="L67" s="165" t="s">
        <v>545</v>
      </c>
      <c r="M67" s="165" t="s">
        <v>1010</v>
      </c>
      <c r="N67" s="165" t="s">
        <v>1010</v>
      </c>
      <c r="O67" s="165" t="s">
        <v>1018</v>
      </c>
      <c r="P67" s="165" t="s">
        <v>1018</v>
      </c>
      <c r="Q67" s="165" t="s">
        <v>1015</v>
      </c>
      <c r="R67" s="165" t="s">
        <v>1015</v>
      </c>
      <c r="S67" s="165" t="s">
        <v>1019</v>
      </c>
      <c r="T67" s="165" t="s">
        <v>1020</v>
      </c>
      <c r="U67" s="165" t="s">
        <v>1020</v>
      </c>
      <c r="V67" s="165" t="s">
        <v>559</v>
      </c>
      <c r="W67" s="165" t="s">
        <v>994</v>
      </c>
      <c r="X67" s="165" t="s">
        <v>994</v>
      </c>
      <c r="Y67" s="165" t="s">
        <v>994</v>
      </c>
      <c r="Z67" s="165" t="s">
        <v>994</v>
      </c>
      <c r="AA67" s="165" t="s">
        <v>994</v>
      </c>
      <c r="AB67" s="165" t="s">
        <v>950</v>
      </c>
      <c r="AC67" s="165" t="s">
        <v>994</v>
      </c>
      <c r="AD67" s="109" t="s">
        <v>1016</v>
      </c>
      <c r="AE67" s="165" t="s">
        <v>994</v>
      </c>
      <c r="AF67" s="165" t="s">
        <v>1015</v>
      </c>
      <c r="AG67" s="165" t="s">
        <v>559</v>
      </c>
      <c r="AH67" s="165" t="s">
        <v>1013</v>
      </c>
      <c r="AI67" s="165" t="s">
        <v>1013</v>
      </c>
      <c r="AJ67" s="165" t="s">
        <v>1013</v>
      </c>
      <c r="AK67" s="167" t="s">
        <v>950</v>
      </c>
      <c r="AL67" s="165" t="s">
        <v>1012</v>
      </c>
      <c r="AM67" s="165" t="s">
        <v>1012</v>
      </c>
      <c r="AN67" s="165" t="s">
        <v>545</v>
      </c>
      <c r="AO67" s="165" t="s">
        <v>545</v>
      </c>
      <c r="AP67" s="165" t="s">
        <v>545</v>
      </c>
      <c r="AQ67" s="165" t="s">
        <v>545</v>
      </c>
      <c r="AR67" s="165" t="s">
        <v>1008</v>
      </c>
      <c r="AS67" s="165" t="s">
        <v>559</v>
      </c>
      <c r="AT67" s="165" t="s">
        <v>1009</v>
      </c>
      <c r="AU67" s="165" t="s">
        <v>559</v>
      </c>
      <c r="AV67" s="165" t="s">
        <v>556</v>
      </c>
      <c r="AW67" s="165" t="s">
        <v>559</v>
      </c>
      <c r="AX67" s="165" t="s">
        <v>559</v>
      </c>
      <c r="AY67" s="165" t="s">
        <v>952</v>
      </c>
      <c r="AZ67" s="165" t="s">
        <v>1011</v>
      </c>
      <c r="BA67" s="165" t="s">
        <v>1011</v>
      </c>
      <c r="BB67" s="165" t="s">
        <v>559</v>
      </c>
      <c r="BC67" s="165" t="s">
        <v>559</v>
      </c>
      <c r="BD67" s="165" t="s">
        <v>1010</v>
      </c>
      <c r="BE67" s="165" t="s">
        <v>559</v>
      </c>
      <c r="BF67" s="108"/>
    </row>
    <row r="68" spans="1:58" x14ac:dyDescent="0.25">
      <c r="A68" s="133" t="s">
        <v>121</v>
      </c>
      <c r="B68" s="111" t="s">
        <v>120</v>
      </c>
      <c r="C68" s="165" t="s">
        <v>1126</v>
      </c>
      <c r="D68" s="165" t="s">
        <v>1126</v>
      </c>
      <c r="E68" s="165" t="s">
        <v>1017</v>
      </c>
      <c r="F68" s="165" t="s">
        <v>1017</v>
      </c>
      <c r="G68" s="165" t="s">
        <v>1017</v>
      </c>
      <c r="H68" s="165" t="s">
        <v>1017</v>
      </c>
      <c r="I68" s="165" t="s">
        <v>1017</v>
      </c>
      <c r="J68" s="165" t="s">
        <v>1013</v>
      </c>
      <c r="K68" s="165" t="s">
        <v>1013</v>
      </c>
      <c r="L68" s="165" t="s">
        <v>545</v>
      </c>
      <c r="M68" s="165" t="s">
        <v>1010</v>
      </c>
      <c r="N68" s="165" t="s">
        <v>1010</v>
      </c>
      <c r="O68" s="165" t="s">
        <v>1018</v>
      </c>
      <c r="P68" s="165" t="s">
        <v>1018</v>
      </c>
      <c r="Q68" s="165" t="s">
        <v>1015</v>
      </c>
      <c r="R68" s="165" t="s">
        <v>1015</v>
      </c>
      <c r="S68" s="165" t="s">
        <v>1019</v>
      </c>
      <c r="T68" s="165" t="s">
        <v>1020</v>
      </c>
      <c r="U68" s="165" t="s">
        <v>1020</v>
      </c>
      <c r="V68" s="165" t="s">
        <v>559</v>
      </c>
      <c r="W68" s="165" t="s">
        <v>994</v>
      </c>
      <c r="X68" s="165" t="s">
        <v>994</v>
      </c>
      <c r="Y68" s="165" t="s">
        <v>994</v>
      </c>
      <c r="Z68" s="165" t="s">
        <v>994</v>
      </c>
      <c r="AA68" s="165" t="s">
        <v>994</v>
      </c>
      <c r="AB68" s="165" t="s">
        <v>1007</v>
      </c>
      <c r="AC68" s="165" t="s">
        <v>994</v>
      </c>
      <c r="AD68" s="109" t="s">
        <v>1016</v>
      </c>
      <c r="AE68" s="165" t="s">
        <v>994</v>
      </c>
      <c r="AF68" s="165" t="s">
        <v>1015</v>
      </c>
      <c r="AG68" s="165" t="s">
        <v>559</v>
      </c>
      <c r="AH68" s="165" t="s">
        <v>1013</v>
      </c>
      <c r="AI68" s="165" t="s">
        <v>1013</v>
      </c>
      <c r="AJ68" s="165" t="s">
        <v>1013</v>
      </c>
      <c r="AK68" s="167" t="s">
        <v>950</v>
      </c>
      <c r="AL68" s="165" t="s">
        <v>1012</v>
      </c>
      <c r="AM68" s="165" t="s">
        <v>1012</v>
      </c>
      <c r="AN68" s="165" t="s">
        <v>545</v>
      </c>
      <c r="AO68" s="165" t="s">
        <v>545</v>
      </c>
      <c r="AP68" s="165" t="s">
        <v>545</v>
      </c>
      <c r="AQ68" s="165" t="s">
        <v>545</v>
      </c>
      <c r="AR68" s="165" t="s">
        <v>1008</v>
      </c>
      <c r="AS68" s="165" t="s">
        <v>559</v>
      </c>
      <c r="AT68" s="165" t="s">
        <v>1009</v>
      </c>
      <c r="AU68" s="165" t="s">
        <v>559</v>
      </c>
      <c r="AV68" s="165" t="s">
        <v>556</v>
      </c>
      <c r="AW68" s="165" t="s">
        <v>559</v>
      </c>
      <c r="AX68" s="165" t="s">
        <v>559</v>
      </c>
      <c r="AY68" s="165" t="s">
        <v>952</v>
      </c>
      <c r="AZ68" s="165" t="s">
        <v>1011</v>
      </c>
      <c r="BA68" s="165" t="s">
        <v>1011</v>
      </c>
      <c r="BB68" s="165" t="s">
        <v>559</v>
      </c>
      <c r="BC68" s="165" t="s">
        <v>559</v>
      </c>
      <c r="BD68" s="165" t="s">
        <v>1010</v>
      </c>
      <c r="BE68" s="165" t="s">
        <v>559</v>
      </c>
      <c r="BF68" s="108"/>
    </row>
    <row r="69" spans="1:58" x14ac:dyDescent="0.25">
      <c r="A69" s="133" t="s">
        <v>123</v>
      </c>
      <c r="B69" s="111" t="s">
        <v>122</v>
      </c>
      <c r="C69" s="165" t="s">
        <v>1126</v>
      </c>
      <c r="D69" s="165" t="s">
        <v>1126</v>
      </c>
      <c r="E69" s="165" t="s">
        <v>1017</v>
      </c>
      <c r="F69" s="165" t="s">
        <v>1017</v>
      </c>
      <c r="G69" s="165" t="s">
        <v>1017</v>
      </c>
      <c r="H69" s="165" t="s">
        <v>1017</v>
      </c>
      <c r="I69" s="165" t="s">
        <v>1017</v>
      </c>
      <c r="J69" s="165" t="s">
        <v>1013</v>
      </c>
      <c r="K69" s="165" t="s">
        <v>1013</v>
      </c>
      <c r="L69" s="165" t="s">
        <v>545</v>
      </c>
      <c r="M69" s="165" t="s">
        <v>1010</v>
      </c>
      <c r="N69" s="165" t="s">
        <v>1010</v>
      </c>
      <c r="O69" s="165" t="s">
        <v>1018</v>
      </c>
      <c r="P69" s="165" t="s">
        <v>1018</v>
      </c>
      <c r="Q69" s="165" t="s">
        <v>1015</v>
      </c>
      <c r="R69" s="165" t="s">
        <v>1015</v>
      </c>
      <c r="S69" s="165" t="s">
        <v>1019</v>
      </c>
      <c r="T69" s="165" t="s">
        <v>1020</v>
      </c>
      <c r="U69" s="165" t="s">
        <v>1020</v>
      </c>
      <c r="V69" s="165" t="s">
        <v>559</v>
      </c>
      <c r="W69" s="165" t="s">
        <v>994</v>
      </c>
      <c r="X69" s="165" t="s">
        <v>994</v>
      </c>
      <c r="Y69" s="165" t="s">
        <v>994</v>
      </c>
      <c r="Z69" s="165" t="s">
        <v>994</v>
      </c>
      <c r="AA69" s="165" t="s">
        <v>994</v>
      </c>
      <c r="AB69" s="165" t="s">
        <v>950</v>
      </c>
      <c r="AC69" s="165" t="s">
        <v>994</v>
      </c>
      <c r="AD69" s="109" t="s">
        <v>1016</v>
      </c>
      <c r="AE69" s="165" t="s">
        <v>994</v>
      </c>
      <c r="AF69" s="165" t="s">
        <v>1015</v>
      </c>
      <c r="AG69" s="165" t="s">
        <v>559</v>
      </c>
      <c r="AH69" s="165" t="s">
        <v>1013</v>
      </c>
      <c r="AI69" s="165" t="s">
        <v>1013</v>
      </c>
      <c r="AJ69" s="165" t="s">
        <v>1013</v>
      </c>
      <c r="AK69" s="167" t="s">
        <v>950</v>
      </c>
      <c r="AL69" s="165" t="s">
        <v>1012</v>
      </c>
      <c r="AM69" s="165" t="s">
        <v>1012</v>
      </c>
      <c r="AN69" s="165" t="s">
        <v>545</v>
      </c>
      <c r="AO69" s="165" t="s">
        <v>545</v>
      </c>
      <c r="AP69" s="165" t="s">
        <v>545</v>
      </c>
      <c r="AQ69" s="165" t="s">
        <v>545</v>
      </c>
      <c r="AR69" s="165" t="s">
        <v>1008</v>
      </c>
      <c r="AS69" s="165" t="s">
        <v>559</v>
      </c>
      <c r="AT69" s="165" t="s">
        <v>1009</v>
      </c>
      <c r="AU69" s="165" t="s">
        <v>559</v>
      </c>
      <c r="AV69" s="165" t="s">
        <v>556</v>
      </c>
      <c r="AW69" s="165" t="s">
        <v>559</v>
      </c>
      <c r="AX69" s="165" t="s">
        <v>559</v>
      </c>
      <c r="AY69" s="165" t="s">
        <v>952</v>
      </c>
      <c r="AZ69" s="165" t="s">
        <v>1011</v>
      </c>
      <c r="BA69" s="165" t="s">
        <v>1011</v>
      </c>
      <c r="BB69" s="165" t="s">
        <v>559</v>
      </c>
      <c r="BC69" s="165" t="s">
        <v>559</v>
      </c>
      <c r="BD69" s="165" t="s">
        <v>1010</v>
      </c>
      <c r="BE69" s="165" t="s">
        <v>559</v>
      </c>
      <c r="BF69" s="108"/>
    </row>
    <row r="70" spans="1:58" x14ac:dyDescent="0.25">
      <c r="A70" s="133" t="s">
        <v>125</v>
      </c>
      <c r="B70" s="111" t="s">
        <v>124</v>
      </c>
      <c r="C70" s="165" t="s">
        <v>1126</v>
      </c>
      <c r="D70" s="165" t="s">
        <v>1126</v>
      </c>
      <c r="E70" s="165" t="s">
        <v>1017</v>
      </c>
      <c r="F70" s="165" t="s">
        <v>1017</v>
      </c>
      <c r="G70" s="165" t="s">
        <v>1017</v>
      </c>
      <c r="H70" s="165" t="s">
        <v>1017</v>
      </c>
      <c r="I70" s="165" t="s">
        <v>1017</v>
      </c>
      <c r="J70" s="165" t="s">
        <v>1013</v>
      </c>
      <c r="K70" s="165" t="s">
        <v>1013</v>
      </c>
      <c r="L70" s="165" t="s">
        <v>545</v>
      </c>
      <c r="M70" s="165" t="s">
        <v>1010</v>
      </c>
      <c r="N70" s="165" t="s">
        <v>1010</v>
      </c>
      <c r="O70" s="165" t="s">
        <v>1018</v>
      </c>
      <c r="P70" s="165" t="s">
        <v>1018</v>
      </c>
      <c r="Q70" s="165" t="s">
        <v>1015</v>
      </c>
      <c r="R70" s="165" t="s">
        <v>1015</v>
      </c>
      <c r="S70" s="165" t="s">
        <v>1019</v>
      </c>
      <c r="T70" s="165" t="s">
        <v>1020</v>
      </c>
      <c r="U70" s="165" t="s">
        <v>1020</v>
      </c>
      <c r="V70" s="165" t="s">
        <v>559</v>
      </c>
      <c r="W70" s="165" t="s">
        <v>994</v>
      </c>
      <c r="X70" s="165" t="s">
        <v>994</v>
      </c>
      <c r="Y70" s="165" t="s">
        <v>994</v>
      </c>
      <c r="Z70" s="165" t="s">
        <v>994</v>
      </c>
      <c r="AA70" s="165" t="s">
        <v>994</v>
      </c>
      <c r="AB70" s="165" t="s">
        <v>950</v>
      </c>
      <c r="AC70" s="165" t="s">
        <v>994</v>
      </c>
      <c r="AD70" s="109" t="s">
        <v>1016</v>
      </c>
      <c r="AE70" s="165" t="s">
        <v>994</v>
      </c>
      <c r="AF70" s="165" t="s">
        <v>1015</v>
      </c>
      <c r="AG70" s="165" t="s">
        <v>559</v>
      </c>
      <c r="AH70" s="165" t="s">
        <v>1013</v>
      </c>
      <c r="AI70" s="165" t="s">
        <v>1013</v>
      </c>
      <c r="AJ70" s="165" t="s">
        <v>1013</v>
      </c>
      <c r="AK70" s="167" t="s">
        <v>950</v>
      </c>
      <c r="AL70" s="165" t="s">
        <v>1012</v>
      </c>
      <c r="AM70" s="165" t="s">
        <v>1012</v>
      </c>
      <c r="AN70" s="165" t="s">
        <v>545</v>
      </c>
      <c r="AO70" s="165" t="s">
        <v>545</v>
      </c>
      <c r="AP70" s="165" t="s">
        <v>545</v>
      </c>
      <c r="AQ70" s="165" t="s">
        <v>545</v>
      </c>
      <c r="AR70" s="165" t="s">
        <v>1008</v>
      </c>
      <c r="AS70" s="165" t="s">
        <v>559</v>
      </c>
      <c r="AT70" s="165" t="s">
        <v>1009</v>
      </c>
      <c r="AU70" s="165" t="s">
        <v>559</v>
      </c>
      <c r="AV70" s="165" t="s">
        <v>556</v>
      </c>
      <c r="AW70" s="165" t="s">
        <v>559</v>
      </c>
      <c r="AX70" s="165" t="s">
        <v>559</v>
      </c>
      <c r="AY70" s="165" t="s">
        <v>952</v>
      </c>
      <c r="AZ70" s="165" t="s">
        <v>1011</v>
      </c>
      <c r="BA70" s="165" t="s">
        <v>1011</v>
      </c>
      <c r="BB70" s="165" t="s">
        <v>559</v>
      </c>
      <c r="BC70" s="165" t="s">
        <v>559</v>
      </c>
      <c r="BD70" s="165" t="s">
        <v>1010</v>
      </c>
      <c r="BE70" s="165" t="s">
        <v>559</v>
      </c>
      <c r="BF70" s="108"/>
    </row>
    <row r="71" spans="1:58" x14ac:dyDescent="0.25">
      <c r="A71" s="133" t="s">
        <v>127</v>
      </c>
      <c r="B71" s="111" t="s">
        <v>126</v>
      </c>
      <c r="C71" s="165" t="s">
        <v>1126</v>
      </c>
      <c r="D71" s="165" t="s">
        <v>1126</v>
      </c>
      <c r="E71" s="165" t="s">
        <v>1017</v>
      </c>
      <c r="F71" s="165" t="s">
        <v>1017</v>
      </c>
      <c r="G71" s="165" t="s">
        <v>1017</v>
      </c>
      <c r="H71" s="165" t="s">
        <v>1017</v>
      </c>
      <c r="I71" s="165" t="s">
        <v>1017</v>
      </c>
      <c r="J71" s="165" t="s">
        <v>1013</v>
      </c>
      <c r="K71" s="165" t="s">
        <v>1013</v>
      </c>
      <c r="L71" s="165" t="s">
        <v>545</v>
      </c>
      <c r="M71" s="165" t="s">
        <v>1010</v>
      </c>
      <c r="N71" s="165" t="s">
        <v>1010</v>
      </c>
      <c r="O71" s="165" t="s">
        <v>1018</v>
      </c>
      <c r="P71" s="165" t="s">
        <v>1018</v>
      </c>
      <c r="Q71" s="165" t="s">
        <v>1015</v>
      </c>
      <c r="R71" s="165" t="s">
        <v>1015</v>
      </c>
      <c r="S71" s="165" t="s">
        <v>1019</v>
      </c>
      <c r="T71" s="165" t="s">
        <v>1020</v>
      </c>
      <c r="U71" s="165" t="s">
        <v>1020</v>
      </c>
      <c r="V71" s="165" t="s">
        <v>559</v>
      </c>
      <c r="W71" s="165" t="s">
        <v>994</v>
      </c>
      <c r="X71" s="165" t="s">
        <v>994</v>
      </c>
      <c r="Y71" s="165" t="s">
        <v>994</v>
      </c>
      <c r="Z71" s="165" t="s">
        <v>994</v>
      </c>
      <c r="AA71" s="165" t="s">
        <v>994</v>
      </c>
      <c r="AB71" s="165" t="s">
        <v>1007</v>
      </c>
      <c r="AC71" s="165" t="s">
        <v>994</v>
      </c>
      <c r="AD71" s="109" t="s">
        <v>1016</v>
      </c>
      <c r="AE71" s="165" t="s">
        <v>994</v>
      </c>
      <c r="AF71" s="165" t="s">
        <v>1015</v>
      </c>
      <c r="AG71" s="165" t="s">
        <v>559</v>
      </c>
      <c r="AH71" s="165" t="s">
        <v>1013</v>
      </c>
      <c r="AI71" s="165" t="s">
        <v>1013</v>
      </c>
      <c r="AJ71" s="165" t="s">
        <v>1013</v>
      </c>
      <c r="AK71" s="167" t="s">
        <v>953</v>
      </c>
      <c r="AL71" s="165" t="s">
        <v>1012</v>
      </c>
      <c r="AM71" s="165" t="s">
        <v>1012</v>
      </c>
      <c r="AN71" s="165" t="s">
        <v>545</v>
      </c>
      <c r="AO71" s="165" t="s">
        <v>545</v>
      </c>
      <c r="AP71" s="165" t="s">
        <v>545</v>
      </c>
      <c r="AQ71" s="165" t="s">
        <v>545</v>
      </c>
      <c r="AR71" s="165" t="s">
        <v>1008</v>
      </c>
      <c r="AS71" s="165" t="s">
        <v>559</v>
      </c>
      <c r="AT71" s="165" t="s">
        <v>1009</v>
      </c>
      <c r="AU71" s="165" t="s">
        <v>559</v>
      </c>
      <c r="AV71" s="165" t="s">
        <v>556</v>
      </c>
      <c r="AW71" s="165" t="s">
        <v>559</v>
      </c>
      <c r="AX71" s="165" t="s">
        <v>559</v>
      </c>
      <c r="AY71" s="165" t="s">
        <v>952</v>
      </c>
      <c r="AZ71" s="165" t="s">
        <v>1011</v>
      </c>
      <c r="BA71" s="165" t="s">
        <v>1011</v>
      </c>
      <c r="BB71" s="165" t="s">
        <v>559</v>
      </c>
      <c r="BC71" s="165" t="s">
        <v>559</v>
      </c>
      <c r="BD71" s="165" t="s">
        <v>1010</v>
      </c>
      <c r="BE71" s="165" t="s">
        <v>559</v>
      </c>
      <c r="BF71" s="108"/>
    </row>
    <row r="72" spans="1:58" x14ac:dyDescent="0.25">
      <c r="A72" s="133" t="s">
        <v>129</v>
      </c>
      <c r="B72" s="111" t="s">
        <v>128</v>
      </c>
      <c r="C72" s="165" t="s">
        <v>1126</v>
      </c>
      <c r="D72" s="165" t="s">
        <v>1126</v>
      </c>
      <c r="E72" s="165" t="s">
        <v>1017</v>
      </c>
      <c r="F72" s="165" t="s">
        <v>1017</v>
      </c>
      <c r="G72" s="165" t="s">
        <v>1017</v>
      </c>
      <c r="H72" s="165" t="s">
        <v>1017</v>
      </c>
      <c r="I72" s="165" t="s">
        <v>1017</v>
      </c>
      <c r="J72" s="165" t="s">
        <v>1013</v>
      </c>
      <c r="K72" s="165" t="s">
        <v>1013</v>
      </c>
      <c r="L72" s="165" t="s">
        <v>545</v>
      </c>
      <c r="M72" s="165" t="s">
        <v>1010</v>
      </c>
      <c r="N72" s="165" t="s">
        <v>1010</v>
      </c>
      <c r="O72" s="165" t="s">
        <v>1018</v>
      </c>
      <c r="P72" s="165" t="s">
        <v>1018</v>
      </c>
      <c r="Q72" s="165" t="s">
        <v>1015</v>
      </c>
      <c r="R72" s="165" t="s">
        <v>1015</v>
      </c>
      <c r="S72" s="165" t="s">
        <v>1019</v>
      </c>
      <c r="T72" s="165" t="s">
        <v>1020</v>
      </c>
      <c r="U72" s="165" t="s">
        <v>1020</v>
      </c>
      <c r="V72" s="165" t="s">
        <v>559</v>
      </c>
      <c r="W72" s="165" t="s">
        <v>994</v>
      </c>
      <c r="X72" s="165" t="s">
        <v>994</v>
      </c>
      <c r="Y72" s="165" t="s">
        <v>994</v>
      </c>
      <c r="Z72" s="165" t="s">
        <v>994</v>
      </c>
      <c r="AA72" s="165" t="s">
        <v>994</v>
      </c>
      <c r="AB72" s="165" t="s">
        <v>1007</v>
      </c>
      <c r="AC72" s="165" t="s">
        <v>994</v>
      </c>
      <c r="AD72" s="109" t="s">
        <v>1016</v>
      </c>
      <c r="AE72" s="165" t="s">
        <v>994</v>
      </c>
      <c r="AF72" s="165" t="s">
        <v>1015</v>
      </c>
      <c r="AG72" s="165" t="s">
        <v>559</v>
      </c>
      <c r="AH72" s="165" t="s">
        <v>1013</v>
      </c>
      <c r="AI72" s="165" t="s">
        <v>1013</v>
      </c>
      <c r="AJ72" s="165" t="s">
        <v>1013</v>
      </c>
      <c r="AK72" s="167" t="s">
        <v>950</v>
      </c>
      <c r="AL72" s="165" t="s">
        <v>1012</v>
      </c>
      <c r="AM72" s="165" t="s">
        <v>1012</v>
      </c>
      <c r="AN72" s="165" t="s">
        <v>545</v>
      </c>
      <c r="AO72" s="165" t="s">
        <v>545</v>
      </c>
      <c r="AP72" s="165" t="s">
        <v>545</v>
      </c>
      <c r="AQ72" s="165" t="s">
        <v>545</v>
      </c>
      <c r="AR72" s="165" t="s">
        <v>1008</v>
      </c>
      <c r="AS72" s="165" t="s">
        <v>559</v>
      </c>
      <c r="AT72" s="165" t="s">
        <v>1009</v>
      </c>
      <c r="AU72" s="165" t="s">
        <v>559</v>
      </c>
      <c r="AV72" s="165" t="s">
        <v>556</v>
      </c>
      <c r="AW72" s="165" t="s">
        <v>559</v>
      </c>
      <c r="AX72" s="165" t="s">
        <v>559</v>
      </c>
      <c r="AY72" s="165" t="s">
        <v>952</v>
      </c>
      <c r="AZ72" s="165" t="s">
        <v>1011</v>
      </c>
      <c r="BA72" s="165" t="s">
        <v>1011</v>
      </c>
      <c r="BB72" s="165" t="s">
        <v>559</v>
      </c>
      <c r="BC72" s="165" t="s">
        <v>559</v>
      </c>
      <c r="BD72" s="165" t="s">
        <v>1010</v>
      </c>
      <c r="BE72" s="165" t="s">
        <v>559</v>
      </c>
      <c r="BF72" s="108"/>
    </row>
    <row r="73" spans="1:58" x14ac:dyDescent="0.25">
      <c r="A73" s="133" t="s">
        <v>372</v>
      </c>
      <c r="B73" s="111" t="s">
        <v>130</v>
      </c>
      <c r="C73" s="165" t="s">
        <v>1126</v>
      </c>
      <c r="D73" s="165" t="s">
        <v>1126</v>
      </c>
      <c r="E73" s="165" t="s">
        <v>1017</v>
      </c>
      <c r="F73" s="165" t="s">
        <v>1017</v>
      </c>
      <c r="G73" s="165" t="s">
        <v>1017</v>
      </c>
      <c r="H73" s="165" t="s">
        <v>1017</v>
      </c>
      <c r="I73" s="165" t="s">
        <v>1017</v>
      </c>
      <c r="J73" s="165" t="s">
        <v>1013</v>
      </c>
      <c r="K73" s="165" t="s">
        <v>1013</v>
      </c>
      <c r="L73" s="165" t="s">
        <v>545</v>
      </c>
      <c r="M73" s="165" t="s">
        <v>1010</v>
      </c>
      <c r="N73" s="165" t="s">
        <v>1010</v>
      </c>
      <c r="O73" s="165" t="s">
        <v>1018</v>
      </c>
      <c r="P73" s="165" t="s">
        <v>1018</v>
      </c>
      <c r="Q73" s="165" t="s">
        <v>1015</v>
      </c>
      <c r="R73" s="165" t="s">
        <v>1015</v>
      </c>
      <c r="S73" s="165" t="s">
        <v>1019</v>
      </c>
      <c r="T73" s="165" t="s">
        <v>1020</v>
      </c>
      <c r="U73" s="165" t="s">
        <v>1020</v>
      </c>
      <c r="V73" s="165" t="s">
        <v>559</v>
      </c>
      <c r="W73" s="165" t="s">
        <v>994</v>
      </c>
      <c r="X73" s="165" t="s">
        <v>994</v>
      </c>
      <c r="Y73" s="165" t="s">
        <v>994</v>
      </c>
      <c r="Z73" s="165" t="s">
        <v>994</v>
      </c>
      <c r="AA73" s="165" t="s">
        <v>994</v>
      </c>
      <c r="AB73" s="165" t="s">
        <v>1007</v>
      </c>
      <c r="AC73" s="165" t="s">
        <v>994</v>
      </c>
      <c r="AD73" s="109" t="s">
        <v>1016</v>
      </c>
      <c r="AE73" s="165" t="s">
        <v>994</v>
      </c>
      <c r="AF73" s="165" t="s">
        <v>1015</v>
      </c>
      <c r="AG73" s="165" t="s">
        <v>559</v>
      </c>
      <c r="AH73" s="165" t="s">
        <v>1013</v>
      </c>
      <c r="AI73" s="165" t="s">
        <v>1013</v>
      </c>
      <c r="AJ73" s="165" t="s">
        <v>1013</v>
      </c>
      <c r="AK73" s="167" t="s">
        <v>950</v>
      </c>
      <c r="AL73" s="165" t="s">
        <v>1012</v>
      </c>
      <c r="AM73" s="165" t="s">
        <v>1012</v>
      </c>
      <c r="AN73" s="165" t="s">
        <v>545</v>
      </c>
      <c r="AO73" s="165" t="s">
        <v>545</v>
      </c>
      <c r="AP73" s="165" t="s">
        <v>545</v>
      </c>
      <c r="AQ73" s="165" t="s">
        <v>545</v>
      </c>
      <c r="AR73" s="165" t="s">
        <v>1008</v>
      </c>
      <c r="AS73" s="165" t="s">
        <v>559</v>
      </c>
      <c r="AT73" s="165" t="s">
        <v>1009</v>
      </c>
      <c r="AU73" s="165" t="s">
        <v>559</v>
      </c>
      <c r="AV73" s="165" t="s">
        <v>556</v>
      </c>
      <c r="AW73" s="165" t="s">
        <v>559</v>
      </c>
      <c r="AX73" s="165" t="s">
        <v>559</v>
      </c>
      <c r="AY73" s="165" t="s">
        <v>952</v>
      </c>
      <c r="AZ73" s="165" t="s">
        <v>1011</v>
      </c>
      <c r="BA73" s="165" t="s">
        <v>1011</v>
      </c>
      <c r="BB73" s="165" t="s">
        <v>559</v>
      </c>
      <c r="BC73" s="165" t="s">
        <v>559</v>
      </c>
      <c r="BD73" s="165" t="s">
        <v>1010</v>
      </c>
      <c r="BE73" s="165" t="s">
        <v>559</v>
      </c>
      <c r="BF73" s="108"/>
    </row>
    <row r="74" spans="1:58" x14ac:dyDescent="0.25">
      <c r="A74" s="133" t="s">
        <v>132</v>
      </c>
      <c r="B74" s="111" t="s">
        <v>131</v>
      </c>
      <c r="C74" s="165" t="s">
        <v>1126</v>
      </c>
      <c r="D74" s="165" t="s">
        <v>1126</v>
      </c>
      <c r="E74" s="165" t="s">
        <v>1017</v>
      </c>
      <c r="F74" s="165" t="s">
        <v>1017</v>
      </c>
      <c r="G74" s="165" t="s">
        <v>1017</v>
      </c>
      <c r="H74" s="165" t="s">
        <v>1017</v>
      </c>
      <c r="I74" s="165" t="s">
        <v>1017</v>
      </c>
      <c r="J74" s="165" t="s">
        <v>1013</v>
      </c>
      <c r="K74" s="165" t="s">
        <v>1013</v>
      </c>
      <c r="L74" s="165" t="s">
        <v>545</v>
      </c>
      <c r="M74" s="165" t="s">
        <v>1010</v>
      </c>
      <c r="N74" s="165" t="s">
        <v>1010</v>
      </c>
      <c r="O74" s="165" t="s">
        <v>1018</v>
      </c>
      <c r="P74" s="165" t="s">
        <v>1018</v>
      </c>
      <c r="Q74" s="165" t="s">
        <v>1015</v>
      </c>
      <c r="R74" s="165" t="s">
        <v>1015</v>
      </c>
      <c r="S74" s="165" t="s">
        <v>1019</v>
      </c>
      <c r="T74" s="165" t="s">
        <v>1020</v>
      </c>
      <c r="U74" s="165" t="s">
        <v>1020</v>
      </c>
      <c r="V74" s="165" t="s">
        <v>559</v>
      </c>
      <c r="W74" s="165" t="s">
        <v>994</v>
      </c>
      <c r="X74" s="165" t="s">
        <v>994</v>
      </c>
      <c r="Y74" s="165" t="s">
        <v>994</v>
      </c>
      <c r="Z74" s="165" t="s">
        <v>994</v>
      </c>
      <c r="AA74" s="165" t="s">
        <v>994</v>
      </c>
      <c r="AB74" s="165" t="s">
        <v>1007</v>
      </c>
      <c r="AC74" s="165" t="s">
        <v>994</v>
      </c>
      <c r="AD74" s="109" t="s">
        <v>1016</v>
      </c>
      <c r="AE74" s="165" t="s">
        <v>994</v>
      </c>
      <c r="AF74" s="165" t="s">
        <v>1015</v>
      </c>
      <c r="AG74" s="165" t="s">
        <v>559</v>
      </c>
      <c r="AH74" s="165" t="s">
        <v>1013</v>
      </c>
      <c r="AI74" s="165" t="s">
        <v>1013</v>
      </c>
      <c r="AJ74" s="165" t="s">
        <v>1013</v>
      </c>
      <c r="AK74" s="167" t="s">
        <v>950</v>
      </c>
      <c r="AL74" s="165" t="s">
        <v>1012</v>
      </c>
      <c r="AM74" s="165" t="s">
        <v>1012</v>
      </c>
      <c r="AN74" s="165" t="s">
        <v>545</v>
      </c>
      <c r="AO74" s="165" t="s">
        <v>545</v>
      </c>
      <c r="AP74" s="165" t="s">
        <v>545</v>
      </c>
      <c r="AQ74" s="165" t="s">
        <v>545</v>
      </c>
      <c r="AR74" s="165" t="s">
        <v>1008</v>
      </c>
      <c r="AS74" s="165" t="s">
        <v>559</v>
      </c>
      <c r="AT74" s="165" t="s">
        <v>1009</v>
      </c>
      <c r="AU74" s="165" t="s">
        <v>559</v>
      </c>
      <c r="AV74" s="165" t="s">
        <v>556</v>
      </c>
      <c r="AW74" s="165" t="s">
        <v>559</v>
      </c>
      <c r="AX74" s="165" t="s">
        <v>559</v>
      </c>
      <c r="AY74" s="165" t="s">
        <v>952</v>
      </c>
      <c r="AZ74" s="165" t="s">
        <v>1011</v>
      </c>
      <c r="BA74" s="165" t="s">
        <v>1011</v>
      </c>
      <c r="BB74" s="165" t="s">
        <v>559</v>
      </c>
      <c r="BC74" s="165" t="s">
        <v>559</v>
      </c>
      <c r="BD74" s="165" t="s">
        <v>1010</v>
      </c>
      <c r="BE74" s="165" t="s">
        <v>559</v>
      </c>
      <c r="BF74" s="108"/>
    </row>
    <row r="75" spans="1:58" x14ac:dyDescent="0.25">
      <c r="A75" s="133" t="s">
        <v>134</v>
      </c>
      <c r="B75" s="111" t="s">
        <v>133</v>
      </c>
      <c r="C75" s="165" t="s">
        <v>1126</v>
      </c>
      <c r="D75" s="165" t="s">
        <v>1126</v>
      </c>
      <c r="E75" s="165" t="s">
        <v>1017</v>
      </c>
      <c r="F75" s="165" t="s">
        <v>1017</v>
      </c>
      <c r="G75" s="165" t="s">
        <v>1017</v>
      </c>
      <c r="H75" s="165" t="s">
        <v>1017</v>
      </c>
      <c r="I75" s="165" t="s">
        <v>1017</v>
      </c>
      <c r="J75" s="165" t="s">
        <v>1013</v>
      </c>
      <c r="K75" s="165" t="s">
        <v>1013</v>
      </c>
      <c r="L75" s="165" t="s">
        <v>545</v>
      </c>
      <c r="M75" s="165" t="s">
        <v>1010</v>
      </c>
      <c r="N75" s="165" t="s">
        <v>1010</v>
      </c>
      <c r="O75" s="165" t="s">
        <v>1018</v>
      </c>
      <c r="P75" s="165" t="s">
        <v>1018</v>
      </c>
      <c r="Q75" s="165" t="s">
        <v>1015</v>
      </c>
      <c r="R75" s="165" t="s">
        <v>1015</v>
      </c>
      <c r="S75" s="165" t="s">
        <v>1019</v>
      </c>
      <c r="T75" s="165" t="s">
        <v>1020</v>
      </c>
      <c r="U75" s="165" t="s">
        <v>1020</v>
      </c>
      <c r="V75" s="165" t="s">
        <v>559</v>
      </c>
      <c r="W75" s="165" t="s">
        <v>994</v>
      </c>
      <c r="X75" s="165" t="s">
        <v>994</v>
      </c>
      <c r="Y75" s="165" t="s">
        <v>994</v>
      </c>
      <c r="Z75" s="165" t="s">
        <v>994</v>
      </c>
      <c r="AA75" s="165" t="s">
        <v>994</v>
      </c>
      <c r="AB75" s="165" t="s">
        <v>1007</v>
      </c>
      <c r="AC75" s="165" t="s">
        <v>994</v>
      </c>
      <c r="AD75" s="109" t="s">
        <v>1016</v>
      </c>
      <c r="AE75" s="165" t="s">
        <v>994</v>
      </c>
      <c r="AF75" s="165" t="s">
        <v>1015</v>
      </c>
      <c r="AG75" s="165" t="s">
        <v>559</v>
      </c>
      <c r="AH75" s="165" t="s">
        <v>1013</v>
      </c>
      <c r="AI75" s="165" t="s">
        <v>1013</v>
      </c>
      <c r="AJ75" s="165" t="s">
        <v>1013</v>
      </c>
      <c r="AK75" s="167" t="s">
        <v>1139</v>
      </c>
      <c r="AL75" s="165" t="s">
        <v>1012</v>
      </c>
      <c r="AM75" s="165" t="s">
        <v>1012</v>
      </c>
      <c r="AN75" s="165" t="s">
        <v>545</v>
      </c>
      <c r="AO75" s="165" t="s">
        <v>545</v>
      </c>
      <c r="AP75" s="165" t="s">
        <v>545</v>
      </c>
      <c r="AQ75" s="165" t="s">
        <v>545</v>
      </c>
      <c r="AR75" s="165" t="s">
        <v>1008</v>
      </c>
      <c r="AS75" s="165" t="s">
        <v>559</v>
      </c>
      <c r="AT75" s="165" t="s">
        <v>1009</v>
      </c>
      <c r="AU75" s="165" t="s">
        <v>559</v>
      </c>
      <c r="AV75" s="165" t="s">
        <v>556</v>
      </c>
      <c r="AW75" s="165" t="s">
        <v>559</v>
      </c>
      <c r="AX75" s="165" t="s">
        <v>559</v>
      </c>
      <c r="AY75" s="165" t="s">
        <v>952</v>
      </c>
      <c r="AZ75" s="165" t="s">
        <v>1011</v>
      </c>
      <c r="BA75" s="165" t="s">
        <v>1011</v>
      </c>
      <c r="BB75" s="165" t="s">
        <v>559</v>
      </c>
      <c r="BC75" s="165" t="s">
        <v>559</v>
      </c>
      <c r="BD75" s="165" t="s">
        <v>1010</v>
      </c>
      <c r="BE75" s="165" t="s">
        <v>559</v>
      </c>
      <c r="BF75" s="108"/>
    </row>
    <row r="76" spans="1:58" x14ac:dyDescent="0.25">
      <c r="A76" s="133" t="s">
        <v>136</v>
      </c>
      <c r="B76" s="111" t="s">
        <v>135</v>
      </c>
      <c r="C76" s="165" t="s">
        <v>1126</v>
      </c>
      <c r="D76" s="165" t="s">
        <v>1126</v>
      </c>
      <c r="E76" s="165" t="s">
        <v>1017</v>
      </c>
      <c r="F76" s="165" t="s">
        <v>1017</v>
      </c>
      <c r="G76" s="165" t="s">
        <v>1017</v>
      </c>
      <c r="H76" s="165" t="s">
        <v>1017</v>
      </c>
      <c r="I76" s="165" t="s">
        <v>1017</v>
      </c>
      <c r="J76" s="165" t="s">
        <v>1013</v>
      </c>
      <c r="K76" s="165" t="s">
        <v>1013</v>
      </c>
      <c r="L76" s="165" t="s">
        <v>545</v>
      </c>
      <c r="M76" s="165" t="s">
        <v>1010</v>
      </c>
      <c r="N76" s="165" t="s">
        <v>1010</v>
      </c>
      <c r="O76" s="165" t="s">
        <v>1018</v>
      </c>
      <c r="P76" s="165" t="s">
        <v>1018</v>
      </c>
      <c r="Q76" s="165" t="s">
        <v>1015</v>
      </c>
      <c r="R76" s="165" t="s">
        <v>1015</v>
      </c>
      <c r="S76" s="165" t="s">
        <v>1019</v>
      </c>
      <c r="T76" s="165" t="s">
        <v>1020</v>
      </c>
      <c r="U76" s="165" t="s">
        <v>1020</v>
      </c>
      <c r="V76" s="165" t="s">
        <v>559</v>
      </c>
      <c r="W76" s="165" t="s">
        <v>994</v>
      </c>
      <c r="X76" s="165" t="s">
        <v>994</v>
      </c>
      <c r="Y76" s="165" t="s">
        <v>994</v>
      </c>
      <c r="Z76" s="165" t="s">
        <v>994</v>
      </c>
      <c r="AA76" s="165" t="s">
        <v>994</v>
      </c>
      <c r="AB76" s="165" t="s">
        <v>1007</v>
      </c>
      <c r="AC76" s="165" t="s">
        <v>994</v>
      </c>
      <c r="AD76" s="109" t="s">
        <v>1016</v>
      </c>
      <c r="AE76" s="165" t="s">
        <v>994</v>
      </c>
      <c r="AF76" s="165" t="s">
        <v>1015</v>
      </c>
      <c r="AG76" s="165" t="s">
        <v>559</v>
      </c>
      <c r="AH76" s="165" t="s">
        <v>1013</v>
      </c>
      <c r="AI76" s="165" t="s">
        <v>1013</v>
      </c>
      <c r="AJ76" s="165" t="s">
        <v>1013</v>
      </c>
      <c r="AK76" s="167" t="s">
        <v>953</v>
      </c>
      <c r="AL76" s="165" t="s">
        <v>1012</v>
      </c>
      <c r="AM76" s="165" t="s">
        <v>1012</v>
      </c>
      <c r="AN76" s="165" t="s">
        <v>545</v>
      </c>
      <c r="AO76" s="165" t="s">
        <v>545</v>
      </c>
      <c r="AP76" s="165" t="s">
        <v>545</v>
      </c>
      <c r="AQ76" s="165" t="s">
        <v>545</v>
      </c>
      <c r="AR76" s="165" t="s">
        <v>1008</v>
      </c>
      <c r="AS76" s="165" t="s">
        <v>559</v>
      </c>
      <c r="AT76" s="165" t="s">
        <v>1009</v>
      </c>
      <c r="AU76" s="165" t="s">
        <v>559</v>
      </c>
      <c r="AV76" s="165" t="s">
        <v>556</v>
      </c>
      <c r="AW76" s="165" t="s">
        <v>559</v>
      </c>
      <c r="AX76" s="165" t="s">
        <v>559</v>
      </c>
      <c r="AY76" s="165" t="s">
        <v>952</v>
      </c>
      <c r="AZ76" s="165" t="s">
        <v>1011</v>
      </c>
      <c r="BA76" s="165" t="s">
        <v>1011</v>
      </c>
      <c r="BB76" s="165" t="s">
        <v>559</v>
      </c>
      <c r="BC76" s="165" t="s">
        <v>559</v>
      </c>
      <c r="BD76" s="165" t="s">
        <v>1010</v>
      </c>
      <c r="BE76" s="165" t="s">
        <v>559</v>
      </c>
      <c r="BF76" s="108"/>
    </row>
    <row r="77" spans="1:58" x14ac:dyDescent="0.25">
      <c r="A77" s="133" t="s">
        <v>138</v>
      </c>
      <c r="B77" s="111" t="s">
        <v>137</v>
      </c>
      <c r="C77" s="165" t="s">
        <v>1126</v>
      </c>
      <c r="D77" s="165" t="s">
        <v>1126</v>
      </c>
      <c r="E77" s="165" t="s">
        <v>1017</v>
      </c>
      <c r="F77" s="165" t="s">
        <v>1017</v>
      </c>
      <c r="G77" s="165" t="s">
        <v>1017</v>
      </c>
      <c r="H77" s="165" t="s">
        <v>1017</v>
      </c>
      <c r="I77" s="165" t="s">
        <v>1017</v>
      </c>
      <c r="J77" s="165" t="s">
        <v>1013</v>
      </c>
      <c r="K77" s="165" t="s">
        <v>1013</v>
      </c>
      <c r="L77" s="165" t="s">
        <v>545</v>
      </c>
      <c r="M77" s="165" t="s">
        <v>1010</v>
      </c>
      <c r="N77" s="165" t="s">
        <v>1010</v>
      </c>
      <c r="O77" s="165" t="s">
        <v>1018</v>
      </c>
      <c r="P77" s="165" t="s">
        <v>1018</v>
      </c>
      <c r="Q77" s="165" t="s">
        <v>1015</v>
      </c>
      <c r="R77" s="165" t="s">
        <v>1015</v>
      </c>
      <c r="S77" s="165" t="s">
        <v>1019</v>
      </c>
      <c r="T77" s="165" t="s">
        <v>1020</v>
      </c>
      <c r="U77" s="165" t="s">
        <v>1020</v>
      </c>
      <c r="V77" s="165" t="s">
        <v>559</v>
      </c>
      <c r="W77" s="165" t="s">
        <v>994</v>
      </c>
      <c r="X77" s="165" t="s">
        <v>994</v>
      </c>
      <c r="Y77" s="165" t="s">
        <v>994</v>
      </c>
      <c r="Z77" s="165" t="s">
        <v>994</v>
      </c>
      <c r="AA77" s="165" t="s">
        <v>994</v>
      </c>
      <c r="AB77" s="165" t="s">
        <v>950</v>
      </c>
      <c r="AC77" s="165" t="s">
        <v>994</v>
      </c>
      <c r="AD77" s="109" t="s">
        <v>1016</v>
      </c>
      <c r="AE77" s="165" t="s">
        <v>994</v>
      </c>
      <c r="AF77" s="165" t="s">
        <v>1015</v>
      </c>
      <c r="AG77" s="165" t="s">
        <v>559</v>
      </c>
      <c r="AH77" s="165" t="s">
        <v>1013</v>
      </c>
      <c r="AI77" s="165" t="s">
        <v>1013</v>
      </c>
      <c r="AJ77" s="165" t="s">
        <v>1013</v>
      </c>
      <c r="AK77" s="167" t="s">
        <v>950</v>
      </c>
      <c r="AL77" s="165" t="s">
        <v>1012</v>
      </c>
      <c r="AM77" s="165" t="s">
        <v>1012</v>
      </c>
      <c r="AN77" s="165" t="s">
        <v>545</v>
      </c>
      <c r="AO77" s="165" t="s">
        <v>545</v>
      </c>
      <c r="AP77" s="165" t="s">
        <v>545</v>
      </c>
      <c r="AQ77" s="165" t="s">
        <v>545</v>
      </c>
      <c r="AR77" s="165" t="s">
        <v>1008</v>
      </c>
      <c r="AS77" s="165" t="s">
        <v>559</v>
      </c>
      <c r="AT77" s="165" t="s">
        <v>1009</v>
      </c>
      <c r="AU77" s="165" t="s">
        <v>559</v>
      </c>
      <c r="AV77" s="165" t="s">
        <v>556</v>
      </c>
      <c r="AW77" s="165" t="s">
        <v>559</v>
      </c>
      <c r="AX77" s="165" t="s">
        <v>559</v>
      </c>
      <c r="AY77" s="165" t="s">
        <v>952</v>
      </c>
      <c r="AZ77" s="165" t="s">
        <v>1011</v>
      </c>
      <c r="BA77" s="165" t="s">
        <v>1011</v>
      </c>
      <c r="BB77" s="165" t="s">
        <v>559</v>
      </c>
      <c r="BC77" s="165" t="s">
        <v>559</v>
      </c>
      <c r="BD77" s="165" t="s">
        <v>1010</v>
      </c>
      <c r="BE77" s="165" t="s">
        <v>559</v>
      </c>
      <c r="BF77" s="108"/>
    </row>
    <row r="78" spans="1:58" x14ac:dyDescent="0.25">
      <c r="A78" s="133" t="s">
        <v>140</v>
      </c>
      <c r="B78" s="111" t="s">
        <v>139</v>
      </c>
      <c r="C78" s="165" t="s">
        <v>1126</v>
      </c>
      <c r="D78" s="165" t="s">
        <v>1126</v>
      </c>
      <c r="E78" s="165" t="s">
        <v>1017</v>
      </c>
      <c r="F78" s="165" t="s">
        <v>1017</v>
      </c>
      <c r="G78" s="165" t="s">
        <v>1017</v>
      </c>
      <c r="H78" s="165" t="s">
        <v>1017</v>
      </c>
      <c r="I78" s="165" t="s">
        <v>1017</v>
      </c>
      <c r="J78" s="165" t="s">
        <v>1013</v>
      </c>
      <c r="K78" s="165" t="s">
        <v>1013</v>
      </c>
      <c r="L78" s="165" t="s">
        <v>545</v>
      </c>
      <c r="M78" s="165" t="s">
        <v>1010</v>
      </c>
      <c r="N78" s="165" t="s">
        <v>1010</v>
      </c>
      <c r="O78" s="165" t="s">
        <v>1018</v>
      </c>
      <c r="P78" s="165" t="s">
        <v>1018</v>
      </c>
      <c r="Q78" s="165" t="s">
        <v>1015</v>
      </c>
      <c r="R78" s="165" t="s">
        <v>1015</v>
      </c>
      <c r="S78" s="165" t="s">
        <v>1019</v>
      </c>
      <c r="T78" s="165" t="s">
        <v>1020</v>
      </c>
      <c r="U78" s="165" t="s">
        <v>1020</v>
      </c>
      <c r="V78" s="165" t="s">
        <v>559</v>
      </c>
      <c r="W78" s="165" t="s">
        <v>994</v>
      </c>
      <c r="X78" s="165" t="s">
        <v>994</v>
      </c>
      <c r="Y78" s="165" t="s">
        <v>994</v>
      </c>
      <c r="Z78" s="165" t="s">
        <v>994</v>
      </c>
      <c r="AA78" s="165" t="s">
        <v>994</v>
      </c>
      <c r="AB78" s="165" t="s">
        <v>950</v>
      </c>
      <c r="AC78" s="165" t="s">
        <v>994</v>
      </c>
      <c r="AD78" s="109" t="s">
        <v>1016</v>
      </c>
      <c r="AE78" s="165" t="s">
        <v>994</v>
      </c>
      <c r="AF78" s="165" t="s">
        <v>1015</v>
      </c>
      <c r="AG78" s="165" t="s">
        <v>559</v>
      </c>
      <c r="AH78" s="165" t="s">
        <v>1013</v>
      </c>
      <c r="AI78" s="165" t="s">
        <v>1013</v>
      </c>
      <c r="AJ78" s="165" t="s">
        <v>1013</v>
      </c>
      <c r="AK78" s="167" t="s">
        <v>950</v>
      </c>
      <c r="AL78" s="165" t="s">
        <v>1012</v>
      </c>
      <c r="AM78" s="165" t="s">
        <v>1012</v>
      </c>
      <c r="AN78" s="165" t="s">
        <v>545</v>
      </c>
      <c r="AO78" s="165" t="s">
        <v>545</v>
      </c>
      <c r="AP78" s="165" t="s">
        <v>545</v>
      </c>
      <c r="AQ78" s="165" t="s">
        <v>545</v>
      </c>
      <c r="AR78" s="165" t="s">
        <v>1008</v>
      </c>
      <c r="AS78" s="165" t="s">
        <v>559</v>
      </c>
      <c r="AT78" s="165" t="s">
        <v>1009</v>
      </c>
      <c r="AU78" s="165" t="s">
        <v>559</v>
      </c>
      <c r="AV78" s="165" t="s">
        <v>556</v>
      </c>
      <c r="AW78" s="165" t="s">
        <v>559</v>
      </c>
      <c r="AX78" s="165" t="s">
        <v>559</v>
      </c>
      <c r="AY78" s="165" t="s">
        <v>952</v>
      </c>
      <c r="AZ78" s="165" t="s">
        <v>1011</v>
      </c>
      <c r="BA78" s="165" t="s">
        <v>1011</v>
      </c>
      <c r="BB78" s="165" t="s">
        <v>559</v>
      </c>
      <c r="BC78" s="165" t="s">
        <v>559</v>
      </c>
      <c r="BD78" s="165" t="s">
        <v>1010</v>
      </c>
      <c r="BE78" s="165" t="s">
        <v>559</v>
      </c>
      <c r="BF78" s="108"/>
    </row>
    <row r="79" spans="1:58" x14ac:dyDescent="0.25">
      <c r="A79" s="133" t="s">
        <v>142</v>
      </c>
      <c r="B79" s="111" t="s">
        <v>141</v>
      </c>
      <c r="C79" s="165" t="s">
        <v>1126</v>
      </c>
      <c r="D79" s="165" t="s">
        <v>1126</v>
      </c>
      <c r="E79" s="165" t="s">
        <v>1017</v>
      </c>
      <c r="F79" s="165" t="s">
        <v>1017</v>
      </c>
      <c r="G79" s="165" t="s">
        <v>1017</v>
      </c>
      <c r="H79" s="165" t="s">
        <v>1017</v>
      </c>
      <c r="I79" s="165" t="s">
        <v>1017</v>
      </c>
      <c r="J79" s="165" t="s">
        <v>1013</v>
      </c>
      <c r="K79" s="165" t="s">
        <v>1013</v>
      </c>
      <c r="L79" s="165" t="s">
        <v>545</v>
      </c>
      <c r="M79" s="165" t="s">
        <v>1010</v>
      </c>
      <c r="N79" s="165" t="s">
        <v>1010</v>
      </c>
      <c r="O79" s="165" t="s">
        <v>1018</v>
      </c>
      <c r="P79" s="165" t="s">
        <v>1018</v>
      </c>
      <c r="Q79" s="165" t="s">
        <v>1015</v>
      </c>
      <c r="R79" s="165" t="s">
        <v>1015</v>
      </c>
      <c r="S79" s="165" t="s">
        <v>1019</v>
      </c>
      <c r="T79" s="165" t="s">
        <v>1020</v>
      </c>
      <c r="U79" s="165" t="s">
        <v>1020</v>
      </c>
      <c r="V79" s="165" t="s">
        <v>559</v>
      </c>
      <c r="W79" s="165" t="s">
        <v>994</v>
      </c>
      <c r="X79" s="165" t="s">
        <v>994</v>
      </c>
      <c r="Y79" s="165" t="s">
        <v>994</v>
      </c>
      <c r="Z79" s="165" t="s">
        <v>994</v>
      </c>
      <c r="AA79" s="165" t="s">
        <v>994</v>
      </c>
      <c r="AB79" s="165" t="s">
        <v>994</v>
      </c>
      <c r="AC79" s="165" t="s">
        <v>994</v>
      </c>
      <c r="AD79" s="109" t="s">
        <v>1016</v>
      </c>
      <c r="AE79" s="165" t="s">
        <v>994</v>
      </c>
      <c r="AF79" s="165" t="s">
        <v>1015</v>
      </c>
      <c r="AG79" s="165" t="s">
        <v>559</v>
      </c>
      <c r="AH79" s="165" t="s">
        <v>1013</v>
      </c>
      <c r="AI79" s="165" t="s">
        <v>1013</v>
      </c>
      <c r="AJ79" s="165" t="s">
        <v>1013</v>
      </c>
      <c r="AK79" s="167" t="s">
        <v>953</v>
      </c>
      <c r="AL79" s="165" t="s">
        <v>1012</v>
      </c>
      <c r="AM79" s="165" t="s">
        <v>1012</v>
      </c>
      <c r="AN79" s="165" t="s">
        <v>545</v>
      </c>
      <c r="AO79" s="165" t="s">
        <v>545</v>
      </c>
      <c r="AP79" s="165" t="s">
        <v>545</v>
      </c>
      <c r="AQ79" s="165" t="s">
        <v>545</v>
      </c>
      <c r="AR79" s="165" t="s">
        <v>1008</v>
      </c>
      <c r="AS79" s="165" t="s">
        <v>559</v>
      </c>
      <c r="AT79" s="165" t="s">
        <v>1009</v>
      </c>
      <c r="AU79" s="165" t="s">
        <v>559</v>
      </c>
      <c r="AV79" s="165" t="s">
        <v>556</v>
      </c>
      <c r="AW79" s="165" t="s">
        <v>559</v>
      </c>
      <c r="AX79" s="165" t="s">
        <v>559</v>
      </c>
      <c r="AY79" s="165" t="s">
        <v>952</v>
      </c>
      <c r="AZ79" s="165" t="s">
        <v>1011</v>
      </c>
      <c r="BA79" s="165" t="s">
        <v>1011</v>
      </c>
      <c r="BB79" s="165" t="s">
        <v>559</v>
      </c>
      <c r="BC79" s="165" t="s">
        <v>559</v>
      </c>
      <c r="BD79" s="165" t="s">
        <v>1010</v>
      </c>
      <c r="BE79" s="165" t="s">
        <v>559</v>
      </c>
      <c r="BF79" s="108"/>
    </row>
    <row r="80" spans="1:58" x14ac:dyDescent="0.25">
      <c r="A80" s="133" t="s">
        <v>144</v>
      </c>
      <c r="B80" s="111" t="s">
        <v>143</v>
      </c>
      <c r="C80" s="165" t="s">
        <v>1126</v>
      </c>
      <c r="D80" s="165" t="s">
        <v>1126</v>
      </c>
      <c r="E80" s="165" t="s">
        <v>1017</v>
      </c>
      <c r="F80" s="165" t="s">
        <v>1017</v>
      </c>
      <c r="G80" s="165" t="s">
        <v>1017</v>
      </c>
      <c r="H80" s="165" t="s">
        <v>1017</v>
      </c>
      <c r="I80" s="165" t="s">
        <v>1017</v>
      </c>
      <c r="J80" s="165" t="s">
        <v>1013</v>
      </c>
      <c r="K80" s="165" t="s">
        <v>1013</v>
      </c>
      <c r="L80" s="165" t="s">
        <v>545</v>
      </c>
      <c r="M80" s="165" t="s">
        <v>1010</v>
      </c>
      <c r="N80" s="165" t="s">
        <v>1010</v>
      </c>
      <c r="O80" s="165" t="s">
        <v>1018</v>
      </c>
      <c r="P80" s="165" t="s">
        <v>1018</v>
      </c>
      <c r="Q80" s="165" t="s">
        <v>1015</v>
      </c>
      <c r="R80" s="165" t="s">
        <v>1015</v>
      </c>
      <c r="S80" s="165" t="s">
        <v>1019</v>
      </c>
      <c r="T80" s="165" t="s">
        <v>1020</v>
      </c>
      <c r="U80" s="165" t="s">
        <v>1020</v>
      </c>
      <c r="V80" s="165" t="s">
        <v>559</v>
      </c>
      <c r="W80" s="165" t="s">
        <v>994</v>
      </c>
      <c r="X80" s="165" t="s">
        <v>994</v>
      </c>
      <c r="Y80" s="165" t="s">
        <v>994</v>
      </c>
      <c r="Z80" s="165" t="s">
        <v>994</v>
      </c>
      <c r="AA80" s="165" t="s">
        <v>994</v>
      </c>
      <c r="AB80" s="165" t="s">
        <v>1007</v>
      </c>
      <c r="AC80" s="165" t="s">
        <v>994</v>
      </c>
      <c r="AD80" s="109" t="s">
        <v>1016</v>
      </c>
      <c r="AE80" s="165" t="s">
        <v>994</v>
      </c>
      <c r="AF80" s="165" t="s">
        <v>1015</v>
      </c>
      <c r="AG80" s="165" t="s">
        <v>559</v>
      </c>
      <c r="AH80" s="165" t="s">
        <v>1013</v>
      </c>
      <c r="AI80" s="165" t="s">
        <v>1013</v>
      </c>
      <c r="AJ80" s="165" t="s">
        <v>1013</v>
      </c>
      <c r="AK80" s="167" t="s">
        <v>953</v>
      </c>
      <c r="AL80" s="165" t="s">
        <v>1012</v>
      </c>
      <c r="AM80" s="165" t="s">
        <v>1012</v>
      </c>
      <c r="AN80" s="165" t="s">
        <v>545</v>
      </c>
      <c r="AO80" s="165" t="s">
        <v>545</v>
      </c>
      <c r="AP80" s="165" t="s">
        <v>545</v>
      </c>
      <c r="AQ80" s="165" t="s">
        <v>545</v>
      </c>
      <c r="AR80" s="165" t="s">
        <v>1008</v>
      </c>
      <c r="AS80" s="165" t="s">
        <v>559</v>
      </c>
      <c r="AT80" s="165" t="s">
        <v>1009</v>
      </c>
      <c r="AU80" s="165" t="s">
        <v>559</v>
      </c>
      <c r="AV80" s="165" t="s">
        <v>556</v>
      </c>
      <c r="AW80" s="165" t="s">
        <v>559</v>
      </c>
      <c r="AX80" s="165" t="s">
        <v>559</v>
      </c>
      <c r="AY80" s="165" t="s">
        <v>952</v>
      </c>
      <c r="AZ80" s="165" t="s">
        <v>1011</v>
      </c>
      <c r="BA80" s="165" t="s">
        <v>1011</v>
      </c>
      <c r="BB80" s="165" t="s">
        <v>559</v>
      </c>
      <c r="BC80" s="165" t="s">
        <v>559</v>
      </c>
      <c r="BD80" s="165" t="s">
        <v>1010</v>
      </c>
      <c r="BE80" s="165" t="s">
        <v>559</v>
      </c>
      <c r="BF80" s="108"/>
    </row>
    <row r="81" spans="1:58" x14ac:dyDescent="0.25">
      <c r="A81" s="133" t="s">
        <v>845</v>
      </c>
      <c r="B81" s="111" t="s">
        <v>145</v>
      </c>
      <c r="C81" s="165" t="s">
        <v>1126</v>
      </c>
      <c r="D81" s="165" t="s">
        <v>1126</v>
      </c>
      <c r="E81" s="165" t="s">
        <v>1017</v>
      </c>
      <c r="F81" s="165" t="s">
        <v>1017</v>
      </c>
      <c r="G81" s="165" t="s">
        <v>1017</v>
      </c>
      <c r="H81" s="165" t="s">
        <v>1017</v>
      </c>
      <c r="I81" s="165" t="s">
        <v>1017</v>
      </c>
      <c r="J81" s="165" t="s">
        <v>1013</v>
      </c>
      <c r="K81" s="165" t="s">
        <v>1013</v>
      </c>
      <c r="L81" s="165" t="s">
        <v>545</v>
      </c>
      <c r="M81" s="165" t="s">
        <v>1010</v>
      </c>
      <c r="N81" s="165" t="s">
        <v>1010</v>
      </c>
      <c r="O81" s="165" t="s">
        <v>1018</v>
      </c>
      <c r="P81" s="165" t="s">
        <v>1018</v>
      </c>
      <c r="Q81" s="165" t="s">
        <v>1015</v>
      </c>
      <c r="R81" s="165" t="s">
        <v>1015</v>
      </c>
      <c r="S81" s="165" t="s">
        <v>1019</v>
      </c>
      <c r="T81" s="165" t="s">
        <v>1020</v>
      </c>
      <c r="U81" s="165" t="s">
        <v>1020</v>
      </c>
      <c r="V81" s="165" t="s">
        <v>559</v>
      </c>
      <c r="W81" s="165" t="s">
        <v>994</v>
      </c>
      <c r="X81" s="165" t="s">
        <v>994</v>
      </c>
      <c r="Y81" s="165" t="s">
        <v>994</v>
      </c>
      <c r="Z81" s="165" t="s">
        <v>994</v>
      </c>
      <c r="AA81" s="165" t="s">
        <v>994</v>
      </c>
      <c r="AB81" s="165" t="s">
        <v>1007</v>
      </c>
      <c r="AC81" s="165" t="s">
        <v>994</v>
      </c>
      <c r="AD81" s="109" t="s">
        <v>1016</v>
      </c>
      <c r="AE81" s="165" t="s">
        <v>994</v>
      </c>
      <c r="AF81" s="165" t="s">
        <v>1015</v>
      </c>
      <c r="AG81" s="165" t="s">
        <v>559</v>
      </c>
      <c r="AH81" s="165" t="s">
        <v>1013</v>
      </c>
      <c r="AI81" s="165" t="s">
        <v>1013</v>
      </c>
      <c r="AJ81" s="165" t="s">
        <v>1013</v>
      </c>
      <c r="AK81" s="167" t="s">
        <v>950</v>
      </c>
      <c r="AL81" s="165" t="s">
        <v>1012</v>
      </c>
      <c r="AM81" s="165" t="s">
        <v>1012</v>
      </c>
      <c r="AN81" s="165" t="s">
        <v>545</v>
      </c>
      <c r="AO81" s="165" t="s">
        <v>545</v>
      </c>
      <c r="AP81" s="165" t="s">
        <v>545</v>
      </c>
      <c r="AQ81" s="165" t="s">
        <v>545</v>
      </c>
      <c r="AR81" s="165" t="s">
        <v>1008</v>
      </c>
      <c r="AS81" s="165" t="s">
        <v>559</v>
      </c>
      <c r="AT81" s="165" t="s">
        <v>1009</v>
      </c>
      <c r="AU81" s="165" t="s">
        <v>559</v>
      </c>
      <c r="AV81" s="165" t="s">
        <v>556</v>
      </c>
      <c r="AW81" s="165" t="s">
        <v>559</v>
      </c>
      <c r="AX81" s="165" t="s">
        <v>559</v>
      </c>
      <c r="AY81" s="165" t="s">
        <v>952</v>
      </c>
      <c r="AZ81" s="165" t="s">
        <v>1011</v>
      </c>
      <c r="BA81" s="165" t="s">
        <v>1011</v>
      </c>
      <c r="BB81" s="165" t="s">
        <v>559</v>
      </c>
      <c r="BC81" s="165" t="s">
        <v>559</v>
      </c>
      <c r="BD81" s="165" t="s">
        <v>1010</v>
      </c>
      <c r="BE81" s="165" t="s">
        <v>559</v>
      </c>
      <c r="BF81" s="108"/>
    </row>
    <row r="82" spans="1:58" x14ac:dyDescent="0.25">
      <c r="A82" s="133" t="s">
        <v>147</v>
      </c>
      <c r="B82" s="111" t="s">
        <v>146</v>
      </c>
      <c r="C82" s="165" t="s">
        <v>1126</v>
      </c>
      <c r="D82" s="165" t="s">
        <v>1126</v>
      </c>
      <c r="E82" s="165" t="s">
        <v>1017</v>
      </c>
      <c r="F82" s="165" t="s">
        <v>1017</v>
      </c>
      <c r="G82" s="165" t="s">
        <v>1017</v>
      </c>
      <c r="H82" s="165" t="s">
        <v>1017</v>
      </c>
      <c r="I82" s="165" t="s">
        <v>1017</v>
      </c>
      <c r="J82" s="165" t="s">
        <v>1013</v>
      </c>
      <c r="K82" s="165" t="s">
        <v>1013</v>
      </c>
      <c r="L82" s="165" t="s">
        <v>545</v>
      </c>
      <c r="M82" s="165" t="s">
        <v>1010</v>
      </c>
      <c r="N82" s="165" t="s">
        <v>1010</v>
      </c>
      <c r="O82" s="165" t="s">
        <v>1018</v>
      </c>
      <c r="P82" s="165" t="s">
        <v>1018</v>
      </c>
      <c r="Q82" s="165" t="s">
        <v>1015</v>
      </c>
      <c r="R82" s="165" t="s">
        <v>1015</v>
      </c>
      <c r="S82" s="165" t="s">
        <v>1019</v>
      </c>
      <c r="T82" s="165" t="s">
        <v>1020</v>
      </c>
      <c r="U82" s="165" t="s">
        <v>1020</v>
      </c>
      <c r="V82" s="165" t="s">
        <v>559</v>
      </c>
      <c r="W82" s="165" t="s">
        <v>994</v>
      </c>
      <c r="X82" s="165" t="s">
        <v>994</v>
      </c>
      <c r="Y82" s="165" t="s">
        <v>994</v>
      </c>
      <c r="Z82" s="165" t="s">
        <v>994</v>
      </c>
      <c r="AA82" s="165" t="s">
        <v>994</v>
      </c>
      <c r="AB82" s="165" t="s">
        <v>950</v>
      </c>
      <c r="AC82" s="165" t="s">
        <v>994</v>
      </c>
      <c r="AD82" s="109" t="s">
        <v>1016</v>
      </c>
      <c r="AE82" s="165" t="s">
        <v>994</v>
      </c>
      <c r="AF82" s="165" t="s">
        <v>1015</v>
      </c>
      <c r="AG82" s="165" t="s">
        <v>559</v>
      </c>
      <c r="AH82" s="165" t="s">
        <v>1013</v>
      </c>
      <c r="AI82" s="165" t="s">
        <v>1013</v>
      </c>
      <c r="AJ82" s="165" t="s">
        <v>1013</v>
      </c>
      <c r="AK82" s="167" t="s">
        <v>953</v>
      </c>
      <c r="AL82" s="165" t="s">
        <v>1012</v>
      </c>
      <c r="AM82" s="165" t="s">
        <v>1012</v>
      </c>
      <c r="AN82" s="165" t="s">
        <v>545</v>
      </c>
      <c r="AO82" s="165" t="s">
        <v>545</v>
      </c>
      <c r="AP82" s="165" t="s">
        <v>545</v>
      </c>
      <c r="AQ82" s="165" t="s">
        <v>545</v>
      </c>
      <c r="AR82" s="165" t="s">
        <v>1008</v>
      </c>
      <c r="AS82" s="165" t="s">
        <v>559</v>
      </c>
      <c r="AT82" s="165" t="s">
        <v>1009</v>
      </c>
      <c r="AU82" s="165" t="s">
        <v>559</v>
      </c>
      <c r="AV82" s="165" t="s">
        <v>556</v>
      </c>
      <c r="AW82" s="165" t="s">
        <v>559</v>
      </c>
      <c r="AX82" s="165" t="s">
        <v>559</v>
      </c>
      <c r="AY82" s="165" t="s">
        <v>952</v>
      </c>
      <c r="AZ82" s="165" t="s">
        <v>1011</v>
      </c>
      <c r="BA82" s="165" t="s">
        <v>1011</v>
      </c>
      <c r="BB82" s="165" t="s">
        <v>559</v>
      </c>
      <c r="BC82" s="165" t="s">
        <v>559</v>
      </c>
      <c r="BD82" s="165" t="s">
        <v>1010</v>
      </c>
      <c r="BE82" s="165" t="s">
        <v>559</v>
      </c>
      <c r="BF82" s="108"/>
    </row>
    <row r="83" spans="1:58" x14ac:dyDescent="0.25">
      <c r="A83" s="133" t="s">
        <v>149</v>
      </c>
      <c r="B83" s="111" t="s">
        <v>148</v>
      </c>
      <c r="C83" s="165" t="s">
        <v>1126</v>
      </c>
      <c r="D83" s="165" t="s">
        <v>1126</v>
      </c>
      <c r="E83" s="165" t="s">
        <v>1017</v>
      </c>
      <c r="F83" s="165" t="s">
        <v>1017</v>
      </c>
      <c r="G83" s="165" t="s">
        <v>1017</v>
      </c>
      <c r="H83" s="165" t="s">
        <v>1017</v>
      </c>
      <c r="I83" s="165" t="s">
        <v>1017</v>
      </c>
      <c r="J83" s="165" t="s">
        <v>1013</v>
      </c>
      <c r="K83" s="165" t="s">
        <v>1013</v>
      </c>
      <c r="L83" s="165" t="s">
        <v>545</v>
      </c>
      <c r="M83" s="165" t="s">
        <v>1010</v>
      </c>
      <c r="N83" s="165" t="s">
        <v>1010</v>
      </c>
      <c r="O83" s="165" t="s">
        <v>1018</v>
      </c>
      <c r="P83" s="165" t="s">
        <v>1018</v>
      </c>
      <c r="Q83" s="165" t="s">
        <v>1015</v>
      </c>
      <c r="R83" s="165" t="s">
        <v>1015</v>
      </c>
      <c r="S83" s="165" t="s">
        <v>1019</v>
      </c>
      <c r="T83" s="165" t="s">
        <v>1020</v>
      </c>
      <c r="U83" s="165" t="s">
        <v>1020</v>
      </c>
      <c r="V83" s="165" t="s">
        <v>559</v>
      </c>
      <c r="W83" s="165" t="s">
        <v>994</v>
      </c>
      <c r="X83" s="165" t="s">
        <v>994</v>
      </c>
      <c r="Y83" s="165" t="s">
        <v>994</v>
      </c>
      <c r="Z83" s="165" t="s">
        <v>994</v>
      </c>
      <c r="AA83" s="165" t="s">
        <v>994</v>
      </c>
      <c r="AB83" s="165" t="s">
        <v>1007</v>
      </c>
      <c r="AC83" s="165" t="s">
        <v>994</v>
      </c>
      <c r="AD83" s="109" t="s">
        <v>1016</v>
      </c>
      <c r="AE83" s="165" t="s">
        <v>994</v>
      </c>
      <c r="AF83" s="165" t="s">
        <v>1015</v>
      </c>
      <c r="AG83" s="165" t="s">
        <v>559</v>
      </c>
      <c r="AH83" s="165" t="s">
        <v>1013</v>
      </c>
      <c r="AI83" s="165" t="s">
        <v>1013</v>
      </c>
      <c r="AJ83" s="165" t="s">
        <v>1013</v>
      </c>
      <c r="AK83" s="167" t="s">
        <v>950</v>
      </c>
      <c r="AL83" s="165" t="s">
        <v>1012</v>
      </c>
      <c r="AM83" s="165" t="s">
        <v>1012</v>
      </c>
      <c r="AN83" s="165" t="s">
        <v>545</v>
      </c>
      <c r="AO83" s="165" t="s">
        <v>545</v>
      </c>
      <c r="AP83" s="165" t="s">
        <v>545</v>
      </c>
      <c r="AQ83" s="165" t="s">
        <v>545</v>
      </c>
      <c r="AR83" s="165" t="s">
        <v>1008</v>
      </c>
      <c r="AS83" s="165" t="s">
        <v>559</v>
      </c>
      <c r="AT83" s="165" t="s">
        <v>1009</v>
      </c>
      <c r="AU83" s="165" t="s">
        <v>559</v>
      </c>
      <c r="AV83" s="165" t="s">
        <v>556</v>
      </c>
      <c r="AW83" s="165" t="s">
        <v>559</v>
      </c>
      <c r="AX83" s="165" t="s">
        <v>559</v>
      </c>
      <c r="AY83" s="165" t="s">
        <v>952</v>
      </c>
      <c r="AZ83" s="165" t="s">
        <v>1011</v>
      </c>
      <c r="BA83" s="165" t="s">
        <v>1011</v>
      </c>
      <c r="BB83" s="165" t="s">
        <v>559</v>
      </c>
      <c r="BC83" s="165" t="s">
        <v>559</v>
      </c>
      <c r="BD83" s="165" t="s">
        <v>1010</v>
      </c>
      <c r="BE83" s="165" t="s">
        <v>559</v>
      </c>
      <c r="BF83" s="108"/>
    </row>
    <row r="84" spans="1:58" x14ac:dyDescent="0.25">
      <c r="A84" s="133" t="s">
        <v>151</v>
      </c>
      <c r="B84" s="111" t="s">
        <v>150</v>
      </c>
      <c r="C84" s="165" t="s">
        <v>1126</v>
      </c>
      <c r="D84" s="165" t="s">
        <v>1126</v>
      </c>
      <c r="E84" s="165" t="s">
        <v>1017</v>
      </c>
      <c r="F84" s="165" t="s">
        <v>1017</v>
      </c>
      <c r="G84" s="165" t="s">
        <v>1017</v>
      </c>
      <c r="H84" s="165" t="s">
        <v>1017</v>
      </c>
      <c r="I84" s="165" t="s">
        <v>1017</v>
      </c>
      <c r="J84" s="165" t="s">
        <v>1013</v>
      </c>
      <c r="K84" s="165" t="s">
        <v>1013</v>
      </c>
      <c r="L84" s="165" t="s">
        <v>545</v>
      </c>
      <c r="M84" s="165" t="s">
        <v>1010</v>
      </c>
      <c r="N84" s="165" t="s">
        <v>1010</v>
      </c>
      <c r="O84" s="165" t="s">
        <v>1018</v>
      </c>
      <c r="P84" s="165" t="s">
        <v>1018</v>
      </c>
      <c r="Q84" s="165" t="s">
        <v>1015</v>
      </c>
      <c r="R84" s="165" t="s">
        <v>1015</v>
      </c>
      <c r="S84" s="165" t="s">
        <v>1019</v>
      </c>
      <c r="T84" s="165" t="s">
        <v>1020</v>
      </c>
      <c r="U84" s="165" t="s">
        <v>1020</v>
      </c>
      <c r="V84" s="165" t="s">
        <v>559</v>
      </c>
      <c r="W84" s="165" t="s">
        <v>994</v>
      </c>
      <c r="X84" s="165" t="s">
        <v>994</v>
      </c>
      <c r="Y84" s="165" t="s">
        <v>994</v>
      </c>
      <c r="Z84" s="165" t="s">
        <v>994</v>
      </c>
      <c r="AA84" s="165" t="s">
        <v>994</v>
      </c>
      <c r="AB84" s="165" t="s">
        <v>950</v>
      </c>
      <c r="AC84" s="165" t="s">
        <v>994</v>
      </c>
      <c r="AD84" s="109" t="s">
        <v>1016</v>
      </c>
      <c r="AE84" s="165" t="s">
        <v>994</v>
      </c>
      <c r="AF84" s="165" t="s">
        <v>1015</v>
      </c>
      <c r="AG84" s="165" t="s">
        <v>559</v>
      </c>
      <c r="AH84" s="165" t="s">
        <v>1013</v>
      </c>
      <c r="AI84" s="165" t="s">
        <v>1013</v>
      </c>
      <c r="AJ84" s="165" t="s">
        <v>1013</v>
      </c>
      <c r="AK84" s="167" t="s">
        <v>950</v>
      </c>
      <c r="AL84" s="165" t="s">
        <v>1012</v>
      </c>
      <c r="AM84" s="165" t="s">
        <v>1012</v>
      </c>
      <c r="AN84" s="165" t="s">
        <v>545</v>
      </c>
      <c r="AO84" s="165" t="s">
        <v>545</v>
      </c>
      <c r="AP84" s="165" t="s">
        <v>545</v>
      </c>
      <c r="AQ84" s="165" t="s">
        <v>545</v>
      </c>
      <c r="AR84" s="165" t="s">
        <v>1008</v>
      </c>
      <c r="AS84" s="165" t="s">
        <v>559</v>
      </c>
      <c r="AT84" s="165" t="s">
        <v>1009</v>
      </c>
      <c r="AU84" s="165" t="s">
        <v>559</v>
      </c>
      <c r="AV84" s="165" t="s">
        <v>556</v>
      </c>
      <c r="AW84" s="165" t="s">
        <v>559</v>
      </c>
      <c r="AX84" s="165" t="s">
        <v>559</v>
      </c>
      <c r="AY84" s="165" t="s">
        <v>952</v>
      </c>
      <c r="AZ84" s="165" t="s">
        <v>1011</v>
      </c>
      <c r="BA84" s="165" t="s">
        <v>1011</v>
      </c>
      <c r="BB84" s="165" t="s">
        <v>559</v>
      </c>
      <c r="BC84" s="165" t="s">
        <v>559</v>
      </c>
      <c r="BD84" s="165" t="s">
        <v>1010</v>
      </c>
      <c r="BE84" s="165" t="s">
        <v>559</v>
      </c>
      <c r="BF84" s="108"/>
    </row>
    <row r="85" spans="1:58" x14ac:dyDescent="0.25">
      <c r="A85" s="133" t="s">
        <v>153</v>
      </c>
      <c r="B85" s="111" t="s">
        <v>152</v>
      </c>
      <c r="C85" s="165" t="s">
        <v>1126</v>
      </c>
      <c r="D85" s="165" t="s">
        <v>1126</v>
      </c>
      <c r="E85" s="165" t="s">
        <v>1017</v>
      </c>
      <c r="F85" s="165" t="s">
        <v>1017</v>
      </c>
      <c r="G85" s="165" t="s">
        <v>1017</v>
      </c>
      <c r="H85" s="165" t="s">
        <v>1017</v>
      </c>
      <c r="I85" s="165" t="s">
        <v>1017</v>
      </c>
      <c r="J85" s="165" t="s">
        <v>1013</v>
      </c>
      <c r="K85" s="165" t="s">
        <v>1013</v>
      </c>
      <c r="L85" s="165" t="s">
        <v>545</v>
      </c>
      <c r="M85" s="165" t="s">
        <v>1010</v>
      </c>
      <c r="N85" s="165" t="s">
        <v>1010</v>
      </c>
      <c r="O85" s="165" t="s">
        <v>1018</v>
      </c>
      <c r="P85" s="165" t="s">
        <v>1018</v>
      </c>
      <c r="Q85" s="165" t="s">
        <v>1015</v>
      </c>
      <c r="R85" s="165" t="s">
        <v>1015</v>
      </c>
      <c r="S85" s="165" t="s">
        <v>1019</v>
      </c>
      <c r="T85" s="165" t="s">
        <v>1020</v>
      </c>
      <c r="U85" s="165" t="s">
        <v>1020</v>
      </c>
      <c r="V85" s="165" t="s">
        <v>559</v>
      </c>
      <c r="W85" s="165" t="s">
        <v>994</v>
      </c>
      <c r="X85" s="165" t="s">
        <v>994</v>
      </c>
      <c r="Y85" s="165" t="s">
        <v>994</v>
      </c>
      <c r="Z85" s="165" t="s">
        <v>994</v>
      </c>
      <c r="AA85" s="165" t="s">
        <v>994</v>
      </c>
      <c r="AB85" s="165" t="s">
        <v>994</v>
      </c>
      <c r="AC85" s="165" t="s">
        <v>994</v>
      </c>
      <c r="AD85" s="109" t="s">
        <v>1016</v>
      </c>
      <c r="AE85" s="165" t="s">
        <v>994</v>
      </c>
      <c r="AF85" s="165" t="s">
        <v>1015</v>
      </c>
      <c r="AG85" s="165" t="s">
        <v>559</v>
      </c>
      <c r="AH85" s="165" t="s">
        <v>1013</v>
      </c>
      <c r="AI85" s="165" t="s">
        <v>1013</v>
      </c>
      <c r="AJ85" s="165" t="s">
        <v>1013</v>
      </c>
      <c r="AK85" s="167" t="s">
        <v>950</v>
      </c>
      <c r="AL85" s="165" t="s">
        <v>1012</v>
      </c>
      <c r="AM85" s="165" t="s">
        <v>1012</v>
      </c>
      <c r="AN85" s="165" t="s">
        <v>545</v>
      </c>
      <c r="AO85" s="165" t="s">
        <v>545</v>
      </c>
      <c r="AP85" s="165" t="s">
        <v>545</v>
      </c>
      <c r="AQ85" s="165" t="s">
        <v>545</v>
      </c>
      <c r="AR85" s="165" t="s">
        <v>1008</v>
      </c>
      <c r="AS85" s="165" t="s">
        <v>559</v>
      </c>
      <c r="AT85" s="165" t="s">
        <v>1009</v>
      </c>
      <c r="AU85" s="165" t="s">
        <v>559</v>
      </c>
      <c r="AV85" s="165" t="s">
        <v>556</v>
      </c>
      <c r="AW85" s="165" t="s">
        <v>559</v>
      </c>
      <c r="AX85" s="165" t="s">
        <v>559</v>
      </c>
      <c r="AY85" s="165" t="s">
        <v>952</v>
      </c>
      <c r="AZ85" s="165" t="s">
        <v>1011</v>
      </c>
      <c r="BA85" s="165" t="s">
        <v>1011</v>
      </c>
      <c r="BB85" s="165" t="s">
        <v>559</v>
      </c>
      <c r="BC85" s="165" t="s">
        <v>559</v>
      </c>
      <c r="BD85" s="165" t="s">
        <v>1010</v>
      </c>
      <c r="BE85" s="165" t="s">
        <v>559</v>
      </c>
      <c r="BF85" s="108"/>
    </row>
    <row r="86" spans="1:58" x14ac:dyDescent="0.25">
      <c r="A86" s="133" t="s">
        <v>155</v>
      </c>
      <c r="B86" s="111" t="s">
        <v>154</v>
      </c>
      <c r="C86" s="165" t="s">
        <v>1126</v>
      </c>
      <c r="D86" s="165" t="s">
        <v>1126</v>
      </c>
      <c r="E86" s="165" t="s">
        <v>1017</v>
      </c>
      <c r="F86" s="165" t="s">
        <v>1017</v>
      </c>
      <c r="G86" s="165" t="s">
        <v>1017</v>
      </c>
      <c r="H86" s="165" t="s">
        <v>1017</v>
      </c>
      <c r="I86" s="165" t="s">
        <v>1017</v>
      </c>
      <c r="J86" s="165" t="s">
        <v>1013</v>
      </c>
      <c r="K86" s="165" t="s">
        <v>1013</v>
      </c>
      <c r="L86" s="165" t="s">
        <v>545</v>
      </c>
      <c r="M86" s="165" t="s">
        <v>1010</v>
      </c>
      <c r="N86" s="165" t="s">
        <v>1010</v>
      </c>
      <c r="O86" s="165" t="s">
        <v>1018</v>
      </c>
      <c r="P86" s="165" t="s">
        <v>1018</v>
      </c>
      <c r="Q86" s="165" t="s">
        <v>1015</v>
      </c>
      <c r="R86" s="165" t="s">
        <v>1015</v>
      </c>
      <c r="S86" s="165" t="s">
        <v>1019</v>
      </c>
      <c r="T86" s="165" t="s">
        <v>1020</v>
      </c>
      <c r="U86" s="165" t="s">
        <v>1020</v>
      </c>
      <c r="V86" s="165" t="s">
        <v>559</v>
      </c>
      <c r="W86" s="165" t="s">
        <v>994</v>
      </c>
      <c r="X86" s="165" t="s">
        <v>994</v>
      </c>
      <c r="Y86" s="165" t="s">
        <v>994</v>
      </c>
      <c r="Z86" s="165" t="s">
        <v>994</v>
      </c>
      <c r="AA86" s="165" t="s">
        <v>994</v>
      </c>
      <c r="AB86" s="165" t="s">
        <v>1007</v>
      </c>
      <c r="AC86" s="165" t="s">
        <v>994</v>
      </c>
      <c r="AD86" s="109" t="s">
        <v>1016</v>
      </c>
      <c r="AE86" s="165" t="s">
        <v>994</v>
      </c>
      <c r="AF86" s="165" t="s">
        <v>1015</v>
      </c>
      <c r="AG86" s="165" t="s">
        <v>559</v>
      </c>
      <c r="AH86" s="165" t="s">
        <v>1013</v>
      </c>
      <c r="AI86" s="165" t="s">
        <v>1013</v>
      </c>
      <c r="AJ86" s="165" t="s">
        <v>1013</v>
      </c>
      <c r="AK86" s="167" t="s">
        <v>950</v>
      </c>
      <c r="AL86" s="165" t="s">
        <v>1012</v>
      </c>
      <c r="AM86" s="165" t="s">
        <v>1012</v>
      </c>
      <c r="AN86" s="165" t="s">
        <v>545</v>
      </c>
      <c r="AO86" s="165" t="s">
        <v>545</v>
      </c>
      <c r="AP86" s="165" t="s">
        <v>545</v>
      </c>
      <c r="AQ86" s="165" t="s">
        <v>545</v>
      </c>
      <c r="AR86" s="165" t="s">
        <v>1008</v>
      </c>
      <c r="AS86" s="165" t="s">
        <v>559</v>
      </c>
      <c r="AT86" s="165" t="s">
        <v>1009</v>
      </c>
      <c r="AU86" s="165" t="s">
        <v>559</v>
      </c>
      <c r="AV86" s="165" t="s">
        <v>556</v>
      </c>
      <c r="AW86" s="165" t="s">
        <v>559</v>
      </c>
      <c r="AX86" s="165" t="s">
        <v>559</v>
      </c>
      <c r="AY86" s="165" t="s">
        <v>952</v>
      </c>
      <c r="AZ86" s="165" t="s">
        <v>1011</v>
      </c>
      <c r="BA86" s="165" t="s">
        <v>1011</v>
      </c>
      <c r="BB86" s="165" t="s">
        <v>559</v>
      </c>
      <c r="BC86" s="165" t="s">
        <v>559</v>
      </c>
      <c r="BD86" s="165" t="s">
        <v>1010</v>
      </c>
      <c r="BE86" s="165" t="s">
        <v>559</v>
      </c>
      <c r="BF86" s="108"/>
    </row>
    <row r="87" spans="1:58" x14ac:dyDescent="0.25">
      <c r="A87" s="133" t="s">
        <v>157</v>
      </c>
      <c r="B87" s="111" t="s">
        <v>156</v>
      </c>
      <c r="C87" s="165" t="s">
        <v>1126</v>
      </c>
      <c r="D87" s="165" t="s">
        <v>1126</v>
      </c>
      <c r="E87" s="165" t="s">
        <v>1017</v>
      </c>
      <c r="F87" s="165" t="s">
        <v>1017</v>
      </c>
      <c r="G87" s="165" t="s">
        <v>1017</v>
      </c>
      <c r="H87" s="165" t="s">
        <v>1017</v>
      </c>
      <c r="I87" s="165" t="s">
        <v>1017</v>
      </c>
      <c r="J87" s="165" t="s">
        <v>1013</v>
      </c>
      <c r="K87" s="165" t="s">
        <v>1013</v>
      </c>
      <c r="L87" s="165" t="s">
        <v>545</v>
      </c>
      <c r="M87" s="165" t="s">
        <v>1010</v>
      </c>
      <c r="N87" s="165" t="s">
        <v>1010</v>
      </c>
      <c r="O87" s="165" t="s">
        <v>1018</v>
      </c>
      <c r="P87" s="165" t="s">
        <v>1018</v>
      </c>
      <c r="Q87" s="165" t="s">
        <v>1015</v>
      </c>
      <c r="R87" s="165" t="s">
        <v>1015</v>
      </c>
      <c r="S87" s="165" t="s">
        <v>1019</v>
      </c>
      <c r="T87" s="165" t="s">
        <v>1020</v>
      </c>
      <c r="U87" s="165" t="s">
        <v>1020</v>
      </c>
      <c r="V87" s="165" t="s">
        <v>559</v>
      </c>
      <c r="W87" s="165" t="s">
        <v>994</v>
      </c>
      <c r="X87" s="165" t="s">
        <v>994</v>
      </c>
      <c r="Y87" s="165" t="s">
        <v>994</v>
      </c>
      <c r="Z87" s="165" t="s">
        <v>994</v>
      </c>
      <c r="AA87" s="165" t="s">
        <v>994</v>
      </c>
      <c r="AB87" s="165" t="s">
        <v>1005</v>
      </c>
      <c r="AC87" s="165" t="s">
        <v>994</v>
      </c>
      <c r="AD87" s="109" t="s">
        <v>1016</v>
      </c>
      <c r="AE87" s="165" t="s">
        <v>994</v>
      </c>
      <c r="AF87" s="165" t="s">
        <v>1015</v>
      </c>
      <c r="AG87" s="165" t="s">
        <v>559</v>
      </c>
      <c r="AH87" s="165" t="s">
        <v>1013</v>
      </c>
      <c r="AI87" s="165" t="s">
        <v>1013</v>
      </c>
      <c r="AJ87" s="165" t="s">
        <v>1013</v>
      </c>
      <c r="AK87" s="167" t="s">
        <v>950</v>
      </c>
      <c r="AL87" s="165" t="s">
        <v>1012</v>
      </c>
      <c r="AM87" s="165" t="s">
        <v>1012</v>
      </c>
      <c r="AN87" s="165" t="s">
        <v>545</v>
      </c>
      <c r="AO87" s="165" t="s">
        <v>545</v>
      </c>
      <c r="AP87" s="165" t="s">
        <v>545</v>
      </c>
      <c r="AQ87" s="165" t="s">
        <v>545</v>
      </c>
      <c r="AR87" s="165" t="s">
        <v>1008</v>
      </c>
      <c r="AS87" s="165" t="s">
        <v>559</v>
      </c>
      <c r="AT87" s="165" t="s">
        <v>1009</v>
      </c>
      <c r="AU87" s="165" t="s">
        <v>559</v>
      </c>
      <c r="AV87" s="165" t="s">
        <v>556</v>
      </c>
      <c r="AW87" s="165" t="s">
        <v>559</v>
      </c>
      <c r="AX87" s="165" t="s">
        <v>559</v>
      </c>
      <c r="AY87" s="165" t="s">
        <v>952</v>
      </c>
      <c r="AZ87" s="165" t="s">
        <v>1011</v>
      </c>
      <c r="BA87" s="165" t="s">
        <v>1011</v>
      </c>
      <c r="BB87" s="165" t="s">
        <v>559</v>
      </c>
      <c r="BC87" s="165" t="s">
        <v>559</v>
      </c>
      <c r="BD87" s="165" t="s">
        <v>1010</v>
      </c>
      <c r="BE87" s="165" t="s">
        <v>559</v>
      </c>
      <c r="BF87" s="108"/>
    </row>
    <row r="88" spans="1:58" x14ac:dyDescent="0.25">
      <c r="A88" s="133" t="s">
        <v>159</v>
      </c>
      <c r="B88" s="111" t="s">
        <v>158</v>
      </c>
      <c r="C88" s="165" t="s">
        <v>1126</v>
      </c>
      <c r="D88" s="165" t="s">
        <v>1126</v>
      </c>
      <c r="E88" s="165" t="s">
        <v>1017</v>
      </c>
      <c r="F88" s="165" t="s">
        <v>1017</v>
      </c>
      <c r="G88" s="165" t="s">
        <v>1017</v>
      </c>
      <c r="H88" s="165" t="s">
        <v>1017</v>
      </c>
      <c r="I88" s="165" t="s">
        <v>1017</v>
      </c>
      <c r="J88" s="165" t="s">
        <v>1013</v>
      </c>
      <c r="K88" s="165" t="s">
        <v>1013</v>
      </c>
      <c r="L88" s="165" t="s">
        <v>545</v>
      </c>
      <c r="M88" s="165" t="s">
        <v>1010</v>
      </c>
      <c r="N88" s="165" t="s">
        <v>1010</v>
      </c>
      <c r="O88" s="165" t="s">
        <v>1018</v>
      </c>
      <c r="P88" s="165" t="s">
        <v>1018</v>
      </c>
      <c r="Q88" s="165" t="s">
        <v>1015</v>
      </c>
      <c r="R88" s="165" t="s">
        <v>1015</v>
      </c>
      <c r="S88" s="165" t="s">
        <v>1019</v>
      </c>
      <c r="T88" s="165" t="s">
        <v>1020</v>
      </c>
      <c r="U88" s="165" t="s">
        <v>1020</v>
      </c>
      <c r="V88" s="165" t="s">
        <v>559</v>
      </c>
      <c r="W88" s="165" t="s">
        <v>994</v>
      </c>
      <c r="X88" s="165" t="s">
        <v>994</v>
      </c>
      <c r="Y88" s="165" t="s">
        <v>994</v>
      </c>
      <c r="Z88" s="165" t="s">
        <v>994</v>
      </c>
      <c r="AA88" s="165" t="s">
        <v>994</v>
      </c>
      <c r="AB88" s="165" t="s">
        <v>950</v>
      </c>
      <c r="AC88" s="165" t="s">
        <v>994</v>
      </c>
      <c r="AD88" s="109" t="s">
        <v>1016</v>
      </c>
      <c r="AE88" s="165" t="s">
        <v>994</v>
      </c>
      <c r="AF88" s="165" t="s">
        <v>1015</v>
      </c>
      <c r="AG88" s="165" t="s">
        <v>559</v>
      </c>
      <c r="AH88" s="165" t="s">
        <v>1013</v>
      </c>
      <c r="AI88" s="165" t="s">
        <v>1013</v>
      </c>
      <c r="AJ88" s="165" t="s">
        <v>1013</v>
      </c>
      <c r="AK88" s="167" t="s">
        <v>950</v>
      </c>
      <c r="AL88" s="165" t="s">
        <v>1014</v>
      </c>
      <c r="AM88" s="165" t="s">
        <v>1012</v>
      </c>
      <c r="AN88" s="165" t="s">
        <v>545</v>
      </c>
      <c r="AO88" s="165" t="s">
        <v>545</v>
      </c>
      <c r="AP88" s="165" t="s">
        <v>545</v>
      </c>
      <c r="AQ88" s="165" t="s">
        <v>545</v>
      </c>
      <c r="AR88" s="165" t="s">
        <v>1008</v>
      </c>
      <c r="AS88" s="165" t="s">
        <v>559</v>
      </c>
      <c r="AT88" s="165" t="s">
        <v>1009</v>
      </c>
      <c r="AU88" s="165" t="s">
        <v>559</v>
      </c>
      <c r="AV88" s="165" t="s">
        <v>556</v>
      </c>
      <c r="AW88" s="165" t="s">
        <v>559</v>
      </c>
      <c r="AX88" s="165" t="s">
        <v>559</v>
      </c>
      <c r="AY88" s="165" t="s">
        <v>952</v>
      </c>
      <c r="AZ88" s="165" t="s">
        <v>1011</v>
      </c>
      <c r="BA88" s="165" t="s">
        <v>1011</v>
      </c>
      <c r="BB88" s="165" t="s">
        <v>559</v>
      </c>
      <c r="BC88" s="165" t="s">
        <v>559</v>
      </c>
      <c r="BD88" s="165" t="s">
        <v>1010</v>
      </c>
      <c r="BE88" s="165" t="s">
        <v>559</v>
      </c>
      <c r="BF88" s="108"/>
    </row>
    <row r="89" spans="1:58" x14ac:dyDescent="0.25">
      <c r="A89" s="133" t="s">
        <v>161</v>
      </c>
      <c r="B89" s="111" t="s">
        <v>160</v>
      </c>
      <c r="C89" s="165" t="s">
        <v>1126</v>
      </c>
      <c r="D89" s="165" t="s">
        <v>1126</v>
      </c>
      <c r="E89" s="165" t="s">
        <v>1017</v>
      </c>
      <c r="F89" s="165" t="s">
        <v>1017</v>
      </c>
      <c r="G89" s="165" t="s">
        <v>1017</v>
      </c>
      <c r="H89" s="165" t="s">
        <v>1017</v>
      </c>
      <c r="I89" s="165" t="s">
        <v>1017</v>
      </c>
      <c r="J89" s="165" t="s">
        <v>1013</v>
      </c>
      <c r="K89" s="165" t="s">
        <v>1013</v>
      </c>
      <c r="L89" s="165" t="s">
        <v>545</v>
      </c>
      <c r="M89" s="165" t="s">
        <v>1010</v>
      </c>
      <c r="N89" s="165" t="s">
        <v>1010</v>
      </c>
      <c r="O89" s="165" t="s">
        <v>1018</v>
      </c>
      <c r="P89" s="165" t="s">
        <v>1018</v>
      </c>
      <c r="Q89" s="165" t="s">
        <v>1015</v>
      </c>
      <c r="R89" s="165" t="s">
        <v>1015</v>
      </c>
      <c r="S89" s="165" t="s">
        <v>1019</v>
      </c>
      <c r="T89" s="165" t="s">
        <v>1020</v>
      </c>
      <c r="U89" s="165" t="s">
        <v>1020</v>
      </c>
      <c r="V89" s="165" t="s">
        <v>559</v>
      </c>
      <c r="W89" s="165" t="s">
        <v>994</v>
      </c>
      <c r="X89" s="165" t="s">
        <v>994</v>
      </c>
      <c r="Y89" s="165" t="s">
        <v>994</v>
      </c>
      <c r="Z89" s="165" t="s">
        <v>994</v>
      </c>
      <c r="AA89" s="165" t="s">
        <v>994</v>
      </c>
      <c r="AB89" s="165" t="s">
        <v>1007</v>
      </c>
      <c r="AC89" s="165" t="s">
        <v>994</v>
      </c>
      <c r="AD89" s="109" t="s">
        <v>1016</v>
      </c>
      <c r="AE89" s="165" t="s">
        <v>994</v>
      </c>
      <c r="AF89" s="165" t="s">
        <v>1015</v>
      </c>
      <c r="AG89" s="165" t="s">
        <v>559</v>
      </c>
      <c r="AH89" s="165" t="s">
        <v>1013</v>
      </c>
      <c r="AI89" s="165" t="s">
        <v>1013</v>
      </c>
      <c r="AJ89" s="165" t="s">
        <v>1013</v>
      </c>
      <c r="AK89" s="167" t="s">
        <v>950</v>
      </c>
      <c r="AL89" s="165" t="s">
        <v>1012</v>
      </c>
      <c r="AM89" s="165" t="s">
        <v>1012</v>
      </c>
      <c r="AN89" s="165" t="s">
        <v>545</v>
      </c>
      <c r="AO89" s="165" t="s">
        <v>545</v>
      </c>
      <c r="AP89" s="165" t="s">
        <v>545</v>
      </c>
      <c r="AQ89" s="165" t="s">
        <v>545</v>
      </c>
      <c r="AR89" s="165" t="s">
        <v>1008</v>
      </c>
      <c r="AS89" s="165" t="s">
        <v>559</v>
      </c>
      <c r="AT89" s="165" t="s">
        <v>1009</v>
      </c>
      <c r="AU89" s="165" t="s">
        <v>559</v>
      </c>
      <c r="AV89" s="165" t="s">
        <v>556</v>
      </c>
      <c r="AW89" s="165" t="s">
        <v>559</v>
      </c>
      <c r="AX89" s="165" t="s">
        <v>559</v>
      </c>
      <c r="AY89" s="165" t="s">
        <v>952</v>
      </c>
      <c r="AZ89" s="165" t="s">
        <v>1011</v>
      </c>
      <c r="BA89" s="165" t="s">
        <v>1011</v>
      </c>
      <c r="BB89" s="165" t="s">
        <v>559</v>
      </c>
      <c r="BC89" s="165" t="s">
        <v>559</v>
      </c>
      <c r="BD89" s="165" t="s">
        <v>1010</v>
      </c>
      <c r="BE89" s="165" t="s">
        <v>559</v>
      </c>
      <c r="BF89" s="108"/>
    </row>
    <row r="90" spans="1:58" x14ac:dyDescent="0.25">
      <c r="A90" s="133" t="s">
        <v>163</v>
      </c>
      <c r="B90" s="111" t="s">
        <v>162</v>
      </c>
      <c r="C90" s="165" t="s">
        <v>1126</v>
      </c>
      <c r="D90" s="165" t="s">
        <v>1126</v>
      </c>
      <c r="E90" s="165" t="s">
        <v>1017</v>
      </c>
      <c r="F90" s="165" t="s">
        <v>1017</v>
      </c>
      <c r="G90" s="165" t="s">
        <v>1017</v>
      </c>
      <c r="H90" s="165" t="s">
        <v>1017</v>
      </c>
      <c r="I90" s="165" t="s">
        <v>1017</v>
      </c>
      <c r="J90" s="165" t="s">
        <v>1013</v>
      </c>
      <c r="K90" s="165" t="s">
        <v>1013</v>
      </c>
      <c r="L90" s="165" t="s">
        <v>545</v>
      </c>
      <c r="M90" s="165" t="s">
        <v>1010</v>
      </c>
      <c r="N90" s="165" t="s">
        <v>1010</v>
      </c>
      <c r="O90" s="165" t="s">
        <v>1018</v>
      </c>
      <c r="P90" s="165" t="s">
        <v>1018</v>
      </c>
      <c r="Q90" s="165" t="s">
        <v>1015</v>
      </c>
      <c r="R90" s="165" t="s">
        <v>1015</v>
      </c>
      <c r="S90" s="165" t="s">
        <v>1019</v>
      </c>
      <c r="T90" s="165" t="s">
        <v>1020</v>
      </c>
      <c r="U90" s="165" t="s">
        <v>1020</v>
      </c>
      <c r="V90" s="165" t="s">
        <v>559</v>
      </c>
      <c r="W90" s="165" t="s">
        <v>994</v>
      </c>
      <c r="X90" s="165" t="s">
        <v>994</v>
      </c>
      <c r="Y90" s="165" t="s">
        <v>994</v>
      </c>
      <c r="Z90" s="165" t="s">
        <v>994</v>
      </c>
      <c r="AA90" s="165" t="s">
        <v>994</v>
      </c>
      <c r="AB90" s="165" t="s">
        <v>1007</v>
      </c>
      <c r="AC90" s="165" t="s">
        <v>994</v>
      </c>
      <c r="AD90" s="109" t="s">
        <v>1016</v>
      </c>
      <c r="AE90" s="165" t="s">
        <v>994</v>
      </c>
      <c r="AF90" s="165" t="s">
        <v>1015</v>
      </c>
      <c r="AG90" s="165" t="s">
        <v>559</v>
      </c>
      <c r="AH90" s="165" t="s">
        <v>1013</v>
      </c>
      <c r="AI90" s="165" t="s">
        <v>1013</v>
      </c>
      <c r="AJ90" s="165" t="s">
        <v>1013</v>
      </c>
      <c r="AK90" s="167" t="s">
        <v>953</v>
      </c>
      <c r="AL90" s="165" t="s">
        <v>1012</v>
      </c>
      <c r="AM90" s="165" t="s">
        <v>1012</v>
      </c>
      <c r="AN90" s="165" t="s">
        <v>545</v>
      </c>
      <c r="AO90" s="165" t="s">
        <v>545</v>
      </c>
      <c r="AP90" s="165" t="s">
        <v>545</v>
      </c>
      <c r="AQ90" s="165" t="s">
        <v>545</v>
      </c>
      <c r="AR90" s="165" t="s">
        <v>1008</v>
      </c>
      <c r="AS90" s="165" t="s">
        <v>559</v>
      </c>
      <c r="AT90" s="165" t="s">
        <v>1009</v>
      </c>
      <c r="AU90" s="165" t="s">
        <v>559</v>
      </c>
      <c r="AV90" s="165" t="s">
        <v>556</v>
      </c>
      <c r="AW90" s="165" t="s">
        <v>559</v>
      </c>
      <c r="AX90" s="165" t="s">
        <v>559</v>
      </c>
      <c r="AY90" s="165" t="s">
        <v>952</v>
      </c>
      <c r="AZ90" s="165" t="s">
        <v>1011</v>
      </c>
      <c r="BA90" s="165" t="s">
        <v>1011</v>
      </c>
      <c r="BB90" s="165" t="s">
        <v>559</v>
      </c>
      <c r="BC90" s="165" t="s">
        <v>559</v>
      </c>
      <c r="BD90" s="165" t="s">
        <v>1010</v>
      </c>
      <c r="BE90" s="165" t="s">
        <v>559</v>
      </c>
      <c r="BF90" s="108"/>
    </row>
    <row r="91" spans="1:58" x14ac:dyDescent="0.25">
      <c r="A91" s="133" t="s">
        <v>165</v>
      </c>
      <c r="B91" s="111" t="s">
        <v>164</v>
      </c>
      <c r="C91" s="165" t="s">
        <v>1126</v>
      </c>
      <c r="D91" s="165" t="s">
        <v>1126</v>
      </c>
      <c r="E91" s="165" t="s">
        <v>1017</v>
      </c>
      <c r="F91" s="165" t="s">
        <v>1017</v>
      </c>
      <c r="G91" s="165" t="s">
        <v>1017</v>
      </c>
      <c r="H91" s="165" t="s">
        <v>1017</v>
      </c>
      <c r="I91" s="165" t="s">
        <v>1017</v>
      </c>
      <c r="J91" s="165" t="s">
        <v>1013</v>
      </c>
      <c r="K91" s="165" t="s">
        <v>1013</v>
      </c>
      <c r="L91" s="165" t="s">
        <v>545</v>
      </c>
      <c r="M91" s="165" t="s">
        <v>1010</v>
      </c>
      <c r="N91" s="165" t="s">
        <v>1010</v>
      </c>
      <c r="O91" s="165" t="s">
        <v>1018</v>
      </c>
      <c r="P91" s="165" t="s">
        <v>1018</v>
      </c>
      <c r="Q91" s="165" t="s">
        <v>1015</v>
      </c>
      <c r="R91" s="165" t="s">
        <v>1015</v>
      </c>
      <c r="S91" s="165" t="s">
        <v>1019</v>
      </c>
      <c r="T91" s="165" t="s">
        <v>1020</v>
      </c>
      <c r="U91" s="165" t="s">
        <v>1020</v>
      </c>
      <c r="V91" s="165" t="s">
        <v>559</v>
      </c>
      <c r="W91" s="165" t="s">
        <v>994</v>
      </c>
      <c r="X91" s="165" t="s">
        <v>994</v>
      </c>
      <c r="Y91" s="165" t="s">
        <v>994</v>
      </c>
      <c r="Z91" s="165" t="s">
        <v>994</v>
      </c>
      <c r="AA91" s="165" t="s">
        <v>994</v>
      </c>
      <c r="AB91" s="165" t="s">
        <v>950</v>
      </c>
      <c r="AC91" s="165" t="s">
        <v>994</v>
      </c>
      <c r="AD91" s="109" t="s">
        <v>1016</v>
      </c>
      <c r="AE91" s="165" t="s">
        <v>994</v>
      </c>
      <c r="AF91" s="165" t="s">
        <v>1015</v>
      </c>
      <c r="AG91" s="165" t="s">
        <v>559</v>
      </c>
      <c r="AH91" s="165" t="s">
        <v>1013</v>
      </c>
      <c r="AI91" s="165" t="s">
        <v>1013</v>
      </c>
      <c r="AJ91" s="165" t="s">
        <v>1013</v>
      </c>
      <c r="AK91" s="167" t="s">
        <v>950</v>
      </c>
      <c r="AL91" s="165" t="s">
        <v>1012</v>
      </c>
      <c r="AM91" s="165" t="s">
        <v>1012</v>
      </c>
      <c r="AN91" s="165" t="s">
        <v>545</v>
      </c>
      <c r="AO91" s="165" t="s">
        <v>545</v>
      </c>
      <c r="AP91" s="165" t="s">
        <v>545</v>
      </c>
      <c r="AQ91" s="165" t="s">
        <v>545</v>
      </c>
      <c r="AR91" s="165" t="s">
        <v>1008</v>
      </c>
      <c r="AS91" s="165" t="s">
        <v>559</v>
      </c>
      <c r="AT91" s="165" t="s">
        <v>1009</v>
      </c>
      <c r="AU91" s="165" t="s">
        <v>559</v>
      </c>
      <c r="AV91" s="165" t="s">
        <v>556</v>
      </c>
      <c r="AW91" s="165" t="s">
        <v>559</v>
      </c>
      <c r="AX91" s="165" t="s">
        <v>559</v>
      </c>
      <c r="AY91" s="165" t="s">
        <v>952</v>
      </c>
      <c r="AZ91" s="165" t="s">
        <v>1011</v>
      </c>
      <c r="BA91" s="165" t="s">
        <v>1011</v>
      </c>
      <c r="BB91" s="165" t="s">
        <v>559</v>
      </c>
      <c r="BC91" s="165" t="s">
        <v>559</v>
      </c>
      <c r="BD91" s="165" t="s">
        <v>1010</v>
      </c>
      <c r="BE91" s="165" t="s">
        <v>559</v>
      </c>
      <c r="BF91" s="108"/>
    </row>
    <row r="92" spans="1:58" x14ac:dyDescent="0.25">
      <c r="A92" s="133" t="s">
        <v>843</v>
      </c>
      <c r="B92" s="111" t="s">
        <v>166</v>
      </c>
      <c r="C92" s="165" t="s">
        <v>1126</v>
      </c>
      <c r="D92" s="165" t="s">
        <v>1126</v>
      </c>
      <c r="E92" s="165" t="s">
        <v>1017</v>
      </c>
      <c r="F92" s="165" t="s">
        <v>1017</v>
      </c>
      <c r="G92" s="165" t="s">
        <v>1017</v>
      </c>
      <c r="H92" s="165" t="s">
        <v>1017</v>
      </c>
      <c r="I92" s="165" t="s">
        <v>1017</v>
      </c>
      <c r="J92" s="165" t="s">
        <v>1013</v>
      </c>
      <c r="K92" s="165" t="s">
        <v>1013</v>
      </c>
      <c r="L92" s="165" t="s">
        <v>545</v>
      </c>
      <c r="M92" s="165" t="s">
        <v>1010</v>
      </c>
      <c r="N92" s="165" t="s">
        <v>1010</v>
      </c>
      <c r="O92" s="165" t="s">
        <v>1018</v>
      </c>
      <c r="P92" s="165" t="s">
        <v>1018</v>
      </c>
      <c r="Q92" s="165" t="s">
        <v>1015</v>
      </c>
      <c r="R92" s="165" t="s">
        <v>1015</v>
      </c>
      <c r="S92" s="165" t="s">
        <v>1019</v>
      </c>
      <c r="T92" s="165" t="s">
        <v>1020</v>
      </c>
      <c r="U92" s="165" t="s">
        <v>1020</v>
      </c>
      <c r="V92" s="165" t="s">
        <v>559</v>
      </c>
      <c r="W92" s="165" t="s">
        <v>994</v>
      </c>
      <c r="X92" s="165" t="s">
        <v>994</v>
      </c>
      <c r="Y92" s="165" t="s">
        <v>994</v>
      </c>
      <c r="Z92" s="165" t="s">
        <v>994</v>
      </c>
      <c r="AA92" s="165" t="s">
        <v>994</v>
      </c>
      <c r="AB92" s="165" t="s">
        <v>950</v>
      </c>
      <c r="AC92" s="165" t="s">
        <v>994</v>
      </c>
      <c r="AD92" s="109" t="s">
        <v>1016</v>
      </c>
      <c r="AE92" s="165" t="s">
        <v>994</v>
      </c>
      <c r="AF92" s="165" t="s">
        <v>1015</v>
      </c>
      <c r="AG92" s="165" t="s">
        <v>559</v>
      </c>
      <c r="AH92" s="165" t="s">
        <v>1013</v>
      </c>
      <c r="AI92" s="165" t="s">
        <v>1013</v>
      </c>
      <c r="AJ92" s="165" t="s">
        <v>1013</v>
      </c>
      <c r="AK92" s="167" t="s">
        <v>950</v>
      </c>
      <c r="AL92" s="165" t="s">
        <v>1012</v>
      </c>
      <c r="AM92" s="165" t="s">
        <v>1012</v>
      </c>
      <c r="AN92" s="165" t="s">
        <v>545</v>
      </c>
      <c r="AO92" s="165" t="s">
        <v>545</v>
      </c>
      <c r="AP92" s="165" t="s">
        <v>545</v>
      </c>
      <c r="AQ92" s="165" t="s">
        <v>545</v>
      </c>
      <c r="AR92" s="165" t="s">
        <v>1008</v>
      </c>
      <c r="AS92" s="165" t="s">
        <v>559</v>
      </c>
      <c r="AT92" s="165" t="s">
        <v>1009</v>
      </c>
      <c r="AU92" s="165" t="s">
        <v>559</v>
      </c>
      <c r="AV92" s="165" t="s">
        <v>556</v>
      </c>
      <c r="AW92" s="165" t="s">
        <v>559</v>
      </c>
      <c r="AX92" s="165" t="s">
        <v>559</v>
      </c>
      <c r="AY92" s="165" t="s">
        <v>952</v>
      </c>
      <c r="AZ92" s="165" t="s">
        <v>1011</v>
      </c>
      <c r="BA92" s="165" t="s">
        <v>1011</v>
      </c>
      <c r="BB92" s="165" t="s">
        <v>951</v>
      </c>
      <c r="BC92" s="165" t="s">
        <v>559</v>
      </c>
      <c r="BD92" s="165" t="s">
        <v>1010</v>
      </c>
      <c r="BE92" s="165" t="s">
        <v>559</v>
      </c>
      <c r="BF92" s="108"/>
    </row>
    <row r="93" spans="1:58" x14ac:dyDescent="0.25">
      <c r="A93" s="133" t="s">
        <v>847</v>
      </c>
      <c r="B93" s="111" t="s">
        <v>297</v>
      </c>
      <c r="C93" s="165" t="s">
        <v>1126</v>
      </c>
      <c r="D93" s="165" t="s">
        <v>1126</v>
      </c>
      <c r="E93" s="165" t="s">
        <v>1017</v>
      </c>
      <c r="F93" s="165" t="s">
        <v>1017</v>
      </c>
      <c r="G93" s="165" t="s">
        <v>1017</v>
      </c>
      <c r="H93" s="165" t="s">
        <v>1017</v>
      </c>
      <c r="I93" s="165" t="s">
        <v>1017</v>
      </c>
      <c r="J93" s="165" t="s">
        <v>1013</v>
      </c>
      <c r="K93" s="165" t="s">
        <v>1013</v>
      </c>
      <c r="L93" s="165" t="s">
        <v>545</v>
      </c>
      <c r="M93" s="165" t="s">
        <v>1010</v>
      </c>
      <c r="N93" s="165" t="s">
        <v>1010</v>
      </c>
      <c r="O93" s="165" t="s">
        <v>1018</v>
      </c>
      <c r="P93" s="165" t="s">
        <v>1018</v>
      </c>
      <c r="Q93" s="165" t="s">
        <v>1015</v>
      </c>
      <c r="R93" s="165" t="s">
        <v>1015</v>
      </c>
      <c r="S93" s="165" t="s">
        <v>1019</v>
      </c>
      <c r="T93" s="165" t="s">
        <v>1020</v>
      </c>
      <c r="U93" s="165" t="s">
        <v>1020</v>
      </c>
      <c r="V93" s="165" t="s">
        <v>559</v>
      </c>
      <c r="W93" s="165" t="s">
        <v>994</v>
      </c>
      <c r="X93" s="165" t="s">
        <v>994</v>
      </c>
      <c r="Y93" s="165" t="s">
        <v>994</v>
      </c>
      <c r="Z93" s="165" t="s">
        <v>994</v>
      </c>
      <c r="AA93" s="165" t="s">
        <v>994</v>
      </c>
      <c r="AB93" s="165" t="s">
        <v>950</v>
      </c>
      <c r="AC93" s="165" t="s">
        <v>994</v>
      </c>
      <c r="AD93" s="109" t="s">
        <v>1016</v>
      </c>
      <c r="AE93" s="165" t="s">
        <v>994</v>
      </c>
      <c r="AF93" s="165" t="s">
        <v>1015</v>
      </c>
      <c r="AG93" s="165" t="s">
        <v>559</v>
      </c>
      <c r="AH93" s="165" t="s">
        <v>1013</v>
      </c>
      <c r="AI93" s="165" t="s">
        <v>1013</v>
      </c>
      <c r="AJ93" s="165" t="s">
        <v>1013</v>
      </c>
      <c r="AK93" s="167" t="s">
        <v>950</v>
      </c>
      <c r="AL93" s="165" t="s">
        <v>1012</v>
      </c>
      <c r="AM93" s="165" t="s">
        <v>1012</v>
      </c>
      <c r="AN93" s="165" t="s">
        <v>545</v>
      </c>
      <c r="AO93" s="165" t="s">
        <v>545</v>
      </c>
      <c r="AP93" s="165" t="s">
        <v>545</v>
      </c>
      <c r="AQ93" s="165" t="s">
        <v>545</v>
      </c>
      <c r="AR93" s="165" t="s">
        <v>1008</v>
      </c>
      <c r="AS93" s="165" t="s">
        <v>559</v>
      </c>
      <c r="AT93" s="165" t="s">
        <v>1009</v>
      </c>
      <c r="AU93" s="165" t="s">
        <v>559</v>
      </c>
      <c r="AV93" s="165" t="s">
        <v>556</v>
      </c>
      <c r="AW93" s="165" t="s">
        <v>559</v>
      </c>
      <c r="AX93" s="165" t="s">
        <v>559</v>
      </c>
      <c r="AY93" s="165" t="s">
        <v>952</v>
      </c>
      <c r="AZ93" s="165" t="s">
        <v>1011</v>
      </c>
      <c r="BA93" s="165" t="s">
        <v>1011</v>
      </c>
      <c r="BB93" s="165" t="s">
        <v>559</v>
      </c>
      <c r="BC93" s="165" t="s">
        <v>559</v>
      </c>
      <c r="BD93" s="165" t="s">
        <v>1010</v>
      </c>
      <c r="BE93" s="165" t="s">
        <v>559</v>
      </c>
      <c r="BF93" s="108"/>
    </row>
    <row r="94" spans="1:58" x14ac:dyDescent="0.25">
      <c r="A94" s="133" t="s">
        <v>168</v>
      </c>
      <c r="B94" s="111" t="s">
        <v>167</v>
      </c>
      <c r="C94" s="165" t="s">
        <v>1126</v>
      </c>
      <c r="D94" s="165" t="s">
        <v>1126</v>
      </c>
      <c r="E94" s="165" t="s">
        <v>1017</v>
      </c>
      <c r="F94" s="165" t="s">
        <v>1017</v>
      </c>
      <c r="G94" s="165" t="s">
        <v>1017</v>
      </c>
      <c r="H94" s="165" t="s">
        <v>1017</v>
      </c>
      <c r="I94" s="165" t="s">
        <v>1017</v>
      </c>
      <c r="J94" s="165" t="s">
        <v>1013</v>
      </c>
      <c r="K94" s="165" t="s">
        <v>1013</v>
      </c>
      <c r="L94" s="165" t="s">
        <v>545</v>
      </c>
      <c r="M94" s="165" t="s">
        <v>1010</v>
      </c>
      <c r="N94" s="165" t="s">
        <v>1010</v>
      </c>
      <c r="O94" s="165" t="s">
        <v>1018</v>
      </c>
      <c r="P94" s="165" t="s">
        <v>1018</v>
      </c>
      <c r="Q94" s="165" t="s">
        <v>1015</v>
      </c>
      <c r="R94" s="165" t="s">
        <v>1015</v>
      </c>
      <c r="S94" s="165" t="s">
        <v>1019</v>
      </c>
      <c r="T94" s="165" t="s">
        <v>1020</v>
      </c>
      <c r="U94" s="165" t="s">
        <v>1020</v>
      </c>
      <c r="V94" s="165" t="s">
        <v>559</v>
      </c>
      <c r="W94" s="165" t="s">
        <v>994</v>
      </c>
      <c r="X94" s="165" t="s">
        <v>994</v>
      </c>
      <c r="Y94" s="165" t="s">
        <v>994</v>
      </c>
      <c r="Z94" s="165" t="s">
        <v>994</v>
      </c>
      <c r="AA94" s="165" t="s">
        <v>994</v>
      </c>
      <c r="AB94" s="165" t="s">
        <v>950</v>
      </c>
      <c r="AC94" s="165" t="s">
        <v>994</v>
      </c>
      <c r="AD94" s="109" t="s">
        <v>1016</v>
      </c>
      <c r="AE94" s="165" t="s">
        <v>994</v>
      </c>
      <c r="AF94" s="165" t="s">
        <v>1015</v>
      </c>
      <c r="AG94" s="165" t="s">
        <v>559</v>
      </c>
      <c r="AH94" s="165" t="s">
        <v>1013</v>
      </c>
      <c r="AI94" s="165" t="s">
        <v>1013</v>
      </c>
      <c r="AJ94" s="165" t="s">
        <v>1013</v>
      </c>
      <c r="AK94" s="167" t="s">
        <v>950</v>
      </c>
      <c r="AL94" s="165" t="s">
        <v>1012</v>
      </c>
      <c r="AM94" s="165" t="s">
        <v>1012</v>
      </c>
      <c r="AN94" s="165" t="s">
        <v>545</v>
      </c>
      <c r="AO94" s="165" t="s">
        <v>545</v>
      </c>
      <c r="AP94" s="165" t="s">
        <v>545</v>
      </c>
      <c r="AQ94" s="165" t="s">
        <v>545</v>
      </c>
      <c r="AR94" s="165" t="s">
        <v>1008</v>
      </c>
      <c r="AS94" s="165" t="s">
        <v>559</v>
      </c>
      <c r="AT94" s="165" t="s">
        <v>1009</v>
      </c>
      <c r="AU94" s="165" t="s">
        <v>559</v>
      </c>
      <c r="AV94" s="165" t="s">
        <v>556</v>
      </c>
      <c r="AW94" s="165" t="s">
        <v>559</v>
      </c>
      <c r="AX94" s="165" t="s">
        <v>559</v>
      </c>
      <c r="AY94" s="165" t="s">
        <v>952</v>
      </c>
      <c r="AZ94" s="165" t="s">
        <v>1011</v>
      </c>
      <c r="BA94" s="165" t="s">
        <v>1011</v>
      </c>
      <c r="BB94" s="165" t="s">
        <v>559</v>
      </c>
      <c r="BC94" s="165" t="s">
        <v>559</v>
      </c>
      <c r="BD94" s="165" t="s">
        <v>1010</v>
      </c>
      <c r="BE94" s="165" t="s">
        <v>559</v>
      </c>
      <c r="BF94" s="108"/>
    </row>
    <row r="95" spans="1:58" x14ac:dyDescent="0.25">
      <c r="A95" s="133" t="s">
        <v>170</v>
      </c>
      <c r="B95" s="111" t="s">
        <v>169</v>
      </c>
      <c r="C95" s="165" t="s">
        <v>1126</v>
      </c>
      <c r="D95" s="165" t="s">
        <v>1126</v>
      </c>
      <c r="E95" s="165" t="s">
        <v>1017</v>
      </c>
      <c r="F95" s="165" t="s">
        <v>1017</v>
      </c>
      <c r="G95" s="165" t="s">
        <v>1017</v>
      </c>
      <c r="H95" s="165" t="s">
        <v>1017</v>
      </c>
      <c r="I95" s="165" t="s">
        <v>1017</v>
      </c>
      <c r="J95" s="165" t="s">
        <v>1013</v>
      </c>
      <c r="K95" s="165" t="s">
        <v>1013</v>
      </c>
      <c r="L95" s="165" t="s">
        <v>545</v>
      </c>
      <c r="M95" s="165" t="s">
        <v>1010</v>
      </c>
      <c r="N95" s="165" t="s">
        <v>1010</v>
      </c>
      <c r="O95" s="165" t="s">
        <v>1018</v>
      </c>
      <c r="P95" s="165" t="s">
        <v>1018</v>
      </c>
      <c r="Q95" s="165" t="s">
        <v>1015</v>
      </c>
      <c r="R95" s="165" t="s">
        <v>1015</v>
      </c>
      <c r="S95" s="165" t="s">
        <v>1019</v>
      </c>
      <c r="T95" s="165" t="s">
        <v>1020</v>
      </c>
      <c r="U95" s="165" t="s">
        <v>1020</v>
      </c>
      <c r="V95" s="165" t="s">
        <v>559</v>
      </c>
      <c r="W95" s="165" t="s">
        <v>994</v>
      </c>
      <c r="X95" s="165" t="s">
        <v>994</v>
      </c>
      <c r="Y95" s="165" t="s">
        <v>994</v>
      </c>
      <c r="Z95" s="165" t="s">
        <v>994</v>
      </c>
      <c r="AA95" s="165" t="s">
        <v>994</v>
      </c>
      <c r="AB95" s="165" t="s">
        <v>1007</v>
      </c>
      <c r="AC95" s="165" t="s">
        <v>994</v>
      </c>
      <c r="AD95" s="109" t="s">
        <v>1016</v>
      </c>
      <c r="AE95" s="165" t="s">
        <v>994</v>
      </c>
      <c r="AF95" s="165" t="s">
        <v>1015</v>
      </c>
      <c r="AG95" s="165" t="s">
        <v>559</v>
      </c>
      <c r="AH95" s="165" t="s">
        <v>1013</v>
      </c>
      <c r="AI95" s="165" t="s">
        <v>1013</v>
      </c>
      <c r="AJ95" s="165" t="s">
        <v>1013</v>
      </c>
      <c r="AK95" s="167" t="s">
        <v>950</v>
      </c>
      <c r="AL95" s="165" t="s">
        <v>1012</v>
      </c>
      <c r="AM95" s="165" t="s">
        <v>1012</v>
      </c>
      <c r="AN95" s="165" t="s">
        <v>545</v>
      </c>
      <c r="AO95" s="165" t="s">
        <v>545</v>
      </c>
      <c r="AP95" s="165" t="s">
        <v>545</v>
      </c>
      <c r="AQ95" s="165" t="s">
        <v>545</v>
      </c>
      <c r="AR95" s="165" t="s">
        <v>1008</v>
      </c>
      <c r="AS95" s="165" t="s">
        <v>559</v>
      </c>
      <c r="AT95" s="165" t="s">
        <v>1009</v>
      </c>
      <c r="AU95" s="165" t="s">
        <v>559</v>
      </c>
      <c r="AV95" s="165" t="s">
        <v>556</v>
      </c>
      <c r="AW95" s="165" t="s">
        <v>559</v>
      </c>
      <c r="AX95" s="165" t="s">
        <v>559</v>
      </c>
      <c r="AY95" s="165" t="s">
        <v>952</v>
      </c>
      <c r="AZ95" s="165" t="s">
        <v>1011</v>
      </c>
      <c r="BA95" s="165" t="s">
        <v>1011</v>
      </c>
      <c r="BB95" s="165" t="s">
        <v>559</v>
      </c>
      <c r="BC95" s="165" t="s">
        <v>559</v>
      </c>
      <c r="BD95" s="165" t="s">
        <v>1010</v>
      </c>
      <c r="BE95" s="165" t="s">
        <v>559</v>
      </c>
      <c r="BF95" s="108"/>
    </row>
    <row r="96" spans="1:58" x14ac:dyDescent="0.25">
      <c r="A96" s="133" t="s">
        <v>846</v>
      </c>
      <c r="B96" s="111" t="s">
        <v>171</v>
      </c>
      <c r="C96" s="165" t="s">
        <v>1126</v>
      </c>
      <c r="D96" s="165" t="s">
        <v>1126</v>
      </c>
      <c r="E96" s="165" t="s">
        <v>1017</v>
      </c>
      <c r="F96" s="165" t="s">
        <v>1017</v>
      </c>
      <c r="G96" s="165" t="s">
        <v>1017</v>
      </c>
      <c r="H96" s="165" t="s">
        <v>1017</v>
      </c>
      <c r="I96" s="165" t="s">
        <v>1017</v>
      </c>
      <c r="J96" s="165" t="s">
        <v>1013</v>
      </c>
      <c r="K96" s="165" t="s">
        <v>1013</v>
      </c>
      <c r="L96" s="165" t="s">
        <v>545</v>
      </c>
      <c r="M96" s="165" t="s">
        <v>1010</v>
      </c>
      <c r="N96" s="165" t="s">
        <v>1010</v>
      </c>
      <c r="O96" s="165" t="s">
        <v>1018</v>
      </c>
      <c r="P96" s="165" t="s">
        <v>1018</v>
      </c>
      <c r="Q96" s="165" t="s">
        <v>1015</v>
      </c>
      <c r="R96" s="165" t="s">
        <v>1015</v>
      </c>
      <c r="S96" s="165" t="s">
        <v>1019</v>
      </c>
      <c r="T96" s="165" t="s">
        <v>1020</v>
      </c>
      <c r="U96" s="165" t="s">
        <v>1020</v>
      </c>
      <c r="V96" s="165" t="s">
        <v>559</v>
      </c>
      <c r="W96" s="165" t="s">
        <v>994</v>
      </c>
      <c r="X96" s="165" t="s">
        <v>994</v>
      </c>
      <c r="Y96" s="165" t="s">
        <v>994</v>
      </c>
      <c r="Z96" s="165" t="s">
        <v>994</v>
      </c>
      <c r="AA96" s="165" t="s">
        <v>994</v>
      </c>
      <c r="AB96" s="165" t="s">
        <v>1007</v>
      </c>
      <c r="AC96" s="165" t="s">
        <v>994</v>
      </c>
      <c r="AD96" s="109" t="s">
        <v>1016</v>
      </c>
      <c r="AE96" s="165" t="s">
        <v>994</v>
      </c>
      <c r="AF96" s="165" t="s">
        <v>1015</v>
      </c>
      <c r="AG96" s="165" t="s">
        <v>559</v>
      </c>
      <c r="AH96" s="165" t="s">
        <v>1013</v>
      </c>
      <c r="AI96" s="165" t="s">
        <v>1013</v>
      </c>
      <c r="AJ96" s="165" t="s">
        <v>1013</v>
      </c>
      <c r="AK96" s="167" t="s">
        <v>950</v>
      </c>
      <c r="AL96" s="165" t="s">
        <v>1012</v>
      </c>
      <c r="AM96" s="165" t="s">
        <v>1012</v>
      </c>
      <c r="AN96" s="165" t="s">
        <v>545</v>
      </c>
      <c r="AO96" s="165" t="s">
        <v>545</v>
      </c>
      <c r="AP96" s="165" t="s">
        <v>545</v>
      </c>
      <c r="AQ96" s="165" t="s">
        <v>545</v>
      </c>
      <c r="AR96" s="165" t="s">
        <v>1008</v>
      </c>
      <c r="AS96" s="165" t="s">
        <v>559</v>
      </c>
      <c r="AT96" s="165" t="s">
        <v>1009</v>
      </c>
      <c r="AU96" s="165" t="s">
        <v>559</v>
      </c>
      <c r="AV96" s="165" t="s">
        <v>556</v>
      </c>
      <c r="AW96" s="165" t="s">
        <v>559</v>
      </c>
      <c r="AX96" s="165" t="s">
        <v>559</v>
      </c>
      <c r="AY96" s="165" t="s">
        <v>952</v>
      </c>
      <c r="AZ96" s="165" t="s">
        <v>1011</v>
      </c>
      <c r="BA96" s="165" t="s">
        <v>1011</v>
      </c>
      <c r="BB96" s="165" t="s">
        <v>559</v>
      </c>
      <c r="BC96" s="165" t="s">
        <v>559</v>
      </c>
      <c r="BD96" s="165" t="s">
        <v>1010</v>
      </c>
      <c r="BE96" s="165" t="s">
        <v>559</v>
      </c>
      <c r="BF96" s="108"/>
    </row>
    <row r="97" spans="1:58" x14ac:dyDescent="0.25">
      <c r="A97" s="133" t="s">
        <v>378</v>
      </c>
      <c r="B97" s="111" t="s">
        <v>172</v>
      </c>
      <c r="C97" s="165" t="s">
        <v>1126</v>
      </c>
      <c r="D97" s="165" t="s">
        <v>1126</v>
      </c>
      <c r="E97" s="165" t="s">
        <v>1017</v>
      </c>
      <c r="F97" s="165" t="s">
        <v>1017</v>
      </c>
      <c r="G97" s="165" t="s">
        <v>1017</v>
      </c>
      <c r="H97" s="165" t="s">
        <v>1017</v>
      </c>
      <c r="I97" s="165" t="s">
        <v>1017</v>
      </c>
      <c r="J97" s="165" t="s">
        <v>1013</v>
      </c>
      <c r="K97" s="165" t="s">
        <v>1013</v>
      </c>
      <c r="L97" s="165" t="s">
        <v>545</v>
      </c>
      <c r="M97" s="165" t="s">
        <v>1010</v>
      </c>
      <c r="N97" s="165" t="s">
        <v>1010</v>
      </c>
      <c r="O97" s="165" t="s">
        <v>1018</v>
      </c>
      <c r="P97" s="165" t="s">
        <v>1018</v>
      </c>
      <c r="Q97" s="165" t="s">
        <v>1015</v>
      </c>
      <c r="R97" s="165" t="s">
        <v>1015</v>
      </c>
      <c r="S97" s="165" t="s">
        <v>1019</v>
      </c>
      <c r="T97" s="165" t="s">
        <v>1020</v>
      </c>
      <c r="U97" s="165" t="s">
        <v>1020</v>
      </c>
      <c r="V97" s="165" t="s">
        <v>559</v>
      </c>
      <c r="W97" s="165" t="s">
        <v>994</v>
      </c>
      <c r="X97" s="165" t="s">
        <v>994</v>
      </c>
      <c r="Y97" s="165" t="s">
        <v>994</v>
      </c>
      <c r="Z97" s="165" t="s">
        <v>994</v>
      </c>
      <c r="AA97" s="165" t="s">
        <v>994</v>
      </c>
      <c r="AB97" s="165" t="s">
        <v>950</v>
      </c>
      <c r="AC97" s="165" t="s">
        <v>994</v>
      </c>
      <c r="AD97" s="109" t="s">
        <v>1016</v>
      </c>
      <c r="AE97" s="165" t="s">
        <v>994</v>
      </c>
      <c r="AF97" s="165" t="s">
        <v>1015</v>
      </c>
      <c r="AG97" s="165" t="s">
        <v>559</v>
      </c>
      <c r="AH97" s="165" t="s">
        <v>1013</v>
      </c>
      <c r="AI97" s="165" t="s">
        <v>1013</v>
      </c>
      <c r="AJ97" s="165" t="s">
        <v>1013</v>
      </c>
      <c r="AK97" s="167" t="s">
        <v>950</v>
      </c>
      <c r="AL97" s="165" t="s">
        <v>1012</v>
      </c>
      <c r="AM97" s="165" t="s">
        <v>1012</v>
      </c>
      <c r="AN97" s="165" t="s">
        <v>545</v>
      </c>
      <c r="AO97" s="165" t="s">
        <v>545</v>
      </c>
      <c r="AP97" s="165" t="s">
        <v>545</v>
      </c>
      <c r="AQ97" s="165" t="s">
        <v>545</v>
      </c>
      <c r="AR97" s="165" t="s">
        <v>1008</v>
      </c>
      <c r="AS97" s="165" t="s">
        <v>559</v>
      </c>
      <c r="AT97" s="165" t="s">
        <v>1009</v>
      </c>
      <c r="AU97" s="165" t="s">
        <v>559</v>
      </c>
      <c r="AV97" s="165" t="s">
        <v>556</v>
      </c>
      <c r="AW97" s="165" t="s">
        <v>559</v>
      </c>
      <c r="AX97" s="165" t="s">
        <v>559</v>
      </c>
      <c r="AY97" s="165" t="s">
        <v>952</v>
      </c>
      <c r="AZ97" s="165" t="s">
        <v>1011</v>
      </c>
      <c r="BA97" s="165" t="s">
        <v>1011</v>
      </c>
      <c r="BB97" s="165" t="s">
        <v>559</v>
      </c>
      <c r="BC97" s="165" t="s">
        <v>559</v>
      </c>
      <c r="BD97" s="165" t="s">
        <v>1010</v>
      </c>
      <c r="BE97" s="165" t="s">
        <v>559</v>
      </c>
      <c r="BF97" s="108"/>
    </row>
    <row r="98" spans="1:58" x14ac:dyDescent="0.25">
      <c r="A98" s="133" t="s">
        <v>174</v>
      </c>
      <c r="B98" s="111" t="s">
        <v>173</v>
      </c>
      <c r="C98" s="165" t="s">
        <v>1126</v>
      </c>
      <c r="D98" s="165" t="s">
        <v>1126</v>
      </c>
      <c r="E98" s="165" t="s">
        <v>1017</v>
      </c>
      <c r="F98" s="165" t="s">
        <v>1017</v>
      </c>
      <c r="G98" s="165" t="s">
        <v>1017</v>
      </c>
      <c r="H98" s="165" t="s">
        <v>1017</v>
      </c>
      <c r="I98" s="165" t="s">
        <v>1017</v>
      </c>
      <c r="J98" s="165" t="s">
        <v>1013</v>
      </c>
      <c r="K98" s="165" t="s">
        <v>1013</v>
      </c>
      <c r="L98" s="165" t="s">
        <v>545</v>
      </c>
      <c r="M98" s="165" t="s">
        <v>1010</v>
      </c>
      <c r="N98" s="165" t="s">
        <v>1010</v>
      </c>
      <c r="O98" s="165" t="s">
        <v>1018</v>
      </c>
      <c r="P98" s="165" t="s">
        <v>1018</v>
      </c>
      <c r="Q98" s="165" t="s">
        <v>1015</v>
      </c>
      <c r="R98" s="165" t="s">
        <v>1015</v>
      </c>
      <c r="S98" s="165" t="s">
        <v>1019</v>
      </c>
      <c r="T98" s="165" t="s">
        <v>1020</v>
      </c>
      <c r="U98" s="165" t="s">
        <v>1020</v>
      </c>
      <c r="V98" s="165" t="s">
        <v>559</v>
      </c>
      <c r="W98" s="165" t="s">
        <v>994</v>
      </c>
      <c r="X98" s="165" t="s">
        <v>994</v>
      </c>
      <c r="Y98" s="165" t="s">
        <v>994</v>
      </c>
      <c r="Z98" s="165" t="s">
        <v>994</v>
      </c>
      <c r="AA98" s="165" t="s">
        <v>994</v>
      </c>
      <c r="AB98" s="165" t="s">
        <v>1007</v>
      </c>
      <c r="AC98" s="165" t="s">
        <v>994</v>
      </c>
      <c r="AD98" s="109" t="s">
        <v>1016</v>
      </c>
      <c r="AE98" s="165" t="s">
        <v>994</v>
      </c>
      <c r="AF98" s="165" t="s">
        <v>1015</v>
      </c>
      <c r="AG98" s="165" t="s">
        <v>559</v>
      </c>
      <c r="AH98" s="165" t="s">
        <v>1013</v>
      </c>
      <c r="AI98" s="165" t="s">
        <v>1013</v>
      </c>
      <c r="AJ98" s="165" t="s">
        <v>1013</v>
      </c>
      <c r="AK98" s="167" t="s">
        <v>953</v>
      </c>
      <c r="AL98" s="165" t="s">
        <v>1014</v>
      </c>
      <c r="AM98" s="165" t="s">
        <v>1012</v>
      </c>
      <c r="AN98" s="165" t="s">
        <v>545</v>
      </c>
      <c r="AO98" s="165" t="s">
        <v>545</v>
      </c>
      <c r="AP98" s="165" t="s">
        <v>545</v>
      </c>
      <c r="AQ98" s="165" t="s">
        <v>545</v>
      </c>
      <c r="AR98" s="165" t="s">
        <v>1008</v>
      </c>
      <c r="AS98" s="165" t="s">
        <v>559</v>
      </c>
      <c r="AT98" s="165" t="s">
        <v>1009</v>
      </c>
      <c r="AU98" s="165" t="s">
        <v>559</v>
      </c>
      <c r="AV98" s="165" t="s">
        <v>556</v>
      </c>
      <c r="AW98" s="165" t="s">
        <v>559</v>
      </c>
      <c r="AX98" s="165" t="s">
        <v>559</v>
      </c>
      <c r="AY98" s="165" t="s">
        <v>952</v>
      </c>
      <c r="AZ98" s="165" t="s">
        <v>1011</v>
      </c>
      <c r="BA98" s="165" t="s">
        <v>1011</v>
      </c>
      <c r="BB98" s="165" t="s">
        <v>559</v>
      </c>
      <c r="BC98" s="165" t="s">
        <v>559</v>
      </c>
      <c r="BD98" s="165" t="s">
        <v>1010</v>
      </c>
      <c r="BE98" s="165" t="s">
        <v>559</v>
      </c>
      <c r="BF98" s="108"/>
    </row>
    <row r="99" spans="1:58" x14ac:dyDescent="0.25">
      <c r="A99" s="133" t="s">
        <v>176</v>
      </c>
      <c r="B99" s="111" t="s">
        <v>175</v>
      </c>
      <c r="C99" s="165" t="s">
        <v>1126</v>
      </c>
      <c r="D99" s="165" t="s">
        <v>1126</v>
      </c>
      <c r="E99" s="165" t="s">
        <v>1017</v>
      </c>
      <c r="F99" s="165" t="s">
        <v>1017</v>
      </c>
      <c r="G99" s="165" t="s">
        <v>1017</v>
      </c>
      <c r="H99" s="165" t="s">
        <v>1017</v>
      </c>
      <c r="I99" s="165" t="s">
        <v>1017</v>
      </c>
      <c r="J99" s="165" t="s">
        <v>1013</v>
      </c>
      <c r="K99" s="165" t="s">
        <v>1013</v>
      </c>
      <c r="L99" s="165" t="s">
        <v>545</v>
      </c>
      <c r="M99" s="165" t="s">
        <v>1010</v>
      </c>
      <c r="N99" s="165" t="s">
        <v>1010</v>
      </c>
      <c r="O99" s="165" t="s">
        <v>1018</v>
      </c>
      <c r="P99" s="165" t="s">
        <v>1018</v>
      </c>
      <c r="Q99" s="165" t="s">
        <v>1015</v>
      </c>
      <c r="R99" s="165" t="s">
        <v>1015</v>
      </c>
      <c r="S99" s="165" t="s">
        <v>1019</v>
      </c>
      <c r="T99" s="165" t="s">
        <v>1020</v>
      </c>
      <c r="U99" s="165" t="s">
        <v>1020</v>
      </c>
      <c r="V99" s="165" t="s">
        <v>559</v>
      </c>
      <c r="W99" s="165" t="s">
        <v>994</v>
      </c>
      <c r="X99" s="165" t="s">
        <v>994</v>
      </c>
      <c r="Y99" s="165" t="s">
        <v>994</v>
      </c>
      <c r="Z99" s="165" t="s">
        <v>994</v>
      </c>
      <c r="AA99" s="165" t="s">
        <v>994</v>
      </c>
      <c r="AB99" s="165" t="s">
        <v>1007</v>
      </c>
      <c r="AC99" s="165" t="s">
        <v>994</v>
      </c>
      <c r="AD99" s="109" t="s">
        <v>1016</v>
      </c>
      <c r="AE99" s="165" t="s">
        <v>994</v>
      </c>
      <c r="AF99" s="165" t="s">
        <v>1015</v>
      </c>
      <c r="AG99" s="165" t="s">
        <v>559</v>
      </c>
      <c r="AH99" s="165" t="s">
        <v>1013</v>
      </c>
      <c r="AI99" s="165" t="s">
        <v>1013</v>
      </c>
      <c r="AJ99" s="165" t="s">
        <v>1013</v>
      </c>
      <c r="AK99" s="167" t="s">
        <v>950</v>
      </c>
      <c r="AL99" s="165" t="s">
        <v>1012</v>
      </c>
      <c r="AM99" s="165" t="s">
        <v>1012</v>
      </c>
      <c r="AN99" s="165" t="s">
        <v>545</v>
      </c>
      <c r="AO99" s="165" t="s">
        <v>545</v>
      </c>
      <c r="AP99" s="165" t="s">
        <v>545</v>
      </c>
      <c r="AQ99" s="165" t="s">
        <v>545</v>
      </c>
      <c r="AR99" s="165" t="s">
        <v>1008</v>
      </c>
      <c r="AS99" s="165" t="s">
        <v>559</v>
      </c>
      <c r="AT99" s="165" t="s">
        <v>1009</v>
      </c>
      <c r="AU99" s="165" t="s">
        <v>559</v>
      </c>
      <c r="AV99" s="165" t="s">
        <v>556</v>
      </c>
      <c r="AW99" s="165" t="s">
        <v>559</v>
      </c>
      <c r="AX99" s="165" t="s">
        <v>559</v>
      </c>
      <c r="AY99" s="165" t="s">
        <v>952</v>
      </c>
      <c r="AZ99" s="165" t="s">
        <v>1011</v>
      </c>
      <c r="BA99" s="165" t="s">
        <v>1011</v>
      </c>
      <c r="BB99" s="165" t="s">
        <v>559</v>
      </c>
      <c r="BC99" s="165" t="s">
        <v>559</v>
      </c>
      <c r="BD99" s="165" t="s">
        <v>1010</v>
      </c>
      <c r="BE99" s="165" t="s">
        <v>559</v>
      </c>
      <c r="BF99" s="108"/>
    </row>
    <row r="100" spans="1:58" x14ac:dyDescent="0.25">
      <c r="A100" s="133" t="s">
        <v>178</v>
      </c>
      <c r="B100" s="111" t="s">
        <v>177</v>
      </c>
      <c r="C100" s="165" t="s">
        <v>1126</v>
      </c>
      <c r="D100" s="165" t="s">
        <v>1126</v>
      </c>
      <c r="E100" s="165" t="s">
        <v>1017</v>
      </c>
      <c r="F100" s="165" t="s">
        <v>1017</v>
      </c>
      <c r="G100" s="165" t="s">
        <v>1017</v>
      </c>
      <c r="H100" s="165" t="s">
        <v>1017</v>
      </c>
      <c r="I100" s="165" t="s">
        <v>1017</v>
      </c>
      <c r="J100" s="165" t="s">
        <v>1013</v>
      </c>
      <c r="K100" s="165" t="s">
        <v>1013</v>
      </c>
      <c r="L100" s="165" t="s">
        <v>545</v>
      </c>
      <c r="M100" s="165" t="s">
        <v>1010</v>
      </c>
      <c r="N100" s="165" t="s">
        <v>1010</v>
      </c>
      <c r="O100" s="165" t="s">
        <v>1018</v>
      </c>
      <c r="P100" s="165" t="s">
        <v>1018</v>
      </c>
      <c r="Q100" s="165" t="s">
        <v>1015</v>
      </c>
      <c r="R100" s="165" t="s">
        <v>1015</v>
      </c>
      <c r="S100" s="165" t="s">
        <v>1019</v>
      </c>
      <c r="T100" s="165" t="s">
        <v>1020</v>
      </c>
      <c r="U100" s="165" t="s">
        <v>1020</v>
      </c>
      <c r="V100" s="165" t="s">
        <v>559</v>
      </c>
      <c r="W100" s="165" t="s">
        <v>994</v>
      </c>
      <c r="X100" s="165" t="s">
        <v>994</v>
      </c>
      <c r="Y100" s="165" t="s">
        <v>994</v>
      </c>
      <c r="Z100" s="165" t="s">
        <v>994</v>
      </c>
      <c r="AA100" s="165" t="s">
        <v>994</v>
      </c>
      <c r="AB100" s="165" t="s">
        <v>1007</v>
      </c>
      <c r="AC100" s="165" t="s">
        <v>994</v>
      </c>
      <c r="AD100" s="109" t="s">
        <v>1016</v>
      </c>
      <c r="AE100" s="165" t="s">
        <v>994</v>
      </c>
      <c r="AF100" s="165" t="s">
        <v>1015</v>
      </c>
      <c r="AG100" s="165" t="s">
        <v>559</v>
      </c>
      <c r="AH100" s="165" t="s">
        <v>1013</v>
      </c>
      <c r="AI100" s="165" t="s">
        <v>1013</v>
      </c>
      <c r="AJ100" s="165" t="s">
        <v>1013</v>
      </c>
      <c r="AK100" s="167" t="s">
        <v>950</v>
      </c>
      <c r="AL100" s="165" t="s">
        <v>1012</v>
      </c>
      <c r="AM100" s="165" t="s">
        <v>1012</v>
      </c>
      <c r="AN100" s="165" t="s">
        <v>545</v>
      </c>
      <c r="AO100" s="165" t="s">
        <v>545</v>
      </c>
      <c r="AP100" s="165" t="s">
        <v>545</v>
      </c>
      <c r="AQ100" s="165" t="s">
        <v>545</v>
      </c>
      <c r="AR100" s="165" t="s">
        <v>1008</v>
      </c>
      <c r="AS100" s="165" t="s">
        <v>559</v>
      </c>
      <c r="AT100" s="165" t="s">
        <v>1009</v>
      </c>
      <c r="AU100" s="165" t="s">
        <v>559</v>
      </c>
      <c r="AV100" s="165" t="s">
        <v>556</v>
      </c>
      <c r="AW100" s="165" t="s">
        <v>559</v>
      </c>
      <c r="AX100" s="165" t="s">
        <v>559</v>
      </c>
      <c r="AY100" s="165" t="s">
        <v>952</v>
      </c>
      <c r="AZ100" s="165" t="s">
        <v>1011</v>
      </c>
      <c r="BA100" s="165" t="s">
        <v>1011</v>
      </c>
      <c r="BB100" s="165" t="s">
        <v>559</v>
      </c>
      <c r="BC100" s="165" t="s">
        <v>559</v>
      </c>
      <c r="BD100" s="165" t="s">
        <v>1010</v>
      </c>
      <c r="BE100" s="165" t="s">
        <v>559</v>
      </c>
      <c r="BF100" s="108"/>
    </row>
    <row r="101" spans="1:58" x14ac:dyDescent="0.25">
      <c r="A101" s="133" t="s">
        <v>180</v>
      </c>
      <c r="B101" s="111" t="s">
        <v>179</v>
      </c>
      <c r="C101" s="165" t="s">
        <v>1126</v>
      </c>
      <c r="D101" s="165" t="s">
        <v>1126</v>
      </c>
      <c r="E101" s="165" t="s">
        <v>1017</v>
      </c>
      <c r="F101" s="165" t="s">
        <v>1017</v>
      </c>
      <c r="G101" s="165" t="s">
        <v>1017</v>
      </c>
      <c r="H101" s="165" t="s">
        <v>1017</v>
      </c>
      <c r="I101" s="165" t="s">
        <v>1017</v>
      </c>
      <c r="J101" s="165" t="s">
        <v>1013</v>
      </c>
      <c r="K101" s="165" t="s">
        <v>1013</v>
      </c>
      <c r="L101" s="165" t="s">
        <v>545</v>
      </c>
      <c r="M101" s="165" t="s">
        <v>1010</v>
      </c>
      <c r="N101" s="165" t="s">
        <v>1010</v>
      </c>
      <c r="O101" s="165" t="s">
        <v>1018</v>
      </c>
      <c r="P101" s="165" t="s">
        <v>1018</v>
      </c>
      <c r="Q101" s="165" t="s">
        <v>1015</v>
      </c>
      <c r="R101" s="165" t="s">
        <v>1015</v>
      </c>
      <c r="S101" s="165" t="s">
        <v>1019</v>
      </c>
      <c r="T101" s="165" t="s">
        <v>1020</v>
      </c>
      <c r="U101" s="165" t="s">
        <v>1020</v>
      </c>
      <c r="V101" s="165" t="s">
        <v>559</v>
      </c>
      <c r="W101" s="165" t="s">
        <v>994</v>
      </c>
      <c r="X101" s="165" t="s">
        <v>994</v>
      </c>
      <c r="Y101" s="165" t="s">
        <v>994</v>
      </c>
      <c r="Z101" s="165" t="s">
        <v>994</v>
      </c>
      <c r="AA101" s="165" t="s">
        <v>994</v>
      </c>
      <c r="AB101" s="165" t="s">
        <v>950</v>
      </c>
      <c r="AC101" s="165" t="s">
        <v>994</v>
      </c>
      <c r="AD101" s="109" t="s">
        <v>1016</v>
      </c>
      <c r="AE101" s="165" t="s">
        <v>994</v>
      </c>
      <c r="AF101" s="165" t="s">
        <v>1015</v>
      </c>
      <c r="AG101" s="165" t="s">
        <v>559</v>
      </c>
      <c r="AH101" s="165" t="s">
        <v>1013</v>
      </c>
      <c r="AI101" s="165" t="s">
        <v>1013</v>
      </c>
      <c r="AJ101" s="165" t="s">
        <v>1013</v>
      </c>
      <c r="AK101" s="167" t="s">
        <v>953</v>
      </c>
      <c r="AL101" s="165" t="s">
        <v>1012</v>
      </c>
      <c r="AM101" s="165" t="s">
        <v>1012</v>
      </c>
      <c r="AN101" s="165" t="s">
        <v>545</v>
      </c>
      <c r="AO101" s="165" t="s">
        <v>545</v>
      </c>
      <c r="AP101" s="165" t="s">
        <v>545</v>
      </c>
      <c r="AQ101" s="165" t="s">
        <v>545</v>
      </c>
      <c r="AR101" s="165" t="s">
        <v>1008</v>
      </c>
      <c r="AS101" s="165" t="s">
        <v>559</v>
      </c>
      <c r="AT101" s="165" t="s">
        <v>1009</v>
      </c>
      <c r="AU101" s="165" t="s">
        <v>559</v>
      </c>
      <c r="AV101" s="165" t="s">
        <v>556</v>
      </c>
      <c r="AW101" s="165" t="s">
        <v>559</v>
      </c>
      <c r="AX101" s="165" t="s">
        <v>559</v>
      </c>
      <c r="AY101" s="165" t="s">
        <v>952</v>
      </c>
      <c r="AZ101" s="165" t="s">
        <v>1011</v>
      </c>
      <c r="BA101" s="165" t="s">
        <v>1011</v>
      </c>
      <c r="BB101" s="165" t="s">
        <v>559</v>
      </c>
      <c r="BC101" s="165" t="s">
        <v>559</v>
      </c>
      <c r="BD101" s="165" t="s">
        <v>1010</v>
      </c>
      <c r="BE101" s="165" t="s">
        <v>559</v>
      </c>
      <c r="BF101" s="108"/>
    </row>
    <row r="102" spans="1:58" x14ac:dyDescent="0.25">
      <c r="A102" s="133" t="s">
        <v>182</v>
      </c>
      <c r="B102" s="111" t="s">
        <v>181</v>
      </c>
      <c r="C102" s="165" t="s">
        <v>1126</v>
      </c>
      <c r="D102" s="165" t="s">
        <v>1126</v>
      </c>
      <c r="E102" s="165" t="s">
        <v>1017</v>
      </c>
      <c r="F102" s="165" t="s">
        <v>1017</v>
      </c>
      <c r="G102" s="165" t="s">
        <v>1017</v>
      </c>
      <c r="H102" s="165" t="s">
        <v>1017</v>
      </c>
      <c r="I102" s="165" t="s">
        <v>1017</v>
      </c>
      <c r="J102" s="165" t="s">
        <v>1013</v>
      </c>
      <c r="K102" s="165" t="s">
        <v>1013</v>
      </c>
      <c r="L102" s="165" t="s">
        <v>545</v>
      </c>
      <c r="M102" s="165" t="s">
        <v>1010</v>
      </c>
      <c r="N102" s="165" t="s">
        <v>1010</v>
      </c>
      <c r="O102" s="165" t="s">
        <v>1018</v>
      </c>
      <c r="P102" s="165" t="s">
        <v>1018</v>
      </c>
      <c r="Q102" s="165" t="s">
        <v>1015</v>
      </c>
      <c r="R102" s="165" t="s">
        <v>1015</v>
      </c>
      <c r="S102" s="165" t="s">
        <v>1019</v>
      </c>
      <c r="T102" s="165" t="s">
        <v>1020</v>
      </c>
      <c r="U102" s="165" t="s">
        <v>1020</v>
      </c>
      <c r="V102" s="165" t="s">
        <v>559</v>
      </c>
      <c r="W102" s="165" t="s">
        <v>994</v>
      </c>
      <c r="X102" s="165" t="s">
        <v>994</v>
      </c>
      <c r="Y102" s="165" t="s">
        <v>994</v>
      </c>
      <c r="Z102" s="165" t="s">
        <v>994</v>
      </c>
      <c r="AA102" s="165" t="s">
        <v>994</v>
      </c>
      <c r="AB102" s="165" t="s">
        <v>950</v>
      </c>
      <c r="AC102" s="165" t="s">
        <v>994</v>
      </c>
      <c r="AD102" s="109" t="s">
        <v>1016</v>
      </c>
      <c r="AE102" s="165" t="s">
        <v>994</v>
      </c>
      <c r="AF102" s="165" t="s">
        <v>1015</v>
      </c>
      <c r="AG102" s="165" t="s">
        <v>559</v>
      </c>
      <c r="AH102" s="165" t="s">
        <v>1013</v>
      </c>
      <c r="AI102" s="165" t="s">
        <v>1013</v>
      </c>
      <c r="AJ102" s="165" t="s">
        <v>1013</v>
      </c>
      <c r="AK102" s="167" t="s">
        <v>950</v>
      </c>
      <c r="AL102" s="165" t="s">
        <v>1012</v>
      </c>
      <c r="AM102" s="165" t="s">
        <v>1012</v>
      </c>
      <c r="AN102" s="165" t="s">
        <v>545</v>
      </c>
      <c r="AO102" s="165" t="s">
        <v>545</v>
      </c>
      <c r="AP102" s="165" t="s">
        <v>545</v>
      </c>
      <c r="AQ102" s="165" t="s">
        <v>545</v>
      </c>
      <c r="AR102" s="165" t="s">
        <v>1008</v>
      </c>
      <c r="AS102" s="165" t="s">
        <v>559</v>
      </c>
      <c r="AT102" s="165" t="s">
        <v>1009</v>
      </c>
      <c r="AU102" s="165" t="s">
        <v>559</v>
      </c>
      <c r="AV102" s="165" t="s">
        <v>556</v>
      </c>
      <c r="AW102" s="165" t="s">
        <v>559</v>
      </c>
      <c r="AX102" s="165" t="s">
        <v>559</v>
      </c>
      <c r="AY102" s="165" t="s">
        <v>952</v>
      </c>
      <c r="AZ102" s="165" t="s">
        <v>1011</v>
      </c>
      <c r="BA102" s="165" t="s">
        <v>1011</v>
      </c>
      <c r="BB102" s="165" t="s">
        <v>559</v>
      </c>
      <c r="BC102" s="165" t="s">
        <v>559</v>
      </c>
      <c r="BD102" s="165" t="s">
        <v>1010</v>
      </c>
      <c r="BE102" s="165" t="s">
        <v>559</v>
      </c>
      <c r="BF102" s="108"/>
    </row>
    <row r="103" spans="1:58" x14ac:dyDescent="0.25">
      <c r="A103" s="133" t="s">
        <v>184</v>
      </c>
      <c r="B103" s="111" t="s">
        <v>183</v>
      </c>
      <c r="C103" s="165" t="s">
        <v>1126</v>
      </c>
      <c r="D103" s="165" t="s">
        <v>1126</v>
      </c>
      <c r="E103" s="165" t="s">
        <v>1017</v>
      </c>
      <c r="F103" s="165" t="s">
        <v>1017</v>
      </c>
      <c r="G103" s="165" t="s">
        <v>1017</v>
      </c>
      <c r="H103" s="165" t="s">
        <v>1017</v>
      </c>
      <c r="I103" s="165" t="s">
        <v>1017</v>
      </c>
      <c r="J103" s="165" t="s">
        <v>1013</v>
      </c>
      <c r="K103" s="165" t="s">
        <v>1013</v>
      </c>
      <c r="L103" s="165" t="s">
        <v>545</v>
      </c>
      <c r="M103" s="165" t="s">
        <v>1010</v>
      </c>
      <c r="N103" s="165" t="s">
        <v>1010</v>
      </c>
      <c r="O103" s="165" t="s">
        <v>1018</v>
      </c>
      <c r="P103" s="165" t="s">
        <v>1018</v>
      </c>
      <c r="Q103" s="165" t="s">
        <v>1015</v>
      </c>
      <c r="R103" s="165" t="s">
        <v>1015</v>
      </c>
      <c r="S103" s="165" t="s">
        <v>1019</v>
      </c>
      <c r="T103" s="165" t="s">
        <v>1020</v>
      </c>
      <c r="U103" s="165" t="s">
        <v>1020</v>
      </c>
      <c r="V103" s="165" t="s">
        <v>559</v>
      </c>
      <c r="W103" s="165" t="s">
        <v>994</v>
      </c>
      <c r="X103" s="165" t="s">
        <v>994</v>
      </c>
      <c r="Y103" s="165" t="s">
        <v>994</v>
      </c>
      <c r="Z103" s="165" t="s">
        <v>994</v>
      </c>
      <c r="AA103" s="165" t="s">
        <v>994</v>
      </c>
      <c r="AB103" s="165" t="s">
        <v>950</v>
      </c>
      <c r="AC103" s="165" t="s">
        <v>994</v>
      </c>
      <c r="AD103" s="109" t="s">
        <v>1016</v>
      </c>
      <c r="AE103" s="165" t="s">
        <v>994</v>
      </c>
      <c r="AF103" s="165" t="s">
        <v>1015</v>
      </c>
      <c r="AG103" s="165" t="s">
        <v>559</v>
      </c>
      <c r="AH103" s="165" t="s">
        <v>1013</v>
      </c>
      <c r="AI103" s="165" t="s">
        <v>1013</v>
      </c>
      <c r="AJ103" s="165" t="s">
        <v>1013</v>
      </c>
      <c r="AK103" s="167" t="s">
        <v>950</v>
      </c>
      <c r="AL103" s="165" t="s">
        <v>1012</v>
      </c>
      <c r="AM103" s="165" t="s">
        <v>1012</v>
      </c>
      <c r="AN103" s="165" t="s">
        <v>545</v>
      </c>
      <c r="AO103" s="165" t="s">
        <v>545</v>
      </c>
      <c r="AP103" s="165" t="s">
        <v>545</v>
      </c>
      <c r="AQ103" s="165" t="s">
        <v>545</v>
      </c>
      <c r="AR103" s="165" t="s">
        <v>1008</v>
      </c>
      <c r="AS103" s="165" t="s">
        <v>559</v>
      </c>
      <c r="AT103" s="165" t="s">
        <v>1009</v>
      </c>
      <c r="AU103" s="165" t="s">
        <v>559</v>
      </c>
      <c r="AV103" s="165" t="s">
        <v>556</v>
      </c>
      <c r="AW103" s="165" t="s">
        <v>559</v>
      </c>
      <c r="AX103" s="165" t="s">
        <v>559</v>
      </c>
      <c r="AY103" s="165" t="s">
        <v>952</v>
      </c>
      <c r="AZ103" s="165" t="s">
        <v>1011</v>
      </c>
      <c r="BA103" s="165" t="s">
        <v>1011</v>
      </c>
      <c r="BB103" s="165" t="s">
        <v>559</v>
      </c>
      <c r="BC103" s="165" t="s">
        <v>559</v>
      </c>
      <c r="BD103" s="165" t="s">
        <v>1010</v>
      </c>
      <c r="BE103" s="165" t="s">
        <v>559</v>
      </c>
      <c r="BF103" s="108"/>
    </row>
    <row r="104" spans="1:58" x14ac:dyDescent="0.25">
      <c r="A104" s="133" t="s">
        <v>186</v>
      </c>
      <c r="B104" s="111" t="s">
        <v>185</v>
      </c>
      <c r="C104" s="165" t="s">
        <v>1126</v>
      </c>
      <c r="D104" s="165" t="s">
        <v>1126</v>
      </c>
      <c r="E104" s="165" t="s">
        <v>1017</v>
      </c>
      <c r="F104" s="165" t="s">
        <v>1017</v>
      </c>
      <c r="G104" s="165" t="s">
        <v>1017</v>
      </c>
      <c r="H104" s="165" t="s">
        <v>1017</v>
      </c>
      <c r="I104" s="165" t="s">
        <v>1017</v>
      </c>
      <c r="J104" s="165" t="s">
        <v>1013</v>
      </c>
      <c r="K104" s="165" t="s">
        <v>1013</v>
      </c>
      <c r="L104" s="165" t="s">
        <v>545</v>
      </c>
      <c r="M104" s="165" t="s">
        <v>1010</v>
      </c>
      <c r="N104" s="165" t="s">
        <v>1010</v>
      </c>
      <c r="O104" s="165" t="s">
        <v>1018</v>
      </c>
      <c r="P104" s="165" t="s">
        <v>1018</v>
      </c>
      <c r="Q104" s="165" t="s">
        <v>1015</v>
      </c>
      <c r="R104" s="165" t="s">
        <v>1015</v>
      </c>
      <c r="S104" s="165" t="s">
        <v>1019</v>
      </c>
      <c r="T104" s="165" t="s">
        <v>1020</v>
      </c>
      <c r="U104" s="165" t="s">
        <v>1020</v>
      </c>
      <c r="V104" s="165" t="s">
        <v>559</v>
      </c>
      <c r="W104" s="165" t="s">
        <v>994</v>
      </c>
      <c r="X104" s="165" t="s">
        <v>994</v>
      </c>
      <c r="Y104" s="165" t="s">
        <v>994</v>
      </c>
      <c r="Z104" s="165" t="s">
        <v>994</v>
      </c>
      <c r="AA104" s="165" t="s">
        <v>994</v>
      </c>
      <c r="AB104" s="165" t="s">
        <v>950</v>
      </c>
      <c r="AC104" s="165" t="s">
        <v>994</v>
      </c>
      <c r="AD104" s="109" t="s">
        <v>1016</v>
      </c>
      <c r="AE104" s="165" t="s">
        <v>994</v>
      </c>
      <c r="AF104" s="165" t="s">
        <v>1015</v>
      </c>
      <c r="AG104" s="165" t="s">
        <v>559</v>
      </c>
      <c r="AH104" s="165" t="s">
        <v>1013</v>
      </c>
      <c r="AI104" s="165" t="s">
        <v>1013</v>
      </c>
      <c r="AJ104" s="165" t="s">
        <v>1013</v>
      </c>
      <c r="AK104" s="167" t="s">
        <v>950</v>
      </c>
      <c r="AL104" s="165" t="s">
        <v>1012</v>
      </c>
      <c r="AM104" s="165" t="s">
        <v>1012</v>
      </c>
      <c r="AN104" s="165" t="s">
        <v>545</v>
      </c>
      <c r="AO104" s="165" t="s">
        <v>545</v>
      </c>
      <c r="AP104" s="165" t="s">
        <v>545</v>
      </c>
      <c r="AQ104" s="165" t="s">
        <v>545</v>
      </c>
      <c r="AR104" s="165" t="s">
        <v>1008</v>
      </c>
      <c r="AS104" s="165" t="s">
        <v>559</v>
      </c>
      <c r="AT104" s="165" t="s">
        <v>1009</v>
      </c>
      <c r="AU104" s="165" t="s">
        <v>559</v>
      </c>
      <c r="AV104" s="165" t="s">
        <v>556</v>
      </c>
      <c r="AW104" s="165" t="s">
        <v>559</v>
      </c>
      <c r="AX104" s="165" t="s">
        <v>559</v>
      </c>
      <c r="AY104" s="165" t="s">
        <v>952</v>
      </c>
      <c r="AZ104" s="165" t="s">
        <v>1011</v>
      </c>
      <c r="BA104" s="165" t="s">
        <v>1011</v>
      </c>
      <c r="BB104" s="165" t="s">
        <v>559</v>
      </c>
      <c r="BC104" s="165" t="s">
        <v>559</v>
      </c>
      <c r="BD104" s="165" t="s">
        <v>1010</v>
      </c>
      <c r="BE104" s="165" t="s">
        <v>559</v>
      </c>
      <c r="BF104" s="108"/>
    </row>
    <row r="105" spans="1:58" x14ac:dyDescent="0.25">
      <c r="A105" s="133" t="s">
        <v>189</v>
      </c>
      <c r="B105" s="111" t="s">
        <v>188</v>
      </c>
      <c r="C105" s="165" t="s">
        <v>1126</v>
      </c>
      <c r="D105" s="165" t="s">
        <v>1126</v>
      </c>
      <c r="E105" s="165" t="s">
        <v>1017</v>
      </c>
      <c r="F105" s="165" t="s">
        <v>1017</v>
      </c>
      <c r="G105" s="165" t="s">
        <v>1017</v>
      </c>
      <c r="H105" s="165" t="s">
        <v>1017</v>
      </c>
      <c r="I105" s="165" t="s">
        <v>1017</v>
      </c>
      <c r="J105" s="165" t="s">
        <v>1013</v>
      </c>
      <c r="K105" s="165" t="s">
        <v>1013</v>
      </c>
      <c r="L105" s="165" t="s">
        <v>545</v>
      </c>
      <c r="M105" s="165" t="s">
        <v>1010</v>
      </c>
      <c r="N105" s="165" t="s">
        <v>1010</v>
      </c>
      <c r="O105" s="165" t="s">
        <v>1018</v>
      </c>
      <c r="P105" s="165" t="s">
        <v>1018</v>
      </c>
      <c r="Q105" s="165" t="s">
        <v>1015</v>
      </c>
      <c r="R105" s="165" t="s">
        <v>1015</v>
      </c>
      <c r="S105" s="165" t="s">
        <v>1019</v>
      </c>
      <c r="T105" s="165" t="s">
        <v>1020</v>
      </c>
      <c r="U105" s="165" t="s">
        <v>1020</v>
      </c>
      <c r="V105" s="165" t="s">
        <v>559</v>
      </c>
      <c r="W105" s="165" t="s">
        <v>994</v>
      </c>
      <c r="X105" s="165" t="s">
        <v>994</v>
      </c>
      <c r="Y105" s="165" t="s">
        <v>994</v>
      </c>
      <c r="Z105" s="165" t="s">
        <v>994</v>
      </c>
      <c r="AA105" s="165" t="s">
        <v>994</v>
      </c>
      <c r="AB105" s="165" t="s">
        <v>1007</v>
      </c>
      <c r="AC105" s="165" t="s">
        <v>994</v>
      </c>
      <c r="AD105" s="109" t="s">
        <v>1016</v>
      </c>
      <c r="AE105" s="165" t="s">
        <v>994</v>
      </c>
      <c r="AF105" s="165" t="s">
        <v>1015</v>
      </c>
      <c r="AG105" s="165" t="s">
        <v>559</v>
      </c>
      <c r="AH105" s="165" t="s">
        <v>1013</v>
      </c>
      <c r="AI105" s="165" t="s">
        <v>1013</v>
      </c>
      <c r="AJ105" s="165" t="s">
        <v>1013</v>
      </c>
      <c r="AK105" s="167" t="s">
        <v>950</v>
      </c>
      <c r="AL105" s="165" t="s">
        <v>1012</v>
      </c>
      <c r="AM105" s="165" t="s">
        <v>1012</v>
      </c>
      <c r="AN105" s="165" t="s">
        <v>545</v>
      </c>
      <c r="AO105" s="165" t="s">
        <v>545</v>
      </c>
      <c r="AP105" s="165" t="s">
        <v>545</v>
      </c>
      <c r="AQ105" s="165" t="s">
        <v>545</v>
      </c>
      <c r="AR105" s="165" t="s">
        <v>1008</v>
      </c>
      <c r="AS105" s="165" t="s">
        <v>559</v>
      </c>
      <c r="AT105" s="165" t="s">
        <v>1009</v>
      </c>
      <c r="AU105" s="165" t="s">
        <v>559</v>
      </c>
      <c r="AV105" s="165" t="s">
        <v>556</v>
      </c>
      <c r="AW105" s="165" t="s">
        <v>559</v>
      </c>
      <c r="AX105" s="165" t="s">
        <v>559</v>
      </c>
      <c r="AY105" s="165" t="s">
        <v>952</v>
      </c>
      <c r="AZ105" s="165" t="s">
        <v>1011</v>
      </c>
      <c r="BA105" s="165" t="s">
        <v>1011</v>
      </c>
      <c r="BB105" s="165" t="s">
        <v>559</v>
      </c>
      <c r="BC105" s="165" t="s">
        <v>559</v>
      </c>
      <c r="BD105" s="165" t="s">
        <v>1010</v>
      </c>
      <c r="BE105" s="165" t="s">
        <v>559</v>
      </c>
      <c r="BF105" s="108"/>
    </row>
    <row r="106" spans="1:58" x14ac:dyDescent="0.25">
      <c r="A106" s="133" t="s">
        <v>191</v>
      </c>
      <c r="B106" s="111" t="s">
        <v>190</v>
      </c>
      <c r="C106" s="165" t="s">
        <v>1126</v>
      </c>
      <c r="D106" s="165" t="s">
        <v>1126</v>
      </c>
      <c r="E106" s="165" t="s">
        <v>1017</v>
      </c>
      <c r="F106" s="165" t="s">
        <v>1017</v>
      </c>
      <c r="G106" s="165" t="s">
        <v>1017</v>
      </c>
      <c r="H106" s="165" t="s">
        <v>1017</v>
      </c>
      <c r="I106" s="165" t="s">
        <v>1017</v>
      </c>
      <c r="J106" s="165" t="s">
        <v>1013</v>
      </c>
      <c r="K106" s="165" t="s">
        <v>1013</v>
      </c>
      <c r="L106" s="165" t="s">
        <v>545</v>
      </c>
      <c r="M106" s="165" t="s">
        <v>1010</v>
      </c>
      <c r="N106" s="165" t="s">
        <v>1010</v>
      </c>
      <c r="O106" s="165" t="s">
        <v>1018</v>
      </c>
      <c r="P106" s="165" t="s">
        <v>1018</v>
      </c>
      <c r="Q106" s="165" t="s">
        <v>1015</v>
      </c>
      <c r="R106" s="165" t="s">
        <v>1015</v>
      </c>
      <c r="S106" s="165" t="s">
        <v>1019</v>
      </c>
      <c r="T106" s="165" t="s">
        <v>1020</v>
      </c>
      <c r="U106" s="165" t="s">
        <v>1020</v>
      </c>
      <c r="V106" s="165" t="s">
        <v>559</v>
      </c>
      <c r="W106" s="165" t="s">
        <v>994</v>
      </c>
      <c r="X106" s="165" t="s">
        <v>994</v>
      </c>
      <c r="Y106" s="165" t="s">
        <v>994</v>
      </c>
      <c r="Z106" s="165" t="s">
        <v>994</v>
      </c>
      <c r="AA106" s="165" t="s">
        <v>994</v>
      </c>
      <c r="AB106" s="165" t="s">
        <v>1007</v>
      </c>
      <c r="AC106" s="165" t="s">
        <v>994</v>
      </c>
      <c r="AD106" s="109" t="s">
        <v>1016</v>
      </c>
      <c r="AE106" s="165" t="s">
        <v>994</v>
      </c>
      <c r="AF106" s="165" t="s">
        <v>1015</v>
      </c>
      <c r="AG106" s="165" t="s">
        <v>559</v>
      </c>
      <c r="AH106" s="165" t="s">
        <v>1013</v>
      </c>
      <c r="AI106" s="165" t="s">
        <v>1013</v>
      </c>
      <c r="AJ106" s="165" t="s">
        <v>1013</v>
      </c>
      <c r="AK106" s="167" t="s">
        <v>950</v>
      </c>
      <c r="AL106" s="165" t="s">
        <v>1012</v>
      </c>
      <c r="AM106" s="165" t="s">
        <v>1012</v>
      </c>
      <c r="AN106" s="165" t="s">
        <v>545</v>
      </c>
      <c r="AO106" s="165" t="s">
        <v>545</v>
      </c>
      <c r="AP106" s="165" t="s">
        <v>545</v>
      </c>
      <c r="AQ106" s="165" t="s">
        <v>545</v>
      </c>
      <c r="AR106" s="165" t="s">
        <v>1008</v>
      </c>
      <c r="AS106" s="165" t="s">
        <v>559</v>
      </c>
      <c r="AT106" s="165" t="s">
        <v>1009</v>
      </c>
      <c r="AU106" s="165" t="s">
        <v>559</v>
      </c>
      <c r="AV106" s="165" t="s">
        <v>556</v>
      </c>
      <c r="AW106" s="165" t="s">
        <v>559</v>
      </c>
      <c r="AX106" s="165" t="s">
        <v>559</v>
      </c>
      <c r="AY106" s="165" t="s">
        <v>952</v>
      </c>
      <c r="AZ106" s="165" t="s">
        <v>1011</v>
      </c>
      <c r="BA106" s="165" t="s">
        <v>1011</v>
      </c>
      <c r="BB106" s="165" t="s">
        <v>559</v>
      </c>
      <c r="BC106" s="165" t="s">
        <v>559</v>
      </c>
      <c r="BD106" s="165" t="s">
        <v>1010</v>
      </c>
      <c r="BE106" s="165" t="s">
        <v>559</v>
      </c>
      <c r="BF106" s="108"/>
    </row>
    <row r="107" spans="1:58" x14ac:dyDescent="0.25">
      <c r="A107" s="133" t="s">
        <v>193</v>
      </c>
      <c r="B107" s="111" t="s">
        <v>192</v>
      </c>
      <c r="C107" s="165" t="s">
        <v>1126</v>
      </c>
      <c r="D107" s="165" t="s">
        <v>1126</v>
      </c>
      <c r="E107" s="165" t="s">
        <v>1017</v>
      </c>
      <c r="F107" s="165" t="s">
        <v>1017</v>
      </c>
      <c r="G107" s="165" t="s">
        <v>1017</v>
      </c>
      <c r="H107" s="165" t="s">
        <v>1017</v>
      </c>
      <c r="I107" s="165" t="s">
        <v>1017</v>
      </c>
      <c r="J107" s="165" t="s">
        <v>1013</v>
      </c>
      <c r="K107" s="165" t="s">
        <v>1013</v>
      </c>
      <c r="L107" s="165" t="s">
        <v>545</v>
      </c>
      <c r="M107" s="165" t="s">
        <v>1010</v>
      </c>
      <c r="N107" s="165" t="s">
        <v>1010</v>
      </c>
      <c r="O107" s="165" t="s">
        <v>1018</v>
      </c>
      <c r="P107" s="165" t="s">
        <v>1018</v>
      </c>
      <c r="Q107" s="165" t="s">
        <v>1015</v>
      </c>
      <c r="R107" s="165" t="s">
        <v>1015</v>
      </c>
      <c r="S107" s="165" t="s">
        <v>1019</v>
      </c>
      <c r="T107" s="165" t="s">
        <v>1020</v>
      </c>
      <c r="U107" s="165" t="s">
        <v>1020</v>
      </c>
      <c r="V107" s="165" t="s">
        <v>559</v>
      </c>
      <c r="W107" s="165" t="s">
        <v>994</v>
      </c>
      <c r="X107" s="165" t="s">
        <v>994</v>
      </c>
      <c r="Y107" s="165" t="s">
        <v>994</v>
      </c>
      <c r="Z107" s="165" t="s">
        <v>994</v>
      </c>
      <c r="AA107" s="165" t="s">
        <v>994</v>
      </c>
      <c r="AB107" s="165" t="s">
        <v>1007</v>
      </c>
      <c r="AC107" s="165" t="s">
        <v>994</v>
      </c>
      <c r="AD107" s="109" t="s">
        <v>1016</v>
      </c>
      <c r="AE107" s="165" t="s">
        <v>994</v>
      </c>
      <c r="AF107" s="165" t="s">
        <v>1015</v>
      </c>
      <c r="AG107" s="165" t="s">
        <v>559</v>
      </c>
      <c r="AH107" s="165" t="s">
        <v>1013</v>
      </c>
      <c r="AI107" s="165" t="s">
        <v>1013</v>
      </c>
      <c r="AJ107" s="165" t="s">
        <v>1013</v>
      </c>
      <c r="AK107" s="167" t="s">
        <v>950</v>
      </c>
      <c r="AL107" s="165" t="s">
        <v>1012</v>
      </c>
      <c r="AM107" s="165" t="s">
        <v>1012</v>
      </c>
      <c r="AN107" s="165" t="s">
        <v>545</v>
      </c>
      <c r="AO107" s="165" t="s">
        <v>545</v>
      </c>
      <c r="AP107" s="165" t="s">
        <v>545</v>
      </c>
      <c r="AQ107" s="165" t="s">
        <v>545</v>
      </c>
      <c r="AR107" s="165" t="s">
        <v>1008</v>
      </c>
      <c r="AS107" s="165" t="s">
        <v>559</v>
      </c>
      <c r="AT107" s="165" t="s">
        <v>1009</v>
      </c>
      <c r="AU107" s="165" t="s">
        <v>559</v>
      </c>
      <c r="AV107" s="165" t="s">
        <v>556</v>
      </c>
      <c r="AW107" s="165" t="s">
        <v>559</v>
      </c>
      <c r="AX107" s="165" t="s">
        <v>559</v>
      </c>
      <c r="AY107" s="165" t="s">
        <v>952</v>
      </c>
      <c r="AZ107" s="165" t="s">
        <v>1011</v>
      </c>
      <c r="BA107" s="165" t="s">
        <v>1011</v>
      </c>
      <c r="BB107" s="165" t="s">
        <v>559</v>
      </c>
      <c r="BC107" s="165" t="s">
        <v>559</v>
      </c>
      <c r="BD107" s="165" t="s">
        <v>1010</v>
      </c>
      <c r="BE107" s="165" t="s">
        <v>559</v>
      </c>
      <c r="BF107" s="108"/>
    </row>
    <row r="108" spans="1:58" x14ac:dyDescent="0.25">
      <c r="A108" s="133" t="s">
        <v>195</v>
      </c>
      <c r="B108" s="111" t="s">
        <v>194</v>
      </c>
      <c r="C108" s="165" t="s">
        <v>1126</v>
      </c>
      <c r="D108" s="165" t="s">
        <v>1126</v>
      </c>
      <c r="E108" s="165" t="s">
        <v>1017</v>
      </c>
      <c r="F108" s="165" t="s">
        <v>1017</v>
      </c>
      <c r="G108" s="165" t="s">
        <v>1017</v>
      </c>
      <c r="H108" s="165" t="s">
        <v>1017</v>
      </c>
      <c r="I108" s="165" t="s">
        <v>1017</v>
      </c>
      <c r="J108" s="165" t="s">
        <v>1013</v>
      </c>
      <c r="K108" s="165" t="s">
        <v>1013</v>
      </c>
      <c r="L108" s="165" t="s">
        <v>545</v>
      </c>
      <c r="M108" s="165" t="s">
        <v>1010</v>
      </c>
      <c r="N108" s="165" t="s">
        <v>1010</v>
      </c>
      <c r="O108" s="165" t="s">
        <v>1018</v>
      </c>
      <c r="P108" s="165" t="s">
        <v>1018</v>
      </c>
      <c r="Q108" s="165" t="s">
        <v>1015</v>
      </c>
      <c r="R108" s="165" t="s">
        <v>1015</v>
      </c>
      <c r="S108" s="165" t="s">
        <v>1019</v>
      </c>
      <c r="T108" s="165" t="s">
        <v>1020</v>
      </c>
      <c r="U108" s="165" t="s">
        <v>1020</v>
      </c>
      <c r="V108" s="165" t="s">
        <v>559</v>
      </c>
      <c r="W108" s="165" t="s">
        <v>994</v>
      </c>
      <c r="X108" s="165" t="s">
        <v>994</v>
      </c>
      <c r="Y108" s="165" t="s">
        <v>994</v>
      </c>
      <c r="Z108" s="165" t="s">
        <v>994</v>
      </c>
      <c r="AA108" s="165" t="s">
        <v>994</v>
      </c>
      <c r="AB108" s="165" t="s">
        <v>994</v>
      </c>
      <c r="AC108" s="165" t="s">
        <v>994</v>
      </c>
      <c r="AD108" s="109" t="s">
        <v>1016</v>
      </c>
      <c r="AE108" s="165" t="s">
        <v>994</v>
      </c>
      <c r="AF108" s="165" t="s">
        <v>1015</v>
      </c>
      <c r="AG108" s="165" t="s">
        <v>559</v>
      </c>
      <c r="AH108" s="165" t="s">
        <v>1013</v>
      </c>
      <c r="AI108" s="165" t="s">
        <v>1013</v>
      </c>
      <c r="AJ108" s="165" t="s">
        <v>1013</v>
      </c>
      <c r="AK108" s="167" t="s">
        <v>950</v>
      </c>
      <c r="AL108" s="165" t="s">
        <v>1012</v>
      </c>
      <c r="AM108" s="165" t="s">
        <v>1012</v>
      </c>
      <c r="AN108" s="165" t="s">
        <v>545</v>
      </c>
      <c r="AO108" s="165" t="s">
        <v>545</v>
      </c>
      <c r="AP108" s="165" t="s">
        <v>545</v>
      </c>
      <c r="AQ108" s="165" t="s">
        <v>545</v>
      </c>
      <c r="AR108" s="165" t="s">
        <v>1008</v>
      </c>
      <c r="AS108" s="165" t="s">
        <v>559</v>
      </c>
      <c r="AT108" s="165" t="s">
        <v>1009</v>
      </c>
      <c r="AU108" s="165" t="s">
        <v>559</v>
      </c>
      <c r="AV108" s="165" t="s">
        <v>556</v>
      </c>
      <c r="AW108" s="165" t="s">
        <v>559</v>
      </c>
      <c r="AX108" s="165" t="s">
        <v>559</v>
      </c>
      <c r="AY108" s="165" t="s">
        <v>952</v>
      </c>
      <c r="AZ108" s="165" t="s">
        <v>1011</v>
      </c>
      <c r="BA108" s="165" t="s">
        <v>1011</v>
      </c>
      <c r="BB108" s="165" t="s">
        <v>559</v>
      </c>
      <c r="BC108" s="165" t="s">
        <v>559</v>
      </c>
      <c r="BD108" s="165" t="s">
        <v>1010</v>
      </c>
      <c r="BE108" s="165" t="s">
        <v>559</v>
      </c>
      <c r="BF108" s="108"/>
    </row>
    <row r="109" spans="1:58" x14ac:dyDescent="0.25">
      <c r="A109" s="133" t="s">
        <v>197</v>
      </c>
      <c r="B109" s="111" t="s">
        <v>196</v>
      </c>
      <c r="C109" s="165" t="s">
        <v>1126</v>
      </c>
      <c r="D109" s="165" t="s">
        <v>1126</v>
      </c>
      <c r="E109" s="165" t="s">
        <v>1017</v>
      </c>
      <c r="F109" s="165" t="s">
        <v>1017</v>
      </c>
      <c r="G109" s="165" t="s">
        <v>1017</v>
      </c>
      <c r="H109" s="165" t="s">
        <v>1017</v>
      </c>
      <c r="I109" s="165" t="s">
        <v>1017</v>
      </c>
      <c r="J109" s="165" t="s">
        <v>1013</v>
      </c>
      <c r="K109" s="165" t="s">
        <v>1013</v>
      </c>
      <c r="L109" s="165" t="s">
        <v>545</v>
      </c>
      <c r="M109" s="165" t="s">
        <v>1010</v>
      </c>
      <c r="N109" s="165" t="s">
        <v>1010</v>
      </c>
      <c r="O109" s="165" t="s">
        <v>1018</v>
      </c>
      <c r="P109" s="165" t="s">
        <v>1018</v>
      </c>
      <c r="Q109" s="165" t="s">
        <v>1015</v>
      </c>
      <c r="R109" s="165" t="s">
        <v>1015</v>
      </c>
      <c r="S109" s="165" t="s">
        <v>1019</v>
      </c>
      <c r="T109" s="165" t="s">
        <v>1020</v>
      </c>
      <c r="U109" s="165" t="s">
        <v>1020</v>
      </c>
      <c r="V109" s="165" t="s">
        <v>559</v>
      </c>
      <c r="W109" s="165" t="s">
        <v>994</v>
      </c>
      <c r="X109" s="165" t="s">
        <v>994</v>
      </c>
      <c r="Y109" s="165" t="s">
        <v>994</v>
      </c>
      <c r="Z109" s="165" t="s">
        <v>994</v>
      </c>
      <c r="AA109" s="165" t="s">
        <v>994</v>
      </c>
      <c r="AB109" s="165" t="s">
        <v>1007</v>
      </c>
      <c r="AC109" s="165" t="s">
        <v>994</v>
      </c>
      <c r="AD109" s="109" t="s">
        <v>1016</v>
      </c>
      <c r="AE109" s="165" t="s">
        <v>994</v>
      </c>
      <c r="AF109" s="165" t="s">
        <v>1015</v>
      </c>
      <c r="AG109" s="165" t="s">
        <v>559</v>
      </c>
      <c r="AH109" s="165" t="s">
        <v>1013</v>
      </c>
      <c r="AI109" s="165" t="s">
        <v>1013</v>
      </c>
      <c r="AJ109" s="165" t="s">
        <v>1013</v>
      </c>
      <c r="AK109" s="167" t="s">
        <v>953</v>
      </c>
      <c r="AL109" s="165" t="s">
        <v>1012</v>
      </c>
      <c r="AM109" s="165" t="s">
        <v>1012</v>
      </c>
      <c r="AN109" s="165" t="s">
        <v>545</v>
      </c>
      <c r="AO109" s="165" t="s">
        <v>545</v>
      </c>
      <c r="AP109" s="165" t="s">
        <v>545</v>
      </c>
      <c r="AQ109" s="165" t="s">
        <v>545</v>
      </c>
      <c r="AR109" s="165" t="s">
        <v>1008</v>
      </c>
      <c r="AS109" s="165" t="s">
        <v>559</v>
      </c>
      <c r="AT109" s="165" t="s">
        <v>1009</v>
      </c>
      <c r="AU109" s="165" t="s">
        <v>559</v>
      </c>
      <c r="AV109" s="165" t="s">
        <v>556</v>
      </c>
      <c r="AW109" s="165" t="s">
        <v>559</v>
      </c>
      <c r="AX109" s="165" t="s">
        <v>559</v>
      </c>
      <c r="AY109" s="165" t="s">
        <v>952</v>
      </c>
      <c r="AZ109" s="165" t="s">
        <v>1011</v>
      </c>
      <c r="BA109" s="165" t="s">
        <v>1011</v>
      </c>
      <c r="BB109" s="165" t="s">
        <v>559</v>
      </c>
      <c r="BC109" s="165" t="s">
        <v>559</v>
      </c>
      <c r="BD109" s="165" t="s">
        <v>1010</v>
      </c>
      <c r="BE109" s="165" t="s">
        <v>559</v>
      </c>
      <c r="BF109" s="108"/>
    </row>
    <row r="110" spans="1:58" x14ac:dyDescent="0.25">
      <c r="A110" s="133" t="s">
        <v>199</v>
      </c>
      <c r="B110" s="111" t="s">
        <v>198</v>
      </c>
      <c r="C110" s="165" t="s">
        <v>1126</v>
      </c>
      <c r="D110" s="165" t="s">
        <v>1126</v>
      </c>
      <c r="E110" s="165" t="s">
        <v>1017</v>
      </c>
      <c r="F110" s="165" t="s">
        <v>1017</v>
      </c>
      <c r="G110" s="165" t="s">
        <v>1017</v>
      </c>
      <c r="H110" s="165" t="s">
        <v>1017</v>
      </c>
      <c r="I110" s="165" t="s">
        <v>1017</v>
      </c>
      <c r="J110" s="165" t="s">
        <v>1013</v>
      </c>
      <c r="K110" s="165" t="s">
        <v>1013</v>
      </c>
      <c r="L110" s="165" t="s">
        <v>545</v>
      </c>
      <c r="M110" s="165" t="s">
        <v>1010</v>
      </c>
      <c r="N110" s="165" t="s">
        <v>1010</v>
      </c>
      <c r="O110" s="165" t="s">
        <v>1018</v>
      </c>
      <c r="P110" s="165" t="s">
        <v>1018</v>
      </c>
      <c r="Q110" s="165" t="s">
        <v>1015</v>
      </c>
      <c r="R110" s="165" t="s">
        <v>1015</v>
      </c>
      <c r="S110" s="165" t="s">
        <v>1019</v>
      </c>
      <c r="T110" s="165" t="s">
        <v>1020</v>
      </c>
      <c r="U110" s="165" t="s">
        <v>1020</v>
      </c>
      <c r="V110" s="165" t="s">
        <v>559</v>
      </c>
      <c r="W110" s="165" t="s">
        <v>994</v>
      </c>
      <c r="X110" s="165" t="s">
        <v>994</v>
      </c>
      <c r="Y110" s="165" t="s">
        <v>994</v>
      </c>
      <c r="Z110" s="165" t="s">
        <v>994</v>
      </c>
      <c r="AA110" s="165" t="s">
        <v>994</v>
      </c>
      <c r="AB110" s="165" t="s">
        <v>950</v>
      </c>
      <c r="AC110" s="165" t="s">
        <v>994</v>
      </c>
      <c r="AD110" s="109" t="s">
        <v>1016</v>
      </c>
      <c r="AE110" s="165" t="s">
        <v>994</v>
      </c>
      <c r="AF110" s="165" t="s">
        <v>1015</v>
      </c>
      <c r="AG110" s="165" t="s">
        <v>559</v>
      </c>
      <c r="AH110" s="165" t="s">
        <v>1013</v>
      </c>
      <c r="AI110" s="165" t="s">
        <v>1013</v>
      </c>
      <c r="AJ110" s="165" t="s">
        <v>1013</v>
      </c>
      <c r="AK110" s="167" t="s">
        <v>950</v>
      </c>
      <c r="AL110" s="165" t="s">
        <v>1012</v>
      </c>
      <c r="AM110" s="165" t="s">
        <v>1012</v>
      </c>
      <c r="AN110" s="165" t="s">
        <v>545</v>
      </c>
      <c r="AO110" s="165" t="s">
        <v>545</v>
      </c>
      <c r="AP110" s="165" t="s">
        <v>545</v>
      </c>
      <c r="AQ110" s="165" t="s">
        <v>545</v>
      </c>
      <c r="AR110" s="165" t="s">
        <v>1008</v>
      </c>
      <c r="AS110" s="165" t="s">
        <v>559</v>
      </c>
      <c r="AT110" s="165" t="s">
        <v>1009</v>
      </c>
      <c r="AU110" s="165" t="s">
        <v>559</v>
      </c>
      <c r="AV110" s="165" t="s">
        <v>556</v>
      </c>
      <c r="AW110" s="165" t="s">
        <v>559</v>
      </c>
      <c r="AX110" s="165" t="s">
        <v>559</v>
      </c>
      <c r="AY110" s="165" t="s">
        <v>952</v>
      </c>
      <c r="AZ110" s="165" t="s">
        <v>1011</v>
      </c>
      <c r="BA110" s="165" t="s">
        <v>1011</v>
      </c>
      <c r="BB110" s="165" t="s">
        <v>559</v>
      </c>
      <c r="BC110" s="165" t="s">
        <v>559</v>
      </c>
      <c r="BD110" s="165" t="s">
        <v>1010</v>
      </c>
      <c r="BE110" s="165" t="s">
        <v>559</v>
      </c>
      <c r="BF110" s="108"/>
    </row>
    <row r="111" spans="1:58" x14ac:dyDescent="0.25">
      <c r="A111" s="133" t="s">
        <v>201</v>
      </c>
      <c r="B111" s="111" t="s">
        <v>200</v>
      </c>
      <c r="C111" s="165" t="s">
        <v>1126</v>
      </c>
      <c r="D111" s="165" t="s">
        <v>1126</v>
      </c>
      <c r="E111" s="165" t="s">
        <v>1017</v>
      </c>
      <c r="F111" s="165" t="s">
        <v>1017</v>
      </c>
      <c r="G111" s="165" t="s">
        <v>1017</v>
      </c>
      <c r="H111" s="165" t="s">
        <v>1017</v>
      </c>
      <c r="I111" s="165" t="s">
        <v>1017</v>
      </c>
      <c r="J111" s="165" t="s">
        <v>1013</v>
      </c>
      <c r="K111" s="165" t="s">
        <v>1013</v>
      </c>
      <c r="L111" s="165" t="s">
        <v>545</v>
      </c>
      <c r="M111" s="165" t="s">
        <v>1010</v>
      </c>
      <c r="N111" s="165" t="s">
        <v>1010</v>
      </c>
      <c r="O111" s="165" t="s">
        <v>1018</v>
      </c>
      <c r="P111" s="165" t="s">
        <v>1018</v>
      </c>
      <c r="Q111" s="165" t="s">
        <v>1015</v>
      </c>
      <c r="R111" s="165" t="s">
        <v>1015</v>
      </c>
      <c r="S111" s="165" t="s">
        <v>1019</v>
      </c>
      <c r="T111" s="165" t="s">
        <v>1020</v>
      </c>
      <c r="U111" s="165" t="s">
        <v>1020</v>
      </c>
      <c r="V111" s="165" t="s">
        <v>559</v>
      </c>
      <c r="W111" s="165" t="s">
        <v>994</v>
      </c>
      <c r="X111" s="165" t="s">
        <v>1005</v>
      </c>
      <c r="Y111" s="165" t="s">
        <v>994</v>
      </c>
      <c r="Z111" s="165" t="s">
        <v>994</v>
      </c>
      <c r="AA111" s="165" t="s">
        <v>994</v>
      </c>
      <c r="AB111" s="165" t="s">
        <v>950</v>
      </c>
      <c r="AC111" s="165" t="s">
        <v>994</v>
      </c>
      <c r="AD111" s="109" t="s">
        <v>1016</v>
      </c>
      <c r="AE111" s="165" t="s">
        <v>994</v>
      </c>
      <c r="AF111" s="165" t="s">
        <v>1015</v>
      </c>
      <c r="AG111" s="165" t="s">
        <v>559</v>
      </c>
      <c r="AH111" s="165" t="s">
        <v>1013</v>
      </c>
      <c r="AI111" s="165" t="s">
        <v>1013</v>
      </c>
      <c r="AJ111" s="165" t="s">
        <v>1013</v>
      </c>
      <c r="AK111" s="167" t="s">
        <v>950</v>
      </c>
      <c r="AL111" s="165" t="s">
        <v>1012</v>
      </c>
      <c r="AM111" s="165" t="s">
        <v>1012</v>
      </c>
      <c r="AN111" s="165" t="s">
        <v>545</v>
      </c>
      <c r="AO111" s="165" t="s">
        <v>545</v>
      </c>
      <c r="AP111" s="165" t="s">
        <v>545</v>
      </c>
      <c r="AQ111" s="165" t="s">
        <v>545</v>
      </c>
      <c r="AR111" s="165" t="s">
        <v>1008</v>
      </c>
      <c r="AS111" s="165" t="s">
        <v>559</v>
      </c>
      <c r="AT111" s="165" t="s">
        <v>1009</v>
      </c>
      <c r="AU111" s="165" t="s">
        <v>559</v>
      </c>
      <c r="AV111" s="165" t="s">
        <v>556</v>
      </c>
      <c r="AW111" s="165" t="s">
        <v>559</v>
      </c>
      <c r="AX111" s="165" t="s">
        <v>559</v>
      </c>
      <c r="AY111" s="165" t="s">
        <v>952</v>
      </c>
      <c r="AZ111" s="165" t="s">
        <v>1011</v>
      </c>
      <c r="BA111" s="165" t="s">
        <v>1011</v>
      </c>
      <c r="BB111" s="165" t="s">
        <v>559</v>
      </c>
      <c r="BC111" s="165" t="s">
        <v>559</v>
      </c>
      <c r="BD111" s="165" t="s">
        <v>1010</v>
      </c>
      <c r="BE111" s="165" t="s">
        <v>559</v>
      </c>
      <c r="BF111" s="108"/>
    </row>
    <row r="112" spans="1:58" x14ac:dyDescent="0.25">
      <c r="A112" s="133" t="s">
        <v>203</v>
      </c>
      <c r="B112" s="111" t="s">
        <v>202</v>
      </c>
      <c r="C112" s="165" t="s">
        <v>1126</v>
      </c>
      <c r="D112" s="165" t="s">
        <v>1126</v>
      </c>
      <c r="E112" s="165" t="s">
        <v>1017</v>
      </c>
      <c r="F112" s="165" t="s">
        <v>1017</v>
      </c>
      <c r="G112" s="165" t="s">
        <v>1017</v>
      </c>
      <c r="H112" s="165" t="s">
        <v>1017</v>
      </c>
      <c r="I112" s="165" t="s">
        <v>1017</v>
      </c>
      <c r="J112" s="165" t="s">
        <v>1013</v>
      </c>
      <c r="K112" s="165" t="s">
        <v>1013</v>
      </c>
      <c r="L112" s="165" t="s">
        <v>545</v>
      </c>
      <c r="M112" s="165" t="s">
        <v>1010</v>
      </c>
      <c r="N112" s="165" t="s">
        <v>1010</v>
      </c>
      <c r="O112" s="165" t="s">
        <v>1018</v>
      </c>
      <c r="P112" s="165" t="s">
        <v>1018</v>
      </c>
      <c r="Q112" s="165" t="s">
        <v>1015</v>
      </c>
      <c r="R112" s="165" t="s">
        <v>1015</v>
      </c>
      <c r="S112" s="165" t="s">
        <v>1019</v>
      </c>
      <c r="T112" s="165" t="s">
        <v>1020</v>
      </c>
      <c r="U112" s="165" t="s">
        <v>1020</v>
      </c>
      <c r="V112" s="165" t="s">
        <v>559</v>
      </c>
      <c r="W112" s="165" t="s">
        <v>994</v>
      </c>
      <c r="X112" s="165" t="s">
        <v>994</v>
      </c>
      <c r="Y112" s="165" t="s">
        <v>994</v>
      </c>
      <c r="Z112" s="165" t="s">
        <v>994</v>
      </c>
      <c r="AA112" s="165" t="s">
        <v>994</v>
      </c>
      <c r="AB112" s="165" t="s">
        <v>1007</v>
      </c>
      <c r="AC112" s="165" t="s">
        <v>994</v>
      </c>
      <c r="AD112" s="109" t="s">
        <v>1016</v>
      </c>
      <c r="AE112" s="165" t="s">
        <v>994</v>
      </c>
      <c r="AF112" s="165" t="s">
        <v>1015</v>
      </c>
      <c r="AG112" s="165" t="s">
        <v>559</v>
      </c>
      <c r="AH112" s="165" t="s">
        <v>1013</v>
      </c>
      <c r="AI112" s="165" t="s">
        <v>1013</v>
      </c>
      <c r="AJ112" s="165" t="s">
        <v>1013</v>
      </c>
      <c r="AK112" s="167" t="s">
        <v>950</v>
      </c>
      <c r="AL112" s="165" t="s">
        <v>1012</v>
      </c>
      <c r="AM112" s="165" t="s">
        <v>1012</v>
      </c>
      <c r="AN112" s="165" t="s">
        <v>545</v>
      </c>
      <c r="AO112" s="165" t="s">
        <v>545</v>
      </c>
      <c r="AP112" s="165" t="s">
        <v>545</v>
      </c>
      <c r="AQ112" s="165" t="s">
        <v>545</v>
      </c>
      <c r="AR112" s="165" t="s">
        <v>1008</v>
      </c>
      <c r="AS112" s="165" t="s">
        <v>559</v>
      </c>
      <c r="AT112" s="165" t="s">
        <v>1009</v>
      </c>
      <c r="AU112" s="165" t="s">
        <v>559</v>
      </c>
      <c r="AV112" s="165" t="s">
        <v>556</v>
      </c>
      <c r="AW112" s="165" t="s">
        <v>559</v>
      </c>
      <c r="AX112" s="165" t="s">
        <v>559</v>
      </c>
      <c r="AY112" s="165" t="s">
        <v>952</v>
      </c>
      <c r="AZ112" s="165" t="s">
        <v>1011</v>
      </c>
      <c r="BA112" s="165" t="s">
        <v>1011</v>
      </c>
      <c r="BB112" s="165" t="s">
        <v>559</v>
      </c>
      <c r="BC112" s="165" t="s">
        <v>559</v>
      </c>
      <c r="BD112" s="165" t="s">
        <v>1010</v>
      </c>
      <c r="BE112" s="165" t="s">
        <v>559</v>
      </c>
      <c r="BF112" s="108"/>
    </row>
    <row r="113" spans="1:58" x14ac:dyDescent="0.25">
      <c r="A113" s="133" t="s">
        <v>205</v>
      </c>
      <c r="B113" s="111" t="s">
        <v>204</v>
      </c>
      <c r="C113" s="165" t="s">
        <v>1126</v>
      </c>
      <c r="D113" s="165" t="s">
        <v>1126</v>
      </c>
      <c r="E113" s="165" t="s">
        <v>1017</v>
      </c>
      <c r="F113" s="165" t="s">
        <v>1017</v>
      </c>
      <c r="G113" s="165" t="s">
        <v>1017</v>
      </c>
      <c r="H113" s="165" t="s">
        <v>1017</v>
      </c>
      <c r="I113" s="165" t="s">
        <v>1017</v>
      </c>
      <c r="J113" s="165" t="s">
        <v>1013</v>
      </c>
      <c r="K113" s="165" t="s">
        <v>1013</v>
      </c>
      <c r="L113" s="165" t="s">
        <v>545</v>
      </c>
      <c r="M113" s="165" t="s">
        <v>1010</v>
      </c>
      <c r="N113" s="165" t="s">
        <v>1010</v>
      </c>
      <c r="O113" s="165" t="s">
        <v>1018</v>
      </c>
      <c r="P113" s="165" t="s">
        <v>1018</v>
      </c>
      <c r="Q113" s="165" t="s">
        <v>1015</v>
      </c>
      <c r="R113" s="165" t="s">
        <v>1015</v>
      </c>
      <c r="S113" s="165" t="s">
        <v>1019</v>
      </c>
      <c r="T113" s="165" t="s">
        <v>1020</v>
      </c>
      <c r="U113" s="165" t="s">
        <v>1020</v>
      </c>
      <c r="V113" s="165" t="s">
        <v>559</v>
      </c>
      <c r="W113" s="165" t="s">
        <v>994</v>
      </c>
      <c r="X113" s="165" t="s">
        <v>994</v>
      </c>
      <c r="Y113" s="165" t="s">
        <v>994</v>
      </c>
      <c r="Z113" s="165" t="s">
        <v>994</v>
      </c>
      <c r="AA113" s="165" t="s">
        <v>994</v>
      </c>
      <c r="AB113" s="165" t="s">
        <v>1007</v>
      </c>
      <c r="AC113" s="165" t="s">
        <v>994</v>
      </c>
      <c r="AD113" s="109" t="s">
        <v>1016</v>
      </c>
      <c r="AE113" s="165" t="s">
        <v>994</v>
      </c>
      <c r="AF113" s="165" t="s">
        <v>1015</v>
      </c>
      <c r="AG113" s="165" t="s">
        <v>559</v>
      </c>
      <c r="AH113" s="165" t="s">
        <v>1013</v>
      </c>
      <c r="AI113" s="165" t="s">
        <v>1013</v>
      </c>
      <c r="AJ113" s="165" t="s">
        <v>1013</v>
      </c>
      <c r="AK113" s="167" t="s">
        <v>950</v>
      </c>
      <c r="AL113" s="165" t="s">
        <v>1012</v>
      </c>
      <c r="AM113" s="165" t="s">
        <v>1012</v>
      </c>
      <c r="AN113" s="165" t="s">
        <v>545</v>
      </c>
      <c r="AO113" s="165" t="s">
        <v>545</v>
      </c>
      <c r="AP113" s="165" t="s">
        <v>545</v>
      </c>
      <c r="AQ113" s="165" t="s">
        <v>545</v>
      </c>
      <c r="AR113" s="165" t="s">
        <v>1008</v>
      </c>
      <c r="AS113" s="165" t="s">
        <v>559</v>
      </c>
      <c r="AT113" s="165" t="s">
        <v>1009</v>
      </c>
      <c r="AU113" s="165" t="s">
        <v>559</v>
      </c>
      <c r="AV113" s="165" t="s">
        <v>556</v>
      </c>
      <c r="AW113" s="165" t="s">
        <v>559</v>
      </c>
      <c r="AX113" s="165" t="s">
        <v>559</v>
      </c>
      <c r="AY113" s="165" t="s">
        <v>952</v>
      </c>
      <c r="AZ113" s="165" t="s">
        <v>1011</v>
      </c>
      <c r="BA113" s="165" t="s">
        <v>1011</v>
      </c>
      <c r="BB113" s="165" t="s">
        <v>559</v>
      </c>
      <c r="BC113" s="165" t="s">
        <v>559</v>
      </c>
      <c r="BD113" s="165" t="s">
        <v>1010</v>
      </c>
      <c r="BE113" s="165" t="s">
        <v>559</v>
      </c>
      <c r="BF113" s="108"/>
    </row>
    <row r="114" spans="1:58" x14ac:dyDescent="0.25">
      <c r="A114" s="133" t="s">
        <v>207</v>
      </c>
      <c r="B114" s="111" t="s">
        <v>206</v>
      </c>
      <c r="C114" s="165" t="s">
        <v>1126</v>
      </c>
      <c r="D114" s="165" t="s">
        <v>1126</v>
      </c>
      <c r="E114" s="165" t="s">
        <v>1017</v>
      </c>
      <c r="F114" s="165" t="s">
        <v>1017</v>
      </c>
      <c r="G114" s="165" t="s">
        <v>1017</v>
      </c>
      <c r="H114" s="165" t="s">
        <v>1017</v>
      </c>
      <c r="I114" s="165" t="s">
        <v>1017</v>
      </c>
      <c r="J114" s="165" t="s">
        <v>1013</v>
      </c>
      <c r="K114" s="165" t="s">
        <v>1013</v>
      </c>
      <c r="L114" s="165" t="s">
        <v>545</v>
      </c>
      <c r="M114" s="165" t="s">
        <v>1010</v>
      </c>
      <c r="N114" s="165" t="s">
        <v>1010</v>
      </c>
      <c r="O114" s="165" t="s">
        <v>1018</v>
      </c>
      <c r="P114" s="165" t="s">
        <v>1018</v>
      </c>
      <c r="Q114" s="165" t="s">
        <v>1015</v>
      </c>
      <c r="R114" s="165" t="s">
        <v>1015</v>
      </c>
      <c r="S114" s="165" t="s">
        <v>1019</v>
      </c>
      <c r="T114" s="165" t="s">
        <v>1020</v>
      </c>
      <c r="U114" s="165" t="s">
        <v>1020</v>
      </c>
      <c r="V114" s="165" t="s">
        <v>559</v>
      </c>
      <c r="W114" s="165" t="s">
        <v>994</v>
      </c>
      <c r="X114" s="165" t="s">
        <v>994</v>
      </c>
      <c r="Y114" s="165" t="s">
        <v>994</v>
      </c>
      <c r="Z114" s="165" t="s">
        <v>994</v>
      </c>
      <c r="AA114" s="165" t="s">
        <v>994</v>
      </c>
      <c r="AB114" s="165" t="s">
        <v>1007</v>
      </c>
      <c r="AC114" s="165" t="s">
        <v>994</v>
      </c>
      <c r="AD114" s="109" t="s">
        <v>1016</v>
      </c>
      <c r="AE114" s="165" t="s">
        <v>994</v>
      </c>
      <c r="AF114" s="165" t="s">
        <v>1015</v>
      </c>
      <c r="AG114" s="165" t="s">
        <v>559</v>
      </c>
      <c r="AH114" s="165" t="s">
        <v>1013</v>
      </c>
      <c r="AI114" s="165" t="s">
        <v>1013</v>
      </c>
      <c r="AJ114" s="165" t="s">
        <v>1013</v>
      </c>
      <c r="AK114" s="167" t="s">
        <v>953</v>
      </c>
      <c r="AL114" s="165" t="s">
        <v>1012</v>
      </c>
      <c r="AM114" s="165" t="s">
        <v>1012</v>
      </c>
      <c r="AN114" s="165" t="s">
        <v>545</v>
      </c>
      <c r="AO114" s="165" t="s">
        <v>545</v>
      </c>
      <c r="AP114" s="165" t="s">
        <v>545</v>
      </c>
      <c r="AQ114" s="165" t="s">
        <v>545</v>
      </c>
      <c r="AR114" s="165" t="s">
        <v>1008</v>
      </c>
      <c r="AS114" s="165" t="s">
        <v>559</v>
      </c>
      <c r="AT114" s="165" t="s">
        <v>1009</v>
      </c>
      <c r="AU114" s="165" t="s">
        <v>559</v>
      </c>
      <c r="AV114" s="165" t="s">
        <v>556</v>
      </c>
      <c r="AW114" s="165" t="s">
        <v>559</v>
      </c>
      <c r="AX114" s="165" t="s">
        <v>559</v>
      </c>
      <c r="AY114" s="165" t="s">
        <v>952</v>
      </c>
      <c r="AZ114" s="165" t="s">
        <v>1011</v>
      </c>
      <c r="BA114" s="165" t="s">
        <v>1011</v>
      </c>
      <c r="BB114" s="165" t="s">
        <v>559</v>
      </c>
      <c r="BC114" s="165" t="s">
        <v>559</v>
      </c>
      <c r="BD114" s="165" t="s">
        <v>1010</v>
      </c>
      <c r="BE114" s="165" t="s">
        <v>559</v>
      </c>
      <c r="BF114" s="108"/>
    </row>
    <row r="115" spans="1:58" x14ac:dyDescent="0.25">
      <c r="A115" s="133" t="s">
        <v>753</v>
      </c>
      <c r="B115" s="111" t="s">
        <v>208</v>
      </c>
      <c r="C115" s="165" t="s">
        <v>1126</v>
      </c>
      <c r="D115" s="165" t="s">
        <v>1126</v>
      </c>
      <c r="E115" s="165" t="s">
        <v>1017</v>
      </c>
      <c r="F115" s="165" t="s">
        <v>1017</v>
      </c>
      <c r="G115" s="165" t="s">
        <v>1017</v>
      </c>
      <c r="H115" s="165" t="s">
        <v>1017</v>
      </c>
      <c r="I115" s="165" t="s">
        <v>1017</v>
      </c>
      <c r="J115" s="165" t="s">
        <v>1013</v>
      </c>
      <c r="K115" s="165" t="s">
        <v>1013</v>
      </c>
      <c r="L115" s="165" t="s">
        <v>545</v>
      </c>
      <c r="M115" s="165" t="s">
        <v>1010</v>
      </c>
      <c r="N115" s="165" t="s">
        <v>1010</v>
      </c>
      <c r="O115" s="165" t="s">
        <v>1018</v>
      </c>
      <c r="P115" s="165" t="s">
        <v>1018</v>
      </c>
      <c r="Q115" s="165" t="s">
        <v>1015</v>
      </c>
      <c r="R115" s="165" t="s">
        <v>1015</v>
      </c>
      <c r="S115" s="165" t="s">
        <v>1019</v>
      </c>
      <c r="T115" s="165" t="s">
        <v>1020</v>
      </c>
      <c r="U115" s="165" t="s">
        <v>1020</v>
      </c>
      <c r="V115" s="165" t="s">
        <v>559</v>
      </c>
      <c r="W115" s="165" t="s">
        <v>994</v>
      </c>
      <c r="X115" s="165" t="s">
        <v>1005</v>
      </c>
      <c r="Y115" s="165" t="s">
        <v>994</v>
      </c>
      <c r="Z115" s="165" t="s">
        <v>994</v>
      </c>
      <c r="AA115" s="165" t="s">
        <v>994</v>
      </c>
      <c r="AB115" s="165" t="s">
        <v>950</v>
      </c>
      <c r="AC115" s="165" t="s">
        <v>994</v>
      </c>
      <c r="AD115" s="109" t="s">
        <v>1016</v>
      </c>
      <c r="AE115" s="165" t="s">
        <v>994</v>
      </c>
      <c r="AF115" s="165" t="s">
        <v>1015</v>
      </c>
      <c r="AG115" s="165" t="s">
        <v>559</v>
      </c>
      <c r="AH115" s="165" t="s">
        <v>1013</v>
      </c>
      <c r="AI115" s="165" t="s">
        <v>1013</v>
      </c>
      <c r="AJ115" s="165" t="s">
        <v>1013</v>
      </c>
      <c r="AK115" s="167" t="s">
        <v>950</v>
      </c>
      <c r="AL115" s="165" t="s">
        <v>1012</v>
      </c>
      <c r="AM115" s="165" t="s">
        <v>1012</v>
      </c>
      <c r="AN115" s="165" t="s">
        <v>545</v>
      </c>
      <c r="AO115" s="165" t="s">
        <v>545</v>
      </c>
      <c r="AP115" s="165" t="s">
        <v>545</v>
      </c>
      <c r="AQ115" s="165" t="s">
        <v>545</v>
      </c>
      <c r="AR115" s="165" t="s">
        <v>1008</v>
      </c>
      <c r="AS115" s="165" t="s">
        <v>559</v>
      </c>
      <c r="AT115" s="165" t="s">
        <v>1009</v>
      </c>
      <c r="AU115" s="165" t="s">
        <v>559</v>
      </c>
      <c r="AV115" s="165" t="s">
        <v>556</v>
      </c>
      <c r="AW115" s="165" t="s">
        <v>559</v>
      </c>
      <c r="AX115" s="165" t="s">
        <v>559</v>
      </c>
      <c r="AY115" s="165" t="s">
        <v>952</v>
      </c>
      <c r="AZ115" s="165" t="s">
        <v>1011</v>
      </c>
      <c r="BA115" s="165" t="s">
        <v>1011</v>
      </c>
      <c r="BB115" s="165" t="s">
        <v>559</v>
      </c>
      <c r="BC115" s="165" t="s">
        <v>559</v>
      </c>
      <c r="BD115" s="165" t="s">
        <v>1010</v>
      </c>
      <c r="BE115" s="165" t="s">
        <v>559</v>
      </c>
      <c r="BF115" s="108"/>
    </row>
    <row r="116" spans="1:58" x14ac:dyDescent="0.25">
      <c r="A116" s="133" t="s">
        <v>848</v>
      </c>
      <c r="B116" s="111" t="s">
        <v>209</v>
      </c>
      <c r="C116" s="165" t="s">
        <v>1126</v>
      </c>
      <c r="D116" s="165" t="s">
        <v>1126</v>
      </c>
      <c r="E116" s="165" t="s">
        <v>1017</v>
      </c>
      <c r="F116" s="165" t="s">
        <v>1017</v>
      </c>
      <c r="G116" s="165" t="s">
        <v>1017</v>
      </c>
      <c r="H116" s="165" t="s">
        <v>1017</v>
      </c>
      <c r="I116" s="165" t="s">
        <v>1017</v>
      </c>
      <c r="J116" s="165" t="s">
        <v>1013</v>
      </c>
      <c r="K116" s="165" t="s">
        <v>1013</v>
      </c>
      <c r="L116" s="165" t="s">
        <v>545</v>
      </c>
      <c r="M116" s="165" t="s">
        <v>1010</v>
      </c>
      <c r="N116" s="165" t="s">
        <v>1010</v>
      </c>
      <c r="O116" s="165" t="s">
        <v>1018</v>
      </c>
      <c r="P116" s="165" t="s">
        <v>1018</v>
      </c>
      <c r="Q116" s="165" t="s">
        <v>1015</v>
      </c>
      <c r="R116" s="165" t="s">
        <v>1015</v>
      </c>
      <c r="S116" s="165" t="s">
        <v>1019</v>
      </c>
      <c r="T116" s="165" t="s">
        <v>1020</v>
      </c>
      <c r="U116" s="165" t="s">
        <v>1020</v>
      </c>
      <c r="V116" s="165" t="s">
        <v>559</v>
      </c>
      <c r="W116" s="165" t="s">
        <v>994</v>
      </c>
      <c r="X116" s="165" t="s">
        <v>994</v>
      </c>
      <c r="Y116" s="165" t="s">
        <v>994</v>
      </c>
      <c r="Z116" s="165" t="s">
        <v>994</v>
      </c>
      <c r="AA116" s="165" t="s">
        <v>994</v>
      </c>
      <c r="AB116" s="165" t="s">
        <v>1007</v>
      </c>
      <c r="AC116" s="165" t="s">
        <v>994</v>
      </c>
      <c r="AD116" s="109" t="s">
        <v>1016</v>
      </c>
      <c r="AE116" s="165" t="s">
        <v>994</v>
      </c>
      <c r="AF116" s="165" t="s">
        <v>1015</v>
      </c>
      <c r="AG116" s="165" t="s">
        <v>559</v>
      </c>
      <c r="AH116" s="165" t="s">
        <v>1013</v>
      </c>
      <c r="AI116" s="165" t="s">
        <v>1013</v>
      </c>
      <c r="AJ116" s="165" t="s">
        <v>1013</v>
      </c>
      <c r="AK116" s="167" t="s">
        <v>950</v>
      </c>
      <c r="AL116" s="165" t="s">
        <v>1012</v>
      </c>
      <c r="AM116" s="165" t="s">
        <v>1012</v>
      </c>
      <c r="AN116" s="165" t="s">
        <v>545</v>
      </c>
      <c r="AO116" s="165" t="s">
        <v>545</v>
      </c>
      <c r="AP116" s="165" t="s">
        <v>545</v>
      </c>
      <c r="AQ116" s="165" t="s">
        <v>545</v>
      </c>
      <c r="AR116" s="165" t="s">
        <v>1008</v>
      </c>
      <c r="AS116" s="165" t="s">
        <v>559</v>
      </c>
      <c r="AT116" s="165" t="s">
        <v>1009</v>
      </c>
      <c r="AU116" s="165" t="s">
        <v>559</v>
      </c>
      <c r="AV116" s="165" t="s">
        <v>556</v>
      </c>
      <c r="AW116" s="165" t="s">
        <v>559</v>
      </c>
      <c r="AX116" s="165" t="s">
        <v>559</v>
      </c>
      <c r="AY116" s="165" t="s">
        <v>952</v>
      </c>
      <c r="AZ116" s="165" t="s">
        <v>1011</v>
      </c>
      <c r="BA116" s="165" t="s">
        <v>1011</v>
      </c>
      <c r="BB116" s="165" t="s">
        <v>559</v>
      </c>
      <c r="BC116" s="165" t="s">
        <v>559</v>
      </c>
      <c r="BD116" s="165" t="s">
        <v>1010</v>
      </c>
      <c r="BE116" s="165" t="s">
        <v>559</v>
      </c>
      <c r="BF116" s="108"/>
    </row>
    <row r="117" spans="1:58" x14ac:dyDescent="0.25">
      <c r="A117" s="133" t="s">
        <v>211</v>
      </c>
      <c r="B117" s="111" t="s">
        <v>210</v>
      </c>
      <c r="C117" s="165" t="s">
        <v>1126</v>
      </c>
      <c r="D117" s="165" t="s">
        <v>1126</v>
      </c>
      <c r="E117" s="165" t="s">
        <v>1017</v>
      </c>
      <c r="F117" s="165" t="s">
        <v>1017</v>
      </c>
      <c r="G117" s="165" t="s">
        <v>1017</v>
      </c>
      <c r="H117" s="165" t="s">
        <v>1017</v>
      </c>
      <c r="I117" s="165" t="s">
        <v>1017</v>
      </c>
      <c r="J117" s="165" t="s">
        <v>1013</v>
      </c>
      <c r="K117" s="165" t="s">
        <v>1013</v>
      </c>
      <c r="L117" s="165" t="s">
        <v>545</v>
      </c>
      <c r="M117" s="165" t="s">
        <v>1010</v>
      </c>
      <c r="N117" s="165" t="s">
        <v>1010</v>
      </c>
      <c r="O117" s="165" t="s">
        <v>1018</v>
      </c>
      <c r="P117" s="165" t="s">
        <v>1018</v>
      </c>
      <c r="Q117" s="165" t="s">
        <v>1015</v>
      </c>
      <c r="R117" s="165" t="s">
        <v>1015</v>
      </c>
      <c r="S117" s="165" t="s">
        <v>1019</v>
      </c>
      <c r="T117" s="165" t="s">
        <v>1020</v>
      </c>
      <c r="U117" s="165" t="s">
        <v>1020</v>
      </c>
      <c r="V117" s="165" t="s">
        <v>559</v>
      </c>
      <c r="W117" s="165" t="s">
        <v>994</v>
      </c>
      <c r="X117" s="165" t="s">
        <v>994</v>
      </c>
      <c r="Y117" s="165" t="s">
        <v>994</v>
      </c>
      <c r="Z117" s="165" t="s">
        <v>994</v>
      </c>
      <c r="AA117" s="165" t="s">
        <v>994</v>
      </c>
      <c r="AB117" s="165" t="s">
        <v>994</v>
      </c>
      <c r="AC117" s="165" t="s">
        <v>994</v>
      </c>
      <c r="AD117" s="109" t="s">
        <v>1016</v>
      </c>
      <c r="AE117" s="165" t="s">
        <v>994</v>
      </c>
      <c r="AF117" s="165" t="s">
        <v>1015</v>
      </c>
      <c r="AG117" s="165" t="s">
        <v>559</v>
      </c>
      <c r="AH117" s="165" t="s">
        <v>1013</v>
      </c>
      <c r="AI117" s="165" t="s">
        <v>1013</v>
      </c>
      <c r="AJ117" s="165" t="s">
        <v>1013</v>
      </c>
      <c r="AK117" s="167" t="s">
        <v>950</v>
      </c>
      <c r="AL117" s="165" t="s">
        <v>1012</v>
      </c>
      <c r="AM117" s="165" t="s">
        <v>1012</v>
      </c>
      <c r="AN117" s="165" t="s">
        <v>545</v>
      </c>
      <c r="AO117" s="165" t="s">
        <v>545</v>
      </c>
      <c r="AP117" s="165" t="s">
        <v>545</v>
      </c>
      <c r="AQ117" s="165" t="s">
        <v>545</v>
      </c>
      <c r="AR117" s="165" t="s">
        <v>1008</v>
      </c>
      <c r="AS117" s="165" t="s">
        <v>559</v>
      </c>
      <c r="AT117" s="165" t="s">
        <v>1009</v>
      </c>
      <c r="AU117" s="165" t="s">
        <v>559</v>
      </c>
      <c r="AV117" s="165" t="s">
        <v>556</v>
      </c>
      <c r="AW117" s="165" t="s">
        <v>559</v>
      </c>
      <c r="AX117" s="165" t="s">
        <v>559</v>
      </c>
      <c r="AY117" s="165" t="s">
        <v>952</v>
      </c>
      <c r="AZ117" s="165" t="s">
        <v>1011</v>
      </c>
      <c r="BA117" s="165" t="s">
        <v>1011</v>
      </c>
      <c r="BB117" s="165" t="s">
        <v>559</v>
      </c>
      <c r="BC117" s="165" t="s">
        <v>559</v>
      </c>
      <c r="BD117" s="165" t="s">
        <v>1010</v>
      </c>
      <c r="BE117" s="165" t="s">
        <v>559</v>
      </c>
      <c r="BF117" s="108"/>
    </row>
    <row r="118" spans="1:58" x14ac:dyDescent="0.25">
      <c r="A118" s="133" t="s">
        <v>213</v>
      </c>
      <c r="B118" s="111" t="s">
        <v>212</v>
      </c>
      <c r="C118" s="165" t="s">
        <v>1126</v>
      </c>
      <c r="D118" s="165" t="s">
        <v>1126</v>
      </c>
      <c r="E118" s="165" t="s">
        <v>1017</v>
      </c>
      <c r="F118" s="165" t="s">
        <v>1017</v>
      </c>
      <c r="G118" s="165" t="s">
        <v>1017</v>
      </c>
      <c r="H118" s="165" t="s">
        <v>1017</v>
      </c>
      <c r="I118" s="165" t="s">
        <v>1017</v>
      </c>
      <c r="J118" s="165" t="s">
        <v>1013</v>
      </c>
      <c r="K118" s="165" t="s">
        <v>1013</v>
      </c>
      <c r="L118" s="165" t="s">
        <v>545</v>
      </c>
      <c r="M118" s="165" t="s">
        <v>1010</v>
      </c>
      <c r="N118" s="165" t="s">
        <v>1010</v>
      </c>
      <c r="O118" s="165" t="s">
        <v>1018</v>
      </c>
      <c r="P118" s="165" t="s">
        <v>1018</v>
      </c>
      <c r="Q118" s="165" t="s">
        <v>1015</v>
      </c>
      <c r="R118" s="165" t="s">
        <v>1015</v>
      </c>
      <c r="S118" s="165" t="s">
        <v>1019</v>
      </c>
      <c r="T118" s="165" t="s">
        <v>1020</v>
      </c>
      <c r="U118" s="165" t="s">
        <v>1020</v>
      </c>
      <c r="V118" s="165" t="s">
        <v>559</v>
      </c>
      <c r="W118" s="165" t="s">
        <v>994</v>
      </c>
      <c r="X118" s="165" t="s">
        <v>994</v>
      </c>
      <c r="Y118" s="165" t="s">
        <v>994</v>
      </c>
      <c r="Z118" s="165" t="s">
        <v>994</v>
      </c>
      <c r="AA118" s="165" t="s">
        <v>994</v>
      </c>
      <c r="AB118" s="165" t="s">
        <v>950</v>
      </c>
      <c r="AC118" s="165" t="s">
        <v>994</v>
      </c>
      <c r="AD118" s="109" t="s">
        <v>1016</v>
      </c>
      <c r="AE118" s="165" t="s">
        <v>994</v>
      </c>
      <c r="AF118" s="165" t="s">
        <v>1015</v>
      </c>
      <c r="AG118" s="165" t="s">
        <v>559</v>
      </c>
      <c r="AH118" s="165" t="s">
        <v>1013</v>
      </c>
      <c r="AI118" s="165" t="s">
        <v>1013</v>
      </c>
      <c r="AJ118" s="165" t="s">
        <v>1013</v>
      </c>
      <c r="AK118" s="167" t="s">
        <v>950</v>
      </c>
      <c r="AL118" s="165" t="s">
        <v>1012</v>
      </c>
      <c r="AM118" s="165" t="s">
        <v>1012</v>
      </c>
      <c r="AN118" s="165" t="s">
        <v>545</v>
      </c>
      <c r="AO118" s="165" t="s">
        <v>545</v>
      </c>
      <c r="AP118" s="165" t="s">
        <v>545</v>
      </c>
      <c r="AQ118" s="165" t="s">
        <v>545</v>
      </c>
      <c r="AR118" s="165" t="s">
        <v>1008</v>
      </c>
      <c r="AS118" s="165" t="s">
        <v>559</v>
      </c>
      <c r="AT118" s="165" t="s">
        <v>1009</v>
      </c>
      <c r="AU118" s="165" t="s">
        <v>559</v>
      </c>
      <c r="AV118" s="165" t="s">
        <v>556</v>
      </c>
      <c r="AW118" s="165" t="s">
        <v>559</v>
      </c>
      <c r="AX118" s="165" t="s">
        <v>559</v>
      </c>
      <c r="AY118" s="165" t="s">
        <v>952</v>
      </c>
      <c r="AZ118" s="165" t="s">
        <v>1011</v>
      </c>
      <c r="BA118" s="165" t="s">
        <v>1011</v>
      </c>
      <c r="BB118" s="165" t="s">
        <v>559</v>
      </c>
      <c r="BC118" s="165" t="s">
        <v>559</v>
      </c>
      <c r="BD118" s="165" t="s">
        <v>1010</v>
      </c>
      <c r="BE118" s="165" t="s">
        <v>559</v>
      </c>
      <c r="BF118" s="108"/>
    </row>
    <row r="119" spans="1:58" x14ac:dyDescent="0.25">
      <c r="A119" s="133" t="s">
        <v>215</v>
      </c>
      <c r="B119" s="111" t="s">
        <v>214</v>
      </c>
      <c r="C119" s="165" t="s">
        <v>1126</v>
      </c>
      <c r="D119" s="165" t="s">
        <v>1126</v>
      </c>
      <c r="E119" s="165" t="s">
        <v>1017</v>
      </c>
      <c r="F119" s="165" t="s">
        <v>1017</v>
      </c>
      <c r="G119" s="165" t="s">
        <v>1017</v>
      </c>
      <c r="H119" s="165" t="s">
        <v>1017</v>
      </c>
      <c r="I119" s="165" t="s">
        <v>1017</v>
      </c>
      <c r="J119" s="165" t="s">
        <v>1013</v>
      </c>
      <c r="K119" s="165" t="s">
        <v>1013</v>
      </c>
      <c r="L119" s="165" t="s">
        <v>545</v>
      </c>
      <c r="M119" s="165" t="s">
        <v>1010</v>
      </c>
      <c r="N119" s="165" t="s">
        <v>1010</v>
      </c>
      <c r="O119" s="165" t="s">
        <v>1018</v>
      </c>
      <c r="P119" s="165" t="s">
        <v>1018</v>
      </c>
      <c r="Q119" s="165" t="s">
        <v>1015</v>
      </c>
      <c r="R119" s="165" t="s">
        <v>1015</v>
      </c>
      <c r="S119" s="165" t="s">
        <v>1019</v>
      </c>
      <c r="T119" s="165" t="s">
        <v>1020</v>
      </c>
      <c r="U119" s="165" t="s">
        <v>1020</v>
      </c>
      <c r="V119" s="165" t="s">
        <v>559</v>
      </c>
      <c r="W119" s="165" t="s">
        <v>994</v>
      </c>
      <c r="X119" s="165" t="s">
        <v>994</v>
      </c>
      <c r="Y119" s="165" t="s">
        <v>994</v>
      </c>
      <c r="Z119" s="165" t="s">
        <v>994</v>
      </c>
      <c r="AA119" s="165" t="s">
        <v>994</v>
      </c>
      <c r="AB119" s="165" t="s">
        <v>1007</v>
      </c>
      <c r="AC119" s="165" t="s">
        <v>994</v>
      </c>
      <c r="AD119" s="109" t="s">
        <v>1016</v>
      </c>
      <c r="AE119" s="165" t="s">
        <v>994</v>
      </c>
      <c r="AF119" s="165" t="s">
        <v>1015</v>
      </c>
      <c r="AG119" s="165" t="s">
        <v>559</v>
      </c>
      <c r="AH119" s="165" t="s">
        <v>1013</v>
      </c>
      <c r="AI119" s="165" t="s">
        <v>1013</v>
      </c>
      <c r="AJ119" s="165" t="s">
        <v>1013</v>
      </c>
      <c r="AK119" s="167" t="s">
        <v>950</v>
      </c>
      <c r="AL119" s="165" t="s">
        <v>1012</v>
      </c>
      <c r="AM119" s="165" t="s">
        <v>1012</v>
      </c>
      <c r="AN119" s="165" t="s">
        <v>545</v>
      </c>
      <c r="AO119" s="165" t="s">
        <v>545</v>
      </c>
      <c r="AP119" s="165" t="s">
        <v>545</v>
      </c>
      <c r="AQ119" s="165" t="s">
        <v>545</v>
      </c>
      <c r="AR119" s="165" t="s">
        <v>1008</v>
      </c>
      <c r="AS119" s="165" t="s">
        <v>559</v>
      </c>
      <c r="AT119" s="165" t="s">
        <v>1009</v>
      </c>
      <c r="AU119" s="165" t="s">
        <v>559</v>
      </c>
      <c r="AV119" s="165" t="s">
        <v>556</v>
      </c>
      <c r="AW119" s="165" t="s">
        <v>559</v>
      </c>
      <c r="AX119" s="165" t="s">
        <v>559</v>
      </c>
      <c r="AY119" s="165" t="s">
        <v>952</v>
      </c>
      <c r="AZ119" s="165" t="s">
        <v>1011</v>
      </c>
      <c r="BA119" s="165" t="s">
        <v>1011</v>
      </c>
      <c r="BB119" s="165" t="s">
        <v>559</v>
      </c>
      <c r="BC119" s="165" t="s">
        <v>559</v>
      </c>
      <c r="BD119" s="165" t="s">
        <v>1010</v>
      </c>
      <c r="BE119" s="165" t="s">
        <v>559</v>
      </c>
      <c r="BF119" s="108"/>
    </row>
    <row r="120" spans="1:58" x14ac:dyDescent="0.25">
      <c r="A120" s="133" t="s">
        <v>217</v>
      </c>
      <c r="B120" s="111" t="s">
        <v>216</v>
      </c>
      <c r="C120" s="165" t="s">
        <v>1126</v>
      </c>
      <c r="D120" s="165" t="s">
        <v>1126</v>
      </c>
      <c r="E120" s="165" t="s">
        <v>1017</v>
      </c>
      <c r="F120" s="165" t="s">
        <v>1017</v>
      </c>
      <c r="G120" s="165" t="s">
        <v>1017</v>
      </c>
      <c r="H120" s="165" t="s">
        <v>1017</v>
      </c>
      <c r="I120" s="165" t="s">
        <v>1017</v>
      </c>
      <c r="J120" s="165" t="s">
        <v>1013</v>
      </c>
      <c r="K120" s="165" t="s">
        <v>1013</v>
      </c>
      <c r="L120" s="165" t="s">
        <v>545</v>
      </c>
      <c r="M120" s="165" t="s">
        <v>1010</v>
      </c>
      <c r="N120" s="165" t="s">
        <v>1010</v>
      </c>
      <c r="O120" s="165" t="s">
        <v>1018</v>
      </c>
      <c r="P120" s="165" t="s">
        <v>1018</v>
      </c>
      <c r="Q120" s="165" t="s">
        <v>1015</v>
      </c>
      <c r="R120" s="165" t="s">
        <v>1015</v>
      </c>
      <c r="S120" s="165" t="s">
        <v>1019</v>
      </c>
      <c r="T120" s="165" t="s">
        <v>1020</v>
      </c>
      <c r="U120" s="165" t="s">
        <v>1020</v>
      </c>
      <c r="V120" s="165" t="s">
        <v>559</v>
      </c>
      <c r="W120" s="165" t="s">
        <v>994</v>
      </c>
      <c r="X120" s="165" t="s">
        <v>994</v>
      </c>
      <c r="Y120" s="165" t="s">
        <v>994</v>
      </c>
      <c r="Z120" s="165" t="s">
        <v>994</v>
      </c>
      <c r="AA120" s="165" t="s">
        <v>994</v>
      </c>
      <c r="AB120" s="165" t="s">
        <v>1007</v>
      </c>
      <c r="AC120" s="165" t="s">
        <v>994</v>
      </c>
      <c r="AD120" s="109" t="s">
        <v>1016</v>
      </c>
      <c r="AE120" s="165" t="s">
        <v>994</v>
      </c>
      <c r="AF120" s="165" t="s">
        <v>1015</v>
      </c>
      <c r="AG120" s="165" t="s">
        <v>559</v>
      </c>
      <c r="AH120" s="165" t="s">
        <v>1013</v>
      </c>
      <c r="AI120" s="165" t="s">
        <v>1013</v>
      </c>
      <c r="AJ120" s="165" t="s">
        <v>1013</v>
      </c>
      <c r="AK120" s="167" t="s">
        <v>953</v>
      </c>
      <c r="AL120" s="165" t="s">
        <v>1012</v>
      </c>
      <c r="AM120" s="165" t="s">
        <v>1012</v>
      </c>
      <c r="AN120" s="165" t="s">
        <v>545</v>
      </c>
      <c r="AO120" s="165" t="s">
        <v>545</v>
      </c>
      <c r="AP120" s="165" t="s">
        <v>545</v>
      </c>
      <c r="AQ120" s="165" t="s">
        <v>545</v>
      </c>
      <c r="AR120" s="165" t="s">
        <v>1008</v>
      </c>
      <c r="AS120" s="165" t="s">
        <v>559</v>
      </c>
      <c r="AT120" s="165" t="s">
        <v>1009</v>
      </c>
      <c r="AU120" s="165" t="s">
        <v>559</v>
      </c>
      <c r="AV120" s="165" t="s">
        <v>556</v>
      </c>
      <c r="AW120" s="165" t="s">
        <v>559</v>
      </c>
      <c r="AX120" s="165" t="s">
        <v>559</v>
      </c>
      <c r="AY120" s="165" t="s">
        <v>952</v>
      </c>
      <c r="AZ120" s="165" t="s">
        <v>1011</v>
      </c>
      <c r="BA120" s="165" t="s">
        <v>1011</v>
      </c>
      <c r="BB120" s="165" t="s">
        <v>559</v>
      </c>
      <c r="BC120" s="165" t="s">
        <v>559</v>
      </c>
      <c r="BD120" s="165" t="s">
        <v>1010</v>
      </c>
      <c r="BE120" s="165" t="s">
        <v>559</v>
      </c>
      <c r="BF120" s="108"/>
    </row>
    <row r="121" spans="1:58" x14ac:dyDescent="0.25">
      <c r="A121" s="133" t="s">
        <v>370</v>
      </c>
      <c r="B121" s="111" t="s">
        <v>218</v>
      </c>
      <c r="C121" s="165" t="s">
        <v>1126</v>
      </c>
      <c r="D121" s="165" t="s">
        <v>1126</v>
      </c>
      <c r="E121" s="165" t="s">
        <v>1017</v>
      </c>
      <c r="F121" s="165" t="s">
        <v>1017</v>
      </c>
      <c r="G121" s="165" t="s">
        <v>1017</v>
      </c>
      <c r="H121" s="165" t="s">
        <v>1017</v>
      </c>
      <c r="I121" s="165" t="s">
        <v>1017</v>
      </c>
      <c r="J121" s="165" t="s">
        <v>1013</v>
      </c>
      <c r="K121" s="165" t="s">
        <v>1013</v>
      </c>
      <c r="L121" s="165" t="s">
        <v>545</v>
      </c>
      <c r="M121" s="165" t="s">
        <v>1010</v>
      </c>
      <c r="N121" s="165" t="s">
        <v>1010</v>
      </c>
      <c r="O121" s="165" t="s">
        <v>1018</v>
      </c>
      <c r="P121" s="165" t="s">
        <v>1018</v>
      </c>
      <c r="Q121" s="165" t="s">
        <v>1015</v>
      </c>
      <c r="R121" s="165" t="s">
        <v>1015</v>
      </c>
      <c r="S121" s="165" t="s">
        <v>1019</v>
      </c>
      <c r="T121" s="165" t="s">
        <v>1020</v>
      </c>
      <c r="U121" s="165" t="s">
        <v>1020</v>
      </c>
      <c r="V121" s="165" t="s">
        <v>559</v>
      </c>
      <c r="W121" s="165" t="s">
        <v>994</v>
      </c>
      <c r="X121" s="165" t="s">
        <v>994</v>
      </c>
      <c r="Y121" s="165" t="s">
        <v>994</v>
      </c>
      <c r="Z121" s="165" t="s">
        <v>994</v>
      </c>
      <c r="AA121" s="165" t="s">
        <v>994</v>
      </c>
      <c r="AB121" s="165" t="s">
        <v>1007</v>
      </c>
      <c r="AC121" s="165" t="s">
        <v>994</v>
      </c>
      <c r="AD121" s="109" t="s">
        <v>1016</v>
      </c>
      <c r="AE121" s="165" t="s">
        <v>994</v>
      </c>
      <c r="AF121" s="165" t="s">
        <v>1015</v>
      </c>
      <c r="AG121" s="165" t="s">
        <v>559</v>
      </c>
      <c r="AH121" s="165" t="s">
        <v>1013</v>
      </c>
      <c r="AI121" s="165" t="s">
        <v>1013</v>
      </c>
      <c r="AJ121" s="165" t="s">
        <v>1013</v>
      </c>
      <c r="AK121" s="167" t="s">
        <v>953</v>
      </c>
      <c r="AL121" s="165" t="s">
        <v>1012</v>
      </c>
      <c r="AM121" s="165" t="s">
        <v>1012</v>
      </c>
      <c r="AN121" s="165" t="s">
        <v>545</v>
      </c>
      <c r="AO121" s="165" t="s">
        <v>545</v>
      </c>
      <c r="AP121" s="165" t="s">
        <v>545</v>
      </c>
      <c r="AQ121" s="165" t="s">
        <v>545</v>
      </c>
      <c r="AR121" s="165" t="s">
        <v>1008</v>
      </c>
      <c r="AS121" s="165" t="s">
        <v>559</v>
      </c>
      <c r="AT121" s="165" t="s">
        <v>1009</v>
      </c>
      <c r="AU121" s="165" t="s">
        <v>559</v>
      </c>
      <c r="AV121" s="165" t="s">
        <v>556</v>
      </c>
      <c r="AW121" s="165" t="s">
        <v>559</v>
      </c>
      <c r="AX121" s="165" t="s">
        <v>559</v>
      </c>
      <c r="AY121" s="165" t="s">
        <v>952</v>
      </c>
      <c r="AZ121" s="165" t="s">
        <v>1011</v>
      </c>
      <c r="BA121" s="165" t="s">
        <v>1011</v>
      </c>
      <c r="BB121" s="165" t="s">
        <v>559</v>
      </c>
      <c r="BC121" s="165" t="s">
        <v>559</v>
      </c>
      <c r="BD121" s="165" t="s">
        <v>1010</v>
      </c>
      <c r="BE121" s="165" t="s">
        <v>559</v>
      </c>
      <c r="BF121" s="108"/>
    </row>
    <row r="122" spans="1:58" x14ac:dyDescent="0.25">
      <c r="A122" s="133" t="s">
        <v>220</v>
      </c>
      <c r="B122" s="111" t="s">
        <v>219</v>
      </c>
      <c r="C122" s="165" t="s">
        <v>1126</v>
      </c>
      <c r="D122" s="165" t="s">
        <v>1126</v>
      </c>
      <c r="E122" s="165" t="s">
        <v>1017</v>
      </c>
      <c r="F122" s="165" t="s">
        <v>1017</v>
      </c>
      <c r="G122" s="165" t="s">
        <v>1017</v>
      </c>
      <c r="H122" s="165" t="s">
        <v>1017</v>
      </c>
      <c r="I122" s="165" t="s">
        <v>1017</v>
      </c>
      <c r="J122" s="165" t="s">
        <v>1013</v>
      </c>
      <c r="K122" s="165" t="s">
        <v>1013</v>
      </c>
      <c r="L122" s="165" t="s">
        <v>545</v>
      </c>
      <c r="M122" s="165" t="s">
        <v>1010</v>
      </c>
      <c r="N122" s="165" t="s">
        <v>1010</v>
      </c>
      <c r="O122" s="165" t="s">
        <v>1018</v>
      </c>
      <c r="P122" s="165" t="s">
        <v>1018</v>
      </c>
      <c r="Q122" s="165" t="s">
        <v>1015</v>
      </c>
      <c r="R122" s="165" t="s">
        <v>1015</v>
      </c>
      <c r="S122" s="165" t="s">
        <v>1019</v>
      </c>
      <c r="T122" s="165" t="s">
        <v>1020</v>
      </c>
      <c r="U122" s="165" t="s">
        <v>1020</v>
      </c>
      <c r="V122" s="165" t="s">
        <v>559</v>
      </c>
      <c r="W122" s="165" t="s">
        <v>994</v>
      </c>
      <c r="X122" s="165" t="s">
        <v>994</v>
      </c>
      <c r="Y122" s="165" t="s">
        <v>994</v>
      </c>
      <c r="Z122" s="165" t="s">
        <v>994</v>
      </c>
      <c r="AA122" s="165" t="s">
        <v>994</v>
      </c>
      <c r="AB122" s="165" t="s">
        <v>1007</v>
      </c>
      <c r="AC122" s="165" t="s">
        <v>994</v>
      </c>
      <c r="AD122" s="109" t="s">
        <v>1016</v>
      </c>
      <c r="AE122" s="165" t="s">
        <v>994</v>
      </c>
      <c r="AF122" s="165" t="s">
        <v>1015</v>
      </c>
      <c r="AG122" s="165" t="s">
        <v>559</v>
      </c>
      <c r="AH122" s="165" t="s">
        <v>1013</v>
      </c>
      <c r="AI122" s="165" t="s">
        <v>1013</v>
      </c>
      <c r="AJ122" s="165" t="s">
        <v>1013</v>
      </c>
      <c r="AK122" s="167" t="s">
        <v>950</v>
      </c>
      <c r="AL122" s="165" t="s">
        <v>1012</v>
      </c>
      <c r="AM122" s="165" t="s">
        <v>1012</v>
      </c>
      <c r="AN122" s="165" t="s">
        <v>545</v>
      </c>
      <c r="AO122" s="165" t="s">
        <v>545</v>
      </c>
      <c r="AP122" s="165" t="s">
        <v>545</v>
      </c>
      <c r="AQ122" s="165" t="s">
        <v>545</v>
      </c>
      <c r="AR122" s="165" t="s">
        <v>1008</v>
      </c>
      <c r="AS122" s="165" t="s">
        <v>559</v>
      </c>
      <c r="AT122" s="165" t="s">
        <v>1009</v>
      </c>
      <c r="AU122" s="165" t="s">
        <v>559</v>
      </c>
      <c r="AV122" s="165" t="s">
        <v>556</v>
      </c>
      <c r="AW122" s="165" t="s">
        <v>559</v>
      </c>
      <c r="AX122" s="165" t="s">
        <v>559</v>
      </c>
      <c r="AY122" s="165" t="s">
        <v>952</v>
      </c>
      <c r="AZ122" s="165" t="s">
        <v>1011</v>
      </c>
      <c r="BA122" s="165" t="s">
        <v>1011</v>
      </c>
      <c r="BB122" s="165" t="s">
        <v>559</v>
      </c>
      <c r="BC122" s="165" t="s">
        <v>559</v>
      </c>
      <c r="BD122" s="165" t="s">
        <v>1010</v>
      </c>
      <c r="BE122" s="165" t="s">
        <v>559</v>
      </c>
      <c r="BF122" s="108"/>
    </row>
    <row r="123" spans="1:58" x14ac:dyDescent="0.25">
      <c r="A123" s="133" t="s">
        <v>222</v>
      </c>
      <c r="B123" s="111" t="s">
        <v>221</v>
      </c>
      <c r="C123" s="165" t="s">
        <v>1126</v>
      </c>
      <c r="D123" s="165" t="s">
        <v>1126</v>
      </c>
      <c r="E123" s="165" t="s">
        <v>1017</v>
      </c>
      <c r="F123" s="165" t="s">
        <v>1017</v>
      </c>
      <c r="G123" s="165" t="s">
        <v>1017</v>
      </c>
      <c r="H123" s="165" t="s">
        <v>1017</v>
      </c>
      <c r="I123" s="165" t="s">
        <v>1017</v>
      </c>
      <c r="J123" s="165" t="s">
        <v>1013</v>
      </c>
      <c r="K123" s="165" t="s">
        <v>1013</v>
      </c>
      <c r="L123" s="165" t="s">
        <v>545</v>
      </c>
      <c r="M123" s="165" t="s">
        <v>1010</v>
      </c>
      <c r="N123" s="165" t="s">
        <v>1010</v>
      </c>
      <c r="O123" s="165" t="s">
        <v>1018</v>
      </c>
      <c r="P123" s="165" t="s">
        <v>1018</v>
      </c>
      <c r="Q123" s="165" t="s">
        <v>1015</v>
      </c>
      <c r="R123" s="165" t="s">
        <v>1015</v>
      </c>
      <c r="S123" s="165" t="s">
        <v>1019</v>
      </c>
      <c r="T123" s="165" t="s">
        <v>1020</v>
      </c>
      <c r="U123" s="165" t="s">
        <v>1020</v>
      </c>
      <c r="V123" s="165" t="s">
        <v>559</v>
      </c>
      <c r="W123" s="165" t="s">
        <v>994</v>
      </c>
      <c r="X123" s="165" t="s">
        <v>994</v>
      </c>
      <c r="Y123" s="165" t="s">
        <v>994</v>
      </c>
      <c r="Z123" s="165" t="s">
        <v>994</v>
      </c>
      <c r="AA123" s="165" t="s">
        <v>994</v>
      </c>
      <c r="AB123" s="165" t="s">
        <v>950</v>
      </c>
      <c r="AC123" s="165" t="s">
        <v>994</v>
      </c>
      <c r="AD123" s="109" t="s">
        <v>1016</v>
      </c>
      <c r="AE123" s="165" t="s">
        <v>994</v>
      </c>
      <c r="AF123" s="165" t="s">
        <v>1015</v>
      </c>
      <c r="AG123" s="165" t="s">
        <v>559</v>
      </c>
      <c r="AH123" s="165" t="s">
        <v>1013</v>
      </c>
      <c r="AI123" s="165" t="s">
        <v>1013</v>
      </c>
      <c r="AJ123" s="165" t="s">
        <v>1013</v>
      </c>
      <c r="AK123" s="167" t="s">
        <v>950</v>
      </c>
      <c r="AL123" s="165" t="s">
        <v>1012</v>
      </c>
      <c r="AM123" s="165" t="s">
        <v>1012</v>
      </c>
      <c r="AN123" s="165" t="s">
        <v>545</v>
      </c>
      <c r="AO123" s="165" t="s">
        <v>545</v>
      </c>
      <c r="AP123" s="165" t="s">
        <v>545</v>
      </c>
      <c r="AQ123" s="165" t="s">
        <v>545</v>
      </c>
      <c r="AR123" s="165" t="s">
        <v>1008</v>
      </c>
      <c r="AS123" s="165" t="s">
        <v>559</v>
      </c>
      <c r="AT123" s="165" t="s">
        <v>1009</v>
      </c>
      <c r="AU123" s="165" t="s">
        <v>559</v>
      </c>
      <c r="AV123" s="165" t="s">
        <v>556</v>
      </c>
      <c r="AW123" s="165" t="s">
        <v>559</v>
      </c>
      <c r="AX123" s="165" t="s">
        <v>559</v>
      </c>
      <c r="AY123" s="165" t="s">
        <v>952</v>
      </c>
      <c r="AZ123" s="165" t="s">
        <v>1011</v>
      </c>
      <c r="BA123" s="165" t="s">
        <v>1011</v>
      </c>
      <c r="BB123" s="165" t="s">
        <v>559</v>
      </c>
      <c r="BC123" s="165" t="s">
        <v>559</v>
      </c>
      <c r="BD123" s="165" t="s">
        <v>1010</v>
      </c>
      <c r="BE123" s="165" t="s">
        <v>559</v>
      </c>
      <c r="BF123" s="108"/>
    </row>
    <row r="124" spans="1:58" x14ac:dyDescent="0.25">
      <c r="A124" s="133" t="s">
        <v>224</v>
      </c>
      <c r="B124" s="111" t="s">
        <v>223</v>
      </c>
      <c r="C124" s="165" t="s">
        <v>1126</v>
      </c>
      <c r="D124" s="165" t="s">
        <v>1126</v>
      </c>
      <c r="E124" s="165" t="s">
        <v>1017</v>
      </c>
      <c r="F124" s="165" t="s">
        <v>1017</v>
      </c>
      <c r="G124" s="165" t="s">
        <v>1017</v>
      </c>
      <c r="H124" s="165" t="s">
        <v>1017</v>
      </c>
      <c r="I124" s="165" t="s">
        <v>1017</v>
      </c>
      <c r="J124" s="165" t="s">
        <v>1013</v>
      </c>
      <c r="K124" s="165" t="s">
        <v>1013</v>
      </c>
      <c r="L124" s="165" t="s">
        <v>545</v>
      </c>
      <c r="M124" s="165" t="s">
        <v>1010</v>
      </c>
      <c r="N124" s="165" t="s">
        <v>1010</v>
      </c>
      <c r="O124" s="165" t="s">
        <v>1018</v>
      </c>
      <c r="P124" s="165" t="s">
        <v>1018</v>
      </c>
      <c r="Q124" s="165" t="s">
        <v>1015</v>
      </c>
      <c r="R124" s="165" t="s">
        <v>1015</v>
      </c>
      <c r="S124" s="165" t="s">
        <v>1019</v>
      </c>
      <c r="T124" s="165" t="s">
        <v>1020</v>
      </c>
      <c r="U124" s="165" t="s">
        <v>1020</v>
      </c>
      <c r="V124" s="165" t="s">
        <v>559</v>
      </c>
      <c r="W124" s="165" t="s">
        <v>994</v>
      </c>
      <c r="X124" s="165" t="s">
        <v>994</v>
      </c>
      <c r="Y124" s="165" t="s">
        <v>994</v>
      </c>
      <c r="Z124" s="165" t="s">
        <v>994</v>
      </c>
      <c r="AA124" s="165" t="s">
        <v>994</v>
      </c>
      <c r="AB124" s="165" t="s">
        <v>1007</v>
      </c>
      <c r="AC124" s="165" t="s">
        <v>994</v>
      </c>
      <c r="AD124" s="109" t="s">
        <v>1016</v>
      </c>
      <c r="AE124" s="165" t="s">
        <v>994</v>
      </c>
      <c r="AF124" s="165" t="s">
        <v>1015</v>
      </c>
      <c r="AG124" s="165" t="s">
        <v>559</v>
      </c>
      <c r="AH124" s="165" t="s">
        <v>1013</v>
      </c>
      <c r="AI124" s="165" t="s">
        <v>1013</v>
      </c>
      <c r="AJ124" s="165" t="s">
        <v>1013</v>
      </c>
      <c r="AK124" s="167" t="s">
        <v>953</v>
      </c>
      <c r="AL124" s="165" t="s">
        <v>1012</v>
      </c>
      <c r="AM124" s="165" t="s">
        <v>1012</v>
      </c>
      <c r="AN124" s="165" t="s">
        <v>545</v>
      </c>
      <c r="AO124" s="165" t="s">
        <v>545</v>
      </c>
      <c r="AP124" s="165" t="s">
        <v>545</v>
      </c>
      <c r="AQ124" s="165" t="s">
        <v>545</v>
      </c>
      <c r="AR124" s="165" t="s">
        <v>1008</v>
      </c>
      <c r="AS124" s="165" t="s">
        <v>559</v>
      </c>
      <c r="AT124" s="165" t="s">
        <v>1009</v>
      </c>
      <c r="AU124" s="165" t="s">
        <v>559</v>
      </c>
      <c r="AV124" s="165" t="s">
        <v>556</v>
      </c>
      <c r="AW124" s="165" t="s">
        <v>559</v>
      </c>
      <c r="AX124" s="165" t="s">
        <v>559</v>
      </c>
      <c r="AY124" s="165" t="s">
        <v>952</v>
      </c>
      <c r="AZ124" s="165" t="s">
        <v>1011</v>
      </c>
      <c r="BA124" s="165" t="s">
        <v>1011</v>
      </c>
      <c r="BB124" s="165" t="s">
        <v>559</v>
      </c>
      <c r="BC124" s="165" t="s">
        <v>559</v>
      </c>
      <c r="BD124" s="165" t="s">
        <v>1010</v>
      </c>
      <c r="BE124" s="165" t="s">
        <v>559</v>
      </c>
      <c r="BF124" s="108"/>
    </row>
    <row r="125" spans="1:58" x14ac:dyDescent="0.25">
      <c r="A125" s="133" t="s">
        <v>226</v>
      </c>
      <c r="B125" s="111" t="s">
        <v>225</v>
      </c>
      <c r="C125" s="165" t="s">
        <v>1126</v>
      </c>
      <c r="D125" s="165" t="s">
        <v>1126</v>
      </c>
      <c r="E125" s="165" t="s">
        <v>1017</v>
      </c>
      <c r="F125" s="165" t="s">
        <v>1017</v>
      </c>
      <c r="G125" s="165" t="s">
        <v>1017</v>
      </c>
      <c r="H125" s="165" t="s">
        <v>1017</v>
      </c>
      <c r="I125" s="165" t="s">
        <v>1017</v>
      </c>
      <c r="J125" s="165" t="s">
        <v>1013</v>
      </c>
      <c r="K125" s="165" t="s">
        <v>1013</v>
      </c>
      <c r="L125" s="165" t="s">
        <v>545</v>
      </c>
      <c r="M125" s="165" t="s">
        <v>1010</v>
      </c>
      <c r="N125" s="165" t="s">
        <v>1010</v>
      </c>
      <c r="O125" s="165" t="s">
        <v>1018</v>
      </c>
      <c r="P125" s="165" t="s">
        <v>1018</v>
      </c>
      <c r="Q125" s="165" t="s">
        <v>1015</v>
      </c>
      <c r="R125" s="165" t="s">
        <v>1015</v>
      </c>
      <c r="S125" s="165" t="s">
        <v>1019</v>
      </c>
      <c r="T125" s="165" t="s">
        <v>1020</v>
      </c>
      <c r="U125" s="165" t="s">
        <v>1020</v>
      </c>
      <c r="V125" s="165" t="s">
        <v>559</v>
      </c>
      <c r="W125" s="165" t="s">
        <v>994</v>
      </c>
      <c r="X125" s="165" t="s">
        <v>994</v>
      </c>
      <c r="Y125" s="165" t="s">
        <v>994</v>
      </c>
      <c r="Z125" s="165" t="s">
        <v>994</v>
      </c>
      <c r="AA125" s="165" t="s">
        <v>994</v>
      </c>
      <c r="AB125" s="165" t="s">
        <v>950</v>
      </c>
      <c r="AC125" s="165" t="s">
        <v>994</v>
      </c>
      <c r="AD125" s="109" t="s">
        <v>1016</v>
      </c>
      <c r="AE125" s="165" t="s">
        <v>994</v>
      </c>
      <c r="AF125" s="165" t="s">
        <v>1015</v>
      </c>
      <c r="AG125" s="165" t="s">
        <v>559</v>
      </c>
      <c r="AH125" s="165" t="s">
        <v>1013</v>
      </c>
      <c r="AI125" s="165" t="s">
        <v>1013</v>
      </c>
      <c r="AJ125" s="165" t="s">
        <v>1013</v>
      </c>
      <c r="AK125" s="167" t="s">
        <v>950</v>
      </c>
      <c r="AL125" s="165" t="s">
        <v>1012</v>
      </c>
      <c r="AM125" s="165" t="s">
        <v>1012</v>
      </c>
      <c r="AN125" s="165" t="s">
        <v>545</v>
      </c>
      <c r="AO125" s="165" t="s">
        <v>545</v>
      </c>
      <c r="AP125" s="165" t="s">
        <v>545</v>
      </c>
      <c r="AQ125" s="165" t="s">
        <v>545</v>
      </c>
      <c r="AR125" s="165" t="s">
        <v>1008</v>
      </c>
      <c r="AS125" s="165" t="s">
        <v>559</v>
      </c>
      <c r="AT125" s="165" t="s">
        <v>1009</v>
      </c>
      <c r="AU125" s="165" t="s">
        <v>559</v>
      </c>
      <c r="AV125" s="165" t="s">
        <v>556</v>
      </c>
      <c r="AW125" s="165" t="s">
        <v>559</v>
      </c>
      <c r="AX125" s="165" t="s">
        <v>559</v>
      </c>
      <c r="AY125" s="165" t="s">
        <v>952</v>
      </c>
      <c r="AZ125" s="165" t="s">
        <v>1011</v>
      </c>
      <c r="BA125" s="165" t="s">
        <v>1011</v>
      </c>
      <c r="BB125" s="165" t="s">
        <v>559</v>
      </c>
      <c r="BC125" s="165" t="s">
        <v>559</v>
      </c>
      <c r="BD125" s="165" t="s">
        <v>1010</v>
      </c>
      <c r="BE125" s="165" t="s">
        <v>559</v>
      </c>
      <c r="BF125" s="108"/>
    </row>
    <row r="126" spans="1:58" x14ac:dyDescent="0.25">
      <c r="A126" s="133" t="s">
        <v>228</v>
      </c>
      <c r="B126" s="111" t="s">
        <v>227</v>
      </c>
      <c r="C126" s="165" t="s">
        <v>1126</v>
      </c>
      <c r="D126" s="165" t="s">
        <v>1126</v>
      </c>
      <c r="E126" s="165" t="s">
        <v>1017</v>
      </c>
      <c r="F126" s="165" t="s">
        <v>1017</v>
      </c>
      <c r="G126" s="165" t="s">
        <v>1017</v>
      </c>
      <c r="H126" s="165" t="s">
        <v>1017</v>
      </c>
      <c r="I126" s="165" t="s">
        <v>1017</v>
      </c>
      <c r="J126" s="165" t="s">
        <v>1013</v>
      </c>
      <c r="K126" s="165" t="s">
        <v>1013</v>
      </c>
      <c r="L126" s="165" t="s">
        <v>545</v>
      </c>
      <c r="M126" s="165" t="s">
        <v>1010</v>
      </c>
      <c r="N126" s="165" t="s">
        <v>1010</v>
      </c>
      <c r="O126" s="165" t="s">
        <v>1018</v>
      </c>
      <c r="P126" s="165" t="s">
        <v>1018</v>
      </c>
      <c r="Q126" s="165" t="s">
        <v>1015</v>
      </c>
      <c r="R126" s="165" t="s">
        <v>1015</v>
      </c>
      <c r="S126" s="165" t="s">
        <v>1019</v>
      </c>
      <c r="T126" s="165" t="s">
        <v>1020</v>
      </c>
      <c r="U126" s="165" t="s">
        <v>1020</v>
      </c>
      <c r="V126" s="165" t="s">
        <v>559</v>
      </c>
      <c r="W126" s="165" t="s">
        <v>994</v>
      </c>
      <c r="X126" s="165" t="s">
        <v>994</v>
      </c>
      <c r="Y126" s="165" t="s">
        <v>994</v>
      </c>
      <c r="Z126" s="165" t="s">
        <v>994</v>
      </c>
      <c r="AA126" s="165" t="s">
        <v>994</v>
      </c>
      <c r="AB126" s="165" t="s">
        <v>950</v>
      </c>
      <c r="AC126" s="165" t="s">
        <v>994</v>
      </c>
      <c r="AD126" s="109" t="s">
        <v>1016</v>
      </c>
      <c r="AE126" s="165" t="s">
        <v>994</v>
      </c>
      <c r="AF126" s="165" t="s">
        <v>1015</v>
      </c>
      <c r="AG126" s="165" t="s">
        <v>559</v>
      </c>
      <c r="AH126" s="165" t="s">
        <v>1013</v>
      </c>
      <c r="AI126" s="165" t="s">
        <v>1013</v>
      </c>
      <c r="AJ126" s="165" t="s">
        <v>1013</v>
      </c>
      <c r="AK126" s="167" t="s">
        <v>950</v>
      </c>
      <c r="AL126" s="165" t="s">
        <v>1012</v>
      </c>
      <c r="AM126" s="165" t="s">
        <v>1012</v>
      </c>
      <c r="AN126" s="165" t="s">
        <v>545</v>
      </c>
      <c r="AO126" s="165" t="s">
        <v>545</v>
      </c>
      <c r="AP126" s="165" t="s">
        <v>545</v>
      </c>
      <c r="AQ126" s="165" t="s">
        <v>545</v>
      </c>
      <c r="AR126" s="165" t="s">
        <v>1008</v>
      </c>
      <c r="AS126" s="165" t="s">
        <v>559</v>
      </c>
      <c r="AT126" s="165" t="s">
        <v>1009</v>
      </c>
      <c r="AU126" s="165" t="s">
        <v>559</v>
      </c>
      <c r="AV126" s="165" t="s">
        <v>556</v>
      </c>
      <c r="AW126" s="165" t="s">
        <v>559</v>
      </c>
      <c r="AX126" s="165" t="s">
        <v>559</v>
      </c>
      <c r="AY126" s="165" t="s">
        <v>952</v>
      </c>
      <c r="AZ126" s="165" t="s">
        <v>1011</v>
      </c>
      <c r="BA126" s="165" t="s">
        <v>1011</v>
      </c>
      <c r="BB126" s="165" t="s">
        <v>559</v>
      </c>
      <c r="BC126" s="165" t="s">
        <v>559</v>
      </c>
      <c r="BD126" s="165" t="s">
        <v>1010</v>
      </c>
      <c r="BE126" s="165" t="s">
        <v>559</v>
      </c>
      <c r="BF126" s="108"/>
    </row>
    <row r="127" spans="1:58" x14ac:dyDescent="0.25">
      <c r="A127" s="133" t="s">
        <v>230</v>
      </c>
      <c r="B127" s="111" t="s">
        <v>229</v>
      </c>
      <c r="C127" s="165" t="s">
        <v>1126</v>
      </c>
      <c r="D127" s="165" t="s">
        <v>1126</v>
      </c>
      <c r="E127" s="165" t="s">
        <v>1017</v>
      </c>
      <c r="F127" s="165" t="s">
        <v>1017</v>
      </c>
      <c r="G127" s="165" t="s">
        <v>1017</v>
      </c>
      <c r="H127" s="165" t="s">
        <v>1017</v>
      </c>
      <c r="I127" s="165" t="s">
        <v>1017</v>
      </c>
      <c r="J127" s="165" t="s">
        <v>1013</v>
      </c>
      <c r="K127" s="165" t="s">
        <v>1013</v>
      </c>
      <c r="L127" s="165" t="s">
        <v>545</v>
      </c>
      <c r="M127" s="165" t="s">
        <v>1010</v>
      </c>
      <c r="N127" s="165" t="s">
        <v>1010</v>
      </c>
      <c r="O127" s="165" t="s">
        <v>1018</v>
      </c>
      <c r="P127" s="165" t="s">
        <v>1018</v>
      </c>
      <c r="Q127" s="165" t="s">
        <v>1015</v>
      </c>
      <c r="R127" s="165" t="s">
        <v>1015</v>
      </c>
      <c r="S127" s="165" t="s">
        <v>1019</v>
      </c>
      <c r="T127" s="165" t="s">
        <v>1020</v>
      </c>
      <c r="U127" s="165" t="s">
        <v>1020</v>
      </c>
      <c r="V127" s="165" t="s">
        <v>559</v>
      </c>
      <c r="W127" s="165" t="s">
        <v>994</v>
      </c>
      <c r="X127" s="165" t="s">
        <v>994</v>
      </c>
      <c r="Y127" s="165" t="s">
        <v>994</v>
      </c>
      <c r="Z127" s="165" t="s">
        <v>994</v>
      </c>
      <c r="AA127" s="165" t="s">
        <v>994</v>
      </c>
      <c r="AB127" s="165" t="s">
        <v>1007</v>
      </c>
      <c r="AC127" s="165" t="s">
        <v>994</v>
      </c>
      <c r="AD127" s="109" t="s">
        <v>1016</v>
      </c>
      <c r="AE127" s="165" t="s">
        <v>994</v>
      </c>
      <c r="AF127" s="165" t="s">
        <v>1015</v>
      </c>
      <c r="AG127" s="165" t="s">
        <v>559</v>
      </c>
      <c r="AH127" s="165" t="s">
        <v>1013</v>
      </c>
      <c r="AI127" s="165" t="s">
        <v>1013</v>
      </c>
      <c r="AJ127" s="165" t="s">
        <v>1013</v>
      </c>
      <c r="AK127" s="167" t="s">
        <v>950</v>
      </c>
      <c r="AL127" s="165" t="s">
        <v>1012</v>
      </c>
      <c r="AM127" s="165" t="s">
        <v>1012</v>
      </c>
      <c r="AN127" s="165" t="s">
        <v>545</v>
      </c>
      <c r="AO127" s="165" t="s">
        <v>545</v>
      </c>
      <c r="AP127" s="165" t="s">
        <v>545</v>
      </c>
      <c r="AQ127" s="165" t="s">
        <v>545</v>
      </c>
      <c r="AR127" s="165" t="s">
        <v>1008</v>
      </c>
      <c r="AS127" s="165" t="s">
        <v>559</v>
      </c>
      <c r="AT127" s="165" t="s">
        <v>1009</v>
      </c>
      <c r="AU127" s="165" t="s">
        <v>559</v>
      </c>
      <c r="AV127" s="165" t="s">
        <v>556</v>
      </c>
      <c r="AW127" s="165" t="s">
        <v>559</v>
      </c>
      <c r="AX127" s="165" t="s">
        <v>559</v>
      </c>
      <c r="AY127" s="165" t="s">
        <v>952</v>
      </c>
      <c r="AZ127" s="165" t="s">
        <v>1011</v>
      </c>
      <c r="BA127" s="165" t="s">
        <v>1011</v>
      </c>
      <c r="BB127" s="165" t="s">
        <v>559</v>
      </c>
      <c r="BC127" s="165" t="s">
        <v>559</v>
      </c>
      <c r="BD127" s="165" t="s">
        <v>1010</v>
      </c>
      <c r="BE127" s="165" t="s">
        <v>559</v>
      </c>
      <c r="BF127" s="108"/>
    </row>
    <row r="128" spans="1:58" x14ac:dyDescent="0.25">
      <c r="A128" s="133" t="s">
        <v>232</v>
      </c>
      <c r="B128" s="111" t="s">
        <v>231</v>
      </c>
      <c r="C128" s="165" t="s">
        <v>1126</v>
      </c>
      <c r="D128" s="165" t="s">
        <v>1126</v>
      </c>
      <c r="E128" s="165" t="s">
        <v>1017</v>
      </c>
      <c r="F128" s="165" t="s">
        <v>1017</v>
      </c>
      <c r="G128" s="165" t="s">
        <v>1017</v>
      </c>
      <c r="H128" s="165" t="s">
        <v>1017</v>
      </c>
      <c r="I128" s="165" t="s">
        <v>1017</v>
      </c>
      <c r="J128" s="165" t="s">
        <v>1013</v>
      </c>
      <c r="K128" s="165" t="s">
        <v>1013</v>
      </c>
      <c r="L128" s="165" t="s">
        <v>545</v>
      </c>
      <c r="M128" s="165" t="s">
        <v>1010</v>
      </c>
      <c r="N128" s="165" t="s">
        <v>1010</v>
      </c>
      <c r="O128" s="165" t="s">
        <v>1018</v>
      </c>
      <c r="P128" s="165" t="s">
        <v>1018</v>
      </c>
      <c r="Q128" s="165" t="s">
        <v>1015</v>
      </c>
      <c r="R128" s="165" t="s">
        <v>1015</v>
      </c>
      <c r="S128" s="165" t="s">
        <v>1019</v>
      </c>
      <c r="T128" s="165" t="s">
        <v>1020</v>
      </c>
      <c r="U128" s="165" t="s">
        <v>1020</v>
      </c>
      <c r="V128" s="165" t="s">
        <v>559</v>
      </c>
      <c r="W128" s="165" t="s">
        <v>994</v>
      </c>
      <c r="X128" s="165" t="s">
        <v>994</v>
      </c>
      <c r="Y128" s="165" t="s">
        <v>994</v>
      </c>
      <c r="Z128" s="165" t="s">
        <v>994</v>
      </c>
      <c r="AA128" s="165" t="s">
        <v>994</v>
      </c>
      <c r="AB128" s="165" t="s">
        <v>1007</v>
      </c>
      <c r="AC128" s="165" t="s">
        <v>994</v>
      </c>
      <c r="AD128" s="109" t="s">
        <v>1016</v>
      </c>
      <c r="AE128" s="165" t="s">
        <v>994</v>
      </c>
      <c r="AF128" s="165" t="s">
        <v>1015</v>
      </c>
      <c r="AG128" s="165" t="s">
        <v>559</v>
      </c>
      <c r="AH128" s="165" t="s">
        <v>1013</v>
      </c>
      <c r="AI128" s="165" t="s">
        <v>1013</v>
      </c>
      <c r="AJ128" s="165" t="s">
        <v>1013</v>
      </c>
      <c r="AK128" s="167" t="s">
        <v>953</v>
      </c>
      <c r="AL128" s="165" t="s">
        <v>1012</v>
      </c>
      <c r="AM128" s="165" t="s">
        <v>1012</v>
      </c>
      <c r="AN128" s="165" t="s">
        <v>545</v>
      </c>
      <c r="AO128" s="165" t="s">
        <v>545</v>
      </c>
      <c r="AP128" s="165" t="s">
        <v>545</v>
      </c>
      <c r="AQ128" s="165" t="s">
        <v>545</v>
      </c>
      <c r="AR128" s="165" t="s">
        <v>1008</v>
      </c>
      <c r="AS128" s="165" t="s">
        <v>559</v>
      </c>
      <c r="AT128" s="165" t="s">
        <v>1009</v>
      </c>
      <c r="AU128" s="165" t="s">
        <v>559</v>
      </c>
      <c r="AV128" s="165" t="s">
        <v>556</v>
      </c>
      <c r="AW128" s="165" t="s">
        <v>559</v>
      </c>
      <c r="AX128" s="165" t="s">
        <v>559</v>
      </c>
      <c r="AY128" s="165" t="s">
        <v>952</v>
      </c>
      <c r="AZ128" s="165" t="s">
        <v>1011</v>
      </c>
      <c r="BA128" s="165" t="s">
        <v>1011</v>
      </c>
      <c r="BB128" s="165" t="s">
        <v>559</v>
      </c>
      <c r="BC128" s="165" t="s">
        <v>559</v>
      </c>
      <c r="BD128" s="165" t="s">
        <v>1010</v>
      </c>
      <c r="BE128" s="165" t="s">
        <v>559</v>
      </c>
      <c r="BF128" s="108"/>
    </row>
    <row r="129" spans="1:58" x14ac:dyDescent="0.25">
      <c r="A129" s="133" t="s">
        <v>234</v>
      </c>
      <c r="B129" s="111" t="s">
        <v>233</v>
      </c>
      <c r="C129" s="165" t="s">
        <v>1126</v>
      </c>
      <c r="D129" s="165" t="s">
        <v>1126</v>
      </c>
      <c r="E129" s="165" t="s">
        <v>1017</v>
      </c>
      <c r="F129" s="165" t="s">
        <v>1017</v>
      </c>
      <c r="G129" s="165" t="s">
        <v>1017</v>
      </c>
      <c r="H129" s="165" t="s">
        <v>1017</v>
      </c>
      <c r="I129" s="165" t="s">
        <v>1017</v>
      </c>
      <c r="J129" s="165" t="s">
        <v>1013</v>
      </c>
      <c r="K129" s="165" t="s">
        <v>1013</v>
      </c>
      <c r="L129" s="165" t="s">
        <v>545</v>
      </c>
      <c r="M129" s="165" t="s">
        <v>1010</v>
      </c>
      <c r="N129" s="165" t="s">
        <v>1010</v>
      </c>
      <c r="O129" s="165" t="s">
        <v>1018</v>
      </c>
      <c r="P129" s="165" t="s">
        <v>1018</v>
      </c>
      <c r="Q129" s="165" t="s">
        <v>1015</v>
      </c>
      <c r="R129" s="165" t="s">
        <v>1015</v>
      </c>
      <c r="S129" s="165" t="s">
        <v>1019</v>
      </c>
      <c r="T129" s="165" t="s">
        <v>1020</v>
      </c>
      <c r="U129" s="165" t="s">
        <v>1020</v>
      </c>
      <c r="V129" s="165" t="s">
        <v>559</v>
      </c>
      <c r="W129" s="165" t="s">
        <v>994</v>
      </c>
      <c r="X129" s="165" t="s">
        <v>994</v>
      </c>
      <c r="Y129" s="165" t="s">
        <v>994</v>
      </c>
      <c r="Z129" s="165" t="s">
        <v>994</v>
      </c>
      <c r="AA129" s="165" t="s">
        <v>994</v>
      </c>
      <c r="AB129" s="165" t="s">
        <v>1007</v>
      </c>
      <c r="AC129" s="165" t="s">
        <v>994</v>
      </c>
      <c r="AD129" s="109" t="s">
        <v>1016</v>
      </c>
      <c r="AE129" s="165" t="s">
        <v>994</v>
      </c>
      <c r="AF129" s="165" t="s">
        <v>1015</v>
      </c>
      <c r="AG129" s="165" t="s">
        <v>559</v>
      </c>
      <c r="AH129" s="165" t="s">
        <v>1013</v>
      </c>
      <c r="AI129" s="165" t="s">
        <v>1013</v>
      </c>
      <c r="AJ129" s="165" t="s">
        <v>1013</v>
      </c>
      <c r="AK129" s="167" t="s">
        <v>953</v>
      </c>
      <c r="AL129" s="165" t="s">
        <v>1012</v>
      </c>
      <c r="AM129" s="165" t="s">
        <v>1012</v>
      </c>
      <c r="AN129" s="165" t="s">
        <v>545</v>
      </c>
      <c r="AO129" s="165" t="s">
        <v>545</v>
      </c>
      <c r="AP129" s="165" t="s">
        <v>545</v>
      </c>
      <c r="AQ129" s="165" t="s">
        <v>545</v>
      </c>
      <c r="AR129" s="165" t="s">
        <v>1008</v>
      </c>
      <c r="AS129" s="165" t="s">
        <v>559</v>
      </c>
      <c r="AT129" s="165" t="s">
        <v>1009</v>
      </c>
      <c r="AU129" s="165" t="s">
        <v>559</v>
      </c>
      <c r="AV129" s="165" t="s">
        <v>556</v>
      </c>
      <c r="AW129" s="165" t="s">
        <v>559</v>
      </c>
      <c r="AX129" s="165" t="s">
        <v>559</v>
      </c>
      <c r="AY129" s="165" t="s">
        <v>952</v>
      </c>
      <c r="AZ129" s="165" t="s">
        <v>1011</v>
      </c>
      <c r="BA129" s="165" t="s">
        <v>1011</v>
      </c>
      <c r="BB129" s="165" t="s">
        <v>559</v>
      </c>
      <c r="BC129" s="165" t="s">
        <v>559</v>
      </c>
      <c r="BD129" s="165" t="s">
        <v>1010</v>
      </c>
      <c r="BE129" s="165" t="s">
        <v>559</v>
      </c>
      <c r="BF129" s="108"/>
    </row>
    <row r="130" spans="1:58" x14ac:dyDescent="0.25">
      <c r="A130" s="133" t="s">
        <v>236</v>
      </c>
      <c r="B130" s="111" t="s">
        <v>235</v>
      </c>
      <c r="C130" s="165" t="s">
        <v>1126</v>
      </c>
      <c r="D130" s="165" t="s">
        <v>1126</v>
      </c>
      <c r="E130" s="165" t="s">
        <v>1017</v>
      </c>
      <c r="F130" s="165" t="s">
        <v>1017</v>
      </c>
      <c r="G130" s="165" t="s">
        <v>1017</v>
      </c>
      <c r="H130" s="165" t="s">
        <v>1017</v>
      </c>
      <c r="I130" s="165" t="s">
        <v>1017</v>
      </c>
      <c r="J130" s="165" t="s">
        <v>1013</v>
      </c>
      <c r="K130" s="165" t="s">
        <v>1013</v>
      </c>
      <c r="L130" s="165" t="s">
        <v>545</v>
      </c>
      <c r="M130" s="165" t="s">
        <v>1010</v>
      </c>
      <c r="N130" s="165" t="s">
        <v>1010</v>
      </c>
      <c r="O130" s="165" t="s">
        <v>1018</v>
      </c>
      <c r="P130" s="165" t="s">
        <v>1018</v>
      </c>
      <c r="Q130" s="165" t="s">
        <v>1015</v>
      </c>
      <c r="R130" s="165" t="s">
        <v>1015</v>
      </c>
      <c r="S130" s="165" t="s">
        <v>1019</v>
      </c>
      <c r="T130" s="165" t="s">
        <v>1020</v>
      </c>
      <c r="U130" s="165" t="s">
        <v>1020</v>
      </c>
      <c r="V130" s="165" t="s">
        <v>559</v>
      </c>
      <c r="W130" s="165" t="s">
        <v>994</v>
      </c>
      <c r="X130" s="165" t="s">
        <v>994</v>
      </c>
      <c r="Y130" s="165" t="s">
        <v>994</v>
      </c>
      <c r="Z130" s="165" t="s">
        <v>994</v>
      </c>
      <c r="AA130" s="165" t="s">
        <v>994</v>
      </c>
      <c r="AB130" s="165" t="s">
        <v>1007</v>
      </c>
      <c r="AC130" s="165" t="s">
        <v>994</v>
      </c>
      <c r="AD130" s="109" t="s">
        <v>1016</v>
      </c>
      <c r="AE130" s="165" t="s">
        <v>994</v>
      </c>
      <c r="AF130" s="165" t="s">
        <v>1015</v>
      </c>
      <c r="AG130" s="165" t="s">
        <v>559</v>
      </c>
      <c r="AH130" s="165" t="s">
        <v>1013</v>
      </c>
      <c r="AI130" s="165" t="s">
        <v>1013</v>
      </c>
      <c r="AJ130" s="165" t="s">
        <v>1013</v>
      </c>
      <c r="AK130" s="167" t="s">
        <v>950</v>
      </c>
      <c r="AL130" s="165" t="s">
        <v>1012</v>
      </c>
      <c r="AM130" s="165" t="s">
        <v>1012</v>
      </c>
      <c r="AN130" s="165" t="s">
        <v>545</v>
      </c>
      <c r="AO130" s="165" t="s">
        <v>545</v>
      </c>
      <c r="AP130" s="165" t="s">
        <v>545</v>
      </c>
      <c r="AQ130" s="165" t="s">
        <v>545</v>
      </c>
      <c r="AR130" s="165" t="s">
        <v>1008</v>
      </c>
      <c r="AS130" s="165" t="s">
        <v>559</v>
      </c>
      <c r="AT130" s="165" t="s">
        <v>1009</v>
      </c>
      <c r="AU130" s="165" t="s">
        <v>559</v>
      </c>
      <c r="AV130" s="165" t="s">
        <v>556</v>
      </c>
      <c r="AW130" s="165" t="s">
        <v>559</v>
      </c>
      <c r="AX130" s="165" t="s">
        <v>559</v>
      </c>
      <c r="AY130" s="165" t="s">
        <v>952</v>
      </c>
      <c r="AZ130" s="165" t="s">
        <v>1011</v>
      </c>
      <c r="BA130" s="165" t="s">
        <v>1011</v>
      </c>
      <c r="BB130" s="165" t="s">
        <v>559</v>
      </c>
      <c r="BC130" s="165" t="s">
        <v>559</v>
      </c>
      <c r="BD130" s="165" t="s">
        <v>1010</v>
      </c>
      <c r="BE130" s="165" t="s">
        <v>559</v>
      </c>
      <c r="BF130" s="108"/>
    </row>
    <row r="131" spans="1:58" x14ac:dyDescent="0.25">
      <c r="A131" s="133" t="s">
        <v>239</v>
      </c>
      <c r="B131" s="111" t="s">
        <v>238</v>
      </c>
      <c r="C131" s="165" t="s">
        <v>1126</v>
      </c>
      <c r="D131" s="165" t="s">
        <v>1126</v>
      </c>
      <c r="E131" s="165" t="s">
        <v>1017</v>
      </c>
      <c r="F131" s="165" t="s">
        <v>1017</v>
      </c>
      <c r="G131" s="165" t="s">
        <v>1017</v>
      </c>
      <c r="H131" s="165" t="s">
        <v>1017</v>
      </c>
      <c r="I131" s="165" t="s">
        <v>1017</v>
      </c>
      <c r="J131" s="165" t="s">
        <v>1013</v>
      </c>
      <c r="K131" s="165" t="s">
        <v>1013</v>
      </c>
      <c r="L131" s="165" t="s">
        <v>545</v>
      </c>
      <c r="M131" s="165" t="s">
        <v>1010</v>
      </c>
      <c r="N131" s="165" t="s">
        <v>1010</v>
      </c>
      <c r="O131" s="165" t="s">
        <v>1018</v>
      </c>
      <c r="P131" s="165" t="s">
        <v>1018</v>
      </c>
      <c r="Q131" s="165" t="s">
        <v>1015</v>
      </c>
      <c r="R131" s="165" t="s">
        <v>1015</v>
      </c>
      <c r="S131" s="165" t="s">
        <v>1019</v>
      </c>
      <c r="T131" s="165" t="s">
        <v>1020</v>
      </c>
      <c r="U131" s="165" t="s">
        <v>1020</v>
      </c>
      <c r="V131" s="165" t="s">
        <v>559</v>
      </c>
      <c r="W131" s="165" t="s">
        <v>994</v>
      </c>
      <c r="X131" s="165" t="s">
        <v>994</v>
      </c>
      <c r="Y131" s="165" t="s">
        <v>994</v>
      </c>
      <c r="Z131" s="165" t="s">
        <v>994</v>
      </c>
      <c r="AA131" s="165" t="s">
        <v>994</v>
      </c>
      <c r="AB131" s="165" t="s">
        <v>1007</v>
      </c>
      <c r="AC131" s="165" t="s">
        <v>994</v>
      </c>
      <c r="AD131" s="109" t="s">
        <v>1016</v>
      </c>
      <c r="AE131" s="165" t="s">
        <v>994</v>
      </c>
      <c r="AF131" s="165" t="s">
        <v>1015</v>
      </c>
      <c r="AG131" s="165" t="s">
        <v>559</v>
      </c>
      <c r="AH131" s="165" t="s">
        <v>1013</v>
      </c>
      <c r="AI131" s="165" t="s">
        <v>1013</v>
      </c>
      <c r="AJ131" s="165" t="s">
        <v>1013</v>
      </c>
      <c r="AK131" s="167" t="s">
        <v>950</v>
      </c>
      <c r="AL131" s="165" t="s">
        <v>1012</v>
      </c>
      <c r="AM131" s="165" t="s">
        <v>1012</v>
      </c>
      <c r="AN131" s="165" t="s">
        <v>545</v>
      </c>
      <c r="AO131" s="165" t="s">
        <v>545</v>
      </c>
      <c r="AP131" s="165" t="s">
        <v>545</v>
      </c>
      <c r="AQ131" s="165" t="s">
        <v>545</v>
      </c>
      <c r="AR131" s="165" t="s">
        <v>1008</v>
      </c>
      <c r="AS131" s="165" t="s">
        <v>559</v>
      </c>
      <c r="AT131" s="165" t="s">
        <v>1009</v>
      </c>
      <c r="AU131" s="165" t="s">
        <v>559</v>
      </c>
      <c r="AV131" s="165" t="s">
        <v>556</v>
      </c>
      <c r="AW131" s="165" t="s">
        <v>559</v>
      </c>
      <c r="AX131" s="165" t="s">
        <v>559</v>
      </c>
      <c r="AY131" s="165" t="s">
        <v>952</v>
      </c>
      <c r="AZ131" s="165" t="s">
        <v>1011</v>
      </c>
      <c r="BA131" s="165" t="s">
        <v>1011</v>
      </c>
      <c r="BB131" s="165" t="s">
        <v>559</v>
      </c>
      <c r="BC131" s="165" t="s">
        <v>559</v>
      </c>
      <c r="BD131" s="165" t="s">
        <v>1010</v>
      </c>
      <c r="BE131" s="165" t="s">
        <v>559</v>
      </c>
      <c r="BF131" s="108"/>
    </row>
    <row r="132" spans="1:58" x14ac:dyDescent="0.25">
      <c r="A132" s="133" t="s">
        <v>241</v>
      </c>
      <c r="B132" s="111" t="s">
        <v>240</v>
      </c>
      <c r="C132" s="165" t="s">
        <v>1126</v>
      </c>
      <c r="D132" s="165" t="s">
        <v>1126</v>
      </c>
      <c r="E132" s="165" t="s">
        <v>1017</v>
      </c>
      <c r="F132" s="165" t="s">
        <v>1017</v>
      </c>
      <c r="G132" s="165" t="s">
        <v>1017</v>
      </c>
      <c r="H132" s="165" t="s">
        <v>1017</v>
      </c>
      <c r="I132" s="165" t="s">
        <v>1017</v>
      </c>
      <c r="J132" s="165" t="s">
        <v>1013</v>
      </c>
      <c r="K132" s="165" t="s">
        <v>1013</v>
      </c>
      <c r="L132" s="165" t="s">
        <v>545</v>
      </c>
      <c r="M132" s="165" t="s">
        <v>1010</v>
      </c>
      <c r="N132" s="165" t="s">
        <v>1010</v>
      </c>
      <c r="O132" s="165" t="s">
        <v>1018</v>
      </c>
      <c r="P132" s="165" t="s">
        <v>1018</v>
      </c>
      <c r="Q132" s="165" t="s">
        <v>1015</v>
      </c>
      <c r="R132" s="165" t="s">
        <v>1015</v>
      </c>
      <c r="S132" s="165" t="s">
        <v>1019</v>
      </c>
      <c r="T132" s="165" t="s">
        <v>1020</v>
      </c>
      <c r="U132" s="165" t="s">
        <v>1020</v>
      </c>
      <c r="V132" s="165" t="s">
        <v>559</v>
      </c>
      <c r="W132" s="165" t="s">
        <v>994</v>
      </c>
      <c r="X132" s="165" t="s">
        <v>994</v>
      </c>
      <c r="Y132" s="165" t="s">
        <v>994</v>
      </c>
      <c r="Z132" s="165" t="s">
        <v>994</v>
      </c>
      <c r="AA132" s="165" t="s">
        <v>994</v>
      </c>
      <c r="AB132" s="165" t="s">
        <v>1007</v>
      </c>
      <c r="AC132" s="165" t="s">
        <v>994</v>
      </c>
      <c r="AD132" s="109" t="s">
        <v>1016</v>
      </c>
      <c r="AE132" s="165" t="s">
        <v>994</v>
      </c>
      <c r="AF132" s="165" t="s">
        <v>1015</v>
      </c>
      <c r="AG132" s="165" t="s">
        <v>559</v>
      </c>
      <c r="AH132" s="165" t="s">
        <v>1013</v>
      </c>
      <c r="AI132" s="165" t="s">
        <v>1013</v>
      </c>
      <c r="AJ132" s="165" t="s">
        <v>1013</v>
      </c>
      <c r="AK132" s="167" t="s">
        <v>953</v>
      </c>
      <c r="AL132" s="165" t="s">
        <v>1012</v>
      </c>
      <c r="AM132" s="165" t="s">
        <v>1012</v>
      </c>
      <c r="AN132" s="165" t="s">
        <v>545</v>
      </c>
      <c r="AO132" s="165" t="s">
        <v>545</v>
      </c>
      <c r="AP132" s="165" t="s">
        <v>545</v>
      </c>
      <c r="AQ132" s="165" t="s">
        <v>545</v>
      </c>
      <c r="AR132" s="165" t="s">
        <v>1008</v>
      </c>
      <c r="AS132" s="165" t="s">
        <v>559</v>
      </c>
      <c r="AT132" s="165" t="s">
        <v>1009</v>
      </c>
      <c r="AU132" s="165" t="s">
        <v>559</v>
      </c>
      <c r="AV132" s="165" t="s">
        <v>556</v>
      </c>
      <c r="AW132" s="165" t="s">
        <v>559</v>
      </c>
      <c r="AX132" s="165" t="s">
        <v>559</v>
      </c>
      <c r="AY132" s="165" t="s">
        <v>952</v>
      </c>
      <c r="AZ132" s="165" t="s">
        <v>1011</v>
      </c>
      <c r="BA132" s="165" t="s">
        <v>1011</v>
      </c>
      <c r="BB132" s="165" t="s">
        <v>559</v>
      </c>
      <c r="BC132" s="165" t="s">
        <v>559</v>
      </c>
      <c r="BD132" s="165" t="s">
        <v>1010</v>
      </c>
      <c r="BE132" s="165" t="s">
        <v>559</v>
      </c>
      <c r="BF132" s="108"/>
    </row>
    <row r="133" spans="1:58" x14ac:dyDescent="0.25">
      <c r="A133" s="133" t="s">
        <v>243</v>
      </c>
      <c r="B133" s="111" t="s">
        <v>242</v>
      </c>
      <c r="C133" s="165" t="s">
        <v>1126</v>
      </c>
      <c r="D133" s="165" t="s">
        <v>1126</v>
      </c>
      <c r="E133" s="165" t="s">
        <v>1017</v>
      </c>
      <c r="F133" s="165" t="s">
        <v>1017</v>
      </c>
      <c r="G133" s="165" t="s">
        <v>1017</v>
      </c>
      <c r="H133" s="165" t="s">
        <v>1017</v>
      </c>
      <c r="I133" s="165" t="s">
        <v>1017</v>
      </c>
      <c r="J133" s="165" t="s">
        <v>1013</v>
      </c>
      <c r="K133" s="165" t="s">
        <v>1013</v>
      </c>
      <c r="L133" s="165" t="s">
        <v>545</v>
      </c>
      <c r="M133" s="165" t="s">
        <v>1010</v>
      </c>
      <c r="N133" s="165" t="s">
        <v>1010</v>
      </c>
      <c r="O133" s="165" t="s">
        <v>1018</v>
      </c>
      <c r="P133" s="165" t="s">
        <v>1018</v>
      </c>
      <c r="Q133" s="165" t="s">
        <v>1015</v>
      </c>
      <c r="R133" s="165" t="s">
        <v>1015</v>
      </c>
      <c r="S133" s="165" t="s">
        <v>1019</v>
      </c>
      <c r="T133" s="165" t="s">
        <v>1020</v>
      </c>
      <c r="U133" s="165" t="s">
        <v>1020</v>
      </c>
      <c r="V133" s="165" t="s">
        <v>559</v>
      </c>
      <c r="W133" s="165" t="s">
        <v>994</v>
      </c>
      <c r="X133" s="165" t="s">
        <v>1005</v>
      </c>
      <c r="Y133" s="165" t="s">
        <v>994</v>
      </c>
      <c r="Z133" s="165" t="s">
        <v>994</v>
      </c>
      <c r="AA133" s="165" t="s">
        <v>994</v>
      </c>
      <c r="AB133" s="165" t="s">
        <v>1005</v>
      </c>
      <c r="AC133" s="165" t="s">
        <v>994</v>
      </c>
      <c r="AD133" s="109" t="s">
        <v>1016</v>
      </c>
      <c r="AE133" s="165" t="s">
        <v>994</v>
      </c>
      <c r="AF133" s="165" t="s">
        <v>1015</v>
      </c>
      <c r="AG133" s="165" t="s">
        <v>559</v>
      </c>
      <c r="AH133" s="165" t="s">
        <v>1013</v>
      </c>
      <c r="AI133" s="165" t="s">
        <v>1013</v>
      </c>
      <c r="AJ133" s="165" t="s">
        <v>1013</v>
      </c>
      <c r="AK133" s="167" t="s">
        <v>950</v>
      </c>
      <c r="AL133" s="165" t="s">
        <v>1012</v>
      </c>
      <c r="AM133" s="165" t="s">
        <v>1012</v>
      </c>
      <c r="AN133" s="165" t="s">
        <v>545</v>
      </c>
      <c r="AO133" s="165" t="s">
        <v>545</v>
      </c>
      <c r="AP133" s="165" t="s">
        <v>545</v>
      </c>
      <c r="AQ133" s="165" t="s">
        <v>545</v>
      </c>
      <c r="AR133" s="165" t="s">
        <v>1008</v>
      </c>
      <c r="AS133" s="165" t="s">
        <v>559</v>
      </c>
      <c r="AT133" s="165" t="s">
        <v>1009</v>
      </c>
      <c r="AU133" s="165" t="s">
        <v>559</v>
      </c>
      <c r="AV133" s="165" t="s">
        <v>556</v>
      </c>
      <c r="AW133" s="165" t="s">
        <v>559</v>
      </c>
      <c r="AX133" s="165" t="s">
        <v>559</v>
      </c>
      <c r="AY133" s="165" t="s">
        <v>952</v>
      </c>
      <c r="AZ133" s="165" t="s">
        <v>1011</v>
      </c>
      <c r="BA133" s="165" t="s">
        <v>1011</v>
      </c>
      <c r="BB133" s="165" t="s">
        <v>559</v>
      </c>
      <c r="BC133" s="165" t="s">
        <v>559</v>
      </c>
      <c r="BD133" s="165" t="s">
        <v>1010</v>
      </c>
      <c r="BE133" s="165" t="s">
        <v>559</v>
      </c>
      <c r="BF133" s="108"/>
    </row>
    <row r="134" spans="1:58" x14ac:dyDescent="0.25">
      <c r="A134" s="133" t="s">
        <v>393</v>
      </c>
      <c r="B134" s="111" t="s">
        <v>237</v>
      </c>
      <c r="C134" s="165" t="s">
        <v>1126</v>
      </c>
      <c r="D134" s="165" t="s">
        <v>1126</v>
      </c>
      <c r="E134" s="165" t="s">
        <v>1017</v>
      </c>
      <c r="F134" s="165" t="s">
        <v>1017</v>
      </c>
      <c r="G134" s="165" t="s">
        <v>1017</v>
      </c>
      <c r="H134" s="165" t="s">
        <v>1017</v>
      </c>
      <c r="I134" s="165" t="s">
        <v>1017</v>
      </c>
      <c r="J134" s="165" t="s">
        <v>1013</v>
      </c>
      <c r="K134" s="165" t="s">
        <v>1013</v>
      </c>
      <c r="L134" s="165" t="s">
        <v>545</v>
      </c>
      <c r="M134" s="165" t="s">
        <v>1010</v>
      </c>
      <c r="N134" s="165" t="s">
        <v>1010</v>
      </c>
      <c r="O134" s="165" t="s">
        <v>1018</v>
      </c>
      <c r="P134" s="165" t="s">
        <v>1018</v>
      </c>
      <c r="Q134" s="165" t="s">
        <v>1015</v>
      </c>
      <c r="R134" s="165" t="s">
        <v>1015</v>
      </c>
      <c r="S134" s="165" t="s">
        <v>1019</v>
      </c>
      <c r="T134" s="165" t="s">
        <v>1020</v>
      </c>
      <c r="U134" s="165" t="s">
        <v>1020</v>
      </c>
      <c r="V134" s="165" t="s">
        <v>559</v>
      </c>
      <c r="W134" s="165" t="s">
        <v>1004</v>
      </c>
      <c r="X134" s="165" t="s">
        <v>994</v>
      </c>
      <c r="Y134" s="165" t="s">
        <v>1004</v>
      </c>
      <c r="Z134" s="165" t="s">
        <v>1004</v>
      </c>
      <c r="AA134" s="165" t="s">
        <v>1004</v>
      </c>
      <c r="AB134" s="165" t="s">
        <v>950</v>
      </c>
      <c r="AC134" s="165" t="s">
        <v>1004</v>
      </c>
      <c r="AD134" s="109" t="s">
        <v>1016</v>
      </c>
      <c r="AE134" s="165" t="s">
        <v>1004</v>
      </c>
      <c r="AF134" s="165" t="s">
        <v>1015</v>
      </c>
      <c r="AG134" s="165" t="s">
        <v>559</v>
      </c>
      <c r="AH134" s="165" t="s">
        <v>1013</v>
      </c>
      <c r="AI134" s="165" t="s">
        <v>1013</v>
      </c>
      <c r="AJ134" s="165" t="s">
        <v>1013</v>
      </c>
      <c r="AK134" s="167" t="s">
        <v>953</v>
      </c>
      <c r="AL134" s="165" t="s">
        <v>1014</v>
      </c>
      <c r="AM134" s="165" t="s">
        <v>1012</v>
      </c>
      <c r="AN134" s="165" t="s">
        <v>545</v>
      </c>
      <c r="AO134" s="165" t="s">
        <v>545</v>
      </c>
      <c r="AP134" s="165" t="s">
        <v>545</v>
      </c>
      <c r="AQ134" s="165" t="s">
        <v>545</v>
      </c>
      <c r="AR134" s="165" t="s">
        <v>1008</v>
      </c>
      <c r="AS134" s="165" t="s">
        <v>559</v>
      </c>
      <c r="AT134" s="165" t="s">
        <v>1009</v>
      </c>
      <c r="AU134" s="165" t="s">
        <v>559</v>
      </c>
      <c r="AV134" s="165" t="s">
        <v>556</v>
      </c>
      <c r="AW134" s="165" t="s">
        <v>559</v>
      </c>
      <c r="AX134" s="165" t="s">
        <v>559</v>
      </c>
      <c r="AY134" s="165" t="s">
        <v>952</v>
      </c>
      <c r="AZ134" s="165" t="s">
        <v>1011</v>
      </c>
      <c r="BA134" s="165" t="s">
        <v>1011</v>
      </c>
      <c r="BB134" s="165" t="s">
        <v>559</v>
      </c>
      <c r="BC134" s="165" t="s">
        <v>559</v>
      </c>
      <c r="BD134" s="165" t="s">
        <v>1010</v>
      </c>
      <c r="BE134" s="165" t="s">
        <v>559</v>
      </c>
      <c r="BF134" s="108"/>
    </row>
    <row r="135" spans="1:58" x14ac:dyDescent="0.25">
      <c r="A135" s="133" t="s">
        <v>245</v>
      </c>
      <c r="B135" s="111" t="s">
        <v>244</v>
      </c>
      <c r="C135" s="165" t="s">
        <v>1126</v>
      </c>
      <c r="D135" s="165" t="s">
        <v>1126</v>
      </c>
      <c r="E135" s="165" t="s">
        <v>1017</v>
      </c>
      <c r="F135" s="165" t="s">
        <v>1017</v>
      </c>
      <c r="G135" s="165" t="s">
        <v>1017</v>
      </c>
      <c r="H135" s="165" t="s">
        <v>1017</v>
      </c>
      <c r="I135" s="165" t="s">
        <v>1017</v>
      </c>
      <c r="J135" s="165" t="s">
        <v>1013</v>
      </c>
      <c r="K135" s="165" t="s">
        <v>1013</v>
      </c>
      <c r="L135" s="165" t="s">
        <v>545</v>
      </c>
      <c r="M135" s="165" t="s">
        <v>1010</v>
      </c>
      <c r="N135" s="165" t="s">
        <v>1010</v>
      </c>
      <c r="O135" s="165" t="s">
        <v>1018</v>
      </c>
      <c r="P135" s="165" t="s">
        <v>1018</v>
      </c>
      <c r="Q135" s="165" t="s">
        <v>1015</v>
      </c>
      <c r="R135" s="165" t="s">
        <v>1015</v>
      </c>
      <c r="S135" s="165" t="s">
        <v>1019</v>
      </c>
      <c r="T135" s="165" t="s">
        <v>1020</v>
      </c>
      <c r="U135" s="165" t="s">
        <v>1020</v>
      </c>
      <c r="V135" s="165" t="s">
        <v>559</v>
      </c>
      <c r="W135" s="165" t="s">
        <v>994</v>
      </c>
      <c r="X135" s="165" t="s">
        <v>994</v>
      </c>
      <c r="Y135" s="165" t="s">
        <v>994</v>
      </c>
      <c r="Z135" s="165" t="s">
        <v>994</v>
      </c>
      <c r="AA135" s="165" t="s">
        <v>994</v>
      </c>
      <c r="AB135" s="165" t="s">
        <v>1007</v>
      </c>
      <c r="AC135" s="165" t="s">
        <v>994</v>
      </c>
      <c r="AD135" s="109" t="s">
        <v>1016</v>
      </c>
      <c r="AE135" s="165" t="s">
        <v>994</v>
      </c>
      <c r="AF135" s="165" t="s">
        <v>1015</v>
      </c>
      <c r="AG135" s="165" t="s">
        <v>559</v>
      </c>
      <c r="AH135" s="165" t="s">
        <v>1013</v>
      </c>
      <c r="AI135" s="165" t="s">
        <v>1013</v>
      </c>
      <c r="AJ135" s="165" t="s">
        <v>1013</v>
      </c>
      <c r="AK135" s="167" t="s">
        <v>950</v>
      </c>
      <c r="AL135" s="165" t="s">
        <v>1012</v>
      </c>
      <c r="AM135" s="165" t="s">
        <v>1012</v>
      </c>
      <c r="AN135" s="165" t="s">
        <v>545</v>
      </c>
      <c r="AO135" s="165" t="s">
        <v>545</v>
      </c>
      <c r="AP135" s="165" t="s">
        <v>545</v>
      </c>
      <c r="AQ135" s="165" t="s">
        <v>545</v>
      </c>
      <c r="AR135" s="165" t="s">
        <v>1008</v>
      </c>
      <c r="AS135" s="165" t="s">
        <v>559</v>
      </c>
      <c r="AT135" s="165" t="s">
        <v>1009</v>
      </c>
      <c r="AU135" s="165" t="s">
        <v>559</v>
      </c>
      <c r="AV135" s="165" t="s">
        <v>556</v>
      </c>
      <c r="AW135" s="165" t="s">
        <v>559</v>
      </c>
      <c r="AX135" s="165" t="s">
        <v>559</v>
      </c>
      <c r="AY135" s="165" t="s">
        <v>952</v>
      </c>
      <c r="AZ135" s="165" t="s">
        <v>1011</v>
      </c>
      <c r="BA135" s="165" t="s">
        <v>1011</v>
      </c>
      <c r="BB135" s="165" t="s">
        <v>559</v>
      </c>
      <c r="BC135" s="165" t="s">
        <v>559</v>
      </c>
      <c r="BD135" s="165" t="s">
        <v>1010</v>
      </c>
      <c r="BE135" s="165" t="s">
        <v>559</v>
      </c>
      <c r="BF135" s="108"/>
    </row>
    <row r="136" spans="1:58" x14ac:dyDescent="0.25">
      <c r="A136" s="133" t="s">
        <v>247</v>
      </c>
      <c r="B136" s="111" t="s">
        <v>246</v>
      </c>
      <c r="C136" s="165" t="s">
        <v>1126</v>
      </c>
      <c r="D136" s="165" t="s">
        <v>1126</v>
      </c>
      <c r="E136" s="165" t="s">
        <v>1017</v>
      </c>
      <c r="F136" s="165" t="s">
        <v>1017</v>
      </c>
      <c r="G136" s="165" t="s">
        <v>1017</v>
      </c>
      <c r="H136" s="165" t="s">
        <v>1017</v>
      </c>
      <c r="I136" s="165" t="s">
        <v>1017</v>
      </c>
      <c r="J136" s="165" t="s">
        <v>1013</v>
      </c>
      <c r="K136" s="165" t="s">
        <v>1013</v>
      </c>
      <c r="L136" s="165" t="s">
        <v>545</v>
      </c>
      <c r="M136" s="165" t="s">
        <v>1010</v>
      </c>
      <c r="N136" s="165" t="s">
        <v>1010</v>
      </c>
      <c r="O136" s="165" t="s">
        <v>1018</v>
      </c>
      <c r="P136" s="165" t="s">
        <v>1018</v>
      </c>
      <c r="Q136" s="165" t="s">
        <v>1015</v>
      </c>
      <c r="R136" s="165" t="s">
        <v>1015</v>
      </c>
      <c r="S136" s="165" t="s">
        <v>1019</v>
      </c>
      <c r="T136" s="165" t="s">
        <v>1020</v>
      </c>
      <c r="U136" s="165" t="s">
        <v>1020</v>
      </c>
      <c r="V136" s="165" t="s">
        <v>559</v>
      </c>
      <c r="W136" s="165" t="s">
        <v>994</v>
      </c>
      <c r="X136" s="165" t="s">
        <v>994</v>
      </c>
      <c r="Y136" s="165" t="s">
        <v>994</v>
      </c>
      <c r="Z136" s="165" t="s">
        <v>994</v>
      </c>
      <c r="AA136" s="165" t="s">
        <v>994</v>
      </c>
      <c r="AB136" s="165" t="s">
        <v>1007</v>
      </c>
      <c r="AC136" s="165" t="s">
        <v>994</v>
      </c>
      <c r="AD136" s="109" t="s">
        <v>1016</v>
      </c>
      <c r="AE136" s="165" t="s">
        <v>994</v>
      </c>
      <c r="AF136" s="165" t="s">
        <v>1015</v>
      </c>
      <c r="AG136" s="165" t="s">
        <v>559</v>
      </c>
      <c r="AH136" s="165" t="s">
        <v>1013</v>
      </c>
      <c r="AI136" s="165" t="s">
        <v>1013</v>
      </c>
      <c r="AJ136" s="165" t="s">
        <v>1013</v>
      </c>
      <c r="AK136" s="167" t="s">
        <v>953</v>
      </c>
      <c r="AL136" s="165" t="s">
        <v>1012</v>
      </c>
      <c r="AM136" s="165" t="s">
        <v>1012</v>
      </c>
      <c r="AN136" s="165" t="s">
        <v>545</v>
      </c>
      <c r="AO136" s="165" t="s">
        <v>545</v>
      </c>
      <c r="AP136" s="165" t="s">
        <v>545</v>
      </c>
      <c r="AQ136" s="165" t="s">
        <v>545</v>
      </c>
      <c r="AR136" s="165" t="s">
        <v>1008</v>
      </c>
      <c r="AS136" s="165" t="s">
        <v>559</v>
      </c>
      <c r="AT136" s="165" t="s">
        <v>1009</v>
      </c>
      <c r="AU136" s="165" t="s">
        <v>559</v>
      </c>
      <c r="AV136" s="165" t="s">
        <v>556</v>
      </c>
      <c r="AW136" s="165" t="s">
        <v>559</v>
      </c>
      <c r="AX136" s="165" t="s">
        <v>559</v>
      </c>
      <c r="AY136" s="165" t="s">
        <v>952</v>
      </c>
      <c r="AZ136" s="165" t="s">
        <v>1011</v>
      </c>
      <c r="BA136" s="165" t="s">
        <v>1011</v>
      </c>
      <c r="BB136" s="165" t="s">
        <v>559</v>
      </c>
      <c r="BC136" s="165" t="s">
        <v>559</v>
      </c>
      <c r="BD136" s="165" t="s">
        <v>1010</v>
      </c>
      <c r="BE136" s="165" t="s">
        <v>559</v>
      </c>
      <c r="BF136" s="108"/>
    </row>
    <row r="137" spans="1:58" x14ac:dyDescent="0.25">
      <c r="A137" s="133" t="s">
        <v>249</v>
      </c>
      <c r="B137" s="111" t="s">
        <v>248</v>
      </c>
      <c r="C137" s="165" t="s">
        <v>1126</v>
      </c>
      <c r="D137" s="165" t="s">
        <v>1126</v>
      </c>
      <c r="E137" s="165" t="s">
        <v>1017</v>
      </c>
      <c r="F137" s="165" t="s">
        <v>1017</v>
      </c>
      <c r="G137" s="165" t="s">
        <v>1017</v>
      </c>
      <c r="H137" s="165" t="s">
        <v>1017</v>
      </c>
      <c r="I137" s="165" t="s">
        <v>1017</v>
      </c>
      <c r="J137" s="165" t="s">
        <v>1013</v>
      </c>
      <c r="K137" s="165" t="s">
        <v>1013</v>
      </c>
      <c r="L137" s="165" t="s">
        <v>545</v>
      </c>
      <c r="M137" s="165" t="s">
        <v>1010</v>
      </c>
      <c r="N137" s="165" t="s">
        <v>1010</v>
      </c>
      <c r="O137" s="165" t="s">
        <v>1018</v>
      </c>
      <c r="P137" s="165" t="s">
        <v>1018</v>
      </c>
      <c r="Q137" s="165" t="s">
        <v>1015</v>
      </c>
      <c r="R137" s="165" t="s">
        <v>1015</v>
      </c>
      <c r="S137" s="165" t="s">
        <v>1019</v>
      </c>
      <c r="T137" s="165" t="s">
        <v>1020</v>
      </c>
      <c r="U137" s="165" t="s">
        <v>1020</v>
      </c>
      <c r="V137" s="165" t="s">
        <v>559</v>
      </c>
      <c r="W137" s="165" t="s">
        <v>994</v>
      </c>
      <c r="X137" s="165" t="s">
        <v>994</v>
      </c>
      <c r="Y137" s="165" t="s">
        <v>994</v>
      </c>
      <c r="Z137" s="165" t="s">
        <v>994</v>
      </c>
      <c r="AA137" s="165" t="s">
        <v>994</v>
      </c>
      <c r="AB137" s="165" t="s">
        <v>1007</v>
      </c>
      <c r="AC137" s="165" t="s">
        <v>994</v>
      </c>
      <c r="AD137" s="109" t="s">
        <v>1016</v>
      </c>
      <c r="AE137" s="165" t="s">
        <v>994</v>
      </c>
      <c r="AF137" s="165" t="s">
        <v>1015</v>
      </c>
      <c r="AG137" s="165" t="s">
        <v>559</v>
      </c>
      <c r="AH137" s="165" t="s">
        <v>1013</v>
      </c>
      <c r="AI137" s="165" t="s">
        <v>1013</v>
      </c>
      <c r="AJ137" s="165" t="s">
        <v>1013</v>
      </c>
      <c r="AK137" s="167" t="s">
        <v>950</v>
      </c>
      <c r="AL137" s="165" t="s">
        <v>1012</v>
      </c>
      <c r="AM137" s="165" t="s">
        <v>1012</v>
      </c>
      <c r="AN137" s="165" t="s">
        <v>545</v>
      </c>
      <c r="AO137" s="165" t="s">
        <v>545</v>
      </c>
      <c r="AP137" s="165" t="s">
        <v>545</v>
      </c>
      <c r="AQ137" s="165" t="s">
        <v>545</v>
      </c>
      <c r="AR137" s="165" t="s">
        <v>1008</v>
      </c>
      <c r="AS137" s="165" t="s">
        <v>559</v>
      </c>
      <c r="AT137" s="165" t="s">
        <v>1009</v>
      </c>
      <c r="AU137" s="165" t="s">
        <v>559</v>
      </c>
      <c r="AV137" s="165" t="s">
        <v>556</v>
      </c>
      <c r="AW137" s="165" t="s">
        <v>559</v>
      </c>
      <c r="AX137" s="165" t="s">
        <v>559</v>
      </c>
      <c r="AY137" s="165" t="s">
        <v>952</v>
      </c>
      <c r="AZ137" s="165" t="s">
        <v>1011</v>
      </c>
      <c r="BA137" s="165" t="s">
        <v>1011</v>
      </c>
      <c r="BB137" s="165" t="s">
        <v>559</v>
      </c>
      <c r="BC137" s="165" t="s">
        <v>559</v>
      </c>
      <c r="BD137" s="165" t="s">
        <v>1010</v>
      </c>
      <c r="BE137" s="165" t="s">
        <v>559</v>
      </c>
      <c r="BF137" s="108"/>
    </row>
    <row r="138" spans="1:58" x14ac:dyDescent="0.25">
      <c r="A138" s="133" t="s">
        <v>251</v>
      </c>
      <c r="B138" s="111" t="s">
        <v>250</v>
      </c>
      <c r="C138" s="165" t="s">
        <v>1126</v>
      </c>
      <c r="D138" s="165" t="s">
        <v>1126</v>
      </c>
      <c r="E138" s="165" t="s">
        <v>1017</v>
      </c>
      <c r="F138" s="165" t="s">
        <v>1017</v>
      </c>
      <c r="G138" s="165" t="s">
        <v>1017</v>
      </c>
      <c r="H138" s="165" t="s">
        <v>1017</v>
      </c>
      <c r="I138" s="165" t="s">
        <v>1017</v>
      </c>
      <c r="J138" s="165" t="s">
        <v>1013</v>
      </c>
      <c r="K138" s="165" t="s">
        <v>1013</v>
      </c>
      <c r="L138" s="165" t="s">
        <v>545</v>
      </c>
      <c r="M138" s="165" t="s">
        <v>1010</v>
      </c>
      <c r="N138" s="165" t="s">
        <v>1010</v>
      </c>
      <c r="O138" s="165" t="s">
        <v>1018</v>
      </c>
      <c r="P138" s="165" t="s">
        <v>1018</v>
      </c>
      <c r="Q138" s="165" t="s">
        <v>1015</v>
      </c>
      <c r="R138" s="165" t="s">
        <v>1015</v>
      </c>
      <c r="S138" s="165" t="s">
        <v>1019</v>
      </c>
      <c r="T138" s="165" t="s">
        <v>1020</v>
      </c>
      <c r="U138" s="165" t="s">
        <v>1020</v>
      </c>
      <c r="V138" s="165" t="s">
        <v>559</v>
      </c>
      <c r="W138" s="165" t="s">
        <v>994</v>
      </c>
      <c r="X138" s="165" t="s">
        <v>994</v>
      </c>
      <c r="Y138" s="165" t="s">
        <v>994</v>
      </c>
      <c r="Z138" s="165" t="s">
        <v>994</v>
      </c>
      <c r="AA138" s="165" t="s">
        <v>994</v>
      </c>
      <c r="AB138" s="165" t="s">
        <v>1007</v>
      </c>
      <c r="AC138" s="165" t="s">
        <v>994</v>
      </c>
      <c r="AD138" s="109" t="s">
        <v>1016</v>
      </c>
      <c r="AE138" s="165" t="s">
        <v>994</v>
      </c>
      <c r="AF138" s="165" t="s">
        <v>1015</v>
      </c>
      <c r="AG138" s="165" t="s">
        <v>559</v>
      </c>
      <c r="AH138" s="165" t="s">
        <v>1013</v>
      </c>
      <c r="AI138" s="165" t="s">
        <v>1013</v>
      </c>
      <c r="AJ138" s="165" t="s">
        <v>1013</v>
      </c>
      <c r="AK138" s="167" t="s">
        <v>953</v>
      </c>
      <c r="AL138" s="165" t="s">
        <v>1012</v>
      </c>
      <c r="AM138" s="165" t="s">
        <v>1012</v>
      </c>
      <c r="AN138" s="165" t="s">
        <v>545</v>
      </c>
      <c r="AO138" s="165" t="s">
        <v>545</v>
      </c>
      <c r="AP138" s="165" t="s">
        <v>545</v>
      </c>
      <c r="AQ138" s="165" t="s">
        <v>545</v>
      </c>
      <c r="AR138" s="165" t="s">
        <v>1008</v>
      </c>
      <c r="AS138" s="165" t="s">
        <v>559</v>
      </c>
      <c r="AT138" s="165" t="s">
        <v>1009</v>
      </c>
      <c r="AU138" s="165" t="s">
        <v>559</v>
      </c>
      <c r="AV138" s="165" t="s">
        <v>556</v>
      </c>
      <c r="AW138" s="165" t="s">
        <v>559</v>
      </c>
      <c r="AX138" s="165" t="s">
        <v>559</v>
      </c>
      <c r="AY138" s="165" t="s">
        <v>952</v>
      </c>
      <c r="AZ138" s="165" t="s">
        <v>1011</v>
      </c>
      <c r="BA138" s="165" t="s">
        <v>1011</v>
      </c>
      <c r="BB138" s="165" t="s">
        <v>559</v>
      </c>
      <c r="BC138" s="165" t="s">
        <v>559</v>
      </c>
      <c r="BD138" s="165" t="s">
        <v>1010</v>
      </c>
      <c r="BE138" s="165" t="s">
        <v>559</v>
      </c>
      <c r="BF138" s="108"/>
    </row>
    <row r="139" spans="1:58" x14ac:dyDescent="0.25">
      <c r="A139" s="133" t="s">
        <v>253</v>
      </c>
      <c r="B139" s="111" t="s">
        <v>252</v>
      </c>
      <c r="C139" s="165" t="s">
        <v>1126</v>
      </c>
      <c r="D139" s="165" t="s">
        <v>1126</v>
      </c>
      <c r="E139" s="165" t="s">
        <v>1017</v>
      </c>
      <c r="F139" s="165" t="s">
        <v>1017</v>
      </c>
      <c r="G139" s="165" t="s">
        <v>1017</v>
      </c>
      <c r="H139" s="165" t="s">
        <v>1017</v>
      </c>
      <c r="I139" s="165" t="s">
        <v>1017</v>
      </c>
      <c r="J139" s="165" t="s">
        <v>1013</v>
      </c>
      <c r="K139" s="165" t="s">
        <v>1013</v>
      </c>
      <c r="L139" s="165" t="s">
        <v>545</v>
      </c>
      <c r="M139" s="165" t="s">
        <v>1010</v>
      </c>
      <c r="N139" s="165" t="s">
        <v>1010</v>
      </c>
      <c r="O139" s="165" t="s">
        <v>1018</v>
      </c>
      <c r="P139" s="165" t="s">
        <v>1018</v>
      </c>
      <c r="Q139" s="165" t="s">
        <v>1015</v>
      </c>
      <c r="R139" s="165" t="s">
        <v>1015</v>
      </c>
      <c r="S139" s="165" t="s">
        <v>1019</v>
      </c>
      <c r="T139" s="165" t="s">
        <v>1020</v>
      </c>
      <c r="U139" s="165" t="s">
        <v>1020</v>
      </c>
      <c r="V139" s="165" t="s">
        <v>559</v>
      </c>
      <c r="W139" s="165" t="s">
        <v>994</v>
      </c>
      <c r="X139" s="165" t="s">
        <v>994</v>
      </c>
      <c r="Y139" s="165" t="s">
        <v>994</v>
      </c>
      <c r="Z139" s="165" t="s">
        <v>994</v>
      </c>
      <c r="AA139" s="165" t="s">
        <v>994</v>
      </c>
      <c r="AB139" s="165" t="s">
        <v>1007</v>
      </c>
      <c r="AC139" s="165" t="s">
        <v>994</v>
      </c>
      <c r="AD139" s="109" t="s">
        <v>1016</v>
      </c>
      <c r="AE139" s="165" t="s">
        <v>994</v>
      </c>
      <c r="AF139" s="165" t="s">
        <v>1015</v>
      </c>
      <c r="AG139" s="165" t="s">
        <v>559</v>
      </c>
      <c r="AH139" s="165" t="s">
        <v>1013</v>
      </c>
      <c r="AI139" s="165" t="s">
        <v>1013</v>
      </c>
      <c r="AJ139" s="165" t="s">
        <v>1013</v>
      </c>
      <c r="AK139" s="167" t="s">
        <v>953</v>
      </c>
      <c r="AL139" s="165" t="s">
        <v>1012</v>
      </c>
      <c r="AM139" s="165" t="s">
        <v>1012</v>
      </c>
      <c r="AN139" s="165" t="s">
        <v>545</v>
      </c>
      <c r="AO139" s="165" t="s">
        <v>545</v>
      </c>
      <c r="AP139" s="165" t="s">
        <v>545</v>
      </c>
      <c r="AQ139" s="165" t="s">
        <v>545</v>
      </c>
      <c r="AR139" s="165" t="s">
        <v>1008</v>
      </c>
      <c r="AS139" s="165" t="s">
        <v>559</v>
      </c>
      <c r="AT139" s="165" t="s">
        <v>1009</v>
      </c>
      <c r="AU139" s="165" t="s">
        <v>559</v>
      </c>
      <c r="AV139" s="165" t="s">
        <v>556</v>
      </c>
      <c r="AW139" s="165" t="s">
        <v>559</v>
      </c>
      <c r="AX139" s="165" t="s">
        <v>559</v>
      </c>
      <c r="AY139" s="165" t="s">
        <v>952</v>
      </c>
      <c r="AZ139" s="165" t="s">
        <v>1011</v>
      </c>
      <c r="BA139" s="165" t="s">
        <v>1011</v>
      </c>
      <c r="BB139" s="165" t="s">
        <v>559</v>
      </c>
      <c r="BC139" s="165" t="s">
        <v>559</v>
      </c>
      <c r="BD139" s="165" t="s">
        <v>1010</v>
      </c>
      <c r="BE139" s="165" t="s">
        <v>559</v>
      </c>
      <c r="BF139" s="108"/>
    </row>
    <row r="140" spans="1:58" x14ac:dyDescent="0.25">
      <c r="A140" s="133" t="s">
        <v>255</v>
      </c>
      <c r="B140" s="111" t="s">
        <v>254</v>
      </c>
      <c r="C140" s="165" t="s">
        <v>1126</v>
      </c>
      <c r="D140" s="165" t="s">
        <v>1126</v>
      </c>
      <c r="E140" s="165" t="s">
        <v>1017</v>
      </c>
      <c r="F140" s="165" t="s">
        <v>1017</v>
      </c>
      <c r="G140" s="165" t="s">
        <v>1017</v>
      </c>
      <c r="H140" s="165" t="s">
        <v>1017</v>
      </c>
      <c r="I140" s="165" t="s">
        <v>1017</v>
      </c>
      <c r="J140" s="165" t="s">
        <v>1013</v>
      </c>
      <c r="K140" s="165" t="s">
        <v>1013</v>
      </c>
      <c r="L140" s="165" t="s">
        <v>545</v>
      </c>
      <c r="M140" s="165" t="s">
        <v>1010</v>
      </c>
      <c r="N140" s="165" t="s">
        <v>1010</v>
      </c>
      <c r="O140" s="165" t="s">
        <v>1018</v>
      </c>
      <c r="P140" s="165" t="s">
        <v>1018</v>
      </c>
      <c r="Q140" s="165" t="s">
        <v>1015</v>
      </c>
      <c r="R140" s="165" t="s">
        <v>1015</v>
      </c>
      <c r="S140" s="165" t="s">
        <v>1019</v>
      </c>
      <c r="T140" s="165" t="s">
        <v>1020</v>
      </c>
      <c r="U140" s="165" t="s">
        <v>1020</v>
      </c>
      <c r="V140" s="165" t="s">
        <v>559</v>
      </c>
      <c r="W140" s="165" t="s">
        <v>994</v>
      </c>
      <c r="X140" s="165" t="s">
        <v>994</v>
      </c>
      <c r="Y140" s="165" t="s">
        <v>994</v>
      </c>
      <c r="Z140" s="165" t="s">
        <v>994</v>
      </c>
      <c r="AA140" s="165" t="s">
        <v>994</v>
      </c>
      <c r="AB140" s="165" t="s">
        <v>1007</v>
      </c>
      <c r="AC140" s="165" t="s">
        <v>994</v>
      </c>
      <c r="AD140" s="109" t="s">
        <v>1016</v>
      </c>
      <c r="AE140" s="165" t="s">
        <v>994</v>
      </c>
      <c r="AF140" s="165" t="s">
        <v>1015</v>
      </c>
      <c r="AG140" s="165" t="s">
        <v>559</v>
      </c>
      <c r="AH140" s="165" t="s">
        <v>1013</v>
      </c>
      <c r="AI140" s="165" t="s">
        <v>1013</v>
      </c>
      <c r="AJ140" s="165" t="s">
        <v>1013</v>
      </c>
      <c r="AK140" s="167" t="s">
        <v>950</v>
      </c>
      <c r="AL140" s="165" t="s">
        <v>1012</v>
      </c>
      <c r="AM140" s="165" t="s">
        <v>1012</v>
      </c>
      <c r="AN140" s="165" t="s">
        <v>545</v>
      </c>
      <c r="AO140" s="165" t="s">
        <v>545</v>
      </c>
      <c r="AP140" s="165" t="s">
        <v>545</v>
      </c>
      <c r="AQ140" s="165" t="s">
        <v>545</v>
      </c>
      <c r="AR140" s="165" t="s">
        <v>1008</v>
      </c>
      <c r="AS140" s="165" t="s">
        <v>559</v>
      </c>
      <c r="AT140" s="165" t="s">
        <v>1009</v>
      </c>
      <c r="AU140" s="165" t="s">
        <v>559</v>
      </c>
      <c r="AV140" s="165" t="s">
        <v>556</v>
      </c>
      <c r="AW140" s="165" t="s">
        <v>559</v>
      </c>
      <c r="AX140" s="165" t="s">
        <v>559</v>
      </c>
      <c r="AY140" s="165" t="s">
        <v>952</v>
      </c>
      <c r="AZ140" s="165" t="s">
        <v>1011</v>
      </c>
      <c r="BA140" s="165" t="s">
        <v>1011</v>
      </c>
      <c r="BB140" s="165" t="s">
        <v>559</v>
      </c>
      <c r="BC140" s="165" t="s">
        <v>559</v>
      </c>
      <c r="BD140" s="165" t="s">
        <v>1010</v>
      </c>
      <c r="BE140" s="165" t="s">
        <v>559</v>
      </c>
      <c r="BF140" s="108"/>
    </row>
    <row r="141" spans="1:58" x14ac:dyDescent="0.25">
      <c r="A141" s="133" t="s">
        <v>257</v>
      </c>
      <c r="B141" s="111" t="s">
        <v>256</v>
      </c>
      <c r="C141" s="165" t="s">
        <v>1126</v>
      </c>
      <c r="D141" s="165" t="s">
        <v>1126</v>
      </c>
      <c r="E141" s="165" t="s">
        <v>1017</v>
      </c>
      <c r="F141" s="165" t="s">
        <v>1017</v>
      </c>
      <c r="G141" s="165" t="s">
        <v>1017</v>
      </c>
      <c r="H141" s="165" t="s">
        <v>1017</v>
      </c>
      <c r="I141" s="165" t="s">
        <v>1017</v>
      </c>
      <c r="J141" s="165" t="s">
        <v>1013</v>
      </c>
      <c r="K141" s="165" t="s">
        <v>1013</v>
      </c>
      <c r="L141" s="165" t="s">
        <v>545</v>
      </c>
      <c r="M141" s="165" t="s">
        <v>1010</v>
      </c>
      <c r="N141" s="165" t="s">
        <v>1010</v>
      </c>
      <c r="O141" s="165" t="s">
        <v>1018</v>
      </c>
      <c r="P141" s="165" t="s">
        <v>1018</v>
      </c>
      <c r="Q141" s="165" t="s">
        <v>1015</v>
      </c>
      <c r="R141" s="165" t="s">
        <v>1015</v>
      </c>
      <c r="S141" s="165" t="s">
        <v>1019</v>
      </c>
      <c r="T141" s="165" t="s">
        <v>1020</v>
      </c>
      <c r="U141" s="165" t="s">
        <v>1020</v>
      </c>
      <c r="V141" s="165" t="s">
        <v>559</v>
      </c>
      <c r="W141" s="165" t="s">
        <v>994</v>
      </c>
      <c r="X141" s="165" t="s">
        <v>994</v>
      </c>
      <c r="Y141" s="165" t="s">
        <v>994</v>
      </c>
      <c r="Z141" s="165" t="s">
        <v>994</v>
      </c>
      <c r="AA141" s="165" t="s">
        <v>994</v>
      </c>
      <c r="AB141" s="165" t="s">
        <v>950</v>
      </c>
      <c r="AC141" s="165" t="s">
        <v>994</v>
      </c>
      <c r="AD141" s="109" t="s">
        <v>1016</v>
      </c>
      <c r="AE141" s="165" t="s">
        <v>994</v>
      </c>
      <c r="AF141" s="165" t="s">
        <v>1015</v>
      </c>
      <c r="AG141" s="165" t="s">
        <v>559</v>
      </c>
      <c r="AH141" s="165" t="s">
        <v>1013</v>
      </c>
      <c r="AI141" s="165" t="s">
        <v>1013</v>
      </c>
      <c r="AJ141" s="165" t="s">
        <v>1013</v>
      </c>
      <c r="AK141" s="167" t="s">
        <v>950</v>
      </c>
      <c r="AL141" s="165" t="s">
        <v>1012</v>
      </c>
      <c r="AM141" s="165" t="s">
        <v>1012</v>
      </c>
      <c r="AN141" s="165" t="s">
        <v>545</v>
      </c>
      <c r="AO141" s="165" t="s">
        <v>545</v>
      </c>
      <c r="AP141" s="165" t="s">
        <v>545</v>
      </c>
      <c r="AQ141" s="165" t="s">
        <v>545</v>
      </c>
      <c r="AR141" s="165" t="s">
        <v>1008</v>
      </c>
      <c r="AS141" s="165" t="s">
        <v>559</v>
      </c>
      <c r="AT141" s="165" t="s">
        <v>1009</v>
      </c>
      <c r="AU141" s="165" t="s">
        <v>559</v>
      </c>
      <c r="AV141" s="165" t="s">
        <v>556</v>
      </c>
      <c r="AW141" s="165" t="s">
        <v>559</v>
      </c>
      <c r="AX141" s="165" t="s">
        <v>559</v>
      </c>
      <c r="AY141" s="165" t="s">
        <v>952</v>
      </c>
      <c r="AZ141" s="165" t="s">
        <v>1011</v>
      </c>
      <c r="BA141" s="165" t="s">
        <v>1011</v>
      </c>
      <c r="BB141" s="165" t="s">
        <v>559</v>
      </c>
      <c r="BC141" s="165" t="s">
        <v>559</v>
      </c>
      <c r="BD141" s="165" t="s">
        <v>1010</v>
      </c>
      <c r="BE141" s="165" t="s">
        <v>559</v>
      </c>
      <c r="BF141" s="108"/>
    </row>
    <row r="142" spans="1:58" x14ac:dyDescent="0.25">
      <c r="A142" s="133" t="s">
        <v>259</v>
      </c>
      <c r="B142" s="111" t="s">
        <v>258</v>
      </c>
      <c r="C142" s="165" t="s">
        <v>1126</v>
      </c>
      <c r="D142" s="165" t="s">
        <v>1126</v>
      </c>
      <c r="E142" s="165" t="s">
        <v>1017</v>
      </c>
      <c r="F142" s="165" t="s">
        <v>1017</v>
      </c>
      <c r="G142" s="165" t="s">
        <v>1017</v>
      </c>
      <c r="H142" s="165" t="s">
        <v>1017</v>
      </c>
      <c r="I142" s="165" t="s">
        <v>1017</v>
      </c>
      <c r="J142" s="165" t="s">
        <v>1013</v>
      </c>
      <c r="K142" s="165" t="s">
        <v>1013</v>
      </c>
      <c r="L142" s="165" t="s">
        <v>545</v>
      </c>
      <c r="M142" s="165" t="s">
        <v>1010</v>
      </c>
      <c r="N142" s="165" t="s">
        <v>1010</v>
      </c>
      <c r="O142" s="165" t="s">
        <v>1018</v>
      </c>
      <c r="P142" s="165" t="s">
        <v>1018</v>
      </c>
      <c r="Q142" s="165" t="s">
        <v>1015</v>
      </c>
      <c r="R142" s="165" t="s">
        <v>1015</v>
      </c>
      <c r="S142" s="165" t="s">
        <v>1019</v>
      </c>
      <c r="T142" s="165" t="s">
        <v>1020</v>
      </c>
      <c r="U142" s="165" t="s">
        <v>1020</v>
      </c>
      <c r="V142" s="165" t="s">
        <v>559</v>
      </c>
      <c r="W142" s="165" t="s">
        <v>994</v>
      </c>
      <c r="X142" s="165" t="s">
        <v>994</v>
      </c>
      <c r="Y142" s="165" t="s">
        <v>994</v>
      </c>
      <c r="Z142" s="165" t="s">
        <v>994</v>
      </c>
      <c r="AA142" s="165" t="s">
        <v>994</v>
      </c>
      <c r="AB142" s="165" t="s">
        <v>950</v>
      </c>
      <c r="AC142" s="165" t="s">
        <v>994</v>
      </c>
      <c r="AD142" s="109" t="s">
        <v>1016</v>
      </c>
      <c r="AE142" s="165" t="s">
        <v>994</v>
      </c>
      <c r="AF142" s="165" t="s">
        <v>1015</v>
      </c>
      <c r="AG142" s="165" t="s">
        <v>559</v>
      </c>
      <c r="AH142" s="165" t="s">
        <v>1013</v>
      </c>
      <c r="AI142" s="165" t="s">
        <v>1013</v>
      </c>
      <c r="AJ142" s="165" t="s">
        <v>1013</v>
      </c>
      <c r="AK142" s="167" t="s">
        <v>950</v>
      </c>
      <c r="AL142" s="165" t="s">
        <v>1012</v>
      </c>
      <c r="AM142" s="165" t="s">
        <v>1012</v>
      </c>
      <c r="AN142" s="165" t="s">
        <v>545</v>
      </c>
      <c r="AO142" s="165" t="s">
        <v>545</v>
      </c>
      <c r="AP142" s="165" t="s">
        <v>545</v>
      </c>
      <c r="AQ142" s="165" t="s">
        <v>545</v>
      </c>
      <c r="AR142" s="165" t="s">
        <v>1008</v>
      </c>
      <c r="AS142" s="165" t="s">
        <v>559</v>
      </c>
      <c r="AT142" s="165" t="s">
        <v>1009</v>
      </c>
      <c r="AU142" s="165" t="s">
        <v>559</v>
      </c>
      <c r="AV142" s="165" t="s">
        <v>556</v>
      </c>
      <c r="AW142" s="165" t="s">
        <v>559</v>
      </c>
      <c r="AX142" s="165" t="s">
        <v>559</v>
      </c>
      <c r="AY142" s="165" t="s">
        <v>952</v>
      </c>
      <c r="AZ142" s="165" t="s">
        <v>1011</v>
      </c>
      <c r="BA142" s="165" t="s">
        <v>1011</v>
      </c>
      <c r="BB142" s="165" t="s">
        <v>559</v>
      </c>
      <c r="BC142" s="165" t="s">
        <v>559</v>
      </c>
      <c r="BD142" s="165" t="s">
        <v>1010</v>
      </c>
      <c r="BE142" s="165" t="s">
        <v>559</v>
      </c>
      <c r="BF142" s="108"/>
    </row>
    <row r="143" spans="1:58" x14ac:dyDescent="0.25">
      <c r="A143" s="133" t="s">
        <v>261</v>
      </c>
      <c r="B143" s="111" t="s">
        <v>260</v>
      </c>
      <c r="C143" s="165" t="s">
        <v>1126</v>
      </c>
      <c r="D143" s="165" t="s">
        <v>1126</v>
      </c>
      <c r="E143" s="165" t="s">
        <v>1017</v>
      </c>
      <c r="F143" s="165" t="s">
        <v>1017</v>
      </c>
      <c r="G143" s="165" t="s">
        <v>1017</v>
      </c>
      <c r="H143" s="165" t="s">
        <v>1017</v>
      </c>
      <c r="I143" s="165" t="s">
        <v>1017</v>
      </c>
      <c r="J143" s="165" t="s">
        <v>1013</v>
      </c>
      <c r="K143" s="165" t="s">
        <v>1013</v>
      </c>
      <c r="L143" s="165" t="s">
        <v>545</v>
      </c>
      <c r="M143" s="165" t="s">
        <v>1010</v>
      </c>
      <c r="N143" s="165" t="s">
        <v>1010</v>
      </c>
      <c r="O143" s="165" t="s">
        <v>1018</v>
      </c>
      <c r="P143" s="165" t="s">
        <v>1018</v>
      </c>
      <c r="Q143" s="165" t="s">
        <v>1015</v>
      </c>
      <c r="R143" s="165" t="s">
        <v>1015</v>
      </c>
      <c r="S143" s="165" t="s">
        <v>1019</v>
      </c>
      <c r="T143" s="165" t="s">
        <v>1020</v>
      </c>
      <c r="U143" s="165" t="s">
        <v>1020</v>
      </c>
      <c r="V143" s="165" t="s">
        <v>559</v>
      </c>
      <c r="W143" s="165" t="s">
        <v>994</v>
      </c>
      <c r="X143" s="165" t="s">
        <v>994</v>
      </c>
      <c r="Y143" s="165" t="s">
        <v>994</v>
      </c>
      <c r="Z143" s="165" t="s">
        <v>994</v>
      </c>
      <c r="AA143" s="165" t="s">
        <v>994</v>
      </c>
      <c r="AB143" s="165" t="s">
        <v>994</v>
      </c>
      <c r="AC143" s="165" t="s">
        <v>994</v>
      </c>
      <c r="AD143" s="109" t="s">
        <v>1016</v>
      </c>
      <c r="AE143" s="165" t="s">
        <v>994</v>
      </c>
      <c r="AF143" s="165" t="s">
        <v>1015</v>
      </c>
      <c r="AG143" s="165" t="s">
        <v>559</v>
      </c>
      <c r="AH143" s="165" t="s">
        <v>1013</v>
      </c>
      <c r="AI143" s="165" t="s">
        <v>1013</v>
      </c>
      <c r="AJ143" s="165" t="s">
        <v>1013</v>
      </c>
      <c r="AK143" s="167" t="s">
        <v>950</v>
      </c>
      <c r="AL143" s="165" t="s">
        <v>1012</v>
      </c>
      <c r="AM143" s="165" t="s">
        <v>1012</v>
      </c>
      <c r="AN143" s="165" t="s">
        <v>545</v>
      </c>
      <c r="AO143" s="165" t="s">
        <v>545</v>
      </c>
      <c r="AP143" s="165" t="s">
        <v>545</v>
      </c>
      <c r="AQ143" s="165" t="s">
        <v>545</v>
      </c>
      <c r="AR143" s="165" t="s">
        <v>1008</v>
      </c>
      <c r="AS143" s="165" t="s">
        <v>559</v>
      </c>
      <c r="AT143" s="165" t="s">
        <v>1009</v>
      </c>
      <c r="AU143" s="165" t="s">
        <v>559</v>
      </c>
      <c r="AV143" s="165" t="s">
        <v>556</v>
      </c>
      <c r="AW143" s="165" t="s">
        <v>559</v>
      </c>
      <c r="AX143" s="165" t="s">
        <v>559</v>
      </c>
      <c r="AY143" s="165" t="s">
        <v>952</v>
      </c>
      <c r="AZ143" s="165" t="s">
        <v>1011</v>
      </c>
      <c r="BA143" s="165" t="s">
        <v>1011</v>
      </c>
      <c r="BB143" s="165" t="s">
        <v>559</v>
      </c>
      <c r="BC143" s="165" t="s">
        <v>559</v>
      </c>
      <c r="BD143" s="165" t="s">
        <v>1010</v>
      </c>
      <c r="BE143" s="165" t="s">
        <v>559</v>
      </c>
      <c r="BF143" s="108"/>
    </row>
    <row r="144" spans="1:58" x14ac:dyDescent="0.25">
      <c r="A144" s="133" t="s">
        <v>377</v>
      </c>
      <c r="B144" s="111" t="s">
        <v>262</v>
      </c>
      <c r="C144" s="165" t="s">
        <v>1126</v>
      </c>
      <c r="D144" s="165" t="s">
        <v>1126</v>
      </c>
      <c r="E144" s="165" t="s">
        <v>1017</v>
      </c>
      <c r="F144" s="165" t="s">
        <v>1017</v>
      </c>
      <c r="G144" s="165" t="s">
        <v>1017</v>
      </c>
      <c r="H144" s="165" t="s">
        <v>1017</v>
      </c>
      <c r="I144" s="165" t="s">
        <v>1017</v>
      </c>
      <c r="J144" s="165" t="s">
        <v>1013</v>
      </c>
      <c r="K144" s="165" t="s">
        <v>1013</v>
      </c>
      <c r="L144" s="165" t="s">
        <v>545</v>
      </c>
      <c r="M144" s="165" t="s">
        <v>1010</v>
      </c>
      <c r="N144" s="165" t="s">
        <v>1010</v>
      </c>
      <c r="O144" s="165" t="s">
        <v>1018</v>
      </c>
      <c r="P144" s="165" t="s">
        <v>1018</v>
      </c>
      <c r="Q144" s="165" t="s">
        <v>1015</v>
      </c>
      <c r="R144" s="165" t="s">
        <v>1015</v>
      </c>
      <c r="S144" s="165" t="s">
        <v>1019</v>
      </c>
      <c r="T144" s="165" t="s">
        <v>1020</v>
      </c>
      <c r="U144" s="165" t="s">
        <v>1020</v>
      </c>
      <c r="V144" s="165" t="s">
        <v>559</v>
      </c>
      <c r="W144" s="165" t="s">
        <v>994</v>
      </c>
      <c r="X144" s="165" t="s">
        <v>994</v>
      </c>
      <c r="Y144" s="165" t="s">
        <v>994</v>
      </c>
      <c r="Z144" s="165" t="s">
        <v>994</v>
      </c>
      <c r="AA144" s="165" t="s">
        <v>994</v>
      </c>
      <c r="AB144" s="165" t="s">
        <v>950</v>
      </c>
      <c r="AC144" s="165" t="s">
        <v>994</v>
      </c>
      <c r="AD144" s="109" t="s">
        <v>1016</v>
      </c>
      <c r="AE144" s="165" t="s">
        <v>994</v>
      </c>
      <c r="AF144" s="165" t="s">
        <v>1015</v>
      </c>
      <c r="AG144" s="165" t="s">
        <v>559</v>
      </c>
      <c r="AH144" s="165" t="s">
        <v>1013</v>
      </c>
      <c r="AI144" s="165" t="s">
        <v>1013</v>
      </c>
      <c r="AJ144" s="165" t="s">
        <v>1013</v>
      </c>
      <c r="AK144" s="167" t="s">
        <v>953</v>
      </c>
      <c r="AL144" s="165" t="s">
        <v>1012</v>
      </c>
      <c r="AM144" s="165" t="s">
        <v>1012</v>
      </c>
      <c r="AN144" s="165" t="s">
        <v>545</v>
      </c>
      <c r="AO144" s="165" t="s">
        <v>545</v>
      </c>
      <c r="AP144" s="165" t="s">
        <v>545</v>
      </c>
      <c r="AQ144" s="165" t="s">
        <v>545</v>
      </c>
      <c r="AR144" s="165" t="s">
        <v>1008</v>
      </c>
      <c r="AS144" s="165" t="s">
        <v>559</v>
      </c>
      <c r="AT144" s="165" t="s">
        <v>1009</v>
      </c>
      <c r="AU144" s="165" t="s">
        <v>559</v>
      </c>
      <c r="AV144" s="165" t="s">
        <v>556</v>
      </c>
      <c r="AW144" s="165" t="s">
        <v>559</v>
      </c>
      <c r="AX144" s="165" t="s">
        <v>559</v>
      </c>
      <c r="AY144" s="165" t="s">
        <v>952</v>
      </c>
      <c r="AZ144" s="165" t="s">
        <v>1011</v>
      </c>
      <c r="BA144" s="165" t="s">
        <v>1011</v>
      </c>
      <c r="BB144" s="165" t="s">
        <v>559</v>
      </c>
      <c r="BC144" s="165" t="s">
        <v>559</v>
      </c>
      <c r="BD144" s="165" t="s">
        <v>1010</v>
      </c>
      <c r="BE144" s="165" t="s">
        <v>559</v>
      </c>
      <c r="BF144" s="108"/>
    </row>
    <row r="145" spans="1:58" x14ac:dyDescent="0.25">
      <c r="A145" s="133" t="s">
        <v>264</v>
      </c>
      <c r="B145" s="111" t="s">
        <v>263</v>
      </c>
      <c r="C145" s="165" t="s">
        <v>1126</v>
      </c>
      <c r="D145" s="165" t="s">
        <v>1126</v>
      </c>
      <c r="E145" s="165" t="s">
        <v>1017</v>
      </c>
      <c r="F145" s="165" t="s">
        <v>1017</v>
      </c>
      <c r="G145" s="165" t="s">
        <v>1017</v>
      </c>
      <c r="H145" s="165" t="s">
        <v>1017</v>
      </c>
      <c r="I145" s="165" t="s">
        <v>1017</v>
      </c>
      <c r="J145" s="165" t="s">
        <v>1013</v>
      </c>
      <c r="K145" s="165" t="s">
        <v>1013</v>
      </c>
      <c r="L145" s="165" t="s">
        <v>545</v>
      </c>
      <c r="M145" s="165" t="s">
        <v>1010</v>
      </c>
      <c r="N145" s="165" t="s">
        <v>1010</v>
      </c>
      <c r="O145" s="165" t="s">
        <v>1018</v>
      </c>
      <c r="P145" s="165" t="s">
        <v>1018</v>
      </c>
      <c r="Q145" s="165" t="s">
        <v>1015</v>
      </c>
      <c r="R145" s="165" t="s">
        <v>1015</v>
      </c>
      <c r="S145" s="165" t="s">
        <v>1019</v>
      </c>
      <c r="T145" s="165" t="s">
        <v>1020</v>
      </c>
      <c r="U145" s="165" t="s">
        <v>1020</v>
      </c>
      <c r="V145" s="165" t="s">
        <v>559</v>
      </c>
      <c r="W145" s="165" t="s">
        <v>994</v>
      </c>
      <c r="X145" s="165" t="s">
        <v>994</v>
      </c>
      <c r="Y145" s="165" t="s">
        <v>994</v>
      </c>
      <c r="Z145" s="165" t="s">
        <v>994</v>
      </c>
      <c r="AA145" s="165" t="s">
        <v>994</v>
      </c>
      <c r="AB145" s="165" t="s">
        <v>1007</v>
      </c>
      <c r="AC145" s="165" t="s">
        <v>994</v>
      </c>
      <c r="AD145" s="109" t="s">
        <v>1016</v>
      </c>
      <c r="AE145" s="165" t="s">
        <v>994</v>
      </c>
      <c r="AF145" s="165" t="s">
        <v>1015</v>
      </c>
      <c r="AG145" s="165" t="s">
        <v>559</v>
      </c>
      <c r="AH145" s="165" t="s">
        <v>1013</v>
      </c>
      <c r="AI145" s="165" t="s">
        <v>1013</v>
      </c>
      <c r="AJ145" s="165" t="s">
        <v>1013</v>
      </c>
      <c r="AK145" s="167" t="s">
        <v>950</v>
      </c>
      <c r="AL145" s="165" t="s">
        <v>1012</v>
      </c>
      <c r="AM145" s="165" t="s">
        <v>1012</v>
      </c>
      <c r="AN145" s="165" t="s">
        <v>545</v>
      </c>
      <c r="AO145" s="165" t="s">
        <v>545</v>
      </c>
      <c r="AP145" s="165" t="s">
        <v>545</v>
      </c>
      <c r="AQ145" s="165" t="s">
        <v>545</v>
      </c>
      <c r="AR145" s="165" t="s">
        <v>1008</v>
      </c>
      <c r="AS145" s="165" t="s">
        <v>559</v>
      </c>
      <c r="AT145" s="165" t="s">
        <v>1009</v>
      </c>
      <c r="AU145" s="165" t="s">
        <v>559</v>
      </c>
      <c r="AV145" s="165" t="s">
        <v>556</v>
      </c>
      <c r="AW145" s="165" t="s">
        <v>559</v>
      </c>
      <c r="AX145" s="165" t="s">
        <v>559</v>
      </c>
      <c r="AY145" s="165" t="s">
        <v>952</v>
      </c>
      <c r="AZ145" s="165" t="s">
        <v>1011</v>
      </c>
      <c r="BA145" s="165" t="s">
        <v>1011</v>
      </c>
      <c r="BB145" s="165" t="s">
        <v>559</v>
      </c>
      <c r="BC145" s="165" t="s">
        <v>559</v>
      </c>
      <c r="BD145" s="165" t="s">
        <v>1010</v>
      </c>
      <c r="BE145" s="165" t="s">
        <v>559</v>
      </c>
      <c r="BF145" s="108"/>
    </row>
    <row r="146" spans="1:58" x14ac:dyDescent="0.25">
      <c r="A146" s="133" t="s">
        <v>266</v>
      </c>
      <c r="B146" s="111" t="s">
        <v>265</v>
      </c>
      <c r="C146" s="165" t="s">
        <v>1126</v>
      </c>
      <c r="D146" s="165" t="s">
        <v>1126</v>
      </c>
      <c r="E146" s="165" t="s">
        <v>1017</v>
      </c>
      <c r="F146" s="165" t="s">
        <v>1017</v>
      </c>
      <c r="G146" s="165" t="s">
        <v>1017</v>
      </c>
      <c r="H146" s="165" t="s">
        <v>1017</v>
      </c>
      <c r="I146" s="165" t="s">
        <v>1017</v>
      </c>
      <c r="J146" s="165" t="s">
        <v>1013</v>
      </c>
      <c r="K146" s="165" t="s">
        <v>1013</v>
      </c>
      <c r="L146" s="165" t="s">
        <v>545</v>
      </c>
      <c r="M146" s="165" t="s">
        <v>1010</v>
      </c>
      <c r="N146" s="165" t="s">
        <v>1010</v>
      </c>
      <c r="O146" s="165" t="s">
        <v>1018</v>
      </c>
      <c r="P146" s="165" t="s">
        <v>1018</v>
      </c>
      <c r="Q146" s="165" t="s">
        <v>1015</v>
      </c>
      <c r="R146" s="165" t="s">
        <v>1015</v>
      </c>
      <c r="S146" s="165" t="s">
        <v>1019</v>
      </c>
      <c r="T146" s="165" t="s">
        <v>1020</v>
      </c>
      <c r="U146" s="165" t="s">
        <v>1020</v>
      </c>
      <c r="V146" s="165" t="s">
        <v>559</v>
      </c>
      <c r="W146" s="165" t="s">
        <v>994</v>
      </c>
      <c r="X146" s="165" t="s">
        <v>994</v>
      </c>
      <c r="Y146" s="165" t="s">
        <v>994</v>
      </c>
      <c r="Z146" s="165" t="s">
        <v>994</v>
      </c>
      <c r="AA146" s="165" t="s">
        <v>994</v>
      </c>
      <c r="AB146" s="165" t="s">
        <v>950</v>
      </c>
      <c r="AC146" s="165" t="s">
        <v>994</v>
      </c>
      <c r="AD146" s="109" t="s">
        <v>1016</v>
      </c>
      <c r="AE146" s="165" t="s">
        <v>994</v>
      </c>
      <c r="AF146" s="165" t="s">
        <v>1015</v>
      </c>
      <c r="AG146" s="165" t="s">
        <v>559</v>
      </c>
      <c r="AH146" s="165" t="s">
        <v>1013</v>
      </c>
      <c r="AI146" s="165" t="s">
        <v>1013</v>
      </c>
      <c r="AJ146" s="165" t="s">
        <v>1013</v>
      </c>
      <c r="AK146" s="167" t="s">
        <v>950</v>
      </c>
      <c r="AL146" s="165" t="s">
        <v>1012</v>
      </c>
      <c r="AM146" s="165" t="s">
        <v>1012</v>
      </c>
      <c r="AN146" s="165" t="s">
        <v>545</v>
      </c>
      <c r="AO146" s="165" t="s">
        <v>545</v>
      </c>
      <c r="AP146" s="165" t="s">
        <v>545</v>
      </c>
      <c r="AQ146" s="165" t="s">
        <v>545</v>
      </c>
      <c r="AR146" s="165" t="s">
        <v>1008</v>
      </c>
      <c r="AS146" s="165" t="s">
        <v>559</v>
      </c>
      <c r="AT146" s="165" t="s">
        <v>1009</v>
      </c>
      <c r="AU146" s="165" t="s">
        <v>559</v>
      </c>
      <c r="AV146" s="165" t="s">
        <v>556</v>
      </c>
      <c r="AW146" s="165" t="s">
        <v>559</v>
      </c>
      <c r="AX146" s="165" t="s">
        <v>559</v>
      </c>
      <c r="AY146" s="165" t="s">
        <v>952</v>
      </c>
      <c r="AZ146" s="165" t="s">
        <v>1011</v>
      </c>
      <c r="BA146" s="165" t="s">
        <v>1011</v>
      </c>
      <c r="BB146" s="165" t="s">
        <v>559</v>
      </c>
      <c r="BC146" s="165" t="s">
        <v>559</v>
      </c>
      <c r="BD146" s="165" t="s">
        <v>1010</v>
      </c>
      <c r="BE146" s="165" t="s">
        <v>559</v>
      </c>
      <c r="BF146" s="108"/>
    </row>
    <row r="147" spans="1:58" x14ac:dyDescent="0.25">
      <c r="A147" s="133" t="s">
        <v>268</v>
      </c>
      <c r="B147" s="111" t="s">
        <v>267</v>
      </c>
      <c r="C147" s="165" t="s">
        <v>1126</v>
      </c>
      <c r="D147" s="165" t="s">
        <v>1126</v>
      </c>
      <c r="E147" s="165" t="s">
        <v>1017</v>
      </c>
      <c r="F147" s="165" t="s">
        <v>1017</v>
      </c>
      <c r="G147" s="165" t="s">
        <v>1017</v>
      </c>
      <c r="H147" s="165" t="s">
        <v>1017</v>
      </c>
      <c r="I147" s="165" t="s">
        <v>1017</v>
      </c>
      <c r="J147" s="165" t="s">
        <v>1013</v>
      </c>
      <c r="K147" s="165" t="s">
        <v>1013</v>
      </c>
      <c r="L147" s="165" t="s">
        <v>545</v>
      </c>
      <c r="M147" s="165" t="s">
        <v>1010</v>
      </c>
      <c r="N147" s="165" t="s">
        <v>1010</v>
      </c>
      <c r="O147" s="165" t="s">
        <v>1018</v>
      </c>
      <c r="P147" s="165" t="s">
        <v>1018</v>
      </c>
      <c r="Q147" s="165" t="s">
        <v>1015</v>
      </c>
      <c r="R147" s="165" t="s">
        <v>1015</v>
      </c>
      <c r="S147" s="165" t="s">
        <v>1019</v>
      </c>
      <c r="T147" s="165" t="s">
        <v>1020</v>
      </c>
      <c r="U147" s="165" t="s">
        <v>1020</v>
      </c>
      <c r="V147" s="165" t="s">
        <v>559</v>
      </c>
      <c r="W147" s="165" t="s">
        <v>994</v>
      </c>
      <c r="X147" s="165" t="s">
        <v>994</v>
      </c>
      <c r="Y147" s="165" t="s">
        <v>994</v>
      </c>
      <c r="Z147" s="165" t="s">
        <v>994</v>
      </c>
      <c r="AA147" s="165" t="s">
        <v>994</v>
      </c>
      <c r="AB147" s="165" t="s">
        <v>950</v>
      </c>
      <c r="AC147" s="165" t="s">
        <v>994</v>
      </c>
      <c r="AD147" s="109" t="s">
        <v>1016</v>
      </c>
      <c r="AE147" s="165" t="s">
        <v>994</v>
      </c>
      <c r="AF147" s="165" t="s">
        <v>1015</v>
      </c>
      <c r="AG147" s="165" t="s">
        <v>559</v>
      </c>
      <c r="AH147" s="165" t="s">
        <v>1013</v>
      </c>
      <c r="AI147" s="165" t="s">
        <v>1013</v>
      </c>
      <c r="AJ147" s="165" t="s">
        <v>1013</v>
      </c>
      <c r="AK147" s="167" t="s">
        <v>950</v>
      </c>
      <c r="AL147" s="165" t="s">
        <v>1012</v>
      </c>
      <c r="AM147" s="165" t="s">
        <v>1012</v>
      </c>
      <c r="AN147" s="165" t="s">
        <v>545</v>
      </c>
      <c r="AO147" s="165" t="s">
        <v>545</v>
      </c>
      <c r="AP147" s="165" t="s">
        <v>545</v>
      </c>
      <c r="AQ147" s="165" t="s">
        <v>545</v>
      </c>
      <c r="AR147" s="165" t="s">
        <v>1008</v>
      </c>
      <c r="AS147" s="165" t="s">
        <v>559</v>
      </c>
      <c r="AT147" s="165" t="s">
        <v>1009</v>
      </c>
      <c r="AU147" s="165" t="s">
        <v>559</v>
      </c>
      <c r="AV147" s="165" t="s">
        <v>556</v>
      </c>
      <c r="AW147" s="165" t="s">
        <v>559</v>
      </c>
      <c r="AX147" s="165" t="s">
        <v>559</v>
      </c>
      <c r="AY147" s="165" t="s">
        <v>952</v>
      </c>
      <c r="AZ147" s="165" t="s">
        <v>1011</v>
      </c>
      <c r="BA147" s="165" t="s">
        <v>1011</v>
      </c>
      <c r="BB147" s="165" t="s">
        <v>559</v>
      </c>
      <c r="BC147" s="165" t="s">
        <v>559</v>
      </c>
      <c r="BD147" s="165" t="s">
        <v>1010</v>
      </c>
      <c r="BE147" s="165" t="s">
        <v>559</v>
      </c>
      <c r="BF147" s="108"/>
    </row>
    <row r="148" spans="1:58" x14ac:dyDescent="0.25">
      <c r="A148" s="133" t="s">
        <v>270</v>
      </c>
      <c r="B148" s="111" t="s">
        <v>269</v>
      </c>
      <c r="C148" s="165" t="s">
        <v>1126</v>
      </c>
      <c r="D148" s="165" t="s">
        <v>1126</v>
      </c>
      <c r="E148" s="165" t="s">
        <v>1017</v>
      </c>
      <c r="F148" s="165" t="s">
        <v>1017</v>
      </c>
      <c r="G148" s="165" t="s">
        <v>1017</v>
      </c>
      <c r="H148" s="165" t="s">
        <v>1017</v>
      </c>
      <c r="I148" s="165" t="s">
        <v>1017</v>
      </c>
      <c r="J148" s="165" t="s">
        <v>1013</v>
      </c>
      <c r="K148" s="165" t="s">
        <v>1013</v>
      </c>
      <c r="L148" s="165" t="s">
        <v>545</v>
      </c>
      <c r="M148" s="165" t="s">
        <v>1010</v>
      </c>
      <c r="N148" s="165" t="s">
        <v>1010</v>
      </c>
      <c r="O148" s="165" t="s">
        <v>1018</v>
      </c>
      <c r="P148" s="165" t="s">
        <v>1018</v>
      </c>
      <c r="Q148" s="165" t="s">
        <v>1015</v>
      </c>
      <c r="R148" s="165" t="s">
        <v>1015</v>
      </c>
      <c r="S148" s="165" t="s">
        <v>1019</v>
      </c>
      <c r="T148" s="165" t="s">
        <v>1020</v>
      </c>
      <c r="U148" s="165" t="s">
        <v>1020</v>
      </c>
      <c r="V148" s="165" t="s">
        <v>559</v>
      </c>
      <c r="W148" s="165" t="s">
        <v>994</v>
      </c>
      <c r="X148" s="165" t="s">
        <v>994</v>
      </c>
      <c r="Y148" s="165" t="s">
        <v>994</v>
      </c>
      <c r="Z148" s="165" t="s">
        <v>994</v>
      </c>
      <c r="AA148" s="165" t="s">
        <v>994</v>
      </c>
      <c r="AB148" s="165" t="s">
        <v>950</v>
      </c>
      <c r="AC148" s="165" t="s">
        <v>994</v>
      </c>
      <c r="AD148" s="109" t="s">
        <v>1016</v>
      </c>
      <c r="AE148" s="165" t="s">
        <v>994</v>
      </c>
      <c r="AF148" s="165" t="s">
        <v>1015</v>
      </c>
      <c r="AG148" s="165" t="s">
        <v>559</v>
      </c>
      <c r="AH148" s="165" t="s">
        <v>1013</v>
      </c>
      <c r="AI148" s="165" t="s">
        <v>1013</v>
      </c>
      <c r="AJ148" s="165" t="s">
        <v>1013</v>
      </c>
      <c r="AK148" s="167" t="s">
        <v>950</v>
      </c>
      <c r="AL148" s="165" t="s">
        <v>1012</v>
      </c>
      <c r="AM148" s="165" t="s">
        <v>1012</v>
      </c>
      <c r="AN148" s="165" t="s">
        <v>545</v>
      </c>
      <c r="AO148" s="165" t="s">
        <v>545</v>
      </c>
      <c r="AP148" s="165" t="s">
        <v>545</v>
      </c>
      <c r="AQ148" s="165" t="s">
        <v>545</v>
      </c>
      <c r="AR148" s="165" t="s">
        <v>1008</v>
      </c>
      <c r="AS148" s="165" t="s">
        <v>559</v>
      </c>
      <c r="AT148" s="165" t="s">
        <v>1009</v>
      </c>
      <c r="AU148" s="165" t="s">
        <v>559</v>
      </c>
      <c r="AV148" s="165" t="s">
        <v>556</v>
      </c>
      <c r="AW148" s="165" t="s">
        <v>559</v>
      </c>
      <c r="AX148" s="165" t="s">
        <v>559</v>
      </c>
      <c r="AY148" s="165" t="s">
        <v>952</v>
      </c>
      <c r="AZ148" s="165" t="s">
        <v>1011</v>
      </c>
      <c r="BA148" s="165" t="s">
        <v>1011</v>
      </c>
      <c r="BB148" s="165" t="s">
        <v>559</v>
      </c>
      <c r="BC148" s="165" t="s">
        <v>559</v>
      </c>
      <c r="BD148" s="165" t="s">
        <v>1010</v>
      </c>
      <c r="BE148" s="165" t="s">
        <v>559</v>
      </c>
      <c r="BF148" s="108"/>
    </row>
    <row r="149" spans="1:58" x14ac:dyDescent="0.25">
      <c r="A149" s="133" t="s">
        <v>272</v>
      </c>
      <c r="B149" s="111" t="s">
        <v>271</v>
      </c>
      <c r="C149" s="165" t="s">
        <v>1126</v>
      </c>
      <c r="D149" s="165" t="s">
        <v>1126</v>
      </c>
      <c r="E149" s="165" t="s">
        <v>1017</v>
      </c>
      <c r="F149" s="165" t="s">
        <v>1017</v>
      </c>
      <c r="G149" s="165" t="s">
        <v>1017</v>
      </c>
      <c r="H149" s="165" t="s">
        <v>1017</v>
      </c>
      <c r="I149" s="165" t="s">
        <v>1017</v>
      </c>
      <c r="J149" s="165" t="s">
        <v>1013</v>
      </c>
      <c r="K149" s="165" t="s">
        <v>1013</v>
      </c>
      <c r="L149" s="165" t="s">
        <v>545</v>
      </c>
      <c r="M149" s="165" t="s">
        <v>1010</v>
      </c>
      <c r="N149" s="165" t="s">
        <v>1010</v>
      </c>
      <c r="O149" s="165" t="s">
        <v>1018</v>
      </c>
      <c r="P149" s="165" t="s">
        <v>1018</v>
      </c>
      <c r="Q149" s="165" t="s">
        <v>1015</v>
      </c>
      <c r="R149" s="165" t="s">
        <v>1015</v>
      </c>
      <c r="S149" s="165" t="s">
        <v>1019</v>
      </c>
      <c r="T149" s="165" t="s">
        <v>1020</v>
      </c>
      <c r="U149" s="165" t="s">
        <v>1020</v>
      </c>
      <c r="V149" s="165" t="s">
        <v>559</v>
      </c>
      <c r="W149" s="165" t="s">
        <v>994</v>
      </c>
      <c r="X149" s="165" t="s">
        <v>1005</v>
      </c>
      <c r="Y149" s="165" t="s">
        <v>994</v>
      </c>
      <c r="Z149" s="165" t="s">
        <v>994</v>
      </c>
      <c r="AA149" s="165" t="s">
        <v>994</v>
      </c>
      <c r="AB149" s="165" t="s">
        <v>950</v>
      </c>
      <c r="AC149" s="165" t="s">
        <v>994</v>
      </c>
      <c r="AD149" s="109" t="s">
        <v>1016</v>
      </c>
      <c r="AE149" s="165" t="s">
        <v>994</v>
      </c>
      <c r="AF149" s="165" t="s">
        <v>1015</v>
      </c>
      <c r="AG149" s="165" t="s">
        <v>559</v>
      </c>
      <c r="AH149" s="165" t="s">
        <v>1013</v>
      </c>
      <c r="AI149" s="165" t="s">
        <v>1013</v>
      </c>
      <c r="AJ149" s="165" t="s">
        <v>1013</v>
      </c>
      <c r="AK149" s="167" t="s">
        <v>950</v>
      </c>
      <c r="AL149" s="165" t="s">
        <v>1012</v>
      </c>
      <c r="AM149" s="165" t="s">
        <v>1012</v>
      </c>
      <c r="AN149" s="165" t="s">
        <v>545</v>
      </c>
      <c r="AO149" s="165" t="s">
        <v>545</v>
      </c>
      <c r="AP149" s="165" t="s">
        <v>545</v>
      </c>
      <c r="AQ149" s="165" t="s">
        <v>545</v>
      </c>
      <c r="AR149" s="165" t="s">
        <v>1008</v>
      </c>
      <c r="AS149" s="165" t="s">
        <v>559</v>
      </c>
      <c r="AT149" s="165" t="s">
        <v>1009</v>
      </c>
      <c r="AU149" s="165" t="s">
        <v>559</v>
      </c>
      <c r="AV149" s="165" t="s">
        <v>556</v>
      </c>
      <c r="AW149" s="165" t="s">
        <v>559</v>
      </c>
      <c r="AX149" s="165" t="s">
        <v>559</v>
      </c>
      <c r="AY149" s="165" t="s">
        <v>952</v>
      </c>
      <c r="AZ149" s="165" t="s">
        <v>1011</v>
      </c>
      <c r="BA149" s="165" t="s">
        <v>1011</v>
      </c>
      <c r="BB149" s="165" t="s">
        <v>559</v>
      </c>
      <c r="BC149" s="165" t="s">
        <v>559</v>
      </c>
      <c r="BD149" s="165" t="s">
        <v>1010</v>
      </c>
      <c r="BE149" s="165" t="s">
        <v>559</v>
      </c>
      <c r="BF149" s="108"/>
    </row>
    <row r="150" spans="1:58" x14ac:dyDescent="0.25">
      <c r="A150" s="133" t="s">
        <v>274</v>
      </c>
      <c r="B150" s="111" t="s">
        <v>273</v>
      </c>
      <c r="C150" s="165" t="s">
        <v>1126</v>
      </c>
      <c r="D150" s="165" t="s">
        <v>1126</v>
      </c>
      <c r="E150" s="165" t="s">
        <v>1017</v>
      </c>
      <c r="F150" s="165" t="s">
        <v>1017</v>
      </c>
      <c r="G150" s="165" t="s">
        <v>1017</v>
      </c>
      <c r="H150" s="165" t="s">
        <v>1017</v>
      </c>
      <c r="I150" s="165" t="s">
        <v>1017</v>
      </c>
      <c r="J150" s="165" t="s">
        <v>1013</v>
      </c>
      <c r="K150" s="165" t="s">
        <v>1013</v>
      </c>
      <c r="L150" s="165" t="s">
        <v>545</v>
      </c>
      <c r="M150" s="165" t="s">
        <v>1010</v>
      </c>
      <c r="N150" s="165" t="s">
        <v>1010</v>
      </c>
      <c r="O150" s="165" t="s">
        <v>1018</v>
      </c>
      <c r="P150" s="165" t="s">
        <v>1018</v>
      </c>
      <c r="Q150" s="165" t="s">
        <v>1015</v>
      </c>
      <c r="R150" s="165" t="s">
        <v>1015</v>
      </c>
      <c r="S150" s="165" t="s">
        <v>1019</v>
      </c>
      <c r="T150" s="165" t="s">
        <v>1020</v>
      </c>
      <c r="U150" s="165" t="s">
        <v>1020</v>
      </c>
      <c r="V150" s="165" t="s">
        <v>559</v>
      </c>
      <c r="W150" s="165" t="s">
        <v>994</v>
      </c>
      <c r="X150" s="165" t="s">
        <v>994</v>
      </c>
      <c r="Y150" s="165" t="s">
        <v>994</v>
      </c>
      <c r="Z150" s="165" t="s">
        <v>994</v>
      </c>
      <c r="AA150" s="165" t="s">
        <v>994</v>
      </c>
      <c r="AB150" s="165" t="s">
        <v>1007</v>
      </c>
      <c r="AC150" s="165" t="s">
        <v>994</v>
      </c>
      <c r="AD150" s="109" t="s">
        <v>1016</v>
      </c>
      <c r="AE150" s="165" t="s">
        <v>994</v>
      </c>
      <c r="AF150" s="165" t="s">
        <v>1015</v>
      </c>
      <c r="AG150" s="165" t="s">
        <v>559</v>
      </c>
      <c r="AH150" s="165" t="s">
        <v>1013</v>
      </c>
      <c r="AI150" s="165" t="s">
        <v>1013</v>
      </c>
      <c r="AJ150" s="165" t="s">
        <v>1013</v>
      </c>
      <c r="AK150" s="167" t="s">
        <v>950</v>
      </c>
      <c r="AL150" s="165" t="s">
        <v>1012</v>
      </c>
      <c r="AM150" s="165" t="s">
        <v>1012</v>
      </c>
      <c r="AN150" s="165" t="s">
        <v>545</v>
      </c>
      <c r="AO150" s="165" t="s">
        <v>545</v>
      </c>
      <c r="AP150" s="165" t="s">
        <v>545</v>
      </c>
      <c r="AQ150" s="165" t="s">
        <v>545</v>
      </c>
      <c r="AR150" s="165" t="s">
        <v>1008</v>
      </c>
      <c r="AS150" s="165" t="s">
        <v>559</v>
      </c>
      <c r="AT150" s="165" t="s">
        <v>1009</v>
      </c>
      <c r="AU150" s="165" t="s">
        <v>559</v>
      </c>
      <c r="AV150" s="165" t="s">
        <v>556</v>
      </c>
      <c r="AW150" s="165" t="s">
        <v>559</v>
      </c>
      <c r="AX150" s="165" t="s">
        <v>559</v>
      </c>
      <c r="AY150" s="165" t="s">
        <v>952</v>
      </c>
      <c r="AZ150" s="165" t="s">
        <v>1011</v>
      </c>
      <c r="BA150" s="165" t="s">
        <v>1011</v>
      </c>
      <c r="BB150" s="165" t="s">
        <v>559</v>
      </c>
      <c r="BC150" s="165" t="s">
        <v>559</v>
      </c>
      <c r="BD150" s="165" t="s">
        <v>1010</v>
      </c>
      <c r="BE150" s="165" t="s">
        <v>559</v>
      </c>
      <c r="BF150" s="108"/>
    </row>
    <row r="151" spans="1:58" x14ac:dyDescent="0.25">
      <c r="A151" s="133" t="s">
        <v>276</v>
      </c>
      <c r="B151" s="111" t="s">
        <v>275</v>
      </c>
      <c r="C151" s="165" t="s">
        <v>1126</v>
      </c>
      <c r="D151" s="165" t="s">
        <v>1126</v>
      </c>
      <c r="E151" s="165" t="s">
        <v>1017</v>
      </c>
      <c r="F151" s="165" t="s">
        <v>1017</v>
      </c>
      <c r="G151" s="165" t="s">
        <v>1017</v>
      </c>
      <c r="H151" s="165" t="s">
        <v>1017</v>
      </c>
      <c r="I151" s="165" t="s">
        <v>1017</v>
      </c>
      <c r="J151" s="165" t="s">
        <v>1013</v>
      </c>
      <c r="K151" s="165" t="s">
        <v>1013</v>
      </c>
      <c r="L151" s="165" t="s">
        <v>545</v>
      </c>
      <c r="M151" s="165" t="s">
        <v>1010</v>
      </c>
      <c r="N151" s="165" t="s">
        <v>1010</v>
      </c>
      <c r="O151" s="165" t="s">
        <v>1018</v>
      </c>
      <c r="P151" s="165" t="s">
        <v>1018</v>
      </c>
      <c r="Q151" s="165" t="s">
        <v>1015</v>
      </c>
      <c r="R151" s="165" t="s">
        <v>1015</v>
      </c>
      <c r="S151" s="165" t="s">
        <v>1019</v>
      </c>
      <c r="T151" s="165" t="s">
        <v>1020</v>
      </c>
      <c r="U151" s="165" t="s">
        <v>1020</v>
      </c>
      <c r="V151" s="165" t="s">
        <v>559</v>
      </c>
      <c r="W151" s="165" t="s">
        <v>994</v>
      </c>
      <c r="X151" s="165" t="s">
        <v>994</v>
      </c>
      <c r="Y151" s="165" t="s">
        <v>994</v>
      </c>
      <c r="Z151" s="165" t="s">
        <v>994</v>
      </c>
      <c r="AA151" s="165" t="s">
        <v>994</v>
      </c>
      <c r="AB151" s="165" t="s">
        <v>950</v>
      </c>
      <c r="AC151" s="165" t="s">
        <v>994</v>
      </c>
      <c r="AD151" s="109" t="s">
        <v>1016</v>
      </c>
      <c r="AE151" s="165" t="s">
        <v>994</v>
      </c>
      <c r="AF151" s="165" t="s">
        <v>1015</v>
      </c>
      <c r="AG151" s="165" t="s">
        <v>559</v>
      </c>
      <c r="AH151" s="165" t="s">
        <v>1013</v>
      </c>
      <c r="AI151" s="165" t="s">
        <v>1013</v>
      </c>
      <c r="AJ151" s="165" t="s">
        <v>1013</v>
      </c>
      <c r="AK151" s="167" t="s">
        <v>950</v>
      </c>
      <c r="AL151" s="165" t="s">
        <v>1012</v>
      </c>
      <c r="AM151" s="165" t="s">
        <v>1012</v>
      </c>
      <c r="AN151" s="165" t="s">
        <v>545</v>
      </c>
      <c r="AO151" s="165" t="s">
        <v>545</v>
      </c>
      <c r="AP151" s="165" t="s">
        <v>545</v>
      </c>
      <c r="AQ151" s="165" t="s">
        <v>545</v>
      </c>
      <c r="AR151" s="165" t="s">
        <v>1008</v>
      </c>
      <c r="AS151" s="165" t="s">
        <v>559</v>
      </c>
      <c r="AT151" s="165" t="s">
        <v>1009</v>
      </c>
      <c r="AU151" s="165" t="s">
        <v>559</v>
      </c>
      <c r="AV151" s="165" t="s">
        <v>556</v>
      </c>
      <c r="AW151" s="165" t="s">
        <v>559</v>
      </c>
      <c r="AX151" s="165" t="s">
        <v>559</v>
      </c>
      <c r="AY151" s="165" t="s">
        <v>952</v>
      </c>
      <c r="AZ151" s="165" t="s">
        <v>1011</v>
      </c>
      <c r="BA151" s="165" t="s">
        <v>1011</v>
      </c>
      <c r="BB151" s="165" t="s">
        <v>559</v>
      </c>
      <c r="BC151" s="165" t="s">
        <v>559</v>
      </c>
      <c r="BD151" s="165" t="s">
        <v>1010</v>
      </c>
      <c r="BE151" s="165" t="s">
        <v>559</v>
      </c>
      <c r="BF151" s="108"/>
    </row>
    <row r="152" spans="1:58" x14ac:dyDescent="0.25">
      <c r="A152" s="133" t="s">
        <v>278</v>
      </c>
      <c r="B152" s="111" t="s">
        <v>277</v>
      </c>
      <c r="C152" s="165" t="s">
        <v>1126</v>
      </c>
      <c r="D152" s="165" t="s">
        <v>1126</v>
      </c>
      <c r="E152" s="165" t="s">
        <v>1017</v>
      </c>
      <c r="F152" s="165" t="s">
        <v>1017</v>
      </c>
      <c r="G152" s="165" t="s">
        <v>1017</v>
      </c>
      <c r="H152" s="165" t="s">
        <v>1017</v>
      </c>
      <c r="I152" s="165" t="s">
        <v>1017</v>
      </c>
      <c r="J152" s="165" t="s">
        <v>1013</v>
      </c>
      <c r="K152" s="165" t="s">
        <v>1013</v>
      </c>
      <c r="L152" s="165" t="s">
        <v>545</v>
      </c>
      <c r="M152" s="165" t="s">
        <v>1010</v>
      </c>
      <c r="N152" s="165" t="s">
        <v>1010</v>
      </c>
      <c r="O152" s="165" t="s">
        <v>1018</v>
      </c>
      <c r="P152" s="165" t="s">
        <v>1018</v>
      </c>
      <c r="Q152" s="165" t="s">
        <v>1015</v>
      </c>
      <c r="R152" s="165" t="s">
        <v>1015</v>
      </c>
      <c r="S152" s="165" t="s">
        <v>1019</v>
      </c>
      <c r="T152" s="165" t="s">
        <v>1020</v>
      </c>
      <c r="U152" s="165" t="s">
        <v>1020</v>
      </c>
      <c r="V152" s="165" t="s">
        <v>559</v>
      </c>
      <c r="W152" s="165" t="s">
        <v>994</v>
      </c>
      <c r="X152" s="165" t="s">
        <v>994</v>
      </c>
      <c r="Y152" s="165" t="s">
        <v>994</v>
      </c>
      <c r="Z152" s="165" t="s">
        <v>994</v>
      </c>
      <c r="AA152" s="165" t="s">
        <v>994</v>
      </c>
      <c r="AB152" s="165" t="s">
        <v>1007</v>
      </c>
      <c r="AC152" s="165" t="s">
        <v>994</v>
      </c>
      <c r="AD152" s="109" t="s">
        <v>1016</v>
      </c>
      <c r="AE152" s="165" t="s">
        <v>994</v>
      </c>
      <c r="AF152" s="165" t="s">
        <v>1015</v>
      </c>
      <c r="AG152" s="165" t="s">
        <v>559</v>
      </c>
      <c r="AH152" s="165" t="s">
        <v>1013</v>
      </c>
      <c r="AI152" s="165" t="s">
        <v>1013</v>
      </c>
      <c r="AJ152" s="165" t="s">
        <v>1013</v>
      </c>
      <c r="AK152" s="167" t="s">
        <v>953</v>
      </c>
      <c r="AL152" s="165" t="s">
        <v>1012</v>
      </c>
      <c r="AM152" s="165" t="s">
        <v>1012</v>
      </c>
      <c r="AN152" s="165" t="s">
        <v>545</v>
      </c>
      <c r="AO152" s="165" t="s">
        <v>545</v>
      </c>
      <c r="AP152" s="165" t="s">
        <v>545</v>
      </c>
      <c r="AQ152" s="165" t="s">
        <v>545</v>
      </c>
      <c r="AR152" s="165" t="s">
        <v>1008</v>
      </c>
      <c r="AS152" s="165" t="s">
        <v>559</v>
      </c>
      <c r="AT152" s="165" t="s">
        <v>1009</v>
      </c>
      <c r="AU152" s="165" t="s">
        <v>559</v>
      </c>
      <c r="AV152" s="165" t="s">
        <v>556</v>
      </c>
      <c r="AW152" s="165" t="s">
        <v>559</v>
      </c>
      <c r="AX152" s="165" t="s">
        <v>559</v>
      </c>
      <c r="AY152" s="165" t="s">
        <v>952</v>
      </c>
      <c r="AZ152" s="165" t="s">
        <v>1011</v>
      </c>
      <c r="BA152" s="165" t="s">
        <v>1011</v>
      </c>
      <c r="BB152" s="165" t="s">
        <v>559</v>
      </c>
      <c r="BC152" s="165" t="s">
        <v>559</v>
      </c>
      <c r="BD152" s="165" t="s">
        <v>1010</v>
      </c>
      <c r="BE152" s="165" t="s">
        <v>559</v>
      </c>
      <c r="BF152" s="108"/>
    </row>
    <row r="153" spans="1:58" x14ac:dyDescent="0.25">
      <c r="A153" s="133" t="s">
        <v>280</v>
      </c>
      <c r="B153" s="111" t="s">
        <v>279</v>
      </c>
      <c r="C153" s="165" t="s">
        <v>1126</v>
      </c>
      <c r="D153" s="165" t="s">
        <v>1126</v>
      </c>
      <c r="E153" s="165" t="s">
        <v>1017</v>
      </c>
      <c r="F153" s="165" t="s">
        <v>1017</v>
      </c>
      <c r="G153" s="165" t="s">
        <v>1017</v>
      </c>
      <c r="H153" s="165" t="s">
        <v>1017</v>
      </c>
      <c r="I153" s="165" t="s">
        <v>1017</v>
      </c>
      <c r="J153" s="165" t="s">
        <v>1013</v>
      </c>
      <c r="K153" s="165" t="s">
        <v>1013</v>
      </c>
      <c r="L153" s="165" t="s">
        <v>545</v>
      </c>
      <c r="M153" s="165" t="s">
        <v>1010</v>
      </c>
      <c r="N153" s="165" t="s">
        <v>1010</v>
      </c>
      <c r="O153" s="165" t="s">
        <v>1018</v>
      </c>
      <c r="P153" s="165" t="s">
        <v>1018</v>
      </c>
      <c r="Q153" s="165" t="s">
        <v>1015</v>
      </c>
      <c r="R153" s="165" t="s">
        <v>1015</v>
      </c>
      <c r="S153" s="165" t="s">
        <v>1019</v>
      </c>
      <c r="T153" s="165" t="s">
        <v>1020</v>
      </c>
      <c r="U153" s="165" t="s">
        <v>1020</v>
      </c>
      <c r="V153" s="165" t="s">
        <v>559</v>
      </c>
      <c r="W153" s="165" t="s">
        <v>994</v>
      </c>
      <c r="X153" s="165" t="s">
        <v>994</v>
      </c>
      <c r="Y153" s="165" t="s">
        <v>994</v>
      </c>
      <c r="Z153" s="165" t="s">
        <v>994</v>
      </c>
      <c r="AA153" s="165" t="s">
        <v>994</v>
      </c>
      <c r="AB153" s="165" t="s">
        <v>994</v>
      </c>
      <c r="AC153" s="165" t="s">
        <v>994</v>
      </c>
      <c r="AD153" s="109" t="s">
        <v>1016</v>
      </c>
      <c r="AE153" s="165" t="s">
        <v>994</v>
      </c>
      <c r="AF153" s="165" t="s">
        <v>1015</v>
      </c>
      <c r="AG153" s="165" t="s">
        <v>559</v>
      </c>
      <c r="AH153" s="165" t="s">
        <v>1013</v>
      </c>
      <c r="AI153" s="165" t="s">
        <v>1013</v>
      </c>
      <c r="AJ153" s="165" t="s">
        <v>1013</v>
      </c>
      <c r="AK153" s="167" t="s">
        <v>950</v>
      </c>
      <c r="AL153" s="165" t="s">
        <v>1012</v>
      </c>
      <c r="AM153" s="165" t="s">
        <v>1012</v>
      </c>
      <c r="AN153" s="165" t="s">
        <v>545</v>
      </c>
      <c r="AO153" s="165" t="s">
        <v>545</v>
      </c>
      <c r="AP153" s="165" t="s">
        <v>545</v>
      </c>
      <c r="AQ153" s="165" t="s">
        <v>545</v>
      </c>
      <c r="AR153" s="165" t="s">
        <v>1008</v>
      </c>
      <c r="AS153" s="165" t="s">
        <v>559</v>
      </c>
      <c r="AT153" s="165" t="s">
        <v>1009</v>
      </c>
      <c r="AU153" s="165" t="s">
        <v>559</v>
      </c>
      <c r="AV153" s="165" t="s">
        <v>556</v>
      </c>
      <c r="AW153" s="165" t="s">
        <v>559</v>
      </c>
      <c r="AX153" s="165" t="s">
        <v>559</v>
      </c>
      <c r="AY153" s="165" t="s">
        <v>952</v>
      </c>
      <c r="AZ153" s="165" t="s">
        <v>1011</v>
      </c>
      <c r="BA153" s="165" t="s">
        <v>1011</v>
      </c>
      <c r="BB153" s="165" t="s">
        <v>559</v>
      </c>
      <c r="BC153" s="165" t="s">
        <v>559</v>
      </c>
      <c r="BD153" s="165" t="s">
        <v>1010</v>
      </c>
      <c r="BE153" s="165" t="s">
        <v>559</v>
      </c>
      <c r="BF153" s="108"/>
    </row>
    <row r="154" spans="1:58" x14ac:dyDescent="0.25">
      <c r="A154" s="133" t="s">
        <v>282</v>
      </c>
      <c r="B154" s="111" t="s">
        <v>281</v>
      </c>
      <c r="C154" s="165" t="s">
        <v>1126</v>
      </c>
      <c r="D154" s="165" t="s">
        <v>1126</v>
      </c>
      <c r="E154" s="165" t="s">
        <v>1017</v>
      </c>
      <c r="F154" s="165" t="s">
        <v>1017</v>
      </c>
      <c r="G154" s="165" t="s">
        <v>1017</v>
      </c>
      <c r="H154" s="165" t="s">
        <v>1017</v>
      </c>
      <c r="I154" s="165" t="s">
        <v>1017</v>
      </c>
      <c r="J154" s="165" t="s">
        <v>1013</v>
      </c>
      <c r="K154" s="165" t="s">
        <v>1013</v>
      </c>
      <c r="L154" s="165" t="s">
        <v>545</v>
      </c>
      <c r="M154" s="165" t="s">
        <v>1010</v>
      </c>
      <c r="N154" s="165" t="s">
        <v>1010</v>
      </c>
      <c r="O154" s="165" t="s">
        <v>1018</v>
      </c>
      <c r="P154" s="165" t="s">
        <v>1018</v>
      </c>
      <c r="Q154" s="165" t="s">
        <v>1015</v>
      </c>
      <c r="R154" s="165" t="s">
        <v>1015</v>
      </c>
      <c r="S154" s="165" t="s">
        <v>1019</v>
      </c>
      <c r="T154" s="165" t="s">
        <v>1020</v>
      </c>
      <c r="U154" s="165" t="s">
        <v>1020</v>
      </c>
      <c r="V154" s="165" t="s">
        <v>559</v>
      </c>
      <c r="W154" s="165" t="s">
        <v>994</v>
      </c>
      <c r="X154" s="165" t="s">
        <v>994</v>
      </c>
      <c r="Y154" s="165" t="s">
        <v>994</v>
      </c>
      <c r="Z154" s="165" t="s">
        <v>994</v>
      </c>
      <c r="AA154" s="165" t="s">
        <v>994</v>
      </c>
      <c r="AB154" s="165" t="s">
        <v>950</v>
      </c>
      <c r="AC154" s="165" t="s">
        <v>994</v>
      </c>
      <c r="AD154" s="109" t="s">
        <v>1016</v>
      </c>
      <c r="AE154" s="165" t="s">
        <v>994</v>
      </c>
      <c r="AF154" s="165" t="s">
        <v>1015</v>
      </c>
      <c r="AG154" s="165" t="s">
        <v>559</v>
      </c>
      <c r="AH154" s="165" t="s">
        <v>1013</v>
      </c>
      <c r="AI154" s="165" t="s">
        <v>1013</v>
      </c>
      <c r="AJ154" s="165" t="s">
        <v>1013</v>
      </c>
      <c r="AK154" s="167" t="s">
        <v>950</v>
      </c>
      <c r="AL154" s="165" t="s">
        <v>1012</v>
      </c>
      <c r="AM154" s="165" t="s">
        <v>1012</v>
      </c>
      <c r="AN154" s="165" t="s">
        <v>545</v>
      </c>
      <c r="AO154" s="165" t="s">
        <v>545</v>
      </c>
      <c r="AP154" s="165" t="s">
        <v>545</v>
      </c>
      <c r="AQ154" s="165" t="s">
        <v>545</v>
      </c>
      <c r="AR154" s="165" t="s">
        <v>1008</v>
      </c>
      <c r="AS154" s="165" t="s">
        <v>559</v>
      </c>
      <c r="AT154" s="165" t="s">
        <v>1009</v>
      </c>
      <c r="AU154" s="165" t="s">
        <v>559</v>
      </c>
      <c r="AV154" s="165" t="s">
        <v>556</v>
      </c>
      <c r="AW154" s="165" t="s">
        <v>559</v>
      </c>
      <c r="AX154" s="165" t="s">
        <v>559</v>
      </c>
      <c r="AY154" s="165" t="s">
        <v>952</v>
      </c>
      <c r="AZ154" s="165" t="s">
        <v>1011</v>
      </c>
      <c r="BA154" s="165" t="s">
        <v>1011</v>
      </c>
      <c r="BB154" s="165" t="s">
        <v>559</v>
      </c>
      <c r="BC154" s="165" t="s">
        <v>559</v>
      </c>
      <c r="BD154" s="165" t="s">
        <v>1010</v>
      </c>
      <c r="BE154" s="165" t="s">
        <v>559</v>
      </c>
      <c r="BF154" s="108"/>
    </row>
    <row r="155" spans="1:58" x14ac:dyDescent="0.25">
      <c r="A155" s="133" t="s">
        <v>284</v>
      </c>
      <c r="B155" s="111" t="s">
        <v>283</v>
      </c>
      <c r="C155" s="165" t="s">
        <v>1126</v>
      </c>
      <c r="D155" s="165" t="s">
        <v>1126</v>
      </c>
      <c r="E155" s="165" t="s">
        <v>1017</v>
      </c>
      <c r="F155" s="165" t="s">
        <v>1017</v>
      </c>
      <c r="G155" s="165" t="s">
        <v>1017</v>
      </c>
      <c r="H155" s="165" t="s">
        <v>1017</v>
      </c>
      <c r="I155" s="165" t="s">
        <v>1017</v>
      </c>
      <c r="J155" s="165" t="s">
        <v>1013</v>
      </c>
      <c r="K155" s="165" t="s">
        <v>1013</v>
      </c>
      <c r="L155" s="165" t="s">
        <v>545</v>
      </c>
      <c r="M155" s="165" t="s">
        <v>1010</v>
      </c>
      <c r="N155" s="165" t="s">
        <v>1010</v>
      </c>
      <c r="O155" s="165" t="s">
        <v>1018</v>
      </c>
      <c r="P155" s="165" t="s">
        <v>1018</v>
      </c>
      <c r="Q155" s="165" t="s">
        <v>1015</v>
      </c>
      <c r="R155" s="165" t="s">
        <v>1015</v>
      </c>
      <c r="S155" s="165" t="s">
        <v>1019</v>
      </c>
      <c r="T155" s="165" t="s">
        <v>1020</v>
      </c>
      <c r="U155" s="165" t="s">
        <v>1020</v>
      </c>
      <c r="V155" s="165" t="s">
        <v>559</v>
      </c>
      <c r="W155" s="165" t="s">
        <v>994</v>
      </c>
      <c r="X155" s="165" t="s">
        <v>994</v>
      </c>
      <c r="Y155" s="165" t="s">
        <v>994</v>
      </c>
      <c r="Z155" s="165" t="s">
        <v>994</v>
      </c>
      <c r="AA155" s="165" t="s">
        <v>994</v>
      </c>
      <c r="AB155" s="165" t="s">
        <v>1007</v>
      </c>
      <c r="AC155" s="165" t="s">
        <v>994</v>
      </c>
      <c r="AD155" s="109" t="s">
        <v>1016</v>
      </c>
      <c r="AE155" s="165" t="s">
        <v>994</v>
      </c>
      <c r="AF155" s="165" t="s">
        <v>1015</v>
      </c>
      <c r="AG155" s="165" t="s">
        <v>559</v>
      </c>
      <c r="AH155" s="165" t="s">
        <v>1013</v>
      </c>
      <c r="AI155" s="165" t="s">
        <v>1013</v>
      </c>
      <c r="AJ155" s="165" t="s">
        <v>1013</v>
      </c>
      <c r="AK155" s="167" t="s">
        <v>950</v>
      </c>
      <c r="AL155" s="165" t="s">
        <v>1012</v>
      </c>
      <c r="AM155" s="165" t="s">
        <v>1012</v>
      </c>
      <c r="AN155" s="165" t="s">
        <v>545</v>
      </c>
      <c r="AO155" s="165" t="s">
        <v>545</v>
      </c>
      <c r="AP155" s="165" t="s">
        <v>545</v>
      </c>
      <c r="AQ155" s="165" t="s">
        <v>545</v>
      </c>
      <c r="AR155" s="165" t="s">
        <v>1008</v>
      </c>
      <c r="AS155" s="165" t="s">
        <v>559</v>
      </c>
      <c r="AT155" s="165" t="s">
        <v>1009</v>
      </c>
      <c r="AU155" s="165" t="s">
        <v>559</v>
      </c>
      <c r="AV155" s="165" t="s">
        <v>556</v>
      </c>
      <c r="AW155" s="165" t="s">
        <v>559</v>
      </c>
      <c r="AX155" s="165" t="s">
        <v>559</v>
      </c>
      <c r="AY155" s="165" t="s">
        <v>952</v>
      </c>
      <c r="AZ155" s="165" t="s">
        <v>1011</v>
      </c>
      <c r="BA155" s="165" t="s">
        <v>1011</v>
      </c>
      <c r="BB155" s="165" t="s">
        <v>559</v>
      </c>
      <c r="BC155" s="165" t="s">
        <v>559</v>
      </c>
      <c r="BD155" s="165" t="s">
        <v>1010</v>
      </c>
      <c r="BE155" s="165" t="s">
        <v>559</v>
      </c>
      <c r="BF155" s="108"/>
    </row>
    <row r="156" spans="1:58" x14ac:dyDescent="0.25">
      <c r="A156" s="133" t="s">
        <v>286</v>
      </c>
      <c r="B156" s="111" t="s">
        <v>285</v>
      </c>
      <c r="C156" s="165" t="s">
        <v>1126</v>
      </c>
      <c r="D156" s="165" t="s">
        <v>1126</v>
      </c>
      <c r="E156" s="165" t="s">
        <v>1017</v>
      </c>
      <c r="F156" s="165" t="s">
        <v>1017</v>
      </c>
      <c r="G156" s="165" t="s">
        <v>1017</v>
      </c>
      <c r="H156" s="165" t="s">
        <v>1017</v>
      </c>
      <c r="I156" s="165" t="s">
        <v>1017</v>
      </c>
      <c r="J156" s="165" t="s">
        <v>1013</v>
      </c>
      <c r="K156" s="165" t="s">
        <v>1013</v>
      </c>
      <c r="L156" s="165" t="s">
        <v>545</v>
      </c>
      <c r="M156" s="165" t="s">
        <v>1010</v>
      </c>
      <c r="N156" s="165" t="s">
        <v>1010</v>
      </c>
      <c r="O156" s="165" t="s">
        <v>1018</v>
      </c>
      <c r="P156" s="165" t="s">
        <v>1018</v>
      </c>
      <c r="Q156" s="165" t="s">
        <v>1015</v>
      </c>
      <c r="R156" s="165" t="s">
        <v>1015</v>
      </c>
      <c r="S156" s="165" t="s">
        <v>1019</v>
      </c>
      <c r="T156" s="165" t="s">
        <v>1020</v>
      </c>
      <c r="U156" s="165" t="s">
        <v>1020</v>
      </c>
      <c r="V156" s="165" t="s">
        <v>559</v>
      </c>
      <c r="W156" s="165" t="s">
        <v>994</v>
      </c>
      <c r="X156" s="165" t="s">
        <v>994</v>
      </c>
      <c r="Y156" s="165" t="s">
        <v>994</v>
      </c>
      <c r="Z156" s="165" t="s">
        <v>994</v>
      </c>
      <c r="AA156" s="165" t="s">
        <v>994</v>
      </c>
      <c r="AB156" s="165" t="s">
        <v>950</v>
      </c>
      <c r="AC156" s="165" t="s">
        <v>994</v>
      </c>
      <c r="AD156" s="109" t="s">
        <v>1016</v>
      </c>
      <c r="AE156" s="165" t="s">
        <v>994</v>
      </c>
      <c r="AF156" s="165" t="s">
        <v>1015</v>
      </c>
      <c r="AG156" s="165" t="s">
        <v>559</v>
      </c>
      <c r="AH156" s="165" t="s">
        <v>1013</v>
      </c>
      <c r="AI156" s="165" t="s">
        <v>1013</v>
      </c>
      <c r="AJ156" s="165" t="s">
        <v>1013</v>
      </c>
      <c r="AK156" s="167" t="s">
        <v>950</v>
      </c>
      <c r="AL156" s="165" t="s">
        <v>1012</v>
      </c>
      <c r="AM156" s="165" t="s">
        <v>1012</v>
      </c>
      <c r="AN156" s="165" t="s">
        <v>545</v>
      </c>
      <c r="AO156" s="165" t="s">
        <v>545</v>
      </c>
      <c r="AP156" s="165" t="s">
        <v>545</v>
      </c>
      <c r="AQ156" s="165" t="s">
        <v>545</v>
      </c>
      <c r="AR156" s="165" t="s">
        <v>1008</v>
      </c>
      <c r="AS156" s="165" t="s">
        <v>559</v>
      </c>
      <c r="AT156" s="165" t="s">
        <v>1009</v>
      </c>
      <c r="AU156" s="165" t="s">
        <v>559</v>
      </c>
      <c r="AV156" s="165" t="s">
        <v>556</v>
      </c>
      <c r="AW156" s="165" t="s">
        <v>559</v>
      </c>
      <c r="AX156" s="165" t="s">
        <v>559</v>
      </c>
      <c r="AY156" s="165" t="s">
        <v>952</v>
      </c>
      <c r="AZ156" s="165" t="s">
        <v>1011</v>
      </c>
      <c r="BA156" s="165" t="s">
        <v>1011</v>
      </c>
      <c r="BB156" s="165" t="s">
        <v>559</v>
      </c>
      <c r="BC156" s="165" t="s">
        <v>559</v>
      </c>
      <c r="BD156" s="165" t="s">
        <v>1010</v>
      </c>
      <c r="BE156" s="165" t="s">
        <v>559</v>
      </c>
      <c r="BF156" s="108"/>
    </row>
    <row r="157" spans="1:58" x14ac:dyDescent="0.25">
      <c r="A157" s="133" t="s">
        <v>288</v>
      </c>
      <c r="B157" s="111" t="s">
        <v>287</v>
      </c>
      <c r="C157" s="165" t="s">
        <v>1126</v>
      </c>
      <c r="D157" s="165" t="s">
        <v>1126</v>
      </c>
      <c r="E157" s="165" t="s">
        <v>1017</v>
      </c>
      <c r="F157" s="165" t="s">
        <v>1017</v>
      </c>
      <c r="G157" s="165" t="s">
        <v>1017</v>
      </c>
      <c r="H157" s="165" t="s">
        <v>1017</v>
      </c>
      <c r="I157" s="165" t="s">
        <v>1017</v>
      </c>
      <c r="J157" s="165" t="s">
        <v>1013</v>
      </c>
      <c r="K157" s="165" t="s">
        <v>1013</v>
      </c>
      <c r="L157" s="165" t="s">
        <v>545</v>
      </c>
      <c r="M157" s="165" t="s">
        <v>1010</v>
      </c>
      <c r="N157" s="165" t="s">
        <v>1010</v>
      </c>
      <c r="O157" s="165" t="s">
        <v>1018</v>
      </c>
      <c r="P157" s="165" t="s">
        <v>1018</v>
      </c>
      <c r="Q157" s="165" t="s">
        <v>1015</v>
      </c>
      <c r="R157" s="165" t="s">
        <v>1015</v>
      </c>
      <c r="S157" s="165" t="s">
        <v>1019</v>
      </c>
      <c r="T157" s="165" t="s">
        <v>1020</v>
      </c>
      <c r="U157" s="165" t="s">
        <v>1020</v>
      </c>
      <c r="V157" s="165" t="s">
        <v>559</v>
      </c>
      <c r="W157" s="165" t="s">
        <v>994</v>
      </c>
      <c r="X157" s="165" t="s">
        <v>994</v>
      </c>
      <c r="Y157" s="165" t="s">
        <v>994</v>
      </c>
      <c r="Z157" s="165" t="s">
        <v>994</v>
      </c>
      <c r="AA157" s="165" t="s">
        <v>994</v>
      </c>
      <c r="AB157" s="165" t="s">
        <v>1007</v>
      </c>
      <c r="AC157" s="165" t="s">
        <v>994</v>
      </c>
      <c r="AD157" s="109" t="s">
        <v>1016</v>
      </c>
      <c r="AE157" s="165" t="s">
        <v>994</v>
      </c>
      <c r="AF157" s="165" t="s">
        <v>1015</v>
      </c>
      <c r="AG157" s="165" t="s">
        <v>559</v>
      </c>
      <c r="AH157" s="165" t="s">
        <v>1013</v>
      </c>
      <c r="AI157" s="165" t="s">
        <v>1013</v>
      </c>
      <c r="AJ157" s="165" t="s">
        <v>1013</v>
      </c>
      <c r="AK157" s="167" t="s">
        <v>950</v>
      </c>
      <c r="AL157" s="165" t="s">
        <v>1012</v>
      </c>
      <c r="AM157" s="165" t="s">
        <v>1012</v>
      </c>
      <c r="AN157" s="165" t="s">
        <v>545</v>
      </c>
      <c r="AO157" s="165" t="s">
        <v>545</v>
      </c>
      <c r="AP157" s="165" t="s">
        <v>545</v>
      </c>
      <c r="AQ157" s="165" t="s">
        <v>545</v>
      </c>
      <c r="AR157" s="165" t="s">
        <v>1008</v>
      </c>
      <c r="AS157" s="165" t="s">
        <v>559</v>
      </c>
      <c r="AT157" s="165" t="s">
        <v>1009</v>
      </c>
      <c r="AU157" s="165" t="s">
        <v>559</v>
      </c>
      <c r="AV157" s="165" t="s">
        <v>556</v>
      </c>
      <c r="AW157" s="165" t="s">
        <v>559</v>
      </c>
      <c r="AX157" s="165" t="s">
        <v>559</v>
      </c>
      <c r="AY157" s="165" t="s">
        <v>952</v>
      </c>
      <c r="AZ157" s="165" t="s">
        <v>1011</v>
      </c>
      <c r="BA157" s="165" t="s">
        <v>1011</v>
      </c>
      <c r="BB157" s="165" t="s">
        <v>559</v>
      </c>
      <c r="BC157" s="165" t="s">
        <v>559</v>
      </c>
      <c r="BD157" s="165" t="s">
        <v>1010</v>
      </c>
      <c r="BE157" s="165" t="s">
        <v>559</v>
      </c>
      <c r="BF157" s="108"/>
    </row>
    <row r="158" spans="1:58" x14ac:dyDescent="0.25">
      <c r="A158" s="133" t="s">
        <v>290</v>
      </c>
      <c r="B158" s="111" t="s">
        <v>289</v>
      </c>
      <c r="C158" s="165" t="s">
        <v>1126</v>
      </c>
      <c r="D158" s="165" t="s">
        <v>1126</v>
      </c>
      <c r="E158" s="165" t="s">
        <v>1017</v>
      </c>
      <c r="F158" s="165" t="s">
        <v>1017</v>
      </c>
      <c r="G158" s="165" t="s">
        <v>1017</v>
      </c>
      <c r="H158" s="165" t="s">
        <v>1017</v>
      </c>
      <c r="I158" s="165" t="s">
        <v>1017</v>
      </c>
      <c r="J158" s="165" t="s">
        <v>1013</v>
      </c>
      <c r="K158" s="165" t="s">
        <v>1013</v>
      </c>
      <c r="L158" s="165" t="s">
        <v>545</v>
      </c>
      <c r="M158" s="165" t="s">
        <v>1010</v>
      </c>
      <c r="N158" s="165" t="s">
        <v>1010</v>
      </c>
      <c r="O158" s="165" t="s">
        <v>1018</v>
      </c>
      <c r="P158" s="165" t="s">
        <v>1018</v>
      </c>
      <c r="Q158" s="165" t="s">
        <v>1015</v>
      </c>
      <c r="R158" s="165" t="s">
        <v>1015</v>
      </c>
      <c r="S158" s="165" t="s">
        <v>1019</v>
      </c>
      <c r="T158" s="165" t="s">
        <v>1020</v>
      </c>
      <c r="U158" s="165" t="s">
        <v>1020</v>
      </c>
      <c r="V158" s="165" t="s">
        <v>559</v>
      </c>
      <c r="W158" s="165" t="s">
        <v>994</v>
      </c>
      <c r="X158" s="165" t="s">
        <v>994</v>
      </c>
      <c r="Y158" s="165" t="s">
        <v>994</v>
      </c>
      <c r="Z158" s="165" t="s">
        <v>994</v>
      </c>
      <c r="AA158" s="165" t="s">
        <v>994</v>
      </c>
      <c r="AB158" s="165" t="s">
        <v>1007</v>
      </c>
      <c r="AC158" s="165" t="s">
        <v>994</v>
      </c>
      <c r="AD158" s="109" t="s">
        <v>1016</v>
      </c>
      <c r="AE158" s="165" t="s">
        <v>994</v>
      </c>
      <c r="AF158" s="165" t="s">
        <v>1015</v>
      </c>
      <c r="AG158" s="165" t="s">
        <v>559</v>
      </c>
      <c r="AH158" s="165" t="s">
        <v>1013</v>
      </c>
      <c r="AI158" s="165" t="s">
        <v>1013</v>
      </c>
      <c r="AJ158" s="165" t="s">
        <v>1013</v>
      </c>
      <c r="AK158" s="167" t="s">
        <v>950</v>
      </c>
      <c r="AL158" s="165" t="s">
        <v>1012</v>
      </c>
      <c r="AM158" s="165" t="s">
        <v>1012</v>
      </c>
      <c r="AN158" s="165" t="s">
        <v>545</v>
      </c>
      <c r="AO158" s="165" t="s">
        <v>545</v>
      </c>
      <c r="AP158" s="165" t="s">
        <v>545</v>
      </c>
      <c r="AQ158" s="165" t="s">
        <v>545</v>
      </c>
      <c r="AR158" s="165" t="s">
        <v>1008</v>
      </c>
      <c r="AS158" s="165" t="s">
        <v>559</v>
      </c>
      <c r="AT158" s="165" t="s">
        <v>1009</v>
      </c>
      <c r="AU158" s="165" t="s">
        <v>559</v>
      </c>
      <c r="AV158" s="165" t="s">
        <v>556</v>
      </c>
      <c r="AW158" s="165" t="s">
        <v>559</v>
      </c>
      <c r="AX158" s="165" t="s">
        <v>559</v>
      </c>
      <c r="AY158" s="165" t="s">
        <v>952</v>
      </c>
      <c r="AZ158" s="165" t="s">
        <v>1011</v>
      </c>
      <c r="BA158" s="165" t="s">
        <v>1011</v>
      </c>
      <c r="BB158" s="165" t="s">
        <v>559</v>
      </c>
      <c r="BC158" s="165" t="s">
        <v>559</v>
      </c>
      <c r="BD158" s="165" t="s">
        <v>1010</v>
      </c>
      <c r="BE158" s="165" t="s">
        <v>559</v>
      </c>
      <c r="BF158" s="108"/>
    </row>
    <row r="159" spans="1:58" x14ac:dyDescent="0.25">
      <c r="A159" s="133" t="s">
        <v>292</v>
      </c>
      <c r="B159" s="111" t="s">
        <v>291</v>
      </c>
      <c r="C159" s="165" t="s">
        <v>1126</v>
      </c>
      <c r="D159" s="165" t="s">
        <v>1126</v>
      </c>
      <c r="E159" s="165" t="s">
        <v>1017</v>
      </c>
      <c r="F159" s="165" t="s">
        <v>1017</v>
      </c>
      <c r="G159" s="165" t="s">
        <v>1017</v>
      </c>
      <c r="H159" s="165" t="s">
        <v>1017</v>
      </c>
      <c r="I159" s="165" t="s">
        <v>1017</v>
      </c>
      <c r="J159" s="165" t="s">
        <v>1013</v>
      </c>
      <c r="K159" s="165" t="s">
        <v>1013</v>
      </c>
      <c r="L159" s="165" t="s">
        <v>545</v>
      </c>
      <c r="M159" s="165" t="s">
        <v>1010</v>
      </c>
      <c r="N159" s="165" t="s">
        <v>1010</v>
      </c>
      <c r="O159" s="165" t="s">
        <v>1018</v>
      </c>
      <c r="P159" s="165" t="s">
        <v>1018</v>
      </c>
      <c r="Q159" s="165" t="s">
        <v>1015</v>
      </c>
      <c r="R159" s="165" t="s">
        <v>1015</v>
      </c>
      <c r="S159" s="165" t="s">
        <v>1019</v>
      </c>
      <c r="T159" s="165" t="s">
        <v>1020</v>
      </c>
      <c r="U159" s="165" t="s">
        <v>1020</v>
      </c>
      <c r="V159" s="165" t="s">
        <v>559</v>
      </c>
      <c r="W159" s="165" t="s">
        <v>994</v>
      </c>
      <c r="X159" s="165" t="s">
        <v>994</v>
      </c>
      <c r="Y159" s="165" t="s">
        <v>994</v>
      </c>
      <c r="Z159" s="165" t="s">
        <v>994</v>
      </c>
      <c r="AA159" s="165" t="s">
        <v>994</v>
      </c>
      <c r="AB159" s="165" t="s">
        <v>950</v>
      </c>
      <c r="AC159" s="165" t="s">
        <v>994</v>
      </c>
      <c r="AD159" s="109" t="s">
        <v>1016</v>
      </c>
      <c r="AE159" s="165" t="s">
        <v>994</v>
      </c>
      <c r="AF159" s="165" t="s">
        <v>1015</v>
      </c>
      <c r="AG159" s="165" t="s">
        <v>559</v>
      </c>
      <c r="AH159" s="165" t="s">
        <v>1013</v>
      </c>
      <c r="AI159" s="165" t="s">
        <v>1013</v>
      </c>
      <c r="AJ159" s="165" t="s">
        <v>1013</v>
      </c>
      <c r="AK159" s="167" t="s">
        <v>950</v>
      </c>
      <c r="AL159" s="165" t="s">
        <v>1012</v>
      </c>
      <c r="AM159" s="165" t="s">
        <v>1012</v>
      </c>
      <c r="AN159" s="165" t="s">
        <v>545</v>
      </c>
      <c r="AO159" s="165" t="s">
        <v>545</v>
      </c>
      <c r="AP159" s="165" t="s">
        <v>545</v>
      </c>
      <c r="AQ159" s="165" t="s">
        <v>545</v>
      </c>
      <c r="AR159" s="165" t="s">
        <v>1008</v>
      </c>
      <c r="AS159" s="165" t="s">
        <v>559</v>
      </c>
      <c r="AT159" s="165" t="s">
        <v>1009</v>
      </c>
      <c r="AU159" s="165" t="s">
        <v>559</v>
      </c>
      <c r="AV159" s="165" t="s">
        <v>556</v>
      </c>
      <c r="AW159" s="165" t="s">
        <v>559</v>
      </c>
      <c r="AX159" s="165" t="s">
        <v>559</v>
      </c>
      <c r="AY159" s="165" t="s">
        <v>952</v>
      </c>
      <c r="AZ159" s="165" t="s">
        <v>1011</v>
      </c>
      <c r="BA159" s="165" t="s">
        <v>1011</v>
      </c>
      <c r="BB159" s="165" t="s">
        <v>559</v>
      </c>
      <c r="BC159" s="165" t="s">
        <v>559</v>
      </c>
      <c r="BD159" s="165" t="s">
        <v>1010</v>
      </c>
      <c r="BE159" s="165" t="s">
        <v>559</v>
      </c>
      <c r="BF159" s="108"/>
    </row>
    <row r="160" spans="1:58" x14ac:dyDescent="0.25">
      <c r="A160" s="133" t="s">
        <v>294</v>
      </c>
      <c r="B160" s="111" t="s">
        <v>293</v>
      </c>
      <c r="C160" s="165" t="s">
        <v>1126</v>
      </c>
      <c r="D160" s="165" t="s">
        <v>1126</v>
      </c>
      <c r="E160" s="165" t="s">
        <v>1017</v>
      </c>
      <c r="F160" s="165" t="s">
        <v>1017</v>
      </c>
      <c r="G160" s="165" t="s">
        <v>1017</v>
      </c>
      <c r="H160" s="165" t="s">
        <v>1017</v>
      </c>
      <c r="I160" s="165" t="s">
        <v>1017</v>
      </c>
      <c r="J160" s="165" t="s">
        <v>1013</v>
      </c>
      <c r="K160" s="165" t="s">
        <v>1013</v>
      </c>
      <c r="L160" s="165" t="s">
        <v>545</v>
      </c>
      <c r="M160" s="165" t="s">
        <v>1010</v>
      </c>
      <c r="N160" s="165" t="s">
        <v>1010</v>
      </c>
      <c r="O160" s="165" t="s">
        <v>1018</v>
      </c>
      <c r="P160" s="165" t="s">
        <v>1018</v>
      </c>
      <c r="Q160" s="165" t="s">
        <v>1015</v>
      </c>
      <c r="R160" s="165" t="s">
        <v>1015</v>
      </c>
      <c r="S160" s="165" t="s">
        <v>1019</v>
      </c>
      <c r="T160" s="165" t="s">
        <v>1020</v>
      </c>
      <c r="U160" s="165" t="s">
        <v>1020</v>
      </c>
      <c r="V160" s="165" t="s">
        <v>559</v>
      </c>
      <c r="W160" s="165" t="s">
        <v>994</v>
      </c>
      <c r="X160" s="165" t="s">
        <v>994</v>
      </c>
      <c r="Y160" s="165" t="s">
        <v>994</v>
      </c>
      <c r="Z160" s="165" t="s">
        <v>994</v>
      </c>
      <c r="AA160" s="165" t="s">
        <v>994</v>
      </c>
      <c r="AB160" s="165" t="s">
        <v>1007</v>
      </c>
      <c r="AC160" s="165" t="s">
        <v>994</v>
      </c>
      <c r="AD160" s="109" t="s">
        <v>1016</v>
      </c>
      <c r="AE160" s="165" t="s">
        <v>994</v>
      </c>
      <c r="AF160" s="165" t="s">
        <v>1015</v>
      </c>
      <c r="AG160" s="165" t="s">
        <v>559</v>
      </c>
      <c r="AH160" s="165" t="s">
        <v>1013</v>
      </c>
      <c r="AI160" s="165" t="s">
        <v>1013</v>
      </c>
      <c r="AJ160" s="165" t="s">
        <v>1013</v>
      </c>
      <c r="AK160" s="167" t="s">
        <v>953</v>
      </c>
      <c r="AL160" s="165" t="s">
        <v>1012</v>
      </c>
      <c r="AM160" s="165" t="s">
        <v>1012</v>
      </c>
      <c r="AN160" s="165" t="s">
        <v>545</v>
      </c>
      <c r="AO160" s="165" t="s">
        <v>545</v>
      </c>
      <c r="AP160" s="165" t="s">
        <v>545</v>
      </c>
      <c r="AQ160" s="165" t="s">
        <v>545</v>
      </c>
      <c r="AR160" s="165" t="s">
        <v>1008</v>
      </c>
      <c r="AS160" s="165" t="s">
        <v>559</v>
      </c>
      <c r="AT160" s="165" t="s">
        <v>1009</v>
      </c>
      <c r="AU160" s="165" t="s">
        <v>559</v>
      </c>
      <c r="AV160" s="165" t="s">
        <v>556</v>
      </c>
      <c r="AW160" s="165" t="s">
        <v>559</v>
      </c>
      <c r="AX160" s="165" t="s">
        <v>559</v>
      </c>
      <c r="AY160" s="165" t="s">
        <v>952</v>
      </c>
      <c r="AZ160" s="165" t="s">
        <v>1011</v>
      </c>
      <c r="BA160" s="165" t="s">
        <v>1011</v>
      </c>
      <c r="BB160" s="165" t="s">
        <v>951</v>
      </c>
      <c r="BC160" s="165" t="s">
        <v>559</v>
      </c>
      <c r="BD160" s="165" t="s">
        <v>1010</v>
      </c>
      <c r="BE160" s="165" t="s">
        <v>559</v>
      </c>
      <c r="BF160" s="108"/>
    </row>
    <row r="161" spans="1:58" x14ac:dyDescent="0.25">
      <c r="A161" s="133" t="s">
        <v>296</v>
      </c>
      <c r="B161" s="111" t="s">
        <v>295</v>
      </c>
      <c r="C161" s="165" t="s">
        <v>1126</v>
      </c>
      <c r="D161" s="165" t="s">
        <v>1126</v>
      </c>
      <c r="E161" s="165" t="s">
        <v>1017</v>
      </c>
      <c r="F161" s="165" t="s">
        <v>1017</v>
      </c>
      <c r="G161" s="165" t="s">
        <v>1017</v>
      </c>
      <c r="H161" s="165" t="s">
        <v>1017</v>
      </c>
      <c r="I161" s="165" t="s">
        <v>1017</v>
      </c>
      <c r="J161" s="165" t="s">
        <v>1013</v>
      </c>
      <c r="K161" s="165" t="s">
        <v>1013</v>
      </c>
      <c r="L161" s="165" t="s">
        <v>545</v>
      </c>
      <c r="M161" s="165" t="s">
        <v>1010</v>
      </c>
      <c r="N161" s="165" t="s">
        <v>1010</v>
      </c>
      <c r="O161" s="165" t="s">
        <v>1018</v>
      </c>
      <c r="P161" s="165" t="s">
        <v>1018</v>
      </c>
      <c r="Q161" s="165" t="s">
        <v>1015</v>
      </c>
      <c r="R161" s="165" t="s">
        <v>1015</v>
      </c>
      <c r="S161" s="165" t="s">
        <v>1019</v>
      </c>
      <c r="T161" s="165" t="s">
        <v>1020</v>
      </c>
      <c r="U161" s="165" t="s">
        <v>1020</v>
      </c>
      <c r="V161" s="165" t="s">
        <v>559</v>
      </c>
      <c r="W161" s="165" t="s">
        <v>994</v>
      </c>
      <c r="X161" s="165" t="s">
        <v>994</v>
      </c>
      <c r="Y161" s="165" t="s">
        <v>994</v>
      </c>
      <c r="Z161" s="165" t="s">
        <v>994</v>
      </c>
      <c r="AA161" s="165" t="s">
        <v>994</v>
      </c>
      <c r="AB161" s="165" t="s">
        <v>1007</v>
      </c>
      <c r="AC161" s="165" t="s">
        <v>994</v>
      </c>
      <c r="AD161" s="109" t="s">
        <v>1016</v>
      </c>
      <c r="AE161" s="165" t="s">
        <v>994</v>
      </c>
      <c r="AF161" s="165" t="s">
        <v>1015</v>
      </c>
      <c r="AG161" s="165" t="s">
        <v>559</v>
      </c>
      <c r="AH161" s="165" t="s">
        <v>1013</v>
      </c>
      <c r="AI161" s="165" t="s">
        <v>1013</v>
      </c>
      <c r="AJ161" s="165" t="s">
        <v>1013</v>
      </c>
      <c r="AK161" s="167" t="s">
        <v>950</v>
      </c>
      <c r="AL161" s="165" t="s">
        <v>1012</v>
      </c>
      <c r="AM161" s="165" t="s">
        <v>1012</v>
      </c>
      <c r="AN161" s="165" t="s">
        <v>545</v>
      </c>
      <c r="AO161" s="165" t="s">
        <v>545</v>
      </c>
      <c r="AP161" s="165" t="s">
        <v>545</v>
      </c>
      <c r="AQ161" s="165" t="s">
        <v>545</v>
      </c>
      <c r="AR161" s="165" t="s">
        <v>1008</v>
      </c>
      <c r="AS161" s="165" t="s">
        <v>559</v>
      </c>
      <c r="AT161" s="165" t="s">
        <v>1009</v>
      </c>
      <c r="AU161" s="165" t="s">
        <v>559</v>
      </c>
      <c r="AV161" s="165" t="s">
        <v>556</v>
      </c>
      <c r="AW161" s="165" t="s">
        <v>559</v>
      </c>
      <c r="AX161" s="165" t="s">
        <v>559</v>
      </c>
      <c r="AY161" s="165" t="s">
        <v>952</v>
      </c>
      <c r="AZ161" s="165" t="s">
        <v>1011</v>
      </c>
      <c r="BA161" s="165" t="s">
        <v>1011</v>
      </c>
      <c r="BB161" s="165" t="s">
        <v>559</v>
      </c>
      <c r="BC161" s="165" t="s">
        <v>559</v>
      </c>
      <c r="BD161" s="165" t="s">
        <v>1010</v>
      </c>
      <c r="BE161" s="165" t="s">
        <v>559</v>
      </c>
      <c r="BF161" s="108"/>
    </row>
    <row r="162" spans="1:58" x14ac:dyDescent="0.25">
      <c r="A162" s="133" t="s">
        <v>299</v>
      </c>
      <c r="B162" s="111" t="s">
        <v>298</v>
      </c>
      <c r="C162" s="165" t="s">
        <v>1126</v>
      </c>
      <c r="D162" s="165" t="s">
        <v>1126</v>
      </c>
      <c r="E162" s="165" t="s">
        <v>1017</v>
      </c>
      <c r="F162" s="165" t="s">
        <v>1017</v>
      </c>
      <c r="G162" s="165" t="s">
        <v>1017</v>
      </c>
      <c r="H162" s="165" t="s">
        <v>1017</v>
      </c>
      <c r="I162" s="165" t="s">
        <v>1017</v>
      </c>
      <c r="J162" s="165" t="s">
        <v>1013</v>
      </c>
      <c r="K162" s="165" t="s">
        <v>1013</v>
      </c>
      <c r="L162" s="165" t="s">
        <v>545</v>
      </c>
      <c r="M162" s="165" t="s">
        <v>1010</v>
      </c>
      <c r="N162" s="165" t="s">
        <v>1010</v>
      </c>
      <c r="O162" s="165" t="s">
        <v>1018</v>
      </c>
      <c r="P162" s="165" t="s">
        <v>1018</v>
      </c>
      <c r="Q162" s="165" t="s">
        <v>1015</v>
      </c>
      <c r="R162" s="165" t="s">
        <v>1015</v>
      </c>
      <c r="S162" s="165" t="s">
        <v>1019</v>
      </c>
      <c r="T162" s="165" t="s">
        <v>1020</v>
      </c>
      <c r="U162" s="165" t="s">
        <v>1020</v>
      </c>
      <c r="V162" s="165" t="s">
        <v>559</v>
      </c>
      <c r="W162" s="165" t="s">
        <v>994</v>
      </c>
      <c r="X162" s="165" t="s">
        <v>994</v>
      </c>
      <c r="Y162" s="165" t="s">
        <v>994</v>
      </c>
      <c r="Z162" s="165" t="s">
        <v>994</v>
      </c>
      <c r="AA162" s="165" t="s">
        <v>994</v>
      </c>
      <c r="AB162" s="165" t="s">
        <v>1007</v>
      </c>
      <c r="AC162" s="165" t="s">
        <v>994</v>
      </c>
      <c r="AD162" s="109" t="s">
        <v>1016</v>
      </c>
      <c r="AE162" s="165" t="s">
        <v>994</v>
      </c>
      <c r="AF162" s="165" t="s">
        <v>1015</v>
      </c>
      <c r="AG162" s="165" t="s">
        <v>559</v>
      </c>
      <c r="AH162" s="165" t="s">
        <v>1013</v>
      </c>
      <c r="AI162" s="165" t="s">
        <v>1013</v>
      </c>
      <c r="AJ162" s="165" t="s">
        <v>1013</v>
      </c>
      <c r="AK162" s="167" t="s">
        <v>953</v>
      </c>
      <c r="AL162" s="165" t="s">
        <v>1012</v>
      </c>
      <c r="AM162" s="165" t="s">
        <v>1012</v>
      </c>
      <c r="AN162" s="165" t="s">
        <v>545</v>
      </c>
      <c r="AO162" s="165" t="s">
        <v>545</v>
      </c>
      <c r="AP162" s="165" t="s">
        <v>545</v>
      </c>
      <c r="AQ162" s="165" t="s">
        <v>545</v>
      </c>
      <c r="AR162" s="165" t="s">
        <v>1008</v>
      </c>
      <c r="AS162" s="165" t="s">
        <v>559</v>
      </c>
      <c r="AT162" s="165" t="s">
        <v>1009</v>
      </c>
      <c r="AU162" s="165" t="s">
        <v>559</v>
      </c>
      <c r="AV162" s="165" t="s">
        <v>556</v>
      </c>
      <c r="AW162" s="165" t="s">
        <v>559</v>
      </c>
      <c r="AX162" s="165" t="s">
        <v>559</v>
      </c>
      <c r="AY162" s="165" t="s">
        <v>952</v>
      </c>
      <c r="AZ162" s="165" t="s">
        <v>1011</v>
      </c>
      <c r="BA162" s="165" t="s">
        <v>1011</v>
      </c>
      <c r="BB162" s="165" t="s">
        <v>559</v>
      </c>
      <c r="BC162" s="165" t="s">
        <v>559</v>
      </c>
      <c r="BD162" s="165" t="s">
        <v>1010</v>
      </c>
      <c r="BE162" s="165" t="s">
        <v>559</v>
      </c>
      <c r="BF162" s="108"/>
    </row>
    <row r="163" spans="1:58" x14ac:dyDescent="0.25">
      <c r="A163" s="133" t="s">
        <v>301</v>
      </c>
      <c r="B163" s="111" t="s">
        <v>300</v>
      </c>
      <c r="C163" s="165" t="s">
        <v>1126</v>
      </c>
      <c r="D163" s="165" t="s">
        <v>1126</v>
      </c>
      <c r="E163" s="165" t="s">
        <v>1017</v>
      </c>
      <c r="F163" s="165" t="s">
        <v>1017</v>
      </c>
      <c r="G163" s="165" t="s">
        <v>1017</v>
      </c>
      <c r="H163" s="165" t="s">
        <v>1017</v>
      </c>
      <c r="I163" s="165" t="s">
        <v>1017</v>
      </c>
      <c r="J163" s="165" t="s">
        <v>1013</v>
      </c>
      <c r="K163" s="165" t="s">
        <v>1013</v>
      </c>
      <c r="L163" s="165" t="s">
        <v>545</v>
      </c>
      <c r="M163" s="165" t="s">
        <v>1010</v>
      </c>
      <c r="N163" s="165" t="s">
        <v>1010</v>
      </c>
      <c r="O163" s="165" t="s">
        <v>1018</v>
      </c>
      <c r="P163" s="165" t="s">
        <v>1018</v>
      </c>
      <c r="Q163" s="165" t="s">
        <v>1015</v>
      </c>
      <c r="R163" s="165" t="s">
        <v>1015</v>
      </c>
      <c r="S163" s="165" t="s">
        <v>1019</v>
      </c>
      <c r="T163" s="165" t="s">
        <v>1020</v>
      </c>
      <c r="U163" s="165" t="s">
        <v>1020</v>
      </c>
      <c r="V163" s="165" t="s">
        <v>559</v>
      </c>
      <c r="W163" s="165" t="s">
        <v>994</v>
      </c>
      <c r="X163" s="165" t="s">
        <v>994</v>
      </c>
      <c r="Y163" s="165" t="s">
        <v>994</v>
      </c>
      <c r="Z163" s="165" t="s">
        <v>994</v>
      </c>
      <c r="AA163" s="165" t="s">
        <v>994</v>
      </c>
      <c r="AB163" s="165" t="s">
        <v>994</v>
      </c>
      <c r="AC163" s="165" t="s">
        <v>994</v>
      </c>
      <c r="AD163" s="109" t="s">
        <v>1016</v>
      </c>
      <c r="AE163" s="165" t="s">
        <v>994</v>
      </c>
      <c r="AF163" s="165" t="s">
        <v>1015</v>
      </c>
      <c r="AG163" s="165" t="s">
        <v>559</v>
      </c>
      <c r="AH163" s="165" t="s">
        <v>1013</v>
      </c>
      <c r="AI163" s="165" t="s">
        <v>1013</v>
      </c>
      <c r="AJ163" s="165" t="s">
        <v>1013</v>
      </c>
      <c r="AK163" s="167" t="s">
        <v>950</v>
      </c>
      <c r="AL163" s="165" t="s">
        <v>1012</v>
      </c>
      <c r="AM163" s="165" t="s">
        <v>1012</v>
      </c>
      <c r="AN163" s="165" t="s">
        <v>545</v>
      </c>
      <c r="AO163" s="165" t="s">
        <v>545</v>
      </c>
      <c r="AP163" s="165" t="s">
        <v>545</v>
      </c>
      <c r="AQ163" s="165" t="s">
        <v>545</v>
      </c>
      <c r="AR163" s="165" t="s">
        <v>1008</v>
      </c>
      <c r="AS163" s="165" t="s">
        <v>559</v>
      </c>
      <c r="AT163" s="165" t="s">
        <v>1009</v>
      </c>
      <c r="AU163" s="165" t="s">
        <v>559</v>
      </c>
      <c r="AV163" s="165" t="s">
        <v>556</v>
      </c>
      <c r="AW163" s="165" t="s">
        <v>559</v>
      </c>
      <c r="AX163" s="165" t="s">
        <v>559</v>
      </c>
      <c r="AY163" s="165" t="s">
        <v>952</v>
      </c>
      <c r="AZ163" s="165" t="s">
        <v>1011</v>
      </c>
      <c r="BA163" s="165" t="s">
        <v>1011</v>
      </c>
      <c r="BB163" s="165" t="s">
        <v>559</v>
      </c>
      <c r="BC163" s="165" t="s">
        <v>559</v>
      </c>
      <c r="BD163" s="165" t="s">
        <v>1010</v>
      </c>
      <c r="BE163" s="165" t="s">
        <v>559</v>
      </c>
      <c r="BF163" s="108"/>
    </row>
    <row r="164" spans="1:58" x14ac:dyDescent="0.25">
      <c r="A164" s="133" t="s">
        <v>303</v>
      </c>
      <c r="B164" s="111" t="s">
        <v>302</v>
      </c>
      <c r="C164" s="165" t="s">
        <v>1126</v>
      </c>
      <c r="D164" s="165" t="s">
        <v>1126</v>
      </c>
      <c r="E164" s="165" t="s">
        <v>1017</v>
      </c>
      <c r="F164" s="165" t="s">
        <v>1017</v>
      </c>
      <c r="G164" s="165" t="s">
        <v>1017</v>
      </c>
      <c r="H164" s="165" t="s">
        <v>1017</v>
      </c>
      <c r="I164" s="165" t="s">
        <v>1017</v>
      </c>
      <c r="J164" s="165" t="s">
        <v>1013</v>
      </c>
      <c r="K164" s="165" t="s">
        <v>1013</v>
      </c>
      <c r="L164" s="165" t="s">
        <v>545</v>
      </c>
      <c r="M164" s="165" t="s">
        <v>1010</v>
      </c>
      <c r="N164" s="165" t="s">
        <v>1010</v>
      </c>
      <c r="O164" s="165" t="s">
        <v>1018</v>
      </c>
      <c r="P164" s="165" t="s">
        <v>1018</v>
      </c>
      <c r="Q164" s="165" t="s">
        <v>1015</v>
      </c>
      <c r="R164" s="165" t="s">
        <v>1015</v>
      </c>
      <c r="S164" s="165" t="s">
        <v>1019</v>
      </c>
      <c r="T164" s="165" t="s">
        <v>1020</v>
      </c>
      <c r="U164" s="165" t="s">
        <v>1020</v>
      </c>
      <c r="V164" s="165" t="s">
        <v>559</v>
      </c>
      <c r="W164" s="165" t="s">
        <v>994</v>
      </c>
      <c r="X164" s="165" t="s">
        <v>994</v>
      </c>
      <c r="Y164" s="165" t="s">
        <v>994</v>
      </c>
      <c r="Z164" s="165" t="s">
        <v>994</v>
      </c>
      <c r="AA164" s="165" t="s">
        <v>994</v>
      </c>
      <c r="AB164" s="165" t="s">
        <v>1007</v>
      </c>
      <c r="AC164" s="165" t="s">
        <v>994</v>
      </c>
      <c r="AD164" s="109" t="s">
        <v>1016</v>
      </c>
      <c r="AE164" s="165" t="s">
        <v>994</v>
      </c>
      <c r="AF164" s="165" t="s">
        <v>1015</v>
      </c>
      <c r="AG164" s="165" t="s">
        <v>559</v>
      </c>
      <c r="AH164" s="165" t="s">
        <v>1013</v>
      </c>
      <c r="AI164" s="165" t="s">
        <v>1013</v>
      </c>
      <c r="AJ164" s="165" t="s">
        <v>1013</v>
      </c>
      <c r="AK164" s="167" t="s">
        <v>953</v>
      </c>
      <c r="AL164" s="165" t="s">
        <v>1012</v>
      </c>
      <c r="AM164" s="165" t="s">
        <v>1012</v>
      </c>
      <c r="AN164" s="165" t="s">
        <v>545</v>
      </c>
      <c r="AO164" s="165" t="s">
        <v>545</v>
      </c>
      <c r="AP164" s="165" t="s">
        <v>545</v>
      </c>
      <c r="AQ164" s="165" t="s">
        <v>545</v>
      </c>
      <c r="AR164" s="165" t="s">
        <v>1008</v>
      </c>
      <c r="AS164" s="165" t="s">
        <v>559</v>
      </c>
      <c r="AT164" s="165" t="s">
        <v>1009</v>
      </c>
      <c r="AU164" s="165" t="s">
        <v>559</v>
      </c>
      <c r="AV164" s="165" t="s">
        <v>556</v>
      </c>
      <c r="AW164" s="165" t="s">
        <v>559</v>
      </c>
      <c r="AX164" s="165" t="s">
        <v>559</v>
      </c>
      <c r="AY164" s="165" t="s">
        <v>952</v>
      </c>
      <c r="AZ164" s="165" t="s">
        <v>1011</v>
      </c>
      <c r="BA164" s="165" t="s">
        <v>1011</v>
      </c>
      <c r="BB164" s="165" t="s">
        <v>559</v>
      </c>
      <c r="BC164" s="165" t="s">
        <v>559</v>
      </c>
      <c r="BD164" s="165" t="s">
        <v>1010</v>
      </c>
      <c r="BE164" s="165" t="s">
        <v>559</v>
      </c>
      <c r="BF164" s="108"/>
    </row>
    <row r="165" spans="1:58" x14ac:dyDescent="0.25">
      <c r="A165" s="133" t="s">
        <v>305</v>
      </c>
      <c r="B165" s="111" t="s">
        <v>304</v>
      </c>
      <c r="C165" s="165" t="s">
        <v>1126</v>
      </c>
      <c r="D165" s="165" t="s">
        <v>1126</v>
      </c>
      <c r="E165" s="165" t="s">
        <v>1017</v>
      </c>
      <c r="F165" s="165" t="s">
        <v>1017</v>
      </c>
      <c r="G165" s="165" t="s">
        <v>1017</v>
      </c>
      <c r="H165" s="165" t="s">
        <v>1017</v>
      </c>
      <c r="I165" s="165" t="s">
        <v>1017</v>
      </c>
      <c r="J165" s="165" t="s">
        <v>1013</v>
      </c>
      <c r="K165" s="165" t="s">
        <v>1013</v>
      </c>
      <c r="L165" s="165" t="s">
        <v>545</v>
      </c>
      <c r="M165" s="165" t="s">
        <v>1010</v>
      </c>
      <c r="N165" s="165" t="s">
        <v>1010</v>
      </c>
      <c r="O165" s="165" t="s">
        <v>1018</v>
      </c>
      <c r="P165" s="165" t="s">
        <v>1018</v>
      </c>
      <c r="Q165" s="165" t="s">
        <v>1015</v>
      </c>
      <c r="R165" s="165" t="s">
        <v>1015</v>
      </c>
      <c r="S165" s="165" t="s">
        <v>1019</v>
      </c>
      <c r="T165" s="165" t="s">
        <v>1020</v>
      </c>
      <c r="U165" s="165" t="s">
        <v>1020</v>
      </c>
      <c r="V165" s="165" t="s">
        <v>559</v>
      </c>
      <c r="W165" s="165" t="s">
        <v>994</v>
      </c>
      <c r="X165" s="165" t="s">
        <v>994</v>
      </c>
      <c r="Y165" s="165" t="s">
        <v>994</v>
      </c>
      <c r="Z165" s="165" t="s">
        <v>994</v>
      </c>
      <c r="AA165" s="165" t="s">
        <v>994</v>
      </c>
      <c r="AB165" s="165" t="s">
        <v>1007</v>
      </c>
      <c r="AC165" s="165" t="s">
        <v>994</v>
      </c>
      <c r="AD165" s="109" t="s">
        <v>1016</v>
      </c>
      <c r="AE165" s="165" t="s">
        <v>994</v>
      </c>
      <c r="AF165" s="165" t="s">
        <v>1015</v>
      </c>
      <c r="AG165" s="165" t="s">
        <v>559</v>
      </c>
      <c r="AH165" s="165" t="s">
        <v>1013</v>
      </c>
      <c r="AI165" s="165" t="s">
        <v>1013</v>
      </c>
      <c r="AJ165" s="165" t="s">
        <v>1013</v>
      </c>
      <c r="AK165" s="167" t="s">
        <v>953</v>
      </c>
      <c r="AL165" s="165" t="s">
        <v>1012</v>
      </c>
      <c r="AM165" s="165" t="s">
        <v>1012</v>
      </c>
      <c r="AN165" s="165" t="s">
        <v>545</v>
      </c>
      <c r="AO165" s="165" t="s">
        <v>545</v>
      </c>
      <c r="AP165" s="165" t="s">
        <v>545</v>
      </c>
      <c r="AQ165" s="165" t="s">
        <v>545</v>
      </c>
      <c r="AR165" s="165" t="s">
        <v>1008</v>
      </c>
      <c r="AS165" s="165" t="s">
        <v>559</v>
      </c>
      <c r="AT165" s="165" t="s">
        <v>1009</v>
      </c>
      <c r="AU165" s="165" t="s">
        <v>559</v>
      </c>
      <c r="AV165" s="165" t="s">
        <v>556</v>
      </c>
      <c r="AW165" s="165" t="s">
        <v>559</v>
      </c>
      <c r="AX165" s="165" t="s">
        <v>559</v>
      </c>
      <c r="AY165" s="165" t="s">
        <v>952</v>
      </c>
      <c r="AZ165" s="165" t="s">
        <v>1011</v>
      </c>
      <c r="BA165" s="165" t="s">
        <v>1011</v>
      </c>
      <c r="BB165" s="165" t="s">
        <v>559</v>
      </c>
      <c r="BC165" s="165" t="s">
        <v>559</v>
      </c>
      <c r="BD165" s="165" t="s">
        <v>1010</v>
      </c>
      <c r="BE165" s="165" t="s">
        <v>559</v>
      </c>
      <c r="BF165" s="108"/>
    </row>
    <row r="166" spans="1:58" x14ac:dyDescent="0.25">
      <c r="A166" s="133" t="s">
        <v>307</v>
      </c>
      <c r="B166" s="111" t="s">
        <v>306</v>
      </c>
      <c r="C166" s="165" t="s">
        <v>1126</v>
      </c>
      <c r="D166" s="165" t="s">
        <v>1126</v>
      </c>
      <c r="E166" s="165" t="s">
        <v>1017</v>
      </c>
      <c r="F166" s="165" t="s">
        <v>1017</v>
      </c>
      <c r="G166" s="165" t="s">
        <v>1017</v>
      </c>
      <c r="H166" s="165" t="s">
        <v>1017</v>
      </c>
      <c r="I166" s="165" t="s">
        <v>1017</v>
      </c>
      <c r="J166" s="165" t="s">
        <v>1013</v>
      </c>
      <c r="K166" s="165" t="s">
        <v>1013</v>
      </c>
      <c r="L166" s="165" t="s">
        <v>545</v>
      </c>
      <c r="M166" s="165" t="s">
        <v>1010</v>
      </c>
      <c r="N166" s="165" t="s">
        <v>1010</v>
      </c>
      <c r="O166" s="165" t="s">
        <v>1018</v>
      </c>
      <c r="P166" s="165" t="s">
        <v>1018</v>
      </c>
      <c r="Q166" s="165" t="s">
        <v>1015</v>
      </c>
      <c r="R166" s="165" t="s">
        <v>1015</v>
      </c>
      <c r="S166" s="165" t="s">
        <v>1019</v>
      </c>
      <c r="T166" s="165" t="s">
        <v>1020</v>
      </c>
      <c r="U166" s="165" t="s">
        <v>1020</v>
      </c>
      <c r="V166" s="165" t="s">
        <v>559</v>
      </c>
      <c r="W166" s="165" t="s">
        <v>994</v>
      </c>
      <c r="X166" s="165" t="s">
        <v>994</v>
      </c>
      <c r="Y166" s="165" t="s">
        <v>994</v>
      </c>
      <c r="Z166" s="165" t="s">
        <v>994</v>
      </c>
      <c r="AA166" s="165" t="s">
        <v>994</v>
      </c>
      <c r="AB166" s="165" t="s">
        <v>1007</v>
      </c>
      <c r="AC166" s="165" t="s">
        <v>994</v>
      </c>
      <c r="AD166" s="109" t="s">
        <v>1016</v>
      </c>
      <c r="AE166" s="165" t="s">
        <v>994</v>
      </c>
      <c r="AF166" s="165" t="s">
        <v>1015</v>
      </c>
      <c r="AG166" s="165" t="s">
        <v>559</v>
      </c>
      <c r="AH166" s="165" t="s">
        <v>1013</v>
      </c>
      <c r="AI166" s="165" t="s">
        <v>1013</v>
      </c>
      <c r="AJ166" s="165" t="s">
        <v>1013</v>
      </c>
      <c r="AK166" s="167" t="s">
        <v>950</v>
      </c>
      <c r="AL166" s="165" t="s">
        <v>1012</v>
      </c>
      <c r="AM166" s="165" t="s">
        <v>1012</v>
      </c>
      <c r="AN166" s="165" t="s">
        <v>545</v>
      </c>
      <c r="AO166" s="165" t="s">
        <v>545</v>
      </c>
      <c r="AP166" s="165" t="s">
        <v>545</v>
      </c>
      <c r="AQ166" s="165" t="s">
        <v>545</v>
      </c>
      <c r="AR166" s="165" t="s">
        <v>1008</v>
      </c>
      <c r="AS166" s="165" t="s">
        <v>559</v>
      </c>
      <c r="AT166" s="165" t="s">
        <v>1009</v>
      </c>
      <c r="AU166" s="165" t="s">
        <v>559</v>
      </c>
      <c r="AV166" s="165" t="s">
        <v>556</v>
      </c>
      <c r="AW166" s="165" t="s">
        <v>559</v>
      </c>
      <c r="AX166" s="165" t="s">
        <v>559</v>
      </c>
      <c r="AY166" s="165" t="s">
        <v>952</v>
      </c>
      <c r="AZ166" s="165" t="s">
        <v>1011</v>
      </c>
      <c r="BA166" s="165" t="s">
        <v>1011</v>
      </c>
      <c r="BB166" s="165" t="s">
        <v>559</v>
      </c>
      <c r="BC166" s="165" t="s">
        <v>559</v>
      </c>
      <c r="BD166" s="165" t="s">
        <v>1010</v>
      </c>
      <c r="BE166" s="165" t="s">
        <v>559</v>
      </c>
      <c r="BF166" s="108"/>
    </row>
    <row r="167" spans="1:58" x14ac:dyDescent="0.25">
      <c r="A167" s="133" t="s">
        <v>309</v>
      </c>
      <c r="B167" s="111" t="s">
        <v>308</v>
      </c>
      <c r="C167" s="165" t="s">
        <v>1126</v>
      </c>
      <c r="D167" s="165" t="s">
        <v>1126</v>
      </c>
      <c r="E167" s="165" t="s">
        <v>1017</v>
      </c>
      <c r="F167" s="165" t="s">
        <v>1017</v>
      </c>
      <c r="G167" s="165" t="s">
        <v>1017</v>
      </c>
      <c r="H167" s="165" t="s">
        <v>1017</v>
      </c>
      <c r="I167" s="165" t="s">
        <v>1017</v>
      </c>
      <c r="J167" s="165" t="s">
        <v>1013</v>
      </c>
      <c r="K167" s="165" t="s">
        <v>1013</v>
      </c>
      <c r="L167" s="165" t="s">
        <v>545</v>
      </c>
      <c r="M167" s="165" t="s">
        <v>1010</v>
      </c>
      <c r="N167" s="165" t="s">
        <v>1010</v>
      </c>
      <c r="O167" s="165" t="s">
        <v>1018</v>
      </c>
      <c r="P167" s="165" t="s">
        <v>1018</v>
      </c>
      <c r="Q167" s="165" t="s">
        <v>1015</v>
      </c>
      <c r="R167" s="165" t="s">
        <v>1015</v>
      </c>
      <c r="S167" s="165" t="s">
        <v>1019</v>
      </c>
      <c r="T167" s="165" t="s">
        <v>1020</v>
      </c>
      <c r="U167" s="165" t="s">
        <v>1020</v>
      </c>
      <c r="V167" s="165" t="s">
        <v>559</v>
      </c>
      <c r="W167" s="165" t="s">
        <v>994</v>
      </c>
      <c r="X167" s="165" t="s">
        <v>994</v>
      </c>
      <c r="Y167" s="165" t="s">
        <v>994</v>
      </c>
      <c r="Z167" s="165" t="s">
        <v>994</v>
      </c>
      <c r="AA167" s="165" t="s">
        <v>994</v>
      </c>
      <c r="AB167" s="165" t="s">
        <v>1007</v>
      </c>
      <c r="AC167" s="165" t="s">
        <v>994</v>
      </c>
      <c r="AD167" s="109" t="s">
        <v>1016</v>
      </c>
      <c r="AE167" s="165" t="s">
        <v>994</v>
      </c>
      <c r="AF167" s="165" t="s">
        <v>1015</v>
      </c>
      <c r="AG167" s="165" t="s">
        <v>559</v>
      </c>
      <c r="AH167" s="165" t="s">
        <v>1013</v>
      </c>
      <c r="AI167" s="165" t="s">
        <v>1013</v>
      </c>
      <c r="AJ167" s="165" t="s">
        <v>1013</v>
      </c>
      <c r="AK167" s="167" t="s">
        <v>950</v>
      </c>
      <c r="AL167" s="165" t="s">
        <v>1012</v>
      </c>
      <c r="AM167" s="165" t="s">
        <v>1012</v>
      </c>
      <c r="AN167" s="165" t="s">
        <v>545</v>
      </c>
      <c r="AO167" s="165" t="s">
        <v>545</v>
      </c>
      <c r="AP167" s="165" t="s">
        <v>545</v>
      </c>
      <c r="AQ167" s="165" t="s">
        <v>545</v>
      </c>
      <c r="AR167" s="165" t="s">
        <v>1008</v>
      </c>
      <c r="AS167" s="165" t="s">
        <v>559</v>
      </c>
      <c r="AT167" s="165" t="s">
        <v>1009</v>
      </c>
      <c r="AU167" s="165" t="s">
        <v>559</v>
      </c>
      <c r="AV167" s="165" t="s">
        <v>556</v>
      </c>
      <c r="AW167" s="165" t="s">
        <v>559</v>
      </c>
      <c r="AX167" s="165" t="s">
        <v>559</v>
      </c>
      <c r="AY167" s="165" t="s">
        <v>952</v>
      </c>
      <c r="AZ167" s="165" t="s">
        <v>1011</v>
      </c>
      <c r="BA167" s="165" t="s">
        <v>1011</v>
      </c>
      <c r="BB167" s="165" t="s">
        <v>559</v>
      </c>
      <c r="BC167" s="165" t="s">
        <v>559</v>
      </c>
      <c r="BD167" s="165" t="s">
        <v>1010</v>
      </c>
      <c r="BE167" s="165" t="s">
        <v>559</v>
      </c>
      <c r="BF167" s="108"/>
    </row>
    <row r="168" spans="1:58" x14ac:dyDescent="0.25">
      <c r="A168" s="133" t="s">
        <v>311</v>
      </c>
      <c r="B168" s="111" t="s">
        <v>310</v>
      </c>
      <c r="C168" s="165" t="s">
        <v>1126</v>
      </c>
      <c r="D168" s="165" t="s">
        <v>1126</v>
      </c>
      <c r="E168" s="165" t="s">
        <v>1017</v>
      </c>
      <c r="F168" s="165" t="s">
        <v>1017</v>
      </c>
      <c r="G168" s="165" t="s">
        <v>1017</v>
      </c>
      <c r="H168" s="165" t="s">
        <v>1017</v>
      </c>
      <c r="I168" s="165" t="s">
        <v>1017</v>
      </c>
      <c r="J168" s="165" t="s">
        <v>1013</v>
      </c>
      <c r="K168" s="165" t="s">
        <v>1013</v>
      </c>
      <c r="L168" s="165" t="s">
        <v>545</v>
      </c>
      <c r="M168" s="165" t="s">
        <v>1010</v>
      </c>
      <c r="N168" s="165" t="s">
        <v>1010</v>
      </c>
      <c r="O168" s="165" t="s">
        <v>1018</v>
      </c>
      <c r="P168" s="165" t="s">
        <v>1018</v>
      </c>
      <c r="Q168" s="165" t="s">
        <v>1015</v>
      </c>
      <c r="R168" s="165" t="s">
        <v>1015</v>
      </c>
      <c r="S168" s="165" t="s">
        <v>1019</v>
      </c>
      <c r="T168" s="165" t="s">
        <v>1020</v>
      </c>
      <c r="U168" s="165" t="s">
        <v>1020</v>
      </c>
      <c r="V168" s="165" t="s">
        <v>559</v>
      </c>
      <c r="W168" s="165" t="s">
        <v>994</v>
      </c>
      <c r="X168" s="165" t="s">
        <v>994</v>
      </c>
      <c r="Y168" s="165" t="s">
        <v>994</v>
      </c>
      <c r="Z168" s="165" t="s">
        <v>994</v>
      </c>
      <c r="AA168" s="165" t="s">
        <v>994</v>
      </c>
      <c r="AB168" s="165" t="s">
        <v>1007</v>
      </c>
      <c r="AC168" s="165" t="s">
        <v>994</v>
      </c>
      <c r="AD168" s="109" t="s">
        <v>1016</v>
      </c>
      <c r="AE168" s="165" t="s">
        <v>994</v>
      </c>
      <c r="AF168" s="165" t="s">
        <v>1015</v>
      </c>
      <c r="AG168" s="165" t="s">
        <v>559</v>
      </c>
      <c r="AH168" s="165" t="s">
        <v>1013</v>
      </c>
      <c r="AI168" s="165" t="s">
        <v>1013</v>
      </c>
      <c r="AJ168" s="165" t="s">
        <v>1013</v>
      </c>
      <c r="AK168" s="167" t="s">
        <v>950</v>
      </c>
      <c r="AL168" s="165" t="s">
        <v>1012</v>
      </c>
      <c r="AM168" s="165" t="s">
        <v>1012</v>
      </c>
      <c r="AN168" s="165" t="s">
        <v>545</v>
      </c>
      <c r="AO168" s="165" t="s">
        <v>545</v>
      </c>
      <c r="AP168" s="165" t="s">
        <v>545</v>
      </c>
      <c r="AQ168" s="165" t="s">
        <v>545</v>
      </c>
      <c r="AR168" s="165" t="s">
        <v>1008</v>
      </c>
      <c r="AS168" s="165" t="s">
        <v>559</v>
      </c>
      <c r="AT168" s="165" t="s">
        <v>1009</v>
      </c>
      <c r="AU168" s="165" t="s">
        <v>559</v>
      </c>
      <c r="AV168" s="165" t="s">
        <v>556</v>
      </c>
      <c r="AW168" s="165" t="s">
        <v>559</v>
      </c>
      <c r="AX168" s="165" t="s">
        <v>559</v>
      </c>
      <c r="AY168" s="165" t="s">
        <v>952</v>
      </c>
      <c r="AZ168" s="165" t="s">
        <v>1011</v>
      </c>
      <c r="BA168" s="165" t="s">
        <v>1011</v>
      </c>
      <c r="BB168" s="165" t="s">
        <v>559</v>
      </c>
      <c r="BC168" s="165" t="s">
        <v>559</v>
      </c>
      <c r="BD168" s="165" t="s">
        <v>1010</v>
      </c>
      <c r="BE168" s="165" t="s">
        <v>559</v>
      </c>
      <c r="BF168" s="108"/>
    </row>
    <row r="169" spans="1:58" x14ac:dyDescent="0.25">
      <c r="A169" s="133" t="s">
        <v>313</v>
      </c>
      <c r="B169" s="111" t="s">
        <v>312</v>
      </c>
      <c r="C169" s="165" t="s">
        <v>1126</v>
      </c>
      <c r="D169" s="165" t="s">
        <v>1126</v>
      </c>
      <c r="E169" s="165" t="s">
        <v>1017</v>
      </c>
      <c r="F169" s="165" t="s">
        <v>1017</v>
      </c>
      <c r="G169" s="165" t="s">
        <v>1017</v>
      </c>
      <c r="H169" s="165" t="s">
        <v>1017</v>
      </c>
      <c r="I169" s="165" t="s">
        <v>1017</v>
      </c>
      <c r="J169" s="165" t="s">
        <v>1013</v>
      </c>
      <c r="K169" s="165" t="s">
        <v>1013</v>
      </c>
      <c r="L169" s="165" t="s">
        <v>545</v>
      </c>
      <c r="M169" s="165" t="s">
        <v>1010</v>
      </c>
      <c r="N169" s="165" t="s">
        <v>1010</v>
      </c>
      <c r="O169" s="165" t="s">
        <v>1018</v>
      </c>
      <c r="P169" s="165" t="s">
        <v>1018</v>
      </c>
      <c r="Q169" s="165" t="s">
        <v>1015</v>
      </c>
      <c r="R169" s="165" t="s">
        <v>1015</v>
      </c>
      <c r="S169" s="165" t="s">
        <v>1019</v>
      </c>
      <c r="T169" s="165" t="s">
        <v>1020</v>
      </c>
      <c r="U169" s="165" t="s">
        <v>1020</v>
      </c>
      <c r="V169" s="165" t="s">
        <v>559</v>
      </c>
      <c r="W169" s="165" t="s">
        <v>994</v>
      </c>
      <c r="X169" s="165" t="s">
        <v>994</v>
      </c>
      <c r="Y169" s="165" t="s">
        <v>994</v>
      </c>
      <c r="Z169" s="165" t="s">
        <v>994</v>
      </c>
      <c r="AA169" s="165" t="s">
        <v>994</v>
      </c>
      <c r="AB169" s="165" t="s">
        <v>994</v>
      </c>
      <c r="AC169" s="165" t="s">
        <v>994</v>
      </c>
      <c r="AD169" s="109" t="s">
        <v>1016</v>
      </c>
      <c r="AE169" s="165" t="s">
        <v>994</v>
      </c>
      <c r="AF169" s="165" t="s">
        <v>1015</v>
      </c>
      <c r="AG169" s="165" t="s">
        <v>559</v>
      </c>
      <c r="AH169" s="165" t="s">
        <v>1013</v>
      </c>
      <c r="AI169" s="165" t="s">
        <v>1013</v>
      </c>
      <c r="AJ169" s="165" t="s">
        <v>1013</v>
      </c>
      <c r="AK169" s="167" t="s">
        <v>950</v>
      </c>
      <c r="AL169" s="165" t="s">
        <v>1012</v>
      </c>
      <c r="AM169" s="165" t="s">
        <v>1012</v>
      </c>
      <c r="AN169" s="165" t="s">
        <v>545</v>
      </c>
      <c r="AO169" s="165" t="s">
        <v>545</v>
      </c>
      <c r="AP169" s="165" t="s">
        <v>545</v>
      </c>
      <c r="AQ169" s="165" t="s">
        <v>545</v>
      </c>
      <c r="AR169" s="165" t="s">
        <v>1008</v>
      </c>
      <c r="AS169" s="165" t="s">
        <v>559</v>
      </c>
      <c r="AT169" s="165" t="s">
        <v>1009</v>
      </c>
      <c r="AU169" s="165" t="s">
        <v>559</v>
      </c>
      <c r="AV169" s="165" t="s">
        <v>556</v>
      </c>
      <c r="AW169" s="165" t="s">
        <v>559</v>
      </c>
      <c r="AX169" s="165" t="s">
        <v>559</v>
      </c>
      <c r="AY169" s="165" t="s">
        <v>952</v>
      </c>
      <c r="AZ169" s="165" t="s">
        <v>1011</v>
      </c>
      <c r="BA169" s="165" t="s">
        <v>1011</v>
      </c>
      <c r="BB169" s="165" t="s">
        <v>559</v>
      </c>
      <c r="BC169" s="165" t="s">
        <v>559</v>
      </c>
      <c r="BD169" s="165" t="s">
        <v>1010</v>
      </c>
      <c r="BE169" s="165" t="s">
        <v>559</v>
      </c>
      <c r="BF169" s="108"/>
    </row>
    <row r="170" spans="1:58" x14ac:dyDescent="0.25">
      <c r="A170" s="133" t="s">
        <v>849</v>
      </c>
      <c r="B170" s="111" t="s">
        <v>314</v>
      </c>
      <c r="C170" s="165" t="s">
        <v>1126</v>
      </c>
      <c r="D170" s="165" t="s">
        <v>1126</v>
      </c>
      <c r="E170" s="165" t="s">
        <v>1017</v>
      </c>
      <c r="F170" s="165" t="s">
        <v>1017</v>
      </c>
      <c r="G170" s="165" t="s">
        <v>1017</v>
      </c>
      <c r="H170" s="165" t="s">
        <v>1017</v>
      </c>
      <c r="I170" s="165" t="s">
        <v>1017</v>
      </c>
      <c r="J170" s="165" t="s">
        <v>1013</v>
      </c>
      <c r="K170" s="165" t="s">
        <v>1013</v>
      </c>
      <c r="L170" s="165" t="s">
        <v>545</v>
      </c>
      <c r="M170" s="165" t="s">
        <v>1010</v>
      </c>
      <c r="N170" s="165" t="s">
        <v>1010</v>
      </c>
      <c r="O170" s="165" t="s">
        <v>1018</v>
      </c>
      <c r="P170" s="165" t="s">
        <v>1018</v>
      </c>
      <c r="Q170" s="165" t="s">
        <v>1015</v>
      </c>
      <c r="R170" s="165" t="s">
        <v>1015</v>
      </c>
      <c r="S170" s="165" t="s">
        <v>1019</v>
      </c>
      <c r="T170" s="165" t="s">
        <v>1020</v>
      </c>
      <c r="U170" s="165" t="s">
        <v>1020</v>
      </c>
      <c r="V170" s="165" t="s">
        <v>559</v>
      </c>
      <c r="W170" s="165" t="s">
        <v>994</v>
      </c>
      <c r="X170" s="165" t="s">
        <v>994</v>
      </c>
      <c r="Y170" s="165" t="s">
        <v>994</v>
      </c>
      <c r="Z170" s="165" t="s">
        <v>994</v>
      </c>
      <c r="AA170" s="165" t="s">
        <v>994</v>
      </c>
      <c r="AB170" s="165" t="s">
        <v>1007</v>
      </c>
      <c r="AC170" s="165" t="s">
        <v>994</v>
      </c>
      <c r="AD170" s="109" t="s">
        <v>1016</v>
      </c>
      <c r="AE170" s="165" t="s">
        <v>994</v>
      </c>
      <c r="AF170" s="165" t="s">
        <v>1015</v>
      </c>
      <c r="AG170" s="165" t="s">
        <v>559</v>
      </c>
      <c r="AH170" s="165" t="s">
        <v>1013</v>
      </c>
      <c r="AI170" s="165" t="s">
        <v>1013</v>
      </c>
      <c r="AJ170" s="165" t="s">
        <v>1013</v>
      </c>
      <c r="AK170" s="167" t="s">
        <v>953</v>
      </c>
      <c r="AL170" s="165" t="s">
        <v>1014</v>
      </c>
      <c r="AM170" s="165" t="s">
        <v>1012</v>
      </c>
      <c r="AN170" s="165" t="s">
        <v>545</v>
      </c>
      <c r="AO170" s="165" t="s">
        <v>545</v>
      </c>
      <c r="AP170" s="165" t="s">
        <v>545</v>
      </c>
      <c r="AQ170" s="165" t="s">
        <v>545</v>
      </c>
      <c r="AR170" s="165" t="s">
        <v>1008</v>
      </c>
      <c r="AS170" s="165" t="s">
        <v>559</v>
      </c>
      <c r="AT170" s="165" t="s">
        <v>1009</v>
      </c>
      <c r="AU170" s="165" t="s">
        <v>559</v>
      </c>
      <c r="AV170" s="165" t="s">
        <v>556</v>
      </c>
      <c r="AW170" s="165" t="s">
        <v>559</v>
      </c>
      <c r="AX170" s="165" t="s">
        <v>559</v>
      </c>
      <c r="AY170" s="165" t="s">
        <v>952</v>
      </c>
      <c r="AZ170" s="165" t="s">
        <v>1011</v>
      </c>
      <c r="BA170" s="165" t="s">
        <v>1011</v>
      </c>
      <c r="BB170" s="165" t="s">
        <v>559</v>
      </c>
      <c r="BC170" s="165" t="s">
        <v>559</v>
      </c>
      <c r="BD170" s="165" t="s">
        <v>1010</v>
      </c>
      <c r="BE170" s="165" t="s">
        <v>559</v>
      </c>
      <c r="BF170" s="108"/>
    </row>
    <row r="171" spans="1:58" x14ac:dyDescent="0.25">
      <c r="A171" s="133" t="s">
        <v>317</v>
      </c>
      <c r="B171" s="111" t="s">
        <v>316</v>
      </c>
      <c r="C171" s="165" t="s">
        <v>1126</v>
      </c>
      <c r="D171" s="165" t="s">
        <v>1126</v>
      </c>
      <c r="E171" s="165" t="s">
        <v>1017</v>
      </c>
      <c r="F171" s="165" t="s">
        <v>1017</v>
      </c>
      <c r="G171" s="165" t="s">
        <v>1017</v>
      </c>
      <c r="H171" s="165" t="s">
        <v>1017</v>
      </c>
      <c r="I171" s="165" t="s">
        <v>1017</v>
      </c>
      <c r="J171" s="165" t="s">
        <v>1013</v>
      </c>
      <c r="K171" s="165" t="s">
        <v>1013</v>
      </c>
      <c r="L171" s="165" t="s">
        <v>545</v>
      </c>
      <c r="M171" s="165" t="s">
        <v>1010</v>
      </c>
      <c r="N171" s="165" t="s">
        <v>1010</v>
      </c>
      <c r="O171" s="165" t="s">
        <v>1018</v>
      </c>
      <c r="P171" s="165" t="s">
        <v>1018</v>
      </c>
      <c r="Q171" s="165" t="s">
        <v>1015</v>
      </c>
      <c r="R171" s="165" t="s">
        <v>1015</v>
      </c>
      <c r="S171" s="165" t="s">
        <v>1019</v>
      </c>
      <c r="T171" s="165" t="s">
        <v>1020</v>
      </c>
      <c r="U171" s="165" t="s">
        <v>1020</v>
      </c>
      <c r="V171" s="165" t="s">
        <v>559</v>
      </c>
      <c r="W171" s="165" t="s">
        <v>994</v>
      </c>
      <c r="X171" s="165" t="s">
        <v>994</v>
      </c>
      <c r="Y171" s="165" t="s">
        <v>994</v>
      </c>
      <c r="Z171" s="165" t="s">
        <v>994</v>
      </c>
      <c r="AA171" s="165" t="s">
        <v>994</v>
      </c>
      <c r="AB171" s="165" t="s">
        <v>1007</v>
      </c>
      <c r="AC171" s="165" t="s">
        <v>994</v>
      </c>
      <c r="AD171" s="109" t="s">
        <v>1016</v>
      </c>
      <c r="AE171" s="165" t="s">
        <v>994</v>
      </c>
      <c r="AF171" s="165" t="s">
        <v>1015</v>
      </c>
      <c r="AG171" s="165" t="s">
        <v>559</v>
      </c>
      <c r="AH171" s="165" t="s">
        <v>1013</v>
      </c>
      <c r="AI171" s="165" t="s">
        <v>1013</v>
      </c>
      <c r="AJ171" s="165" t="s">
        <v>1013</v>
      </c>
      <c r="AK171" s="167" t="s">
        <v>950</v>
      </c>
      <c r="AL171" s="165" t="s">
        <v>1012</v>
      </c>
      <c r="AM171" s="165" t="s">
        <v>1012</v>
      </c>
      <c r="AN171" s="165" t="s">
        <v>545</v>
      </c>
      <c r="AO171" s="165" t="s">
        <v>545</v>
      </c>
      <c r="AP171" s="165" t="s">
        <v>545</v>
      </c>
      <c r="AQ171" s="165" t="s">
        <v>545</v>
      </c>
      <c r="AR171" s="165" t="s">
        <v>1008</v>
      </c>
      <c r="AS171" s="165" t="s">
        <v>559</v>
      </c>
      <c r="AT171" s="165" t="s">
        <v>1009</v>
      </c>
      <c r="AU171" s="165" t="s">
        <v>559</v>
      </c>
      <c r="AV171" s="165" t="s">
        <v>556</v>
      </c>
      <c r="AW171" s="165" t="s">
        <v>559</v>
      </c>
      <c r="AX171" s="165" t="s">
        <v>559</v>
      </c>
      <c r="AY171" s="165" t="s">
        <v>952</v>
      </c>
      <c r="AZ171" s="165" t="s">
        <v>1011</v>
      </c>
      <c r="BA171" s="165" t="s">
        <v>1011</v>
      </c>
      <c r="BB171" s="165" t="s">
        <v>559</v>
      </c>
      <c r="BC171" s="165" t="s">
        <v>559</v>
      </c>
      <c r="BD171" s="165" t="s">
        <v>1010</v>
      </c>
      <c r="BE171" s="165" t="s">
        <v>559</v>
      </c>
      <c r="BF171" s="108"/>
    </row>
    <row r="172" spans="1:58" x14ac:dyDescent="0.25">
      <c r="A172" s="133" t="s">
        <v>850</v>
      </c>
      <c r="B172" s="111" t="s">
        <v>318</v>
      </c>
      <c r="C172" s="165" t="s">
        <v>1126</v>
      </c>
      <c r="D172" s="165" t="s">
        <v>1126</v>
      </c>
      <c r="E172" s="165" t="s">
        <v>1017</v>
      </c>
      <c r="F172" s="165" t="s">
        <v>1017</v>
      </c>
      <c r="G172" s="165" t="s">
        <v>1017</v>
      </c>
      <c r="H172" s="165" t="s">
        <v>1017</v>
      </c>
      <c r="I172" s="165" t="s">
        <v>1017</v>
      </c>
      <c r="J172" s="165" t="s">
        <v>1013</v>
      </c>
      <c r="K172" s="165" t="s">
        <v>1013</v>
      </c>
      <c r="L172" s="165" t="s">
        <v>545</v>
      </c>
      <c r="M172" s="165" t="s">
        <v>1010</v>
      </c>
      <c r="N172" s="165" t="s">
        <v>1010</v>
      </c>
      <c r="O172" s="165" t="s">
        <v>1018</v>
      </c>
      <c r="P172" s="165" t="s">
        <v>1018</v>
      </c>
      <c r="Q172" s="165" t="s">
        <v>1015</v>
      </c>
      <c r="R172" s="165" t="s">
        <v>1015</v>
      </c>
      <c r="S172" s="165" t="s">
        <v>1019</v>
      </c>
      <c r="T172" s="165" t="s">
        <v>1020</v>
      </c>
      <c r="U172" s="165" t="s">
        <v>1020</v>
      </c>
      <c r="V172" s="165" t="s">
        <v>559</v>
      </c>
      <c r="W172" s="165" t="s">
        <v>994</v>
      </c>
      <c r="X172" s="165" t="s">
        <v>994</v>
      </c>
      <c r="Y172" s="165" t="s">
        <v>994</v>
      </c>
      <c r="Z172" s="165" t="s">
        <v>994</v>
      </c>
      <c r="AA172" s="165" t="s">
        <v>994</v>
      </c>
      <c r="AB172" s="165" t="s">
        <v>1007</v>
      </c>
      <c r="AC172" s="165" t="s">
        <v>994</v>
      </c>
      <c r="AD172" s="109" t="s">
        <v>1016</v>
      </c>
      <c r="AE172" s="165" t="s">
        <v>994</v>
      </c>
      <c r="AF172" s="165" t="s">
        <v>1015</v>
      </c>
      <c r="AG172" s="165" t="s">
        <v>559</v>
      </c>
      <c r="AH172" s="165" t="s">
        <v>1013</v>
      </c>
      <c r="AI172" s="165" t="s">
        <v>1013</v>
      </c>
      <c r="AJ172" s="165" t="s">
        <v>1013</v>
      </c>
      <c r="AK172" s="167" t="s">
        <v>950</v>
      </c>
      <c r="AL172" s="165" t="s">
        <v>1012</v>
      </c>
      <c r="AM172" s="165" t="s">
        <v>1012</v>
      </c>
      <c r="AN172" s="165" t="s">
        <v>545</v>
      </c>
      <c r="AO172" s="165" t="s">
        <v>545</v>
      </c>
      <c r="AP172" s="165" t="s">
        <v>545</v>
      </c>
      <c r="AQ172" s="165" t="s">
        <v>545</v>
      </c>
      <c r="AR172" s="165" t="s">
        <v>1008</v>
      </c>
      <c r="AS172" s="165" t="s">
        <v>559</v>
      </c>
      <c r="AT172" s="165" t="s">
        <v>1009</v>
      </c>
      <c r="AU172" s="165" t="s">
        <v>559</v>
      </c>
      <c r="AV172" s="165" t="s">
        <v>556</v>
      </c>
      <c r="AW172" s="165" t="s">
        <v>559</v>
      </c>
      <c r="AX172" s="165" t="s">
        <v>559</v>
      </c>
      <c r="AY172" s="165" t="s">
        <v>952</v>
      </c>
      <c r="AZ172" s="165" t="s">
        <v>1011</v>
      </c>
      <c r="BA172" s="165" t="s">
        <v>1011</v>
      </c>
      <c r="BB172" s="165" t="s">
        <v>559</v>
      </c>
      <c r="BC172" s="165" t="s">
        <v>559</v>
      </c>
      <c r="BD172" s="165" t="s">
        <v>1010</v>
      </c>
      <c r="BE172" s="165" t="s">
        <v>559</v>
      </c>
      <c r="BF172" s="108"/>
    </row>
    <row r="173" spans="1:58" x14ac:dyDescent="0.25">
      <c r="A173" s="133" t="s">
        <v>320</v>
      </c>
      <c r="B173" s="111" t="s">
        <v>319</v>
      </c>
      <c r="C173" s="165" t="s">
        <v>1126</v>
      </c>
      <c r="D173" s="165" t="s">
        <v>1126</v>
      </c>
      <c r="E173" s="165" t="s">
        <v>1017</v>
      </c>
      <c r="F173" s="165" t="s">
        <v>1017</v>
      </c>
      <c r="G173" s="165" t="s">
        <v>1017</v>
      </c>
      <c r="H173" s="165" t="s">
        <v>1017</v>
      </c>
      <c r="I173" s="165" t="s">
        <v>1017</v>
      </c>
      <c r="J173" s="165" t="s">
        <v>1013</v>
      </c>
      <c r="K173" s="165" t="s">
        <v>1013</v>
      </c>
      <c r="L173" s="165" t="s">
        <v>545</v>
      </c>
      <c r="M173" s="165" t="s">
        <v>1010</v>
      </c>
      <c r="N173" s="165" t="s">
        <v>1010</v>
      </c>
      <c r="O173" s="165" t="s">
        <v>1018</v>
      </c>
      <c r="P173" s="165" t="s">
        <v>1018</v>
      </c>
      <c r="Q173" s="165" t="s">
        <v>1015</v>
      </c>
      <c r="R173" s="165" t="s">
        <v>1015</v>
      </c>
      <c r="S173" s="165" t="s">
        <v>1019</v>
      </c>
      <c r="T173" s="165" t="s">
        <v>1020</v>
      </c>
      <c r="U173" s="165" t="s">
        <v>1020</v>
      </c>
      <c r="V173" s="165" t="s">
        <v>559</v>
      </c>
      <c r="W173" s="165" t="s">
        <v>994</v>
      </c>
      <c r="X173" s="165" t="s">
        <v>994</v>
      </c>
      <c r="Y173" s="165" t="s">
        <v>994</v>
      </c>
      <c r="Z173" s="165" t="s">
        <v>994</v>
      </c>
      <c r="AA173" s="165" t="s">
        <v>994</v>
      </c>
      <c r="AB173" s="165" t="s">
        <v>1007</v>
      </c>
      <c r="AC173" s="165" t="s">
        <v>994</v>
      </c>
      <c r="AD173" s="109" t="s">
        <v>1016</v>
      </c>
      <c r="AE173" s="165" t="s">
        <v>994</v>
      </c>
      <c r="AF173" s="165" t="s">
        <v>1015</v>
      </c>
      <c r="AG173" s="165" t="s">
        <v>559</v>
      </c>
      <c r="AH173" s="165" t="s">
        <v>1013</v>
      </c>
      <c r="AI173" s="165" t="s">
        <v>1013</v>
      </c>
      <c r="AJ173" s="165" t="s">
        <v>1013</v>
      </c>
      <c r="AK173" s="167" t="s">
        <v>953</v>
      </c>
      <c r="AL173" s="165" t="s">
        <v>1012</v>
      </c>
      <c r="AM173" s="165" t="s">
        <v>1012</v>
      </c>
      <c r="AN173" s="165" t="s">
        <v>545</v>
      </c>
      <c r="AO173" s="165" t="s">
        <v>545</v>
      </c>
      <c r="AP173" s="165" t="s">
        <v>545</v>
      </c>
      <c r="AQ173" s="165" t="s">
        <v>545</v>
      </c>
      <c r="AR173" s="165" t="s">
        <v>1008</v>
      </c>
      <c r="AS173" s="165" t="s">
        <v>559</v>
      </c>
      <c r="AT173" s="165" t="s">
        <v>1009</v>
      </c>
      <c r="AU173" s="165" t="s">
        <v>559</v>
      </c>
      <c r="AV173" s="165" t="s">
        <v>556</v>
      </c>
      <c r="AW173" s="165" t="s">
        <v>559</v>
      </c>
      <c r="AX173" s="165" t="s">
        <v>559</v>
      </c>
      <c r="AY173" s="165" t="s">
        <v>952</v>
      </c>
      <c r="AZ173" s="165" t="s">
        <v>1011</v>
      </c>
      <c r="BA173" s="165" t="s">
        <v>1011</v>
      </c>
      <c r="BB173" s="165" t="s">
        <v>559</v>
      </c>
      <c r="BC173" s="165" t="s">
        <v>559</v>
      </c>
      <c r="BD173" s="165" t="s">
        <v>1010</v>
      </c>
      <c r="BE173" s="165" t="s">
        <v>559</v>
      </c>
      <c r="BF173" s="108"/>
    </row>
    <row r="174" spans="1:58" x14ac:dyDescent="0.25">
      <c r="A174" s="133" t="s">
        <v>940</v>
      </c>
      <c r="B174" s="111" t="s">
        <v>187</v>
      </c>
      <c r="C174" s="165" t="s">
        <v>1126</v>
      </c>
      <c r="D174" s="165" t="s">
        <v>1126</v>
      </c>
      <c r="E174" s="165" t="s">
        <v>1017</v>
      </c>
      <c r="F174" s="165" t="s">
        <v>1017</v>
      </c>
      <c r="G174" s="165" t="s">
        <v>1017</v>
      </c>
      <c r="H174" s="165" t="s">
        <v>1017</v>
      </c>
      <c r="I174" s="165" t="s">
        <v>1017</v>
      </c>
      <c r="J174" s="165" t="s">
        <v>1013</v>
      </c>
      <c r="K174" s="165" t="s">
        <v>1013</v>
      </c>
      <c r="L174" s="165" t="s">
        <v>545</v>
      </c>
      <c r="M174" s="165" t="s">
        <v>1010</v>
      </c>
      <c r="N174" s="165" t="s">
        <v>1010</v>
      </c>
      <c r="O174" s="165" t="s">
        <v>1018</v>
      </c>
      <c r="P174" s="165" t="s">
        <v>1018</v>
      </c>
      <c r="Q174" s="165" t="s">
        <v>1015</v>
      </c>
      <c r="R174" s="165" t="s">
        <v>1015</v>
      </c>
      <c r="S174" s="165" t="s">
        <v>1019</v>
      </c>
      <c r="T174" s="165" t="s">
        <v>1020</v>
      </c>
      <c r="U174" s="165" t="s">
        <v>1020</v>
      </c>
      <c r="V174" s="165" t="s">
        <v>559</v>
      </c>
      <c r="W174" s="165" t="s">
        <v>994</v>
      </c>
      <c r="X174" s="165" t="s">
        <v>994</v>
      </c>
      <c r="Y174" s="165" t="s">
        <v>994</v>
      </c>
      <c r="Z174" s="165" t="s">
        <v>994</v>
      </c>
      <c r="AA174" s="165" t="s">
        <v>994</v>
      </c>
      <c r="AB174" s="165" t="s">
        <v>994</v>
      </c>
      <c r="AC174" s="165" t="s">
        <v>994</v>
      </c>
      <c r="AD174" s="109" t="s">
        <v>1016</v>
      </c>
      <c r="AE174" s="165" t="s">
        <v>994</v>
      </c>
      <c r="AF174" s="165" t="s">
        <v>1015</v>
      </c>
      <c r="AG174" s="165" t="s">
        <v>559</v>
      </c>
      <c r="AH174" s="165" t="s">
        <v>1013</v>
      </c>
      <c r="AI174" s="165" t="s">
        <v>1013</v>
      </c>
      <c r="AJ174" s="165" t="s">
        <v>1013</v>
      </c>
      <c r="AK174" s="167" t="s">
        <v>953</v>
      </c>
      <c r="AL174" s="165" t="s">
        <v>1012</v>
      </c>
      <c r="AM174" s="165" t="s">
        <v>1012</v>
      </c>
      <c r="AN174" s="165" t="s">
        <v>545</v>
      </c>
      <c r="AO174" s="165" t="s">
        <v>545</v>
      </c>
      <c r="AP174" s="165" t="s">
        <v>545</v>
      </c>
      <c r="AQ174" s="165" t="s">
        <v>545</v>
      </c>
      <c r="AR174" s="165" t="s">
        <v>1008</v>
      </c>
      <c r="AS174" s="165" t="s">
        <v>559</v>
      </c>
      <c r="AT174" s="165" t="s">
        <v>1009</v>
      </c>
      <c r="AU174" s="165" t="s">
        <v>559</v>
      </c>
      <c r="AV174" s="165" t="s">
        <v>556</v>
      </c>
      <c r="AW174" s="165" t="s">
        <v>559</v>
      </c>
      <c r="AX174" s="165" t="s">
        <v>559</v>
      </c>
      <c r="AY174" s="165" t="s">
        <v>952</v>
      </c>
      <c r="AZ174" s="165" t="s">
        <v>1011</v>
      </c>
      <c r="BA174" s="165" t="s">
        <v>1011</v>
      </c>
      <c r="BB174" s="165" t="s">
        <v>559</v>
      </c>
      <c r="BC174" s="165" t="s">
        <v>559</v>
      </c>
      <c r="BD174" s="165" t="s">
        <v>1010</v>
      </c>
      <c r="BE174" s="165" t="s">
        <v>559</v>
      </c>
      <c r="BF174" s="108"/>
    </row>
    <row r="175" spans="1:58" x14ac:dyDescent="0.25">
      <c r="A175" s="133" t="s">
        <v>373</v>
      </c>
      <c r="B175" s="111" t="s">
        <v>91</v>
      </c>
      <c r="C175" s="165" t="s">
        <v>1126</v>
      </c>
      <c r="D175" s="165" t="s">
        <v>1126</v>
      </c>
      <c r="E175" s="165" t="s">
        <v>1017</v>
      </c>
      <c r="F175" s="165" t="s">
        <v>1017</v>
      </c>
      <c r="G175" s="165" t="s">
        <v>1017</v>
      </c>
      <c r="H175" s="165" t="s">
        <v>1017</v>
      </c>
      <c r="I175" s="165" t="s">
        <v>1017</v>
      </c>
      <c r="J175" s="165" t="s">
        <v>1013</v>
      </c>
      <c r="K175" s="165" t="s">
        <v>1013</v>
      </c>
      <c r="L175" s="165" t="s">
        <v>545</v>
      </c>
      <c r="M175" s="165" t="s">
        <v>1010</v>
      </c>
      <c r="N175" s="165" t="s">
        <v>1010</v>
      </c>
      <c r="O175" s="165" t="s">
        <v>1018</v>
      </c>
      <c r="P175" s="165" t="s">
        <v>1018</v>
      </c>
      <c r="Q175" s="165" t="s">
        <v>1015</v>
      </c>
      <c r="R175" s="165" t="s">
        <v>1015</v>
      </c>
      <c r="S175" s="165" t="s">
        <v>1019</v>
      </c>
      <c r="T175" s="165" t="s">
        <v>1020</v>
      </c>
      <c r="U175" s="165" t="s">
        <v>1020</v>
      </c>
      <c r="V175" s="165" t="s">
        <v>559</v>
      </c>
      <c r="W175" s="165" t="s">
        <v>994</v>
      </c>
      <c r="X175" s="165" t="s">
        <v>994</v>
      </c>
      <c r="Y175" s="165" t="s">
        <v>994</v>
      </c>
      <c r="Z175" s="165" t="s">
        <v>994</v>
      </c>
      <c r="AA175" s="165" t="s">
        <v>994</v>
      </c>
      <c r="AB175" s="165" t="s">
        <v>950</v>
      </c>
      <c r="AC175" s="165" t="s">
        <v>994</v>
      </c>
      <c r="AD175" s="109" t="s">
        <v>1016</v>
      </c>
      <c r="AE175" s="165" t="s">
        <v>994</v>
      </c>
      <c r="AF175" s="165" t="s">
        <v>1015</v>
      </c>
      <c r="AG175" s="165" t="s">
        <v>559</v>
      </c>
      <c r="AH175" s="165" t="s">
        <v>1013</v>
      </c>
      <c r="AI175" s="165" t="s">
        <v>1013</v>
      </c>
      <c r="AJ175" s="165" t="s">
        <v>1013</v>
      </c>
      <c r="AK175" s="167" t="s">
        <v>950</v>
      </c>
      <c r="AL175" s="165" t="s">
        <v>1012</v>
      </c>
      <c r="AM175" s="165" t="s">
        <v>1012</v>
      </c>
      <c r="AN175" s="165" t="s">
        <v>545</v>
      </c>
      <c r="AO175" s="165" t="s">
        <v>545</v>
      </c>
      <c r="AP175" s="165" t="s">
        <v>545</v>
      </c>
      <c r="AQ175" s="165" t="s">
        <v>545</v>
      </c>
      <c r="AR175" s="165" t="s">
        <v>1008</v>
      </c>
      <c r="AS175" s="165" t="s">
        <v>559</v>
      </c>
      <c r="AT175" s="165" t="s">
        <v>1009</v>
      </c>
      <c r="AU175" s="165" t="s">
        <v>559</v>
      </c>
      <c r="AV175" s="165" t="s">
        <v>556</v>
      </c>
      <c r="AW175" s="165" t="s">
        <v>559</v>
      </c>
      <c r="AX175" s="165" t="s">
        <v>559</v>
      </c>
      <c r="AY175" s="165" t="s">
        <v>952</v>
      </c>
      <c r="AZ175" s="165" t="s">
        <v>1011</v>
      </c>
      <c r="BA175" s="165" t="s">
        <v>1011</v>
      </c>
      <c r="BB175" s="165" t="s">
        <v>559</v>
      </c>
      <c r="BC175" s="165" t="s">
        <v>559</v>
      </c>
      <c r="BD175" s="165" t="s">
        <v>1010</v>
      </c>
      <c r="BE175" s="165" t="s">
        <v>559</v>
      </c>
      <c r="BF175" s="108"/>
    </row>
    <row r="176" spans="1:58" x14ac:dyDescent="0.25">
      <c r="A176" s="133" t="s">
        <v>322</v>
      </c>
      <c r="B176" s="111" t="s">
        <v>321</v>
      </c>
      <c r="C176" s="165" t="s">
        <v>1126</v>
      </c>
      <c r="D176" s="165" t="s">
        <v>1126</v>
      </c>
      <c r="E176" s="165" t="s">
        <v>1017</v>
      </c>
      <c r="F176" s="165" t="s">
        <v>1017</v>
      </c>
      <c r="G176" s="165" t="s">
        <v>1017</v>
      </c>
      <c r="H176" s="165" t="s">
        <v>1017</v>
      </c>
      <c r="I176" s="165" t="s">
        <v>1017</v>
      </c>
      <c r="J176" s="165" t="s">
        <v>1013</v>
      </c>
      <c r="K176" s="165" t="s">
        <v>1013</v>
      </c>
      <c r="L176" s="165" t="s">
        <v>545</v>
      </c>
      <c r="M176" s="165" t="s">
        <v>1010</v>
      </c>
      <c r="N176" s="165" t="s">
        <v>1010</v>
      </c>
      <c r="O176" s="165" t="s">
        <v>1018</v>
      </c>
      <c r="P176" s="165" t="s">
        <v>1018</v>
      </c>
      <c r="Q176" s="165" t="s">
        <v>1015</v>
      </c>
      <c r="R176" s="165" t="s">
        <v>1015</v>
      </c>
      <c r="S176" s="165" t="s">
        <v>1019</v>
      </c>
      <c r="T176" s="165" t="s">
        <v>1020</v>
      </c>
      <c r="U176" s="165" t="s">
        <v>1020</v>
      </c>
      <c r="V176" s="165" t="s">
        <v>559</v>
      </c>
      <c r="W176" s="165" t="s">
        <v>994</v>
      </c>
      <c r="X176" s="165" t="s">
        <v>994</v>
      </c>
      <c r="Y176" s="165" t="s">
        <v>994</v>
      </c>
      <c r="Z176" s="165" t="s">
        <v>994</v>
      </c>
      <c r="AA176" s="165" t="s">
        <v>994</v>
      </c>
      <c r="AB176" s="165" t="s">
        <v>1007</v>
      </c>
      <c r="AC176" s="165" t="s">
        <v>994</v>
      </c>
      <c r="AD176" s="109" t="s">
        <v>1016</v>
      </c>
      <c r="AE176" s="165" t="s">
        <v>994</v>
      </c>
      <c r="AF176" s="165" t="s">
        <v>1015</v>
      </c>
      <c r="AG176" s="165" t="s">
        <v>559</v>
      </c>
      <c r="AH176" s="165" t="s">
        <v>1013</v>
      </c>
      <c r="AI176" s="165" t="s">
        <v>1013</v>
      </c>
      <c r="AJ176" s="165" t="s">
        <v>1013</v>
      </c>
      <c r="AK176" s="167" t="s">
        <v>953</v>
      </c>
      <c r="AL176" s="165" t="s">
        <v>1012</v>
      </c>
      <c r="AM176" s="165" t="s">
        <v>1012</v>
      </c>
      <c r="AN176" s="165" t="s">
        <v>545</v>
      </c>
      <c r="AO176" s="165" t="s">
        <v>545</v>
      </c>
      <c r="AP176" s="165" t="s">
        <v>545</v>
      </c>
      <c r="AQ176" s="165" t="s">
        <v>545</v>
      </c>
      <c r="AR176" s="165" t="s">
        <v>1008</v>
      </c>
      <c r="AS176" s="165" t="s">
        <v>559</v>
      </c>
      <c r="AT176" s="165" t="s">
        <v>1009</v>
      </c>
      <c r="AU176" s="165" t="s">
        <v>559</v>
      </c>
      <c r="AV176" s="165" t="s">
        <v>556</v>
      </c>
      <c r="AW176" s="165" t="s">
        <v>559</v>
      </c>
      <c r="AX176" s="165" t="s">
        <v>559</v>
      </c>
      <c r="AY176" s="165" t="s">
        <v>952</v>
      </c>
      <c r="AZ176" s="165" t="s">
        <v>1011</v>
      </c>
      <c r="BA176" s="165" t="s">
        <v>1011</v>
      </c>
      <c r="BB176" s="165" t="s">
        <v>559</v>
      </c>
      <c r="BC176" s="165" t="s">
        <v>559</v>
      </c>
      <c r="BD176" s="165" t="s">
        <v>1010</v>
      </c>
      <c r="BE176" s="165" t="s">
        <v>559</v>
      </c>
      <c r="BF176" s="108"/>
    </row>
    <row r="177" spans="1:58" x14ac:dyDescent="0.25">
      <c r="A177" s="133" t="s">
        <v>324</v>
      </c>
      <c r="B177" s="111" t="s">
        <v>323</v>
      </c>
      <c r="C177" s="165" t="s">
        <v>1126</v>
      </c>
      <c r="D177" s="165" t="s">
        <v>1126</v>
      </c>
      <c r="E177" s="165" t="s">
        <v>1017</v>
      </c>
      <c r="F177" s="165" t="s">
        <v>1017</v>
      </c>
      <c r="G177" s="165" t="s">
        <v>1017</v>
      </c>
      <c r="H177" s="165" t="s">
        <v>1017</v>
      </c>
      <c r="I177" s="165" t="s">
        <v>1017</v>
      </c>
      <c r="J177" s="165" t="s">
        <v>1013</v>
      </c>
      <c r="K177" s="165" t="s">
        <v>1013</v>
      </c>
      <c r="L177" s="165" t="s">
        <v>545</v>
      </c>
      <c r="M177" s="165" t="s">
        <v>1010</v>
      </c>
      <c r="N177" s="165" t="s">
        <v>1010</v>
      </c>
      <c r="O177" s="165" t="s">
        <v>1018</v>
      </c>
      <c r="P177" s="165" t="s">
        <v>1018</v>
      </c>
      <c r="Q177" s="165" t="s">
        <v>1015</v>
      </c>
      <c r="R177" s="165" t="s">
        <v>1015</v>
      </c>
      <c r="S177" s="165" t="s">
        <v>1019</v>
      </c>
      <c r="T177" s="165" t="s">
        <v>1020</v>
      </c>
      <c r="U177" s="165" t="s">
        <v>1020</v>
      </c>
      <c r="V177" s="165" t="s">
        <v>559</v>
      </c>
      <c r="W177" s="165" t="s">
        <v>994</v>
      </c>
      <c r="X177" s="165" t="s">
        <v>994</v>
      </c>
      <c r="Y177" s="165" t="s">
        <v>994</v>
      </c>
      <c r="Z177" s="165" t="s">
        <v>994</v>
      </c>
      <c r="AA177" s="165" t="s">
        <v>994</v>
      </c>
      <c r="AB177" s="165" t="s">
        <v>950</v>
      </c>
      <c r="AC177" s="165" t="s">
        <v>994</v>
      </c>
      <c r="AD177" s="109" t="s">
        <v>1016</v>
      </c>
      <c r="AE177" s="165" t="s">
        <v>994</v>
      </c>
      <c r="AF177" s="165" t="s">
        <v>1015</v>
      </c>
      <c r="AG177" s="165" t="s">
        <v>559</v>
      </c>
      <c r="AH177" s="165" t="s">
        <v>1013</v>
      </c>
      <c r="AI177" s="165" t="s">
        <v>1013</v>
      </c>
      <c r="AJ177" s="165" t="s">
        <v>1013</v>
      </c>
      <c r="AK177" s="167" t="s">
        <v>950</v>
      </c>
      <c r="AL177" s="165" t="s">
        <v>1012</v>
      </c>
      <c r="AM177" s="165" t="s">
        <v>1012</v>
      </c>
      <c r="AN177" s="165" t="s">
        <v>545</v>
      </c>
      <c r="AO177" s="165" t="s">
        <v>545</v>
      </c>
      <c r="AP177" s="165" t="s">
        <v>545</v>
      </c>
      <c r="AQ177" s="165" t="s">
        <v>545</v>
      </c>
      <c r="AR177" s="165" t="s">
        <v>1008</v>
      </c>
      <c r="AS177" s="165" t="s">
        <v>559</v>
      </c>
      <c r="AT177" s="165" t="s">
        <v>1009</v>
      </c>
      <c r="AU177" s="165" t="s">
        <v>559</v>
      </c>
      <c r="AV177" s="165" t="s">
        <v>556</v>
      </c>
      <c r="AW177" s="165" t="s">
        <v>559</v>
      </c>
      <c r="AX177" s="165" t="s">
        <v>559</v>
      </c>
      <c r="AY177" s="165" t="s">
        <v>952</v>
      </c>
      <c r="AZ177" s="165" t="s">
        <v>1011</v>
      </c>
      <c r="BA177" s="165" t="s">
        <v>1011</v>
      </c>
      <c r="BB177" s="165" t="s">
        <v>559</v>
      </c>
      <c r="BC177" s="165" t="s">
        <v>559</v>
      </c>
      <c r="BD177" s="165" t="s">
        <v>1010</v>
      </c>
      <c r="BE177" s="165" t="s">
        <v>559</v>
      </c>
      <c r="BF177" s="108"/>
    </row>
    <row r="178" spans="1:58" x14ac:dyDescent="0.25">
      <c r="A178" s="133" t="s">
        <v>326</v>
      </c>
      <c r="B178" s="111" t="s">
        <v>325</v>
      </c>
      <c r="C178" s="165" t="s">
        <v>1126</v>
      </c>
      <c r="D178" s="165" t="s">
        <v>1126</v>
      </c>
      <c r="E178" s="165" t="s">
        <v>1017</v>
      </c>
      <c r="F178" s="165" t="s">
        <v>1017</v>
      </c>
      <c r="G178" s="165" t="s">
        <v>1017</v>
      </c>
      <c r="H178" s="165" t="s">
        <v>1017</v>
      </c>
      <c r="I178" s="165" t="s">
        <v>1017</v>
      </c>
      <c r="J178" s="165" t="s">
        <v>1013</v>
      </c>
      <c r="K178" s="165" t="s">
        <v>1013</v>
      </c>
      <c r="L178" s="165" t="s">
        <v>545</v>
      </c>
      <c r="M178" s="165" t="s">
        <v>1010</v>
      </c>
      <c r="N178" s="165" t="s">
        <v>1010</v>
      </c>
      <c r="O178" s="165" t="s">
        <v>1018</v>
      </c>
      <c r="P178" s="165" t="s">
        <v>1018</v>
      </c>
      <c r="Q178" s="165" t="s">
        <v>1015</v>
      </c>
      <c r="R178" s="165" t="s">
        <v>1015</v>
      </c>
      <c r="S178" s="165" t="s">
        <v>1019</v>
      </c>
      <c r="T178" s="165" t="s">
        <v>1020</v>
      </c>
      <c r="U178" s="165" t="s">
        <v>1020</v>
      </c>
      <c r="V178" s="165" t="s">
        <v>559</v>
      </c>
      <c r="W178" s="165" t="s">
        <v>994</v>
      </c>
      <c r="X178" s="165" t="s">
        <v>994</v>
      </c>
      <c r="Y178" s="165" t="s">
        <v>994</v>
      </c>
      <c r="Z178" s="165" t="s">
        <v>994</v>
      </c>
      <c r="AA178" s="165" t="s">
        <v>994</v>
      </c>
      <c r="AB178" s="165" t="s">
        <v>994</v>
      </c>
      <c r="AC178" s="165" t="s">
        <v>994</v>
      </c>
      <c r="AD178" s="109" t="s">
        <v>1016</v>
      </c>
      <c r="AE178" s="165" t="s">
        <v>994</v>
      </c>
      <c r="AF178" s="165" t="s">
        <v>1015</v>
      </c>
      <c r="AG178" s="165" t="s">
        <v>559</v>
      </c>
      <c r="AH178" s="165" t="s">
        <v>1013</v>
      </c>
      <c r="AI178" s="165" t="s">
        <v>1013</v>
      </c>
      <c r="AJ178" s="165" t="s">
        <v>1013</v>
      </c>
      <c r="AK178" s="167" t="s">
        <v>950</v>
      </c>
      <c r="AL178" s="165" t="s">
        <v>1012</v>
      </c>
      <c r="AM178" s="165" t="s">
        <v>1012</v>
      </c>
      <c r="AN178" s="165" t="s">
        <v>545</v>
      </c>
      <c r="AO178" s="165" t="s">
        <v>545</v>
      </c>
      <c r="AP178" s="165" t="s">
        <v>545</v>
      </c>
      <c r="AQ178" s="165" t="s">
        <v>545</v>
      </c>
      <c r="AR178" s="165" t="s">
        <v>1008</v>
      </c>
      <c r="AS178" s="165" t="s">
        <v>559</v>
      </c>
      <c r="AT178" s="165" t="s">
        <v>1009</v>
      </c>
      <c r="AU178" s="165" t="s">
        <v>559</v>
      </c>
      <c r="AV178" s="165" t="s">
        <v>556</v>
      </c>
      <c r="AW178" s="165" t="s">
        <v>559</v>
      </c>
      <c r="AX178" s="165" t="s">
        <v>559</v>
      </c>
      <c r="AY178" s="165" t="s">
        <v>952</v>
      </c>
      <c r="AZ178" s="165" t="s">
        <v>1011</v>
      </c>
      <c r="BA178" s="165" t="s">
        <v>1011</v>
      </c>
      <c r="BB178" s="165" t="s">
        <v>559</v>
      </c>
      <c r="BC178" s="165" t="s">
        <v>559</v>
      </c>
      <c r="BD178" s="165" t="s">
        <v>1010</v>
      </c>
      <c r="BE178" s="165" t="s">
        <v>559</v>
      </c>
      <c r="BF178" s="108"/>
    </row>
    <row r="179" spans="1:58" x14ac:dyDescent="0.25">
      <c r="A179" s="133" t="s">
        <v>328</v>
      </c>
      <c r="B179" s="111" t="s">
        <v>327</v>
      </c>
      <c r="C179" s="165" t="s">
        <v>1126</v>
      </c>
      <c r="D179" s="165" t="s">
        <v>1126</v>
      </c>
      <c r="E179" s="165" t="s">
        <v>1017</v>
      </c>
      <c r="F179" s="165" t="s">
        <v>1017</v>
      </c>
      <c r="G179" s="165" t="s">
        <v>1017</v>
      </c>
      <c r="H179" s="165" t="s">
        <v>1017</v>
      </c>
      <c r="I179" s="165" t="s">
        <v>1017</v>
      </c>
      <c r="J179" s="165" t="s">
        <v>1013</v>
      </c>
      <c r="K179" s="165" t="s">
        <v>1013</v>
      </c>
      <c r="L179" s="165" t="s">
        <v>545</v>
      </c>
      <c r="M179" s="165" t="s">
        <v>1010</v>
      </c>
      <c r="N179" s="165" t="s">
        <v>1010</v>
      </c>
      <c r="O179" s="165" t="s">
        <v>1018</v>
      </c>
      <c r="P179" s="165" t="s">
        <v>1018</v>
      </c>
      <c r="Q179" s="165" t="s">
        <v>1015</v>
      </c>
      <c r="R179" s="165" t="s">
        <v>1015</v>
      </c>
      <c r="S179" s="165" t="s">
        <v>1019</v>
      </c>
      <c r="T179" s="165" t="s">
        <v>1020</v>
      </c>
      <c r="U179" s="165" t="s">
        <v>1020</v>
      </c>
      <c r="V179" s="165" t="s">
        <v>559</v>
      </c>
      <c r="W179" s="165" t="s">
        <v>994</v>
      </c>
      <c r="X179" s="165" t="s">
        <v>994</v>
      </c>
      <c r="Y179" s="165" t="s">
        <v>994</v>
      </c>
      <c r="Z179" s="165" t="s">
        <v>994</v>
      </c>
      <c r="AA179" s="165" t="s">
        <v>994</v>
      </c>
      <c r="AB179" s="165" t="s">
        <v>1007</v>
      </c>
      <c r="AC179" s="165" t="s">
        <v>994</v>
      </c>
      <c r="AD179" s="109" t="s">
        <v>1016</v>
      </c>
      <c r="AE179" s="165" t="s">
        <v>994</v>
      </c>
      <c r="AF179" s="165" t="s">
        <v>1015</v>
      </c>
      <c r="AG179" s="165" t="s">
        <v>559</v>
      </c>
      <c r="AH179" s="165" t="s">
        <v>1013</v>
      </c>
      <c r="AI179" s="165" t="s">
        <v>1013</v>
      </c>
      <c r="AJ179" s="165" t="s">
        <v>1013</v>
      </c>
      <c r="AK179" s="167" t="s">
        <v>950</v>
      </c>
      <c r="AL179" s="165" t="s">
        <v>1012</v>
      </c>
      <c r="AM179" s="165" t="s">
        <v>1012</v>
      </c>
      <c r="AN179" s="165" t="s">
        <v>545</v>
      </c>
      <c r="AO179" s="165" t="s">
        <v>545</v>
      </c>
      <c r="AP179" s="165" t="s">
        <v>545</v>
      </c>
      <c r="AQ179" s="165" t="s">
        <v>545</v>
      </c>
      <c r="AR179" s="165" t="s">
        <v>1008</v>
      </c>
      <c r="AS179" s="165" t="s">
        <v>559</v>
      </c>
      <c r="AT179" s="165" t="s">
        <v>1009</v>
      </c>
      <c r="AU179" s="165" t="s">
        <v>559</v>
      </c>
      <c r="AV179" s="165" t="s">
        <v>556</v>
      </c>
      <c r="AW179" s="165" t="s">
        <v>559</v>
      </c>
      <c r="AX179" s="165" t="s">
        <v>559</v>
      </c>
      <c r="AY179" s="165" t="s">
        <v>952</v>
      </c>
      <c r="AZ179" s="165" t="s">
        <v>1011</v>
      </c>
      <c r="BA179" s="165" t="s">
        <v>1011</v>
      </c>
      <c r="BB179" s="165" t="s">
        <v>559</v>
      </c>
      <c r="BC179" s="165" t="s">
        <v>559</v>
      </c>
      <c r="BD179" s="165" t="s">
        <v>1010</v>
      </c>
      <c r="BE179" s="165" t="s">
        <v>559</v>
      </c>
      <c r="BF179" s="108"/>
    </row>
    <row r="180" spans="1:58" x14ac:dyDescent="0.25">
      <c r="A180" s="133" t="s">
        <v>330</v>
      </c>
      <c r="B180" s="111" t="s">
        <v>329</v>
      </c>
      <c r="C180" s="165" t="s">
        <v>1126</v>
      </c>
      <c r="D180" s="165" t="s">
        <v>1126</v>
      </c>
      <c r="E180" s="165" t="s">
        <v>1017</v>
      </c>
      <c r="F180" s="165" t="s">
        <v>1017</v>
      </c>
      <c r="G180" s="165" t="s">
        <v>1017</v>
      </c>
      <c r="H180" s="165" t="s">
        <v>1017</v>
      </c>
      <c r="I180" s="165" t="s">
        <v>1017</v>
      </c>
      <c r="J180" s="165" t="s">
        <v>1013</v>
      </c>
      <c r="K180" s="165" t="s">
        <v>1013</v>
      </c>
      <c r="L180" s="165" t="s">
        <v>545</v>
      </c>
      <c r="M180" s="165" t="s">
        <v>1010</v>
      </c>
      <c r="N180" s="165" t="s">
        <v>1010</v>
      </c>
      <c r="O180" s="165" t="s">
        <v>1018</v>
      </c>
      <c r="P180" s="165" t="s">
        <v>1018</v>
      </c>
      <c r="Q180" s="165" t="s">
        <v>1015</v>
      </c>
      <c r="R180" s="165" t="s">
        <v>1015</v>
      </c>
      <c r="S180" s="165" t="s">
        <v>1019</v>
      </c>
      <c r="T180" s="165" t="s">
        <v>1020</v>
      </c>
      <c r="U180" s="165" t="s">
        <v>1020</v>
      </c>
      <c r="V180" s="165" t="s">
        <v>559</v>
      </c>
      <c r="W180" s="165" t="s">
        <v>994</v>
      </c>
      <c r="X180" s="165" t="s">
        <v>994</v>
      </c>
      <c r="Y180" s="165" t="s">
        <v>994</v>
      </c>
      <c r="Z180" s="165" t="s">
        <v>994</v>
      </c>
      <c r="AA180" s="165" t="s">
        <v>994</v>
      </c>
      <c r="AB180" s="165" t="s">
        <v>950</v>
      </c>
      <c r="AC180" s="165" t="s">
        <v>994</v>
      </c>
      <c r="AD180" s="109" t="s">
        <v>1016</v>
      </c>
      <c r="AE180" s="165" t="s">
        <v>994</v>
      </c>
      <c r="AF180" s="165" t="s">
        <v>1015</v>
      </c>
      <c r="AG180" s="165" t="s">
        <v>559</v>
      </c>
      <c r="AH180" s="165" t="s">
        <v>1013</v>
      </c>
      <c r="AI180" s="165" t="s">
        <v>1013</v>
      </c>
      <c r="AJ180" s="165" t="s">
        <v>1013</v>
      </c>
      <c r="AK180" s="167" t="s">
        <v>953</v>
      </c>
      <c r="AL180" s="165" t="s">
        <v>1012</v>
      </c>
      <c r="AM180" s="165" t="s">
        <v>1012</v>
      </c>
      <c r="AN180" s="165" t="s">
        <v>545</v>
      </c>
      <c r="AO180" s="165" t="s">
        <v>545</v>
      </c>
      <c r="AP180" s="165" t="s">
        <v>545</v>
      </c>
      <c r="AQ180" s="165" t="s">
        <v>545</v>
      </c>
      <c r="AR180" s="165" t="s">
        <v>1008</v>
      </c>
      <c r="AS180" s="165" t="s">
        <v>559</v>
      </c>
      <c r="AT180" s="165" t="s">
        <v>1009</v>
      </c>
      <c r="AU180" s="165" t="s">
        <v>559</v>
      </c>
      <c r="AV180" s="165" t="s">
        <v>556</v>
      </c>
      <c r="AW180" s="165" t="s">
        <v>559</v>
      </c>
      <c r="AX180" s="165" t="s">
        <v>559</v>
      </c>
      <c r="AY180" s="165" t="s">
        <v>952</v>
      </c>
      <c r="AZ180" s="165" t="s">
        <v>1011</v>
      </c>
      <c r="BA180" s="165" t="s">
        <v>1011</v>
      </c>
      <c r="BB180" s="165" t="s">
        <v>559</v>
      </c>
      <c r="BC180" s="165" t="s">
        <v>559</v>
      </c>
      <c r="BD180" s="165" t="s">
        <v>1010</v>
      </c>
      <c r="BE180" s="165" t="s">
        <v>559</v>
      </c>
      <c r="BF180" s="108"/>
    </row>
    <row r="181" spans="1:58" x14ac:dyDescent="0.25">
      <c r="A181" s="133" t="s">
        <v>332</v>
      </c>
      <c r="B181" s="111" t="s">
        <v>331</v>
      </c>
      <c r="C181" s="165" t="s">
        <v>1126</v>
      </c>
      <c r="D181" s="165" t="s">
        <v>1126</v>
      </c>
      <c r="E181" s="165" t="s">
        <v>1017</v>
      </c>
      <c r="F181" s="165" t="s">
        <v>1017</v>
      </c>
      <c r="G181" s="165" t="s">
        <v>1017</v>
      </c>
      <c r="H181" s="165" t="s">
        <v>1017</v>
      </c>
      <c r="I181" s="165" t="s">
        <v>1017</v>
      </c>
      <c r="J181" s="165" t="s">
        <v>1013</v>
      </c>
      <c r="K181" s="165" t="s">
        <v>1013</v>
      </c>
      <c r="L181" s="165" t="s">
        <v>545</v>
      </c>
      <c r="M181" s="165" t="s">
        <v>1010</v>
      </c>
      <c r="N181" s="165" t="s">
        <v>1010</v>
      </c>
      <c r="O181" s="165" t="s">
        <v>1018</v>
      </c>
      <c r="P181" s="165" t="s">
        <v>1018</v>
      </c>
      <c r="Q181" s="165" t="s">
        <v>1015</v>
      </c>
      <c r="R181" s="165" t="s">
        <v>1015</v>
      </c>
      <c r="S181" s="165" t="s">
        <v>1019</v>
      </c>
      <c r="T181" s="165" t="s">
        <v>1020</v>
      </c>
      <c r="U181" s="165" t="s">
        <v>1020</v>
      </c>
      <c r="V181" s="165" t="s">
        <v>559</v>
      </c>
      <c r="W181" s="165" t="s">
        <v>994</v>
      </c>
      <c r="X181" s="165" t="s">
        <v>994</v>
      </c>
      <c r="Y181" s="165" t="s">
        <v>994</v>
      </c>
      <c r="Z181" s="165" t="s">
        <v>994</v>
      </c>
      <c r="AA181" s="165" t="s">
        <v>994</v>
      </c>
      <c r="AB181" s="165" t="s">
        <v>950</v>
      </c>
      <c r="AC181" s="165" t="s">
        <v>994</v>
      </c>
      <c r="AD181" s="109" t="s">
        <v>1016</v>
      </c>
      <c r="AE181" s="165" t="s">
        <v>994</v>
      </c>
      <c r="AF181" s="165" t="s">
        <v>1015</v>
      </c>
      <c r="AG181" s="165" t="s">
        <v>559</v>
      </c>
      <c r="AH181" s="165" t="s">
        <v>1013</v>
      </c>
      <c r="AI181" s="165" t="s">
        <v>1013</v>
      </c>
      <c r="AJ181" s="165" t="s">
        <v>1013</v>
      </c>
      <c r="AK181" s="167" t="s">
        <v>950</v>
      </c>
      <c r="AL181" s="165" t="s">
        <v>1012</v>
      </c>
      <c r="AM181" s="165" t="s">
        <v>1012</v>
      </c>
      <c r="AN181" s="165" t="s">
        <v>545</v>
      </c>
      <c r="AO181" s="165" t="s">
        <v>545</v>
      </c>
      <c r="AP181" s="165" t="s">
        <v>545</v>
      </c>
      <c r="AQ181" s="165" t="s">
        <v>545</v>
      </c>
      <c r="AR181" s="165" t="s">
        <v>1008</v>
      </c>
      <c r="AS181" s="165" t="s">
        <v>559</v>
      </c>
      <c r="AT181" s="165" t="s">
        <v>1009</v>
      </c>
      <c r="AU181" s="165" t="s">
        <v>559</v>
      </c>
      <c r="AV181" s="165" t="s">
        <v>556</v>
      </c>
      <c r="AW181" s="165" t="s">
        <v>559</v>
      </c>
      <c r="AX181" s="165" t="s">
        <v>559</v>
      </c>
      <c r="AY181" s="165" t="s">
        <v>952</v>
      </c>
      <c r="AZ181" s="165" t="s">
        <v>1011</v>
      </c>
      <c r="BA181" s="165" t="s">
        <v>1011</v>
      </c>
      <c r="BB181" s="165" t="s">
        <v>559</v>
      </c>
      <c r="BC181" s="165" t="s">
        <v>559</v>
      </c>
      <c r="BD181" s="165" t="s">
        <v>1010</v>
      </c>
      <c r="BE181" s="165" t="s">
        <v>559</v>
      </c>
      <c r="BF181" s="108"/>
    </row>
    <row r="182" spans="1:58" x14ac:dyDescent="0.25">
      <c r="A182" s="133" t="s">
        <v>334</v>
      </c>
      <c r="B182" s="111" t="s">
        <v>333</v>
      </c>
      <c r="C182" s="165" t="s">
        <v>1126</v>
      </c>
      <c r="D182" s="165" t="s">
        <v>1126</v>
      </c>
      <c r="E182" s="165" t="s">
        <v>1017</v>
      </c>
      <c r="F182" s="165" t="s">
        <v>1017</v>
      </c>
      <c r="G182" s="165" t="s">
        <v>1017</v>
      </c>
      <c r="H182" s="165" t="s">
        <v>1017</v>
      </c>
      <c r="I182" s="165" t="s">
        <v>1017</v>
      </c>
      <c r="J182" s="165" t="s">
        <v>1013</v>
      </c>
      <c r="K182" s="165" t="s">
        <v>1013</v>
      </c>
      <c r="L182" s="165" t="s">
        <v>545</v>
      </c>
      <c r="M182" s="165" t="s">
        <v>1010</v>
      </c>
      <c r="N182" s="165" t="s">
        <v>1010</v>
      </c>
      <c r="O182" s="165" t="s">
        <v>1018</v>
      </c>
      <c r="P182" s="165" t="s">
        <v>1018</v>
      </c>
      <c r="Q182" s="165" t="s">
        <v>1015</v>
      </c>
      <c r="R182" s="165" t="s">
        <v>1015</v>
      </c>
      <c r="S182" s="165" t="s">
        <v>1019</v>
      </c>
      <c r="T182" s="165" t="s">
        <v>1020</v>
      </c>
      <c r="U182" s="165" t="s">
        <v>1020</v>
      </c>
      <c r="V182" s="165" t="s">
        <v>559</v>
      </c>
      <c r="W182" s="165" t="s">
        <v>994</v>
      </c>
      <c r="X182" s="165" t="s">
        <v>994</v>
      </c>
      <c r="Y182" s="165" t="s">
        <v>994</v>
      </c>
      <c r="Z182" s="165" t="s">
        <v>994</v>
      </c>
      <c r="AA182" s="165" t="s">
        <v>994</v>
      </c>
      <c r="AB182" s="165" t="s">
        <v>950</v>
      </c>
      <c r="AC182" s="165" t="s">
        <v>994</v>
      </c>
      <c r="AD182" s="109" t="s">
        <v>1016</v>
      </c>
      <c r="AE182" s="165" t="s">
        <v>994</v>
      </c>
      <c r="AF182" s="165" t="s">
        <v>1015</v>
      </c>
      <c r="AG182" s="165" t="s">
        <v>559</v>
      </c>
      <c r="AH182" s="165" t="s">
        <v>1013</v>
      </c>
      <c r="AI182" s="165" t="s">
        <v>1013</v>
      </c>
      <c r="AJ182" s="165" t="s">
        <v>1013</v>
      </c>
      <c r="AK182" s="167" t="s">
        <v>950</v>
      </c>
      <c r="AL182" s="165" t="s">
        <v>1012</v>
      </c>
      <c r="AM182" s="165" t="s">
        <v>1012</v>
      </c>
      <c r="AN182" s="165" t="s">
        <v>545</v>
      </c>
      <c r="AO182" s="165" t="s">
        <v>545</v>
      </c>
      <c r="AP182" s="165" t="s">
        <v>545</v>
      </c>
      <c r="AQ182" s="165" t="s">
        <v>545</v>
      </c>
      <c r="AR182" s="165" t="s">
        <v>1008</v>
      </c>
      <c r="AS182" s="165" t="s">
        <v>559</v>
      </c>
      <c r="AT182" s="165" t="s">
        <v>1009</v>
      </c>
      <c r="AU182" s="165" t="s">
        <v>559</v>
      </c>
      <c r="AV182" s="165" t="s">
        <v>556</v>
      </c>
      <c r="AW182" s="165" t="s">
        <v>559</v>
      </c>
      <c r="AX182" s="165" t="s">
        <v>559</v>
      </c>
      <c r="AY182" s="165" t="s">
        <v>952</v>
      </c>
      <c r="AZ182" s="165" t="s">
        <v>1011</v>
      </c>
      <c r="BA182" s="165" t="s">
        <v>1011</v>
      </c>
      <c r="BB182" s="165" t="s">
        <v>559</v>
      </c>
      <c r="BC182" s="165" t="s">
        <v>559</v>
      </c>
      <c r="BD182" s="165" t="s">
        <v>1010</v>
      </c>
      <c r="BE182" s="165" t="s">
        <v>559</v>
      </c>
      <c r="BF182" s="108"/>
    </row>
    <row r="183" spans="1:58" x14ac:dyDescent="0.25">
      <c r="A183" s="133" t="s">
        <v>336</v>
      </c>
      <c r="B183" s="111" t="s">
        <v>335</v>
      </c>
      <c r="C183" s="165" t="s">
        <v>1126</v>
      </c>
      <c r="D183" s="165" t="s">
        <v>1126</v>
      </c>
      <c r="E183" s="165" t="s">
        <v>1017</v>
      </c>
      <c r="F183" s="165" t="s">
        <v>1017</v>
      </c>
      <c r="G183" s="165" t="s">
        <v>1017</v>
      </c>
      <c r="H183" s="165" t="s">
        <v>1017</v>
      </c>
      <c r="I183" s="165" t="s">
        <v>1017</v>
      </c>
      <c r="J183" s="165" t="s">
        <v>1013</v>
      </c>
      <c r="K183" s="165" t="s">
        <v>1013</v>
      </c>
      <c r="L183" s="165" t="s">
        <v>545</v>
      </c>
      <c r="M183" s="165" t="s">
        <v>1010</v>
      </c>
      <c r="N183" s="165" t="s">
        <v>1010</v>
      </c>
      <c r="O183" s="165" t="s">
        <v>1018</v>
      </c>
      <c r="P183" s="165" t="s">
        <v>1018</v>
      </c>
      <c r="Q183" s="165" t="s">
        <v>1015</v>
      </c>
      <c r="R183" s="165" t="s">
        <v>1015</v>
      </c>
      <c r="S183" s="165" t="s">
        <v>1019</v>
      </c>
      <c r="T183" s="165" t="s">
        <v>1020</v>
      </c>
      <c r="U183" s="165" t="s">
        <v>1020</v>
      </c>
      <c r="V183" s="165" t="s">
        <v>559</v>
      </c>
      <c r="W183" s="165" t="s">
        <v>994</v>
      </c>
      <c r="X183" s="165" t="s">
        <v>994</v>
      </c>
      <c r="Y183" s="165" t="s">
        <v>994</v>
      </c>
      <c r="Z183" s="165" t="s">
        <v>994</v>
      </c>
      <c r="AA183" s="165" t="s">
        <v>994</v>
      </c>
      <c r="AB183" s="165" t="s">
        <v>1007</v>
      </c>
      <c r="AC183" s="165" t="s">
        <v>994</v>
      </c>
      <c r="AD183" s="109" t="s">
        <v>1016</v>
      </c>
      <c r="AE183" s="165" t="s">
        <v>994</v>
      </c>
      <c r="AF183" s="165" t="s">
        <v>1015</v>
      </c>
      <c r="AG183" s="165" t="s">
        <v>559</v>
      </c>
      <c r="AH183" s="165" t="s">
        <v>1013</v>
      </c>
      <c r="AI183" s="165" t="s">
        <v>1013</v>
      </c>
      <c r="AJ183" s="165" t="s">
        <v>1013</v>
      </c>
      <c r="AK183" s="167" t="s">
        <v>953</v>
      </c>
      <c r="AL183" s="165" t="s">
        <v>1012</v>
      </c>
      <c r="AM183" s="165" t="s">
        <v>1012</v>
      </c>
      <c r="AN183" s="165" t="s">
        <v>545</v>
      </c>
      <c r="AO183" s="165" t="s">
        <v>545</v>
      </c>
      <c r="AP183" s="165" t="s">
        <v>545</v>
      </c>
      <c r="AQ183" s="165" t="s">
        <v>545</v>
      </c>
      <c r="AR183" s="165" t="s">
        <v>1008</v>
      </c>
      <c r="AS183" s="165" t="s">
        <v>559</v>
      </c>
      <c r="AT183" s="165" t="s">
        <v>1009</v>
      </c>
      <c r="AU183" s="165" t="s">
        <v>559</v>
      </c>
      <c r="AV183" s="165" t="s">
        <v>556</v>
      </c>
      <c r="AW183" s="165" t="s">
        <v>559</v>
      </c>
      <c r="AX183" s="165" t="s">
        <v>559</v>
      </c>
      <c r="AY183" s="165" t="s">
        <v>952</v>
      </c>
      <c r="AZ183" s="165" t="s">
        <v>1011</v>
      </c>
      <c r="BA183" s="165" t="s">
        <v>1011</v>
      </c>
      <c r="BB183" s="165" t="s">
        <v>559</v>
      </c>
      <c r="BC183" s="165" t="s">
        <v>559</v>
      </c>
      <c r="BD183" s="165" t="s">
        <v>1010</v>
      </c>
      <c r="BE183" s="165" t="s">
        <v>559</v>
      </c>
      <c r="BF183" s="108"/>
    </row>
    <row r="184" spans="1:58" x14ac:dyDescent="0.25">
      <c r="A184" s="133" t="s">
        <v>338</v>
      </c>
      <c r="B184" s="111" t="s">
        <v>337</v>
      </c>
      <c r="C184" s="165" t="s">
        <v>1126</v>
      </c>
      <c r="D184" s="165" t="s">
        <v>1126</v>
      </c>
      <c r="E184" s="165" t="s">
        <v>1017</v>
      </c>
      <c r="F184" s="165" t="s">
        <v>1017</v>
      </c>
      <c r="G184" s="165" t="s">
        <v>1017</v>
      </c>
      <c r="H184" s="165" t="s">
        <v>1017</v>
      </c>
      <c r="I184" s="165" t="s">
        <v>1017</v>
      </c>
      <c r="J184" s="165" t="s">
        <v>1013</v>
      </c>
      <c r="K184" s="165" t="s">
        <v>1013</v>
      </c>
      <c r="L184" s="165" t="s">
        <v>545</v>
      </c>
      <c r="M184" s="165" t="s">
        <v>1010</v>
      </c>
      <c r="N184" s="165" t="s">
        <v>1010</v>
      </c>
      <c r="O184" s="165" t="s">
        <v>1018</v>
      </c>
      <c r="P184" s="165" t="s">
        <v>1018</v>
      </c>
      <c r="Q184" s="165" t="s">
        <v>1015</v>
      </c>
      <c r="R184" s="165" t="s">
        <v>1015</v>
      </c>
      <c r="S184" s="165" t="s">
        <v>1019</v>
      </c>
      <c r="T184" s="165" t="s">
        <v>1020</v>
      </c>
      <c r="U184" s="165" t="s">
        <v>1020</v>
      </c>
      <c r="V184" s="165" t="s">
        <v>559</v>
      </c>
      <c r="W184" s="165" t="s">
        <v>994</v>
      </c>
      <c r="X184" s="165" t="s">
        <v>994</v>
      </c>
      <c r="Y184" s="165" t="s">
        <v>994</v>
      </c>
      <c r="Z184" s="165" t="s">
        <v>994</v>
      </c>
      <c r="AA184" s="165" t="s">
        <v>994</v>
      </c>
      <c r="AB184" s="165" t="s">
        <v>1007</v>
      </c>
      <c r="AC184" s="165" t="s">
        <v>994</v>
      </c>
      <c r="AD184" s="109" t="s">
        <v>1016</v>
      </c>
      <c r="AE184" s="165" t="s">
        <v>994</v>
      </c>
      <c r="AF184" s="165" t="s">
        <v>1015</v>
      </c>
      <c r="AG184" s="165" t="s">
        <v>559</v>
      </c>
      <c r="AH184" s="165" t="s">
        <v>1013</v>
      </c>
      <c r="AI184" s="165" t="s">
        <v>1013</v>
      </c>
      <c r="AJ184" s="165" t="s">
        <v>1013</v>
      </c>
      <c r="AK184" s="167" t="s">
        <v>953</v>
      </c>
      <c r="AL184" s="165" t="s">
        <v>1012</v>
      </c>
      <c r="AM184" s="165" t="s">
        <v>1012</v>
      </c>
      <c r="AN184" s="165" t="s">
        <v>545</v>
      </c>
      <c r="AO184" s="165" t="s">
        <v>545</v>
      </c>
      <c r="AP184" s="165" t="s">
        <v>545</v>
      </c>
      <c r="AQ184" s="165" t="s">
        <v>545</v>
      </c>
      <c r="AR184" s="165" t="s">
        <v>1008</v>
      </c>
      <c r="AS184" s="165" t="s">
        <v>559</v>
      </c>
      <c r="AT184" s="165" t="s">
        <v>1009</v>
      </c>
      <c r="AU184" s="165" t="s">
        <v>559</v>
      </c>
      <c r="AV184" s="165" t="s">
        <v>556</v>
      </c>
      <c r="AW184" s="165" t="s">
        <v>559</v>
      </c>
      <c r="AX184" s="165" t="s">
        <v>559</v>
      </c>
      <c r="AY184" s="165" t="s">
        <v>952</v>
      </c>
      <c r="AZ184" s="165" t="s">
        <v>1011</v>
      </c>
      <c r="BA184" s="165" t="s">
        <v>1011</v>
      </c>
      <c r="BB184" s="165" t="s">
        <v>559</v>
      </c>
      <c r="BC184" s="165" t="s">
        <v>559</v>
      </c>
      <c r="BD184" s="165" t="s">
        <v>1010</v>
      </c>
      <c r="BE184" s="165" t="s">
        <v>559</v>
      </c>
      <c r="BF184" s="108"/>
    </row>
    <row r="185" spans="1:58" x14ac:dyDescent="0.25">
      <c r="A185" s="133" t="s">
        <v>340</v>
      </c>
      <c r="B185" s="111" t="s">
        <v>339</v>
      </c>
      <c r="C185" s="165" t="s">
        <v>1126</v>
      </c>
      <c r="D185" s="165" t="s">
        <v>1126</v>
      </c>
      <c r="E185" s="165" t="s">
        <v>1017</v>
      </c>
      <c r="F185" s="165" t="s">
        <v>1017</v>
      </c>
      <c r="G185" s="165" t="s">
        <v>1017</v>
      </c>
      <c r="H185" s="165" t="s">
        <v>1017</v>
      </c>
      <c r="I185" s="165" t="s">
        <v>1017</v>
      </c>
      <c r="J185" s="165" t="s">
        <v>1013</v>
      </c>
      <c r="K185" s="165" t="s">
        <v>1013</v>
      </c>
      <c r="L185" s="165" t="s">
        <v>545</v>
      </c>
      <c r="M185" s="165" t="s">
        <v>1010</v>
      </c>
      <c r="N185" s="165" t="s">
        <v>1010</v>
      </c>
      <c r="O185" s="165" t="s">
        <v>1018</v>
      </c>
      <c r="P185" s="165" t="s">
        <v>1018</v>
      </c>
      <c r="Q185" s="165" t="s">
        <v>1015</v>
      </c>
      <c r="R185" s="165" t="s">
        <v>1015</v>
      </c>
      <c r="S185" s="165" t="s">
        <v>1019</v>
      </c>
      <c r="T185" s="165" t="s">
        <v>1020</v>
      </c>
      <c r="U185" s="165" t="s">
        <v>1020</v>
      </c>
      <c r="V185" s="165" t="s">
        <v>559</v>
      </c>
      <c r="W185" s="165" t="s">
        <v>994</v>
      </c>
      <c r="X185" s="165" t="s">
        <v>994</v>
      </c>
      <c r="Y185" s="165" t="s">
        <v>994</v>
      </c>
      <c r="Z185" s="165" t="s">
        <v>994</v>
      </c>
      <c r="AA185" s="165" t="s">
        <v>994</v>
      </c>
      <c r="AB185" s="165" t="s">
        <v>950</v>
      </c>
      <c r="AC185" s="165" t="s">
        <v>994</v>
      </c>
      <c r="AD185" s="109" t="s">
        <v>1016</v>
      </c>
      <c r="AE185" s="165" t="s">
        <v>994</v>
      </c>
      <c r="AF185" s="165" t="s">
        <v>1015</v>
      </c>
      <c r="AG185" s="165" t="s">
        <v>559</v>
      </c>
      <c r="AH185" s="165" t="s">
        <v>1013</v>
      </c>
      <c r="AI185" s="165" t="s">
        <v>1013</v>
      </c>
      <c r="AJ185" s="165" t="s">
        <v>1013</v>
      </c>
      <c r="AK185" s="167" t="s">
        <v>950</v>
      </c>
      <c r="AL185" s="165" t="s">
        <v>1012</v>
      </c>
      <c r="AM185" s="165" t="s">
        <v>1012</v>
      </c>
      <c r="AN185" s="165" t="s">
        <v>545</v>
      </c>
      <c r="AO185" s="165" t="s">
        <v>545</v>
      </c>
      <c r="AP185" s="165" t="s">
        <v>545</v>
      </c>
      <c r="AQ185" s="165" t="s">
        <v>545</v>
      </c>
      <c r="AR185" s="165" t="s">
        <v>1008</v>
      </c>
      <c r="AS185" s="165" t="s">
        <v>559</v>
      </c>
      <c r="AT185" s="165" t="s">
        <v>1009</v>
      </c>
      <c r="AU185" s="165" t="s">
        <v>559</v>
      </c>
      <c r="AV185" s="165" t="s">
        <v>556</v>
      </c>
      <c r="AW185" s="165" t="s">
        <v>559</v>
      </c>
      <c r="AX185" s="165" t="s">
        <v>559</v>
      </c>
      <c r="AY185" s="165" t="s">
        <v>952</v>
      </c>
      <c r="AZ185" s="165" t="s">
        <v>1011</v>
      </c>
      <c r="BA185" s="165" t="s">
        <v>1011</v>
      </c>
      <c r="BB185" s="165" t="s">
        <v>559</v>
      </c>
      <c r="BC185" s="165" t="s">
        <v>559</v>
      </c>
      <c r="BD185" s="165" t="s">
        <v>1010</v>
      </c>
      <c r="BE185" s="165" t="s">
        <v>559</v>
      </c>
      <c r="BF185" s="108"/>
    </row>
    <row r="186" spans="1:58" x14ac:dyDescent="0.25">
      <c r="A186" s="133" t="s">
        <v>851</v>
      </c>
      <c r="B186" s="111" t="s">
        <v>341</v>
      </c>
      <c r="C186" s="165" t="s">
        <v>1126</v>
      </c>
      <c r="D186" s="165" t="s">
        <v>1126</v>
      </c>
      <c r="E186" s="165" t="s">
        <v>1017</v>
      </c>
      <c r="F186" s="165" t="s">
        <v>1017</v>
      </c>
      <c r="G186" s="165" t="s">
        <v>1017</v>
      </c>
      <c r="H186" s="165" t="s">
        <v>1017</v>
      </c>
      <c r="I186" s="165" t="s">
        <v>1017</v>
      </c>
      <c r="J186" s="165" t="s">
        <v>1013</v>
      </c>
      <c r="K186" s="165" t="s">
        <v>1013</v>
      </c>
      <c r="L186" s="165" t="s">
        <v>545</v>
      </c>
      <c r="M186" s="165" t="s">
        <v>1010</v>
      </c>
      <c r="N186" s="165" t="s">
        <v>1010</v>
      </c>
      <c r="O186" s="165" t="s">
        <v>1018</v>
      </c>
      <c r="P186" s="165" t="s">
        <v>1018</v>
      </c>
      <c r="Q186" s="165" t="s">
        <v>1015</v>
      </c>
      <c r="R186" s="165" t="s">
        <v>1015</v>
      </c>
      <c r="S186" s="165" t="s">
        <v>1019</v>
      </c>
      <c r="T186" s="165" t="s">
        <v>1020</v>
      </c>
      <c r="U186" s="165" t="s">
        <v>1020</v>
      </c>
      <c r="V186" s="165" t="s">
        <v>559</v>
      </c>
      <c r="W186" s="165" t="s">
        <v>994</v>
      </c>
      <c r="X186" s="165" t="s">
        <v>994</v>
      </c>
      <c r="Y186" s="165" t="s">
        <v>994</v>
      </c>
      <c r="Z186" s="165" t="s">
        <v>994</v>
      </c>
      <c r="AA186" s="165" t="s">
        <v>994</v>
      </c>
      <c r="AB186" s="165" t="s">
        <v>994</v>
      </c>
      <c r="AC186" s="165" t="s">
        <v>994</v>
      </c>
      <c r="AD186" s="109" t="s">
        <v>1016</v>
      </c>
      <c r="AE186" s="165" t="s">
        <v>994</v>
      </c>
      <c r="AF186" s="165" t="s">
        <v>1015</v>
      </c>
      <c r="AG186" s="165" t="s">
        <v>559</v>
      </c>
      <c r="AH186" s="165" t="s">
        <v>1013</v>
      </c>
      <c r="AI186" s="165" t="s">
        <v>1013</v>
      </c>
      <c r="AJ186" s="165" t="s">
        <v>1013</v>
      </c>
      <c r="AK186" s="167" t="s">
        <v>950</v>
      </c>
      <c r="AL186" s="165" t="s">
        <v>1012</v>
      </c>
      <c r="AM186" s="165" t="s">
        <v>1012</v>
      </c>
      <c r="AN186" s="165" t="s">
        <v>545</v>
      </c>
      <c r="AO186" s="165" t="s">
        <v>545</v>
      </c>
      <c r="AP186" s="165" t="s">
        <v>545</v>
      </c>
      <c r="AQ186" s="165" t="s">
        <v>545</v>
      </c>
      <c r="AR186" s="165" t="s">
        <v>1008</v>
      </c>
      <c r="AS186" s="165" t="s">
        <v>559</v>
      </c>
      <c r="AT186" s="165" t="s">
        <v>1009</v>
      </c>
      <c r="AU186" s="165" t="s">
        <v>559</v>
      </c>
      <c r="AV186" s="165" t="s">
        <v>556</v>
      </c>
      <c r="AW186" s="165" t="s">
        <v>559</v>
      </c>
      <c r="AX186" s="165" t="s">
        <v>559</v>
      </c>
      <c r="AY186" s="165" t="s">
        <v>952</v>
      </c>
      <c r="AZ186" s="165" t="s">
        <v>1011</v>
      </c>
      <c r="BA186" s="165" t="s">
        <v>1011</v>
      </c>
      <c r="BB186" s="165" t="s">
        <v>559</v>
      </c>
      <c r="BC186" s="165" t="s">
        <v>559</v>
      </c>
      <c r="BD186" s="165" t="s">
        <v>1010</v>
      </c>
      <c r="BE186" s="165" t="s">
        <v>559</v>
      </c>
      <c r="BF186" s="108"/>
    </row>
    <row r="187" spans="1:58" x14ac:dyDescent="0.25">
      <c r="A187" s="133" t="s">
        <v>343</v>
      </c>
      <c r="B187" s="111" t="s">
        <v>342</v>
      </c>
      <c r="C187" s="165" t="s">
        <v>1126</v>
      </c>
      <c r="D187" s="165" t="s">
        <v>1126</v>
      </c>
      <c r="E187" s="165" t="s">
        <v>1017</v>
      </c>
      <c r="F187" s="165" t="s">
        <v>1017</v>
      </c>
      <c r="G187" s="165" t="s">
        <v>1017</v>
      </c>
      <c r="H187" s="165" t="s">
        <v>1017</v>
      </c>
      <c r="I187" s="165" t="s">
        <v>1017</v>
      </c>
      <c r="J187" s="165" t="s">
        <v>1013</v>
      </c>
      <c r="K187" s="165" t="s">
        <v>1013</v>
      </c>
      <c r="L187" s="165" t="s">
        <v>545</v>
      </c>
      <c r="M187" s="165" t="s">
        <v>1010</v>
      </c>
      <c r="N187" s="165" t="s">
        <v>1010</v>
      </c>
      <c r="O187" s="165" t="s">
        <v>1018</v>
      </c>
      <c r="P187" s="165" t="s">
        <v>1018</v>
      </c>
      <c r="Q187" s="165" t="s">
        <v>1015</v>
      </c>
      <c r="R187" s="165" t="s">
        <v>1015</v>
      </c>
      <c r="S187" s="165" t="s">
        <v>1019</v>
      </c>
      <c r="T187" s="165" t="s">
        <v>1020</v>
      </c>
      <c r="U187" s="165" t="s">
        <v>1020</v>
      </c>
      <c r="V187" s="165" t="s">
        <v>559</v>
      </c>
      <c r="W187" s="165" t="s">
        <v>994</v>
      </c>
      <c r="X187" s="165" t="s">
        <v>994</v>
      </c>
      <c r="Y187" s="165" t="s">
        <v>994</v>
      </c>
      <c r="Z187" s="165" t="s">
        <v>994</v>
      </c>
      <c r="AA187" s="165" t="s">
        <v>994</v>
      </c>
      <c r="AB187" s="165" t="s">
        <v>950</v>
      </c>
      <c r="AC187" s="165" t="s">
        <v>994</v>
      </c>
      <c r="AD187" s="109" t="s">
        <v>1016</v>
      </c>
      <c r="AE187" s="165" t="s">
        <v>994</v>
      </c>
      <c r="AF187" s="165" t="s">
        <v>1015</v>
      </c>
      <c r="AG187" s="165" t="s">
        <v>559</v>
      </c>
      <c r="AH187" s="165" t="s">
        <v>1013</v>
      </c>
      <c r="AI187" s="165" t="s">
        <v>1013</v>
      </c>
      <c r="AJ187" s="165" t="s">
        <v>1013</v>
      </c>
      <c r="AK187" s="167" t="s">
        <v>950</v>
      </c>
      <c r="AL187" s="165" t="s">
        <v>1012</v>
      </c>
      <c r="AM187" s="165" t="s">
        <v>1012</v>
      </c>
      <c r="AN187" s="165" t="s">
        <v>545</v>
      </c>
      <c r="AO187" s="165" t="s">
        <v>545</v>
      </c>
      <c r="AP187" s="165" t="s">
        <v>545</v>
      </c>
      <c r="AQ187" s="165" t="s">
        <v>545</v>
      </c>
      <c r="AR187" s="165" t="s">
        <v>1008</v>
      </c>
      <c r="AS187" s="165" t="s">
        <v>559</v>
      </c>
      <c r="AT187" s="165" t="s">
        <v>1009</v>
      </c>
      <c r="AU187" s="165" t="s">
        <v>559</v>
      </c>
      <c r="AV187" s="165" t="s">
        <v>556</v>
      </c>
      <c r="AW187" s="165" t="s">
        <v>559</v>
      </c>
      <c r="AX187" s="165" t="s">
        <v>559</v>
      </c>
      <c r="AY187" s="165" t="s">
        <v>951</v>
      </c>
      <c r="AZ187" s="165" t="s">
        <v>1011</v>
      </c>
      <c r="BA187" s="165" t="s">
        <v>1011</v>
      </c>
      <c r="BB187" s="165" t="s">
        <v>559</v>
      </c>
      <c r="BC187" s="165" t="s">
        <v>559</v>
      </c>
      <c r="BD187" s="165" t="s">
        <v>1010</v>
      </c>
      <c r="BE187" s="165" t="s">
        <v>559</v>
      </c>
      <c r="BF187" s="108"/>
    </row>
    <row r="188" spans="1:58" x14ac:dyDescent="0.25">
      <c r="A188" s="133" t="s">
        <v>345</v>
      </c>
      <c r="B188" s="111" t="s">
        <v>344</v>
      </c>
      <c r="C188" s="165" t="s">
        <v>1126</v>
      </c>
      <c r="D188" s="165" t="s">
        <v>1126</v>
      </c>
      <c r="E188" s="165" t="s">
        <v>1017</v>
      </c>
      <c r="F188" s="165" t="s">
        <v>1017</v>
      </c>
      <c r="G188" s="165" t="s">
        <v>1017</v>
      </c>
      <c r="H188" s="165" t="s">
        <v>1017</v>
      </c>
      <c r="I188" s="165" t="s">
        <v>1017</v>
      </c>
      <c r="J188" s="165" t="s">
        <v>1013</v>
      </c>
      <c r="K188" s="165" t="s">
        <v>1013</v>
      </c>
      <c r="L188" s="165" t="s">
        <v>545</v>
      </c>
      <c r="M188" s="165" t="s">
        <v>1010</v>
      </c>
      <c r="N188" s="165" t="s">
        <v>1010</v>
      </c>
      <c r="O188" s="165" t="s">
        <v>1018</v>
      </c>
      <c r="P188" s="165" t="s">
        <v>1018</v>
      </c>
      <c r="Q188" s="165" t="s">
        <v>1015</v>
      </c>
      <c r="R188" s="165" t="s">
        <v>1015</v>
      </c>
      <c r="S188" s="165" t="s">
        <v>1019</v>
      </c>
      <c r="T188" s="165" t="s">
        <v>1020</v>
      </c>
      <c r="U188" s="165" t="s">
        <v>1020</v>
      </c>
      <c r="V188" s="165" t="s">
        <v>559</v>
      </c>
      <c r="W188" s="165" t="s">
        <v>994</v>
      </c>
      <c r="X188" s="165" t="s">
        <v>994</v>
      </c>
      <c r="Y188" s="165" t="s">
        <v>994</v>
      </c>
      <c r="Z188" s="165" t="s">
        <v>994</v>
      </c>
      <c r="AA188" s="165" t="s">
        <v>994</v>
      </c>
      <c r="AB188" s="165" t="s">
        <v>1007</v>
      </c>
      <c r="AC188" s="165" t="s">
        <v>994</v>
      </c>
      <c r="AD188" s="109" t="s">
        <v>1016</v>
      </c>
      <c r="AE188" s="165" t="s">
        <v>994</v>
      </c>
      <c r="AF188" s="165" t="s">
        <v>1015</v>
      </c>
      <c r="AG188" s="165" t="s">
        <v>559</v>
      </c>
      <c r="AH188" s="165" t="s">
        <v>1013</v>
      </c>
      <c r="AI188" s="165" t="s">
        <v>1013</v>
      </c>
      <c r="AJ188" s="165" t="s">
        <v>1013</v>
      </c>
      <c r="AK188" s="167" t="s">
        <v>950</v>
      </c>
      <c r="AL188" s="165" t="s">
        <v>1012</v>
      </c>
      <c r="AM188" s="165" t="s">
        <v>1012</v>
      </c>
      <c r="AN188" s="165" t="s">
        <v>545</v>
      </c>
      <c r="AO188" s="165" t="s">
        <v>545</v>
      </c>
      <c r="AP188" s="165" t="s">
        <v>545</v>
      </c>
      <c r="AQ188" s="165" t="s">
        <v>545</v>
      </c>
      <c r="AR188" s="165" t="s">
        <v>1008</v>
      </c>
      <c r="AS188" s="165" t="s">
        <v>559</v>
      </c>
      <c r="AT188" s="165" t="s">
        <v>1009</v>
      </c>
      <c r="AU188" s="165" t="s">
        <v>559</v>
      </c>
      <c r="AV188" s="165" t="s">
        <v>556</v>
      </c>
      <c r="AW188" s="165" t="s">
        <v>559</v>
      </c>
      <c r="AX188" s="165" t="s">
        <v>559</v>
      </c>
      <c r="AY188" s="165" t="s">
        <v>952</v>
      </c>
      <c r="AZ188" s="165" t="s">
        <v>1011</v>
      </c>
      <c r="BA188" s="165" t="s">
        <v>1011</v>
      </c>
      <c r="BB188" s="165" t="s">
        <v>559</v>
      </c>
      <c r="BC188" s="165" t="s">
        <v>559</v>
      </c>
      <c r="BD188" s="165" t="s">
        <v>1010</v>
      </c>
      <c r="BE188" s="165" t="s">
        <v>559</v>
      </c>
      <c r="BF188" s="108"/>
    </row>
    <row r="189" spans="1:58" x14ac:dyDescent="0.25">
      <c r="A189" s="133" t="s">
        <v>347</v>
      </c>
      <c r="B189" s="111" t="s">
        <v>346</v>
      </c>
      <c r="C189" s="165" t="s">
        <v>1126</v>
      </c>
      <c r="D189" s="165" t="s">
        <v>1126</v>
      </c>
      <c r="E189" s="165" t="s">
        <v>1017</v>
      </c>
      <c r="F189" s="165" t="s">
        <v>1017</v>
      </c>
      <c r="G189" s="165" t="s">
        <v>1017</v>
      </c>
      <c r="H189" s="165" t="s">
        <v>1017</v>
      </c>
      <c r="I189" s="165" t="s">
        <v>1017</v>
      </c>
      <c r="J189" s="165" t="s">
        <v>1013</v>
      </c>
      <c r="K189" s="165" t="s">
        <v>1013</v>
      </c>
      <c r="L189" s="165" t="s">
        <v>545</v>
      </c>
      <c r="M189" s="165" t="s">
        <v>1010</v>
      </c>
      <c r="N189" s="165" t="s">
        <v>1010</v>
      </c>
      <c r="O189" s="165" t="s">
        <v>1018</v>
      </c>
      <c r="P189" s="165" t="s">
        <v>1018</v>
      </c>
      <c r="Q189" s="165" t="s">
        <v>1015</v>
      </c>
      <c r="R189" s="165" t="s">
        <v>1015</v>
      </c>
      <c r="S189" s="165" t="s">
        <v>1019</v>
      </c>
      <c r="T189" s="165" t="s">
        <v>1020</v>
      </c>
      <c r="U189" s="165" t="s">
        <v>1020</v>
      </c>
      <c r="V189" s="165" t="s">
        <v>559</v>
      </c>
      <c r="W189" s="165" t="s">
        <v>994</v>
      </c>
      <c r="X189" s="165" t="s">
        <v>994</v>
      </c>
      <c r="Y189" s="165" t="s">
        <v>994</v>
      </c>
      <c r="Z189" s="165" t="s">
        <v>994</v>
      </c>
      <c r="AA189" s="165" t="s">
        <v>994</v>
      </c>
      <c r="AB189" s="165" t="s">
        <v>1007</v>
      </c>
      <c r="AC189" s="165" t="s">
        <v>994</v>
      </c>
      <c r="AD189" s="109" t="s">
        <v>1016</v>
      </c>
      <c r="AE189" s="165" t="s">
        <v>994</v>
      </c>
      <c r="AF189" s="165" t="s">
        <v>1015</v>
      </c>
      <c r="AG189" s="165" t="s">
        <v>559</v>
      </c>
      <c r="AH189" s="165" t="s">
        <v>1013</v>
      </c>
      <c r="AI189" s="165" t="s">
        <v>1013</v>
      </c>
      <c r="AJ189" s="165" t="s">
        <v>1013</v>
      </c>
      <c r="AK189" s="167" t="s">
        <v>950</v>
      </c>
      <c r="AL189" s="165" t="s">
        <v>1012</v>
      </c>
      <c r="AM189" s="165" t="s">
        <v>1012</v>
      </c>
      <c r="AN189" s="165" t="s">
        <v>545</v>
      </c>
      <c r="AO189" s="165" t="s">
        <v>545</v>
      </c>
      <c r="AP189" s="165" t="s">
        <v>545</v>
      </c>
      <c r="AQ189" s="165" t="s">
        <v>545</v>
      </c>
      <c r="AR189" s="165" t="s">
        <v>1008</v>
      </c>
      <c r="AS189" s="165" t="s">
        <v>559</v>
      </c>
      <c r="AT189" s="165" t="s">
        <v>1009</v>
      </c>
      <c r="AU189" s="165" t="s">
        <v>559</v>
      </c>
      <c r="AV189" s="165" t="s">
        <v>556</v>
      </c>
      <c r="AW189" s="165" t="s">
        <v>559</v>
      </c>
      <c r="AX189" s="165" t="s">
        <v>559</v>
      </c>
      <c r="AY189" s="165" t="s">
        <v>952</v>
      </c>
      <c r="AZ189" s="165" t="s">
        <v>1011</v>
      </c>
      <c r="BA189" s="165" t="s">
        <v>1011</v>
      </c>
      <c r="BB189" s="165" t="s">
        <v>559</v>
      </c>
      <c r="BC189" s="165" t="s">
        <v>559</v>
      </c>
      <c r="BD189" s="165" t="s">
        <v>1010</v>
      </c>
      <c r="BE189" s="165" t="s">
        <v>559</v>
      </c>
      <c r="BF189" s="108"/>
    </row>
    <row r="190" spans="1:58" x14ac:dyDescent="0.25">
      <c r="A190" s="133" t="s">
        <v>349</v>
      </c>
      <c r="B190" s="111" t="s">
        <v>348</v>
      </c>
      <c r="C190" s="165" t="s">
        <v>1126</v>
      </c>
      <c r="D190" s="165" t="s">
        <v>1126</v>
      </c>
      <c r="E190" s="165" t="s">
        <v>1017</v>
      </c>
      <c r="F190" s="165" t="s">
        <v>1017</v>
      </c>
      <c r="G190" s="165" t="s">
        <v>1017</v>
      </c>
      <c r="H190" s="165" t="s">
        <v>1017</v>
      </c>
      <c r="I190" s="165" t="s">
        <v>1017</v>
      </c>
      <c r="J190" s="165" t="s">
        <v>1013</v>
      </c>
      <c r="K190" s="165" t="s">
        <v>1013</v>
      </c>
      <c r="L190" s="165" t="s">
        <v>545</v>
      </c>
      <c r="M190" s="165" t="s">
        <v>1010</v>
      </c>
      <c r="N190" s="165" t="s">
        <v>1010</v>
      </c>
      <c r="O190" s="165" t="s">
        <v>1018</v>
      </c>
      <c r="P190" s="165" t="s">
        <v>1018</v>
      </c>
      <c r="Q190" s="165" t="s">
        <v>1015</v>
      </c>
      <c r="R190" s="165" t="s">
        <v>1015</v>
      </c>
      <c r="S190" s="165" t="s">
        <v>1019</v>
      </c>
      <c r="T190" s="165" t="s">
        <v>1020</v>
      </c>
      <c r="U190" s="165" t="s">
        <v>1020</v>
      </c>
      <c r="V190" s="165" t="s">
        <v>559</v>
      </c>
      <c r="W190" s="165" t="s">
        <v>994</v>
      </c>
      <c r="X190" s="165" t="s">
        <v>994</v>
      </c>
      <c r="Y190" s="165" t="s">
        <v>994</v>
      </c>
      <c r="Z190" s="165" t="s">
        <v>994</v>
      </c>
      <c r="AA190" s="165" t="s">
        <v>994</v>
      </c>
      <c r="AB190" s="165" t="s">
        <v>950</v>
      </c>
      <c r="AC190" s="165" t="s">
        <v>994</v>
      </c>
      <c r="AD190" s="109" t="s">
        <v>1016</v>
      </c>
      <c r="AE190" s="165" t="s">
        <v>994</v>
      </c>
      <c r="AF190" s="165" t="s">
        <v>1015</v>
      </c>
      <c r="AG190" s="165" t="s">
        <v>559</v>
      </c>
      <c r="AH190" s="165" t="s">
        <v>1013</v>
      </c>
      <c r="AI190" s="165" t="s">
        <v>1013</v>
      </c>
      <c r="AJ190" s="165" t="s">
        <v>1013</v>
      </c>
      <c r="AK190" s="167" t="s">
        <v>950</v>
      </c>
      <c r="AL190" s="165" t="s">
        <v>1012</v>
      </c>
      <c r="AM190" s="165" t="s">
        <v>1012</v>
      </c>
      <c r="AN190" s="165" t="s">
        <v>545</v>
      </c>
      <c r="AO190" s="165" t="s">
        <v>545</v>
      </c>
      <c r="AP190" s="165" t="s">
        <v>545</v>
      </c>
      <c r="AQ190" s="165" t="s">
        <v>545</v>
      </c>
      <c r="AR190" s="165" t="s">
        <v>1008</v>
      </c>
      <c r="AS190" s="165" t="s">
        <v>559</v>
      </c>
      <c r="AT190" s="165" t="s">
        <v>1009</v>
      </c>
      <c r="AU190" s="165" t="s">
        <v>559</v>
      </c>
      <c r="AV190" s="165" t="s">
        <v>556</v>
      </c>
      <c r="AW190" s="165" t="s">
        <v>559</v>
      </c>
      <c r="AX190" s="165" t="s">
        <v>559</v>
      </c>
      <c r="AY190" s="165" t="s">
        <v>952</v>
      </c>
      <c r="AZ190" s="165" t="s">
        <v>1011</v>
      </c>
      <c r="BA190" s="165" t="s">
        <v>1011</v>
      </c>
      <c r="BB190" s="165" t="s">
        <v>559</v>
      </c>
      <c r="BC190" s="165" t="s">
        <v>559</v>
      </c>
      <c r="BD190" s="165" t="s">
        <v>1010</v>
      </c>
      <c r="BE190" s="165" t="s">
        <v>559</v>
      </c>
      <c r="BF190" s="108"/>
    </row>
    <row r="191" spans="1:58" x14ac:dyDescent="0.25">
      <c r="A191" s="133" t="s">
        <v>852</v>
      </c>
      <c r="B191" s="111" t="s">
        <v>350</v>
      </c>
      <c r="C191" s="165" t="s">
        <v>1126</v>
      </c>
      <c r="D191" s="165" t="s">
        <v>1126</v>
      </c>
      <c r="E191" s="165" t="s">
        <v>1017</v>
      </c>
      <c r="F191" s="165" t="s">
        <v>1017</v>
      </c>
      <c r="G191" s="165" t="s">
        <v>1017</v>
      </c>
      <c r="H191" s="165" t="s">
        <v>1017</v>
      </c>
      <c r="I191" s="165" t="s">
        <v>1017</v>
      </c>
      <c r="J191" s="165" t="s">
        <v>1013</v>
      </c>
      <c r="K191" s="165" t="s">
        <v>1013</v>
      </c>
      <c r="L191" s="165" t="s">
        <v>545</v>
      </c>
      <c r="M191" s="165" t="s">
        <v>1010</v>
      </c>
      <c r="N191" s="165" t="s">
        <v>1010</v>
      </c>
      <c r="O191" s="165" t="s">
        <v>1018</v>
      </c>
      <c r="P191" s="165" t="s">
        <v>1018</v>
      </c>
      <c r="Q191" s="165" t="s">
        <v>1015</v>
      </c>
      <c r="R191" s="165" t="s">
        <v>1015</v>
      </c>
      <c r="S191" s="165" t="s">
        <v>1019</v>
      </c>
      <c r="T191" s="165" t="s">
        <v>1020</v>
      </c>
      <c r="U191" s="165" t="s">
        <v>1020</v>
      </c>
      <c r="V191" s="165" t="s">
        <v>559</v>
      </c>
      <c r="W191" s="165" t="s">
        <v>994</v>
      </c>
      <c r="X191" s="165" t="s">
        <v>994</v>
      </c>
      <c r="Y191" s="165" t="s">
        <v>994</v>
      </c>
      <c r="Z191" s="165" t="s">
        <v>994</v>
      </c>
      <c r="AA191" s="165" t="s">
        <v>994</v>
      </c>
      <c r="AB191" s="165" t="s">
        <v>1007</v>
      </c>
      <c r="AC191" s="165" t="s">
        <v>994</v>
      </c>
      <c r="AD191" s="109" t="s">
        <v>1016</v>
      </c>
      <c r="AE191" s="165" t="s">
        <v>994</v>
      </c>
      <c r="AF191" s="165" t="s">
        <v>1015</v>
      </c>
      <c r="AG191" s="165" t="s">
        <v>559</v>
      </c>
      <c r="AH191" s="165" t="s">
        <v>1013</v>
      </c>
      <c r="AI191" s="165" t="s">
        <v>1013</v>
      </c>
      <c r="AJ191" s="165" t="s">
        <v>1013</v>
      </c>
      <c r="AK191" s="167" t="s">
        <v>950</v>
      </c>
      <c r="AL191" s="165" t="s">
        <v>1012</v>
      </c>
      <c r="AM191" s="165" t="s">
        <v>1012</v>
      </c>
      <c r="AN191" s="165" t="s">
        <v>545</v>
      </c>
      <c r="AO191" s="165" t="s">
        <v>545</v>
      </c>
      <c r="AP191" s="165" t="s">
        <v>545</v>
      </c>
      <c r="AQ191" s="165" t="s">
        <v>545</v>
      </c>
      <c r="AR191" s="165" t="s">
        <v>1008</v>
      </c>
      <c r="AS191" s="165" t="s">
        <v>559</v>
      </c>
      <c r="AT191" s="165" t="s">
        <v>1009</v>
      </c>
      <c r="AU191" s="165" t="s">
        <v>559</v>
      </c>
      <c r="AV191" s="165" t="s">
        <v>556</v>
      </c>
      <c r="AW191" s="165" t="s">
        <v>559</v>
      </c>
      <c r="AX191" s="165" t="s">
        <v>559</v>
      </c>
      <c r="AY191" s="165" t="s">
        <v>952</v>
      </c>
      <c r="AZ191" s="165" t="s">
        <v>1011</v>
      </c>
      <c r="BA191" s="165" t="s">
        <v>1011</v>
      </c>
      <c r="BB191" s="165" t="s">
        <v>559</v>
      </c>
      <c r="BC191" s="165" t="s">
        <v>559</v>
      </c>
      <c r="BD191" s="165" t="s">
        <v>1010</v>
      </c>
      <c r="BE191" s="165" t="s">
        <v>559</v>
      </c>
      <c r="BF191" s="108"/>
    </row>
    <row r="192" spans="1:58" x14ac:dyDescent="0.25">
      <c r="A192" s="133" t="s">
        <v>375</v>
      </c>
      <c r="B192" s="111" t="s">
        <v>351</v>
      </c>
      <c r="C192" s="165" t="s">
        <v>1126</v>
      </c>
      <c r="D192" s="165" t="s">
        <v>1126</v>
      </c>
      <c r="E192" s="165" t="s">
        <v>1017</v>
      </c>
      <c r="F192" s="165" t="s">
        <v>1017</v>
      </c>
      <c r="G192" s="165" t="s">
        <v>1017</v>
      </c>
      <c r="H192" s="165" t="s">
        <v>1017</v>
      </c>
      <c r="I192" s="165" t="s">
        <v>1017</v>
      </c>
      <c r="J192" s="165" t="s">
        <v>1013</v>
      </c>
      <c r="K192" s="165" t="s">
        <v>1013</v>
      </c>
      <c r="L192" s="165" t="s">
        <v>545</v>
      </c>
      <c r="M192" s="165" t="s">
        <v>1010</v>
      </c>
      <c r="N192" s="165" t="s">
        <v>1010</v>
      </c>
      <c r="O192" s="165" t="s">
        <v>1018</v>
      </c>
      <c r="P192" s="165" t="s">
        <v>1018</v>
      </c>
      <c r="Q192" s="165" t="s">
        <v>1015</v>
      </c>
      <c r="R192" s="165" t="s">
        <v>1015</v>
      </c>
      <c r="S192" s="165" t="s">
        <v>1019</v>
      </c>
      <c r="T192" s="165" t="s">
        <v>1020</v>
      </c>
      <c r="U192" s="165" t="s">
        <v>1020</v>
      </c>
      <c r="V192" s="165" t="s">
        <v>559</v>
      </c>
      <c r="W192" s="165" t="s">
        <v>994</v>
      </c>
      <c r="X192" s="165" t="s">
        <v>994</v>
      </c>
      <c r="Y192" s="165" t="s">
        <v>994</v>
      </c>
      <c r="Z192" s="165" t="s">
        <v>994</v>
      </c>
      <c r="AA192" s="165" t="s">
        <v>994</v>
      </c>
      <c r="AB192" s="165" t="s">
        <v>1007</v>
      </c>
      <c r="AC192" s="165" t="s">
        <v>994</v>
      </c>
      <c r="AD192" s="109" t="s">
        <v>1016</v>
      </c>
      <c r="AE192" s="165" t="s">
        <v>994</v>
      </c>
      <c r="AF192" s="165" t="s">
        <v>1015</v>
      </c>
      <c r="AG192" s="165" t="s">
        <v>559</v>
      </c>
      <c r="AH192" s="165" t="s">
        <v>1013</v>
      </c>
      <c r="AI192" s="165" t="s">
        <v>1013</v>
      </c>
      <c r="AJ192" s="165" t="s">
        <v>1013</v>
      </c>
      <c r="AK192" s="167" t="s">
        <v>950</v>
      </c>
      <c r="AL192" s="165" t="s">
        <v>1012</v>
      </c>
      <c r="AM192" s="165" t="s">
        <v>1012</v>
      </c>
      <c r="AN192" s="165" t="s">
        <v>545</v>
      </c>
      <c r="AO192" s="165" t="s">
        <v>545</v>
      </c>
      <c r="AP192" s="165" t="s">
        <v>545</v>
      </c>
      <c r="AQ192" s="165" t="s">
        <v>545</v>
      </c>
      <c r="AR192" s="165" t="s">
        <v>1008</v>
      </c>
      <c r="AS192" s="165" t="s">
        <v>559</v>
      </c>
      <c r="AT192" s="165" t="s">
        <v>1009</v>
      </c>
      <c r="AU192" s="165" t="s">
        <v>559</v>
      </c>
      <c r="AV192" s="165" t="s">
        <v>556</v>
      </c>
      <c r="AW192" s="165" t="s">
        <v>559</v>
      </c>
      <c r="AX192" s="165" t="s">
        <v>559</v>
      </c>
      <c r="AY192" s="165" t="s">
        <v>952</v>
      </c>
      <c r="AZ192" s="165" t="s">
        <v>1011</v>
      </c>
      <c r="BA192" s="165" t="s">
        <v>1011</v>
      </c>
      <c r="BB192" s="165" t="s">
        <v>559</v>
      </c>
      <c r="BC192" s="165" t="s">
        <v>559</v>
      </c>
      <c r="BD192" s="165" t="s">
        <v>1010</v>
      </c>
      <c r="BE192" s="165" t="s">
        <v>559</v>
      </c>
      <c r="BF192" s="108"/>
    </row>
    <row r="193" spans="1:58" x14ac:dyDescent="0.25">
      <c r="A193" s="133" t="s">
        <v>353</v>
      </c>
      <c r="B193" s="111" t="s">
        <v>352</v>
      </c>
      <c r="C193" s="165" t="s">
        <v>1126</v>
      </c>
      <c r="D193" s="165" t="s">
        <v>1126</v>
      </c>
      <c r="E193" s="165" t="s">
        <v>1017</v>
      </c>
      <c r="F193" s="165" t="s">
        <v>1017</v>
      </c>
      <c r="G193" s="165" t="s">
        <v>1017</v>
      </c>
      <c r="H193" s="165" t="s">
        <v>1017</v>
      </c>
      <c r="I193" s="165" t="s">
        <v>1017</v>
      </c>
      <c r="J193" s="165" t="s">
        <v>1013</v>
      </c>
      <c r="K193" s="165" t="s">
        <v>1013</v>
      </c>
      <c r="L193" s="165" t="s">
        <v>545</v>
      </c>
      <c r="M193" s="165" t="s">
        <v>1010</v>
      </c>
      <c r="N193" s="165" t="s">
        <v>1010</v>
      </c>
      <c r="O193" s="165" t="s">
        <v>1018</v>
      </c>
      <c r="P193" s="165" t="s">
        <v>1018</v>
      </c>
      <c r="Q193" s="165" t="s">
        <v>1015</v>
      </c>
      <c r="R193" s="165" t="s">
        <v>1015</v>
      </c>
      <c r="S193" s="165" t="s">
        <v>1019</v>
      </c>
      <c r="T193" s="165" t="s">
        <v>1020</v>
      </c>
      <c r="U193" s="165" t="s">
        <v>1020</v>
      </c>
      <c r="V193" s="165" t="s">
        <v>559</v>
      </c>
      <c r="W193" s="165" t="s">
        <v>994</v>
      </c>
      <c r="X193" s="165" t="s">
        <v>994</v>
      </c>
      <c r="Y193" s="165" t="s">
        <v>994</v>
      </c>
      <c r="Z193" s="165" t="s">
        <v>994</v>
      </c>
      <c r="AA193" s="165" t="s">
        <v>994</v>
      </c>
      <c r="AB193" s="165" t="s">
        <v>1007</v>
      </c>
      <c r="AC193" s="165" t="s">
        <v>994</v>
      </c>
      <c r="AD193" s="109" t="s">
        <v>1016</v>
      </c>
      <c r="AE193" s="165" t="s">
        <v>994</v>
      </c>
      <c r="AF193" s="165" t="s">
        <v>1015</v>
      </c>
      <c r="AG193" s="165" t="s">
        <v>559</v>
      </c>
      <c r="AH193" s="165" t="s">
        <v>1013</v>
      </c>
      <c r="AI193" s="165" t="s">
        <v>1013</v>
      </c>
      <c r="AJ193" s="165" t="s">
        <v>1013</v>
      </c>
      <c r="AK193" s="167" t="s">
        <v>953</v>
      </c>
      <c r="AL193" s="165" t="s">
        <v>1012</v>
      </c>
      <c r="AM193" s="165" t="s">
        <v>1012</v>
      </c>
      <c r="AN193" s="165" t="s">
        <v>545</v>
      </c>
      <c r="AO193" s="165" t="s">
        <v>545</v>
      </c>
      <c r="AP193" s="165" t="s">
        <v>545</v>
      </c>
      <c r="AQ193" s="165" t="s">
        <v>545</v>
      </c>
      <c r="AR193" s="165" t="s">
        <v>1008</v>
      </c>
      <c r="AS193" s="165" t="s">
        <v>559</v>
      </c>
      <c r="AT193" s="165" t="s">
        <v>1009</v>
      </c>
      <c r="AU193" s="165" t="s">
        <v>559</v>
      </c>
      <c r="AV193" s="165" t="s">
        <v>556</v>
      </c>
      <c r="AW193" s="165" t="s">
        <v>559</v>
      </c>
      <c r="AX193" s="165" t="s">
        <v>559</v>
      </c>
      <c r="AY193" s="165" t="s">
        <v>952</v>
      </c>
      <c r="AZ193" s="165" t="s">
        <v>1011</v>
      </c>
      <c r="BA193" s="165" t="s">
        <v>1011</v>
      </c>
      <c r="BB193" s="165" t="s">
        <v>559</v>
      </c>
      <c r="BC193" s="165" t="s">
        <v>559</v>
      </c>
      <c r="BD193" s="165" t="s">
        <v>1010</v>
      </c>
      <c r="BE193" s="165" t="s">
        <v>559</v>
      </c>
      <c r="BF193" s="108"/>
    </row>
    <row r="194" spans="1:58" x14ac:dyDescent="0.25">
      <c r="A194" s="133" t="s">
        <v>355</v>
      </c>
      <c r="B194" s="111" t="s">
        <v>354</v>
      </c>
      <c r="C194" s="165" t="s">
        <v>1126</v>
      </c>
      <c r="D194" s="165" t="s">
        <v>1126</v>
      </c>
      <c r="E194" s="165" t="s">
        <v>1017</v>
      </c>
      <c r="F194" s="165" t="s">
        <v>1017</v>
      </c>
      <c r="G194" s="165" t="s">
        <v>1017</v>
      </c>
      <c r="H194" s="165" t="s">
        <v>1017</v>
      </c>
      <c r="I194" s="165" t="s">
        <v>1017</v>
      </c>
      <c r="J194" s="165" t="s">
        <v>1013</v>
      </c>
      <c r="K194" s="165" t="s">
        <v>1013</v>
      </c>
      <c r="L194" s="165" t="s">
        <v>545</v>
      </c>
      <c r="M194" s="165" t="s">
        <v>1010</v>
      </c>
      <c r="N194" s="165" t="s">
        <v>1010</v>
      </c>
      <c r="O194" s="165" t="s">
        <v>1018</v>
      </c>
      <c r="P194" s="165" t="s">
        <v>1018</v>
      </c>
      <c r="Q194" s="165" t="s">
        <v>1015</v>
      </c>
      <c r="R194" s="165" t="s">
        <v>1015</v>
      </c>
      <c r="S194" s="165" t="s">
        <v>1019</v>
      </c>
      <c r="T194" s="165" t="s">
        <v>1020</v>
      </c>
      <c r="U194" s="165" t="s">
        <v>1020</v>
      </c>
      <c r="V194" s="165" t="s">
        <v>559</v>
      </c>
      <c r="W194" s="165" t="s">
        <v>994</v>
      </c>
      <c r="X194" s="165" t="s">
        <v>994</v>
      </c>
      <c r="Y194" s="165" t="s">
        <v>994</v>
      </c>
      <c r="Z194" s="165" t="s">
        <v>994</v>
      </c>
      <c r="AA194" s="165" t="s">
        <v>994</v>
      </c>
      <c r="AB194" s="165" t="s">
        <v>1007</v>
      </c>
      <c r="AC194" s="165" t="s">
        <v>994</v>
      </c>
      <c r="AD194" s="109" t="s">
        <v>1016</v>
      </c>
      <c r="AE194" s="165" t="s">
        <v>994</v>
      </c>
      <c r="AF194" s="165" t="s">
        <v>1015</v>
      </c>
      <c r="AG194" s="165" t="s">
        <v>559</v>
      </c>
      <c r="AH194" s="165" t="s">
        <v>1013</v>
      </c>
      <c r="AI194" s="165" t="s">
        <v>1013</v>
      </c>
      <c r="AJ194" s="165" t="s">
        <v>1013</v>
      </c>
      <c r="AK194" s="167" t="s">
        <v>950</v>
      </c>
      <c r="AL194" s="165" t="s">
        <v>1012</v>
      </c>
      <c r="AM194" s="165" t="s">
        <v>1012</v>
      </c>
      <c r="AN194" s="165" t="s">
        <v>545</v>
      </c>
      <c r="AO194" s="165" t="s">
        <v>545</v>
      </c>
      <c r="AP194" s="165" t="s">
        <v>545</v>
      </c>
      <c r="AQ194" s="165" t="s">
        <v>545</v>
      </c>
      <c r="AR194" s="165" t="s">
        <v>1008</v>
      </c>
      <c r="AS194" s="165" t="s">
        <v>559</v>
      </c>
      <c r="AT194" s="165" t="s">
        <v>1009</v>
      </c>
      <c r="AU194" s="165" t="s">
        <v>559</v>
      </c>
      <c r="AV194" s="165" t="s">
        <v>556</v>
      </c>
      <c r="AW194" s="165" t="s">
        <v>559</v>
      </c>
      <c r="AX194" s="165" t="s">
        <v>559</v>
      </c>
      <c r="AY194" s="165" t="s">
        <v>952</v>
      </c>
      <c r="AZ194" s="165" t="s">
        <v>1011</v>
      </c>
      <c r="BA194" s="165" t="s">
        <v>1011</v>
      </c>
      <c r="BB194" s="165" t="s">
        <v>559</v>
      </c>
      <c r="BC194" s="165" t="s">
        <v>559</v>
      </c>
      <c r="BD194" s="165" t="s">
        <v>1010</v>
      </c>
      <c r="BE194" s="165" t="s">
        <v>559</v>
      </c>
      <c r="BF194" s="108"/>
    </row>
    <row r="195" spans="1:58" x14ac:dyDescent="0.25">
      <c r="A195" s="133" t="s">
        <v>357</v>
      </c>
      <c r="B195" s="111" t="s">
        <v>356</v>
      </c>
      <c r="C195" s="165" t="s">
        <v>1126</v>
      </c>
      <c r="D195" s="165" t="s">
        <v>1126</v>
      </c>
      <c r="E195" s="165" t="s">
        <v>1017</v>
      </c>
      <c r="F195" s="165" t="s">
        <v>1017</v>
      </c>
      <c r="G195" s="165" t="s">
        <v>1017</v>
      </c>
      <c r="H195" s="165" t="s">
        <v>1017</v>
      </c>
      <c r="I195" s="165" t="s">
        <v>1017</v>
      </c>
      <c r="J195" s="165" t="s">
        <v>1013</v>
      </c>
      <c r="K195" s="165" t="s">
        <v>1013</v>
      </c>
      <c r="L195" s="165" t="s">
        <v>545</v>
      </c>
      <c r="M195" s="165" t="s">
        <v>1010</v>
      </c>
      <c r="N195" s="165" t="s">
        <v>1010</v>
      </c>
      <c r="O195" s="165" t="s">
        <v>1018</v>
      </c>
      <c r="P195" s="165" t="s">
        <v>1018</v>
      </c>
      <c r="Q195" s="165" t="s">
        <v>1015</v>
      </c>
      <c r="R195" s="165" t="s">
        <v>1015</v>
      </c>
      <c r="S195" s="165" t="s">
        <v>1019</v>
      </c>
      <c r="T195" s="165" t="s">
        <v>1020</v>
      </c>
      <c r="U195" s="165" t="s">
        <v>1020</v>
      </c>
      <c r="V195" s="165" t="s">
        <v>559</v>
      </c>
      <c r="W195" s="165" t="s">
        <v>994</v>
      </c>
      <c r="X195" s="165" t="s">
        <v>994</v>
      </c>
      <c r="Y195" s="165" t="s">
        <v>994</v>
      </c>
      <c r="Z195" s="165" t="s">
        <v>994</v>
      </c>
      <c r="AA195" s="165" t="s">
        <v>994</v>
      </c>
      <c r="AB195" s="165" t="s">
        <v>1007</v>
      </c>
      <c r="AC195" s="165" t="s">
        <v>994</v>
      </c>
      <c r="AD195" s="109" t="s">
        <v>1016</v>
      </c>
      <c r="AE195" s="165" t="s">
        <v>994</v>
      </c>
      <c r="AF195" s="165" t="s">
        <v>1015</v>
      </c>
      <c r="AG195" s="165" t="s">
        <v>559</v>
      </c>
      <c r="AH195" s="165" t="s">
        <v>1013</v>
      </c>
      <c r="AI195" s="165" t="s">
        <v>1013</v>
      </c>
      <c r="AJ195" s="165" t="s">
        <v>1013</v>
      </c>
      <c r="AK195" s="167" t="s">
        <v>950</v>
      </c>
      <c r="AL195" s="165" t="s">
        <v>1012</v>
      </c>
      <c r="AM195" s="165" t="s">
        <v>1012</v>
      </c>
      <c r="AN195" s="165" t="s">
        <v>545</v>
      </c>
      <c r="AO195" s="165" t="s">
        <v>545</v>
      </c>
      <c r="AP195" s="165" t="s">
        <v>545</v>
      </c>
      <c r="AQ195" s="165" t="s">
        <v>545</v>
      </c>
      <c r="AR195" s="165" t="s">
        <v>1008</v>
      </c>
      <c r="AS195" s="165" t="s">
        <v>559</v>
      </c>
      <c r="AT195" s="165" t="s">
        <v>1009</v>
      </c>
      <c r="AU195" s="165" t="s">
        <v>559</v>
      </c>
      <c r="AV195" s="165" t="s">
        <v>556</v>
      </c>
      <c r="AW195" s="165" t="s">
        <v>559</v>
      </c>
      <c r="AX195" s="165" t="s">
        <v>559</v>
      </c>
      <c r="AY195" s="165" t="s">
        <v>952</v>
      </c>
      <c r="AZ195" s="165" t="s">
        <v>1011</v>
      </c>
      <c r="BA195" s="165" t="s">
        <v>1011</v>
      </c>
      <c r="BB195" s="165" t="s">
        <v>559</v>
      </c>
      <c r="BC195" s="165" t="s">
        <v>559</v>
      </c>
      <c r="BD195" s="165" t="s">
        <v>1010</v>
      </c>
      <c r="BE195" s="165" t="s">
        <v>559</v>
      </c>
      <c r="BF195" s="108"/>
    </row>
  </sheetData>
  <mergeCells count="1">
    <mergeCell ref="A1:BE1"/>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200"/>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row>
    <row r="2" spans="1:58"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481</v>
      </c>
      <c r="AD2" s="143" t="s">
        <v>997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877</v>
      </c>
      <c r="AZ2" s="143" t="s">
        <v>389</v>
      </c>
      <c r="BA2" s="143" t="s">
        <v>388</v>
      </c>
      <c r="BB2" s="143" t="s">
        <v>906</v>
      </c>
      <c r="BC2" s="143" t="s">
        <v>925</v>
      </c>
      <c r="BD2" s="143" t="s">
        <v>946</v>
      </c>
      <c r="BE2" s="143" t="s">
        <v>788</v>
      </c>
    </row>
    <row r="3" spans="1:58" x14ac:dyDescent="0.25">
      <c r="A3" s="134" t="s">
        <v>488</v>
      </c>
      <c r="B3" s="111"/>
      <c r="C3" s="161">
        <v>2015</v>
      </c>
      <c r="D3" s="161">
        <v>2015</v>
      </c>
      <c r="E3" s="161">
        <v>2015</v>
      </c>
      <c r="F3" s="161">
        <v>2015</v>
      </c>
      <c r="G3" s="161">
        <v>2015</v>
      </c>
      <c r="H3" s="161">
        <v>2015</v>
      </c>
      <c r="I3" s="161">
        <v>2015</v>
      </c>
      <c r="J3" s="161" t="s">
        <v>1107</v>
      </c>
      <c r="K3" s="161" t="s">
        <v>1107</v>
      </c>
      <c r="L3" s="161" t="s">
        <v>1107</v>
      </c>
      <c r="M3" s="161">
        <v>2018</v>
      </c>
      <c r="N3" s="161">
        <v>2018</v>
      </c>
      <c r="O3" s="161">
        <v>2017</v>
      </c>
      <c r="P3" s="161">
        <v>2017</v>
      </c>
      <c r="Q3" s="161">
        <v>2015</v>
      </c>
      <c r="R3" s="161" t="s">
        <v>1085</v>
      </c>
      <c r="S3" s="161" t="s">
        <v>1118</v>
      </c>
      <c r="T3" s="161">
        <v>2015</v>
      </c>
      <c r="U3" s="161">
        <v>2016</v>
      </c>
      <c r="V3" s="161">
        <v>2016</v>
      </c>
      <c r="W3" s="161">
        <v>2016</v>
      </c>
      <c r="X3" s="161" t="s">
        <v>1120</v>
      </c>
      <c r="Y3" s="161" t="s">
        <v>1121</v>
      </c>
      <c r="Z3" s="161">
        <v>2016</v>
      </c>
      <c r="AA3" s="161">
        <v>2016</v>
      </c>
      <c r="AB3" s="161">
        <v>2016</v>
      </c>
      <c r="AC3" s="161">
        <v>2015</v>
      </c>
      <c r="AD3" s="161">
        <v>2015</v>
      </c>
      <c r="AE3" s="161">
        <v>2012</v>
      </c>
      <c r="AF3" s="161">
        <v>2015</v>
      </c>
      <c r="AG3" s="161" t="s">
        <v>1122</v>
      </c>
      <c r="AH3" s="161">
        <v>2016</v>
      </c>
      <c r="AI3" s="161">
        <v>2017</v>
      </c>
      <c r="AJ3" s="161">
        <v>2018</v>
      </c>
      <c r="AK3" s="161">
        <v>2018</v>
      </c>
      <c r="AL3" s="161">
        <v>2018</v>
      </c>
      <c r="AM3" s="161">
        <v>2017</v>
      </c>
      <c r="AN3" s="161" t="s">
        <v>905</v>
      </c>
      <c r="AO3" s="161" t="s">
        <v>905</v>
      </c>
      <c r="AP3" s="161" t="s">
        <v>1057</v>
      </c>
      <c r="AQ3" s="161" t="s">
        <v>1058</v>
      </c>
      <c r="AR3" s="161" t="s">
        <v>942</v>
      </c>
      <c r="AS3" s="161">
        <v>2016</v>
      </c>
      <c r="AT3" s="161">
        <v>2017</v>
      </c>
      <c r="AU3" s="161">
        <v>2016</v>
      </c>
      <c r="AV3" s="161" t="s">
        <v>1119</v>
      </c>
      <c r="AW3" s="161">
        <v>2015</v>
      </c>
      <c r="AX3" s="161">
        <v>2016</v>
      </c>
      <c r="AY3" s="161">
        <v>2014</v>
      </c>
      <c r="AZ3" s="161">
        <v>2015</v>
      </c>
      <c r="BA3" s="161">
        <v>2015</v>
      </c>
      <c r="BB3" s="161">
        <v>2017</v>
      </c>
      <c r="BC3" s="161">
        <v>2017</v>
      </c>
      <c r="BD3" s="161">
        <v>2015</v>
      </c>
      <c r="BE3" s="161">
        <v>2014</v>
      </c>
    </row>
    <row r="4" spans="1:58" x14ac:dyDescent="0.25">
      <c r="A4" s="135" t="s">
        <v>439</v>
      </c>
      <c r="B4" s="111"/>
      <c r="C4" s="112" t="s">
        <v>947</v>
      </c>
      <c r="D4" s="112" t="s">
        <v>947</v>
      </c>
      <c r="E4" s="112" t="s">
        <v>947</v>
      </c>
      <c r="F4" s="112" t="s">
        <v>947</v>
      </c>
      <c r="G4" s="112" t="s">
        <v>947</v>
      </c>
      <c r="H4" s="112" t="s">
        <v>947</v>
      </c>
      <c r="I4" s="112" t="s">
        <v>947</v>
      </c>
      <c r="J4" s="112" t="s">
        <v>947</v>
      </c>
      <c r="K4" s="112" t="s">
        <v>947</v>
      </c>
      <c r="L4" s="112" t="s">
        <v>947</v>
      </c>
      <c r="M4" s="112" t="s">
        <v>947</v>
      </c>
      <c r="N4" s="112" t="s">
        <v>947</v>
      </c>
      <c r="O4" s="112" t="s">
        <v>947</v>
      </c>
      <c r="P4" s="112" t="s">
        <v>947</v>
      </c>
      <c r="Q4" s="112" t="s">
        <v>947</v>
      </c>
      <c r="R4" s="112" t="s">
        <v>947</v>
      </c>
      <c r="S4" s="112" t="s">
        <v>947</v>
      </c>
      <c r="T4" s="112" t="s">
        <v>947</v>
      </c>
      <c r="U4" s="112" t="s">
        <v>947</v>
      </c>
      <c r="V4" s="112" t="s">
        <v>947</v>
      </c>
      <c r="W4" s="112" t="s">
        <v>947</v>
      </c>
      <c r="X4" s="112" t="s">
        <v>947</v>
      </c>
      <c r="Y4" s="112" t="s">
        <v>947</v>
      </c>
      <c r="Z4" s="112" t="s">
        <v>947</v>
      </c>
      <c r="AA4" s="112" t="s">
        <v>947</v>
      </c>
      <c r="AB4" s="112" t="s">
        <v>947</v>
      </c>
      <c r="AC4" s="112" t="s">
        <v>947</v>
      </c>
      <c r="AD4" s="112" t="s">
        <v>947</v>
      </c>
      <c r="AE4" s="112" t="s">
        <v>947</v>
      </c>
      <c r="AF4" s="112" t="s">
        <v>947</v>
      </c>
      <c r="AG4" s="112" t="s">
        <v>947</v>
      </c>
      <c r="AH4" s="112" t="s">
        <v>947</v>
      </c>
      <c r="AI4" s="112" t="s">
        <v>947</v>
      </c>
      <c r="AJ4" s="112" t="s">
        <v>947</v>
      </c>
      <c r="AK4" s="112" t="s">
        <v>947</v>
      </c>
      <c r="AL4" s="112" t="s">
        <v>947</v>
      </c>
      <c r="AM4" s="112" t="s">
        <v>947</v>
      </c>
      <c r="AN4" s="112" t="s">
        <v>947</v>
      </c>
      <c r="AO4" s="112" t="s">
        <v>947</v>
      </c>
      <c r="AP4" s="112" t="s">
        <v>947</v>
      </c>
      <c r="AQ4" s="112" t="s">
        <v>947</v>
      </c>
      <c r="AR4" s="112" t="s">
        <v>947</v>
      </c>
      <c r="AS4" s="112" t="s">
        <v>947</v>
      </c>
      <c r="AT4" s="112" t="s">
        <v>947</v>
      </c>
      <c r="AU4" s="112" t="s">
        <v>947</v>
      </c>
      <c r="AV4" s="112" t="s">
        <v>947</v>
      </c>
      <c r="AW4" s="112" t="s">
        <v>947</v>
      </c>
      <c r="AX4" s="112" t="s">
        <v>947</v>
      </c>
      <c r="AY4" s="112" t="s">
        <v>947</v>
      </c>
      <c r="AZ4" s="112" t="s">
        <v>947</v>
      </c>
      <c r="BA4" s="112" t="s">
        <v>947</v>
      </c>
      <c r="BB4" s="112" t="s">
        <v>947</v>
      </c>
      <c r="BC4" s="112" t="s">
        <v>947</v>
      </c>
      <c r="BD4" s="112" t="s">
        <v>947</v>
      </c>
      <c r="BE4" s="112" t="s">
        <v>947</v>
      </c>
    </row>
    <row r="5" spans="1:58" x14ac:dyDescent="0.25">
      <c r="A5" s="133" t="s">
        <v>1</v>
      </c>
      <c r="B5" s="111" t="s">
        <v>0</v>
      </c>
      <c r="C5" s="165"/>
      <c r="D5" s="165"/>
      <c r="E5" s="165"/>
      <c r="F5" s="165"/>
      <c r="G5" s="165"/>
      <c r="H5" s="165"/>
      <c r="I5" s="165"/>
      <c r="J5" s="165"/>
      <c r="K5" s="165"/>
      <c r="L5" s="165"/>
      <c r="M5" s="165"/>
      <c r="N5" s="165"/>
      <c r="O5" s="165"/>
      <c r="P5" s="165"/>
      <c r="Q5" s="167" t="str">
        <f>IF(ISNUMBER('Indicator Data'!Q6),"","Imputed using GDP p.c.")</f>
        <v/>
      </c>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08"/>
    </row>
    <row r="6" spans="1:58" x14ac:dyDescent="0.25">
      <c r="A6" s="133" t="s">
        <v>3</v>
      </c>
      <c r="B6" s="111" t="s">
        <v>2</v>
      </c>
      <c r="C6" s="165"/>
      <c r="D6" s="165"/>
      <c r="E6" s="165"/>
      <c r="F6" s="165"/>
      <c r="G6" s="165"/>
      <c r="H6" s="165"/>
      <c r="I6" s="165"/>
      <c r="J6" s="165"/>
      <c r="K6" s="165"/>
      <c r="L6" s="165"/>
      <c r="M6" s="165"/>
      <c r="N6" s="165"/>
      <c r="O6" s="165"/>
      <c r="P6" s="165"/>
      <c r="Q6" s="167" t="str">
        <f>IF(ISNUMBER('Indicator Data'!Q7),"","Imputed using GDP p.c.")</f>
        <v/>
      </c>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08"/>
    </row>
    <row r="7" spans="1:58" x14ac:dyDescent="0.25">
      <c r="A7" s="133" t="s">
        <v>5</v>
      </c>
      <c r="B7" s="111" t="s">
        <v>4</v>
      </c>
      <c r="C7" s="165"/>
      <c r="D7" s="165"/>
      <c r="E7" s="165"/>
      <c r="F7" s="165"/>
      <c r="G7" s="165"/>
      <c r="H7" s="165"/>
      <c r="I7" s="165"/>
      <c r="J7" s="165"/>
      <c r="K7" s="165"/>
      <c r="L7" s="165"/>
      <c r="M7" s="165"/>
      <c r="N7" s="165"/>
      <c r="O7" s="165"/>
      <c r="P7" s="165"/>
      <c r="Q7" s="167" t="str">
        <f>IF(ISNUMBER('Indicator Data'!Q8),"","Imputed using GDP p.c.")</f>
        <v/>
      </c>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08"/>
    </row>
    <row r="8" spans="1:58" x14ac:dyDescent="0.25">
      <c r="A8" s="133" t="s">
        <v>7</v>
      </c>
      <c r="B8" s="111" t="s">
        <v>6</v>
      </c>
      <c r="C8" s="165"/>
      <c r="D8" s="165"/>
      <c r="E8" s="165"/>
      <c r="F8" s="165"/>
      <c r="G8" s="165"/>
      <c r="H8" s="165"/>
      <c r="I8" s="165"/>
      <c r="J8" s="165"/>
      <c r="K8" s="165"/>
      <c r="L8" s="165"/>
      <c r="M8" s="165"/>
      <c r="N8" s="165"/>
      <c r="O8" s="165"/>
      <c r="P8" s="165"/>
      <c r="Q8" s="167" t="str">
        <f>IF(ISNUMBER('Indicator Data'!Q9),"","Imputed using GDP p.c.")</f>
        <v/>
      </c>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08"/>
    </row>
    <row r="9" spans="1:58" x14ac:dyDescent="0.25">
      <c r="A9" s="133" t="s">
        <v>9</v>
      </c>
      <c r="B9" s="111" t="s">
        <v>8</v>
      </c>
      <c r="C9" s="165"/>
      <c r="D9" s="165"/>
      <c r="E9" s="165"/>
      <c r="F9" s="165"/>
      <c r="G9" s="165"/>
      <c r="H9" s="165"/>
      <c r="I9" s="165"/>
      <c r="J9" s="165"/>
      <c r="K9" s="165"/>
      <c r="L9" s="165"/>
      <c r="M9" s="165"/>
      <c r="N9" s="165"/>
      <c r="O9" s="165"/>
      <c r="P9" s="165"/>
      <c r="Q9" s="167" t="str">
        <f>IF(ISNUMBER('Indicator Data'!Q10),"","Imputed using GDP p.c.")</f>
        <v/>
      </c>
      <c r="R9" s="165"/>
      <c r="S9" s="165"/>
      <c r="T9" s="165"/>
      <c r="U9" s="165"/>
      <c r="V9" s="165"/>
      <c r="W9" s="165"/>
      <c r="X9" s="165"/>
      <c r="Y9" s="165"/>
      <c r="Z9" s="165"/>
      <c r="AA9" s="165"/>
      <c r="AB9" s="165"/>
      <c r="AC9" s="165"/>
      <c r="AD9" s="165"/>
      <c r="AE9" s="165"/>
      <c r="AF9" s="165"/>
      <c r="AG9" s="165"/>
      <c r="AH9" s="165"/>
      <c r="AI9" s="165"/>
      <c r="AJ9" s="165"/>
      <c r="AK9" s="165"/>
      <c r="AL9" s="165"/>
      <c r="AM9" s="165"/>
      <c r="AN9" s="165" t="s">
        <v>1038</v>
      </c>
      <c r="AO9" s="165" t="s">
        <v>1038</v>
      </c>
      <c r="AP9" s="165"/>
      <c r="AQ9" s="165"/>
      <c r="AR9" s="165"/>
      <c r="AS9" s="165"/>
      <c r="AT9" s="165"/>
      <c r="AU9" s="165"/>
      <c r="AV9" s="165"/>
      <c r="AW9" s="165"/>
      <c r="AX9" s="165"/>
      <c r="AY9" s="165"/>
      <c r="AZ9" s="165"/>
      <c r="BA9" s="165"/>
      <c r="BB9" s="165"/>
      <c r="BC9" s="165"/>
      <c r="BD9" s="165"/>
      <c r="BE9" s="165"/>
      <c r="BF9" s="108"/>
    </row>
    <row r="10" spans="1:58" x14ac:dyDescent="0.25">
      <c r="A10" s="133" t="s">
        <v>11</v>
      </c>
      <c r="B10" s="111" t="s">
        <v>10</v>
      </c>
      <c r="C10" s="165"/>
      <c r="D10" s="165"/>
      <c r="E10" s="165"/>
      <c r="F10" s="165"/>
      <c r="G10" s="165"/>
      <c r="H10" s="165"/>
      <c r="I10" s="165"/>
      <c r="J10" s="165"/>
      <c r="K10" s="165"/>
      <c r="L10" s="165"/>
      <c r="M10" s="165"/>
      <c r="N10" s="165"/>
      <c r="O10" s="165"/>
      <c r="P10" s="165"/>
      <c r="Q10" s="167" t="str">
        <f>IF(ISNUMBER('Indicator Data'!Q11),"","Imputed using GDP p.c.")</f>
        <v/>
      </c>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08"/>
    </row>
    <row r="11" spans="1:58" x14ac:dyDescent="0.25">
      <c r="A11" s="133" t="s">
        <v>13</v>
      </c>
      <c r="B11" s="111" t="s">
        <v>12</v>
      </c>
      <c r="C11" s="165"/>
      <c r="D11" s="165"/>
      <c r="E11" s="165"/>
      <c r="F11" s="165"/>
      <c r="G11" s="165"/>
      <c r="H11" s="165"/>
      <c r="I11" s="165"/>
      <c r="J11" s="165"/>
      <c r="K11" s="165"/>
      <c r="L11" s="165"/>
      <c r="M11" s="165"/>
      <c r="N11" s="165"/>
      <c r="O11" s="165"/>
      <c r="P11" s="165"/>
      <c r="Q11" s="167" t="str">
        <f>IF(ISNUMBER('Indicator Data'!Q12),"","Imputed using GDP p.c.")</f>
        <v/>
      </c>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08"/>
    </row>
    <row r="12" spans="1:58" x14ac:dyDescent="0.25">
      <c r="A12" s="133" t="s">
        <v>15</v>
      </c>
      <c r="B12" s="111" t="s">
        <v>14</v>
      </c>
      <c r="C12" s="165"/>
      <c r="D12" s="165"/>
      <c r="E12" s="165"/>
      <c r="F12" s="165"/>
      <c r="G12" s="165"/>
      <c r="H12" s="165"/>
      <c r="I12" s="165"/>
      <c r="J12" s="165"/>
      <c r="K12" s="165"/>
      <c r="L12" s="165"/>
      <c r="M12" s="165"/>
      <c r="N12" s="165"/>
      <c r="O12" s="165"/>
      <c r="P12" s="165"/>
      <c r="Q12" s="167" t="str">
        <f>IF(ISNUMBER('Indicator Data'!Q13),"","Imputed using GDP p.c.")</f>
        <v/>
      </c>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08"/>
    </row>
    <row r="13" spans="1:58" x14ac:dyDescent="0.25">
      <c r="A13" s="133" t="s">
        <v>17</v>
      </c>
      <c r="B13" s="111" t="s">
        <v>16</v>
      </c>
      <c r="C13" s="165"/>
      <c r="D13" s="165"/>
      <c r="E13" s="165"/>
      <c r="F13" s="165"/>
      <c r="G13" s="165"/>
      <c r="H13" s="165"/>
      <c r="I13" s="165"/>
      <c r="J13" s="165"/>
      <c r="K13" s="165"/>
      <c r="L13" s="165"/>
      <c r="M13" s="165"/>
      <c r="N13" s="165"/>
      <c r="O13" s="165"/>
      <c r="P13" s="165"/>
      <c r="Q13" s="167" t="str">
        <f>IF(ISNUMBER('Indicator Data'!Q14),"","Imputed using GDP p.c.")</f>
        <v/>
      </c>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08"/>
    </row>
    <row r="14" spans="1:58" x14ac:dyDescent="0.25">
      <c r="A14" s="133" t="s">
        <v>19</v>
      </c>
      <c r="B14" s="111" t="s">
        <v>18</v>
      </c>
      <c r="C14" s="165"/>
      <c r="D14" s="165"/>
      <c r="E14" s="165"/>
      <c r="F14" s="165"/>
      <c r="G14" s="165"/>
      <c r="H14" s="165"/>
      <c r="I14" s="165"/>
      <c r="J14" s="165"/>
      <c r="K14" s="165"/>
      <c r="L14" s="165"/>
      <c r="M14" s="165"/>
      <c r="N14" s="165"/>
      <c r="O14" s="165"/>
      <c r="P14" s="165"/>
      <c r="Q14" s="167" t="str">
        <f>IF(ISNUMBER('Indicator Data'!Q15),"","Imputed using GDP p.c.")</f>
        <v/>
      </c>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08"/>
    </row>
    <row r="15" spans="1:58" x14ac:dyDescent="0.25">
      <c r="A15" s="133" t="s">
        <v>21</v>
      </c>
      <c r="B15" s="111" t="s">
        <v>20</v>
      </c>
      <c r="C15" s="165"/>
      <c r="D15" s="165"/>
      <c r="E15" s="165"/>
      <c r="F15" s="165"/>
      <c r="G15" s="165"/>
      <c r="H15" s="165"/>
      <c r="I15" s="165"/>
      <c r="J15" s="165"/>
      <c r="K15" s="165"/>
      <c r="L15" s="165"/>
      <c r="M15" s="165"/>
      <c r="N15" s="165"/>
      <c r="O15" s="165"/>
      <c r="P15" s="165"/>
      <c r="Q15" s="167" t="str">
        <f>IF(ISNUMBER('Indicator Data'!Q16),"","Imputed using GDP p.c.")</f>
        <v/>
      </c>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t="s">
        <v>1028</v>
      </c>
      <c r="AO15" s="165" t="s">
        <v>1028</v>
      </c>
      <c r="AP15" s="165"/>
      <c r="AQ15" s="165"/>
      <c r="AR15" s="165"/>
      <c r="AS15" s="165"/>
      <c r="AT15" s="165"/>
      <c r="AU15" s="165"/>
      <c r="AV15" s="165"/>
      <c r="AW15" s="165"/>
      <c r="AX15" s="165"/>
      <c r="AY15" s="165"/>
      <c r="AZ15" s="165"/>
      <c r="BA15" s="165"/>
      <c r="BB15" s="165"/>
      <c r="BC15" s="165"/>
      <c r="BD15" s="165"/>
      <c r="BE15" s="165"/>
      <c r="BF15" s="108"/>
    </row>
    <row r="16" spans="1:58" x14ac:dyDescent="0.25">
      <c r="A16" s="133" t="s">
        <v>23</v>
      </c>
      <c r="B16" s="111" t="s">
        <v>22</v>
      </c>
      <c r="C16" s="165"/>
      <c r="D16" s="165"/>
      <c r="E16" s="165"/>
      <c r="F16" s="165"/>
      <c r="G16" s="165"/>
      <c r="H16" s="165"/>
      <c r="I16" s="165"/>
      <c r="J16" s="165"/>
      <c r="K16" s="165"/>
      <c r="L16" s="165"/>
      <c r="M16" s="165"/>
      <c r="N16" s="165"/>
      <c r="O16" s="165"/>
      <c r="P16" s="165"/>
      <c r="Q16" s="167" t="str">
        <f>IF(ISNUMBER('Indicator Data'!Q17),"","Imputed using GDP p.c.")</f>
        <v/>
      </c>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t="s">
        <v>1025</v>
      </c>
      <c r="AO16" s="165" t="s">
        <v>1025</v>
      </c>
      <c r="AP16" s="165"/>
      <c r="AQ16" s="165"/>
      <c r="AR16" s="165"/>
      <c r="AS16" s="165"/>
      <c r="AT16" s="165"/>
      <c r="AU16" s="165"/>
      <c r="AV16" s="165"/>
      <c r="AW16" s="165"/>
      <c r="AX16" s="165"/>
      <c r="AY16" s="165"/>
      <c r="AZ16" s="165"/>
      <c r="BA16" s="165"/>
      <c r="BB16" s="165"/>
      <c r="BC16" s="165"/>
      <c r="BD16" s="165"/>
      <c r="BE16" s="165"/>
      <c r="BF16" s="108"/>
    </row>
    <row r="17" spans="1:58" x14ac:dyDescent="0.25">
      <c r="A17" s="133" t="s">
        <v>25</v>
      </c>
      <c r="B17" s="111" t="s">
        <v>24</v>
      </c>
      <c r="C17" s="165"/>
      <c r="D17" s="165"/>
      <c r="E17" s="165"/>
      <c r="F17" s="165"/>
      <c r="G17" s="165"/>
      <c r="H17" s="165"/>
      <c r="I17" s="165"/>
      <c r="J17" s="165"/>
      <c r="K17" s="165"/>
      <c r="L17" s="165"/>
      <c r="M17" s="165"/>
      <c r="N17" s="165"/>
      <c r="O17" s="165"/>
      <c r="P17" s="165"/>
      <c r="Q17" s="167" t="str">
        <f>IF(ISNUMBER('Indicator Data'!Q18),"","Imputed using GDP p.c.")</f>
        <v/>
      </c>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08"/>
    </row>
    <row r="18" spans="1:58" x14ac:dyDescent="0.25">
      <c r="A18" s="133" t="s">
        <v>27</v>
      </c>
      <c r="B18" s="111" t="s">
        <v>26</v>
      </c>
      <c r="C18" s="165"/>
      <c r="D18" s="165"/>
      <c r="E18" s="165"/>
      <c r="F18" s="165"/>
      <c r="G18" s="165"/>
      <c r="H18" s="165"/>
      <c r="I18" s="165"/>
      <c r="J18" s="165"/>
      <c r="K18" s="165"/>
      <c r="L18" s="165"/>
      <c r="M18" s="165"/>
      <c r="N18" s="165"/>
      <c r="O18" s="165"/>
      <c r="P18" s="165"/>
      <c r="Q18" s="167" t="str">
        <f>IF(ISNUMBER('Indicator Data'!Q19),"","Imputed using GDP p.c.")</f>
        <v/>
      </c>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08"/>
    </row>
    <row r="19" spans="1:58" x14ac:dyDescent="0.25">
      <c r="A19" s="133" t="s">
        <v>29</v>
      </c>
      <c r="B19" s="111" t="s">
        <v>28</v>
      </c>
      <c r="C19" s="165"/>
      <c r="D19" s="165"/>
      <c r="E19" s="165"/>
      <c r="F19" s="165"/>
      <c r="G19" s="165"/>
      <c r="H19" s="165"/>
      <c r="I19" s="165"/>
      <c r="J19" s="165"/>
      <c r="K19" s="165"/>
      <c r="L19" s="165"/>
      <c r="M19" s="165"/>
      <c r="N19" s="165"/>
      <c r="O19" s="165"/>
      <c r="P19" s="165"/>
      <c r="Q19" s="167" t="str">
        <f>IF(ISNUMBER('Indicator Data'!Q20),"","Imputed using GDP p.c.")</f>
        <v/>
      </c>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08"/>
    </row>
    <row r="20" spans="1:58" x14ac:dyDescent="0.25">
      <c r="A20" s="133" t="s">
        <v>31</v>
      </c>
      <c r="B20" s="111" t="s">
        <v>30</v>
      </c>
      <c r="C20" s="165"/>
      <c r="D20" s="165"/>
      <c r="E20" s="165"/>
      <c r="F20" s="165"/>
      <c r="G20" s="165"/>
      <c r="H20" s="165"/>
      <c r="I20" s="165"/>
      <c r="J20" s="165"/>
      <c r="K20" s="165"/>
      <c r="L20" s="165"/>
      <c r="M20" s="165"/>
      <c r="N20" s="165"/>
      <c r="O20" s="165"/>
      <c r="P20" s="165"/>
      <c r="Q20" s="167" t="str">
        <f>IF(ISNUMBER('Indicator Data'!Q21),"","Imputed using GDP p.c.")</f>
        <v/>
      </c>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65"/>
      <c r="AY20" s="165"/>
      <c r="AZ20" s="165"/>
      <c r="BA20" s="165"/>
      <c r="BB20" s="165"/>
      <c r="BC20" s="165"/>
      <c r="BD20" s="165"/>
      <c r="BE20" s="165"/>
      <c r="BF20" s="108"/>
    </row>
    <row r="21" spans="1:58" x14ac:dyDescent="0.25">
      <c r="A21" s="133" t="s">
        <v>33</v>
      </c>
      <c r="B21" s="111" t="s">
        <v>32</v>
      </c>
      <c r="C21" s="165"/>
      <c r="D21" s="165"/>
      <c r="E21" s="165"/>
      <c r="F21" s="165"/>
      <c r="G21" s="165"/>
      <c r="H21" s="165"/>
      <c r="I21" s="165"/>
      <c r="J21" s="165"/>
      <c r="K21" s="165"/>
      <c r="L21" s="165"/>
      <c r="M21" s="165"/>
      <c r="N21" s="165"/>
      <c r="O21" s="165"/>
      <c r="P21" s="165"/>
      <c r="Q21" s="167" t="str">
        <f>IF(ISNUMBER('Indicator Data'!Q22),"","Imputed using GDP p.c.")</f>
        <v/>
      </c>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08"/>
    </row>
    <row r="22" spans="1:58" x14ac:dyDescent="0.25">
      <c r="A22" s="133" t="s">
        <v>35</v>
      </c>
      <c r="B22" s="111" t="s">
        <v>34</v>
      </c>
      <c r="C22" s="165"/>
      <c r="D22" s="165"/>
      <c r="E22" s="165"/>
      <c r="F22" s="165"/>
      <c r="G22" s="165"/>
      <c r="H22" s="165"/>
      <c r="I22" s="165"/>
      <c r="J22" s="165"/>
      <c r="K22" s="165"/>
      <c r="L22" s="165"/>
      <c r="M22" s="165"/>
      <c r="N22" s="165"/>
      <c r="O22" s="165"/>
      <c r="P22" s="165"/>
      <c r="Q22" s="167" t="str">
        <f>IF(ISNUMBER('Indicator Data'!Q23),"","Imputed using GDP p.c.")</f>
        <v/>
      </c>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08"/>
    </row>
    <row r="23" spans="1:58" x14ac:dyDescent="0.25">
      <c r="A23" s="133" t="s">
        <v>37</v>
      </c>
      <c r="B23" s="111" t="s">
        <v>36</v>
      </c>
      <c r="C23" s="165"/>
      <c r="D23" s="165"/>
      <c r="E23" s="165"/>
      <c r="F23" s="165"/>
      <c r="G23" s="165"/>
      <c r="H23" s="165"/>
      <c r="I23" s="165"/>
      <c r="J23" s="165"/>
      <c r="K23" s="165"/>
      <c r="L23" s="165"/>
      <c r="M23" s="165"/>
      <c r="N23" s="165"/>
      <c r="O23" s="165"/>
      <c r="P23" s="165"/>
      <c r="Q23" s="167" t="str">
        <f>IF(ISNUMBER('Indicator Data'!Q24),"","Imputed using GDP p.c.")</f>
        <v/>
      </c>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t="s">
        <v>1027</v>
      </c>
      <c r="AO23" s="165" t="s">
        <v>1027</v>
      </c>
      <c r="AP23" s="165"/>
      <c r="AQ23" s="165"/>
      <c r="AR23" s="165"/>
      <c r="AS23" s="165"/>
      <c r="AT23" s="165"/>
      <c r="AU23" s="165"/>
      <c r="AV23" s="165"/>
      <c r="AW23" s="165"/>
      <c r="AX23" s="165"/>
      <c r="AY23" s="165"/>
      <c r="AZ23" s="165"/>
      <c r="BA23" s="165"/>
      <c r="BB23" s="165"/>
      <c r="BC23" s="165"/>
      <c r="BD23" s="165"/>
      <c r="BE23" s="165"/>
      <c r="BF23" s="108"/>
    </row>
    <row r="24" spans="1:58" x14ac:dyDescent="0.25">
      <c r="A24" s="133" t="s">
        <v>841</v>
      </c>
      <c r="B24" s="111" t="s">
        <v>38</v>
      </c>
      <c r="C24" s="165"/>
      <c r="D24" s="165"/>
      <c r="E24" s="165"/>
      <c r="F24" s="165"/>
      <c r="G24" s="165"/>
      <c r="H24" s="165"/>
      <c r="I24" s="165"/>
      <c r="J24" s="165"/>
      <c r="K24" s="165"/>
      <c r="L24" s="165"/>
      <c r="M24" s="165"/>
      <c r="N24" s="165"/>
      <c r="O24" s="165"/>
      <c r="P24" s="165"/>
      <c r="Q24" s="167" t="str">
        <f>IF(ISNUMBER('Indicator Data'!Q25),"","Imputed using GDP p.c.")</f>
        <v/>
      </c>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08"/>
    </row>
    <row r="25" spans="1:58" x14ac:dyDescent="0.25">
      <c r="A25" s="133" t="s">
        <v>40</v>
      </c>
      <c r="B25" s="111" t="s">
        <v>39</v>
      </c>
      <c r="C25" s="165"/>
      <c r="D25" s="165"/>
      <c r="E25" s="165"/>
      <c r="F25" s="165"/>
      <c r="G25" s="165"/>
      <c r="H25" s="165"/>
      <c r="I25" s="165"/>
      <c r="J25" s="165"/>
      <c r="K25" s="165"/>
      <c r="L25" s="165"/>
      <c r="M25" s="165"/>
      <c r="N25" s="165"/>
      <c r="O25" s="165"/>
      <c r="P25" s="165"/>
      <c r="Q25" s="167" t="str">
        <f>IF(ISNUMBER('Indicator Data'!Q26),"","Imputed using GDP p.c.")</f>
        <v/>
      </c>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c r="AQ25" s="165"/>
      <c r="AR25" s="165"/>
      <c r="AS25" s="165"/>
      <c r="AT25" s="165"/>
      <c r="AU25" s="165"/>
      <c r="AV25" s="165"/>
      <c r="AW25" s="165"/>
      <c r="AX25" s="165"/>
      <c r="AY25" s="165"/>
      <c r="AZ25" s="165"/>
      <c r="BA25" s="165"/>
      <c r="BB25" s="165"/>
      <c r="BC25" s="165"/>
      <c r="BD25" s="165"/>
      <c r="BE25" s="165"/>
      <c r="BF25" s="108"/>
    </row>
    <row r="26" spans="1:58" x14ac:dyDescent="0.25">
      <c r="A26" s="133" t="s">
        <v>42</v>
      </c>
      <c r="B26" s="111" t="s">
        <v>41</v>
      </c>
      <c r="C26" s="165"/>
      <c r="D26" s="165"/>
      <c r="E26" s="165"/>
      <c r="F26" s="165"/>
      <c r="G26" s="165"/>
      <c r="H26" s="165"/>
      <c r="I26" s="165"/>
      <c r="J26" s="165"/>
      <c r="K26" s="165"/>
      <c r="L26" s="165"/>
      <c r="M26" s="165"/>
      <c r="N26" s="165"/>
      <c r="O26" s="165"/>
      <c r="P26" s="165"/>
      <c r="Q26" s="167" t="str">
        <f>IF(ISNUMBER('Indicator Data'!Q27),"","Imputed using GDP p.c.")</f>
        <v/>
      </c>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08"/>
    </row>
    <row r="27" spans="1:58" x14ac:dyDescent="0.25">
      <c r="A27" s="133" t="s">
        <v>44</v>
      </c>
      <c r="B27" s="111" t="s">
        <v>43</v>
      </c>
      <c r="C27" s="165"/>
      <c r="D27" s="165"/>
      <c r="E27" s="165"/>
      <c r="F27" s="165"/>
      <c r="G27" s="165"/>
      <c r="H27" s="165"/>
      <c r="I27" s="165"/>
      <c r="J27" s="165"/>
      <c r="K27" s="165"/>
      <c r="L27" s="165"/>
      <c r="M27" s="165"/>
      <c r="N27" s="165"/>
      <c r="O27" s="165"/>
      <c r="P27" s="165"/>
      <c r="Q27" s="167" t="str">
        <f>IF(ISNUMBER('Indicator Data'!Q28),"","Imputed using GDP p.c.")</f>
        <v/>
      </c>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08"/>
    </row>
    <row r="28" spans="1:58" x14ac:dyDescent="0.25">
      <c r="A28" s="133" t="s">
        <v>379</v>
      </c>
      <c r="B28" s="111" t="s">
        <v>45</v>
      </c>
      <c r="C28" s="165"/>
      <c r="D28" s="165"/>
      <c r="E28" s="165"/>
      <c r="F28" s="165"/>
      <c r="G28" s="165"/>
      <c r="H28" s="165"/>
      <c r="I28" s="165"/>
      <c r="J28" s="165"/>
      <c r="K28" s="165"/>
      <c r="L28" s="165"/>
      <c r="M28" s="165"/>
      <c r="N28" s="165"/>
      <c r="O28" s="165"/>
      <c r="P28" s="165"/>
      <c r="Q28" s="167" t="str">
        <f>IF(ISNUMBER('Indicator Data'!Q29),"","Imputed using GDP p.c.")</f>
        <v/>
      </c>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65"/>
      <c r="AX28" s="165"/>
      <c r="AY28" s="165"/>
      <c r="AZ28" s="165"/>
      <c r="BA28" s="165"/>
      <c r="BB28" s="165"/>
      <c r="BC28" s="165"/>
      <c r="BD28" s="165"/>
      <c r="BE28" s="165"/>
      <c r="BF28" s="108"/>
    </row>
    <row r="29" spans="1:58" x14ac:dyDescent="0.25">
      <c r="A29" s="133" t="s">
        <v>47</v>
      </c>
      <c r="B29" s="111" t="s">
        <v>46</v>
      </c>
      <c r="C29" s="165"/>
      <c r="D29" s="165"/>
      <c r="E29" s="165"/>
      <c r="F29" s="165"/>
      <c r="G29" s="165"/>
      <c r="H29" s="165"/>
      <c r="I29" s="165"/>
      <c r="J29" s="165"/>
      <c r="K29" s="165"/>
      <c r="L29" s="165"/>
      <c r="M29" s="165"/>
      <c r="N29" s="165"/>
      <c r="O29" s="165"/>
      <c r="P29" s="165"/>
      <c r="Q29" s="167" t="str">
        <f>IF(ISNUMBER('Indicator Data'!Q30),"","Imputed using GDP p.c.")</f>
        <v/>
      </c>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5"/>
      <c r="AW29" s="165"/>
      <c r="AX29" s="165"/>
      <c r="AY29" s="165"/>
      <c r="AZ29" s="165"/>
      <c r="BA29" s="165"/>
      <c r="BB29" s="165"/>
      <c r="BC29" s="165"/>
      <c r="BD29" s="165"/>
      <c r="BE29" s="165"/>
      <c r="BF29" s="108"/>
    </row>
    <row r="30" spans="1:58" x14ac:dyDescent="0.25">
      <c r="A30" s="133" t="s">
        <v>49</v>
      </c>
      <c r="B30" s="111" t="s">
        <v>48</v>
      </c>
      <c r="C30" s="165"/>
      <c r="D30" s="165"/>
      <c r="E30" s="165"/>
      <c r="F30" s="165"/>
      <c r="G30" s="165"/>
      <c r="H30" s="165"/>
      <c r="I30" s="165"/>
      <c r="J30" s="165"/>
      <c r="K30" s="165"/>
      <c r="L30" s="165"/>
      <c r="M30" s="165"/>
      <c r="N30" s="165"/>
      <c r="O30" s="165"/>
      <c r="P30" s="165"/>
      <c r="Q30" s="167" t="str">
        <f>IF(ISNUMBER('Indicator Data'!Q31),"","Imputed using GDP p.c.")</f>
        <v/>
      </c>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c r="AW30" s="165"/>
      <c r="AX30" s="165"/>
      <c r="AY30" s="165"/>
      <c r="AZ30" s="165"/>
      <c r="BA30" s="165"/>
      <c r="BB30" s="165"/>
      <c r="BC30" s="165"/>
      <c r="BD30" s="165"/>
      <c r="BE30" s="165"/>
      <c r="BF30" s="108"/>
    </row>
    <row r="31" spans="1:58" x14ac:dyDescent="0.25">
      <c r="A31" s="133" t="s">
        <v>51</v>
      </c>
      <c r="B31" s="111" t="s">
        <v>50</v>
      </c>
      <c r="C31" s="165"/>
      <c r="D31" s="165"/>
      <c r="E31" s="165"/>
      <c r="F31" s="165"/>
      <c r="G31" s="165"/>
      <c r="H31" s="165"/>
      <c r="I31" s="165"/>
      <c r="J31" s="165"/>
      <c r="K31" s="165"/>
      <c r="L31" s="165"/>
      <c r="M31" s="165"/>
      <c r="N31" s="165"/>
      <c r="O31" s="165"/>
      <c r="P31" s="165"/>
      <c r="Q31" s="167" t="str">
        <f>IF(ISNUMBER('Indicator Data'!Q32),"","Imputed using GDP p.c.")</f>
        <v/>
      </c>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t="s">
        <v>1026</v>
      </c>
      <c r="AO31" s="165" t="s">
        <v>1026</v>
      </c>
      <c r="AP31" s="165"/>
      <c r="AQ31" s="165"/>
      <c r="AR31" s="165"/>
      <c r="AS31" s="165"/>
      <c r="AT31" s="165"/>
      <c r="AU31" s="165"/>
      <c r="AV31" s="165"/>
      <c r="AW31" s="165"/>
      <c r="AX31" s="165"/>
      <c r="AY31" s="165"/>
      <c r="AZ31" s="165"/>
      <c r="BA31" s="165"/>
      <c r="BB31" s="165"/>
      <c r="BC31" s="165"/>
      <c r="BD31" s="165"/>
      <c r="BE31" s="165"/>
      <c r="BF31" s="108"/>
    </row>
    <row r="32" spans="1:58" x14ac:dyDescent="0.25">
      <c r="A32" s="133" t="s">
        <v>842</v>
      </c>
      <c r="B32" s="111" t="s">
        <v>58</v>
      </c>
      <c r="C32" s="165"/>
      <c r="D32" s="165"/>
      <c r="E32" s="165"/>
      <c r="F32" s="165"/>
      <c r="G32" s="165"/>
      <c r="H32" s="165"/>
      <c r="I32" s="165"/>
      <c r="J32" s="165"/>
      <c r="K32" s="165"/>
      <c r="L32" s="165"/>
      <c r="M32" s="165"/>
      <c r="N32" s="165"/>
      <c r="O32" s="165"/>
      <c r="P32" s="165"/>
      <c r="Q32" s="167" t="str">
        <f>IF(ISNUMBER('Indicator Data'!Q33),"","Imputed using GDP p.c.")</f>
        <v/>
      </c>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08"/>
    </row>
    <row r="33" spans="1:58" x14ac:dyDescent="0.25">
      <c r="A33" s="133" t="s">
        <v>53</v>
      </c>
      <c r="B33" s="111" t="s">
        <v>52</v>
      </c>
      <c r="C33" s="165"/>
      <c r="D33" s="165"/>
      <c r="E33" s="165"/>
      <c r="F33" s="165"/>
      <c r="G33" s="165"/>
      <c r="H33" s="165"/>
      <c r="I33" s="165"/>
      <c r="J33" s="165"/>
      <c r="K33" s="165"/>
      <c r="L33" s="165"/>
      <c r="M33" s="165"/>
      <c r="N33" s="165"/>
      <c r="O33" s="165"/>
      <c r="P33" s="165"/>
      <c r="Q33" s="167" t="str">
        <f>IF(ISNUMBER('Indicator Data'!Q34),"","Imputed using GDP p.c.")</f>
        <v/>
      </c>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08"/>
    </row>
    <row r="34" spans="1:58" x14ac:dyDescent="0.25">
      <c r="A34" s="133" t="s">
        <v>55</v>
      </c>
      <c r="B34" s="111" t="s">
        <v>54</v>
      </c>
      <c r="C34" s="165"/>
      <c r="D34" s="165"/>
      <c r="E34" s="165"/>
      <c r="F34" s="165"/>
      <c r="G34" s="165"/>
      <c r="H34" s="165"/>
      <c r="I34" s="165"/>
      <c r="J34" s="165"/>
      <c r="K34" s="165"/>
      <c r="L34" s="165"/>
      <c r="M34" s="165"/>
      <c r="N34" s="165"/>
      <c r="O34" s="165"/>
      <c r="P34" s="165"/>
      <c r="Q34" s="167" t="str">
        <f>IF(ISNUMBER('Indicator Data'!Q35),"","Imputed using GDP p.c.")</f>
        <v/>
      </c>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c r="AY34" s="165"/>
      <c r="AZ34" s="165"/>
      <c r="BA34" s="165"/>
      <c r="BB34" s="165"/>
      <c r="BC34" s="165"/>
      <c r="BD34" s="165"/>
      <c r="BE34" s="165"/>
      <c r="BF34" s="108"/>
    </row>
    <row r="35" spans="1:58" x14ac:dyDescent="0.25">
      <c r="A35" s="133" t="s">
        <v>57</v>
      </c>
      <c r="B35" s="111" t="s">
        <v>56</v>
      </c>
      <c r="C35" s="165"/>
      <c r="D35" s="165"/>
      <c r="E35" s="165"/>
      <c r="F35" s="165"/>
      <c r="G35" s="165"/>
      <c r="H35" s="165"/>
      <c r="I35" s="165"/>
      <c r="J35" s="165"/>
      <c r="K35" s="165"/>
      <c r="L35" s="165"/>
      <c r="M35" s="165"/>
      <c r="N35" s="165"/>
      <c r="O35" s="165"/>
      <c r="P35" s="165"/>
      <c r="Q35" s="167" t="str">
        <f>IF(ISNUMBER('Indicator Data'!Q36),"","Imputed using GDP p.c.")</f>
        <v/>
      </c>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08"/>
    </row>
    <row r="36" spans="1:58" x14ac:dyDescent="0.25">
      <c r="A36" s="133" t="s">
        <v>60</v>
      </c>
      <c r="B36" s="111" t="s">
        <v>59</v>
      </c>
      <c r="C36" s="165"/>
      <c r="D36" s="165"/>
      <c r="E36" s="165"/>
      <c r="F36" s="165"/>
      <c r="G36" s="165"/>
      <c r="H36" s="165"/>
      <c r="I36" s="165"/>
      <c r="J36" s="165"/>
      <c r="K36" s="165"/>
      <c r="L36" s="165"/>
      <c r="M36" s="165"/>
      <c r="N36" s="165"/>
      <c r="O36" s="165"/>
      <c r="P36" s="165"/>
      <c r="Q36" s="167" t="str">
        <f>IF(ISNUMBER('Indicator Data'!Q37),"","Imputed using GDP p.c.")</f>
        <v/>
      </c>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c r="AY36" s="165"/>
      <c r="AZ36" s="165"/>
      <c r="BA36" s="165"/>
      <c r="BB36" s="165"/>
      <c r="BC36" s="165"/>
      <c r="BD36" s="165"/>
      <c r="BE36" s="165"/>
      <c r="BF36" s="108"/>
    </row>
    <row r="37" spans="1:58" x14ac:dyDescent="0.25">
      <c r="A37" s="133" t="s">
        <v>62</v>
      </c>
      <c r="B37" s="111" t="s">
        <v>61</v>
      </c>
      <c r="C37" s="165"/>
      <c r="D37" s="165"/>
      <c r="E37" s="165"/>
      <c r="F37" s="165"/>
      <c r="G37" s="165"/>
      <c r="H37" s="165"/>
      <c r="I37" s="165"/>
      <c r="J37" s="165"/>
      <c r="K37" s="165"/>
      <c r="L37" s="165"/>
      <c r="M37" s="165"/>
      <c r="N37" s="165"/>
      <c r="O37" s="165"/>
      <c r="P37" s="165"/>
      <c r="Q37" s="167" t="str">
        <f>IF(ISNUMBER('Indicator Data'!Q38),"","Imputed using GDP p.c.")</f>
        <v/>
      </c>
      <c r="R37" s="165"/>
      <c r="S37" s="165"/>
      <c r="T37" s="165"/>
      <c r="U37" s="165"/>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5"/>
      <c r="AW37" s="165"/>
      <c r="AX37" s="165"/>
      <c r="AY37" s="165"/>
      <c r="AZ37" s="165"/>
      <c r="BA37" s="165"/>
      <c r="BB37" s="165"/>
      <c r="BC37" s="165"/>
      <c r="BD37" s="165"/>
      <c r="BE37" s="165"/>
      <c r="BF37" s="108"/>
    </row>
    <row r="38" spans="1:58" x14ac:dyDescent="0.25">
      <c r="A38" s="133" t="s">
        <v>64</v>
      </c>
      <c r="B38" s="111" t="s">
        <v>63</v>
      </c>
      <c r="C38" s="165"/>
      <c r="D38" s="165"/>
      <c r="E38" s="165"/>
      <c r="F38" s="165"/>
      <c r="G38" s="165"/>
      <c r="H38" s="165"/>
      <c r="I38" s="165"/>
      <c r="J38" s="165"/>
      <c r="K38" s="165"/>
      <c r="L38" s="165"/>
      <c r="M38" s="165"/>
      <c r="N38" s="165"/>
      <c r="O38" s="165"/>
      <c r="P38" s="165"/>
      <c r="Q38" s="167" t="str">
        <f>IF(ISNUMBER('Indicator Data'!Q39),"","Imputed using GDP p.c.")</f>
        <v/>
      </c>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08"/>
    </row>
    <row r="39" spans="1:58" x14ac:dyDescent="0.25">
      <c r="A39" s="133" t="s">
        <v>376</v>
      </c>
      <c r="B39" s="111" t="s">
        <v>65</v>
      </c>
      <c r="C39" s="165"/>
      <c r="D39" s="165"/>
      <c r="E39" s="165"/>
      <c r="F39" s="165"/>
      <c r="G39" s="165"/>
      <c r="H39" s="165"/>
      <c r="I39" s="165"/>
      <c r="J39" s="165"/>
      <c r="K39" s="165"/>
      <c r="L39" s="165"/>
      <c r="M39" s="165"/>
      <c r="N39" s="165"/>
      <c r="O39" s="165"/>
      <c r="P39" s="165"/>
      <c r="Q39" s="167" t="str">
        <f>IF(ISNUMBER('Indicator Data'!Q40),"","Imputed using GDP p.c.")</f>
        <v/>
      </c>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c r="AY39" s="165"/>
      <c r="AZ39" s="165"/>
      <c r="BA39" s="165"/>
      <c r="BB39" s="165"/>
      <c r="BC39" s="165"/>
      <c r="BD39" s="165"/>
      <c r="BE39" s="165"/>
      <c r="BF39" s="108"/>
    </row>
    <row r="40" spans="1:58" x14ac:dyDescent="0.25">
      <c r="A40" s="133" t="s">
        <v>67</v>
      </c>
      <c r="B40" s="111" t="s">
        <v>66</v>
      </c>
      <c r="C40" s="165"/>
      <c r="D40" s="165"/>
      <c r="E40" s="165"/>
      <c r="F40" s="165"/>
      <c r="G40" s="165"/>
      <c r="H40" s="165"/>
      <c r="I40" s="165"/>
      <c r="J40" s="165"/>
      <c r="K40" s="165"/>
      <c r="L40" s="165"/>
      <c r="M40" s="165"/>
      <c r="N40" s="165"/>
      <c r="O40" s="165"/>
      <c r="P40" s="165"/>
      <c r="Q40" s="167" t="str">
        <f>IF(ISNUMBER('Indicator Data'!Q41),"","Imputed using GDP p.c.")</f>
        <v/>
      </c>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08"/>
    </row>
    <row r="41" spans="1:58" x14ac:dyDescent="0.25">
      <c r="A41" s="133" t="s">
        <v>69</v>
      </c>
      <c r="B41" s="111" t="s">
        <v>68</v>
      </c>
      <c r="C41" s="165"/>
      <c r="D41" s="165"/>
      <c r="E41" s="165"/>
      <c r="F41" s="165"/>
      <c r="G41" s="165"/>
      <c r="H41" s="165"/>
      <c r="I41" s="165"/>
      <c r="J41" s="165"/>
      <c r="K41" s="165"/>
      <c r="L41" s="165"/>
      <c r="M41" s="165"/>
      <c r="N41" s="165"/>
      <c r="O41" s="165"/>
      <c r="P41" s="165"/>
      <c r="Q41" s="167" t="str">
        <f>IF(ISNUMBER('Indicator Data'!Q42),"","Imputed using GDP p.c.")</f>
        <v/>
      </c>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t="s">
        <v>1034</v>
      </c>
      <c r="AO41" s="165" t="s">
        <v>1034</v>
      </c>
      <c r="AP41" s="165"/>
      <c r="AQ41" s="165"/>
      <c r="AR41" s="165"/>
      <c r="AS41" s="165"/>
      <c r="AT41" s="165"/>
      <c r="AU41" s="165"/>
      <c r="AV41" s="165"/>
      <c r="AW41" s="165"/>
      <c r="AX41" s="165"/>
      <c r="AY41" s="165"/>
      <c r="AZ41" s="165"/>
      <c r="BA41" s="165"/>
      <c r="BB41" s="165"/>
      <c r="BC41" s="165"/>
      <c r="BD41" s="165"/>
      <c r="BE41" s="165"/>
      <c r="BF41" s="108"/>
    </row>
    <row r="42" spans="1:58" x14ac:dyDescent="0.25">
      <c r="A42" s="133" t="s">
        <v>374</v>
      </c>
      <c r="B42" s="111" t="s">
        <v>71</v>
      </c>
      <c r="C42" s="165"/>
      <c r="D42" s="165"/>
      <c r="E42" s="165"/>
      <c r="F42" s="165"/>
      <c r="G42" s="165"/>
      <c r="H42" s="165"/>
      <c r="I42" s="165"/>
      <c r="J42" s="165"/>
      <c r="K42" s="165"/>
      <c r="L42" s="165"/>
      <c r="M42" s="165"/>
      <c r="N42" s="165"/>
      <c r="O42" s="165"/>
      <c r="P42" s="165"/>
      <c r="Q42" s="167" t="str">
        <f>IF(ISNUMBER('Indicator Data'!Q43),"","Imputed using GDP p.c.")</f>
        <v/>
      </c>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65"/>
      <c r="BF42" s="108"/>
    </row>
    <row r="43" spans="1:58" x14ac:dyDescent="0.25">
      <c r="A43" s="133" t="s">
        <v>844</v>
      </c>
      <c r="B43" s="111" t="s">
        <v>70</v>
      </c>
      <c r="C43" s="165"/>
      <c r="D43" s="165"/>
      <c r="E43" s="165"/>
      <c r="F43" s="165"/>
      <c r="G43" s="165"/>
      <c r="H43" s="165"/>
      <c r="I43" s="165"/>
      <c r="J43" s="165"/>
      <c r="K43" s="165"/>
      <c r="L43" s="165"/>
      <c r="M43" s="165"/>
      <c r="N43" s="165"/>
      <c r="O43" s="165"/>
      <c r="P43" s="165"/>
      <c r="Q43" s="167" t="str">
        <f>IF(ISNUMBER('Indicator Data'!Q44),"","Imputed using GDP p.c.")</f>
        <v/>
      </c>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t="s">
        <v>1041</v>
      </c>
      <c r="AO43" s="165" t="s">
        <v>1041</v>
      </c>
      <c r="AP43" s="165"/>
      <c r="AQ43" s="165"/>
      <c r="AR43" s="165"/>
      <c r="AS43" s="165"/>
      <c r="AT43" s="165"/>
      <c r="AU43" s="165"/>
      <c r="AV43" s="165"/>
      <c r="AW43" s="165"/>
      <c r="AX43" s="165"/>
      <c r="AY43" s="165"/>
      <c r="AZ43" s="165"/>
      <c r="BA43" s="165"/>
      <c r="BB43" s="165"/>
      <c r="BC43" s="165"/>
      <c r="BD43" s="165"/>
      <c r="BE43" s="165"/>
      <c r="BF43" s="108"/>
    </row>
    <row r="44" spans="1:58" x14ac:dyDescent="0.25">
      <c r="A44" s="133" t="s">
        <v>73</v>
      </c>
      <c r="B44" s="111" t="s">
        <v>72</v>
      </c>
      <c r="C44" s="165"/>
      <c r="D44" s="165"/>
      <c r="E44" s="165"/>
      <c r="F44" s="165"/>
      <c r="G44" s="165"/>
      <c r="H44" s="165"/>
      <c r="I44" s="165"/>
      <c r="J44" s="165"/>
      <c r="K44" s="165"/>
      <c r="L44" s="165"/>
      <c r="M44" s="165"/>
      <c r="N44" s="165"/>
      <c r="O44" s="165"/>
      <c r="P44" s="165"/>
      <c r="Q44" s="167" t="str">
        <f>IF(ISNUMBER('Indicator Data'!Q45),"","Imputed using GDP p.c.")</f>
        <v/>
      </c>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08"/>
    </row>
    <row r="45" spans="1:58" x14ac:dyDescent="0.25">
      <c r="A45" s="133" t="s">
        <v>371</v>
      </c>
      <c r="B45" s="111" t="s">
        <v>74</v>
      </c>
      <c r="C45" s="165"/>
      <c r="D45" s="165"/>
      <c r="E45" s="165"/>
      <c r="F45" s="165"/>
      <c r="G45" s="165"/>
      <c r="H45" s="165"/>
      <c r="I45" s="165"/>
      <c r="J45" s="165"/>
      <c r="K45" s="165"/>
      <c r="L45" s="165"/>
      <c r="M45" s="165"/>
      <c r="N45" s="165"/>
      <c r="O45" s="165"/>
      <c r="P45" s="165"/>
      <c r="Q45" s="167" t="str">
        <f>IF(ISNUMBER('Indicator Data'!Q46),"","Imputed using GDP p.c.")</f>
        <v/>
      </c>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c r="AY45" s="165"/>
      <c r="AZ45" s="165"/>
      <c r="BA45" s="165"/>
      <c r="BB45" s="165"/>
      <c r="BC45" s="165"/>
      <c r="BD45" s="165"/>
      <c r="BE45" s="165"/>
      <c r="BF45" s="108"/>
    </row>
    <row r="46" spans="1:58" x14ac:dyDescent="0.25">
      <c r="A46" s="133" t="s">
        <v>76</v>
      </c>
      <c r="B46" s="111" t="s">
        <v>75</v>
      </c>
      <c r="C46" s="165"/>
      <c r="D46" s="165"/>
      <c r="E46" s="165"/>
      <c r="F46" s="165"/>
      <c r="G46" s="165"/>
      <c r="H46" s="165"/>
      <c r="I46" s="165"/>
      <c r="J46" s="165"/>
      <c r="K46" s="165"/>
      <c r="L46" s="165"/>
      <c r="M46" s="165"/>
      <c r="N46" s="165"/>
      <c r="O46" s="165"/>
      <c r="P46" s="165"/>
      <c r="Q46" s="167" t="str">
        <f>IF(ISNUMBER('Indicator Data'!Q47),"","Imputed using GDP p.c.")</f>
        <v/>
      </c>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B46" s="165"/>
      <c r="BC46" s="165"/>
      <c r="BD46" s="165"/>
      <c r="BE46" s="165"/>
      <c r="BF46" s="108"/>
    </row>
    <row r="47" spans="1:58" x14ac:dyDescent="0.25">
      <c r="A47" s="133" t="s">
        <v>78</v>
      </c>
      <c r="B47" s="111" t="s">
        <v>77</v>
      </c>
      <c r="C47" s="165"/>
      <c r="D47" s="165"/>
      <c r="E47" s="165"/>
      <c r="F47" s="165"/>
      <c r="G47" s="165"/>
      <c r="H47" s="165"/>
      <c r="I47" s="165"/>
      <c r="J47" s="165"/>
      <c r="K47" s="165"/>
      <c r="L47" s="165"/>
      <c r="M47" s="165"/>
      <c r="N47" s="165"/>
      <c r="O47" s="165"/>
      <c r="P47" s="165"/>
      <c r="Q47" s="167" t="str">
        <f>IF(ISNUMBER('Indicator Data'!Q48),"","Imputed using GDP p.c.")</f>
        <v/>
      </c>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08"/>
    </row>
    <row r="48" spans="1:58" x14ac:dyDescent="0.25">
      <c r="A48" s="133" t="s">
        <v>80</v>
      </c>
      <c r="B48" s="111" t="s">
        <v>79</v>
      </c>
      <c r="C48" s="165"/>
      <c r="D48" s="165"/>
      <c r="E48" s="165"/>
      <c r="F48" s="165"/>
      <c r="G48" s="165"/>
      <c r="H48" s="165"/>
      <c r="I48" s="165"/>
      <c r="J48" s="165"/>
      <c r="K48" s="165"/>
      <c r="L48" s="165"/>
      <c r="M48" s="165"/>
      <c r="N48" s="165"/>
      <c r="O48" s="165"/>
      <c r="P48" s="165"/>
      <c r="Q48" s="167" t="str">
        <f>IF(ISNUMBER('Indicator Data'!Q49),"","Imputed using GDP p.c.")</f>
        <v/>
      </c>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5"/>
      <c r="AT48" s="165"/>
      <c r="AU48" s="165"/>
      <c r="AV48" s="165"/>
      <c r="AW48" s="165"/>
      <c r="AX48" s="165"/>
      <c r="AY48" s="165"/>
      <c r="AZ48" s="165"/>
      <c r="BA48" s="165"/>
      <c r="BB48" s="165"/>
      <c r="BC48" s="165"/>
      <c r="BD48" s="165"/>
      <c r="BE48" s="165"/>
      <c r="BF48" s="108"/>
    </row>
    <row r="49" spans="1:58" x14ac:dyDescent="0.25">
      <c r="A49" s="133" t="s">
        <v>82</v>
      </c>
      <c r="B49" s="111" t="s">
        <v>81</v>
      </c>
      <c r="C49" s="165"/>
      <c r="D49" s="165"/>
      <c r="E49" s="165"/>
      <c r="F49" s="165"/>
      <c r="G49" s="165"/>
      <c r="H49" s="165"/>
      <c r="I49" s="165"/>
      <c r="J49" s="165"/>
      <c r="K49" s="165"/>
      <c r="L49" s="165"/>
      <c r="M49" s="165"/>
      <c r="N49" s="165"/>
      <c r="O49" s="165"/>
      <c r="P49" s="165"/>
      <c r="Q49" s="167" t="str">
        <f>IF(ISNUMBER('Indicator Data'!Q50),"","Imputed using GDP p.c.")</f>
        <v/>
      </c>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08"/>
    </row>
    <row r="50" spans="1:58" x14ac:dyDescent="0.25">
      <c r="A50" s="133" t="s">
        <v>84</v>
      </c>
      <c r="B50" s="111" t="s">
        <v>83</v>
      </c>
      <c r="C50" s="165"/>
      <c r="D50" s="165"/>
      <c r="E50" s="165"/>
      <c r="F50" s="165"/>
      <c r="G50" s="165"/>
      <c r="H50" s="165"/>
      <c r="I50" s="165"/>
      <c r="J50" s="165"/>
      <c r="K50" s="165"/>
      <c r="L50" s="165"/>
      <c r="M50" s="165"/>
      <c r="N50" s="165"/>
      <c r="O50" s="165"/>
      <c r="P50" s="165"/>
      <c r="Q50" s="167" t="str">
        <f>IF(ISNUMBER('Indicator Data'!Q51),"","Imputed using GDP p.c.")</f>
        <v/>
      </c>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5"/>
      <c r="BB50" s="165"/>
      <c r="BC50" s="165"/>
      <c r="BD50" s="165"/>
      <c r="BE50" s="165"/>
      <c r="BF50" s="108"/>
    </row>
    <row r="51" spans="1:58" x14ac:dyDescent="0.25">
      <c r="A51" s="133" t="s">
        <v>86</v>
      </c>
      <c r="B51" s="111" t="s">
        <v>85</v>
      </c>
      <c r="C51" s="165"/>
      <c r="D51" s="165"/>
      <c r="E51" s="165"/>
      <c r="F51" s="165"/>
      <c r="G51" s="165"/>
      <c r="H51" s="165"/>
      <c r="I51" s="165"/>
      <c r="J51" s="165"/>
      <c r="K51" s="165"/>
      <c r="L51" s="165"/>
      <c r="M51" s="165"/>
      <c r="N51" s="165"/>
      <c r="O51" s="165"/>
      <c r="P51" s="165"/>
      <c r="Q51" s="167" t="str">
        <f>IF(ISNUMBER('Indicator Data'!Q52),"","Imputed using GDP p.c.")</f>
        <v/>
      </c>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c r="AW51" s="165"/>
      <c r="AX51" s="165"/>
      <c r="AY51" s="165"/>
      <c r="AZ51" s="165"/>
      <c r="BA51" s="165"/>
      <c r="BB51" s="165"/>
      <c r="BC51" s="165"/>
      <c r="BD51" s="165"/>
      <c r="BE51" s="165"/>
      <c r="BF51" s="108"/>
    </row>
    <row r="52" spans="1:58" x14ac:dyDescent="0.25">
      <c r="A52" s="133" t="s">
        <v>88</v>
      </c>
      <c r="B52" s="111" t="s">
        <v>87</v>
      </c>
      <c r="C52" s="165"/>
      <c r="D52" s="165"/>
      <c r="E52" s="165"/>
      <c r="F52" s="165"/>
      <c r="G52" s="165"/>
      <c r="H52" s="165"/>
      <c r="I52" s="165"/>
      <c r="J52" s="165"/>
      <c r="K52" s="165"/>
      <c r="L52" s="165"/>
      <c r="M52" s="165"/>
      <c r="N52" s="165"/>
      <c r="O52" s="165"/>
      <c r="P52" s="165"/>
      <c r="Q52" s="167" t="str">
        <f>IF(ISNUMBER('Indicator Data'!Q53),"","Imputed using GDP p.c.")</f>
        <v/>
      </c>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t="s">
        <v>1038</v>
      </c>
      <c r="AO52" s="165" t="s">
        <v>1038</v>
      </c>
      <c r="AP52" s="165"/>
      <c r="AQ52" s="165"/>
      <c r="AR52" s="165"/>
      <c r="AS52" s="165"/>
      <c r="AT52" s="165"/>
      <c r="AU52" s="165"/>
      <c r="AV52" s="165"/>
      <c r="AW52" s="165"/>
      <c r="AX52" s="165"/>
      <c r="AY52" s="165"/>
      <c r="AZ52" s="165"/>
      <c r="BA52" s="165"/>
      <c r="BB52" s="165"/>
      <c r="BC52" s="165"/>
      <c r="BD52" s="165"/>
      <c r="BE52" s="165"/>
      <c r="BF52" s="108"/>
    </row>
    <row r="53" spans="1:58" x14ac:dyDescent="0.25">
      <c r="A53" s="133" t="s">
        <v>90</v>
      </c>
      <c r="B53" s="111" t="s">
        <v>89</v>
      </c>
      <c r="C53" s="165"/>
      <c r="D53" s="165"/>
      <c r="E53" s="165"/>
      <c r="F53" s="165"/>
      <c r="G53" s="165"/>
      <c r="H53" s="165"/>
      <c r="I53" s="165"/>
      <c r="J53" s="165"/>
      <c r="K53" s="165"/>
      <c r="L53" s="165"/>
      <c r="M53" s="165"/>
      <c r="N53" s="165"/>
      <c r="O53" s="165"/>
      <c r="P53" s="165"/>
      <c r="Q53" s="167" t="str">
        <f>IF(ISNUMBER('Indicator Data'!Q54),"","Imputed using GDP p.c.")</f>
        <v/>
      </c>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08"/>
    </row>
    <row r="54" spans="1:58" x14ac:dyDescent="0.25">
      <c r="A54" s="133" t="s">
        <v>93</v>
      </c>
      <c r="B54" s="111" t="s">
        <v>92</v>
      </c>
      <c r="C54" s="165"/>
      <c r="D54" s="165"/>
      <c r="E54" s="165"/>
      <c r="F54" s="165"/>
      <c r="G54" s="165"/>
      <c r="H54" s="165"/>
      <c r="I54" s="165"/>
      <c r="J54" s="165"/>
      <c r="K54" s="165"/>
      <c r="L54" s="165"/>
      <c r="M54" s="165"/>
      <c r="N54" s="165"/>
      <c r="O54" s="165"/>
      <c r="P54" s="165"/>
      <c r="Q54" s="167" t="str">
        <f>IF(ISNUMBER('Indicator Data'!Q55),"","Imputed using GDP p.c.")</f>
        <v/>
      </c>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08"/>
    </row>
    <row r="55" spans="1:58" x14ac:dyDescent="0.25">
      <c r="A55" s="133" t="s">
        <v>95</v>
      </c>
      <c r="B55" s="111" t="s">
        <v>94</v>
      </c>
      <c r="C55" s="165"/>
      <c r="D55" s="165"/>
      <c r="E55" s="165"/>
      <c r="F55" s="165"/>
      <c r="G55" s="165"/>
      <c r="H55" s="165"/>
      <c r="I55" s="165"/>
      <c r="J55" s="165"/>
      <c r="K55" s="165"/>
      <c r="L55" s="165"/>
      <c r="M55" s="165"/>
      <c r="N55" s="165"/>
      <c r="O55" s="165"/>
      <c r="P55" s="165"/>
      <c r="Q55" s="167" t="str">
        <f>IF(ISNUMBER('Indicator Data'!Q56),"","Imputed using GDP p.c.")</f>
        <v/>
      </c>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08"/>
    </row>
    <row r="56" spans="1:58" x14ac:dyDescent="0.25">
      <c r="A56" s="133" t="s">
        <v>97</v>
      </c>
      <c r="B56" s="111" t="s">
        <v>96</v>
      </c>
      <c r="C56" s="165"/>
      <c r="D56" s="165"/>
      <c r="E56" s="165"/>
      <c r="F56" s="165"/>
      <c r="G56" s="165"/>
      <c r="H56" s="165"/>
      <c r="I56" s="165"/>
      <c r="J56" s="165"/>
      <c r="K56" s="165"/>
      <c r="L56" s="165"/>
      <c r="M56" s="165"/>
      <c r="N56" s="165"/>
      <c r="O56" s="165"/>
      <c r="P56" s="165"/>
      <c r="Q56" s="167" t="str">
        <f>IF(ISNUMBER('Indicator Data'!Q57),"","Imputed using GDP p.c.")</f>
        <v/>
      </c>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08"/>
    </row>
    <row r="57" spans="1:58" x14ac:dyDescent="0.25">
      <c r="A57" s="133" t="s">
        <v>99</v>
      </c>
      <c r="B57" s="111" t="s">
        <v>98</v>
      </c>
      <c r="C57" s="165"/>
      <c r="D57" s="165"/>
      <c r="E57" s="165"/>
      <c r="F57" s="165"/>
      <c r="G57" s="165"/>
      <c r="H57" s="165"/>
      <c r="I57" s="165"/>
      <c r="J57" s="165"/>
      <c r="K57" s="165"/>
      <c r="L57" s="165"/>
      <c r="M57" s="165"/>
      <c r="N57" s="165"/>
      <c r="O57" s="165"/>
      <c r="P57" s="165"/>
      <c r="Q57" s="167" t="str">
        <f>IF(ISNUMBER('Indicator Data'!Q58),"","Imputed using GDP p.c.")</f>
        <v/>
      </c>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t="s">
        <v>1042</v>
      </c>
      <c r="AO57" s="165" t="s">
        <v>1042</v>
      </c>
      <c r="AP57" s="165"/>
      <c r="AQ57" s="165"/>
      <c r="AR57" s="165"/>
      <c r="AS57" s="165"/>
      <c r="AT57" s="165"/>
      <c r="AU57" s="165"/>
      <c r="AV57" s="165"/>
      <c r="AW57" s="165"/>
      <c r="AX57" s="165"/>
      <c r="AY57" s="165"/>
      <c r="AZ57" s="165"/>
      <c r="BA57" s="165"/>
      <c r="BB57" s="165"/>
      <c r="BC57" s="165"/>
      <c r="BD57" s="165"/>
      <c r="BE57" s="165"/>
      <c r="BF57" s="108"/>
    </row>
    <row r="58" spans="1:58" x14ac:dyDescent="0.25">
      <c r="A58" s="133" t="s">
        <v>101</v>
      </c>
      <c r="B58" s="111" t="s">
        <v>100</v>
      </c>
      <c r="C58" s="165"/>
      <c r="D58" s="165"/>
      <c r="E58" s="165"/>
      <c r="F58" s="165"/>
      <c r="G58" s="165"/>
      <c r="H58" s="165"/>
      <c r="I58" s="165"/>
      <c r="J58" s="165"/>
      <c r="K58" s="165"/>
      <c r="L58" s="165"/>
      <c r="M58" s="165"/>
      <c r="N58" s="165"/>
      <c r="O58" s="165"/>
      <c r="P58" s="165"/>
      <c r="Q58" s="167" t="str">
        <f>IF(ISNUMBER('Indicator Data'!Q59),"","Imputed using GDP p.c.")</f>
        <v/>
      </c>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t="s">
        <v>1024</v>
      </c>
      <c r="AO58" s="165" t="s">
        <v>1024</v>
      </c>
      <c r="AP58" s="165"/>
      <c r="AQ58" s="165"/>
      <c r="AR58" s="165"/>
      <c r="AS58" s="165"/>
      <c r="AT58" s="165"/>
      <c r="AU58" s="165"/>
      <c r="AV58" s="165"/>
      <c r="AW58" s="165"/>
      <c r="AX58" s="165"/>
      <c r="AY58" s="165"/>
      <c r="AZ58" s="165"/>
      <c r="BA58" s="165"/>
      <c r="BB58" s="165"/>
      <c r="BC58" s="165"/>
      <c r="BD58" s="165"/>
      <c r="BE58" s="165"/>
      <c r="BF58" s="108"/>
    </row>
    <row r="59" spans="1:58" x14ac:dyDescent="0.25">
      <c r="A59" s="133" t="s">
        <v>103</v>
      </c>
      <c r="B59" s="111" t="s">
        <v>102</v>
      </c>
      <c r="C59" s="165"/>
      <c r="D59" s="165"/>
      <c r="E59" s="165"/>
      <c r="F59" s="165"/>
      <c r="G59" s="165"/>
      <c r="H59" s="165"/>
      <c r="I59" s="165"/>
      <c r="J59" s="165"/>
      <c r="K59" s="165"/>
      <c r="L59" s="165"/>
      <c r="M59" s="165"/>
      <c r="N59" s="165"/>
      <c r="O59" s="165"/>
      <c r="P59" s="165"/>
      <c r="Q59" s="167" t="str">
        <f>IF(ISNUMBER('Indicator Data'!Q60),"","Imputed using GDP p.c.")</f>
        <v/>
      </c>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08"/>
    </row>
    <row r="60" spans="1:58" x14ac:dyDescent="0.25">
      <c r="A60" s="133" t="s">
        <v>105</v>
      </c>
      <c r="B60" s="111" t="s">
        <v>104</v>
      </c>
      <c r="C60" s="165"/>
      <c r="D60" s="165"/>
      <c r="E60" s="165"/>
      <c r="F60" s="165"/>
      <c r="G60" s="165"/>
      <c r="H60" s="165"/>
      <c r="I60" s="165"/>
      <c r="J60" s="165"/>
      <c r="K60" s="165"/>
      <c r="L60" s="165"/>
      <c r="M60" s="165"/>
      <c r="N60" s="165"/>
      <c r="O60" s="165"/>
      <c r="P60" s="165"/>
      <c r="Q60" s="167" t="str">
        <f>IF(ISNUMBER('Indicator Data'!Q61),"","Imputed using GDP p.c.")</f>
        <v/>
      </c>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08"/>
    </row>
    <row r="61" spans="1:58" x14ac:dyDescent="0.25">
      <c r="A61" s="133" t="s">
        <v>107</v>
      </c>
      <c r="B61" s="111" t="s">
        <v>106</v>
      </c>
      <c r="C61" s="165"/>
      <c r="D61" s="165"/>
      <c r="E61" s="165"/>
      <c r="F61" s="165"/>
      <c r="G61" s="165"/>
      <c r="H61" s="165"/>
      <c r="I61" s="165"/>
      <c r="J61" s="165"/>
      <c r="K61" s="165"/>
      <c r="L61" s="165"/>
      <c r="M61" s="165"/>
      <c r="N61" s="165"/>
      <c r="O61" s="165"/>
      <c r="P61" s="165"/>
      <c r="Q61" s="167" t="str">
        <f>IF(ISNUMBER('Indicator Data'!Q62),"","Imputed using GDP p.c.")</f>
        <v/>
      </c>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08"/>
    </row>
    <row r="62" spans="1:58" x14ac:dyDescent="0.25">
      <c r="A62" s="133" t="s">
        <v>109</v>
      </c>
      <c r="B62" s="111" t="s">
        <v>108</v>
      </c>
      <c r="C62" s="165"/>
      <c r="D62" s="165"/>
      <c r="E62" s="165"/>
      <c r="F62" s="165"/>
      <c r="G62" s="165"/>
      <c r="H62" s="165"/>
      <c r="I62" s="165"/>
      <c r="J62" s="165"/>
      <c r="K62" s="165"/>
      <c r="L62" s="165"/>
      <c r="M62" s="165"/>
      <c r="N62" s="165"/>
      <c r="O62" s="165"/>
      <c r="P62" s="165"/>
      <c r="Q62" s="167" t="str">
        <f>IF(ISNUMBER('Indicator Data'!Q63),"","Imputed using GDP p.c.")</f>
        <v/>
      </c>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c r="AY62" s="165"/>
      <c r="AZ62" s="165"/>
      <c r="BA62" s="165"/>
      <c r="BB62" s="165"/>
      <c r="BC62" s="165"/>
      <c r="BD62" s="165"/>
      <c r="BE62" s="165"/>
      <c r="BF62" s="108"/>
    </row>
    <row r="63" spans="1:58" x14ac:dyDescent="0.25">
      <c r="A63" s="133" t="s">
        <v>111</v>
      </c>
      <c r="B63" s="111" t="s">
        <v>110</v>
      </c>
      <c r="C63" s="165"/>
      <c r="D63" s="165"/>
      <c r="E63" s="165"/>
      <c r="F63" s="165"/>
      <c r="G63" s="165"/>
      <c r="H63" s="165"/>
      <c r="I63" s="165"/>
      <c r="J63" s="165"/>
      <c r="K63" s="165"/>
      <c r="L63" s="165"/>
      <c r="M63" s="165"/>
      <c r="N63" s="165"/>
      <c r="O63" s="165"/>
      <c r="P63" s="165"/>
      <c r="Q63" s="167" t="str">
        <f>IF(ISNUMBER('Indicator Data'!Q64),"","Imputed using GDP p.c.")</f>
        <v/>
      </c>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08"/>
    </row>
    <row r="64" spans="1:58" x14ac:dyDescent="0.25">
      <c r="A64" s="133" t="s">
        <v>113</v>
      </c>
      <c r="B64" s="111" t="s">
        <v>112</v>
      </c>
      <c r="C64" s="165"/>
      <c r="D64" s="165"/>
      <c r="E64" s="165"/>
      <c r="F64" s="165"/>
      <c r="G64" s="165"/>
      <c r="H64" s="165"/>
      <c r="I64" s="165"/>
      <c r="J64" s="165"/>
      <c r="K64" s="165"/>
      <c r="L64" s="165"/>
      <c r="M64" s="165"/>
      <c r="N64" s="165"/>
      <c r="O64" s="165"/>
      <c r="P64" s="165"/>
      <c r="Q64" s="167" t="str">
        <f>IF(ISNUMBER('Indicator Data'!Q65),"","Imputed using GDP p.c.")</f>
        <v/>
      </c>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5"/>
      <c r="BC64" s="165"/>
      <c r="BD64" s="165"/>
      <c r="BE64" s="165"/>
      <c r="BF64" s="108"/>
    </row>
    <row r="65" spans="1:58" x14ac:dyDescent="0.25">
      <c r="A65" s="133" t="s">
        <v>115</v>
      </c>
      <c r="B65" s="111" t="s">
        <v>114</v>
      </c>
      <c r="C65" s="165"/>
      <c r="D65" s="165"/>
      <c r="E65" s="165"/>
      <c r="F65" s="165"/>
      <c r="G65" s="165"/>
      <c r="H65" s="165"/>
      <c r="I65" s="165"/>
      <c r="J65" s="165"/>
      <c r="K65" s="165"/>
      <c r="L65" s="165"/>
      <c r="M65" s="165"/>
      <c r="N65" s="165"/>
      <c r="O65" s="165"/>
      <c r="P65" s="165"/>
      <c r="Q65" s="167" t="str">
        <f>IF(ISNUMBER('Indicator Data'!Q66),"","Imputed using GDP p.c.")</f>
        <v/>
      </c>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c r="AW65" s="165"/>
      <c r="AX65" s="165"/>
      <c r="AY65" s="165"/>
      <c r="AZ65" s="165"/>
      <c r="BA65" s="165"/>
      <c r="BB65" s="165"/>
      <c r="BC65" s="165"/>
      <c r="BD65" s="165"/>
      <c r="BE65" s="165"/>
      <c r="BF65" s="108"/>
    </row>
    <row r="66" spans="1:58" x14ac:dyDescent="0.25">
      <c r="A66" s="133" t="s">
        <v>117</v>
      </c>
      <c r="B66" s="111" t="s">
        <v>116</v>
      </c>
      <c r="C66" s="165"/>
      <c r="D66" s="165"/>
      <c r="E66" s="165"/>
      <c r="F66" s="165"/>
      <c r="G66" s="165"/>
      <c r="H66" s="165"/>
      <c r="I66" s="165"/>
      <c r="J66" s="165"/>
      <c r="K66" s="165"/>
      <c r="L66" s="165"/>
      <c r="M66" s="165"/>
      <c r="N66" s="165"/>
      <c r="O66" s="165"/>
      <c r="P66" s="165"/>
      <c r="Q66" s="167" t="str">
        <f>IF(ISNUMBER('Indicator Data'!Q67),"","Imputed using GDP p.c.")</f>
        <v/>
      </c>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AZ66" s="165"/>
      <c r="BA66" s="165"/>
      <c r="BB66" s="165"/>
      <c r="BC66" s="165"/>
      <c r="BD66" s="165"/>
      <c r="BE66" s="165"/>
      <c r="BF66" s="108"/>
    </row>
    <row r="67" spans="1:58" x14ac:dyDescent="0.25">
      <c r="A67" s="133" t="s">
        <v>119</v>
      </c>
      <c r="B67" s="111" t="s">
        <v>118</v>
      </c>
      <c r="C67" s="165"/>
      <c r="D67" s="165"/>
      <c r="E67" s="165"/>
      <c r="F67" s="165"/>
      <c r="G67" s="165"/>
      <c r="H67" s="165"/>
      <c r="I67" s="165"/>
      <c r="J67" s="165"/>
      <c r="K67" s="165"/>
      <c r="L67" s="165"/>
      <c r="M67" s="165"/>
      <c r="N67" s="165"/>
      <c r="O67" s="165"/>
      <c r="P67" s="165"/>
      <c r="Q67" s="167" t="str">
        <f>IF(ISNUMBER('Indicator Data'!Q68),"","Imputed using GDP p.c.")</f>
        <v/>
      </c>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c r="BC67" s="165"/>
      <c r="BD67" s="165"/>
      <c r="BE67" s="165"/>
      <c r="BF67" s="108"/>
    </row>
    <row r="68" spans="1:58" x14ac:dyDescent="0.25">
      <c r="A68" s="133" t="s">
        <v>121</v>
      </c>
      <c r="B68" s="111" t="s">
        <v>120</v>
      </c>
      <c r="C68" s="165"/>
      <c r="D68" s="165"/>
      <c r="E68" s="165"/>
      <c r="F68" s="165"/>
      <c r="G68" s="165"/>
      <c r="H68" s="165"/>
      <c r="I68" s="165"/>
      <c r="J68" s="165"/>
      <c r="K68" s="165"/>
      <c r="L68" s="165"/>
      <c r="M68" s="165"/>
      <c r="N68" s="165"/>
      <c r="O68" s="165"/>
      <c r="P68" s="165"/>
      <c r="Q68" s="167" t="str">
        <f>IF(ISNUMBER('Indicator Data'!Q69),"","Imputed using GDP p.c.")</f>
        <v/>
      </c>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08"/>
    </row>
    <row r="69" spans="1:58" x14ac:dyDescent="0.25">
      <c r="A69" s="133" t="s">
        <v>123</v>
      </c>
      <c r="B69" s="111" t="s">
        <v>122</v>
      </c>
      <c r="C69" s="165"/>
      <c r="D69" s="165"/>
      <c r="E69" s="165"/>
      <c r="F69" s="165"/>
      <c r="G69" s="165"/>
      <c r="H69" s="165"/>
      <c r="I69" s="165"/>
      <c r="J69" s="165"/>
      <c r="K69" s="165"/>
      <c r="L69" s="165"/>
      <c r="M69" s="165"/>
      <c r="N69" s="165"/>
      <c r="O69" s="165"/>
      <c r="P69" s="165"/>
      <c r="Q69" s="167" t="str">
        <f>IF(ISNUMBER('Indicator Data'!Q70),"","Imputed using GDP p.c.")</f>
        <v/>
      </c>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c r="AO69" s="165"/>
      <c r="AP69" s="165"/>
      <c r="AQ69" s="165"/>
      <c r="AR69" s="165"/>
      <c r="AS69" s="165"/>
      <c r="AT69" s="165"/>
      <c r="AU69" s="165"/>
      <c r="AV69" s="165"/>
      <c r="AW69" s="165"/>
      <c r="AX69" s="165"/>
      <c r="AY69" s="165"/>
      <c r="AZ69" s="165"/>
      <c r="BA69" s="165"/>
      <c r="BB69" s="165"/>
      <c r="BC69" s="165"/>
      <c r="BD69" s="165"/>
      <c r="BE69" s="165"/>
      <c r="BF69" s="108"/>
    </row>
    <row r="70" spans="1:58" x14ac:dyDescent="0.25">
      <c r="A70" s="133" t="s">
        <v>125</v>
      </c>
      <c r="B70" s="111" t="s">
        <v>124</v>
      </c>
      <c r="C70" s="165"/>
      <c r="D70" s="165"/>
      <c r="E70" s="165"/>
      <c r="F70" s="165"/>
      <c r="G70" s="165"/>
      <c r="H70" s="165"/>
      <c r="I70" s="165"/>
      <c r="J70" s="165"/>
      <c r="K70" s="165"/>
      <c r="L70" s="165"/>
      <c r="M70" s="165"/>
      <c r="N70" s="165"/>
      <c r="O70" s="165"/>
      <c r="P70" s="165"/>
      <c r="Q70" s="167" t="str">
        <f>IF(ISNUMBER('Indicator Data'!Q71),"","Imputed using GDP p.c.")</f>
        <v/>
      </c>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t="s">
        <v>1038</v>
      </c>
      <c r="AO70" s="165" t="s">
        <v>1038</v>
      </c>
      <c r="AP70" s="165"/>
      <c r="AQ70" s="165"/>
      <c r="AR70" s="165"/>
      <c r="AS70" s="165"/>
      <c r="AT70" s="165"/>
      <c r="AU70" s="165"/>
      <c r="AV70" s="165"/>
      <c r="AW70" s="165"/>
      <c r="AX70" s="165"/>
      <c r="AY70" s="165"/>
      <c r="AZ70" s="165"/>
      <c r="BA70" s="165"/>
      <c r="BB70" s="165"/>
      <c r="BC70" s="165"/>
      <c r="BD70" s="165"/>
      <c r="BE70" s="165"/>
      <c r="BF70" s="108"/>
    </row>
    <row r="71" spans="1:58" x14ac:dyDescent="0.25">
      <c r="A71" s="133" t="s">
        <v>127</v>
      </c>
      <c r="B71" s="111" t="s">
        <v>126</v>
      </c>
      <c r="C71" s="165"/>
      <c r="D71" s="165"/>
      <c r="E71" s="165"/>
      <c r="F71" s="165"/>
      <c r="G71" s="165"/>
      <c r="H71" s="165"/>
      <c r="I71" s="165"/>
      <c r="J71" s="165"/>
      <c r="K71" s="165"/>
      <c r="L71" s="165"/>
      <c r="M71" s="165"/>
      <c r="N71" s="165"/>
      <c r="O71" s="165"/>
      <c r="P71" s="165"/>
      <c r="Q71" s="167" t="str">
        <f>IF(ISNUMBER('Indicator Data'!Q72),"","Imputed using GDP p.c.")</f>
        <v/>
      </c>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5"/>
      <c r="AS71" s="165"/>
      <c r="AT71" s="165"/>
      <c r="AU71" s="165"/>
      <c r="AV71" s="165"/>
      <c r="AW71" s="165"/>
      <c r="AX71" s="165"/>
      <c r="AY71" s="165"/>
      <c r="AZ71" s="165"/>
      <c r="BA71" s="165"/>
      <c r="BB71" s="165"/>
      <c r="BC71" s="165"/>
      <c r="BD71" s="165"/>
      <c r="BE71" s="165"/>
      <c r="BF71" s="108"/>
    </row>
    <row r="72" spans="1:58" x14ac:dyDescent="0.25">
      <c r="A72" s="133" t="s">
        <v>129</v>
      </c>
      <c r="B72" s="111" t="s">
        <v>128</v>
      </c>
      <c r="C72" s="165"/>
      <c r="D72" s="165"/>
      <c r="E72" s="165"/>
      <c r="F72" s="165"/>
      <c r="G72" s="165"/>
      <c r="H72" s="165"/>
      <c r="I72" s="165"/>
      <c r="J72" s="165"/>
      <c r="K72" s="165"/>
      <c r="L72" s="165"/>
      <c r="M72" s="165"/>
      <c r="N72" s="165"/>
      <c r="O72" s="165"/>
      <c r="P72" s="165"/>
      <c r="Q72" s="167" t="str">
        <f>IF(ISNUMBER('Indicator Data'!Q73),"","Imputed using GDP p.c.")</f>
        <v/>
      </c>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08"/>
    </row>
    <row r="73" spans="1:58" x14ac:dyDescent="0.25">
      <c r="A73" s="133" t="s">
        <v>372</v>
      </c>
      <c r="B73" s="111" t="s">
        <v>130</v>
      </c>
      <c r="C73" s="165"/>
      <c r="D73" s="165"/>
      <c r="E73" s="165"/>
      <c r="F73" s="165"/>
      <c r="G73" s="165"/>
      <c r="H73" s="165"/>
      <c r="I73" s="165"/>
      <c r="J73" s="165"/>
      <c r="K73" s="165"/>
      <c r="L73" s="165"/>
      <c r="M73" s="165"/>
      <c r="N73" s="165"/>
      <c r="O73" s="165"/>
      <c r="P73" s="165"/>
      <c r="Q73" s="167" t="str">
        <f>IF(ISNUMBER('Indicator Data'!Q74),"","Imputed using GDP p.c.")</f>
        <v/>
      </c>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c r="AO73" s="165"/>
      <c r="AP73" s="165"/>
      <c r="AQ73" s="165"/>
      <c r="AR73" s="165"/>
      <c r="AS73" s="165"/>
      <c r="AT73" s="165"/>
      <c r="AU73" s="165"/>
      <c r="AV73" s="165"/>
      <c r="AW73" s="165"/>
      <c r="AX73" s="165"/>
      <c r="AY73" s="165"/>
      <c r="AZ73" s="165"/>
      <c r="BA73" s="165"/>
      <c r="BB73" s="165"/>
      <c r="BC73" s="165"/>
      <c r="BD73" s="165"/>
      <c r="BE73" s="165"/>
      <c r="BF73" s="108"/>
    </row>
    <row r="74" spans="1:58" x14ac:dyDescent="0.25">
      <c r="A74" s="133" t="s">
        <v>132</v>
      </c>
      <c r="B74" s="111" t="s">
        <v>131</v>
      </c>
      <c r="C74" s="165"/>
      <c r="D74" s="165"/>
      <c r="E74" s="165"/>
      <c r="F74" s="165"/>
      <c r="G74" s="165"/>
      <c r="H74" s="165"/>
      <c r="I74" s="165"/>
      <c r="J74" s="165"/>
      <c r="K74" s="165"/>
      <c r="L74" s="165"/>
      <c r="M74" s="165"/>
      <c r="N74" s="165"/>
      <c r="O74" s="165"/>
      <c r="P74" s="165"/>
      <c r="Q74" s="167" t="str">
        <f>IF(ISNUMBER('Indicator Data'!Q75),"","Imputed using GDP p.c.")</f>
        <v/>
      </c>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c r="AS74" s="165"/>
      <c r="AT74" s="165"/>
      <c r="AU74" s="165"/>
      <c r="AV74" s="165"/>
      <c r="AW74" s="165"/>
      <c r="AX74" s="165"/>
      <c r="AY74" s="165"/>
      <c r="AZ74" s="165"/>
      <c r="BA74" s="165"/>
      <c r="BB74" s="165"/>
      <c r="BC74" s="165"/>
      <c r="BD74" s="165"/>
      <c r="BE74" s="165"/>
      <c r="BF74" s="108"/>
    </row>
    <row r="75" spans="1:58" x14ac:dyDescent="0.25">
      <c r="A75" s="133" t="s">
        <v>134</v>
      </c>
      <c r="B75" s="111" t="s">
        <v>133</v>
      </c>
      <c r="C75" s="165"/>
      <c r="D75" s="165"/>
      <c r="E75" s="165"/>
      <c r="F75" s="165"/>
      <c r="G75" s="165"/>
      <c r="H75" s="165"/>
      <c r="I75" s="165"/>
      <c r="J75" s="165"/>
      <c r="K75" s="165"/>
      <c r="L75" s="165"/>
      <c r="M75" s="165"/>
      <c r="N75" s="165"/>
      <c r="O75" s="165"/>
      <c r="P75" s="165"/>
      <c r="Q75" s="167" t="str">
        <f>IF(ISNUMBER('Indicator Data'!Q76),"","Imputed using GDP p.c.")</f>
        <v/>
      </c>
      <c r="R75" s="165"/>
      <c r="S75" s="165"/>
      <c r="T75" s="165"/>
      <c r="U75" s="165"/>
      <c r="V75" s="165"/>
      <c r="W75" s="165"/>
      <c r="X75" s="165"/>
      <c r="Y75" s="165"/>
      <c r="Z75" s="165"/>
      <c r="AA75" s="165"/>
      <c r="AB75" s="165"/>
      <c r="AC75" s="165"/>
      <c r="AD75" s="165"/>
      <c r="AE75" s="165"/>
      <c r="AF75" s="165"/>
      <c r="AG75" s="165"/>
      <c r="AH75" s="165"/>
      <c r="AI75" s="165"/>
      <c r="AJ75" s="165"/>
      <c r="AK75" s="165"/>
      <c r="AL75" s="165"/>
      <c r="AM75" s="165"/>
      <c r="AN75" s="165"/>
      <c r="AO75" s="165"/>
      <c r="AP75" s="165"/>
      <c r="AQ75" s="165"/>
      <c r="AR75" s="165"/>
      <c r="AS75" s="165"/>
      <c r="AT75" s="165"/>
      <c r="AU75" s="165"/>
      <c r="AV75" s="165"/>
      <c r="AW75" s="165"/>
      <c r="AX75" s="165"/>
      <c r="AY75" s="165"/>
      <c r="AZ75" s="165"/>
      <c r="BA75" s="165"/>
      <c r="BB75" s="165"/>
      <c r="BC75" s="165"/>
      <c r="BD75" s="165"/>
      <c r="BE75" s="165"/>
      <c r="BF75" s="108"/>
    </row>
    <row r="76" spans="1:58" x14ac:dyDescent="0.25">
      <c r="A76" s="133" t="s">
        <v>136</v>
      </c>
      <c r="B76" s="111" t="s">
        <v>135</v>
      </c>
      <c r="C76" s="165"/>
      <c r="D76" s="165"/>
      <c r="E76" s="165"/>
      <c r="F76" s="165"/>
      <c r="G76" s="165"/>
      <c r="H76" s="165"/>
      <c r="I76" s="165"/>
      <c r="J76" s="165"/>
      <c r="K76" s="165"/>
      <c r="L76" s="165"/>
      <c r="M76" s="165"/>
      <c r="N76" s="165"/>
      <c r="O76" s="165"/>
      <c r="P76" s="165"/>
      <c r="Q76" s="167" t="str">
        <f>IF(ISNUMBER('Indicator Data'!Q77),"","Imputed using GDP p.c.")</f>
        <v/>
      </c>
      <c r="R76" s="165"/>
      <c r="S76" s="165"/>
      <c r="T76" s="165"/>
      <c r="U76" s="165"/>
      <c r="V76" s="165"/>
      <c r="W76" s="165"/>
      <c r="X76" s="165"/>
      <c r="Y76" s="165"/>
      <c r="Z76" s="165"/>
      <c r="AA76" s="165"/>
      <c r="AB76" s="165"/>
      <c r="AC76" s="165"/>
      <c r="AD76" s="165"/>
      <c r="AE76" s="165"/>
      <c r="AF76" s="165"/>
      <c r="AG76" s="165"/>
      <c r="AH76" s="165"/>
      <c r="AI76" s="165"/>
      <c r="AJ76" s="165"/>
      <c r="AK76" s="165"/>
      <c r="AL76" s="165"/>
      <c r="AM76" s="165"/>
      <c r="AN76" s="165"/>
      <c r="AO76" s="165"/>
      <c r="AP76" s="165"/>
      <c r="AQ76" s="165"/>
      <c r="AR76" s="165"/>
      <c r="AS76" s="165"/>
      <c r="AT76" s="165"/>
      <c r="AU76" s="165"/>
      <c r="AV76" s="165"/>
      <c r="AW76" s="165"/>
      <c r="AX76" s="165"/>
      <c r="AY76" s="165"/>
      <c r="AZ76" s="165"/>
      <c r="BA76" s="165"/>
      <c r="BB76" s="165"/>
      <c r="BC76" s="165"/>
      <c r="BD76" s="165"/>
      <c r="BE76" s="165"/>
      <c r="BF76" s="108"/>
    </row>
    <row r="77" spans="1:58" x14ac:dyDescent="0.25">
      <c r="A77" s="133" t="s">
        <v>138</v>
      </c>
      <c r="B77" s="111" t="s">
        <v>137</v>
      </c>
      <c r="C77" s="165"/>
      <c r="D77" s="165"/>
      <c r="E77" s="165"/>
      <c r="F77" s="165"/>
      <c r="G77" s="165"/>
      <c r="H77" s="165"/>
      <c r="I77" s="165"/>
      <c r="J77" s="165"/>
      <c r="K77" s="165"/>
      <c r="L77" s="165"/>
      <c r="M77" s="165"/>
      <c r="N77" s="165"/>
      <c r="O77" s="165"/>
      <c r="P77" s="165"/>
      <c r="Q77" s="167" t="str">
        <f>IF(ISNUMBER('Indicator Data'!Q78),"","Imputed using GDP p.c.")</f>
        <v/>
      </c>
      <c r="R77" s="165"/>
      <c r="S77" s="165"/>
      <c r="T77" s="165"/>
      <c r="U77" s="165"/>
      <c r="V77" s="165"/>
      <c r="W77" s="165"/>
      <c r="X77" s="165"/>
      <c r="Y77" s="165"/>
      <c r="Z77" s="165"/>
      <c r="AA77" s="165"/>
      <c r="AB77" s="165"/>
      <c r="AC77" s="165"/>
      <c r="AD77" s="165"/>
      <c r="AE77" s="165"/>
      <c r="AF77" s="165"/>
      <c r="AG77" s="165"/>
      <c r="AH77" s="165"/>
      <c r="AI77" s="165"/>
      <c r="AJ77" s="165"/>
      <c r="AK77" s="165"/>
      <c r="AL77" s="165"/>
      <c r="AM77" s="165"/>
      <c r="AN77" s="165"/>
      <c r="AO77" s="165"/>
      <c r="AP77" s="165"/>
      <c r="AQ77" s="165"/>
      <c r="AR77" s="165"/>
      <c r="AS77" s="165"/>
      <c r="AT77" s="165"/>
      <c r="AU77" s="165"/>
      <c r="AV77" s="165"/>
      <c r="AW77" s="165"/>
      <c r="AX77" s="165"/>
      <c r="AY77" s="165"/>
      <c r="AZ77" s="165"/>
      <c r="BA77" s="165"/>
      <c r="BB77" s="165"/>
      <c r="BC77" s="165"/>
      <c r="BD77" s="165"/>
      <c r="BE77" s="165"/>
      <c r="BF77" s="108"/>
    </row>
    <row r="78" spans="1:58" x14ac:dyDescent="0.25">
      <c r="A78" s="133" t="s">
        <v>140</v>
      </c>
      <c r="B78" s="111" t="s">
        <v>139</v>
      </c>
      <c r="C78" s="165"/>
      <c r="D78" s="165"/>
      <c r="E78" s="165"/>
      <c r="F78" s="165"/>
      <c r="G78" s="165"/>
      <c r="H78" s="165"/>
      <c r="I78" s="165"/>
      <c r="J78" s="165"/>
      <c r="K78" s="165"/>
      <c r="L78" s="165"/>
      <c r="M78" s="165"/>
      <c r="N78" s="165"/>
      <c r="O78" s="165"/>
      <c r="P78" s="165"/>
      <c r="Q78" s="167" t="str">
        <f>IF(ISNUMBER('Indicator Data'!Q79),"","Imputed using GDP p.c.")</f>
        <v/>
      </c>
      <c r="R78" s="165"/>
      <c r="S78" s="165"/>
      <c r="T78" s="165"/>
      <c r="U78" s="165"/>
      <c r="V78" s="165"/>
      <c r="W78" s="165"/>
      <c r="X78" s="165"/>
      <c r="Y78" s="165"/>
      <c r="Z78" s="165"/>
      <c r="AA78" s="165"/>
      <c r="AB78" s="165"/>
      <c r="AC78" s="165"/>
      <c r="AD78" s="165"/>
      <c r="AE78" s="165"/>
      <c r="AF78" s="165"/>
      <c r="AG78" s="165"/>
      <c r="AH78" s="165"/>
      <c r="AI78" s="165"/>
      <c r="AJ78" s="165"/>
      <c r="AK78" s="165"/>
      <c r="AL78" s="165"/>
      <c r="AM78" s="165"/>
      <c r="AN78" s="165"/>
      <c r="AO78" s="165"/>
      <c r="AP78" s="165"/>
      <c r="AQ78" s="165"/>
      <c r="AR78" s="165"/>
      <c r="AS78" s="165"/>
      <c r="AT78" s="165"/>
      <c r="AU78" s="165"/>
      <c r="AV78" s="165"/>
      <c r="AW78" s="165"/>
      <c r="AX78" s="165"/>
      <c r="AY78" s="165"/>
      <c r="AZ78" s="165"/>
      <c r="BA78" s="165"/>
      <c r="BB78" s="165"/>
      <c r="BC78" s="165"/>
      <c r="BD78" s="165"/>
      <c r="BE78" s="165"/>
      <c r="BF78" s="108"/>
    </row>
    <row r="79" spans="1:58" x14ac:dyDescent="0.25">
      <c r="A79" s="133" t="s">
        <v>142</v>
      </c>
      <c r="B79" s="111" t="s">
        <v>141</v>
      </c>
      <c r="C79" s="165"/>
      <c r="D79" s="165"/>
      <c r="E79" s="165"/>
      <c r="F79" s="165"/>
      <c r="G79" s="165"/>
      <c r="H79" s="165"/>
      <c r="I79" s="165"/>
      <c r="J79" s="165"/>
      <c r="K79" s="165"/>
      <c r="L79" s="165"/>
      <c r="M79" s="165"/>
      <c r="N79" s="165"/>
      <c r="O79" s="165"/>
      <c r="P79" s="165"/>
      <c r="Q79" s="167" t="str">
        <f>IF(ISNUMBER('Indicator Data'!Q80),"","Imputed using GDP p.c.")</f>
        <v/>
      </c>
      <c r="R79" s="165"/>
      <c r="S79" s="165"/>
      <c r="T79" s="165"/>
      <c r="U79" s="165"/>
      <c r="V79" s="165"/>
      <c r="W79" s="165"/>
      <c r="X79" s="165"/>
      <c r="Y79" s="165"/>
      <c r="Z79" s="165"/>
      <c r="AA79" s="165"/>
      <c r="AB79" s="165"/>
      <c r="AC79" s="165"/>
      <c r="AD79" s="165"/>
      <c r="AE79" s="165"/>
      <c r="AF79" s="165"/>
      <c r="AG79" s="165"/>
      <c r="AH79" s="165"/>
      <c r="AI79" s="165"/>
      <c r="AJ79" s="165"/>
      <c r="AK79" s="165"/>
      <c r="AL79" s="165"/>
      <c r="AM79" s="165"/>
      <c r="AN79" s="165"/>
      <c r="AO79" s="165"/>
      <c r="AP79" s="165"/>
      <c r="AQ79" s="165"/>
      <c r="AR79" s="165"/>
      <c r="AS79" s="165"/>
      <c r="AT79" s="165"/>
      <c r="AU79" s="165"/>
      <c r="AV79" s="165"/>
      <c r="AW79" s="165"/>
      <c r="AX79" s="165"/>
      <c r="AY79" s="165"/>
      <c r="AZ79" s="165"/>
      <c r="BA79" s="165"/>
      <c r="BB79" s="165"/>
      <c r="BC79" s="165"/>
      <c r="BD79" s="165"/>
      <c r="BE79" s="165"/>
      <c r="BF79" s="108"/>
    </row>
    <row r="80" spans="1:58" x14ac:dyDescent="0.25">
      <c r="A80" s="133" t="s">
        <v>144</v>
      </c>
      <c r="B80" s="111" t="s">
        <v>143</v>
      </c>
      <c r="C80" s="165"/>
      <c r="D80" s="165"/>
      <c r="E80" s="165"/>
      <c r="F80" s="165"/>
      <c r="G80" s="165"/>
      <c r="H80" s="165"/>
      <c r="I80" s="165"/>
      <c r="J80" s="165"/>
      <c r="K80" s="165"/>
      <c r="L80" s="165"/>
      <c r="M80" s="165"/>
      <c r="N80" s="165"/>
      <c r="O80" s="165"/>
      <c r="P80" s="165"/>
      <c r="Q80" s="167" t="str">
        <f>IF(ISNUMBER('Indicator Data'!Q81),"","Imputed using GDP p.c.")</f>
        <v/>
      </c>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c r="AS80" s="165"/>
      <c r="AT80" s="165"/>
      <c r="AU80" s="165"/>
      <c r="AV80" s="165"/>
      <c r="AW80" s="165"/>
      <c r="AX80" s="165"/>
      <c r="AY80" s="165"/>
      <c r="AZ80" s="165"/>
      <c r="BA80" s="165"/>
      <c r="BB80" s="165"/>
      <c r="BC80" s="165"/>
      <c r="BD80" s="165"/>
      <c r="BE80" s="165"/>
      <c r="BF80" s="108"/>
    </row>
    <row r="81" spans="1:58" x14ac:dyDescent="0.25">
      <c r="A81" s="133" t="s">
        <v>845</v>
      </c>
      <c r="B81" s="111" t="s">
        <v>145</v>
      </c>
      <c r="C81" s="165"/>
      <c r="D81" s="165"/>
      <c r="E81" s="165"/>
      <c r="F81" s="165"/>
      <c r="G81" s="165"/>
      <c r="H81" s="165"/>
      <c r="I81" s="165"/>
      <c r="J81" s="165"/>
      <c r="K81" s="165"/>
      <c r="L81" s="165"/>
      <c r="M81" s="165"/>
      <c r="N81" s="165"/>
      <c r="O81" s="165"/>
      <c r="P81" s="165"/>
      <c r="Q81" s="167" t="str">
        <f>IF(ISNUMBER('Indicator Data'!Q82),"","Imputed using GDP p.c.")</f>
        <v/>
      </c>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c r="AS81" s="165"/>
      <c r="AT81" s="165"/>
      <c r="AU81" s="165"/>
      <c r="AV81" s="165"/>
      <c r="AW81" s="165"/>
      <c r="AX81" s="165"/>
      <c r="AY81" s="165"/>
      <c r="AZ81" s="165"/>
      <c r="BA81" s="165"/>
      <c r="BB81" s="165"/>
      <c r="BC81" s="165"/>
      <c r="BD81" s="165"/>
      <c r="BE81" s="165"/>
      <c r="BF81" s="108"/>
    </row>
    <row r="82" spans="1:58" x14ac:dyDescent="0.25">
      <c r="A82" s="133" t="s">
        <v>147</v>
      </c>
      <c r="B82" s="111" t="s">
        <v>146</v>
      </c>
      <c r="C82" s="165"/>
      <c r="D82" s="165"/>
      <c r="E82" s="165"/>
      <c r="F82" s="165"/>
      <c r="G82" s="165"/>
      <c r="H82" s="165"/>
      <c r="I82" s="165"/>
      <c r="J82" s="165"/>
      <c r="K82" s="165"/>
      <c r="L82" s="165"/>
      <c r="M82" s="165"/>
      <c r="N82" s="165"/>
      <c r="O82" s="165"/>
      <c r="P82" s="165"/>
      <c r="Q82" s="167" t="str">
        <f>IF(ISNUMBER('Indicator Data'!Q83),"","Imputed using GDP p.c.")</f>
        <v/>
      </c>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c r="BC82" s="165"/>
      <c r="BD82" s="165"/>
      <c r="BE82" s="165"/>
      <c r="BF82" s="108"/>
    </row>
    <row r="83" spans="1:58" x14ac:dyDescent="0.25">
      <c r="A83" s="133" t="s">
        <v>149</v>
      </c>
      <c r="B83" s="111" t="s">
        <v>148</v>
      </c>
      <c r="C83" s="165"/>
      <c r="D83" s="165"/>
      <c r="E83" s="165"/>
      <c r="F83" s="165"/>
      <c r="G83" s="165"/>
      <c r="H83" s="165"/>
      <c r="I83" s="165"/>
      <c r="J83" s="165"/>
      <c r="K83" s="165"/>
      <c r="L83" s="165"/>
      <c r="M83" s="165"/>
      <c r="N83" s="165"/>
      <c r="O83" s="165"/>
      <c r="P83" s="165"/>
      <c r="Q83" s="167" t="str">
        <f>IF(ISNUMBER('Indicator Data'!Q84),"","Imputed using GDP p.c.")</f>
        <v/>
      </c>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08"/>
    </row>
    <row r="84" spans="1:58" x14ac:dyDescent="0.25">
      <c r="A84" s="133" t="s">
        <v>151</v>
      </c>
      <c r="B84" s="111" t="s">
        <v>150</v>
      </c>
      <c r="C84" s="165"/>
      <c r="D84" s="165"/>
      <c r="E84" s="165"/>
      <c r="F84" s="165"/>
      <c r="G84" s="165"/>
      <c r="H84" s="165"/>
      <c r="I84" s="165"/>
      <c r="J84" s="165"/>
      <c r="K84" s="165"/>
      <c r="L84" s="165"/>
      <c r="M84" s="165"/>
      <c r="N84" s="165"/>
      <c r="O84" s="165"/>
      <c r="P84" s="165"/>
      <c r="Q84" s="167" t="str">
        <f>IF(ISNUMBER('Indicator Data'!Q85),"","Imputed using GDP p.c.")</f>
        <v/>
      </c>
      <c r="R84" s="165"/>
      <c r="S84" s="165"/>
      <c r="T84" s="165"/>
      <c r="U84" s="165"/>
      <c r="V84" s="165"/>
      <c r="W84" s="165"/>
      <c r="X84" s="165"/>
      <c r="Y84" s="165"/>
      <c r="Z84" s="165"/>
      <c r="AA84" s="165"/>
      <c r="AB84" s="165"/>
      <c r="AC84" s="165"/>
      <c r="AD84" s="165"/>
      <c r="AE84" s="165"/>
      <c r="AF84" s="165"/>
      <c r="AG84" s="165"/>
      <c r="AH84" s="165"/>
      <c r="AI84" s="165"/>
      <c r="AJ84" s="165"/>
      <c r="AK84" s="165"/>
      <c r="AL84" s="165"/>
      <c r="AM84" s="165"/>
      <c r="AN84" s="165"/>
      <c r="AO84" s="165"/>
      <c r="AP84" s="165"/>
      <c r="AQ84" s="165"/>
      <c r="AR84" s="165"/>
      <c r="AS84" s="165"/>
      <c r="AT84" s="165"/>
      <c r="AU84" s="165"/>
      <c r="AV84" s="165"/>
      <c r="AW84" s="165"/>
      <c r="AX84" s="165"/>
      <c r="AY84" s="165"/>
      <c r="AZ84" s="165"/>
      <c r="BA84" s="165"/>
      <c r="BB84" s="165"/>
      <c r="BC84" s="165"/>
      <c r="BD84" s="165"/>
      <c r="BE84" s="165"/>
      <c r="BF84" s="108"/>
    </row>
    <row r="85" spans="1:58" x14ac:dyDescent="0.25">
      <c r="A85" s="133" t="s">
        <v>153</v>
      </c>
      <c r="B85" s="111" t="s">
        <v>152</v>
      </c>
      <c r="C85" s="165"/>
      <c r="D85" s="165"/>
      <c r="E85" s="165"/>
      <c r="F85" s="165"/>
      <c r="G85" s="165"/>
      <c r="H85" s="165"/>
      <c r="I85" s="165"/>
      <c r="J85" s="165"/>
      <c r="K85" s="165"/>
      <c r="L85" s="165"/>
      <c r="M85" s="165"/>
      <c r="N85" s="165"/>
      <c r="O85" s="165"/>
      <c r="P85" s="165"/>
      <c r="Q85" s="167" t="str">
        <f>IF(ISNUMBER('Indicator Data'!Q86),"","Imputed using GDP p.c.")</f>
        <v/>
      </c>
      <c r="R85" s="165"/>
      <c r="S85" s="165"/>
      <c r="T85" s="165"/>
      <c r="U85" s="165"/>
      <c r="V85" s="165"/>
      <c r="W85" s="165"/>
      <c r="X85" s="165"/>
      <c r="Y85" s="165"/>
      <c r="Z85" s="165"/>
      <c r="AA85" s="165"/>
      <c r="AB85" s="165"/>
      <c r="AC85" s="165"/>
      <c r="AD85" s="165"/>
      <c r="AE85" s="165"/>
      <c r="AF85" s="165"/>
      <c r="AG85" s="165"/>
      <c r="AH85" s="165"/>
      <c r="AI85" s="165"/>
      <c r="AJ85" s="165"/>
      <c r="AK85" s="165"/>
      <c r="AL85" s="165"/>
      <c r="AM85" s="165"/>
      <c r="AN85" s="165"/>
      <c r="AO85" s="165"/>
      <c r="AP85" s="165"/>
      <c r="AQ85" s="165"/>
      <c r="AR85" s="165"/>
      <c r="AS85" s="165"/>
      <c r="AT85" s="165"/>
      <c r="AU85" s="165"/>
      <c r="AV85" s="165"/>
      <c r="AW85" s="165"/>
      <c r="AX85" s="165"/>
      <c r="AY85" s="165"/>
      <c r="AZ85" s="165"/>
      <c r="BA85" s="165"/>
      <c r="BB85" s="165"/>
      <c r="BC85" s="165"/>
      <c r="BD85" s="165"/>
      <c r="BE85" s="165"/>
      <c r="BF85" s="108"/>
    </row>
    <row r="86" spans="1:58" x14ac:dyDescent="0.25">
      <c r="A86" s="133" t="s">
        <v>155</v>
      </c>
      <c r="B86" s="111" t="s">
        <v>154</v>
      </c>
      <c r="C86" s="165"/>
      <c r="D86" s="165"/>
      <c r="E86" s="165"/>
      <c r="F86" s="165"/>
      <c r="G86" s="165"/>
      <c r="H86" s="165"/>
      <c r="I86" s="165"/>
      <c r="J86" s="165"/>
      <c r="K86" s="165"/>
      <c r="L86" s="165"/>
      <c r="M86" s="165"/>
      <c r="N86" s="165"/>
      <c r="O86" s="165"/>
      <c r="P86" s="165"/>
      <c r="Q86" s="167" t="str">
        <f>IF(ISNUMBER('Indicator Data'!Q87),"","Imputed using GDP p.c.")</f>
        <v/>
      </c>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08"/>
    </row>
    <row r="87" spans="1:58" x14ac:dyDescent="0.25">
      <c r="A87" s="133" t="s">
        <v>157</v>
      </c>
      <c r="B87" s="111" t="s">
        <v>156</v>
      </c>
      <c r="C87" s="165"/>
      <c r="D87" s="165"/>
      <c r="E87" s="165"/>
      <c r="F87" s="165"/>
      <c r="G87" s="165"/>
      <c r="H87" s="165"/>
      <c r="I87" s="165"/>
      <c r="J87" s="165"/>
      <c r="K87" s="165"/>
      <c r="L87" s="165"/>
      <c r="M87" s="165"/>
      <c r="N87" s="165"/>
      <c r="O87" s="165"/>
      <c r="P87" s="165"/>
      <c r="Q87" s="167" t="str">
        <f>IF(ISNUMBER('Indicator Data'!Q88),"","Imputed using GDP p.c.")</f>
        <v/>
      </c>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08"/>
    </row>
    <row r="88" spans="1:58" x14ac:dyDescent="0.25">
      <c r="A88" s="133" t="s">
        <v>159</v>
      </c>
      <c r="B88" s="111" t="s">
        <v>158</v>
      </c>
      <c r="C88" s="165"/>
      <c r="D88" s="165"/>
      <c r="E88" s="165"/>
      <c r="F88" s="165"/>
      <c r="G88" s="165"/>
      <c r="H88" s="165"/>
      <c r="I88" s="165"/>
      <c r="J88" s="165"/>
      <c r="K88" s="165"/>
      <c r="L88" s="165"/>
      <c r="M88" s="165"/>
      <c r="N88" s="165"/>
      <c r="O88" s="165"/>
      <c r="P88" s="165"/>
      <c r="Q88" s="167" t="str">
        <f>IF(ISNUMBER('Indicator Data'!Q89),"","Imputed using GDP p.c.")</f>
        <v/>
      </c>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08"/>
    </row>
    <row r="89" spans="1:58" x14ac:dyDescent="0.25">
      <c r="A89" s="133" t="s">
        <v>161</v>
      </c>
      <c r="B89" s="111" t="s">
        <v>160</v>
      </c>
      <c r="C89" s="165"/>
      <c r="D89" s="165"/>
      <c r="E89" s="165"/>
      <c r="F89" s="165"/>
      <c r="G89" s="165"/>
      <c r="H89" s="165"/>
      <c r="I89" s="165"/>
      <c r="J89" s="165"/>
      <c r="K89" s="165"/>
      <c r="L89" s="165"/>
      <c r="M89" s="165"/>
      <c r="N89" s="165"/>
      <c r="O89" s="165"/>
      <c r="P89" s="165"/>
      <c r="Q89" s="167" t="str">
        <f>IF(ISNUMBER('Indicator Data'!Q90),"","Imputed using GDP p.c.")</f>
        <v/>
      </c>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08"/>
    </row>
    <row r="90" spans="1:58" x14ac:dyDescent="0.25">
      <c r="A90" s="133" t="s">
        <v>163</v>
      </c>
      <c r="B90" s="111" t="s">
        <v>162</v>
      </c>
      <c r="C90" s="165"/>
      <c r="D90" s="165"/>
      <c r="E90" s="165"/>
      <c r="F90" s="165"/>
      <c r="G90" s="165"/>
      <c r="H90" s="165"/>
      <c r="I90" s="165"/>
      <c r="J90" s="165"/>
      <c r="K90" s="165"/>
      <c r="L90" s="165"/>
      <c r="M90" s="165"/>
      <c r="N90" s="165"/>
      <c r="O90" s="165"/>
      <c r="P90" s="165"/>
      <c r="Q90" s="167" t="str">
        <f>IF(ISNUMBER('Indicator Data'!Q91),"","Imputed using GDP p.c.")</f>
        <v/>
      </c>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08"/>
    </row>
    <row r="91" spans="1:58" x14ac:dyDescent="0.25">
      <c r="A91" s="133" t="s">
        <v>165</v>
      </c>
      <c r="B91" s="111" t="s">
        <v>164</v>
      </c>
      <c r="C91" s="165"/>
      <c r="D91" s="165"/>
      <c r="E91" s="165"/>
      <c r="F91" s="165"/>
      <c r="G91" s="165"/>
      <c r="H91" s="165"/>
      <c r="I91" s="165"/>
      <c r="J91" s="165"/>
      <c r="K91" s="165"/>
      <c r="L91" s="165"/>
      <c r="M91" s="165"/>
      <c r="N91" s="165"/>
      <c r="O91" s="165"/>
      <c r="P91" s="165"/>
      <c r="Q91" s="167" t="str">
        <f>IF(ISNUMBER('Indicator Data'!Q92),"","Imputed using GDP p.c.")</f>
        <v/>
      </c>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5"/>
      <c r="AT91" s="165"/>
      <c r="AU91" s="165"/>
      <c r="AV91" s="165"/>
      <c r="AW91" s="165"/>
      <c r="AX91" s="165"/>
      <c r="AY91" s="165"/>
      <c r="AZ91" s="165"/>
      <c r="BA91" s="165"/>
      <c r="BB91" s="165"/>
      <c r="BC91" s="165"/>
      <c r="BD91" s="165"/>
      <c r="BE91" s="165"/>
      <c r="BF91" s="108"/>
    </row>
    <row r="92" spans="1:58" x14ac:dyDescent="0.25">
      <c r="A92" s="133" t="s">
        <v>843</v>
      </c>
      <c r="B92" s="111" t="s">
        <v>166</v>
      </c>
      <c r="C92" s="165"/>
      <c r="D92" s="165"/>
      <c r="E92" s="165"/>
      <c r="F92" s="165"/>
      <c r="G92" s="165"/>
      <c r="H92" s="165"/>
      <c r="I92" s="165"/>
      <c r="J92" s="165"/>
      <c r="K92" s="165"/>
      <c r="L92" s="165"/>
      <c r="M92" s="165"/>
      <c r="N92" s="165"/>
      <c r="O92" s="165"/>
      <c r="P92" s="165"/>
      <c r="Q92" s="167" t="str">
        <f>IF(ISNUMBER('Indicator Data'!Q93),"","Imputed using GDP p.c.")</f>
        <v>Imputed using GDP p.c.</v>
      </c>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5"/>
      <c r="AT92" s="165"/>
      <c r="AU92" s="165"/>
      <c r="AV92" s="165"/>
      <c r="AW92" s="165"/>
      <c r="AX92" s="165"/>
      <c r="AY92" s="165"/>
      <c r="AZ92" s="165"/>
      <c r="BA92" s="165"/>
      <c r="BB92" s="165"/>
      <c r="BC92" s="165"/>
      <c r="BD92" s="165"/>
      <c r="BE92" s="165"/>
      <c r="BF92" s="108"/>
    </row>
    <row r="93" spans="1:58" x14ac:dyDescent="0.25">
      <c r="A93" s="133" t="s">
        <v>847</v>
      </c>
      <c r="B93" s="111" t="s">
        <v>297</v>
      </c>
      <c r="C93" s="165"/>
      <c r="D93" s="165"/>
      <c r="E93" s="165"/>
      <c r="F93" s="165"/>
      <c r="G93" s="165"/>
      <c r="H93" s="165"/>
      <c r="I93" s="165"/>
      <c r="J93" s="165"/>
      <c r="K93" s="165"/>
      <c r="L93" s="165"/>
      <c r="M93" s="165"/>
      <c r="N93" s="165"/>
      <c r="O93" s="165"/>
      <c r="P93" s="165"/>
      <c r="Q93" s="167" t="str">
        <f>IF(ISNUMBER('Indicator Data'!Q94),"","Imputed using GDP p.c.")</f>
        <v/>
      </c>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O93" s="165"/>
      <c r="AP93" s="165"/>
      <c r="AQ93" s="165"/>
      <c r="AR93" s="165"/>
      <c r="AS93" s="165"/>
      <c r="AT93" s="165"/>
      <c r="AU93" s="165"/>
      <c r="AV93" s="165"/>
      <c r="AW93" s="165"/>
      <c r="AX93" s="165"/>
      <c r="AY93" s="165"/>
      <c r="AZ93" s="165"/>
      <c r="BA93" s="165"/>
      <c r="BB93" s="165"/>
      <c r="BC93" s="165"/>
      <c r="BD93" s="165"/>
      <c r="BE93" s="165"/>
      <c r="BF93" s="108"/>
    </row>
    <row r="94" spans="1:58" x14ac:dyDescent="0.25">
      <c r="A94" s="133" t="s">
        <v>168</v>
      </c>
      <c r="B94" s="111" t="s">
        <v>167</v>
      </c>
      <c r="C94" s="165"/>
      <c r="D94" s="165"/>
      <c r="E94" s="165"/>
      <c r="F94" s="165"/>
      <c r="G94" s="165"/>
      <c r="H94" s="165"/>
      <c r="I94" s="165"/>
      <c r="J94" s="165"/>
      <c r="K94" s="165"/>
      <c r="L94" s="165"/>
      <c r="M94" s="165"/>
      <c r="N94" s="165"/>
      <c r="O94" s="165"/>
      <c r="P94" s="165"/>
      <c r="Q94" s="167" t="str">
        <f>IF(ISNUMBER('Indicator Data'!Q95),"","Imputed using GDP p.c.")</f>
        <v/>
      </c>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O94" s="165"/>
      <c r="AP94" s="165"/>
      <c r="AQ94" s="165"/>
      <c r="AR94" s="165"/>
      <c r="AS94" s="165"/>
      <c r="AT94" s="165"/>
      <c r="AU94" s="165"/>
      <c r="AV94" s="165"/>
      <c r="AW94" s="165"/>
      <c r="AX94" s="165"/>
      <c r="AY94" s="165"/>
      <c r="AZ94" s="165"/>
      <c r="BA94" s="165"/>
      <c r="BB94" s="165"/>
      <c r="BC94" s="165"/>
      <c r="BD94" s="165"/>
      <c r="BE94" s="165"/>
      <c r="BF94" s="108"/>
    </row>
    <row r="95" spans="1:58" x14ac:dyDescent="0.25">
      <c r="A95" s="133" t="s">
        <v>170</v>
      </c>
      <c r="B95" s="111" t="s">
        <v>169</v>
      </c>
      <c r="C95" s="165"/>
      <c r="D95" s="165"/>
      <c r="E95" s="165"/>
      <c r="F95" s="165"/>
      <c r="G95" s="165"/>
      <c r="H95" s="165"/>
      <c r="I95" s="165"/>
      <c r="J95" s="165"/>
      <c r="K95" s="165"/>
      <c r="L95" s="165"/>
      <c r="M95" s="165"/>
      <c r="N95" s="165"/>
      <c r="O95" s="165"/>
      <c r="P95" s="165"/>
      <c r="Q95" s="167" t="str">
        <f>IF(ISNUMBER('Indicator Data'!Q96),"","Imputed using GDP p.c.")</f>
        <v/>
      </c>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165"/>
      <c r="AP95" s="165"/>
      <c r="AQ95" s="165"/>
      <c r="AR95" s="165"/>
      <c r="AS95" s="165"/>
      <c r="AT95" s="165"/>
      <c r="AU95" s="165"/>
      <c r="AV95" s="165"/>
      <c r="AW95" s="165"/>
      <c r="AX95" s="165"/>
      <c r="AY95" s="165"/>
      <c r="AZ95" s="165"/>
      <c r="BA95" s="165"/>
      <c r="BB95" s="165"/>
      <c r="BC95" s="165"/>
      <c r="BD95" s="165"/>
      <c r="BE95" s="165"/>
      <c r="BF95" s="108"/>
    </row>
    <row r="96" spans="1:58" x14ac:dyDescent="0.25">
      <c r="A96" s="133" t="s">
        <v>846</v>
      </c>
      <c r="B96" s="111" t="s">
        <v>171</v>
      </c>
      <c r="C96" s="165"/>
      <c r="D96" s="165"/>
      <c r="E96" s="165"/>
      <c r="F96" s="165"/>
      <c r="G96" s="165"/>
      <c r="H96" s="165"/>
      <c r="I96" s="165"/>
      <c r="J96" s="165"/>
      <c r="K96" s="165"/>
      <c r="L96" s="165"/>
      <c r="M96" s="165"/>
      <c r="N96" s="165"/>
      <c r="O96" s="165"/>
      <c r="P96" s="165"/>
      <c r="Q96" s="167" t="str">
        <f>IF(ISNUMBER('Indicator Data'!Q97),"","Imputed using GDP p.c.")</f>
        <v/>
      </c>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08"/>
    </row>
    <row r="97" spans="1:58" x14ac:dyDescent="0.25">
      <c r="A97" s="133" t="s">
        <v>378</v>
      </c>
      <c r="B97" s="111" t="s">
        <v>172</v>
      </c>
      <c r="C97" s="165"/>
      <c r="D97" s="165"/>
      <c r="E97" s="165"/>
      <c r="F97" s="165"/>
      <c r="G97" s="165"/>
      <c r="H97" s="165"/>
      <c r="I97" s="165"/>
      <c r="J97" s="165"/>
      <c r="K97" s="165"/>
      <c r="L97" s="165"/>
      <c r="M97" s="165"/>
      <c r="N97" s="165"/>
      <c r="O97" s="165"/>
      <c r="P97" s="165"/>
      <c r="Q97" s="167" t="str">
        <f>IF(ISNUMBER('Indicator Data'!Q98),"","Imputed using GDP p.c.")</f>
        <v/>
      </c>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08"/>
    </row>
    <row r="98" spans="1:58" x14ac:dyDescent="0.25">
      <c r="A98" s="133" t="s">
        <v>174</v>
      </c>
      <c r="B98" s="111" t="s">
        <v>173</v>
      </c>
      <c r="C98" s="165"/>
      <c r="D98" s="165"/>
      <c r="E98" s="165"/>
      <c r="F98" s="165"/>
      <c r="G98" s="165"/>
      <c r="H98" s="165"/>
      <c r="I98" s="165"/>
      <c r="J98" s="165"/>
      <c r="K98" s="165"/>
      <c r="L98" s="165"/>
      <c r="M98" s="165"/>
      <c r="N98" s="165"/>
      <c r="O98" s="165"/>
      <c r="P98" s="165"/>
      <c r="Q98" s="167" t="str">
        <f>IF(ISNUMBER('Indicator Data'!Q99),"","Imputed using GDP p.c.")</f>
        <v/>
      </c>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08"/>
    </row>
    <row r="99" spans="1:58" x14ac:dyDescent="0.25">
      <c r="A99" s="133" t="s">
        <v>176</v>
      </c>
      <c r="B99" s="111" t="s">
        <v>175</v>
      </c>
      <c r="C99" s="165"/>
      <c r="D99" s="165"/>
      <c r="E99" s="165"/>
      <c r="F99" s="165"/>
      <c r="G99" s="165"/>
      <c r="H99" s="165"/>
      <c r="I99" s="165"/>
      <c r="J99" s="165"/>
      <c r="K99" s="165"/>
      <c r="L99" s="165"/>
      <c r="M99" s="165"/>
      <c r="N99" s="165"/>
      <c r="O99" s="165"/>
      <c r="P99" s="165"/>
      <c r="Q99" s="167" t="str">
        <f>IF(ISNUMBER('Indicator Data'!Q100),"","Imputed using GDP p.c.")</f>
        <v/>
      </c>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08"/>
    </row>
    <row r="100" spans="1:58" x14ac:dyDescent="0.25">
      <c r="A100" s="133" t="s">
        <v>178</v>
      </c>
      <c r="B100" s="111" t="s">
        <v>177</v>
      </c>
      <c r="C100" s="165"/>
      <c r="D100" s="165"/>
      <c r="E100" s="165"/>
      <c r="F100" s="165"/>
      <c r="G100" s="165"/>
      <c r="H100" s="165"/>
      <c r="I100" s="165"/>
      <c r="J100" s="165"/>
      <c r="K100" s="165"/>
      <c r="L100" s="165"/>
      <c r="M100" s="165"/>
      <c r="N100" s="165"/>
      <c r="O100" s="165"/>
      <c r="P100" s="165"/>
      <c r="Q100" s="167" t="str">
        <f>IF(ISNUMBER('Indicator Data'!Q101),"","Imputed using GDP p.c.")</f>
        <v/>
      </c>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08"/>
    </row>
    <row r="101" spans="1:58" x14ac:dyDescent="0.25">
      <c r="A101" s="133" t="s">
        <v>180</v>
      </c>
      <c r="B101" s="111" t="s">
        <v>179</v>
      </c>
      <c r="C101" s="165"/>
      <c r="D101" s="165"/>
      <c r="E101" s="165"/>
      <c r="F101" s="165"/>
      <c r="G101" s="165"/>
      <c r="H101" s="165"/>
      <c r="I101" s="165"/>
      <c r="J101" s="165"/>
      <c r="K101" s="165"/>
      <c r="L101" s="165"/>
      <c r="M101" s="165"/>
      <c r="N101" s="165"/>
      <c r="O101" s="165"/>
      <c r="P101" s="165"/>
      <c r="Q101" s="167" t="str">
        <f>IF(ISNUMBER('Indicator Data'!Q102),"","Imputed using GDP p.c.")</f>
        <v/>
      </c>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t="s">
        <v>1040</v>
      </c>
      <c r="AO101" s="165" t="s">
        <v>1040</v>
      </c>
      <c r="AP101" s="165"/>
      <c r="AQ101" s="165"/>
      <c r="AR101" s="165"/>
      <c r="AS101" s="165"/>
      <c r="AT101" s="165"/>
      <c r="AU101" s="165"/>
      <c r="AV101" s="165"/>
      <c r="AW101" s="165"/>
      <c r="AX101" s="165"/>
      <c r="AY101" s="165"/>
      <c r="AZ101" s="165"/>
      <c r="BA101" s="165"/>
      <c r="BB101" s="165"/>
      <c r="BC101" s="165"/>
      <c r="BD101" s="165"/>
      <c r="BE101" s="165"/>
      <c r="BF101" s="108"/>
    </row>
    <row r="102" spans="1:58" x14ac:dyDescent="0.25">
      <c r="A102" s="133" t="s">
        <v>182</v>
      </c>
      <c r="B102" s="111" t="s">
        <v>181</v>
      </c>
      <c r="C102" s="165"/>
      <c r="D102" s="165"/>
      <c r="E102" s="165"/>
      <c r="F102" s="165"/>
      <c r="G102" s="165"/>
      <c r="H102" s="165"/>
      <c r="I102" s="165"/>
      <c r="J102" s="165"/>
      <c r="K102" s="165"/>
      <c r="L102" s="165"/>
      <c r="M102" s="165"/>
      <c r="N102" s="165"/>
      <c r="O102" s="165"/>
      <c r="P102" s="165"/>
      <c r="Q102" s="167" t="str">
        <f>IF(ISNUMBER('Indicator Data'!Q103),"","Imputed using GDP p.c.")</f>
        <v/>
      </c>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08"/>
    </row>
    <row r="103" spans="1:58" x14ac:dyDescent="0.25">
      <c r="A103" s="133" t="s">
        <v>184</v>
      </c>
      <c r="B103" s="111" t="s">
        <v>183</v>
      </c>
      <c r="C103" s="165"/>
      <c r="D103" s="165"/>
      <c r="E103" s="165"/>
      <c r="F103" s="165"/>
      <c r="G103" s="165"/>
      <c r="H103" s="165"/>
      <c r="I103" s="165"/>
      <c r="J103" s="165"/>
      <c r="K103" s="165"/>
      <c r="L103" s="165"/>
      <c r="M103" s="165"/>
      <c r="N103" s="165"/>
      <c r="O103" s="165"/>
      <c r="P103" s="165"/>
      <c r="Q103" s="167" t="str">
        <f>IF(ISNUMBER('Indicator Data'!Q104),"","Imputed using GDP p.c.")</f>
        <v/>
      </c>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65"/>
      <c r="AW103" s="165"/>
      <c r="AX103" s="165"/>
      <c r="AY103" s="165"/>
      <c r="AZ103" s="165"/>
      <c r="BA103" s="165"/>
      <c r="BB103" s="165"/>
      <c r="BC103" s="165"/>
      <c r="BD103" s="165"/>
      <c r="BE103" s="165"/>
      <c r="BF103" s="108"/>
    </row>
    <row r="104" spans="1:58" x14ac:dyDescent="0.25">
      <c r="A104" s="133" t="s">
        <v>186</v>
      </c>
      <c r="B104" s="111" t="s">
        <v>185</v>
      </c>
      <c r="C104" s="165"/>
      <c r="D104" s="165"/>
      <c r="E104" s="165"/>
      <c r="F104" s="165"/>
      <c r="G104" s="165"/>
      <c r="H104" s="165"/>
      <c r="I104" s="165"/>
      <c r="J104" s="165"/>
      <c r="K104" s="165"/>
      <c r="L104" s="165"/>
      <c r="M104" s="165"/>
      <c r="N104" s="165"/>
      <c r="O104" s="165"/>
      <c r="P104" s="165"/>
      <c r="Q104" s="167" t="str">
        <f>IF(ISNUMBER('Indicator Data'!Q105),"","Imputed using GDP p.c.")</f>
        <v/>
      </c>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65"/>
      <c r="AW104" s="165"/>
      <c r="AX104" s="165"/>
      <c r="AY104" s="165"/>
      <c r="AZ104" s="165"/>
      <c r="BA104" s="165"/>
      <c r="BB104" s="165"/>
      <c r="BC104" s="165"/>
      <c r="BD104" s="165"/>
      <c r="BE104" s="165"/>
      <c r="BF104" s="108"/>
    </row>
    <row r="105" spans="1:58" x14ac:dyDescent="0.25">
      <c r="A105" s="133" t="s">
        <v>189</v>
      </c>
      <c r="B105" s="111" t="s">
        <v>188</v>
      </c>
      <c r="C105" s="165"/>
      <c r="D105" s="165"/>
      <c r="E105" s="165"/>
      <c r="F105" s="165"/>
      <c r="G105" s="165"/>
      <c r="H105" s="165"/>
      <c r="I105" s="165"/>
      <c r="J105" s="165"/>
      <c r="K105" s="165"/>
      <c r="L105" s="165"/>
      <c r="M105" s="165"/>
      <c r="N105" s="165"/>
      <c r="O105" s="165"/>
      <c r="P105" s="165"/>
      <c r="Q105" s="167" t="str">
        <f>IF(ISNUMBER('Indicator Data'!Q106),"","Imputed using GDP p.c.")</f>
        <v/>
      </c>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c r="BE105" s="165"/>
      <c r="BF105" s="108"/>
    </row>
    <row r="106" spans="1:58" x14ac:dyDescent="0.25">
      <c r="A106" s="133" t="s">
        <v>191</v>
      </c>
      <c r="B106" s="111" t="s">
        <v>190</v>
      </c>
      <c r="C106" s="165"/>
      <c r="D106" s="165"/>
      <c r="E106" s="165"/>
      <c r="F106" s="165"/>
      <c r="G106" s="165"/>
      <c r="H106" s="165"/>
      <c r="I106" s="165"/>
      <c r="J106" s="165"/>
      <c r="K106" s="165"/>
      <c r="L106" s="165"/>
      <c r="M106" s="165"/>
      <c r="N106" s="165"/>
      <c r="O106" s="165"/>
      <c r="P106" s="165"/>
      <c r="Q106" s="167" t="str">
        <f>IF(ISNUMBER('Indicator Data'!Q107),"","Imputed using GDP p.c.")</f>
        <v/>
      </c>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5"/>
      <c r="AT106" s="165"/>
      <c r="AU106" s="165"/>
      <c r="AV106" s="165"/>
      <c r="AW106" s="165"/>
      <c r="AX106" s="165"/>
      <c r="AY106" s="165"/>
      <c r="AZ106" s="165"/>
      <c r="BA106" s="165"/>
      <c r="BB106" s="165"/>
      <c r="BC106" s="165"/>
      <c r="BD106" s="165"/>
      <c r="BE106" s="165"/>
      <c r="BF106" s="108"/>
    </row>
    <row r="107" spans="1:58" x14ac:dyDescent="0.25">
      <c r="A107" s="133" t="s">
        <v>193</v>
      </c>
      <c r="B107" s="111" t="s">
        <v>192</v>
      </c>
      <c r="C107" s="165"/>
      <c r="D107" s="165"/>
      <c r="E107" s="165"/>
      <c r="F107" s="165"/>
      <c r="G107" s="165"/>
      <c r="H107" s="165"/>
      <c r="I107" s="165"/>
      <c r="J107" s="165"/>
      <c r="K107" s="165"/>
      <c r="L107" s="165"/>
      <c r="M107" s="165"/>
      <c r="N107" s="165"/>
      <c r="O107" s="165"/>
      <c r="P107" s="165"/>
      <c r="Q107" s="167" t="str">
        <f>IF(ISNUMBER('Indicator Data'!Q108),"","Imputed using GDP p.c.")</f>
        <v/>
      </c>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5"/>
      <c r="AT107" s="165"/>
      <c r="AU107" s="165"/>
      <c r="AV107" s="165"/>
      <c r="AW107" s="165"/>
      <c r="AX107" s="165"/>
      <c r="AY107" s="165"/>
      <c r="AZ107" s="165"/>
      <c r="BA107" s="165"/>
      <c r="BB107" s="165"/>
      <c r="BC107" s="165"/>
      <c r="BD107" s="165"/>
      <c r="BE107" s="165"/>
      <c r="BF107" s="108"/>
    </row>
    <row r="108" spans="1:58" x14ac:dyDescent="0.25">
      <c r="A108" s="133" t="s">
        <v>195</v>
      </c>
      <c r="B108" s="111" t="s">
        <v>194</v>
      </c>
      <c r="C108" s="165"/>
      <c r="D108" s="165"/>
      <c r="E108" s="165"/>
      <c r="F108" s="165"/>
      <c r="G108" s="165"/>
      <c r="H108" s="165"/>
      <c r="I108" s="165"/>
      <c r="J108" s="165"/>
      <c r="K108" s="165"/>
      <c r="L108" s="165"/>
      <c r="M108" s="165"/>
      <c r="N108" s="165"/>
      <c r="O108" s="165"/>
      <c r="P108" s="165"/>
      <c r="Q108" s="167" t="str">
        <f>IF(ISNUMBER('Indicator Data'!Q109),"","Imputed using GDP p.c.")</f>
        <v/>
      </c>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c r="AS108" s="165"/>
      <c r="AT108" s="165"/>
      <c r="AU108" s="165"/>
      <c r="AV108" s="165"/>
      <c r="AW108" s="165"/>
      <c r="AX108" s="165"/>
      <c r="AY108" s="165"/>
      <c r="AZ108" s="165"/>
      <c r="BA108" s="165"/>
      <c r="BB108" s="165"/>
      <c r="BC108" s="165"/>
      <c r="BD108" s="165"/>
      <c r="BE108" s="165"/>
      <c r="BF108" s="108"/>
    </row>
    <row r="109" spans="1:58" x14ac:dyDescent="0.25">
      <c r="A109" s="133" t="s">
        <v>197</v>
      </c>
      <c r="B109" s="111" t="s">
        <v>196</v>
      </c>
      <c r="C109" s="165"/>
      <c r="D109" s="165"/>
      <c r="E109" s="165"/>
      <c r="F109" s="165"/>
      <c r="G109" s="165"/>
      <c r="H109" s="165"/>
      <c r="I109" s="165"/>
      <c r="J109" s="165"/>
      <c r="K109" s="165"/>
      <c r="L109" s="165"/>
      <c r="M109" s="165"/>
      <c r="N109" s="165"/>
      <c r="O109" s="165"/>
      <c r="P109" s="165"/>
      <c r="Q109" s="167" t="str">
        <f>IF(ISNUMBER('Indicator Data'!Q110),"","Imputed using GDP p.c.")</f>
        <v/>
      </c>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5"/>
      <c r="AT109" s="165"/>
      <c r="AU109" s="165"/>
      <c r="AV109" s="165"/>
      <c r="AW109" s="165"/>
      <c r="AX109" s="165"/>
      <c r="AY109" s="165"/>
      <c r="AZ109" s="165"/>
      <c r="BA109" s="165"/>
      <c r="BB109" s="165"/>
      <c r="BC109" s="165"/>
      <c r="BD109" s="165"/>
      <c r="BE109" s="165"/>
      <c r="BF109" s="108"/>
    </row>
    <row r="110" spans="1:58" x14ac:dyDescent="0.25">
      <c r="A110" s="133" t="s">
        <v>199</v>
      </c>
      <c r="B110" s="111" t="s">
        <v>198</v>
      </c>
      <c r="C110" s="165"/>
      <c r="D110" s="165"/>
      <c r="E110" s="165"/>
      <c r="F110" s="165"/>
      <c r="G110" s="165"/>
      <c r="H110" s="165"/>
      <c r="I110" s="165"/>
      <c r="J110" s="165"/>
      <c r="K110" s="165"/>
      <c r="L110" s="165"/>
      <c r="M110" s="165"/>
      <c r="N110" s="165"/>
      <c r="O110" s="165"/>
      <c r="P110" s="165"/>
      <c r="Q110" s="167" t="str">
        <f>IF(ISNUMBER('Indicator Data'!Q111),"","Imputed using GDP p.c.")</f>
        <v/>
      </c>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165"/>
      <c r="AT110" s="165"/>
      <c r="AU110" s="165"/>
      <c r="AV110" s="165"/>
      <c r="AW110" s="165"/>
      <c r="AX110" s="165"/>
      <c r="AY110" s="165"/>
      <c r="AZ110" s="165"/>
      <c r="BA110" s="165"/>
      <c r="BB110" s="165"/>
      <c r="BC110" s="165"/>
      <c r="BD110" s="165"/>
      <c r="BE110" s="165"/>
      <c r="BF110" s="108"/>
    </row>
    <row r="111" spans="1:58" x14ac:dyDescent="0.25">
      <c r="A111" s="133" t="s">
        <v>201</v>
      </c>
      <c r="B111" s="111" t="s">
        <v>200</v>
      </c>
      <c r="C111" s="165"/>
      <c r="D111" s="165"/>
      <c r="E111" s="165"/>
      <c r="F111" s="165"/>
      <c r="G111" s="165"/>
      <c r="H111" s="165"/>
      <c r="I111" s="165"/>
      <c r="J111" s="165"/>
      <c r="K111" s="165"/>
      <c r="L111" s="165"/>
      <c r="M111" s="165"/>
      <c r="N111" s="165"/>
      <c r="O111" s="165"/>
      <c r="P111" s="165"/>
      <c r="Q111" s="167" t="str">
        <f>IF(ISNUMBER('Indicator Data'!Q112),"","Imputed using GDP p.c.")</f>
        <v>Imputed using GDP p.c.</v>
      </c>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t="s">
        <v>1039</v>
      </c>
      <c r="AO111" s="165" t="s">
        <v>1039</v>
      </c>
      <c r="AP111" s="165"/>
      <c r="AQ111" s="165"/>
      <c r="AR111" s="165"/>
      <c r="AS111" s="165"/>
      <c r="AT111" s="165"/>
      <c r="AU111" s="165"/>
      <c r="AV111" s="165"/>
      <c r="AW111" s="165"/>
      <c r="AX111" s="165"/>
      <c r="AY111" s="165"/>
      <c r="AZ111" s="165"/>
      <c r="BA111" s="165"/>
      <c r="BB111" s="165"/>
      <c r="BC111" s="165"/>
      <c r="BD111" s="165"/>
      <c r="BE111" s="165"/>
      <c r="BF111" s="108"/>
    </row>
    <row r="112" spans="1:58" x14ac:dyDescent="0.25">
      <c r="A112" s="133" t="s">
        <v>203</v>
      </c>
      <c r="B112" s="111" t="s">
        <v>202</v>
      </c>
      <c r="C112" s="165"/>
      <c r="D112" s="165"/>
      <c r="E112" s="165"/>
      <c r="F112" s="165"/>
      <c r="G112" s="165"/>
      <c r="H112" s="165"/>
      <c r="I112" s="165"/>
      <c r="J112" s="165"/>
      <c r="K112" s="165"/>
      <c r="L112" s="165"/>
      <c r="M112" s="165"/>
      <c r="N112" s="165"/>
      <c r="O112" s="165"/>
      <c r="P112" s="165"/>
      <c r="Q112" s="167" t="str">
        <f>IF(ISNUMBER('Indicator Data'!Q113),"","Imputed using GDP p.c.")</f>
        <v/>
      </c>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c r="AZ112" s="165"/>
      <c r="BA112" s="165"/>
      <c r="BB112" s="165"/>
      <c r="BC112" s="165"/>
      <c r="BD112" s="165"/>
      <c r="BE112" s="165"/>
      <c r="BF112" s="108"/>
    </row>
    <row r="113" spans="1:58" x14ac:dyDescent="0.25">
      <c r="A113" s="133" t="s">
        <v>205</v>
      </c>
      <c r="B113" s="111" t="s">
        <v>204</v>
      </c>
      <c r="C113" s="165"/>
      <c r="D113" s="165"/>
      <c r="E113" s="165"/>
      <c r="F113" s="165"/>
      <c r="G113" s="165"/>
      <c r="H113" s="165"/>
      <c r="I113" s="165"/>
      <c r="J113" s="165"/>
      <c r="K113" s="165"/>
      <c r="L113" s="165"/>
      <c r="M113" s="165"/>
      <c r="N113" s="165"/>
      <c r="O113" s="165"/>
      <c r="P113" s="165"/>
      <c r="Q113" s="167" t="str">
        <f>IF(ISNUMBER('Indicator Data'!Q114),"","Imputed using GDP p.c.")</f>
        <v/>
      </c>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5"/>
      <c r="AS113" s="165"/>
      <c r="AT113" s="165"/>
      <c r="AU113" s="165"/>
      <c r="AV113" s="165"/>
      <c r="AW113" s="165"/>
      <c r="AX113" s="165"/>
      <c r="AY113" s="165"/>
      <c r="AZ113" s="165"/>
      <c r="BA113" s="165"/>
      <c r="BB113" s="165"/>
      <c r="BC113" s="165"/>
      <c r="BD113" s="165"/>
      <c r="BE113" s="165"/>
      <c r="BF113" s="108"/>
    </row>
    <row r="114" spans="1:58" x14ac:dyDescent="0.25">
      <c r="A114" s="133" t="s">
        <v>207</v>
      </c>
      <c r="B114" s="111" t="s">
        <v>206</v>
      </c>
      <c r="C114" s="165"/>
      <c r="D114" s="165"/>
      <c r="E114" s="165"/>
      <c r="F114" s="165"/>
      <c r="G114" s="165"/>
      <c r="H114" s="165"/>
      <c r="I114" s="165"/>
      <c r="J114" s="165"/>
      <c r="K114" s="165"/>
      <c r="L114" s="165"/>
      <c r="M114" s="165"/>
      <c r="N114" s="165"/>
      <c r="O114" s="165"/>
      <c r="P114" s="165"/>
      <c r="Q114" s="167" t="str">
        <f>IF(ISNUMBER('Indicator Data'!Q115),"","Imputed using GDP p.c.")</f>
        <v/>
      </c>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5"/>
      <c r="AS114" s="165"/>
      <c r="AT114" s="165"/>
      <c r="AU114" s="165"/>
      <c r="AV114" s="165"/>
      <c r="AW114" s="165"/>
      <c r="AX114" s="165"/>
      <c r="AY114" s="165"/>
      <c r="AZ114" s="165"/>
      <c r="BA114" s="165"/>
      <c r="BB114" s="165"/>
      <c r="BC114" s="165"/>
      <c r="BD114" s="165"/>
      <c r="BE114" s="165"/>
      <c r="BF114" s="108"/>
    </row>
    <row r="115" spans="1:58" x14ac:dyDescent="0.25">
      <c r="A115" s="133" t="s">
        <v>753</v>
      </c>
      <c r="B115" s="111" t="s">
        <v>208</v>
      </c>
      <c r="C115" s="165"/>
      <c r="D115" s="165"/>
      <c r="E115" s="165"/>
      <c r="F115" s="165"/>
      <c r="G115" s="165"/>
      <c r="H115" s="165"/>
      <c r="I115" s="165"/>
      <c r="J115" s="165"/>
      <c r="K115" s="165"/>
      <c r="L115" s="165"/>
      <c r="M115" s="165"/>
      <c r="N115" s="165"/>
      <c r="O115" s="165"/>
      <c r="P115" s="165"/>
      <c r="Q115" s="167" t="str">
        <f>IF(ISNUMBER('Indicator Data'!Q116),"","Imputed using GDP p.c.")</f>
        <v/>
      </c>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t="s">
        <v>1039</v>
      </c>
      <c r="AO115" s="165" t="s">
        <v>1039</v>
      </c>
      <c r="AP115" s="165"/>
      <c r="AQ115" s="165"/>
      <c r="AR115" s="165"/>
      <c r="AS115" s="165"/>
      <c r="AT115" s="165"/>
      <c r="AU115" s="165"/>
      <c r="AV115" s="165"/>
      <c r="AW115" s="165"/>
      <c r="AX115" s="165"/>
      <c r="AY115" s="165"/>
      <c r="AZ115" s="165"/>
      <c r="BA115" s="165"/>
      <c r="BB115" s="165"/>
      <c r="BC115" s="165"/>
      <c r="BD115" s="165"/>
      <c r="BE115" s="165"/>
      <c r="BF115" s="108"/>
    </row>
    <row r="116" spans="1:58" x14ac:dyDescent="0.25">
      <c r="A116" s="133" t="s">
        <v>848</v>
      </c>
      <c r="B116" s="111" t="s">
        <v>209</v>
      </c>
      <c r="C116" s="165"/>
      <c r="D116" s="165"/>
      <c r="E116" s="165"/>
      <c r="F116" s="165"/>
      <c r="G116" s="165"/>
      <c r="H116" s="165"/>
      <c r="I116" s="165"/>
      <c r="J116" s="165"/>
      <c r="K116" s="165"/>
      <c r="L116" s="165"/>
      <c r="M116" s="165"/>
      <c r="N116" s="165"/>
      <c r="O116" s="165"/>
      <c r="P116" s="165"/>
      <c r="Q116" s="167" t="str">
        <f>IF(ISNUMBER('Indicator Data'!Q117),"","Imputed using GDP p.c.")</f>
        <v/>
      </c>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5"/>
      <c r="AS116" s="165"/>
      <c r="AT116" s="165"/>
      <c r="AU116" s="165"/>
      <c r="AV116" s="165"/>
      <c r="AW116" s="165"/>
      <c r="AX116" s="165"/>
      <c r="AY116" s="165"/>
      <c r="AZ116" s="165"/>
      <c r="BA116" s="165"/>
      <c r="BB116" s="165"/>
      <c r="BC116" s="165"/>
      <c r="BD116" s="165"/>
      <c r="BE116" s="165"/>
      <c r="BF116" s="108"/>
    </row>
    <row r="117" spans="1:58" x14ac:dyDescent="0.25">
      <c r="A117" s="133" t="s">
        <v>211</v>
      </c>
      <c r="B117" s="111" t="s">
        <v>210</v>
      </c>
      <c r="C117" s="165"/>
      <c r="D117" s="165"/>
      <c r="E117" s="165"/>
      <c r="F117" s="165"/>
      <c r="G117" s="165"/>
      <c r="H117" s="165"/>
      <c r="I117" s="165"/>
      <c r="J117" s="165"/>
      <c r="K117" s="165"/>
      <c r="L117" s="165"/>
      <c r="M117" s="165"/>
      <c r="N117" s="165"/>
      <c r="O117" s="165"/>
      <c r="P117" s="165"/>
      <c r="Q117" s="167" t="str">
        <f>IF(ISNUMBER('Indicator Data'!Q118),"","Imputed using GDP p.c.")</f>
        <v/>
      </c>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5"/>
      <c r="AS117" s="165"/>
      <c r="AT117" s="165"/>
      <c r="AU117" s="165"/>
      <c r="AV117" s="165"/>
      <c r="AW117" s="165"/>
      <c r="AX117" s="165"/>
      <c r="AY117" s="165"/>
      <c r="AZ117" s="165"/>
      <c r="BA117" s="165"/>
      <c r="BB117" s="165"/>
      <c r="BC117" s="165"/>
      <c r="BD117" s="165"/>
      <c r="BE117" s="165"/>
      <c r="BF117" s="108"/>
    </row>
    <row r="118" spans="1:58" x14ac:dyDescent="0.25">
      <c r="A118" s="133" t="s">
        <v>213</v>
      </c>
      <c r="B118" s="111" t="s">
        <v>212</v>
      </c>
      <c r="C118" s="165"/>
      <c r="D118" s="165"/>
      <c r="E118" s="165"/>
      <c r="F118" s="165"/>
      <c r="G118" s="165"/>
      <c r="H118" s="165"/>
      <c r="I118" s="165"/>
      <c r="J118" s="165"/>
      <c r="K118" s="165"/>
      <c r="L118" s="165"/>
      <c r="M118" s="165"/>
      <c r="N118" s="165"/>
      <c r="O118" s="165"/>
      <c r="P118" s="165"/>
      <c r="Q118" s="167" t="str">
        <f>IF(ISNUMBER('Indicator Data'!Q119),"","Imputed using GDP p.c.")</f>
        <v/>
      </c>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5"/>
      <c r="AS118" s="165"/>
      <c r="AT118" s="165"/>
      <c r="AU118" s="165"/>
      <c r="AV118" s="165"/>
      <c r="AW118" s="165"/>
      <c r="AX118" s="165"/>
      <c r="AY118" s="165"/>
      <c r="AZ118" s="165"/>
      <c r="BA118" s="165"/>
      <c r="BB118" s="165"/>
      <c r="BC118" s="165"/>
      <c r="BD118" s="165"/>
      <c r="BE118" s="165"/>
      <c r="BF118" s="108"/>
    </row>
    <row r="119" spans="1:58" x14ac:dyDescent="0.25">
      <c r="A119" s="133" t="s">
        <v>215</v>
      </c>
      <c r="B119" s="111" t="s">
        <v>214</v>
      </c>
      <c r="C119" s="165"/>
      <c r="D119" s="165"/>
      <c r="E119" s="165"/>
      <c r="F119" s="165"/>
      <c r="G119" s="165"/>
      <c r="H119" s="165"/>
      <c r="I119" s="165"/>
      <c r="J119" s="165"/>
      <c r="K119" s="165"/>
      <c r="L119" s="165"/>
      <c r="M119" s="165"/>
      <c r="N119" s="165"/>
      <c r="O119" s="165"/>
      <c r="P119" s="165"/>
      <c r="Q119" s="167" t="str">
        <f>IF(ISNUMBER('Indicator Data'!Q120),"","Imputed using GDP p.c.")</f>
        <v/>
      </c>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5"/>
      <c r="AS119" s="165"/>
      <c r="AT119" s="165"/>
      <c r="AU119" s="165"/>
      <c r="AV119" s="165"/>
      <c r="AW119" s="165"/>
      <c r="AX119" s="165"/>
      <c r="AY119" s="165"/>
      <c r="AZ119" s="165"/>
      <c r="BA119" s="165"/>
      <c r="BB119" s="165"/>
      <c r="BC119" s="165"/>
      <c r="BD119" s="165"/>
      <c r="BE119" s="165"/>
      <c r="BF119" s="108"/>
    </row>
    <row r="120" spans="1:58" x14ac:dyDescent="0.25">
      <c r="A120" s="133" t="s">
        <v>217</v>
      </c>
      <c r="B120" s="111" t="s">
        <v>216</v>
      </c>
      <c r="C120" s="165"/>
      <c r="D120" s="165"/>
      <c r="E120" s="165"/>
      <c r="F120" s="165"/>
      <c r="G120" s="165"/>
      <c r="H120" s="165"/>
      <c r="I120" s="165"/>
      <c r="J120" s="165"/>
      <c r="K120" s="165"/>
      <c r="L120" s="165"/>
      <c r="M120" s="165"/>
      <c r="N120" s="165"/>
      <c r="O120" s="165"/>
      <c r="P120" s="165"/>
      <c r="Q120" s="167" t="str">
        <f>IF(ISNUMBER('Indicator Data'!Q121),"","Imputed using GDP p.c.")</f>
        <v/>
      </c>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c r="AO120" s="165"/>
      <c r="AP120" s="165"/>
      <c r="AQ120" s="165"/>
      <c r="AR120" s="165"/>
      <c r="AS120" s="165"/>
      <c r="AT120" s="165"/>
      <c r="AU120" s="165"/>
      <c r="AV120" s="165"/>
      <c r="AW120" s="165"/>
      <c r="AX120" s="165"/>
      <c r="AY120" s="165"/>
      <c r="AZ120" s="165"/>
      <c r="BA120" s="165"/>
      <c r="BB120" s="165"/>
      <c r="BC120" s="165"/>
      <c r="BD120" s="165"/>
      <c r="BE120" s="165"/>
      <c r="BF120" s="108"/>
    </row>
    <row r="121" spans="1:58" x14ac:dyDescent="0.25">
      <c r="A121" s="133" t="s">
        <v>370</v>
      </c>
      <c r="B121" s="111" t="s">
        <v>218</v>
      </c>
      <c r="C121" s="165"/>
      <c r="D121" s="165"/>
      <c r="E121" s="165"/>
      <c r="F121" s="165"/>
      <c r="G121" s="165"/>
      <c r="H121" s="165"/>
      <c r="I121" s="165"/>
      <c r="J121" s="165"/>
      <c r="K121" s="165"/>
      <c r="L121" s="165"/>
      <c r="M121" s="165"/>
      <c r="N121" s="165"/>
      <c r="O121" s="165"/>
      <c r="P121" s="165"/>
      <c r="Q121" s="167" t="str">
        <f>IF(ISNUMBER('Indicator Data'!Q122),"","Imputed using GDP p.c.")</f>
        <v/>
      </c>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c r="AO121" s="165"/>
      <c r="AP121" s="165"/>
      <c r="AQ121" s="165"/>
      <c r="AR121" s="165"/>
      <c r="AS121" s="165"/>
      <c r="AT121" s="165"/>
      <c r="AU121" s="165"/>
      <c r="AV121" s="165"/>
      <c r="AW121" s="165"/>
      <c r="AX121" s="165"/>
      <c r="AY121" s="165"/>
      <c r="AZ121" s="165"/>
      <c r="BA121" s="165"/>
      <c r="BB121" s="165"/>
      <c r="BC121" s="165"/>
      <c r="BD121" s="165"/>
      <c r="BE121" s="165"/>
      <c r="BF121" s="108"/>
    </row>
    <row r="122" spans="1:58" x14ac:dyDescent="0.25">
      <c r="A122" s="133" t="s">
        <v>220</v>
      </c>
      <c r="B122" s="111" t="s">
        <v>219</v>
      </c>
      <c r="C122" s="165"/>
      <c r="D122" s="165"/>
      <c r="E122" s="165"/>
      <c r="F122" s="165"/>
      <c r="G122" s="165"/>
      <c r="H122" s="165"/>
      <c r="I122" s="165"/>
      <c r="J122" s="165"/>
      <c r="K122" s="165"/>
      <c r="L122" s="165"/>
      <c r="M122" s="165"/>
      <c r="N122" s="165"/>
      <c r="O122" s="165"/>
      <c r="P122" s="165"/>
      <c r="Q122" s="167" t="str">
        <f>IF(ISNUMBER('Indicator Data'!Q123),"","Imputed using GDP p.c.")</f>
        <v/>
      </c>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c r="AO122" s="165"/>
      <c r="AP122" s="165"/>
      <c r="AQ122" s="165"/>
      <c r="AR122" s="165"/>
      <c r="AS122" s="165"/>
      <c r="AT122" s="165"/>
      <c r="AU122" s="165"/>
      <c r="AV122" s="165"/>
      <c r="AW122" s="165"/>
      <c r="AX122" s="165"/>
      <c r="AY122" s="165"/>
      <c r="AZ122" s="165"/>
      <c r="BA122" s="165"/>
      <c r="BB122" s="165"/>
      <c r="BC122" s="165"/>
      <c r="BD122" s="165"/>
      <c r="BE122" s="165"/>
      <c r="BF122" s="108"/>
    </row>
    <row r="123" spans="1:58" x14ac:dyDescent="0.25">
      <c r="A123" s="133" t="s">
        <v>222</v>
      </c>
      <c r="B123" s="111" t="s">
        <v>221</v>
      </c>
      <c r="C123" s="165"/>
      <c r="D123" s="165"/>
      <c r="E123" s="165"/>
      <c r="F123" s="165"/>
      <c r="G123" s="165"/>
      <c r="H123" s="165"/>
      <c r="I123" s="165"/>
      <c r="J123" s="165"/>
      <c r="K123" s="165"/>
      <c r="L123" s="165"/>
      <c r="M123" s="165"/>
      <c r="N123" s="165"/>
      <c r="O123" s="165"/>
      <c r="P123" s="165"/>
      <c r="Q123" s="167" t="str">
        <f>IF(ISNUMBER('Indicator Data'!Q124),"","Imputed using GDP p.c.")</f>
        <v>Imputed using GDP p.c.</v>
      </c>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AN123" s="165" t="s">
        <v>1039</v>
      </c>
      <c r="AO123" s="165" t="s">
        <v>1039</v>
      </c>
      <c r="AP123" s="165"/>
      <c r="AQ123" s="165"/>
      <c r="AR123" s="165"/>
      <c r="AS123" s="165"/>
      <c r="AT123" s="165"/>
      <c r="AU123" s="165"/>
      <c r="AV123" s="165"/>
      <c r="AW123" s="165"/>
      <c r="AX123" s="165"/>
      <c r="AY123" s="165"/>
      <c r="AZ123" s="165"/>
      <c r="BA123" s="165"/>
      <c r="BB123" s="165"/>
      <c r="BC123" s="165"/>
      <c r="BD123" s="165"/>
      <c r="BE123" s="165"/>
      <c r="BF123" s="108"/>
    </row>
    <row r="124" spans="1:58" x14ac:dyDescent="0.25">
      <c r="A124" s="133" t="s">
        <v>224</v>
      </c>
      <c r="B124" s="111" t="s">
        <v>223</v>
      </c>
      <c r="C124" s="165"/>
      <c r="D124" s="165"/>
      <c r="E124" s="165"/>
      <c r="F124" s="165"/>
      <c r="G124" s="165"/>
      <c r="H124" s="165"/>
      <c r="I124" s="165"/>
      <c r="J124" s="165"/>
      <c r="K124" s="165"/>
      <c r="L124" s="165"/>
      <c r="M124" s="165"/>
      <c r="N124" s="165"/>
      <c r="O124" s="165"/>
      <c r="P124" s="165"/>
      <c r="Q124" s="167" t="str">
        <f>IF(ISNUMBER('Indicator Data'!Q125),"","Imputed using GDP p.c.")</f>
        <v/>
      </c>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5"/>
      <c r="AS124" s="165"/>
      <c r="AT124" s="165"/>
      <c r="AU124" s="165"/>
      <c r="AV124" s="165"/>
      <c r="AW124" s="165"/>
      <c r="AX124" s="165"/>
      <c r="AY124" s="165"/>
      <c r="AZ124" s="165"/>
      <c r="BA124" s="165"/>
      <c r="BB124" s="165"/>
      <c r="BC124" s="165"/>
      <c r="BD124" s="165"/>
      <c r="BE124" s="165"/>
      <c r="BF124" s="108"/>
    </row>
    <row r="125" spans="1:58" x14ac:dyDescent="0.25">
      <c r="A125" s="133" t="s">
        <v>226</v>
      </c>
      <c r="B125" s="111" t="s">
        <v>225</v>
      </c>
      <c r="C125" s="165"/>
      <c r="D125" s="165"/>
      <c r="E125" s="165"/>
      <c r="F125" s="165"/>
      <c r="G125" s="165"/>
      <c r="H125" s="165"/>
      <c r="I125" s="165"/>
      <c r="J125" s="165"/>
      <c r="K125" s="165"/>
      <c r="L125" s="165"/>
      <c r="M125" s="165"/>
      <c r="N125" s="165"/>
      <c r="O125" s="165"/>
      <c r="P125" s="165"/>
      <c r="Q125" s="167" t="str">
        <f>IF(ISNUMBER('Indicator Data'!Q126),"","Imputed using GDP p.c.")</f>
        <v/>
      </c>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5"/>
      <c r="AS125" s="165"/>
      <c r="AT125" s="165"/>
      <c r="AU125" s="165"/>
      <c r="AV125" s="165"/>
      <c r="AW125" s="165"/>
      <c r="AX125" s="165"/>
      <c r="AY125" s="165"/>
      <c r="AZ125" s="165"/>
      <c r="BA125" s="165"/>
      <c r="BB125" s="165"/>
      <c r="BC125" s="165"/>
      <c r="BD125" s="165"/>
      <c r="BE125" s="165"/>
      <c r="BF125" s="108"/>
    </row>
    <row r="126" spans="1:58" x14ac:dyDescent="0.25">
      <c r="A126" s="133" t="s">
        <v>228</v>
      </c>
      <c r="B126" s="111" t="s">
        <v>227</v>
      </c>
      <c r="C126" s="165"/>
      <c r="D126" s="165"/>
      <c r="E126" s="165"/>
      <c r="F126" s="165"/>
      <c r="G126" s="165"/>
      <c r="H126" s="165"/>
      <c r="I126" s="165"/>
      <c r="J126" s="165"/>
      <c r="K126" s="165"/>
      <c r="L126" s="165"/>
      <c r="M126" s="165"/>
      <c r="N126" s="165"/>
      <c r="O126" s="165"/>
      <c r="P126" s="165"/>
      <c r="Q126" s="167" t="str">
        <f>IF(ISNUMBER('Indicator Data'!Q127),"","Imputed using GDP p.c.")</f>
        <v/>
      </c>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5"/>
      <c r="AS126" s="165"/>
      <c r="AT126" s="165"/>
      <c r="AU126" s="165"/>
      <c r="AV126" s="165"/>
      <c r="AW126" s="165"/>
      <c r="AX126" s="165"/>
      <c r="AY126" s="165"/>
      <c r="AZ126" s="165"/>
      <c r="BA126" s="165"/>
      <c r="BB126" s="165"/>
      <c r="BC126" s="165"/>
      <c r="BD126" s="165"/>
      <c r="BE126" s="165"/>
      <c r="BF126" s="108"/>
    </row>
    <row r="127" spans="1:58" x14ac:dyDescent="0.25">
      <c r="A127" s="133" t="s">
        <v>230</v>
      </c>
      <c r="B127" s="111" t="s">
        <v>229</v>
      </c>
      <c r="C127" s="165"/>
      <c r="D127" s="165"/>
      <c r="E127" s="165"/>
      <c r="F127" s="165"/>
      <c r="G127" s="165"/>
      <c r="H127" s="165"/>
      <c r="I127" s="165"/>
      <c r="J127" s="165"/>
      <c r="K127" s="165"/>
      <c r="L127" s="165"/>
      <c r="M127" s="165"/>
      <c r="N127" s="165"/>
      <c r="O127" s="165"/>
      <c r="P127" s="165"/>
      <c r="Q127" s="167" t="str">
        <f>IF(ISNUMBER('Indicator Data'!Q128),"","Imputed using GDP p.c.")</f>
        <v/>
      </c>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5"/>
      <c r="AS127" s="165"/>
      <c r="AT127" s="165"/>
      <c r="AU127" s="165"/>
      <c r="AV127" s="165"/>
      <c r="AW127" s="165"/>
      <c r="AX127" s="165"/>
      <c r="AY127" s="165"/>
      <c r="AZ127" s="165"/>
      <c r="BA127" s="165"/>
      <c r="BB127" s="165"/>
      <c r="BC127" s="165"/>
      <c r="BD127" s="165"/>
      <c r="BE127" s="165"/>
      <c r="BF127" s="108"/>
    </row>
    <row r="128" spans="1:58" x14ac:dyDescent="0.25">
      <c r="A128" s="133" t="s">
        <v>232</v>
      </c>
      <c r="B128" s="111" t="s">
        <v>231</v>
      </c>
      <c r="C128" s="165"/>
      <c r="D128" s="165"/>
      <c r="E128" s="165"/>
      <c r="F128" s="165"/>
      <c r="G128" s="165"/>
      <c r="H128" s="165"/>
      <c r="I128" s="165"/>
      <c r="J128" s="165"/>
      <c r="K128" s="165"/>
      <c r="L128" s="165"/>
      <c r="M128" s="165"/>
      <c r="N128" s="165"/>
      <c r="O128" s="165"/>
      <c r="P128" s="165"/>
      <c r="Q128" s="167" t="str">
        <f>IF(ISNUMBER('Indicator Data'!Q129),"","Imputed using GDP p.c.")</f>
        <v/>
      </c>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65"/>
      <c r="BB128" s="165"/>
      <c r="BC128" s="165"/>
      <c r="BD128" s="165"/>
      <c r="BE128" s="165"/>
      <c r="BF128" s="108"/>
    </row>
    <row r="129" spans="1:58" x14ac:dyDescent="0.25">
      <c r="A129" s="133" t="s">
        <v>234</v>
      </c>
      <c r="B129" s="111" t="s">
        <v>233</v>
      </c>
      <c r="C129" s="165"/>
      <c r="D129" s="165"/>
      <c r="E129" s="165"/>
      <c r="F129" s="165"/>
      <c r="G129" s="165"/>
      <c r="H129" s="165"/>
      <c r="I129" s="165"/>
      <c r="J129" s="165"/>
      <c r="K129" s="165"/>
      <c r="L129" s="165"/>
      <c r="M129" s="165"/>
      <c r="N129" s="165"/>
      <c r="O129" s="165"/>
      <c r="P129" s="165"/>
      <c r="Q129" s="167" t="str">
        <f>IF(ISNUMBER('Indicator Data'!Q130),"","Imputed using GDP p.c.")</f>
        <v/>
      </c>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5"/>
      <c r="AS129" s="165"/>
      <c r="AT129" s="165"/>
      <c r="AU129" s="165"/>
      <c r="AV129" s="165"/>
      <c r="AW129" s="165"/>
      <c r="AX129" s="165"/>
      <c r="AY129" s="165"/>
      <c r="AZ129" s="165"/>
      <c r="BA129" s="165"/>
      <c r="BB129" s="165"/>
      <c r="BC129" s="165"/>
      <c r="BD129" s="165"/>
      <c r="BE129" s="165"/>
      <c r="BF129" s="108"/>
    </row>
    <row r="130" spans="1:58" x14ac:dyDescent="0.25">
      <c r="A130" s="133" t="s">
        <v>236</v>
      </c>
      <c r="B130" s="111" t="s">
        <v>235</v>
      </c>
      <c r="C130" s="165"/>
      <c r="D130" s="165"/>
      <c r="E130" s="165"/>
      <c r="F130" s="165"/>
      <c r="G130" s="165"/>
      <c r="H130" s="165"/>
      <c r="I130" s="165"/>
      <c r="J130" s="165"/>
      <c r="K130" s="165"/>
      <c r="L130" s="165"/>
      <c r="M130" s="165"/>
      <c r="N130" s="165"/>
      <c r="O130" s="165"/>
      <c r="P130" s="165"/>
      <c r="Q130" s="167" t="str">
        <f>IF(ISNUMBER('Indicator Data'!Q131),"","Imputed using GDP p.c.")</f>
        <v/>
      </c>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5"/>
      <c r="AS130" s="165"/>
      <c r="AT130" s="165"/>
      <c r="AU130" s="165"/>
      <c r="AV130" s="165"/>
      <c r="AW130" s="165"/>
      <c r="AX130" s="165"/>
      <c r="AY130" s="165"/>
      <c r="AZ130" s="165"/>
      <c r="BA130" s="165"/>
      <c r="BB130" s="165"/>
      <c r="BC130" s="165"/>
      <c r="BD130" s="165"/>
      <c r="BE130" s="165"/>
      <c r="BF130" s="108"/>
    </row>
    <row r="131" spans="1:58" x14ac:dyDescent="0.25">
      <c r="A131" s="133" t="s">
        <v>239</v>
      </c>
      <c r="B131" s="111" t="s">
        <v>238</v>
      </c>
      <c r="C131" s="165"/>
      <c r="D131" s="165"/>
      <c r="E131" s="165"/>
      <c r="F131" s="165"/>
      <c r="G131" s="165"/>
      <c r="H131" s="165"/>
      <c r="I131" s="165"/>
      <c r="J131" s="165"/>
      <c r="K131" s="165"/>
      <c r="L131" s="165"/>
      <c r="M131" s="165"/>
      <c r="N131" s="165"/>
      <c r="O131" s="165"/>
      <c r="P131" s="165"/>
      <c r="Q131" s="167" t="str">
        <f>IF(ISNUMBER('Indicator Data'!Q132),"","Imputed using GDP p.c.")</f>
        <v/>
      </c>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5"/>
      <c r="AS131" s="165"/>
      <c r="AT131" s="165"/>
      <c r="AU131" s="165"/>
      <c r="AV131" s="165"/>
      <c r="AW131" s="165"/>
      <c r="AX131" s="165"/>
      <c r="AY131" s="165"/>
      <c r="AZ131" s="165"/>
      <c r="BA131" s="165"/>
      <c r="BB131" s="165"/>
      <c r="BC131" s="165"/>
      <c r="BD131" s="165"/>
      <c r="BE131" s="165"/>
      <c r="BF131" s="108"/>
    </row>
    <row r="132" spans="1:58" x14ac:dyDescent="0.25">
      <c r="A132" s="133" t="s">
        <v>241</v>
      </c>
      <c r="B132" s="111" t="s">
        <v>240</v>
      </c>
      <c r="C132" s="165"/>
      <c r="D132" s="165"/>
      <c r="E132" s="165"/>
      <c r="F132" s="165"/>
      <c r="G132" s="165"/>
      <c r="H132" s="165"/>
      <c r="I132" s="165"/>
      <c r="J132" s="165"/>
      <c r="K132" s="165"/>
      <c r="L132" s="165"/>
      <c r="M132" s="165"/>
      <c r="N132" s="165"/>
      <c r="O132" s="165"/>
      <c r="P132" s="165"/>
      <c r="Q132" s="167" t="str">
        <f>IF(ISNUMBER('Indicator Data'!Q133),"","Imputed using GDP p.c.")</f>
        <v/>
      </c>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5"/>
      <c r="AS132" s="165"/>
      <c r="AT132" s="165"/>
      <c r="AU132" s="165"/>
      <c r="AV132" s="165"/>
      <c r="AW132" s="165"/>
      <c r="AX132" s="165"/>
      <c r="AY132" s="165"/>
      <c r="AZ132" s="165"/>
      <c r="BA132" s="165"/>
      <c r="BB132" s="165"/>
      <c r="BC132" s="165"/>
      <c r="BD132" s="165"/>
      <c r="BE132" s="165"/>
      <c r="BF132" s="108"/>
    </row>
    <row r="133" spans="1:58" x14ac:dyDescent="0.25">
      <c r="A133" s="133" t="s">
        <v>243</v>
      </c>
      <c r="B133" s="111" t="s">
        <v>242</v>
      </c>
      <c r="C133" s="165"/>
      <c r="D133" s="165"/>
      <c r="E133" s="165"/>
      <c r="F133" s="165"/>
      <c r="G133" s="165"/>
      <c r="H133" s="165"/>
      <c r="I133" s="165"/>
      <c r="J133" s="165"/>
      <c r="K133" s="165"/>
      <c r="L133" s="165"/>
      <c r="M133" s="165"/>
      <c r="N133" s="165"/>
      <c r="O133" s="165"/>
      <c r="P133" s="165"/>
      <c r="Q133" s="167" t="str">
        <f>IF(ISNUMBER('Indicator Data'!Q134),"","Imputed using GDP p.c.")</f>
        <v/>
      </c>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t="s">
        <v>1039</v>
      </c>
      <c r="AO133" s="165" t="s">
        <v>1039</v>
      </c>
      <c r="AP133" s="165"/>
      <c r="AQ133" s="165"/>
      <c r="AR133" s="165"/>
      <c r="AS133" s="165"/>
      <c r="AT133" s="165"/>
      <c r="AU133" s="165"/>
      <c r="AV133" s="165"/>
      <c r="AW133" s="165"/>
      <c r="AX133" s="165"/>
      <c r="AY133" s="165"/>
      <c r="AZ133" s="165"/>
      <c r="BA133" s="165"/>
      <c r="BB133" s="165"/>
      <c r="BC133" s="165"/>
      <c r="BD133" s="165"/>
      <c r="BE133" s="165"/>
      <c r="BF133" s="108"/>
    </row>
    <row r="134" spans="1:58" x14ac:dyDescent="0.25">
      <c r="A134" s="133" t="s">
        <v>393</v>
      </c>
      <c r="B134" s="111" t="s">
        <v>237</v>
      </c>
      <c r="C134" s="165"/>
      <c r="D134" s="165"/>
      <c r="E134" s="165"/>
      <c r="F134" s="165"/>
      <c r="G134" s="165"/>
      <c r="H134" s="165"/>
      <c r="I134" s="165"/>
      <c r="J134" s="165"/>
      <c r="K134" s="165"/>
      <c r="L134" s="165"/>
      <c r="M134" s="165"/>
      <c r="N134" s="165"/>
      <c r="O134" s="165"/>
      <c r="P134" s="165"/>
      <c r="Q134" s="167" t="str">
        <f>IF(ISNUMBER('Indicator Data'!Q135),"","Imputed using GDP p.c.")</f>
        <v/>
      </c>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5"/>
      <c r="AN134" s="165" t="s">
        <v>1037</v>
      </c>
      <c r="AO134" s="165" t="s">
        <v>1037</v>
      </c>
      <c r="AP134" s="165"/>
      <c r="AQ134" s="165"/>
      <c r="AR134" s="165"/>
      <c r="AS134" s="165"/>
      <c r="AT134" s="165"/>
      <c r="AU134" s="165"/>
      <c r="AV134" s="165"/>
      <c r="AW134" s="165"/>
      <c r="AX134" s="165"/>
      <c r="AY134" s="165"/>
      <c r="AZ134" s="165"/>
      <c r="BA134" s="165"/>
      <c r="BB134" s="165"/>
      <c r="BC134" s="165"/>
      <c r="BD134" s="165"/>
      <c r="BE134" s="165"/>
      <c r="BF134" s="108"/>
    </row>
    <row r="135" spans="1:58" x14ac:dyDescent="0.25">
      <c r="A135" s="133" t="s">
        <v>245</v>
      </c>
      <c r="B135" s="111" t="s">
        <v>244</v>
      </c>
      <c r="C135" s="165"/>
      <c r="D135" s="165"/>
      <c r="E135" s="165"/>
      <c r="F135" s="165"/>
      <c r="G135" s="165"/>
      <c r="H135" s="165"/>
      <c r="I135" s="165"/>
      <c r="J135" s="165"/>
      <c r="K135" s="165"/>
      <c r="L135" s="165"/>
      <c r="M135" s="165"/>
      <c r="N135" s="165"/>
      <c r="O135" s="165"/>
      <c r="P135" s="165"/>
      <c r="Q135" s="167" t="str">
        <f>IF(ISNUMBER('Indicator Data'!Q136),"","Imputed using GDP p.c.")</f>
        <v/>
      </c>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5"/>
      <c r="AS135" s="165"/>
      <c r="AT135" s="165"/>
      <c r="AU135" s="165"/>
      <c r="AV135" s="165"/>
      <c r="AW135" s="165"/>
      <c r="AX135" s="165"/>
      <c r="AY135" s="165"/>
      <c r="AZ135" s="165"/>
      <c r="BA135" s="165"/>
      <c r="BB135" s="165"/>
      <c r="BC135" s="165"/>
      <c r="BD135" s="165"/>
      <c r="BE135" s="165"/>
      <c r="BF135" s="108"/>
    </row>
    <row r="136" spans="1:58" x14ac:dyDescent="0.25">
      <c r="A136" s="133" t="s">
        <v>247</v>
      </c>
      <c r="B136" s="111" t="s">
        <v>246</v>
      </c>
      <c r="C136" s="165"/>
      <c r="D136" s="165"/>
      <c r="E136" s="165"/>
      <c r="F136" s="165"/>
      <c r="G136" s="165"/>
      <c r="H136" s="165"/>
      <c r="I136" s="165"/>
      <c r="J136" s="165"/>
      <c r="K136" s="165"/>
      <c r="L136" s="165"/>
      <c r="M136" s="165"/>
      <c r="N136" s="165"/>
      <c r="O136" s="165"/>
      <c r="P136" s="165"/>
      <c r="Q136" s="167" t="str">
        <f>IF(ISNUMBER('Indicator Data'!Q137),"","Imputed using GDP p.c.")</f>
        <v/>
      </c>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t="s">
        <v>1039</v>
      </c>
      <c r="AO136" s="165" t="s">
        <v>1039</v>
      </c>
      <c r="AP136" s="165"/>
      <c r="AQ136" s="165"/>
      <c r="AR136" s="165"/>
      <c r="AS136" s="165"/>
      <c r="AT136" s="165"/>
      <c r="AU136" s="165"/>
      <c r="AV136" s="165"/>
      <c r="AW136" s="165"/>
      <c r="AX136" s="165"/>
      <c r="AY136" s="165"/>
      <c r="AZ136" s="165"/>
      <c r="BA136" s="165"/>
      <c r="BB136" s="165"/>
      <c r="BC136" s="165"/>
      <c r="BD136" s="165"/>
      <c r="BE136" s="165"/>
      <c r="BF136" s="108"/>
    </row>
    <row r="137" spans="1:58" x14ac:dyDescent="0.25">
      <c r="A137" s="133" t="s">
        <v>249</v>
      </c>
      <c r="B137" s="111" t="s">
        <v>248</v>
      </c>
      <c r="C137" s="165"/>
      <c r="D137" s="165"/>
      <c r="E137" s="165"/>
      <c r="F137" s="165"/>
      <c r="G137" s="165"/>
      <c r="H137" s="165"/>
      <c r="I137" s="165"/>
      <c r="J137" s="165"/>
      <c r="K137" s="165"/>
      <c r="L137" s="165"/>
      <c r="M137" s="165"/>
      <c r="N137" s="165"/>
      <c r="O137" s="165"/>
      <c r="P137" s="165"/>
      <c r="Q137" s="167" t="str">
        <f>IF(ISNUMBER('Indicator Data'!Q138),"","Imputed using GDP p.c.")</f>
        <v/>
      </c>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5"/>
      <c r="AS137" s="165"/>
      <c r="AT137" s="165"/>
      <c r="AU137" s="165"/>
      <c r="AV137" s="165"/>
      <c r="AW137" s="165"/>
      <c r="AX137" s="165"/>
      <c r="AY137" s="165"/>
      <c r="AZ137" s="165"/>
      <c r="BA137" s="165"/>
      <c r="BB137" s="165"/>
      <c r="BC137" s="165"/>
      <c r="BD137" s="165"/>
      <c r="BE137" s="165"/>
      <c r="BF137" s="108"/>
    </row>
    <row r="138" spans="1:58" x14ac:dyDescent="0.25">
      <c r="A138" s="133" t="s">
        <v>251</v>
      </c>
      <c r="B138" s="111" t="s">
        <v>250</v>
      </c>
      <c r="C138" s="165"/>
      <c r="D138" s="165"/>
      <c r="E138" s="165"/>
      <c r="F138" s="165"/>
      <c r="G138" s="165"/>
      <c r="H138" s="165"/>
      <c r="I138" s="165"/>
      <c r="J138" s="165"/>
      <c r="K138" s="165"/>
      <c r="L138" s="165"/>
      <c r="M138" s="165"/>
      <c r="N138" s="165"/>
      <c r="O138" s="165"/>
      <c r="P138" s="165"/>
      <c r="Q138" s="167" t="str">
        <f>IF(ISNUMBER('Indicator Data'!Q139),"","Imputed using GDP p.c.")</f>
        <v/>
      </c>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5"/>
      <c r="AS138" s="165"/>
      <c r="AT138" s="165"/>
      <c r="AU138" s="165"/>
      <c r="AV138" s="165"/>
      <c r="AW138" s="165"/>
      <c r="AX138" s="165"/>
      <c r="AY138" s="165"/>
      <c r="AZ138" s="165"/>
      <c r="BA138" s="165"/>
      <c r="BB138" s="165"/>
      <c r="BC138" s="165"/>
      <c r="BD138" s="165"/>
      <c r="BE138" s="165"/>
      <c r="BF138" s="108"/>
    </row>
    <row r="139" spans="1:58" x14ac:dyDescent="0.25">
      <c r="A139" s="133" t="s">
        <v>253</v>
      </c>
      <c r="B139" s="111" t="s">
        <v>252</v>
      </c>
      <c r="C139" s="165"/>
      <c r="D139" s="165"/>
      <c r="E139" s="165"/>
      <c r="F139" s="165"/>
      <c r="G139" s="165"/>
      <c r="H139" s="165"/>
      <c r="I139" s="165"/>
      <c r="J139" s="165"/>
      <c r="K139" s="165"/>
      <c r="L139" s="165"/>
      <c r="M139" s="165"/>
      <c r="N139" s="165"/>
      <c r="O139" s="165"/>
      <c r="P139" s="165"/>
      <c r="Q139" s="167" t="str">
        <f>IF(ISNUMBER('Indicator Data'!Q140),"","Imputed using GDP p.c.")</f>
        <v/>
      </c>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5"/>
      <c r="AS139" s="165"/>
      <c r="AT139" s="165"/>
      <c r="AU139" s="165"/>
      <c r="AV139" s="165"/>
      <c r="AW139" s="165"/>
      <c r="AX139" s="165"/>
      <c r="AY139" s="165"/>
      <c r="AZ139" s="165"/>
      <c r="BA139" s="165"/>
      <c r="BB139" s="165"/>
      <c r="BC139" s="165"/>
      <c r="BD139" s="165"/>
      <c r="BE139" s="165"/>
      <c r="BF139" s="108"/>
    </row>
    <row r="140" spans="1:58" x14ac:dyDescent="0.25">
      <c r="A140" s="133" t="s">
        <v>255</v>
      </c>
      <c r="B140" s="111" t="s">
        <v>254</v>
      </c>
      <c r="C140" s="165"/>
      <c r="D140" s="165"/>
      <c r="E140" s="165"/>
      <c r="F140" s="165"/>
      <c r="G140" s="165"/>
      <c r="H140" s="165"/>
      <c r="I140" s="165"/>
      <c r="J140" s="165"/>
      <c r="K140" s="165"/>
      <c r="L140" s="165"/>
      <c r="M140" s="165"/>
      <c r="N140" s="165"/>
      <c r="O140" s="165"/>
      <c r="P140" s="165"/>
      <c r="Q140" s="167" t="str">
        <f>IF(ISNUMBER('Indicator Data'!Q141),"","Imputed using GDP p.c.")</f>
        <v/>
      </c>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c r="AS140" s="165"/>
      <c r="AT140" s="165"/>
      <c r="AU140" s="165"/>
      <c r="AV140" s="165"/>
      <c r="AW140" s="165"/>
      <c r="AX140" s="165"/>
      <c r="AY140" s="165"/>
      <c r="AZ140" s="165"/>
      <c r="BA140" s="165"/>
      <c r="BB140" s="165"/>
      <c r="BC140" s="165"/>
      <c r="BD140" s="165"/>
      <c r="BE140" s="165"/>
      <c r="BF140" s="108"/>
    </row>
    <row r="141" spans="1:58" x14ac:dyDescent="0.25">
      <c r="A141" s="133" t="s">
        <v>257</v>
      </c>
      <c r="B141" s="111" t="s">
        <v>256</v>
      </c>
      <c r="C141" s="165"/>
      <c r="D141" s="165"/>
      <c r="E141" s="165"/>
      <c r="F141" s="165"/>
      <c r="G141" s="165"/>
      <c r="H141" s="165"/>
      <c r="I141" s="165"/>
      <c r="J141" s="165"/>
      <c r="K141" s="165"/>
      <c r="L141" s="165"/>
      <c r="M141" s="165"/>
      <c r="N141" s="165"/>
      <c r="O141" s="165"/>
      <c r="P141" s="165"/>
      <c r="Q141" s="167" t="str">
        <f>IF(ISNUMBER('Indicator Data'!Q142),"","Imputed using GDP p.c.")</f>
        <v/>
      </c>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5"/>
      <c r="AS141" s="165"/>
      <c r="AT141" s="165"/>
      <c r="AU141" s="165"/>
      <c r="AV141" s="165"/>
      <c r="AW141" s="165"/>
      <c r="AX141" s="165"/>
      <c r="AY141" s="165"/>
      <c r="AZ141" s="165"/>
      <c r="BA141" s="165"/>
      <c r="BB141" s="165"/>
      <c r="BC141" s="165"/>
      <c r="BD141" s="165"/>
      <c r="BE141" s="165"/>
      <c r="BF141" s="108"/>
    </row>
    <row r="142" spans="1:58" x14ac:dyDescent="0.25">
      <c r="A142" s="133" t="s">
        <v>259</v>
      </c>
      <c r="B142" s="111" t="s">
        <v>258</v>
      </c>
      <c r="C142" s="165"/>
      <c r="D142" s="165"/>
      <c r="E142" s="165"/>
      <c r="F142" s="165"/>
      <c r="G142" s="165"/>
      <c r="H142" s="165"/>
      <c r="I142" s="165"/>
      <c r="J142" s="165"/>
      <c r="K142" s="165"/>
      <c r="L142" s="165"/>
      <c r="M142" s="165"/>
      <c r="N142" s="165"/>
      <c r="O142" s="165"/>
      <c r="P142" s="165"/>
      <c r="Q142" s="167" t="str">
        <f>IF(ISNUMBER('Indicator Data'!Q143),"","Imputed using GDP p.c.")</f>
        <v/>
      </c>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t="s">
        <v>1025</v>
      </c>
      <c r="AO142" s="165" t="s">
        <v>1025</v>
      </c>
      <c r="AP142" s="165"/>
      <c r="AQ142" s="165"/>
      <c r="AR142" s="165"/>
      <c r="AS142" s="165"/>
      <c r="AT142" s="165"/>
      <c r="AU142" s="165"/>
      <c r="AV142" s="165"/>
      <c r="AW142" s="165"/>
      <c r="AX142" s="165"/>
      <c r="AY142" s="165"/>
      <c r="AZ142" s="165"/>
      <c r="BA142" s="165"/>
      <c r="BB142" s="165"/>
      <c r="BC142" s="165"/>
      <c r="BD142" s="165"/>
      <c r="BE142" s="165"/>
      <c r="BF142" s="108"/>
    </row>
    <row r="143" spans="1:58" x14ac:dyDescent="0.25">
      <c r="A143" s="133" t="s">
        <v>261</v>
      </c>
      <c r="B143" s="111" t="s">
        <v>260</v>
      </c>
      <c r="C143" s="165"/>
      <c r="D143" s="165"/>
      <c r="E143" s="165"/>
      <c r="F143" s="165"/>
      <c r="G143" s="165"/>
      <c r="H143" s="165"/>
      <c r="I143" s="165"/>
      <c r="J143" s="165"/>
      <c r="K143" s="165"/>
      <c r="L143" s="165"/>
      <c r="M143" s="165"/>
      <c r="N143" s="165"/>
      <c r="O143" s="165"/>
      <c r="P143" s="165"/>
      <c r="Q143" s="167" t="str">
        <f>IF(ISNUMBER('Indicator Data'!Q144),"","Imputed using GDP p.c.")</f>
        <v/>
      </c>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5"/>
      <c r="AS143" s="165"/>
      <c r="AT143" s="165"/>
      <c r="AU143" s="165"/>
      <c r="AV143" s="165"/>
      <c r="AW143" s="165"/>
      <c r="AX143" s="165"/>
      <c r="AY143" s="165"/>
      <c r="AZ143" s="165"/>
      <c r="BA143" s="165"/>
      <c r="BB143" s="165"/>
      <c r="BC143" s="165"/>
      <c r="BD143" s="165"/>
      <c r="BE143" s="165"/>
      <c r="BF143" s="108"/>
    </row>
    <row r="144" spans="1:58" x14ac:dyDescent="0.25">
      <c r="A144" s="133" t="s">
        <v>377</v>
      </c>
      <c r="B144" s="111" t="s">
        <v>262</v>
      </c>
      <c r="C144" s="165"/>
      <c r="D144" s="165"/>
      <c r="E144" s="165"/>
      <c r="F144" s="165"/>
      <c r="G144" s="165"/>
      <c r="H144" s="165"/>
      <c r="I144" s="165"/>
      <c r="J144" s="165"/>
      <c r="K144" s="165"/>
      <c r="L144" s="165"/>
      <c r="M144" s="165"/>
      <c r="N144" s="165"/>
      <c r="O144" s="165"/>
      <c r="P144" s="165"/>
      <c r="Q144" s="167" t="str">
        <f>IF(ISNUMBER('Indicator Data'!Q145),"","Imputed using GDP p.c.")</f>
        <v/>
      </c>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08"/>
    </row>
    <row r="145" spans="1:58" x14ac:dyDescent="0.25">
      <c r="A145" s="133" t="s">
        <v>264</v>
      </c>
      <c r="B145" s="111" t="s">
        <v>263</v>
      </c>
      <c r="C145" s="165"/>
      <c r="D145" s="165"/>
      <c r="E145" s="165"/>
      <c r="F145" s="165"/>
      <c r="G145" s="165"/>
      <c r="H145" s="165"/>
      <c r="I145" s="165"/>
      <c r="J145" s="165"/>
      <c r="K145" s="165"/>
      <c r="L145" s="165"/>
      <c r="M145" s="165"/>
      <c r="N145" s="165"/>
      <c r="O145" s="165"/>
      <c r="P145" s="165"/>
      <c r="Q145" s="167" t="str">
        <f>IF(ISNUMBER('Indicator Data'!Q146),"","Imputed using GDP p.c.")</f>
        <v/>
      </c>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5"/>
      <c r="AS145" s="165"/>
      <c r="AT145" s="165"/>
      <c r="AU145" s="165"/>
      <c r="AV145" s="165"/>
      <c r="AW145" s="165"/>
      <c r="AX145" s="165"/>
      <c r="AY145" s="165"/>
      <c r="AZ145" s="165"/>
      <c r="BA145" s="165"/>
      <c r="BB145" s="165"/>
      <c r="BC145" s="165"/>
      <c r="BD145" s="165"/>
      <c r="BE145" s="165"/>
      <c r="BF145" s="108"/>
    </row>
    <row r="146" spans="1:58" x14ac:dyDescent="0.25">
      <c r="A146" s="133" t="s">
        <v>266</v>
      </c>
      <c r="B146" s="111" t="s">
        <v>265</v>
      </c>
      <c r="C146" s="165"/>
      <c r="D146" s="165"/>
      <c r="E146" s="165"/>
      <c r="F146" s="165"/>
      <c r="G146" s="165"/>
      <c r="H146" s="165"/>
      <c r="I146" s="165"/>
      <c r="J146" s="165"/>
      <c r="K146" s="165"/>
      <c r="L146" s="165"/>
      <c r="M146" s="165"/>
      <c r="N146" s="165"/>
      <c r="O146" s="165"/>
      <c r="P146" s="165"/>
      <c r="Q146" s="167" t="str">
        <f>IF(ISNUMBER('Indicator Data'!Q147),"","Imputed using GDP p.c.")</f>
        <v/>
      </c>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t="s">
        <v>1038</v>
      </c>
      <c r="AO146" s="165" t="s">
        <v>1038</v>
      </c>
      <c r="AP146" s="165"/>
      <c r="AQ146" s="165"/>
      <c r="AR146" s="165"/>
      <c r="AS146" s="165"/>
      <c r="AT146" s="165"/>
      <c r="AU146" s="165"/>
      <c r="AV146" s="165"/>
      <c r="AW146" s="165"/>
      <c r="AX146" s="165"/>
      <c r="AY146" s="165"/>
      <c r="AZ146" s="165"/>
      <c r="BA146" s="165"/>
      <c r="BB146" s="165"/>
      <c r="BC146" s="165"/>
      <c r="BD146" s="165"/>
      <c r="BE146" s="165"/>
      <c r="BF146" s="108"/>
    </row>
    <row r="147" spans="1:58" x14ac:dyDescent="0.25">
      <c r="A147" s="133" t="s">
        <v>268</v>
      </c>
      <c r="B147" s="111" t="s">
        <v>267</v>
      </c>
      <c r="C147" s="165"/>
      <c r="D147" s="165"/>
      <c r="E147" s="165"/>
      <c r="F147" s="165"/>
      <c r="G147" s="165"/>
      <c r="H147" s="165"/>
      <c r="I147" s="165"/>
      <c r="J147" s="165"/>
      <c r="K147" s="165"/>
      <c r="L147" s="165"/>
      <c r="M147" s="165"/>
      <c r="N147" s="165"/>
      <c r="O147" s="165"/>
      <c r="P147" s="165"/>
      <c r="Q147" s="167" t="str">
        <f>IF(ISNUMBER('Indicator Data'!Q148),"","Imputed using GDP p.c.")</f>
        <v/>
      </c>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t="s">
        <v>1038</v>
      </c>
      <c r="AO147" s="165" t="s">
        <v>1038</v>
      </c>
      <c r="AP147" s="165"/>
      <c r="AQ147" s="165"/>
      <c r="AR147" s="165"/>
      <c r="AS147" s="165"/>
      <c r="AT147" s="165"/>
      <c r="AU147" s="165"/>
      <c r="AV147" s="165"/>
      <c r="AW147" s="165"/>
      <c r="AX147" s="165"/>
      <c r="AY147" s="165"/>
      <c r="AZ147" s="165"/>
      <c r="BA147" s="165"/>
      <c r="BB147" s="165"/>
      <c r="BC147" s="165"/>
      <c r="BD147" s="165"/>
      <c r="BE147" s="165"/>
      <c r="BF147" s="108"/>
    </row>
    <row r="148" spans="1:58" x14ac:dyDescent="0.25">
      <c r="A148" s="133" t="s">
        <v>270</v>
      </c>
      <c r="B148" s="111" t="s">
        <v>269</v>
      </c>
      <c r="C148" s="165"/>
      <c r="D148" s="165"/>
      <c r="E148" s="165"/>
      <c r="F148" s="165"/>
      <c r="G148" s="165"/>
      <c r="H148" s="165"/>
      <c r="I148" s="165"/>
      <c r="J148" s="165"/>
      <c r="K148" s="165"/>
      <c r="L148" s="165"/>
      <c r="M148" s="165"/>
      <c r="N148" s="165"/>
      <c r="O148" s="165"/>
      <c r="P148" s="165"/>
      <c r="Q148" s="167" t="str">
        <f>IF(ISNUMBER('Indicator Data'!Q149),"","Imputed using GDP p.c.")</f>
        <v/>
      </c>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08"/>
    </row>
    <row r="149" spans="1:58" x14ac:dyDescent="0.25">
      <c r="A149" s="133" t="s">
        <v>272</v>
      </c>
      <c r="B149" s="111" t="s">
        <v>271</v>
      </c>
      <c r="C149" s="165"/>
      <c r="D149" s="165"/>
      <c r="E149" s="165"/>
      <c r="F149" s="165"/>
      <c r="G149" s="165"/>
      <c r="H149" s="165"/>
      <c r="I149" s="165"/>
      <c r="J149" s="165"/>
      <c r="K149" s="165"/>
      <c r="L149" s="165"/>
      <c r="M149" s="165"/>
      <c r="N149" s="165"/>
      <c r="O149" s="165"/>
      <c r="P149" s="165"/>
      <c r="Q149" s="167" t="str">
        <f>IF(ISNUMBER('Indicator Data'!Q150),"","Imputed using GDP p.c.")</f>
        <v/>
      </c>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5"/>
      <c r="AS149" s="165"/>
      <c r="AT149" s="165"/>
      <c r="AU149" s="165"/>
      <c r="AV149" s="165"/>
      <c r="AW149" s="165"/>
      <c r="AX149" s="165"/>
      <c r="AY149" s="165"/>
      <c r="AZ149" s="165"/>
      <c r="BA149" s="165"/>
      <c r="BB149" s="165"/>
      <c r="BC149" s="165"/>
      <c r="BD149" s="165"/>
      <c r="BE149" s="165"/>
      <c r="BF149" s="108"/>
    </row>
    <row r="150" spans="1:58" x14ac:dyDescent="0.25">
      <c r="A150" s="133" t="s">
        <v>274</v>
      </c>
      <c r="B150" s="111" t="s">
        <v>273</v>
      </c>
      <c r="C150" s="165"/>
      <c r="D150" s="165"/>
      <c r="E150" s="165"/>
      <c r="F150" s="165"/>
      <c r="G150" s="165"/>
      <c r="H150" s="165"/>
      <c r="I150" s="165"/>
      <c r="J150" s="165"/>
      <c r="K150" s="165"/>
      <c r="L150" s="165"/>
      <c r="M150" s="165"/>
      <c r="N150" s="165"/>
      <c r="O150" s="165"/>
      <c r="P150" s="165"/>
      <c r="Q150" s="167" t="str">
        <f>IF(ISNUMBER('Indicator Data'!Q151),"","Imputed using GDP p.c.")</f>
        <v/>
      </c>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5"/>
      <c r="AS150" s="165"/>
      <c r="AT150" s="165"/>
      <c r="AU150" s="165"/>
      <c r="AV150" s="165"/>
      <c r="AW150" s="165"/>
      <c r="AX150" s="165"/>
      <c r="AY150" s="165"/>
      <c r="AZ150" s="165"/>
      <c r="BA150" s="165"/>
      <c r="BB150" s="165"/>
      <c r="BC150" s="165"/>
      <c r="BD150" s="165"/>
      <c r="BE150" s="165"/>
      <c r="BF150" s="108"/>
    </row>
    <row r="151" spans="1:58" x14ac:dyDescent="0.25">
      <c r="A151" s="133" t="s">
        <v>276</v>
      </c>
      <c r="B151" s="111" t="s">
        <v>275</v>
      </c>
      <c r="C151" s="165"/>
      <c r="D151" s="165"/>
      <c r="E151" s="165"/>
      <c r="F151" s="165"/>
      <c r="G151" s="165"/>
      <c r="H151" s="165"/>
      <c r="I151" s="165"/>
      <c r="J151" s="165"/>
      <c r="K151" s="165"/>
      <c r="L151" s="165"/>
      <c r="M151" s="165"/>
      <c r="N151" s="165"/>
      <c r="O151" s="165"/>
      <c r="P151" s="165"/>
      <c r="Q151" s="167" t="str">
        <f>IF(ISNUMBER('Indicator Data'!Q152),"","Imputed using GDP p.c.")</f>
        <v/>
      </c>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c r="AN151" s="165"/>
      <c r="AO151" s="165"/>
      <c r="AP151" s="165"/>
      <c r="AQ151" s="165"/>
      <c r="AR151" s="165"/>
      <c r="AS151" s="165"/>
      <c r="AT151" s="165"/>
      <c r="AU151" s="165"/>
      <c r="AV151" s="165"/>
      <c r="AW151" s="165"/>
      <c r="AX151" s="165"/>
      <c r="AY151" s="165"/>
      <c r="AZ151" s="165"/>
      <c r="BA151" s="165"/>
      <c r="BB151" s="165"/>
      <c r="BC151" s="165"/>
      <c r="BD151" s="165"/>
      <c r="BE151" s="165"/>
      <c r="BF151" s="108"/>
    </row>
    <row r="152" spans="1:58" x14ac:dyDescent="0.25">
      <c r="A152" s="133" t="s">
        <v>278</v>
      </c>
      <c r="B152" s="111" t="s">
        <v>277</v>
      </c>
      <c r="C152" s="165"/>
      <c r="D152" s="165"/>
      <c r="E152" s="165"/>
      <c r="F152" s="165"/>
      <c r="G152" s="165"/>
      <c r="H152" s="165"/>
      <c r="I152" s="165"/>
      <c r="J152" s="165"/>
      <c r="K152" s="165"/>
      <c r="L152" s="165"/>
      <c r="M152" s="165"/>
      <c r="N152" s="165"/>
      <c r="O152" s="165"/>
      <c r="P152" s="165"/>
      <c r="Q152" s="167" t="str">
        <f>IF(ISNUMBER('Indicator Data'!Q153),"","Imputed using GDP p.c.")</f>
        <v/>
      </c>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c r="AN152" s="165"/>
      <c r="AO152" s="165"/>
      <c r="AP152" s="165"/>
      <c r="AQ152" s="165"/>
      <c r="AR152" s="165"/>
      <c r="AS152" s="165"/>
      <c r="AT152" s="165"/>
      <c r="AU152" s="165"/>
      <c r="AV152" s="165"/>
      <c r="AW152" s="165"/>
      <c r="AX152" s="165"/>
      <c r="AY152" s="165"/>
      <c r="AZ152" s="165"/>
      <c r="BA152" s="165"/>
      <c r="BB152" s="165"/>
      <c r="BC152" s="165"/>
      <c r="BD152" s="165"/>
      <c r="BE152" s="165"/>
      <c r="BF152" s="108"/>
    </row>
    <row r="153" spans="1:58" x14ac:dyDescent="0.25">
      <c r="A153" s="133" t="s">
        <v>280</v>
      </c>
      <c r="B153" s="111" t="s">
        <v>279</v>
      </c>
      <c r="C153" s="165"/>
      <c r="D153" s="165"/>
      <c r="E153" s="165"/>
      <c r="F153" s="165"/>
      <c r="G153" s="165"/>
      <c r="H153" s="165"/>
      <c r="I153" s="165"/>
      <c r="J153" s="165"/>
      <c r="K153" s="165"/>
      <c r="L153" s="165"/>
      <c r="M153" s="165"/>
      <c r="N153" s="165"/>
      <c r="O153" s="165"/>
      <c r="P153" s="165"/>
      <c r="Q153" s="167" t="str">
        <f>IF(ISNUMBER('Indicator Data'!Q154),"","Imputed using GDP p.c.")</f>
        <v/>
      </c>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5"/>
      <c r="AS153" s="165"/>
      <c r="AT153" s="165"/>
      <c r="AU153" s="165"/>
      <c r="AV153" s="165"/>
      <c r="AW153" s="165"/>
      <c r="AX153" s="165"/>
      <c r="AY153" s="165"/>
      <c r="AZ153" s="165"/>
      <c r="BA153" s="165"/>
      <c r="BB153" s="165"/>
      <c r="BC153" s="165"/>
      <c r="BD153" s="165"/>
      <c r="BE153" s="165"/>
      <c r="BF153" s="108"/>
    </row>
    <row r="154" spans="1:58" x14ac:dyDescent="0.25">
      <c r="A154" s="133" t="s">
        <v>282</v>
      </c>
      <c r="B154" s="111" t="s">
        <v>281</v>
      </c>
      <c r="C154" s="165"/>
      <c r="D154" s="165"/>
      <c r="E154" s="165"/>
      <c r="F154" s="165"/>
      <c r="G154" s="165"/>
      <c r="H154" s="165"/>
      <c r="I154" s="165"/>
      <c r="J154" s="165"/>
      <c r="K154" s="165"/>
      <c r="L154" s="165"/>
      <c r="M154" s="165"/>
      <c r="N154" s="165"/>
      <c r="O154" s="165"/>
      <c r="P154" s="165"/>
      <c r="Q154" s="167" t="str">
        <f>IF(ISNUMBER('Indicator Data'!Q155),"","Imputed using GDP p.c.")</f>
        <v/>
      </c>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t="s">
        <v>1035</v>
      </c>
      <c r="AO154" s="165" t="s">
        <v>1035</v>
      </c>
      <c r="AP154" s="165"/>
      <c r="AQ154" s="165"/>
      <c r="AR154" s="165"/>
      <c r="AS154" s="165"/>
      <c r="AT154" s="165"/>
      <c r="AU154" s="165"/>
      <c r="AV154" s="165"/>
      <c r="AW154" s="165"/>
      <c r="AX154" s="165"/>
      <c r="AY154" s="165"/>
      <c r="AZ154" s="165"/>
      <c r="BA154" s="165"/>
      <c r="BB154" s="165"/>
      <c r="BC154" s="165"/>
      <c r="BD154" s="165"/>
      <c r="BE154" s="165"/>
      <c r="BF154" s="108"/>
    </row>
    <row r="155" spans="1:58" x14ac:dyDescent="0.25">
      <c r="A155" s="133" t="s">
        <v>284</v>
      </c>
      <c r="B155" s="111" t="s">
        <v>283</v>
      </c>
      <c r="C155" s="165"/>
      <c r="D155" s="165"/>
      <c r="E155" s="165"/>
      <c r="F155" s="165"/>
      <c r="G155" s="165"/>
      <c r="H155" s="165"/>
      <c r="I155" s="165"/>
      <c r="J155" s="165"/>
      <c r="K155" s="165"/>
      <c r="L155" s="165"/>
      <c r="M155" s="165"/>
      <c r="N155" s="165"/>
      <c r="O155" s="165"/>
      <c r="P155" s="165"/>
      <c r="Q155" s="167" t="str">
        <f>IF(ISNUMBER('Indicator Data'!Q156),"","Imputed using GDP p.c.")</f>
        <v/>
      </c>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5"/>
      <c r="AS155" s="165"/>
      <c r="AT155" s="165"/>
      <c r="AU155" s="165"/>
      <c r="AV155" s="165"/>
      <c r="AW155" s="165"/>
      <c r="AX155" s="165"/>
      <c r="AY155" s="165"/>
      <c r="AZ155" s="165"/>
      <c r="BA155" s="165"/>
      <c r="BB155" s="165"/>
      <c r="BC155" s="165"/>
      <c r="BD155" s="165"/>
      <c r="BE155" s="165"/>
      <c r="BF155" s="108"/>
    </row>
    <row r="156" spans="1:58" x14ac:dyDescent="0.25">
      <c r="A156" s="133" t="s">
        <v>286</v>
      </c>
      <c r="B156" s="111" t="s">
        <v>285</v>
      </c>
      <c r="C156" s="165"/>
      <c r="D156" s="165"/>
      <c r="E156" s="165"/>
      <c r="F156" s="165"/>
      <c r="G156" s="165"/>
      <c r="H156" s="165"/>
      <c r="I156" s="165"/>
      <c r="J156" s="165"/>
      <c r="K156" s="165"/>
      <c r="L156" s="165"/>
      <c r="M156" s="165"/>
      <c r="N156" s="165"/>
      <c r="O156" s="165"/>
      <c r="P156" s="165"/>
      <c r="Q156" s="167" t="str">
        <f>IF(ISNUMBER('Indicator Data'!Q157),"","Imputed using GDP p.c.")</f>
        <v/>
      </c>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t="s">
        <v>1036</v>
      </c>
      <c r="AO156" s="165" t="s">
        <v>1036</v>
      </c>
      <c r="AP156" s="165"/>
      <c r="AQ156" s="165"/>
      <c r="AR156" s="165"/>
      <c r="AS156" s="165"/>
      <c r="AT156" s="165"/>
      <c r="AU156" s="165"/>
      <c r="AV156" s="165"/>
      <c r="AW156" s="165"/>
      <c r="AX156" s="165"/>
      <c r="AY156" s="165"/>
      <c r="AZ156" s="165"/>
      <c r="BA156" s="165"/>
      <c r="BB156" s="165"/>
      <c r="BC156" s="165"/>
      <c r="BD156" s="165"/>
      <c r="BE156" s="165"/>
      <c r="BF156" s="108"/>
    </row>
    <row r="157" spans="1:58" x14ac:dyDescent="0.25">
      <c r="A157" s="133" t="s">
        <v>288</v>
      </c>
      <c r="B157" s="111" t="s">
        <v>287</v>
      </c>
      <c r="C157" s="165"/>
      <c r="D157" s="165"/>
      <c r="E157" s="165"/>
      <c r="F157" s="165"/>
      <c r="G157" s="165"/>
      <c r="H157" s="165"/>
      <c r="I157" s="165"/>
      <c r="J157" s="165"/>
      <c r="K157" s="165"/>
      <c r="L157" s="165"/>
      <c r="M157" s="165"/>
      <c r="N157" s="165"/>
      <c r="O157" s="165"/>
      <c r="P157" s="165"/>
      <c r="Q157" s="167" t="str">
        <f>IF(ISNUMBER('Indicator Data'!Q158),"","Imputed using GDP p.c.")</f>
        <v/>
      </c>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c r="AN157" s="165"/>
      <c r="AO157" s="165"/>
      <c r="AP157" s="165"/>
      <c r="AQ157" s="165"/>
      <c r="AR157" s="165"/>
      <c r="AS157" s="165"/>
      <c r="AT157" s="165"/>
      <c r="AU157" s="165"/>
      <c r="AV157" s="165"/>
      <c r="AW157" s="165"/>
      <c r="AX157" s="165"/>
      <c r="AY157" s="165"/>
      <c r="AZ157" s="165"/>
      <c r="BA157" s="165"/>
      <c r="BB157" s="165"/>
      <c r="BC157" s="165"/>
      <c r="BD157" s="165"/>
      <c r="BE157" s="165"/>
      <c r="BF157" s="108"/>
    </row>
    <row r="158" spans="1:58" x14ac:dyDescent="0.25">
      <c r="A158" s="133" t="s">
        <v>290</v>
      </c>
      <c r="B158" s="111" t="s">
        <v>289</v>
      </c>
      <c r="C158" s="165"/>
      <c r="D158" s="165"/>
      <c r="E158" s="165"/>
      <c r="F158" s="165"/>
      <c r="G158" s="165"/>
      <c r="H158" s="165"/>
      <c r="I158" s="165"/>
      <c r="J158" s="165"/>
      <c r="K158" s="165"/>
      <c r="L158" s="165"/>
      <c r="M158" s="165"/>
      <c r="N158" s="165"/>
      <c r="O158" s="165"/>
      <c r="P158" s="165"/>
      <c r="Q158" s="167" t="str">
        <f>IF(ISNUMBER('Indicator Data'!Q159),"","Imputed using GDP p.c.")</f>
        <v/>
      </c>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N158" s="165"/>
      <c r="AO158" s="165"/>
      <c r="AP158" s="165"/>
      <c r="AQ158" s="165"/>
      <c r="AR158" s="165"/>
      <c r="AS158" s="165"/>
      <c r="AT158" s="165"/>
      <c r="AU158" s="165"/>
      <c r="AV158" s="165"/>
      <c r="AW158" s="165"/>
      <c r="AX158" s="165"/>
      <c r="AY158" s="165"/>
      <c r="AZ158" s="165"/>
      <c r="BA158" s="165"/>
      <c r="BB158" s="165"/>
      <c r="BC158" s="165"/>
      <c r="BD158" s="165"/>
      <c r="BE158" s="165"/>
      <c r="BF158" s="108"/>
    </row>
    <row r="159" spans="1:58" x14ac:dyDescent="0.25">
      <c r="A159" s="133" t="s">
        <v>292</v>
      </c>
      <c r="B159" s="111" t="s">
        <v>291</v>
      </c>
      <c r="C159" s="165"/>
      <c r="D159" s="165"/>
      <c r="E159" s="165"/>
      <c r="F159" s="165"/>
      <c r="G159" s="165"/>
      <c r="H159" s="165"/>
      <c r="I159" s="165"/>
      <c r="J159" s="165"/>
      <c r="K159" s="165"/>
      <c r="L159" s="165"/>
      <c r="M159" s="165"/>
      <c r="N159" s="165"/>
      <c r="O159" s="165"/>
      <c r="P159" s="165"/>
      <c r="Q159" s="167" t="str">
        <f>IF(ISNUMBER('Indicator Data'!Q160),"","Imputed using GDP p.c.")</f>
        <v/>
      </c>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5"/>
      <c r="AS159" s="165"/>
      <c r="AT159" s="165"/>
      <c r="AU159" s="165"/>
      <c r="AV159" s="165"/>
      <c r="AW159" s="165"/>
      <c r="AX159" s="165"/>
      <c r="AY159" s="165"/>
      <c r="AZ159" s="165"/>
      <c r="BA159" s="165"/>
      <c r="BB159" s="165"/>
      <c r="BC159" s="165"/>
      <c r="BD159" s="165"/>
      <c r="BE159" s="165"/>
      <c r="BF159" s="108"/>
    </row>
    <row r="160" spans="1:58" x14ac:dyDescent="0.25">
      <c r="A160" s="133" t="s">
        <v>294</v>
      </c>
      <c r="B160" s="111" t="s">
        <v>293</v>
      </c>
      <c r="C160" s="165"/>
      <c r="D160" s="165"/>
      <c r="E160" s="165"/>
      <c r="F160" s="165"/>
      <c r="G160" s="165"/>
      <c r="H160" s="165"/>
      <c r="I160" s="165"/>
      <c r="J160" s="165"/>
      <c r="K160" s="165"/>
      <c r="L160" s="165"/>
      <c r="M160" s="165"/>
      <c r="N160" s="165"/>
      <c r="O160" s="165"/>
      <c r="P160" s="165"/>
      <c r="Q160" s="167" t="str">
        <f>IF(ISNUMBER('Indicator Data'!Q161),"","Imputed using GDP p.c.")</f>
        <v>Imputed using GDP p.c.</v>
      </c>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65"/>
      <c r="AM160" s="165"/>
      <c r="AN160" s="165" t="s">
        <v>1024</v>
      </c>
      <c r="AO160" s="165" t="s">
        <v>1024</v>
      </c>
      <c r="AP160" s="165"/>
      <c r="AQ160" s="165"/>
      <c r="AR160" s="165"/>
      <c r="AS160" s="165"/>
      <c r="AT160" s="165"/>
      <c r="AU160" s="165"/>
      <c r="AV160" s="165"/>
      <c r="AW160" s="165"/>
      <c r="AX160" s="165"/>
      <c r="AY160" s="165"/>
      <c r="AZ160" s="165"/>
      <c r="BA160" s="165"/>
      <c r="BB160" s="165"/>
      <c r="BC160" s="165"/>
      <c r="BD160" s="165"/>
      <c r="BE160" s="165"/>
      <c r="BF160" s="108"/>
    </row>
    <row r="161" spans="1:58" x14ac:dyDescent="0.25">
      <c r="A161" s="133" t="s">
        <v>296</v>
      </c>
      <c r="B161" s="111" t="s">
        <v>295</v>
      </c>
      <c r="C161" s="165"/>
      <c r="D161" s="165"/>
      <c r="E161" s="165"/>
      <c r="F161" s="165"/>
      <c r="G161" s="165"/>
      <c r="H161" s="165"/>
      <c r="I161" s="165"/>
      <c r="J161" s="165"/>
      <c r="K161" s="165"/>
      <c r="L161" s="165"/>
      <c r="M161" s="165"/>
      <c r="N161" s="165"/>
      <c r="O161" s="165"/>
      <c r="P161" s="165"/>
      <c r="Q161" s="167" t="str">
        <f>IF(ISNUMBER('Indicator Data'!Q162),"","Imputed using GDP p.c.")</f>
        <v/>
      </c>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c r="AN161" s="165"/>
      <c r="AO161" s="165"/>
      <c r="AP161" s="165"/>
      <c r="AQ161" s="165"/>
      <c r="AR161" s="165"/>
      <c r="AS161" s="165"/>
      <c r="AT161" s="165"/>
      <c r="AU161" s="165"/>
      <c r="AV161" s="165"/>
      <c r="AW161" s="165"/>
      <c r="AX161" s="165"/>
      <c r="AY161" s="165"/>
      <c r="AZ161" s="165"/>
      <c r="BA161" s="165"/>
      <c r="BB161" s="165"/>
      <c r="BC161" s="165"/>
      <c r="BD161" s="165"/>
      <c r="BE161" s="165"/>
      <c r="BF161" s="108"/>
    </row>
    <row r="162" spans="1:58" x14ac:dyDescent="0.25">
      <c r="A162" s="133" t="s">
        <v>299</v>
      </c>
      <c r="B162" s="111" t="s">
        <v>298</v>
      </c>
      <c r="C162" s="165"/>
      <c r="D162" s="165"/>
      <c r="E162" s="165"/>
      <c r="F162" s="165"/>
      <c r="G162" s="165"/>
      <c r="H162" s="165"/>
      <c r="I162" s="165"/>
      <c r="J162" s="165"/>
      <c r="K162" s="165"/>
      <c r="L162" s="165"/>
      <c r="M162" s="165"/>
      <c r="N162" s="165"/>
      <c r="O162" s="165"/>
      <c r="P162" s="165"/>
      <c r="Q162" s="167" t="str">
        <f>IF(ISNUMBER('Indicator Data'!Q163),"","Imputed using GDP p.c.")</f>
        <v/>
      </c>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65"/>
      <c r="AM162" s="165"/>
      <c r="AN162" s="165" t="s">
        <v>1034</v>
      </c>
      <c r="AO162" s="165" t="s">
        <v>1034</v>
      </c>
      <c r="AQ162" s="165"/>
      <c r="AR162" s="165"/>
      <c r="AS162" s="165"/>
      <c r="AT162" s="165"/>
      <c r="AU162" s="165"/>
      <c r="AV162" s="165"/>
      <c r="AW162" s="165"/>
      <c r="AX162" s="165"/>
      <c r="AY162" s="165"/>
      <c r="AZ162" s="165"/>
      <c r="BA162" s="165"/>
      <c r="BB162" s="165"/>
      <c r="BC162" s="165"/>
      <c r="BD162" s="165"/>
      <c r="BE162" s="165"/>
      <c r="BF162" s="108"/>
    </row>
    <row r="163" spans="1:58" x14ac:dyDescent="0.25">
      <c r="A163" s="133" t="s">
        <v>301</v>
      </c>
      <c r="B163" s="111" t="s">
        <v>300</v>
      </c>
      <c r="C163" s="165"/>
      <c r="D163" s="165"/>
      <c r="E163" s="165"/>
      <c r="F163" s="165"/>
      <c r="G163" s="165"/>
      <c r="H163" s="165"/>
      <c r="I163" s="165"/>
      <c r="J163" s="165"/>
      <c r="K163" s="165"/>
      <c r="L163" s="165"/>
      <c r="M163" s="165"/>
      <c r="N163" s="165"/>
      <c r="O163" s="165"/>
      <c r="P163" s="165"/>
      <c r="Q163" s="167" t="str">
        <f>IF(ISNUMBER('Indicator Data'!Q164),"","Imputed using GDP p.c.")</f>
        <v/>
      </c>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c r="AN163" s="165"/>
      <c r="AO163" s="165"/>
      <c r="AP163" s="165"/>
      <c r="AQ163" s="165"/>
      <c r="AR163" s="165"/>
      <c r="AS163" s="165"/>
      <c r="AT163" s="165"/>
      <c r="AU163" s="165"/>
      <c r="AV163" s="165"/>
      <c r="AW163" s="165"/>
      <c r="AX163" s="165"/>
      <c r="AY163" s="165"/>
      <c r="AZ163" s="165"/>
      <c r="BA163" s="165"/>
      <c r="BB163" s="165"/>
      <c r="BC163" s="165"/>
      <c r="BD163" s="165"/>
      <c r="BE163" s="165"/>
      <c r="BF163" s="108"/>
    </row>
    <row r="164" spans="1:58" x14ac:dyDescent="0.25">
      <c r="A164" s="133" t="s">
        <v>303</v>
      </c>
      <c r="B164" s="111" t="s">
        <v>302</v>
      </c>
      <c r="C164" s="165"/>
      <c r="D164" s="165"/>
      <c r="E164" s="165"/>
      <c r="F164" s="165"/>
      <c r="G164" s="165"/>
      <c r="H164" s="165"/>
      <c r="I164" s="165"/>
      <c r="J164" s="165"/>
      <c r="K164" s="165"/>
      <c r="L164" s="165"/>
      <c r="M164" s="165"/>
      <c r="N164" s="165"/>
      <c r="O164" s="165"/>
      <c r="P164" s="165"/>
      <c r="Q164" s="167" t="str">
        <f>IF(ISNUMBER('Indicator Data'!Q165),"","Imputed using GDP p.c.")</f>
        <v/>
      </c>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5"/>
      <c r="AS164" s="165"/>
      <c r="AT164" s="165"/>
      <c r="AU164" s="165"/>
      <c r="AV164" s="165"/>
      <c r="AW164" s="165"/>
      <c r="AX164" s="165"/>
      <c r="AY164" s="165"/>
      <c r="AZ164" s="165"/>
      <c r="BA164" s="165"/>
      <c r="BB164" s="165"/>
      <c r="BC164" s="165"/>
      <c r="BD164" s="165"/>
      <c r="BE164" s="165"/>
      <c r="BF164" s="108"/>
    </row>
    <row r="165" spans="1:58" x14ac:dyDescent="0.25">
      <c r="A165" s="133" t="s">
        <v>305</v>
      </c>
      <c r="B165" s="111" t="s">
        <v>304</v>
      </c>
      <c r="C165" s="165"/>
      <c r="D165" s="165"/>
      <c r="E165" s="165"/>
      <c r="F165" s="165"/>
      <c r="G165" s="165"/>
      <c r="H165" s="165"/>
      <c r="I165" s="165"/>
      <c r="J165" s="165"/>
      <c r="K165" s="165"/>
      <c r="L165" s="165"/>
      <c r="M165" s="165"/>
      <c r="N165" s="165"/>
      <c r="O165" s="165"/>
      <c r="P165" s="165"/>
      <c r="Q165" s="167" t="str">
        <f>IF(ISNUMBER('Indicator Data'!Q166),"","Imputed using GDP p.c.")</f>
        <v/>
      </c>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t="s">
        <v>1033</v>
      </c>
      <c r="AO165" s="165" t="s">
        <v>1033</v>
      </c>
      <c r="AP165" s="165"/>
      <c r="AQ165" s="165"/>
      <c r="AR165" s="165"/>
      <c r="AS165" s="165"/>
      <c r="AT165" s="165"/>
      <c r="AU165" s="165"/>
      <c r="AV165" s="165"/>
      <c r="AW165" s="165"/>
      <c r="AX165" s="165"/>
      <c r="AY165" s="165"/>
      <c r="AZ165" s="165"/>
      <c r="BA165" s="165"/>
      <c r="BB165" s="165"/>
      <c r="BC165" s="165"/>
      <c r="BD165" s="165"/>
      <c r="BE165" s="165"/>
      <c r="BF165" s="108"/>
    </row>
    <row r="166" spans="1:58" x14ac:dyDescent="0.25">
      <c r="A166" s="133" t="s">
        <v>307</v>
      </c>
      <c r="B166" s="111" t="s">
        <v>306</v>
      </c>
      <c r="C166" s="165"/>
      <c r="D166" s="165"/>
      <c r="E166" s="165"/>
      <c r="F166" s="165"/>
      <c r="G166" s="165"/>
      <c r="H166" s="165"/>
      <c r="I166" s="165"/>
      <c r="J166" s="165"/>
      <c r="K166" s="165"/>
      <c r="L166" s="165"/>
      <c r="M166" s="165"/>
      <c r="N166" s="165"/>
      <c r="O166" s="165"/>
      <c r="P166" s="165"/>
      <c r="Q166" s="167" t="str">
        <f>IF(ISNUMBER('Indicator Data'!Q167),"","Imputed using GDP p.c.")</f>
        <v/>
      </c>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5"/>
      <c r="AS166" s="165"/>
      <c r="AT166" s="165"/>
      <c r="AU166" s="165"/>
      <c r="AV166" s="165"/>
      <c r="AW166" s="165"/>
      <c r="AX166" s="165"/>
      <c r="AY166" s="165"/>
      <c r="AZ166" s="165"/>
      <c r="BA166" s="165"/>
      <c r="BB166" s="165"/>
      <c r="BC166" s="165"/>
      <c r="BD166" s="165"/>
      <c r="BE166" s="165"/>
      <c r="BF166" s="108"/>
    </row>
    <row r="167" spans="1:58" x14ac:dyDescent="0.25">
      <c r="A167" s="133" t="s">
        <v>309</v>
      </c>
      <c r="B167" s="111" t="s">
        <v>308</v>
      </c>
      <c r="C167" s="165"/>
      <c r="D167" s="165"/>
      <c r="E167" s="165"/>
      <c r="F167" s="165"/>
      <c r="G167" s="165"/>
      <c r="H167" s="165"/>
      <c r="I167" s="165"/>
      <c r="J167" s="165"/>
      <c r="K167" s="165"/>
      <c r="L167" s="165"/>
      <c r="M167" s="165"/>
      <c r="N167" s="165"/>
      <c r="O167" s="165"/>
      <c r="P167" s="165"/>
      <c r="Q167" s="167" t="str">
        <f>IF(ISNUMBER('Indicator Data'!Q168),"","Imputed using GDP p.c.")</f>
        <v/>
      </c>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65"/>
      <c r="AM167" s="165"/>
      <c r="AN167" s="165"/>
      <c r="AO167" s="165"/>
      <c r="AP167" s="165"/>
      <c r="AQ167" s="165"/>
      <c r="AR167" s="165"/>
      <c r="AS167" s="165"/>
      <c r="AT167" s="165"/>
      <c r="AU167" s="165"/>
      <c r="AV167" s="165"/>
      <c r="AW167" s="165"/>
      <c r="AX167" s="165"/>
      <c r="AY167" s="165"/>
      <c r="AZ167" s="165"/>
      <c r="BA167" s="165"/>
      <c r="BB167" s="165"/>
      <c r="BC167" s="165"/>
      <c r="BD167" s="165"/>
      <c r="BE167" s="165"/>
      <c r="BF167" s="108"/>
    </row>
    <row r="168" spans="1:58" x14ac:dyDescent="0.25">
      <c r="A168" s="133" t="s">
        <v>311</v>
      </c>
      <c r="B168" s="111" t="s">
        <v>310</v>
      </c>
      <c r="C168" s="165"/>
      <c r="D168" s="165"/>
      <c r="E168" s="165"/>
      <c r="F168" s="165"/>
      <c r="G168" s="165"/>
      <c r="H168" s="165"/>
      <c r="I168" s="165"/>
      <c r="J168" s="165"/>
      <c r="K168" s="165"/>
      <c r="L168" s="165"/>
      <c r="M168" s="165"/>
      <c r="N168" s="165"/>
      <c r="O168" s="165"/>
      <c r="P168" s="165"/>
      <c r="Q168" s="167" t="str">
        <f>IF(ISNUMBER('Indicator Data'!Q169),"","Imputed using GDP p.c.")</f>
        <v/>
      </c>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5"/>
      <c r="AN168" s="165"/>
      <c r="AO168" s="165"/>
      <c r="AP168" s="165"/>
      <c r="AQ168" s="165"/>
      <c r="AR168" s="165"/>
      <c r="AS168" s="165"/>
      <c r="AT168" s="165"/>
      <c r="AU168" s="165"/>
      <c r="AV168" s="165"/>
      <c r="AW168" s="165"/>
      <c r="AX168" s="165"/>
      <c r="AY168" s="165"/>
      <c r="AZ168" s="165"/>
      <c r="BA168" s="165"/>
      <c r="BB168" s="165"/>
      <c r="BC168" s="165"/>
      <c r="BD168" s="165"/>
      <c r="BE168" s="165"/>
      <c r="BF168" s="108"/>
    </row>
    <row r="169" spans="1:58" x14ac:dyDescent="0.25">
      <c r="A169" s="133" t="s">
        <v>313</v>
      </c>
      <c r="B169" s="111" t="s">
        <v>312</v>
      </c>
      <c r="C169" s="165"/>
      <c r="D169" s="165"/>
      <c r="E169" s="165"/>
      <c r="F169" s="165"/>
      <c r="G169" s="165"/>
      <c r="H169" s="165"/>
      <c r="I169" s="165"/>
      <c r="J169" s="165"/>
      <c r="K169" s="165"/>
      <c r="L169" s="165"/>
      <c r="M169" s="165"/>
      <c r="N169" s="165"/>
      <c r="O169" s="165"/>
      <c r="P169" s="165"/>
      <c r="Q169" s="167" t="str">
        <f>IF(ISNUMBER('Indicator Data'!Q170),"","Imputed using GDP p.c.")</f>
        <v/>
      </c>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5"/>
      <c r="AN169" s="165"/>
      <c r="AO169" s="165"/>
      <c r="AP169" s="165"/>
      <c r="AQ169" s="165"/>
      <c r="AR169" s="165"/>
      <c r="AS169" s="165"/>
      <c r="AT169" s="165"/>
      <c r="AU169" s="165"/>
      <c r="AV169" s="165"/>
      <c r="AW169" s="165"/>
      <c r="AX169" s="165"/>
      <c r="AY169" s="165"/>
      <c r="AZ169" s="165"/>
      <c r="BA169" s="165"/>
      <c r="BB169" s="165"/>
      <c r="BC169" s="165"/>
      <c r="BD169" s="165"/>
      <c r="BE169" s="165"/>
      <c r="BF169" s="108"/>
    </row>
    <row r="170" spans="1:58" x14ac:dyDescent="0.25">
      <c r="A170" s="133" t="s">
        <v>849</v>
      </c>
      <c r="B170" s="111" t="s">
        <v>314</v>
      </c>
      <c r="C170" s="165"/>
      <c r="D170" s="165"/>
      <c r="E170" s="165"/>
      <c r="F170" s="165"/>
      <c r="G170" s="165"/>
      <c r="H170" s="165"/>
      <c r="I170" s="165"/>
      <c r="J170" s="165"/>
      <c r="K170" s="165"/>
      <c r="L170" s="165"/>
      <c r="M170" s="165"/>
      <c r="N170" s="165"/>
      <c r="O170" s="165"/>
      <c r="P170" s="165"/>
      <c r="Q170" s="167" t="str">
        <f>IF(ISNUMBER('Indicator Data'!Q171),"","Imputed using GDP p.c.")</f>
        <v/>
      </c>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c r="AN170" s="165" t="s">
        <v>1032</v>
      </c>
      <c r="AO170" s="165" t="s">
        <v>1032</v>
      </c>
      <c r="AP170" s="165"/>
      <c r="AQ170" s="165"/>
      <c r="AR170" s="165"/>
      <c r="AS170" s="165"/>
      <c r="AT170" s="165"/>
      <c r="AU170" s="165"/>
      <c r="AV170" s="165"/>
      <c r="AW170" s="165"/>
      <c r="AX170" s="165"/>
      <c r="AY170" s="165"/>
      <c r="AZ170" s="165"/>
      <c r="BA170" s="165"/>
      <c r="BB170" s="165"/>
      <c r="BC170" s="165"/>
      <c r="BD170" s="165"/>
      <c r="BE170" s="165"/>
      <c r="BF170" s="108"/>
    </row>
    <row r="171" spans="1:58" x14ac:dyDescent="0.25">
      <c r="A171" s="133" t="s">
        <v>317</v>
      </c>
      <c r="B171" s="111" t="s">
        <v>316</v>
      </c>
      <c r="C171" s="165"/>
      <c r="D171" s="165"/>
      <c r="E171" s="165"/>
      <c r="F171" s="165"/>
      <c r="G171" s="165"/>
      <c r="H171" s="165"/>
      <c r="I171" s="165"/>
      <c r="J171" s="165"/>
      <c r="K171" s="165"/>
      <c r="L171" s="165"/>
      <c r="M171" s="165"/>
      <c r="N171" s="165"/>
      <c r="O171" s="165"/>
      <c r="P171" s="165"/>
      <c r="Q171" s="167" t="str">
        <f>IF(ISNUMBER('Indicator Data'!Q172),"","Imputed using GDP p.c.")</f>
        <v/>
      </c>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08"/>
    </row>
    <row r="172" spans="1:58" x14ac:dyDescent="0.25">
      <c r="A172" s="133" t="s">
        <v>850</v>
      </c>
      <c r="B172" s="111" t="s">
        <v>318</v>
      </c>
      <c r="C172" s="165"/>
      <c r="D172" s="165"/>
      <c r="E172" s="165"/>
      <c r="F172" s="165"/>
      <c r="G172" s="165"/>
      <c r="H172" s="165"/>
      <c r="I172" s="165"/>
      <c r="J172" s="165"/>
      <c r="K172" s="165"/>
      <c r="L172" s="165"/>
      <c r="M172" s="165"/>
      <c r="N172" s="165"/>
      <c r="O172" s="165"/>
      <c r="P172" s="165"/>
      <c r="Q172" s="167" t="str">
        <f>IF(ISNUMBER('Indicator Data'!Q173),"","Imputed using GDP p.c.")</f>
        <v/>
      </c>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5"/>
      <c r="AN172" s="165"/>
      <c r="AO172" s="165"/>
      <c r="AP172" s="165"/>
      <c r="AQ172" s="165"/>
      <c r="AR172" s="165"/>
      <c r="AS172" s="165"/>
      <c r="AT172" s="165"/>
      <c r="AU172" s="165"/>
      <c r="AV172" s="165"/>
      <c r="AW172" s="165"/>
      <c r="AX172" s="165"/>
      <c r="AY172" s="165"/>
      <c r="AZ172" s="165"/>
      <c r="BA172" s="165"/>
      <c r="BB172" s="165"/>
      <c r="BC172" s="165"/>
      <c r="BD172" s="165"/>
      <c r="BE172" s="165"/>
      <c r="BF172" s="108"/>
    </row>
    <row r="173" spans="1:58" x14ac:dyDescent="0.25">
      <c r="A173" s="133" t="s">
        <v>320</v>
      </c>
      <c r="B173" s="111" t="s">
        <v>319</v>
      </c>
      <c r="C173" s="165"/>
      <c r="D173" s="165"/>
      <c r="E173" s="165"/>
      <c r="F173" s="165"/>
      <c r="G173" s="165"/>
      <c r="H173" s="165"/>
      <c r="I173" s="165"/>
      <c r="J173" s="165"/>
      <c r="K173" s="165"/>
      <c r="L173" s="165"/>
      <c r="M173" s="165"/>
      <c r="N173" s="165"/>
      <c r="O173" s="165"/>
      <c r="P173" s="165"/>
      <c r="Q173" s="167" t="str">
        <f>IF(ISNUMBER('Indicator Data'!Q174),"","Imputed using GDP p.c.")</f>
        <v/>
      </c>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5"/>
      <c r="AN173" s="165"/>
      <c r="AO173" s="165"/>
      <c r="AP173" s="165"/>
      <c r="AQ173" s="165"/>
      <c r="AR173" s="165"/>
      <c r="AS173" s="165"/>
      <c r="AT173" s="165"/>
      <c r="AU173" s="165"/>
      <c r="AV173" s="165"/>
      <c r="AW173" s="165"/>
      <c r="AX173" s="165"/>
      <c r="AY173" s="165"/>
      <c r="AZ173" s="165"/>
      <c r="BA173" s="165"/>
      <c r="BB173" s="165"/>
      <c r="BC173" s="165"/>
      <c r="BD173" s="165"/>
      <c r="BE173" s="165"/>
      <c r="BF173" s="108"/>
    </row>
    <row r="174" spans="1:58" x14ac:dyDescent="0.25">
      <c r="A174" s="133" t="s">
        <v>940</v>
      </c>
      <c r="B174" s="111" t="s">
        <v>187</v>
      </c>
      <c r="C174" s="165"/>
      <c r="D174" s="165"/>
      <c r="E174" s="165"/>
      <c r="F174" s="165"/>
      <c r="G174" s="165"/>
      <c r="H174" s="165"/>
      <c r="I174" s="165"/>
      <c r="J174" s="165"/>
      <c r="K174" s="165"/>
      <c r="L174" s="165"/>
      <c r="M174" s="165"/>
      <c r="N174" s="165"/>
      <c r="O174" s="165"/>
      <c r="P174" s="165"/>
      <c r="Q174" s="167" t="str">
        <f>IF(ISNUMBER('Indicator Data'!Q175),"","Imputed using GDP p.c.")</f>
        <v/>
      </c>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165"/>
      <c r="BD174" s="165"/>
      <c r="BE174" s="165"/>
      <c r="BF174" s="108"/>
    </row>
    <row r="175" spans="1:58" x14ac:dyDescent="0.25">
      <c r="A175" s="133" t="s">
        <v>373</v>
      </c>
      <c r="B175" s="111" t="s">
        <v>91</v>
      </c>
      <c r="C175" s="165"/>
      <c r="D175" s="165"/>
      <c r="E175" s="165"/>
      <c r="F175" s="165"/>
      <c r="G175" s="165"/>
      <c r="H175" s="165"/>
      <c r="I175" s="165"/>
      <c r="J175" s="165"/>
      <c r="K175" s="165"/>
      <c r="L175" s="165"/>
      <c r="M175" s="165"/>
      <c r="N175" s="165"/>
      <c r="O175" s="165"/>
      <c r="P175" s="165"/>
      <c r="Q175" s="167" t="str">
        <f>IF(ISNUMBER('Indicator Data'!Q176),"","Imputed using GDP p.c.")</f>
        <v/>
      </c>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5"/>
      <c r="AN175" s="165"/>
      <c r="AO175" s="165"/>
      <c r="AP175" s="165"/>
      <c r="AQ175" s="165"/>
      <c r="AR175" s="165"/>
      <c r="AS175" s="165"/>
      <c r="AT175" s="165"/>
      <c r="AU175" s="165"/>
      <c r="AV175" s="165"/>
      <c r="AW175" s="165"/>
      <c r="AX175" s="165"/>
      <c r="AY175" s="165"/>
      <c r="AZ175" s="165"/>
      <c r="BA175" s="165"/>
      <c r="BB175" s="165"/>
      <c r="BC175" s="165"/>
      <c r="BD175" s="165"/>
      <c r="BE175" s="165"/>
      <c r="BF175" s="108"/>
    </row>
    <row r="176" spans="1:58" x14ac:dyDescent="0.25">
      <c r="A176" s="133" t="s">
        <v>322</v>
      </c>
      <c r="B176" s="111" t="s">
        <v>321</v>
      </c>
      <c r="C176" s="165"/>
      <c r="D176" s="165"/>
      <c r="E176" s="165"/>
      <c r="F176" s="165"/>
      <c r="G176" s="165"/>
      <c r="H176" s="165"/>
      <c r="I176" s="165"/>
      <c r="J176" s="165"/>
      <c r="K176" s="165"/>
      <c r="L176" s="165"/>
      <c r="M176" s="165"/>
      <c r="N176" s="165"/>
      <c r="O176" s="165"/>
      <c r="P176" s="165"/>
      <c r="Q176" s="167" t="str">
        <f>IF(ISNUMBER('Indicator Data'!Q177),"","Imputed using GDP p.c.")</f>
        <v/>
      </c>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5"/>
      <c r="AN176" s="165"/>
      <c r="AO176" s="165"/>
      <c r="AP176" s="165"/>
      <c r="AQ176" s="165"/>
      <c r="AR176" s="165"/>
      <c r="AS176" s="165"/>
      <c r="AT176" s="165"/>
      <c r="AU176" s="165"/>
      <c r="AV176" s="165"/>
      <c r="AW176" s="165"/>
      <c r="AX176" s="165"/>
      <c r="AY176" s="165"/>
      <c r="AZ176" s="165"/>
      <c r="BA176" s="165"/>
      <c r="BB176" s="165"/>
      <c r="BC176" s="165"/>
      <c r="BD176" s="165"/>
      <c r="BE176" s="165"/>
      <c r="BF176" s="108"/>
    </row>
    <row r="177" spans="1:58" x14ac:dyDescent="0.25">
      <c r="A177" s="133" t="s">
        <v>324</v>
      </c>
      <c r="B177" s="111" t="s">
        <v>323</v>
      </c>
      <c r="C177" s="165"/>
      <c r="D177" s="165"/>
      <c r="E177" s="165"/>
      <c r="F177" s="165"/>
      <c r="G177" s="165"/>
      <c r="H177" s="165"/>
      <c r="I177" s="165"/>
      <c r="J177" s="165"/>
      <c r="K177" s="165"/>
      <c r="L177" s="165"/>
      <c r="M177" s="165"/>
      <c r="N177" s="165"/>
      <c r="O177" s="165"/>
      <c r="P177" s="165"/>
      <c r="Q177" s="167" t="str">
        <f>IF(ISNUMBER('Indicator Data'!Q178),"","Imputed using GDP p.c.")</f>
        <v/>
      </c>
      <c r="R177" s="165"/>
      <c r="S177" s="165"/>
      <c r="T177" s="165"/>
      <c r="U177" s="165"/>
      <c r="V177" s="165"/>
      <c r="W177" s="165"/>
      <c r="X177" s="165"/>
      <c r="Y177" s="165"/>
      <c r="Z177" s="165"/>
      <c r="AA177" s="165"/>
      <c r="AB177" s="165"/>
      <c r="AC177" s="165"/>
      <c r="AD177" s="165"/>
      <c r="AE177" s="165"/>
      <c r="AF177" s="165"/>
      <c r="AG177" s="165"/>
      <c r="AH177" s="165"/>
      <c r="AI177" s="165"/>
      <c r="AJ177" s="165"/>
      <c r="AK177" s="165"/>
      <c r="AL177" s="165"/>
      <c r="AM177" s="165"/>
      <c r="AN177" s="165" t="s">
        <v>1039</v>
      </c>
      <c r="AO177" s="165" t="s">
        <v>1039</v>
      </c>
      <c r="AP177" s="165"/>
      <c r="AQ177" s="165"/>
      <c r="AR177" s="165"/>
      <c r="AS177" s="165"/>
      <c r="AT177" s="165"/>
      <c r="AU177" s="165"/>
      <c r="AV177" s="165"/>
      <c r="AW177" s="165"/>
      <c r="AX177" s="165"/>
      <c r="AY177" s="165"/>
      <c r="AZ177" s="165"/>
      <c r="BA177" s="165"/>
      <c r="BB177" s="165"/>
      <c r="BC177" s="165"/>
      <c r="BD177" s="165"/>
      <c r="BE177" s="165"/>
      <c r="BF177" s="108"/>
    </row>
    <row r="178" spans="1:58" x14ac:dyDescent="0.25">
      <c r="A178" s="133" t="s">
        <v>326</v>
      </c>
      <c r="B178" s="111" t="s">
        <v>325</v>
      </c>
      <c r="C178" s="165"/>
      <c r="D178" s="165"/>
      <c r="E178" s="165"/>
      <c r="F178" s="165"/>
      <c r="G178" s="165"/>
      <c r="H178" s="165"/>
      <c r="I178" s="165"/>
      <c r="J178" s="165"/>
      <c r="K178" s="165"/>
      <c r="L178" s="165"/>
      <c r="M178" s="165"/>
      <c r="N178" s="165"/>
      <c r="O178" s="165"/>
      <c r="P178" s="165"/>
      <c r="Q178" s="167" t="str">
        <f>IF(ISNUMBER('Indicator Data'!Q179),"","Imputed using GDP p.c.")</f>
        <v/>
      </c>
      <c r="R178" s="165"/>
      <c r="S178" s="165"/>
      <c r="T178" s="165"/>
      <c r="U178" s="165"/>
      <c r="V178" s="165"/>
      <c r="W178" s="165"/>
      <c r="X178" s="165"/>
      <c r="Y178" s="165"/>
      <c r="Z178" s="165"/>
      <c r="AA178" s="165"/>
      <c r="AB178" s="165"/>
      <c r="AC178" s="165"/>
      <c r="AD178" s="165"/>
      <c r="AE178" s="165"/>
      <c r="AF178" s="165"/>
      <c r="AG178" s="165"/>
      <c r="AH178" s="165"/>
      <c r="AI178" s="165"/>
      <c r="AJ178" s="165"/>
      <c r="AK178" s="165"/>
      <c r="AL178" s="165"/>
      <c r="AM178" s="165"/>
      <c r="AN178" s="165"/>
      <c r="AO178" s="165"/>
      <c r="AP178" s="165"/>
      <c r="AQ178" s="165"/>
      <c r="AR178" s="165"/>
      <c r="AS178" s="165"/>
      <c r="AT178" s="165"/>
      <c r="AU178" s="165"/>
      <c r="AV178" s="165"/>
      <c r="AW178" s="165"/>
      <c r="AX178" s="165"/>
      <c r="AY178" s="165"/>
      <c r="AZ178" s="165"/>
      <c r="BA178" s="165"/>
      <c r="BB178" s="165"/>
      <c r="BC178" s="165"/>
      <c r="BD178" s="165"/>
      <c r="BE178" s="165"/>
      <c r="BF178" s="108"/>
    </row>
    <row r="179" spans="1:58" x14ac:dyDescent="0.25">
      <c r="A179" s="133" t="s">
        <v>328</v>
      </c>
      <c r="B179" s="111" t="s">
        <v>327</v>
      </c>
      <c r="C179" s="165"/>
      <c r="D179" s="165"/>
      <c r="E179" s="165"/>
      <c r="F179" s="165"/>
      <c r="G179" s="165"/>
      <c r="H179" s="165"/>
      <c r="I179" s="165"/>
      <c r="J179" s="165"/>
      <c r="K179" s="165"/>
      <c r="L179" s="165"/>
      <c r="M179" s="165"/>
      <c r="N179" s="165"/>
      <c r="O179" s="165"/>
      <c r="P179" s="165"/>
      <c r="Q179" s="167" t="str">
        <f>IF(ISNUMBER('Indicator Data'!Q180),"","Imputed using GDP p.c.")</f>
        <v/>
      </c>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c r="AN179" s="165"/>
      <c r="AO179" s="165"/>
      <c r="AP179" s="165"/>
      <c r="AQ179" s="165"/>
      <c r="AR179" s="165"/>
      <c r="AS179" s="165"/>
      <c r="AT179" s="165"/>
      <c r="AU179" s="165"/>
      <c r="AV179" s="165"/>
      <c r="AW179" s="165"/>
      <c r="AX179" s="165"/>
      <c r="AY179" s="165"/>
      <c r="AZ179" s="165"/>
      <c r="BA179" s="165"/>
      <c r="BB179" s="165"/>
      <c r="BC179" s="165"/>
      <c r="BD179" s="165"/>
      <c r="BE179" s="165"/>
      <c r="BF179" s="108"/>
    </row>
    <row r="180" spans="1:58" x14ac:dyDescent="0.25">
      <c r="A180" s="133" t="s">
        <v>330</v>
      </c>
      <c r="B180" s="111" t="s">
        <v>329</v>
      </c>
      <c r="C180" s="165"/>
      <c r="D180" s="165"/>
      <c r="E180" s="165"/>
      <c r="F180" s="165"/>
      <c r="G180" s="165"/>
      <c r="H180" s="165"/>
      <c r="I180" s="165"/>
      <c r="J180" s="165"/>
      <c r="K180" s="165"/>
      <c r="L180" s="165"/>
      <c r="M180" s="165"/>
      <c r="N180" s="165"/>
      <c r="O180" s="165"/>
      <c r="P180" s="165"/>
      <c r="Q180" s="167" t="str">
        <f>IF(ISNUMBER('Indicator Data'!Q181),"","Imputed using GDP p.c.")</f>
        <v/>
      </c>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5"/>
      <c r="AN180" s="165"/>
      <c r="AO180" s="165"/>
      <c r="AP180" s="165"/>
      <c r="AQ180" s="165"/>
      <c r="AR180" s="165"/>
      <c r="AS180" s="165"/>
      <c r="AT180" s="165"/>
      <c r="AU180" s="165"/>
      <c r="AV180" s="165"/>
      <c r="AW180" s="165"/>
      <c r="AX180" s="165"/>
      <c r="AY180" s="165"/>
      <c r="AZ180" s="165"/>
      <c r="BA180" s="165"/>
      <c r="BB180" s="165"/>
      <c r="BC180" s="165"/>
      <c r="BD180" s="165"/>
      <c r="BE180" s="165"/>
      <c r="BF180" s="108"/>
    </row>
    <row r="181" spans="1:58" x14ac:dyDescent="0.25">
      <c r="A181" s="133" t="s">
        <v>332</v>
      </c>
      <c r="B181" s="111" t="s">
        <v>331</v>
      </c>
      <c r="C181" s="165"/>
      <c r="D181" s="165"/>
      <c r="E181" s="165"/>
      <c r="F181" s="165"/>
      <c r="G181" s="165"/>
      <c r="H181" s="165"/>
      <c r="I181" s="165"/>
      <c r="J181" s="165"/>
      <c r="K181" s="165"/>
      <c r="L181" s="165"/>
      <c r="M181" s="165"/>
      <c r="N181" s="165"/>
      <c r="O181" s="165"/>
      <c r="P181" s="165"/>
      <c r="Q181" s="167" t="str">
        <f>IF(ISNUMBER('Indicator Data'!Q182),"","Imputed using GDP p.c.")</f>
        <v/>
      </c>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5"/>
      <c r="AN181" s="165"/>
      <c r="AO181" s="165"/>
      <c r="AP181" s="165"/>
      <c r="AQ181" s="165"/>
      <c r="AR181" s="165"/>
      <c r="AS181" s="165"/>
      <c r="AT181" s="165"/>
      <c r="AU181" s="165"/>
      <c r="AV181" s="165"/>
      <c r="AW181" s="165"/>
      <c r="AX181" s="165"/>
      <c r="AY181" s="165"/>
      <c r="AZ181" s="165"/>
      <c r="BA181" s="165"/>
      <c r="BB181" s="165"/>
      <c r="BC181" s="165"/>
      <c r="BD181" s="165"/>
      <c r="BE181" s="165"/>
      <c r="BF181" s="108"/>
    </row>
    <row r="182" spans="1:58" x14ac:dyDescent="0.25">
      <c r="A182" s="133" t="s">
        <v>334</v>
      </c>
      <c r="B182" s="111" t="s">
        <v>333</v>
      </c>
      <c r="C182" s="165"/>
      <c r="D182" s="165"/>
      <c r="E182" s="165"/>
      <c r="F182" s="165"/>
      <c r="G182" s="165"/>
      <c r="H182" s="165"/>
      <c r="I182" s="165"/>
      <c r="J182" s="165"/>
      <c r="K182" s="165"/>
      <c r="L182" s="165"/>
      <c r="M182" s="165"/>
      <c r="N182" s="165"/>
      <c r="O182" s="165"/>
      <c r="P182" s="165"/>
      <c r="Q182" s="167" t="str">
        <f>IF(ISNUMBER('Indicator Data'!Q183),"","Imputed using GDP p.c.")</f>
        <v>Imputed using GDP p.c.</v>
      </c>
      <c r="R182" s="165"/>
      <c r="S182" s="165"/>
      <c r="T182" s="165"/>
      <c r="U182" s="165"/>
      <c r="V182" s="165"/>
      <c r="W182" s="165"/>
      <c r="X182" s="165"/>
      <c r="Y182" s="165"/>
      <c r="Z182" s="165"/>
      <c r="AA182" s="165"/>
      <c r="AB182" s="165"/>
      <c r="AC182" s="165"/>
      <c r="AD182" s="165"/>
      <c r="AE182" s="165"/>
      <c r="AF182" s="165"/>
      <c r="AG182" s="165"/>
      <c r="AH182" s="165"/>
      <c r="AI182" s="165"/>
      <c r="AJ182" s="165"/>
      <c r="AK182" s="165"/>
      <c r="AL182" s="165"/>
      <c r="AM182" s="165"/>
      <c r="AN182" s="165" t="s">
        <v>1039</v>
      </c>
      <c r="AO182" s="165" t="s">
        <v>1039</v>
      </c>
      <c r="AP182" s="165"/>
      <c r="AQ182" s="165"/>
      <c r="AR182" s="165"/>
      <c r="AS182" s="165"/>
      <c r="AT182" s="165"/>
      <c r="AU182" s="165"/>
      <c r="AV182" s="165"/>
      <c r="AW182" s="165"/>
      <c r="AX182" s="165"/>
      <c r="AY182" s="165"/>
      <c r="AZ182" s="165"/>
      <c r="BA182" s="165"/>
      <c r="BB182" s="165"/>
      <c r="BC182" s="165"/>
      <c r="BD182" s="165"/>
      <c r="BE182" s="165"/>
      <c r="BF182" s="108"/>
    </row>
    <row r="183" spans="1:58" x14ac:dyDescent="0.25">
      <c r="A183" s="133" t="s">
        <v>336</v>
      </c>
      <c r="B183" s="111" t="s">
        <v>335</v>
      </c>
      <c r="C183" s="165"/>
      <c r="D183" s="165"/>
      <c r="E183" s="165"/>
      <c r="F183" s="165"/>
      <c r="G183" s="165"/>
      <c r="H183" s="165"/>
      <c r="I183" s="165"/>
      <c r="J183" s="165"/>
      <c r="K183" s="165"/>
      <c r="L183" s="165"/>
      <c r="M183" s="165"/>
      <c r="N183" s="165"/>
      <c r="O183" s="165"/>
      <c r="P183" s="165"/>
      <c r="Q183" s="167" t="str">
        <f>IF(ISNUMBER('Indicator Data'!Q184),"","Imputed using GDP p.c.")</f>
        <v/>
      </c>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165"/>
      <c r="AM183" s="165"/>
      <c r="AN183" s="165"/>
      <c r="AO183" s="165"/>
      <c r="AP183" s="165"/>
      <c r="AQ183" s="165"/>
      <c r="AR183" s="165"/>
      <c r="AS183" s="165"/>
      <c r="AT183" s="165"/>
      <c r="AU183" s="165"/>
      <c r="AV183" s="165"/>
      <c r="AW183" s="165"/>
      <c r="AX183" s="165"/>
      <c r="AY183" s="165"/>
      <c r="AZ183" s="165"/>
      <c r="BA183" s="165"/>
      <c r="BB183" s="165"/>
      <c r="BC183" s="165"/>
      <c r="BD183" s="165"/>
      <c r="BE183" s="165"/>
      <c r="BF183" s="108"/>
    </row>
    <row r="184" spans="1:58" x14ac:dyDescent="0.25">
      <c r="A184" s="133" t="s">
        <v>338</v>
      </c>
      <c r="B184" s="111" t="s">
        <v>337</v>
      </c>
      <c r="C184" s="165"/>
      <c r="D184" s="165"/>
      <c r="E184" s="165"/>
      <c r="F184" s="165"/>
      <c r="G184" s="165"/>
      <c r="H184" s="165"/>
      <c r="I184" s="165"/>
      <c r="J184" s="165"/>
      <c r="K184" s="165"/>
      <c r="L184" s="165"/>
      <c r="M184" s="165"/>
      <c r="N184" s="165"/>
      <c r="O184" s="165"/>
      <c r="P184" s="165"/>
      <c r="Q184" s="167" t="str">
        <f>IF(ISNUMBER('Indicator Data'!Q185),"","Imputed using GDP p.c.")</f>
        <v/>
      </c>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5"/>
      <c r="AM184" s="165"/>
      <c r="AN184" s="165"/>
      <c r="AO184" s="165"/>
      <c r="AP184" s="165"/>
      <c r="AQ184" s="165"/>
      <c r="AR184" s="165"/>
      <c r="AS184" s="165"/>
      <c r="AT184" s="165"/>
      <c r="AU184" s="165"/>
      <c r="AV184" s="165"/>
      <c r="AW184" s="165"/>
      <c r="AX184" s="165"/>
      <c r="AY184" s="165"/>
      <c r="AZ184" s="165"/>
      <c r="BA184" s="165"/>
      <c r="BB184" s="165"/>
      <c r="BC184" s="165"/>
      <c r="BD184" s="165"/>
      <c r="BE184" s="165"/>
      <c r="BF184" s="108"/>
    </row>
    <row r="185" spans="1:58" x14ac:dyDescent="0.25">
      <c r="A185" s="133" t="s">
        <v>340</v>
      </c>
      <c r="B185" s="111" t="s">
        <v>339</v>
      </c>
      <c r="C185" s="165"/>
      <c r="D185" s="165"/>
      <c r="E185" s="165"/>
      <c r="F185" s="165"/>
      <c r="G185" s="165"/>
      <c r="H185" s="165"/>
      <c r="I185" s="165"/>
      <c r="J185" s="165"/>
      <c r="K185" s="165"/>
      <c r="L185" s="165"/>
      <c r="M185" s="165"/>
      <c r="N185" s="165"/>
      <c r="O185" s="165"/>
      <c r="P185" s="165"/>
      <c r="Q185" s="167" t="str">
        <f>IF(ISNUMBER('Indicator Data'!Q186),"","Imputed using GDP p.c.")</f>
        <v/>
      </c>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c r="AN185" s="165"/>
      <c r="AO185" s="165"/>
      <c r="AP185" s="165"/>
      <c r="AQ185" s="165"/>
      <c r="AR185" s="165"/>
      <c r="AS185" s="165"/>
      <c r="AT185" s="165"/>
      <c r="AU185" s="165"/>
      <c r="AV185" s="165"/>
      <c r="AW185" s="165"/>
      <c r="AX185" s="165"/>
      <c r="AY185" s="165"/>
      <c r="AZ185" s="165"/>
      <c r="BA185" s="165"/>
      <c r="BB185" s="165"/>
      <c r="BC185" s="165"/>
      <c r="BD185" s="165"/>
      <c r="BE185" s="165"/>
      <c r="BF185" s="108"/>
    </row>
    <row r="186" spans="1:58" x14ac:dyDescent="0.25">
      <c r="A186" s="133" t="s">
        <v>851</v>
      </c>
      <c r="B186" s="111" t="s">
        <v>341</v>
      </c>
      <c r="C186" s="165"/>
      <c r="D186" s="165"/>
      <c r="E186" s="165"/>
      <c r="F186" s="165"/>
      <c r="G186" s="165"/>
      <c r="H186" s="165"/>
      <c r="I186" s="165"/>
      <c r="J186" s="165"/>
      <c r="K186" s="165"/>
      <c r="L186" s="165"/>
      <c r="M186" s="165"/>
      <c r="N186" s="165"/>
      <c r="O186" s="165"/>
      <c r="P186" s="165"/>
      <c r="Q186" s="167" t="str">
        <f>IF(ISNUMBER('Indicator Data'!Q187),"","Imputed using GDP p.c.")</f>
        <v/>
      </c>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165"/>
      <c r="AM186" s="165"/>
      <c r="AN186" s="165"/>
      <c r="AO186" s="165"/>
      <c r="AP186" s="165"/>
      <c r="AQ186" s="165"/>
      <c r="AR186" s="165"/>
      <c r="AS186" s="165"/>
      <c r="AT186" s="165"/>
      <c r="AU186" s="165"/>
      <c r="AV186" s="165"/>
      <c r="AW186" s="165"/>
      <c r="AX186" s="165"/>
      <c r="AY186" s="165"/>
      <c r="AZ186" s="165"/>
      <c r="BA186" s="165"/>
      <c r="BB186" s="165"/>
      <c r="BC186" s="165"/>
      <c r="BD186" s="165"/>
      <c r="BE186" s="165"/>
      <c r="BF186" s="108"/>
    </row>
    <row r="187" spans="1:58" x14ac:dyDescent="0.25">
      <c r="A187" s="133" t="s">
        <v>343</v>
      </c>
      <c r="B187" s="111" t="s">
        <v>342</v>
      </c>
      <c r="C187" s="165"/>
      <c r="D187" s="165"/>
      <c r="E187" s="165"/>
      <c r="F187" s="165"/>
      <c r="G187" s="165"/>
      <c r="H187" s="165"/>
      <c r="I187" s="165"/>
      <c r="J187" s="165"/>
      <c r="K187" s="165"/>
      <c r="L187" s="165"/>
      <c r="M187" s="165"/>
      <c r="N187" s="165"/>
      <c r="O187" s="165"/>
      <c r="P187" s="165"/>
      <c r="Q187" s="167" t="str">
        <f>IF(ISNUMBER('Indicator Data'!Q188),"","Imputed using GDP p.c.")</f>
        <v/>
      </c>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c r="AN187" s="165"/>
      <c r="AO187" s="165"/>
      <c r="AP187" s="165"/>
      <c r="AQ187" s="165"/>
      <c r="AR187" s="165"/>
      <c r="AS187" s="165"/>
      <c r="AT187" s="165"/>
      <c r="AU187" s="165"/>
      <c r="AV187" s="165"/>
      <c r="AW187" s="165"/>
      <c r="AX187" s="165"/>
      <c r="AY187" s="165"/>
      <c r="AZ187" s="165"/>
      <c r="BA187" s="165"/>
      <c r="BB187" s="165"/>
      <c r="BC187" s="165"/>
      <c r="BD187" s="165"/>
      <c r="BE187" s="165"/>
      <c r="BF187" s="108"/>
    </row>
    <row r="188" spans="1:58" x14ac:dyDescent="0.25">
      <c r="A188" s="133" t="s">
        <v>345</v>
      </c>
      <c r="B188" s="111" t="s">
        <v>344</v>
      </c>
      <c r="C188" s="165"/>
      <c r="D188" s="165"/>
      <c r="E188" s="165"/>
      <c r="F188" s="165"/>
      <c r="G188" s="165"/>
      <c r="H188" s="165"/>
      <c r="I188" s="165"/>
      <c r="J188" s="165"/>
      <c r="K188" s="165"/>
      <c r="L188" s="165"/>
      <c r="M188" s="165"/>
      <c r="N188" s="165"/>
      <c r="O188" s="165"/>
      <c r="P188" s="165"/>
      <c r="Q188" s="167" t="str">
        <f>IF(ISNUMBER('Indicator Data'!Q189),"","Imputed using GDP p.c.")</f>
        <v/>
      </c>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5"/>
      <c r="AS188" s="165"/>
      <c r="AT188" s="165"/>
      <c r="AU188" s="165"/>
      <c r="AV188" s="165"/>
      <c r="AW188" s="165"/>
      <c r="AX188" s="165"/>
      <c r="AY188" s="165"/>
      <c r="AZ188" s="165"/>
      <c r="BA188" s="165"/>
      <c r="BB188" s="165"/>
      <c r="BC188" s="165"/>
      <c r="BD188" s="165"/>
      <c r="BE188" s="165"/>
      <c r="BF188" s="108"/>
    </row>
    <row r="189" spans="1:58" x14ac:dyDescent="0.25">
      <c r="A189" s="133" t="s">
        <v>347</v>
      </c>
      <c r="B189" s="111" t="s">
        <v>346</v>
      </c>
      <c r="C189" s="165"/>
      <c r="D189" s="165"/>
      <c r="E189" s="165"/>
      <c r="F189" s="165"/>
      <c r="G189" s="165"/>
      <c r="H189" s="165"/>
      <c r="I189" s="165"/>
      <c r="J189" s="165"/>
      <c r="K189" s="165"/>
      <c r="L189" s="165"/>
      <c r="M189" s="165"/>
      <c r="N189" s="165"/>
      <c r="O189" s="165"/>
      <c r="P189" s="165"/>
      <c r="Q189" s="167" t="str">
        <f>IF(ISNUMBER('Indicator Data'!Q190),"","Imputed using GDP p.c.")</f>
        <v/>
      </c>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c r="AN189" s="165"/>
      <c r="AO189" s="165"/>
      <c r="AP189" s="165"/>
      <c r="AQ189" s="165"/>
      <c r="AR189" s="165"/>
      <c r="AS189" s="165"/>
      <c r="AT189" s="165"/>
      <c r="AU189" s="165"/>
      <c r="AV189" s="165"/>
      <c r="AW189" s="165"/>
      <c r="AX189" s="165"/>
      <c r="AY189" s="165"/>
      <c r="AZ189" s="165"/>
      <c r="BA189" s="165"/>
      <c r="BB189" s="165"/>
      <c r="BC189" s="165"/>
      <c r="BD189" s="165"/>
      <c r="BE189" s="165"/>
      <c r="BF189" s="108"/>
    </row>
    <row r="190" spans="1:58" x14ac:dyDescent="0.25">
      <c r="A190" s="133" t="s">
        <v>349</v>
      </c>
      <c r="B190" s="111" t="s">
        <v>348</v>
      </c>
      <c r="C190" s="165"/>
      <c r="D190" s="165"/>
      <c r="E190" s="165"/>
      <c r="F190" s="165"/>
      <c r="G190" s="165"/>
      <c r="H190" s="165"/>
      <c r="I190" s="165"/>
      <c r="J190" s="165"/>
      <c r="K190" s="165"/>
      <c r="L190" s="165"/>
      <c r="M190" s="165"/>
      <c r="N190" s="165"/>
      <c r="O190" s="165"/>
      <c r="P190" s="165"/>
      <c r="Q190" s="167" t="str">
        <f>IF(ISNUMBER('Indicator Data'!Q191),"","Imputed using GDP p.c.")</f>
        <v/>
      </c>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c r="AV190" s="165"/>
      <c r="AW190" s="165"/>
      <c r="AX190" s="165"/>
      <c r="AY190" s="165"/>
      <c r="AZ190" s="165"/>
      <c r="BA190" s="165"/>
      <c r="BB190" s="165"/>
      <c r="BC190" s="165"/>
      <c r="BD190" s="165"/>
      <c r="BE190" s="165"/>
      <c r="BF190" s="108"/>
    </row>
    <row r="191" spans="1:58" x14ac:dyDescent="0.25">
      <c r="A191" s="133" t="s">
        <v>852</v>
      </c>
      <c r="B191" s="111" t="s">
        <v>350</v>
      </c>
      <c r="C191" s="165"/>
      <c r="D191" s="165"/>
      <c r="E191" s="165"/>
      <c r="F191" s="165"/>
      <c r="G191" s="165"/>
      <c r="H191" s="165"/>
      <c r="I191" s="165"/>
      <c r="J191" s="165"/>
      <c r="K191" s="165"/>
      <c r="L191" s="165"/>
      <c r="M191" s="165"/>
      <c r="N191" s="165"/>
      <c r="O191" s="165"/>
      <c r="P191" s="165"/>
      <c r="Q191" s="167" t="str">
        <f>IF(ISNUMBER('Indicator Data'!Q192),"","Imputed using GDP p.c.")</f>
        <v/>
      </c>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165"/>
      <c r="AM191" s="165"/>
      <c r="AN191" s="165"/>
      <c r="AO191" s="165"/>
      <c r="AP191" s="165"/>
      <c r="AQ191" s="165"/>
      <c r="AR191" s="165"/>
      <c r="AS191" s="165"/>
      <c r="AT191" s="165"/>
      <c r="AU191" s="165"/>
      <c r="AV191" s="165"/>
      <c r="AW191" s="165"/>
      <c r="AX191" s="165"/>
      <c r="AY191" s="165"/>
      <c r="AZ191" s="165"/>
      <c r="BA191" s="165"/>
      <c r="BB191" s="165"/>
      <c r="BC191" s="165"/>
      <c r="BD191" s="165"/>
      <c r="BE191" s="165"/>
      <c r="BF191" s="108"/>
    </row>
    <row r="192" spans="1:58" x14ac:dyDescent="0.25">
      <c r="A192" s="133" t="s">
        <v>375</v>
      </c>
      <c r="B192" s="111" t="s">
        <v>351</v>
      </c>
      <c r="C192" s="165"/>
      <c r="D192" s="165"/>
      <c r="E192" s="165"/>
      <c r="F192" s="165"/>
      <c r="G192" s="165"/>
      <c r="H192" s="165"/>
      <c r="I192" s="165"/>
      <c r="J192" s="165"/>
      <c r="K192" s="165"/>
      <c r="L192" s="165"/>
      <c r="M192" s="165"/>
      <c r="N192" s="165"/>
      <c r="O192" s="165"/>
      <c r="P192" s="165"/>
      <c r="Q192" s="167" t="str">
        <f>IF(ISNUMBER('Indicator Data'!Q193),"","Imputed using GDP p.c.")</f>
        <v/>
      </c>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5"/>
      <c r="AM192" s="165"/>
      <c r="AN192" s="165"/>
      <c r="AO192" s="165"/>
      <c r="AP192" s="165"/>
      <c r="AQ192" s="165"/>
      <c r="AR192" s="165"/>
      <c r="AS192" s="165"/>
      <c r="AT192" s="165"/>
      <c r="AU192" s="165"/>
      <c r="AV192" s="165"/>
      <c r="AW192" s="165"/>
      <c r="AX192" s="165"/>
      <c r="AY192" s="165"/>
      <c r="AZ192" s="165"/>
      <c r="BA192" s="165"/>
      <c r="BB192" s="165"/>
      <c r="BC192" s="165"/>
      <c r="BD192" s="165"/>
      <c r="BE192" s="165"/>
      <c r="BF192" s="108"/>
    </row>
    <row r="193" spans="1:58" x14ac:dyDescent="0.25">
      <c r="A193" s="133" t="s">
        <v>353</v>
      </c>
      <c r="B193" s="111" t="s">
        <v>352</v>
      </c>
      <c r="C193" s="165"/>
      <c r="D193" s="165"/>
      <c r="E193" s="165"/>
      <c r="F193" s="165"/>
      <c r="G193" s="165"/>
      <c r="H193" s="165"/>
      <c r="I193" s="165"/>
      <c r="J193" s="165"/>
      <c r="K193" s="165"/>
      <c r="L193" s="165"/>
      <c r="M193" s="165"/>
      <c r="N193" s="165"/>
      <c r="O193" s="165"/>
      <c r="P193" s="165"/>
      <c r="Q193" s="167" t="str">
        <f>IF(ISNUMBER('Indicator Data'!Q194),"","Imputed using GDP p.c.")</f>
        <v/>
      </c>
      <c r="R193" s="165"/>
      <c r="S193" s="165"/>
      <c r="T193" s="165"/>
      <c r="U193" s="165"/>
      <c r="V193" s="165"/>
      <c r="W193" s="165"/>
      <c r="X193" s="165"/>
      <c r="Y193" s="165"/>
      <c r="Z193" s="165"/>
      <c r="AA193" s="165"/>
      <c r="AB193" s="165"/>
      <c r="AC193" s="165"/>
      <c r="AD193" s="165"/>
      <c r="AE193" s="165"/>
      <c r="AF193" s="165"/>
      <c r="AG193" s="165"/>
      <c r="AH193" s="165"/>
      <c r="AI193" s="165"/>
      <c r="AJ193" s="165"/>
      <c r="AK193" s="165"/>
      <c r="AL193" s="165"/>
      <c r="AM193" s="165"/>
      <c r="AN193" s="165"/>
      <c r="AO193" s="165"/>
      <c r="AP193" s="165"/>
      <c r="AQ193" s="165"/>
      <c r="AR193" s="165"/>
      <c r="AS193" s="165"/>
      <c r="AT193" s="165"/>
      <c r="AU193" s="165"/>
      <c r="AV193" s="165"/>
      <c r="AW193" s="165"/>
      <c r="AX193" s="165"/>
      <c r="AY193" s="165"/>
      <c r="AZ193" s="165"/>
      <c r="BA193" s="165"/>
      <c r="BB193" s="165"/>
      <c r="BC193" s="165"/>
      <c r="BD193" s="165"/>
      <c r="BE193" s="165"/>
      <c r="BF193" s="108"/>
    </row>
    <row r="194" spans="1:58" x14ac:dyDescent="0.25">
      <c r="A194" s="133" t="s">
        <v>355</v>
      </c>
      <c r="B194" s="111" t="s">
        <v>354</v>
      </c>
      <c r="C194" s="165"/>
      <c r="D194" s="165"/>
      <c r="E194" s="165"/>
      <c r="F194" s="165"/>
      <c r="G194" s="165"/>
      <c r="H194" s="165"/>
      <c r="I194" s="165"/>
      <c r="J194" s="165"/>
      <c r="K194" s="165"/>
      <c r="L194" s="165"/>
      <c r="M194" s="165"/>
      <c r="N194" s="165"/>
      <c r="O194" s="165"/>
      <c r="P194" s="165"/>
      <c r="Q194" s="167" t="str">
        <f>IF(ISNUMBER('Indicator Data'!Q195),"","Imputed using GDP p.c.")</f>
        <v/>
      </c>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c r="AO194" s="165"/>
      <c r="AP194" s="165"/>
      <c r="AQ194" s="165"/>
      <c r="AR194" s="165"/>
      <c r="AS194" s="165"/>
      <c r="AT194" s="165"/>
      <c r="AU194" s="165"/>
      <c r="AV194" s="165"/>
      <c r="AW194" s="165"/>
      <c r="AX194" s="165"/>
      <c r="AY194" s="165"/>
      <c r="AZ194" s="165"/>
      <c r="BA194" s="165"/>
      <c r="BB194" s="165"/>
      <c r="BC194" s="165"/>
      <c r="BD194" s="165"/>
      <c r="BE194" s="165"/>
      <c r="BF194" s="108"/>
    </row>
    <row r="195" spans="1:58" x14ac:dyDescent="0.25">
      <c r="A195" s="133" t="s">
        <v>357</v>
      </c>
      <c r="B195" s="111" t="s">
        <v>356</v>
      </c>
      <c r="C195" s="165"/>
      <c r="D195" s="165"/>
      <c r="E195" s="165"/>
      <c r="F195" s="165"/>
      <c r="G195" s="165"/>
      <c r="H195" s="165"/>
      <c r="I195" s="165"/>
      <c r="J195" s="165"/>
      <c r="K195" s="165"/>
      <c r="L195" s="165"/>
      <c r="M195" s="165"/>
      <c r="N195" s="165"/>
      <c r="O195" s="165"/>
      <c r="P195" s="165"/>
      <c r="Q195" s="167" t="str">
        <f>IF(ISNUMBER('Indicator Data'!Q196),"","Imputed using GDP p.c.")</f>
        <v/>
      </c>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c r="AV195" s="165"/>
      <c r="AW195" s="165"/>
      <c r="AX195" s="165"/>
      <c r="AY195" s="165"/>
      <c r="AZ195" s="165"/>
      <c r="BA195" s="165"/>
      <c r="BB195" s="165"/>
      <c r="BC195" s="165"/>
      <c r="BD195" s="165"/>
      <c r="BE195" s="165"/>
      <c r="BF195" s="108"/>
    </row>
  </sheetData>
  <mergeCells count="1">
    <mergeCell ref="A1:BE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zoomScale="80" zoomScaleNormal="80" workbookViewId="0">
      <pane xSplit="1" ySplit="1" topLeftCell="B2" activePane="bottomRight" state="frozen"/>
      <selection pane="topRight" activeCell="B1" sqref="B1"/>
      <selection pane="bottomLeft" activeCell="A2" sqref="A2"/>
      <selection pane="bottomRight" activeCell="L7" sqref="L7"/>
    </sheetView>
  </sheetViews>
  <sheetFormatPr defaultRowHeight="15" x14ac:dyDescent="0.25"/>
  <cols>
    <col min="2" max="52" width="5" bestFit="1" customWidth="1"/>
  </cols>
  <sheetData>
    <row r="1" spans="1:54" ht="296.25" x14ac:dyDescent="0.25">
      <c r="A1" s="5" t="s">
        <v>358</v>
      </c>
      <c r="B1" s="169" t="s">
        <v>437</v>
      </c>
      <c r="C1" s="169" t="s">
        <v>438</v>
      </c>
      <c r="D1" s="169" t="s">
        <v>871</v>
      </c>
      <c r="E1" s="169" t="s">
        <v>872</v>
      </c>
      <c r="F1" s="169" t="s">
        <v>873</v>
      </c>
      <c r="G1" s="169" t="s">
        <v>874</v>
      </c>
      <c r="H1" s="169" t="s">
        <v>880</v>
      </c>
      <c r="I1" s="169" t="s">
        <v>811</v>
      </c>
      <c r="J1" s="169" t="s">
        <v>812</v>
      </c>
      <c r="K1" s="169" t="s">
        <v>810</v>
      </c>
      <c r="L1" s="169" t="s">
        <v>792</v>
      </c>
      <c r="M1" s="169" t="s">
        <v>836</v>
      </c>
      <c r="N1" s="169" t="s">
        <v>943</v>
      </c>
      <c r="O1" s="169" t="s">
        <v>944</v>
      </c>
      <c r="P1" s="169" t="s">
        <v>386</v>
      </c>
      <c r="Q1" s="169" t="s">
        <v>387</v>
      </c>
      <c r="R1" s="169" t="s">
        <v>489</v>
      </c>
      <c r="S1" s="169" t="s">
        <v>490</v>
      </c>
      <c r="T1" s="169" t="s">
        <v>490</v>
      </c>
      <c r="U1" s="169" t="s">
        <v>395</v>
      </c>
      <c r="V1" s="169" t="s">
        <v>482</v>
      </c>
      <c r="W1" s="169" t="s">
        <v>394</v>
      </c>
      <c r="X1" s="169" t="s">
        <v>904</v>
      </c>
      <c r="Y1" s="169" t="s">
        <v>480</v>
      </c>
      <c r="Z1" s="169" t="s">
        <v>911</v>
      </c>
      <c r="AA1" s="169" t="s">
        <v>405</v>
      </c>
      <c r="AB1" s="169" t="s">
        <v>481</v>
      </c>
      <c r="AC1" s="169" t="s">
        <v>995</v>
      </c>
      <c r="AD1" s="169" t="s">
        <v>475</v>
      </c>
      <c r="AE1" s="169" t="s">
        <v>385</v>
      </c>
      <c r="AF1" s="169" t="s">
        <v>483</v>
      </c>
      <c r="AG1" s="169" t="s">
        <v>484</v>
      </c>
      <c r="AH1" s="169" t="s">
        <v>484</v>
      </c>
      <c r="AI1" s="169" t="s">
        <v>484</v>
      </c>
      <c r="AJ1" s="169" t="s">
        <v>485</v>
      </c>
      <c r="AK1" s="169" t="s">
        <v>486</v>
      </c>
      <c r="AL1" s="169" t="s">
        <v>397</v>
      </c>
      <c r="AM1" s="169" t="s">
        <v>417</v>
      </c>
      <c r="AN1" s="169" t="s">
        <v>418</v>
      </c>
      <c r="AO1" s="169" t="s">
        <v>419</v>
      </c>
      <c r="AP1" s="169" t="s">
        <v>420</v>
      </c>
      <c r="AQ1" s="169" t="s">
        <v>442</v>
      </c>
      <c r="AR1" s="169" t="s">
        <v>360</v>
      </c>
      <c r="AS1" s="169" t="s">
        <v>408</v>
      </c>
      <c r="AT1" s="169" t="s">
        <v>362</v>
      </c>
      <c r="AU1" s="169" t="s">
        <v>426</v>
      </c>
      <c r="AV1" s="169" t="s">
        <v>363</v>
      </c>
      <c r="AW1" s="169" t="s">
        <v>364</v>
      </c>
      <c r="AX1" s="169" t="s">
        <v>877</v>
      </c>
      <c r="AY1" s="169" t="s">
        <v>389</v>
      </c>
      <c r="AZ1" s="169" t="s">
        <v>388</v>
      </c>
      <c r="BA1" s="169" t="s">
        <v>1047</v>
      </c>
      <c r="BB1" s="169" t="s">
        <v>1048</v>
      </c>
    </row>
    <row r="2" spans="1:54" x14ac:dyDescent="0.25">
      <c r="A2" s="5" t="s">
        <v>0</v>
      </c>
      <c r="B2" s="170">
        <f>IF('Indicator Data'!I6="No Data",1,IF('Indicator Data imputation'!C5&lt;&gt;"",1,0))</f>
        <v>0</v>
      </c>
      <c r="C2" s="170">
        <f>IF('Indicator Data'!J6="No Data",1,IF('Indicator Data imputation'!D5&lt;&gt;"",1,0))</f>
        <v>0</v>
      </c>
      <c r="D2" s="170">
        <f>IF('Indicator Data'!K6="No Data",1,IF('Indicator Data imputation'!E5&lt;&gt;"",1,0))</f>
        <v>0</v>
      </c>
      <c r="E2" s="170">
        <f>IF('Indicator Data'!L6="No Data",1,IF('Indicator Data imputation'!F5&lt;&gt;"",1,0))</f>
        <v>0</v>
      </c>
      <c r="F2" s="170">
        <f>IF('Indicator Data'!M6="No Data",1,IF('Indicator Data imputation'!G5&lt;&gt;"",1,0))</f>
        <v>0</v>
      </c>
      <c r="G2" s="170">
        <f>IF('Indicator Data'!N6="No Data",1,IF('Indicator Data imputation'!H5&lt;&gt;"",1,0))</f>
        <v>0</v>
      </c>
      <c r="H2" s="170">
        <f>IF('Indicator Data'!O6="No Data",1,IF('Indicator Data imputation'!I5&lt;&gt;"",1,0))</f>
        <v>0</v>
      </c>
      <c r="I2" s="170">
        <f>IF('Indicator Data'!P6="No Data",1,IF('Indicator Data imputation'!J5&lt;&gt;"",1,0))</f>
        <v>0</v>
      </c>
      <c r="J2" s="170">
        <f>IF('Indicator Data'!Q6="No Data",1,IF('Indicator Data imputation'!K5&lt;&gt;"",1,0))</f>
        <v>0</v>
      </c>
      <c r="K2" s="170">
        <f>IF('Indicator Data'!R6="No Data",1,IF('Indicator Data imputation'!L5&lt;&gt;"",1,0))</f>
        <v>0</v>
      </c>
      <c r="L2" s="170">
        <f>IF('Indicator Data'!S6="No Data",1,IF('Indicator Data imputation'!M5&lt;&gt;"",1,0))</f>
        <v>0</v>
      </c>
      <c r="M2" s="170">
        <f>IF('Indicator Data'!T6="No Data",1,IF('Indicator Data imputation'!N5&lt;&gt;"",1,0))</f>
        <v>0</v>
      </c>
      <c r="N2" s="170">
        <f>IF('Indicator Data'!U6="No Data",1,IF('Indicator Data imputation'!O5&lt;&gt;"",1,0))</f>
        <v>0</v>
      </c>
      <c r="O2" s="170">
        <f>IF('Indicator Data'!V6="No Data",1,IF('Indicator Data imputation'!P5&lt;&gt;"",1,0))</f>
        <v>0</v>
      </c>
      <c r="P2" s="170">
        <f>IF('Indicator Data'!W6="No Data",1,IF('Indicator Data imputation'!Q5&lt;&gt;"",1,0))</f>
        <v>0</v>
      </c>
      <c r="Q2" s="170">
        <f>IF('Indicator Data'!X6="No Data",1,IF('Indicator Data imputation'!R5&lt;&gt;"",1,0))</f>
        <v>1</v>
      </c>
      <c r="R2" s="170">
        <f>IF('Indicator Data'!Y6="No Data",1,IF('Indicator Data imputation'!S5&lt;&gt;"",1,0))</f>
        <v>0</v>
      </c>
      <c r="S2" s="170">
        <f>IF('Indicator Data'!Z6="No Data",1,IF('Indicator Data imputation'!T5&lt;&gt;"",1,0))</f>
        <v>0</v>
      </c>
      <c r="T2" s="170">
        <f>IF('Indicator Data'!AA6="No Data",1,IF('Indicator Data imputation'!U5&lt;&gt;"",1,0))</f>
        <v>0</v>
      </c>
      <c r="U2" s="170">
        <f>IF('Indicator Data'!AB6="No Data",1,IF('Indicator Data imputation'!V5&lt;&gt;"",1,0))</f>
        <v>0</v>
      </c>
      <c r="V2" s="170">
        <f>IF('Indicator Data'!AC6="No Data",1,IF('Indicator Data imputation'!W5&lt;&gt;"",1,0))</f>
        <v>0</v>
      </c>
      <c r="W2" s="170">
        <f>IF('Indicator Data'!AD6="No Data",1,IF('Indicator Data imputation'!X5&lt;&gt;"",1,0))</f>
        <v>0</v>
      </c>
      <c r="X2" s="170">
        <f>IF('Indicator Data'!AE6="No Data",1,IF('Indicator Data imputation'!Y5&lt;&gt;"",1,0))</f>
        <v>0</v>
      </c>
      <c r="Y2" s="170">
        <f>IF('Indicator Data'!AF6="No Data",1,IF('Indicator Data imputation'!Z5&lt;&gt;"",1,0))</f>
        <v>0</v>
      </c>
      <c r="Z2" s="170">
        <f>IF('Indicator Data'!AG6="No Data",1,IF('Indicator Data imputation'!AA5&lt;&gt;"",1,0))</f>
        <v>0</v>
      </c>
      <c r="AA2" s="170">
        <f>IF('Indicator Data'!AH6="No Data",1,IF('Indicator Data imputation'!AB5&lt;&gt;"",1,0))</f>
        <v>0</v>
      </c>
      <c r="AB2" s="170">
        <f>IF('Indicator Data'!AI6="No Data",1,IF('Indicator Data imputation'!AC5&lt;&gt;"",1,0))</f>
        <v>0</v>
      </c>
      <c r="AC2" s="170">
        <f>IF('Indicator Data'!AJ6="No Data",1,IF('Indicator Data imputation'!AD5&lt;&gt;"",1,0))</f>
        <v>0</v>
      </c>
      <c r="AD2" s="170">
        <f>IF('Indicator Data'!AK6="No Data",1,IF('Indicator Data imputation'!AE5&lt;&gt;"",1,0))</f>
        <v>0</v>
      </c>
      <c r="AE2" s="170">
        <f>IF('Indicator Data'!AL6="No Data",1,IF('Indicator Data imputation'!AF5&lt;&gt;"",1,0))</f>
        <v>0</v>
      </c>
      <c r="AF2" s="170">
        <f>IF('Indicator Data'!AM6="No Data",1,IF('Indicator Data imputation'!AG5&lt;&gt;"",1,0))</f>
        <v>0</v>
      </c>
      <c r="AG2" s="170">
        <f>IF('Indicator Data'!AN6="No Data",1,IF('Indicator Data imputation'!AH5&lt;&gt;"",1,0))</f>
        <v>0</v>
      </c>
      <c r="AH2" s="170">
        <f>IF('Indicator Data'!AO6="No Data",1,IF('Indicator Data imputation'!AI5&lt;&gt;"",1,0))</f>
        <v>0</v>
      </c>
      <c r="AI2" s="170">
        <f>IF('Indicator Data'!AP6="No Data",1,IF('Indicator Data imputation'!AJ5&lt;&gt;"",1,0))</f>
        <v>1</v>
      </c>
      <c r="AJ2" s="170">
        <f>IF('Indicator Data'!AQ6="No Data",1,IF('Indicator Data imputation'!AK5&lt;&gt;"",1,0))</f>
        <v>1</v>
      </c>
      <c r="AK2" s="170">
        <f>IF('Indicator Data'!AR6="No Data",1,IF('Indicator Data imputation'!AL5&lt;&gt;"",1,0))</f>
        <v>0</v>
      </c>
      <c r="AL2" s="170">
        <f>IF('Indicator Data'!AS6="No Data",1,IF('Indicator Data imputation'!AM5&lt;&gt;"",1,0))</f>
        <v>0</v>
      </c>
      <c r="AM2" s="170">
        <f>IF('Indicator Data'!AT6="No Data",1,IF('Indicator Data imputation'!AN5&lt;&gt;"",1,0))</f>
        <v>0</v>
      </c>
      <c r="AN2" s="170">
        <f>IF('Indicator Data'!AU6="No Data",1,IF('Indicator Data imputation'!AO5&lt;&gt;"",1,0))</f>
        <v>0</v>
      </c>
      <c r="AO2" s="170">
        <f>IF('Indicator Data'!AV6="No Data",1,IF('Indicator Data imputation'!AP5&lt;&gt;"",1,0))</f>
        <v>0</v>
      </c>
      <c r="AP2" s="170">
        <f>IF('Indicator Data'!AW6="No Data",1,IF('Indicator Data imputation'!AQ5&lt;&gt;"",1,0))</f>
        <v>0</v>
      </c>
      <c r="AQ2" s="170">
        <f>IF('Indicator Data'!AX6="No Data",1,IF('Indicator Data imputation'!AR5&lt;&gt;"",1,0))</f>
        <v>0</v>
      </c>
      <c r="AR2" s="170">
        <f>IF('Indicator Data'!AY6="No Data",1,IF('Indicator Data imputation'!AS5&lt;&gt;"",1,0))</f>
        <v>0</v>
      </c>
      <c r="AS2" s="170">
        <f>IF('Indicator Data'!AZ6="No Data",1,IF('Indicator Data imputation'!AT5&lt;&gt;"",1,0))</f>
        <v>0</v>
      </c>
      <c r="AT2" s="170">
        <f>IF('Indicator Data'!BA6="No Data",1,IF('Indicator Data imputation'!AU5&lt;&gt;"",1,0))</f>
        <v>0</v>
      </c>
      <c r="AU2" s="170">
        <f>IF('Indicator Data'!BB6="No Data",1,IF('Indicator Data imputation'!AV5&lt;&gt;"",1,0))</f>
        <v>0</v>
      </c>
      <c r="AV2" s="170">
        <f>IF('Indicator Data'!BC6="No Data",1,IF('Indicator Data imputation'!AW5&lt;&gt;"",1,0))</f>
        <v>0</v>
      </c>
      <c r="AW2" s="170">
        <f>IF('Indicator Data'!BD6="No Data",1,IF('Indicator Data imputation'!AX5&lt;&gt;"",1,0))</f>
        <v>0</v>
      </c>
      <c r="AX2" s="170">
        <f>IF('Indicator Data'!BE6="No Data",1,IF('Indicator Data imputation'!AY5&lt;&gt;"",1,0))</f>
        <v>0</v>
      </c>
      <c r="AY2" s="170">
        <f>IF('Indicator Data'!BF6="No Data",1,IF('Indicator Data imputation'!AZ5&lt;&gt;"",1,0))</f>
        <v>0</v>
      </c>
      <c r="AZ2" s="170">
        <f>IF('Indicator Data'!BG6="No Data",1,IF('Indicator Data imputation'!BA5&lt;&gt;"",1,0))</f>
        <v>0</v>
      </c>
      <c r="BA2">
        <f>SUM(B2:AZ2)</f>
        <v>3</v>
      </c>
      <c r="BB2" s="172">
        <f>BA2/51</f>
        <v>5.8823529411764705E-2</v>
      </c>
    </row>
    <row r="3" spans="1:54" x14ac:dyDescent="0.25">
      <c r="A3" s="5" t="s">
        <v>2</v>
      </c>
      <c r="B3" s="170">
        <f>IF('Indicator Data'!I7="No Data",1,IF('Indicator Data imputation'!C6&lt;&gt;"",1,0))</f>
        <v>0</v>
      </c>
      <c r="C3" s="170">
        <f>IF('Indicator Data'!J7="No Data",1,IF('Indicator Data imputation'!D6&lt;&gt;"",1,0))</f>
        <v>0</v>
      </c>
      <c r="D3" s="170">
        <f>IF('Indicator Data'!K7="No Data",1,IF('Indicator Data imputation'!E6&lt;&gt;"",1,0))</f>
        <v>0</v>
      </c>
      <c r="E3" s="170">
        <f>IF('Indicator Data'!L7="No Data",1,IF('Indicator Data imputation'!F6&lt;&gt;"",1,0))</f>
        <v>0</v>
      </c>
      <c r="F3" s="170">
        <f>IF('Indicator Data'!M7="No Data",1,IF('Indicator Data imputation'!G6&lt;&gt;"",1,0))</f>
        <v>0</v>
      </c>
      <c r="G3" s="170">
        <f>IF('Indicator Data'!N7="No Data",1,IF('Indicator Data imputation'!H6&lt;&gt;"",1,0))</f>
        <v>0</v>
      </c>
      <c r="H3" s="170">
        <f>IF('Indicator Data'!O7="No Data",1,IF('Indicator Data imputation'!I6&lt;&gt;"",1,0))</f>
        <v>0</v>
      </c>
      <c r="I3" s="170">
        <f>IF('Indicator Data'!P7="No Data",1,IF('Indicator Data imputation'!J6&lt;&gt;"",1,0))</f>
        <v>0</v>
      </c>
      <c r="J3" s="170">
        <f>IF('Indicator Data'!Q7="No Data",1,IF('Indicator Data imputation'!K6&lt;&gt;"",1,0))</f>
        <v>0</v>
      </c>
      <c r="K3" s="170">
        <f>IF('Indicator Data'!R7="No Data",1,IF('Indicator Data imputation'!L6&lt;&gt;"",1,0))</f>
        <v>0</v>
      </c>
      <c r="L3" s="170">
        <f>IF('Indicator Data'!S7="No Data",1,IF('Indicator Data imputation'!M6&lt;&gt;"",1,0))</f>
        <v>0</v>
      </c>
      <c r="M3" s="170">
        <f>IF('Indicator Data'!T7="No Data",1,IF('Indicator Data imputation'!N6&lt;&gt;"",1,0))</f>
        <v>0</v>
      </c>
      <c r="N3" s="170">
        <f>IF('Indicator Data'!U7="No Data",1,IF('Indicator Data imputation'!O6&lt;&gt;"",1,0))</f>
        <v>0</v>
      </c>
      <c r="O3" s="170">
        <f>IF('Indicator Data'!V7="No Data",1,IF('Indicator Data imputation'!P6&lt;&gt;"",1,0))</f>
        <v>0</v>
      </c>
      <c r="P3" s="170">
        <f>IF('Indicator Data'!W7="No Data",1,IF('Indicator Data imputation'!Q6&lt;&gt;"",1,0))</f>
        <v>0</v>
      </c>
      <c r="Q3" s="170">
        <f>IF('Indicator Data'!X7="No Data",1,IF('Indicator Data imputation'!R6&lt;&gt;"",1,0))</f>
        <v>0</v>
      </c>
      <c r="R3" s="170">
        <f>IF('Indicator Data'!Y7="No Data",1,IF('Indicator Data imputation'!S6&lt;&gt;"",1,0))</f>
        <v>0</v>
      </c>
      <c r="S3" s="170">
        <f>IF('Indicator Data'!Z7="No Data",1,IF('Indicator Data imputation'!T6&lt;&gt;"",1,0))</f>
        <v>0</v>
      </c>
      <c r="T3" s="170">
        <f>IF('Indicator Data'!AA7="No Data",1,IF('Indicator Data imputation'!U6&lt;&gt;"",1,0))</f>
        <v>0</v>
      </c>
      <c r="U3" s="170">
        <f>IF('Indicator Data'!AB7="No Data",1,IF('Indicator Data imputation'!V6&lt;&gt;"",1,0))</f>
        <v>0</v>
      </c>
      <c r="V3" s="170">
        <f>IF('Indicator Data'!AC7="No Data",1,IF('Indicator Data imputation'!W6&lt;&gt;"",1,0))</f>
        <v>0</v>
      </c>
      <c r="W3" s="170">
        <f>IF('Indicator Data'!AD7="No Data",1,IF('Indicator Data imputation'!X6&lt;&gt;"",1,0))</f>
        <v>0</v>
      </c>
      <c r="X3" s="170">
        <f>IF('Indicator Data'!AE7="No Data",1,IF('Indicator Data imputation'!Y6&lt;&gt;"",1,0))</f>
        <v>1</v>
      </c>
      <c r="Y3" s="170">
        <f>IF('Indicator Data'!AF7="No Data",1,IF('Indicator Data imputation'!Z6&lt;&gt;"",1,0))</f>
        <v>0</v>
      </c>
      <c r="Z3" s="170">
        <f>IF('Indicator Data'!AG7="No Data",1,IF('Indicator Data imputation'!AA6&lt;&gt;"",1,0))</f>
        <v>0</v>
      </c>
      <c r="AA3" s="170">
        <f>IF('Indicator Data'!AH7="No Data",1,IF('Indicator Data imputation'!AB6&lt;&gt;"",1,0))</f>
        <v>0</v>
      </c>
      <c r="AB3" s="170">
        <f>IF('Indicator Data'!AI7="No Data",1,IF('Indicator Data imputation'!AC6&lt;&gt;"",1,0))</f>
        <v>0</v>
      </c>
      <c r="AC3" s="170">
        <f>IF('Indicator Data'!AJ7="No Data",1,IF('Indicator Data imputation'!AD6&lt;&gt;"",1,0))</f>
        <v>0</v>
      </c>
      <c r="AD3" s="170">
        <f>IF('Indicator Data'!AK7="No Data",1,IF('Indicator Data imputation'!AE6&lt;&gt;"",1,0))</f>
        <v>0</v>
      </c>
      <c r="AE3" s="170">
        <f>IF('Indicator Data'!AL7="No Data",1,IF('Indicator Data imputation'!AF6&lt;&gt;"",1,0))</f>
        <v>0</v>
      </c>
      <c r="AF3" s="170">
        <f>IF('Indicator Data'!AM7="No Data",1,IF('Indicator Data imputation'!AG6&lt;&gt;"",1,0))</f>
        <v>0</v>
      </c>
      <c r="AG3" s="170">
        <f>IF('Indicator Data'!AN7="No Data",1,IF('Indicator Data imputation'!AH6&lt;&gt;"",1,0))</f>
        <v>0</v>
      </c>
      <c r="AH3" s="170">
        <f>IF('Indicator Data'!AO7="No Data",1,IF('Indicator Data imputation'!AI6&lt;&gt;"",1,0))</f>
        <v>0</v>
      </c>
      <c r="AI3" s="170">
        <f>IF('Indicator Data'!AP7="No Data",1,IF('Indicator Data imputation'!AJ6&lt;&gt;"",1,0))</f>
        <v>0</v>
      </c>
      <c r="AJ3" s="170">
        <f>IF('Indicator Data'!AQ7="No Data",1,IF('Indicator Data imputation'!AK6&lt;&gt;"",1,0))</f>
        <v>0</v>
      </c>
      <c r="AK3" s="170">
        <f>IF('Indicator Data'!AR7="No Data",1,IF('Indicator Data imputation'!AL6&lt;&gt;"",1,0))</f>
        <v>1</v>
      </c>
      <c r="AL3" s="170">
        <f>IF('Indicator Data'!AS7="No Data",1,IF('Indicator Data imputation'!AM6&lt;&gt;"",1,0))</f>
        <v>0</v>
      </c>
      <c r="AM3" s="170">
        <f>IF('Indicator Data'!AT7="No Data",1,IF('Indicator Data imputation'!AN6&lt;&gt;"",1,0))</f>
        <v>0</v>
      </c>
      <c r="AN3" s="170">
        <f>IF('Indicator Data'!AU7="No Data",1,IF('Indicator Data imputation'!AO6&lt;&gt;"",1,0))</f>
        <v>0</v>
      </c>
      <c r="AO3" s="170">
        <f>IF('Indicator Data'!AV7="No Data",1,IF('Indicator Data imputation'!AP6&lt;&gt;"",1,0))</f>
        <v>0</v>
      </c>
      <c r="AP3" s="170">
        <f>IF('Indicator Data'!AW7="No Data",1,IF('Indicator Data imputation'!AQ6&lt;&gt;"",1,0))</f>
        <v>0</v>
      </c>
      <c r="AQ3" s="170">
        <f>IF('Indicator Data'!AX7="No Data",1,IF('Indicator Data imputation'!AR6&lt;&gt;"",1,0))</f>
        <v>0</v>
      </c>
      <c r="AR3" s="170">
        <f>IF('Indicator Data'!AY7="No Data",1,IF('Indicator Data imputation'!AS6&lt;&gt;"",1,0))</f>
        <v>0</v>
      </c>
      <c r="AS3" s="170">
        <f>IF('Indicator Data'!AZ7="No Data",1,IF('Indicator Data imputation'!AT6&lt;&gt;"",1,0))</f>
        <v>0</v>
      </c>
      <c r="AT3" s="170">
        <f>IF('Indicator Data'!BA7="No Data",1,IF('Indicator Data imputation'!AU6&lt;&gt;"",1,0))</f>
        <v>0</v>
      </c>
      <c r="AU3" s="170">
        <f>IF('Indicator Data'!BB7="No Data",1,IF('Indicator Data imputation'!AV6&lt;&gt;"",1,0))</f>
        <v>0</v>
      </c>
      <c r="AV3" s="170">
        <f>IF('Indicator Data'!BC7="No Data",1,IF('Indicator Data imputation'!AW6&lt;&gt;"",1,0))</f>
        <v>0</v>
      </c>
      <c r="AW3" s="170">
        <f>IF('Indicator Data'!BD7="No Data",1,IF('Indicator Data imputation'!AX6&lt;&gt;"",1,0))</f>
        <v>0</v>
      </c>
      <c r="AX3" s="170">
        <f>IF('Indicator Data'!BE7="No Data",1,IF('Indicator Data imputation'!AY6&lt;&gt;"",1,0))</f>
        <v>0</v>
      </c>
      <c r="AY3" s="170">
        <f>IF('Indicator Data'!BF7="No Data",1,IF('Indicator Data imputation'!AZ6&lt;&gt;"",1,0))</f>
        <v>0</v>
      </c>
      <c r="AZ3" s="170">
        <f>IF('Indicator Data'!BG7="No Data",1,IF('Indicator Data imputation'!BA6&lt;&gt;"",1,0))</f>
        <v>0</v>
      </c>
      <c r="BA3" s="5">
        <f t="shared" ref="BA3:BA66" si="0">SUM(B3:AZ3)</f>
        <v>2</v>
      </c>
      <c r="BB3" s="172">
        <f t="shared" ref="BB3:BB66" si="1">BA3/51</f>
        <v>3.9215686274509803E-2</v>
      </c>
    </row>
    <row r="4" spans="1:54" x14ac:dyDescent="0.25">
      <c r="A4" s="5" t="s">
        <v>4</v>
      </c>
      <c r="B4" s="170">
        <f>IF('Indicator Data'!I8="No Data",1,IF('Indicator Data imputation'!C7&lt;&gt;"",1,0))</f>
        <v>0</v>
      </c>
      <c r="C4" s="170">
        <f>IF('Indicator Data'!J8="No Data",1,IF('Indicator Data imputation'!D7&lt;&gt;"",1,0))</f>
        <v>0</v>
      </c>
      <c r="D4" s="170">
        <f>IF('Indicator Data'!K8="No Data",1,IF('Indicator Data imputation'!E7&lt;&gt;"",1,0))</f>
        <v>0</v>
      </c>
      <c r="E4" s="170">
        <f>IF('Indicator Data'!L8="No Data",1,IF('Indicator Data imputation'!F7&lt;&gt;"",1,0))</f>
        <v>0</v>
      </c>
      <c r="F4" s="170">
        <f>IF('Indicator Data'!M8="No Data",1,IF('Indicator Data imputation'!G7&lt;&gt;"",1,0))</f>
        <v>0</v>
      </c>
      <c r="G4" s="170">
        <f>IF('Indicator Data'!N8="No Data",1,IF('Indicator Data imputation'!H7&lt;&gt;"",1,0))</f>
        <v>0</v>
      </c>
      <c r="H4" s="170">
        <f>IF('Indicator Data'!O8="No Data",1,IF('Indicator Data imputation'!I7&lt;&gt;"",1,0))</f>
        <v>0</v>
      </c>
      <c r="I4" s="170">
        <f>IF('Indicator Data'!P8="No Data",1,IF('Indicator Data imputation'!J7&lt;&gt;"",1,0))</f>
        <v>0</v>
      </c>
      <c r="J4" s="170">
        <f>IF('Indicator Data'!Q8="No Data",1,IF('Indicator Data imputation'!K7&lt;&gt;"",1,0))</f>
        <v>0</v>
      </c>
      <c r="K4" s="170">
        <f>IF('Indicator Data'!R8="No Data",1,IF('Indicator Data imputation'!L7&lt;&gt;"",1,0))</f>
        <v>1</v>
      </c>
      <c r="L4" s="170">
        <f>IF('Indicator Data'!S8="No Data",1,IF('Indicator Data imputation'!M7&lt;&gt;"",1,0))</f>
        <v>0</v>
      </c>
      <c r="M4" s="170">
        <f>IF('Indicator Data'!T8="No Data",1,IF('Indicator Data imputation'!N7&lt;&gt;"",1,0))</f>
        <v>0</v>
      </c>
      <c r="N4" s="170">
        <f>IF('Indicator Data'!U8="No Data",1,IF('Indicator Data imputation'!O7&lt;&gt;"",1,0))</f>
        <v>0</v>
      </c>
      <c r="O4" s="170">
        <f>IF('Indicator Data'!V8="No Data",1,IF('Indicator Data imputation'!P7&lt;&gt;"",1,0))</f>
        <v>0</v>
      </c>
      <c r="P4" s="170">
        <f>IF('Indicator Data'!W8="No Data",1,IF('Indicator Data imputation'!Q7&lt;&gt;"",1,0))</f>
        <v>0</v>
      </c>
      <c r="Q4" s="170">
        <f>IF('Indicator Data'!X8="No Data",1,IF('Indicator Data imputation'!R7&lt;&gt;"",1,0))</f>
        <v>0</v>
      </c>
      <c r="R4" s="170">
        <f>IF('Indicator Data'!Y8="No Data",1,IF('Indicator Data imputation'!S7&lt;&gt;"",1,0))</f>
        <v>0</v>
      </c>
      <c r="S4" s="170">
        <f>IF('Indicator Data'!Z8="No Data",1,IF('Indicator Data imputation'!T7&lt;&gt;"",1,0))</f>
        <v>0</v>
      </c>
      <c r="T4" s="170">
        <f>IF('Indicator Data'!AA8="No Data",1,IF('Indicator Data imputation'!U7&lt;&gt;"",1,0))</f>
        <v>0</v>
      </c>
      <c r="U4" s="170">
        <f>IF('Indicator Data'!AB8="No Data",1,IF('Indicator Data imputation'!V7&lt;&gt;"",1,0))</f>
        <v>0</v>
      </c>
      <c r="V4" s="170">
        <f>IF('Indicator Data'!AC8="No Data",1,IF('Indicator Data imputation'!W7&lt;&gt;"",1,0))</f>
        <v>0</v>
      </c>
      <c r="W4" s="170">
        <f>IF('Indicator Data'!AD8="No Data",1,IF('Indicator Data imputation'!X7&lt;&gt;"",1,0))</f>
        <v>0</v>
      </c>
      <c r="X4" s="170">
        <f>IF('Indicator Data'!AE8="No Data",1,IF('Indicator Data imputation'!Y7&lt;&gt;"",1,0))</f>
        <v>0</v>
      </c>
      <c r="Y4" s="170">
        <f>IF('Indicator Data'!AF8="No Data",1,IF('Indicator Data imputation'!Z7&lt;&gt;"",1,0))</f>
        <v>0</v>
      </c>
      <c r="Z4" s="170">
        <f>IF('Indicator Data'!AG8="No Data",1,IF('Indicator Data imputation'!AA7&lt;&gt;"",1,0))</f>
        <v>1</v>
      </c>
      <c r="AA4" s="170">
        <f>IF('Indicator Data'!AH8="No Data",1,IF('Indicator Data imputation'!AB7&lt;&gt;"",1,0))</f>
        <v>0</v>
      </c>
      <c r="AB4" s="170">
        <f>IF('Indicator Data'!AI8="No Data",1,IF('Indicator Data imputation'!AC7&lt;&gt;"",1,0))</f>
        <v>0</v>
      </c>
      <c r="AC4" s="170">
        <f>IF('Indicator Data'!AJ8="No Data",1,IF('Indicator Data imputation'!AD7&lt;&gt;"",1,0))</f>
        <v>0</v>
      </c>
      <c r="AD4" s="170">
        <f>IF('Indicator Data'!AK8="No Data",1,IF('Indicator Data imputation'!AE7&lt;&gt;"",1,0))</f>
        <v>0</v>
      </c>
      <c r="AE4" s="170">
        <f>IF('Indicator Data'!AL8="No Data",1,IF('Indicator Data imputation'!AF7&lt;&gt;"",1,0))</f>
        <v>0</v>
      </c>
      <c r="AF4" s="170">
        <f>IF('Indicator Data'!AM8="No Data",1,IF('Indicator Data imputation'!AG7&lt;&gt;"",1,0))</f>
        <v>0</v>
      </c>
      <c r="AG4" s="170">
        <f>IF('Indicator Data'!AN8="No Data",1,IF('Indicator Data imputation'!AH7&lt;&gt;"",1,0))</f>
        <v>0</v>
      </c>
      <c r="AH4" s="170">
        <f>IF('Indicator Data'!AO8="No Data",1,IF('Indicator Data imputation'!AI7&lt;&gt;"",1,0))</f>
        <v>0</v>
      </c>
      <c r="AI4" s="170">
        <f>IF('Indicator Data'!AP8="No Data",1,IF('Indicator Data imputation'!AJ7&lt;&gt;"",1,0))</f>
        <v>0</v>
      </c>
      <c r="AJ4" s="170">
        <f>IF('Indicator Data'!AQ8="No Data",1,IF('Indicator Data imputation'!AK7&lt;&gt;"",1,0))</f>
        <v>0</v>
      </c>
      <c r="AK4" s="170">
        <f>IF('Indicator Data'!AR8="No Data",1,IF('Indicator Data imputation'!AL7&lt;&gt;"",1,0))</f>
        <v>0</v>
      </c>
      <c r="AL4" s="170">
        <f>IF('Indicator Data'!AS8="No Data",1,IF('Indicator Data imputation'!AM7&lt;&gt;"",1,0))</f>
        <v>0</v>
      </c>
      <c r="AM4" s="170">
        <f>IF('Indicator Data'!AT8="No Data",1,IF('Indicator Data imputation'!AN7&lt;&gt;"",1,0))</f>
        <v>0</v>
      </c>
      <c r="AN4" s="170">
        <f>IF('Indicator Data'!AU8="No Data",1,IF('Indicator Data imputation'!AO7&lt;&gt;"",1,0))</f>
        <v>0</v>
      </c>
      <c r="AO4" s="170">
        <f>IF('Indicator Data'!AV8="No Data",1,IF('Indicator Data imputation'!AP7&lt;&gt;"",1,0))</f>
        <v>0</v>
      </c>
      <c r="AP4" s="170">
        <f>IF('Indicator Data'!AW8="No Data",1,IF('Indicator Data imputation'!AQ7&lt;&gt;"",1,0))</f>
        <v>0</v>
      </c>
      <c r="AQ4" s="170">
        <f>IF('Indicator Data'!AX8="No Data",1,IF('Indicator Data imputation'!AR7&lt;&gt;"",1,0))</f>
        <v>0</v>
      </c>
      <c r="AR4" s="170">
        <f>IF('Indicator Data'!AY8="No Data",1,IF('Indicator Data imputation'!AS7&lt;&gt;"",1,0))</f>
        <v>0</v>
      </c>
      <c r="AS4" s="170">
        <f>IF('Indicator Data'!AZ8="No Data",1,IF('Indicator Data imputation'!AT7&lt;&gt;"",1,0))</f>
        <v>0</v>
      </c>
      <c r="AT4" s="170">
        <f>IF('Indicator Data'!BA8="No Data",1,IF('Indicator Data imputation'!AU7&lt;&gt;"",1,0))</f>
        <v>0</v>
      </c>
      <c r="AU4" s="170">
        <f>IF('Indicator Data'!BB8="No Data",1,IF('Indicator Data imputation'!AV7&lt;&gt;"",1,0))</f>
        <v>0</v>
      </c>
      <c r="AV4" s="170">
        <f>IF('Indicator Data'!BC8="No Data",1,IF('Indicator Data imputation'!AW7&lt;&gt;"",1,0))</f>
        <v>0</v>
      </c>
      <c r="AW4" s="170">
        <f>IF('Indicator Data'!BD8="No Data",1,IF('Indicator Data imputation'!AX7&lt;&gt;"",1,0))</f>
        <v>0</v>
      </c>
      <c r="AX4" s="170">
        <f>IF('Indicator Data'!BE8="No Data",1,IF('Indicator Data imputation'!AY7&lt;&gt;"",1,0))</f>
        <v>0</v>
      </c>
      <c r="AY4" s="170">
        <f>IF('Indicator Data'!BF8="No Data",1,IF('Indicator Data imputation'!AZ7&lt;&gt;"",1,0))</f>
        <v>0</v>
      </c>
      <c r="AZ4" s="170">
        <f>IF('Indicator Data'!BG8="No Data",1,IF('Indicator Data imputation'!BA7&lt;&gt;"",1,0))</f>
        <v>0</v>
      </c>
      <c r="BA4" s="5">
        <f t="shared" si="0"/>
        <v>2</v>
      </c>
      <c r="BB4" s="172">
        <f t="shared" si="1"/>
        <v>3.9215686274509803E-2</v>
      </c>
    </row>
    <row r="5" spans="1:54" x14ac:dyDescent="0.25">
      <c r="A5" s="5" t="s">
        <v>6</v>
      </c>
      <c r="B5" s="170">
        <f>IF('Indicator Data'!I9="No Data",1,IF('Indicator Data imputation'!C8&lt;&gt;"",1,0))</f>
        <v>0</v>
      </c>
      <c r="C5" s="170">
        <f>IF('Indicator Data'!J9="No Data",1,IF('Indicator Data imputation'!D8&lt;&gt;"",1,0))</f>
        <v>0</v>
      </c>
      <c r="D5" s="170">
        <f>IF('Indicator Data'!K9="No Data",1,IF('Indicator Data imputation'!E8&lt;&gt;"",1,0))</f>
        <v>0</v>
      </c>
      <c r="E5" s="170">
        <f>IF('Indicator Data'!L9="No Data",1,IF('Indicator Data imputation'!F8&lt;&gt;"",1,0))</f>
        <v>0</v>
      </c>
      <c r="F5" s="170">
        <f>IF('Indicator Data'!M9="No Data",1,IF('Indicator Data imputation'!G8&lt;&gt;"",1,0))</f>
        <v>0</v>
      </c>
      <c r="G5" s="170">
        <f>IF('Indicator Data'!N9="No Data",1,IF('Indicator Data imputation'!H8&lt;&gt;"",1,0))</f>
        <v>0</v>
      </c>
      <c r="H5" s="170">
        <f>IF('Indicator Data'!O9="No Data",1,IF('Indicator Data imputation'!I8&lt;&gt;"",1,0))</f>
        <v>0</v>
      </c>
      <c r="I5" s="170">
        <f>IF('Indicator Data'!P9="No Data",1,IF('Indicator Data imputation'!J8&lt;&gt;"",1,0))</f>
        <v>0</v>
      </c>
      <c r="J5" s="170">
        <f>IF('Indicator Data'!Q9="No Data",1,IF('Indicator Data imputation'!K8&lt;&gt;"",1,0))</f>
        <v>0</v>
      </c>
      <c r="K5" s="170">
        <f>IF('Indicator Data'!R9="No Data",1,IF('Indicator Data imputation'!L8&lt;&gt;"",1,0))</f>
        <v>1</v>
      </c>
      <c r="L5" s="170">
        <f>IF('Indicator Data'!S9="No Data",1,IF('Indicator Data imputation'!M8&lt;&gt;"",1,0))</f>
        <v>0</v>
      </c>
      <c r="M5" s="170">
        <f>IF('Indicator Data'!T9="No Data",1,IF('Indicator Data imputation'!N8&lt;&gt;"",1,0))</f>
        <v>0</v>
      </c>
      <c r="N5" s="170">
        <f>IF('Indicator Data'!U9="No Data",1,IF('Indicator Data imputation'!O8&lt;&gt;"",1,0))</f>
        <v>0</v>
      </c>
      <c r="O5" s="170">
        <f>IF('Indicator Data'!V9="No Data",1,IF('Indicator Data imputation'!P8&lt;&gt;"",1,0))</f>
        <v>0</v>
      </c>
      <c r="P5" s="170">
        <f>IF('Indicator Data'!W9="No Data",1,IF('Indicator Data imputation'!Q8&lt;&gt;"",1,0))</f>
        <v>0</v>
      </c>
      <c r="Q5" s="170">
        <f>IF('Indicator Data'!X9="No Data",1,IF('Indicator Data imputation'!R8&lt;&gt;"",1,0))</f>
        <v>0</v>
      </c>
      <c r="R5" s="170">
        <f>IF('Indicator Data'!Y9="No Data",1,IF('Indicator Data imputation'!S8&lt;&gt;"",1,0))</f>
        <v>0</v>
      </c>
      <c r="S5" s="170">
        <f>IF('Indicator Data'!Z9="No Data",1,IF('Indicator Data imputation'!T8&lt;&gt;"",1,0))</f>
        <v>0</v>
      </c>
      <c r="T5" s="170">
        <f>IF('Indicator Data'!AA9="No Data",1,IF('Indicator Data imputation'!U8&lt;&gt;"",1,0))</f>
        <v>0</v>
      </c>
      <c r="U5" s="170">
        <f>IF('Indicator Data'!AB9="No Data",1,IF('Indicator Data imputation'!V8&lt;&gt;"",1,0))</f>
        <v>0</v>
      </c>
      <c r="V5" s="170">
        <f>IF('Indicator Data'!AC9="No Data",1,IF('Indicator Data imputation'!W8&lt;&gt;"",1,0))</f>
        <v>0</v>
      </c>
      <c r="W5" s="170">
        <f>IF('Indicator Data'!AD9="No Data",1,IF('Indicator Data imputation'!X8&lt;&gt;"",1,0))</f>
        <v>0</v>
      </c>
      <c r="X5" s="170">
        <f>IF('Indicator Data'!AE9="No Data",1,IF('Indicator Data imputation'!Y8&lt;&gt;"",1,0))</f>
        <v>0</v>
      </c>
      <c r="Y5" s="170">
        <f>IF('Indicator Data'!AF9="No Data",1,IF('Indicator Data imputation'!Z8&lt;&gt;"",1,0))</f>
        <v>1</v>
      </c>
      <c r="Z5" s="170">
        <f>IF('Indicator Data'!AG9="No Data",1,IF('Indicator Data imputation'!AA8&lt;&gt;"",1,0))</f>
        <v>0</v>
      </c>
      <c r="AA5" s="170">
        <f>IF('Indicator Data'!AH9="No Data",1,IF('Indicator Data imputation'!AB8&lt;&gt;"",1,0))</f>
        <v>0</v>
      </c>
      <c r="AB5" s="170">
        <f>IF('Indicator Data'!AI9="No Data",1,IF('Indicator Data imputation'!AC8&lt;&gt;"",1,0))</f>
        <v>0</v>
      </c>
      <c r="AC5" s="170">
        <f>IF('Indicator Data'!AJ9="No Data",1,IF('Indicator Data imputation'!AD8&lt;&gt;"",1,0))</f>
        <v>0</v>
      </c>
      <c r="AD5" s="170">
        <f>IF('Indicator Data'!AK9="No Data",1,IF('Indicator Data imputation'!AE8&lt;&gt;"",1,0))</f>
        <v>0</v>
      </c>
      <c r="AE5" s="170">
        <f>IF('Indicator Data'!AL9="No Data",1,IF('Indicator Data imputation'!AF8&lt;&gt;"",1,0))</f>
        <v>0</v>
      </c>
      <c r="AF5" s="170">
        <f>IF('Indicator Data'!AM9="No Data",1,IF('Indicator Data imputation'!AG8&lt;&gt;"",1,0))</f>
        <v>0</v>
      </c>
      <c r="AG5" s="170">
        <f>IF('Indicator Data'!AN9="No Data",1,IF('Indicator Data imputation'!AH8&lt;&gt;"",1,0))</f>
        <v>0</v>
      </c>
      <c r="AH5" s="170">
        <f>IF('Indicator Data'!AO9="No Data",1,IF('Indicator Data imputation'!AI8&lt;&gt;"",1,0))</f>
        <v>0</v>
      </c>
      <c r="AI5" s="170">
        <f>IF('Indicator Data'!AP9="No Data",1,IF('Indicator Data imputation'!AJ8&lt;&gt;"",1,0))</f>
        <v>0</v>
      </c>
      <c r="AJ5" s="170">
        <f>IF('Indicator Data'!AQ9="No Data",1,IF('Indicator Data imputation'!AK8&lt;&gt;"",1,0))</f>
        <v>0</v>
      </c>
      <c r="AK5" s="170">
        <f>IF('Indicator Data'!AR9="No Data",1,IF('Indicator Data imputation'!AL8&lt;&gt;"",1,0))</f>
        <v>0</v>
      </c>
      <c r="AL5" s="170">
        <f>IF('Indicator Data'!AS9="No Data",1,IF('Indicator Data imputation'!AM8&lt;&gt;"",1,0))</f>
        <v>0</v>
      </c>
      <c r="AM5" s="170">
        <f>IF('Indicator Data'!AT9="No Data",1,IF('Indicator Data imputation'!AN8&lt;&gt;"",1,0))</f>
        <v>0</v>
      </c>
      <c r="AN5" s="170">
        <f>IF('Indicator Data'!AU9="No Data",1,IF('Indicator Data imputation'!AO8&lt;&gt;"",1,0))</f>
        <v>0</v>
      </c>
      <c r="AO5" s="170">
        <f>IF('Indicator Data'!AV9="No Data",1,IF('Indicator Data imputation'!AP8&lt;&gt;"",1,0))</f>
        <v>0</v>
      </c>
      <c r="AP5" s="170">
        <f>IF('Indicator Data'!AW9="No Data",1,IF('Indicator Data imputation'!AQ8&lt;&gt;"",1,0))</f>
        <v>0</v>
      </c>
      <c r="AQ5" s="170">
        <f>IF('Indicator Data'!AX9="No Data",1,IF('Indicator Data imputation'!AR8&lt;&gt;"",1,0))</f>
        <v>0</v>
      </c>
      <c r="AR5" s="170">
        <f>IF('Indicator Data'!AY9="No Data",1,IF('Indicator Data imputation'!AS8&lt;&gt;"",1,0))</f>
        <v>0</v>
      </c>
      <c r="AS5" s="170">
        <f>IF('Indicator Data'!AZ9="No Data",1,IF('Indicator Data imputation'!AT8&lt;&gt;"",1,0))</f>
        <v>0</v>
      </c>
      <c r="AT5" s="170">
        <f>IF('Indicator Data'!BA9="No Data",1,IF('Indicator Data imputation'!AU8&lt;&gt;"",1,0))</f>
        <v>0</v>
      </c>
      <c r="AU5" s="170">
        <f>IF('Indicator Data'!BB9="No Data",1,IF('Indicator Data imputation'!AV8&lt;&gt;"",1,0))</f>
        <v>0</v>
      </c>
      <c r="AV5" s="170">
        <f>IF('Indicator Data'!BC9="No Data",1,IF('Indicator Data imputation'!AW8&lt;&gt;"",1,0))</f>
        <v>0</v>
      </c>
      <c r="AW5" s="170">
        <f>IF('Indicator Data'!BD9="No Data",1,IF('Indicator Data imputation'!AX8&lt;&gt;"",1,0))</f>
        <v>0</v>
      </c>
      <c r="AX5" s="170">
        <f>IF('Indicator Data'!BE9="No Data",1,IF('Indicator Data imputation'!AY8&lt;&gt;"",1,0))</f>
        <v>0</v>
      </c>
      <c r="AY5" s="170">
        <f>IF('Indicator Data'!BF9="No Data",1,IF('Indicator Data imputation'!AZ8&lt;&gt;"",1,0))</f>
        <v>0</v>
      </c>
      <c r="AZ5" s="170">
        <f>IF('Indicator Data'!BG9="No Data",1,IF('Indicator Data imputation'!BA8&lt;&gt;"",1,0))</f>
        <v>0</v>
      </c>
      <c r="BA5" s="5">
        <f t="shared" si="0"/>
        <v>2</v>
      </c>
      <c r="BB5" s="172">
        <f t="shared" si="1"/>
        <v>3.9215686274509803E-2</v>
      </c>
    </row>
    <row r="6" spans="1:54" x14ac:dyDescent="0.25">
      <c r="A6" s="5" t="s">
        <v>8</v>
      </c>
      <c r="B6" s="170">
        <f>IF('Indicator Data'!I10="No Data",1,IF('Indicator Data imputation'!C9&lt;&gt;"",1,0))</f>
        <v>0</v>
      </c>
      <c r="C6" s="170">
        <f>IF('Indicator Data'!J10="No Data",1,IF('Indicator Data imputation'!D9&lt;&gt;"",1,0))</f>
        <v>0</v>
      </c>
      <c r="D6" s="170">
        <f>IF('Indicator Data'!K10="No Data",1,IF('Indicator Data imputation'!E9&lt;&gt;"",1,0))</f>
        <v>0</v>
      </c>
      <c r="E6" s="170">
        <f>IF('Indicator Data'!L10="No Data",1,IF('Indicator Data imputation'!F9&lt;&gt;"",1,0))</f>
        <v>0</v>
      </c>
      <c r="F6" s="170">
        <f>IF('Indicator Data'!M10="No Data",1,IF('Indicator Data imputation'!G9&lt;&gt;"",1,0))</f>
        <v>0</v>
      </c>
      <c r="G6" s="170">
        <f>IF('Indicator Data'!N10="No Data",1,IF('Indicator Data imputation'!H9&lt;&gt;"",1,0))</f>
        <v>0</v>
      </c>
      <c r="H6" s="170">
        <f>IF('Indicator Data'!O10="No Data",1,IF('Indicator Data imputation'!I9&lt;&gt;"",1,0))</f>
        <v>0</v>
      </c>
      <c r="I6" s="170">
        <f>IF('Indicator Data'!P10="No Data",1,IF('Indicator Data imputation'!J9&lt;&gt;"",1,0))</f>
        <v>0</v>
      </c>
      <c r="J6" s="170">
        <f>IF('Indicator Data'!Q10="No Data",1,IF('Indicator Data imputation'!K9&lt;&gt;"",1,0))</f>
        <v>0</v>
      </c>
      <c r="K6" s="170">
        <f>IF('Indicator Data'!R10="No Data",1,IF('Indicator Data imputation'!L9&lt;&gt;"",1,0))</f>
        <v>1</v>
      </c>
      <c r="L6" s="170">
        <f>IF('Indicator Data'!S10="No Data",1,IF('Indicator Data imputation'!M9&lt;&gt;"",1,0))</f>
        <v>0</v>
      </c>
      <c r="M6" s="170">
        <f>IF('Indicator Data'!T10="No Data",1,IF('Indicator Data imputation'!N9&lt;&gt;"",1,0))</f>
        <v>0</v>
      </c>
      <c r="N6" s="170">
        <f>IF('Indicator Data'!U10="No Data",1,IF('Indicator Data imputation'!O9&lt;&gt;"",1,0))</f>
        <v>0</v>
      </c>
      <c r="O6" s="170">
        <f>IF('Indicator Data'!V10="No Data",1,IF('Indicator Data imputation'!P9&lt;&gt;"",1,0))</f>
        <v>0</v>
      </c>
      <c r="P6" s="170">
        <f>IF('Indicator Data'!W10="No Data",1,IF('Indicator Data imputation'!Q9&lt;&gt;"",1,0))</f>
        <v>0</v>
      </c>
      <c r="Q6" s="170">
        <f>IF('Indicator Data'!X10="No Data",1,IF('Indicator Data imputation'!R9&lt;&gt;"",1,0))</f>
        <v>1</v>
      </c>
      <c r="R6" s="170">
        <f>IF('Indicator Data'!Y10="No Data",1,IF('Indicator Data imputation'!S9&lt;&gt;"",1,0))</f>
        <v>1</v>
      </c>
      <c r="S6" s="170">
        <f>IF('Indicator Data'!Z10="No Data",1,IF('Indicator Data imputation'!T9&lt;&gt;"",1,0))</f>
        <v>0</v>
      </c>
      <c r="T6" s="170">
        <f>IF('Indicator Data'!AA10="No Data",1,IF('Indicator Data imputation'!U9&lt;&gt;"",1,0))</f>
        <v>0</v>
      </c>
      <c r="U6" s="170">
        <f>IF('Indicator Data'!AB10="No Data",1,IF('Indicator Data imputation'!V9&lt;&gt;"",1,0))</f>
        <v>1</v>
      </c>
      <c r="V6" s="170">
        <f>IF('Indicator Data'!AC10="No Data",1,IF('Indicator Data imputation'!W9&lt;&gt;"",1,0))</f>
        <v>0</v>
      </c>
      <c r="W6" s="170">
        <f>IF('Indicator Data'!AD10="No Data",1,IF('Indicator Data imputation'!X9&lt;&gt;"",1,0))</f>
        <v>1</v>
      </c>
      <c r="X6" s="170">
        <f>IF('Indicator Data'!AE10="No Data",1,IF('Indicator Data imputation'!Y9&lt;&gt;"",1,0))</f>
        <v>1</v>
      </c>
      <c r="Y6" s="170">
        <f>IF('Indicator Data'!AF10="No Data",1,IF('Indicator Data imputation'!Z9&lt;&gt;"",1,0))</f>
        <v>1</v>
      </c>
      <c r="Z6" s="170">
        <f>IF('Indicator Data'!AG10="No Data",1,IF('Indicator Data imputation'!AA9&lt;&gt;"",1,0))</f>
        <v>0</v>
      </c>
      <c r="AA6" s="170">
        <f>IF('Indicator Data'!AH10="No Data",1,IF('Indicator Data imputation'!AB9&lt;&gt;"",1,0))</f>
        <v>0</v>
      </c>
      <c r="AB6" s="170">
        <f>IF('Indicator Data'!AI10="No Data",1,IF('Indicator Data imputation'!AC9&lt;&gt;"",1,0))</f>
        <v>0</v>
      </c>
      <c r="AC6" s="170">
        <f>IF('Indicator Data'!AJ10="No Data",1,IF('Indicator Data imputation'!AD9&lt;&gt;"",1,0))</f>
        <v>0</v>
      </c>
      <c r="AD6" s="170">
        <f>IF('Indicator Data'!AK10="No Data",1,IF('Indicator Data imputation'!AE9&lt;&gt;"",1,0))</f>
        <v>0</v>
      </c>
      <c r="AE6" s="170">
        <f>IF('Indicator Data'!AL10="No Data",1,IF('Indicator Data imputation'!AF9&lt;&gt;"",1,0))</f>
        <v>0</v>
      </c>
      <c r="AF6" s="170">
        <f>IF('Indicator Data'!AM10="No Data",1,IF('Indicator Data imputation'!AG9&lt;&gt;"",1,0))</f>
        <v>0</v>
      </c>
      <c r="AG6" s="170">
        <f>IF('Indicator Data'!AN10="No Data",1,IF('Indicator Data imputation'!AH9&lt;&gt;"",1,0))</f>
        <v>0</v>
      </c>
      <c r="AH6" s="170">
        <f>IF('Indicator Data'!AO10="No Data",1,IF('Indicator Data imputation'!AI9&lt;&gt;"",1,0))</f>
        <v>0</v>
      </c>
      <c r="AI6" s="170">
        <f>IF('Indicator Data'!AP10="No Data",1,IF('Indicator Data imputation'!AJ9&lt;&gt;"",1,0))</f>
        <v>0</v>
      </c>
      <c r="AJ6" s="170">
        <f>IF('Indicator Data'!AQ10="No Data",1,IF('Indicator Data imputation'!AK9&lt;&gt;"",1,0))</f>
        <v>1</v>
      </c>
      <c r="AK6" s="170">
        <f>IF('Indicator Data'!AR10="No Data",1,IF('Indicator Data imputation'!AL9&lt;&gt;"",1,0))</f>
        <v>0</v>
      </c>
      <c r="AL6" s="170">
        <f>IF('Indicator Data'!AS10="No Data",1,IF('Indicator Data imputation'!AM9&lt;&gt;"",1,0))</f>
        <v>0</v>
      </c>
      <c r="AM6" s="170">
        <f>IF('Indicator Data'!AT10="No Data",1,IF('Indicator Data imputation'!AN9&lt;&gt;"",1,0))</f>
        <v>1</v>
      </c>
      <c r="AN6" s="170">
        <f>IF('Indicator Data'!AU10="No Data",1,IF('Indicator Data imputation'!AO9&lt;&gt;"",1,0))</f>
        <v>1</v>
      </c>
      <c r="AO6" s="170">
        <f>IF('Indicator Data'!AV10="No Data",1,IF('Indicator Data imputation'!AP9&lt;&gt;"",1,0))</f>
        <v>0</v>
      </c>
      <c r="AP6" s="170">
        <f>IF('Indicator Data'!AW10="No Data",1,IF('Indicator Data imputation'!AQ9&lt;&gt;"",1,0))</f>
        <v>0</v>
      </c>
      <c r="AQ6" s="170">
        <f>IF('Indicator Data'!AX10="No Data",1,IF('Indicator Data imputation'!AR9&lt;&gt;"",1,0))</f>
        <v>0</v>
      </c>
      <c r="AR6" s="170">
        <f>IF('Indicator Data'!AY10="No Data",1,IF('Indicator Data imputation'!AS9&lt;&gt;"",1,0))</f>
        <v>0</v>
      </c>
      <c r="AS6" s="170">
        <f>IF('Indicator Data'!AZ10="No Data",1,IF('Indicator Data imputation'!AT9&lt;&gt;"",1,0))</f>
        <v>0</v>
      </c>
      <c r="AT6" s="170">
        <f>IF('Indicator Data'!BA10="No Data",1,IF('Indicator Data imputation'!AU9&lt;&gt;"",1,0))</f>
        <v>0</v>
      </c>
      <c r="AU6" s="170">
        <f>IF('Indicator Data'!BB10="No Data",1,IF('Indicator Data imputation'!AV9&lt;&gt;"",1,0))</f>
        <v>0</v>
      </c>
      <c r="AV6" s="170">
        <f>IF('Indicator Data'!BC10="No Data",1,IF('Indicator Data imputation'!AW9&lt;&gt;"",1,0))</f>
        <v>0</v>
      </c>
      <c r="AW6" s="170">
        <f>IF('Indicator Data'!BD10="No Data",1,IF('Indicator Data imputation'!AX9&lt;&gt;"",1,0))</f>
        <v>0</v>
      </c>
      <c r="AX6" s="170">
        <f>IF('Indicator Data'!BE10="No Data",1,IF('Indicator Data imputation'!AY9&lt;&gt;"",1,0))</f>
        <v>0</v>
      </c>
      <c r="AY6" s="170">
        <f>IF('Indicator Data'!BF10="No Data",1,IF('Indicator Data imputation'!AZ9&lt;&gt;"",1,0))</f>
        <v>0</v>
      </c>
      <c r="AZ6" s="170">
        <f>IF('Indicator Data'!BG10="No Data",1,IF('Indicator Data imputation'!BA9&lt;&gt;"",1,0))</f>
        <v>0</v>
      </c>
      <c r="BA6" s="5">
        <f t="shared" si="0"/>
        <v>10</v>
      </c>
      <c r="BB6" s="172">
        <f t="shared" si="1"/>
        <v>0.19607843137254902</v>
      </c>
    </row>
    <row r="7" spans="1:54" x14ac:dyDescent="0.25">
      <c r="A7" s="5" t="s">
        <v>10</v>
      </c>
      <c r="B7" s="170">
        <f>IF('Indicator Data'!I11="No Data",1,IF('Indicator Data imputation'!C10&lt;&gt;"",1,0))</f>
        <v>0</v>
      </c>
      <c r="C7" s="170">
        <f>IF('Indicator Data'!J11="No Data",1,IF('Indicator Data imputation'!D10&lt;&gt;"",1,0))</f>
        <v>0</v>
      </c>
      <c r="D7" s="170">
        <f>IF('Indicator Data'!K11="No Data",1,IF('Indicator Data imputation'!E10&lt;&gt;"",1,0))</f>
        <v>0</v>
      </c>
      <c r="E7" s="170">
        <f>IF('Indicator Data'!L11="No Data",1,IF('Indicator Data imputation'!F10&lt;&gt;"",1,0))</f>
        <v>0</v>
      </c>
      <c r="F7" s="170">
        <f>IF('Indicator Data'!M11="No Data",1,IF('Indicator Data imputation'!G10&lt;&gt;"",1,0))</f>
        <v>0</v>
      </c>
      <c r="G7" s="170">
        <f>IF('Indicator Data'!N11="No Data",1,IF('Indicator Data imputation'!H10&lt;&gt;"",1,0))</f>
        <v>0</v>
      </c>
      <c r="H7" s="170">
        <f>IF('Indicator Data'!O11="No Data",1,IF('Indicator Data imputation'!I10&lt;&gt;"",1,0))</f>
        <v>0</v>
      </c>
      <c r="I7" s="170">
        <f>IF('Indicator Data'!P11="No Data",1,IF('Indicator Data imputation'!J10&lt;&gt;"",1,0))</f>
        <v>0</v>
      </c>
      <c r="J7" s="170">
        <f>IF('Indicator Data'!Q11="No Data",1,IF('Indicator Data imputation'!K10&lt;&gt;"",1,0))</f>
        <v>0</v>
      </c>
      <c r="K7" s="170">
        <f>IF('Indicator Data'!R11="No Data",1,IF('Indicator Data imputation'!L10&lt;&gt;"",1,0))</f>
        <v>0</v>
      </c>
      <c r="L7" s="170">
        <f>IF('Indicator Data'!S11="No Data",1,IF('Indicator Data imputation'!M10&lt;&gt;"",1,0))</f>
        <v>0</v>
      </c>
      <c r="M7" s="170">
        <f>IF('Indicator Data'!T11="No Data",1,IF('Indicator Data imputation'!N10&lt;&gt;"",1,0))</f>
        <v>0</v>
      </c>
      <c r="N7" s="170">
        <f>IF('Indicator Data'!U11="No Data",1,IF('Indicator Data imputation'!O10&lt;&gt;"",1,0))</f>
        <v>0</v>
      </c>
      <c r="O7" s="170">
        <f>IF('Indicator Data'!V11="No Data",1,IF('Indicator Data imputation'!P10&lt;&gt;"",1,0))</f>
        <v>0</v>
      </c>
      <c r="P7" s="170">
        <f>IF('Indicator Data'!W11="No Data",1,IF('Indicator Data imputation'!Q10&lt;&gt;"",1,0))</f>
        <v>0</v>
      </c>
      <c r="Q7" s="170">
        <f>IF('Indicator Data'!X11="No Data",1,IF('Indicator Data imputation'!R10&lt;&gt;"",1,0))</f>
        <v>1</v>
      </c>
      <c r="R7" s="170">
        <f>IF('Indicator Data'!Y11="No Data",1,IF('Indicator Data imputation'!S10&lt;&gt;"",1,0))</f>
        <v>0</v>
      </c>
      <c r="S7" s="170">
        <f>IF('Indicator Data'!Z11="No Data",1,IF('Indicator Data imputation'!T10&lt;&gt;"",1,0))</f>
        <v>0</v>
      </c>
      <c r="T7" s="170">
        <f>IF('Indicator Data'!AA11="No Data",1,IF('Indicator Data imputation'!U10&lt;&gt;"",1,0))</f>
        <v>0</v>
      </c>
      <c r="U7" s="170">
        <f>IF('Indicator Data'!AB11="No Data",1,IF('Indicator Data imputation'!V10&lt;&gt;"",1,0))</f>
        <v>0</v>
      </c>
      <c r="V7" s="170">
        <f>IF('Indicator Data'!AC11="No Data",1,IF('Indicator Data imputation'!W10&lt;&gt;"",1,0))</f>
        <v>0</v>
      </c>
      <c r="W7" s="170">
        <f>IF('Indicator Data'!AD11="No Data",1,IF('Indicator Data imputation'!X10&lt;&gt;"",1,0))</f>
        <v>0</v>
      </c>
      <c r="X7" s="170">
        <f>IF('Indicator Data'!AE11="No Data",1,IF('Indicator Data imputation'!Y10&lt;&gt;"",1,0))</f>
        <v>1</v>
      </c>
      <c r="Y7" s="170">
        <f>IF('Indicator Data'!AF11="No Data",1,IF('Indicator Data imputation'!Z10&lt;&gt;"",1,0))</f>
        <v>0</v>
      </c>
      <c r="Z7" s="170">
        <f>IF('Indicator Data'!AG11="No Data",1,IF('Indicator Data imputation'!AA10&lt;&gt;"",1,0))</f>
        <v>0</v>
      </c>
      <c r="AA7" s="170">
        <f>IF('Indicator Data'!AH11="No Data",1,IF('Indicator Data imputation'!AB10&lt;&gt;"",1,0))</f>
        <v>0</v>
      </c>
      <c r="AB7" s="170">
        <f>IF('Indicator Data'!AI11="No Data",1,IF('Indicator Data imputation'!AC10&lt;&gt;"",1,0))</f>
        <v>0</v>
      </c>
      <c r="AC7" s="170">
        <f>IF('Indicator Data'!AJ11="No Data",1,IF('Indicator Data imputation'!AD10&lt;&gt;"",1,0))</f>
        <v>0</v>
      </c>
      <c r="AD7" s="170">
        <f>IF('Indicator Data'!AK11="No Data",1,IF('Indicator Data imputation'!AE10&lt;&gt;"",1,0))</f>
        <v>0</v>
      </c>
      <c r="AE7" s="170">
        <f>IF('Indicator Data'!AL11="No Data",1,IF('Indicator Data imputation'!AF10&lt;&gt;"",1,0))</f>
        <v>0</v>
      </c>
      <c r="AF7" s="170">
        <f>IF('Indicator Data'!AM11="No Data",1,IF('Indicator Data imputation'!AG10&lt;&gt;"",1,0))</f>
        <v>0</v>
      </c>
      <c r="AG7" s="170">
        <f>IF('Indicator Data'!AN11="No Data",1,IF('Indicator Data imputation'!AH10&lt;&gt;"",1,0))</f>
        <v>0</v>
      </c>
      <c r="AH7" s="170">
        <f>IF('Indicator Data'!AO11="No Data",1,IF('Indicator Data imputation'!AI10&lt;&gt;"",1,0))</f>
        <v>0</v>
      </c>
      <c r="AI7" s="170">
        <f>IF('Indicator Data'!AP11="No Data",1,IF('Indicator Data imputation'!AJ10&lt;&gt;"",1,0))</f>
        <v>1</v>
      </c>
      <c r="AJ7" s="170">
        <f>IF('Indicator Data'!AQ11="No Data",1,IF('Indicator Data imputation'!AK10&lt;&gt;"",1,0))</f>
        <v>1</v>
      </c>
      <c r="AK7" s="170">
        <f>IF('Indicator Data'!AR11="No Data",1,IF('Indicator Data imputation'!AL10&lt;&gt;"",1,0))</f>
        <v>0</v>
      </c>
      <c r="AL7" s="170">
        <f>IF('Indicator Data'!AS11="No Data",1,IF('Indicator Data imputation'!AM10&lt;&gt;"",1,0))</f>
        <v>0</v>
      </c>
      <c r="AM7" s="170">
        <f>IF('Indicator Data'!AT11="No Data",1,IF('Indicator Data imputation'!AN10&lt;&gt;"",1,0))</f>
        <v>0</v>
      </c>
      <c r="AN7" s="170">
        <f>IF('Indicator Data'!AU11="No Data",1,IF('Indicator Data imputation'!AO10&lt;&gt;"",1,0))</f>
        <v>0</v>
      </c>
      <c r="AO7" s="170">
        <f>IF('Indicator Data'!AV11="No Data",1,IF('Indicator Data imputation'!AP10&lt;&gt;"",1,0))</f>
        <v>0</v>
      </c>
      <c r="AP7" s="170">
        <f>IF('Indicator Data'!AW11="No Data",1,IF('Indicator Data imputation'!AQ10&lt;&gt;"",1,0))</f>
        <v>0</v>
      </c>
      <c r="AQ7" s="170">
        <f>IF('Indicator Data'!AX11="No Data",1,IF('Indicator Data imputation'!AR10&lt;&gt;"",1,0))</f>
        <v>0</v>
      </c>
      <c r="AR7" s="170">
        <f>IF('Indicator Data'!AY11="No Data",1,IF('Indicator Data imputation'!AS10&lt;&gt;"",1,0))</f>
        <v>0</v>
      </c>
      <c r="AS7" s="170">
        <f>IF('Indicator Data'!AZ11="No Data",1,IF('Indicator Data imputation'!AT10&lt;&gt;"",1,0))</f>
        <v>0</v>
      </c>
      <c r="AT7" s="170">
        <f>IF('Indicator Data'!BA11="No Data",1,IF('Indicator Data imputation'!AU10&lt;&gt;"",1,0))</f>
        <v>0</v>
      </c>
      <c r="AU7" s="170">
        <f>IF('Indicator Data'!BB11="No Data",1,IF('Indicator Data imputation'!AV10&lt;&gt;"",1,0))</f>
        <v>0</v>
      </c>
      <c r="AV7" s="170">
        <f>IF('Indicator Data'!BC11="No Data",1,IF('Indicator Data imputation'!AW10&lt;&gt;"",1,0))</f>
        <v>0</v>
      </c>
      <c r="AW7" s="170">
        <f>IF('Indicator Data'!BD11="No Data",1,IF('Indicator Data imputation'!AX10&lt;&gt;"",1,0))</f>
        <v>0</v>
      </c>
      <c r="AX7" s="170">
        <f>IF('Indicator Data'!BE11="No Data",1,IF('Indicator Data imputation'!AY10&lt;&gt;"",1,0))</f>
        <v>0</v>
      </c>
      <c r="AY7" s="170">
        <f>IF('Indicator Data'!BF11="No Data",1,IF('Indicator Data imputation'!AZ10&lt;&gt;"",1,0))</f>
        <v>0</v>
      </c>
      <c r="AZ7" s="170">
        <f>IF('Indicator Data'!BG11="No Data",1,IF('Indicator Data imputation'!BA10&lt;&gt;"",1,0))</f>
        <v>0</v>
      </c>
      <c r="BA7" s="5">
        <f t="shared" si="0"/>
        <v>4</v>
      </c>
      <c r="BB7" s="172">
        <f t="shared" si="1"/>
        <v>7.8431372549019607E-2</v>
      </c>
    </row>
    <row r="8" spans="1:54" x14ac:dyDescent="0.25">
      <c r="A8" s="5" t="s">
        <v>12</v>
      </c>
      <c r="B8" s="170">
        <f>IF('Indicator Data'!I12="No Data",1,IF('Indicator Data imputation'!C11&lt;&gt;"",1,0))</f>
        <v>0</v>
      </c>
      <c r="C8" s="170">
        <f>IF('Indicator Data'!J12="No Data",1,IF('Indicator Data imputation'!D11&lt;&gt;"",1,0))</f>
        <v>0</v>
      </c>
      <c r="D8" s="170">
        <f>IF('Indicator Data'!K12="No Data",1,IF('Indicator Data imputation'!E11&lt;&gt;"",1,0))</f>
        <v>0</v>
      </c>
      <c r="E8" s="170">
        <f>IF('Indicator Data'!L12="No Data",1,IF('Indicator Data imputation'!F11&lt;&gt;"",1,0))</f>
        <v>0</v>
      </c>
      <c r="F8" s="170">
        <f>IF('Indicator Data'!M12="No Data",1,IF('Indicator Data imputation'!G11&lt;&gt;"",1,0))</f>
        <v>0</v>
      </c>
      <c r="G8" s="170">
        <f>IF('Indicator Data'!N12="No Data",1,IF('Indicator Data imputation'!H11&lt;&gt;"",1,0))</f>
        <v>0</v>
      </c>
      <c r="H8" s="170">
        <f>IF('Indicator Data'!O12="No Data",1,IF('Indicator Data imputation'!I11&lt;&gt;"",1,0))</f>
        <v>0</v>
      </c>
      <c r="I8" s="170">
        <f>IF('Indicator Data'!P12="No Data",1,IF('Indicator Data imputation'!J11&lt;&gt;"",1,0))</f>
        <v>0</v>
      </c>
      <c r="J8" s="170">
        <f>IF('Indicator Data'!Q12="No Data",1,IF('Indicator Data imputation'!K11&lt;&gt;"",1,0))</f>
        <v>0</v>
      </c>
      <c r="K8" s="170">
        <f>IF('Indicator Data'!R12="No Data",1,IF('Indicator Data imputation'!L11&lt;&gt;"",1,0))</f>
        <v>0</v>
      </c>
      <c r="L8" s="170">
        <f>IF('Indicator Data'!S12="No Data",1,IF('Indicator Data imputation'!M11&lt;&gt;"",1,0))</f>
        <v>0</v>
      </c>
      <c r="M8" s="170">
        <f>IF('Indicator Data'!T12="No Data",1,IF('Indicator Data imputation'!N11&lt;&gt;"",1,0))</f>
        <v>0</v>
      </c>
      <c r="N8" s="170">
        <f>IF('Indicator Data'!U12="No Data",1,IF('Indicator Data imputation'!O11&lt;&gt;"",1,0))</f>
        <v>0</v>
      </c>
      <c r="O8" s="170">
        <f>IF('Indicator Data'!V12="No Data",1,IF('Indicator Data imputation'!P11&lt;&gt;"",1,0))</f>
        <v>0</v>
      </c>
      <c r="P8" s="170">
        <f>IF('Indicator Data'!W12="No Data",1,IF('Indicator Data imputation'!Q11&lt;&gt;"",1,0))</f>
        <v>0</v>
      </c>
      <c r="Q8" s="170">
        <f>IF('Indicator Data'!X12="No Data",1,IF('Indicator Data imputation'!R11&lt;&gt;"",1,0))</f>
        <v>0</v>
      </c>
      <c r="R8" s="170">
        <f>IF('Indicator Data'!Y12="No Data",1,IF('Indicator Data imputation'!S11&lt;&gt;"",1,0))</f>
        <v>0</v>
      </c>
      <c r="S8" s="170">
        <f>IF('Indicator Data'!Z12="No Data",1,IF('Indicator Data imputation'!T11&lt;&gt;"",1,0))</f>
        <v>0</v>
      </c>
      <c r="T8" s="170">
        <f>IF('Indicator Data'!AA12="No Data",1,IF('Indicator Data imputation'!U11&lt;&gt;"",1,0))</f>
        <v>0</v>
      </c>
      <c r="U8" s="170">
        <f>IF('Indicator Data'!AB12="No Data",1,IF('Indicator Data imputation'!V11&lt;&gt;"",1,0))</f>
        <v>0</v>
      </c>
      <c r="V8" s="170">
        <f>IF('Indicator Data'!AC12="No Data",1,IF('Indicator Data imputation'!W11&lt;&gt;"",1,0))</f>
        <v>0</v>
      </c>
      <c r="W8" s="170">
        <f>IF('Indicator Data'!AD12="No Data",1,IF('Indicator Data imputation'!X11&lt;&gt;"",1,0))</f>
        <v>0</v>
      </c>
      <c r="X8" s="170">
        <f>IF('Indicator Data'!AE12="No Data",1,IF('Indicator Data imputation'!Y11&lt;&gt;"",1,0))</f>
        <v>1</v>
      </c>
      <c r="Y8" s="170">
        <f>IF('Indicator Data'!AF12="No Data",1,IF('Indicator Data imputation'!Z11&lt;&gt;"",1,0))</f>
        <v>0</v>
      </c>
      <c r="Z8" s="170">
        <f>IF('Indicator Data'!AG12="No Data",1,IF('Indicator Data imputation'!AA11&lt;&gt;"",1,0))</f>
        <v>0</v>
      </c>
      <c r="AA8" s="170">
        <f>IF('Indicator Data'!AH12="No Data",1,IF('Indicator Data imputation'!AB11&lt;&gt;"",1,0))</f>
        <v>0</v>
      </c>
      <c r="AB8" s="170">
        <f>IF('Indicator Data'!AI12="No Data",1,IF('Indicator Data imputation'!AC11&lt;&gt;"",1,0))</f>
        <v>0</v>
      </c>
      <c r="AC8" s="170">
        <f>IF('Indicator Data'!AJ12="No Data",1,IF('Indicator Data imputation'!AD11&lt;&gt;"",1,0))</f>
        <v>0</v>
      </c>
      <c r="AD8" s="170">
        <f>IF('Indicator Data'!AK12="No Data",1,IF('Indicator Data imputation'!AE11&lt;&gt;"",1,0))</f>
        <v>0</v>
      </c>
      <c r="AE8" s="170">
        <f>IF('Indicator Data'!AL12="No Data",1,IF('Indicator Data imputation'!AF11&lt;&gt;"",1,0))</f>
        <v>0</v>
      </c>
      <c r="AF8" s="170">
        <f>IF('Indicator Data'!AM12="No Data",1,IF('Indicator Data imputation'!AG11&lt;&gt;"",1,0))</f>
        <v>0</v>
      </c>
      <c r="AG8" s="170">
        <f>IF('Indicator Data'!AN12="No Data",1,IF('Indicator Data imputation'!AH11&lt;&gt;"",1,0))</f>
        <v>0</v>
      </c>
      <c r="AH8" s="170">
        <f>IF('Indicator Data'!AO12="No Data",1,IF('Indicator Data imputation'!AI11&lt;&gt;"",1,0))</f>
        <v>0</v>
      </c>
      <c r="AI8" s="170">
        <f>IF('Indicator Data'!AP12="No Data",1,IF('Indicator Data imputation'!AJ11&lt;&gt;"",1,0))</f>
        <v>0</v>
      </c>
      <c r="AJ8" s="170">
        <f>IF('Indicator Data'!AQ12="No Data",1,IF('Indicator Data imputation'!AK11&lt;&gt;"",1,0))</f>
        <v>0</v>
      </c>
      <c r="AK8" s="170">
        <f>IF('Indicator Data'!AR12="No Data",1,IF('Indicator Data imputation'!AL11&lt;&gt;"",1,0))</f>
        <v>0</v>
      </c>
      <c r="AL8" s="170">
        <f>IF('Indicator Data'!AS12="No Data",1,IF('Indicator Data imputation'!AM11&lt;&gt;"",1,0))</f>
        <v>0</v>
      </c>
      <c r="AM8" s="170">
        <f>IF('Indicator Data'!AT12="No Data",1,IF('Indicator Data imputation'!AN11&lt;&gt;"",1,0))</f>
        <v>0</v>
      </c>
      <c r="AN8" s="170">
        <f>IF('Indicator Data'!AU12="No Data",1,IF('Indicator Data imputation'!AO11&lt;&gt;"",1,0))</f>
        <v>0</v>
      </c>
      <c r="AO8" s="170">
        <f>IF('Indicator Data'!AV12="No Data",1,IF('Indicator Data imputation'!AP11&lt;&gt;"",1,0))</f>
        <v>0</v>
      </c>
      <c r="AP8" s="170">
        <f>IF('Indicator Data'!AW12="No Data",1,IF('Indicator Data imputation'!AQ11&lt;&gt;"",1,0))</f>
        <v>0</v>
      </c>
      <c r="AQ8" s="170">
        <f>IF('Indicator Data'!AX12="No Data",1,IF('Indicator Data imputation'!AR11&lt;&gt;"",1,0))</f>
        <v>0</v>
      </c>
      <c r="AR8" s="170">
        <f>IF('Indicator Data'!AY12="No Data",1,IF('Indicator Data imputation'!AS11&lt;&gt;"",1,0))</f>
        <v>0</v>
      </c>
      <c r="AS8" s="170">
        <f>IF('Indicator Data'!AZ12="No Data",1,IF('Indicator Data imputation'!AT11&lt;&gt;"",1,0))</f>
        <v>0</v>
      </c>
      <c r="AT8" s="170">
        <f>IF('Indicator Data'!BA12="No Data",1,IF('Indicator Data imputation'!AU11&lt;&gt;"",1,0))</f>
        <v>0</v>
      </c>
      <c r="AU8" s="170">
        <f>IF('Indicator Data'!BB12="No Data",1,IF('Indicator Data imputation'!AV11&lt;&gt;"",1,0))</f>
        <v>0</v>
      </c>
      <c r="AV8" s="170">
        <f>IF('Indicator Data'!BC12="No Data",1,IF('Indicator Data imputation'!AW11&lt;&gt;"",1,0))</f>
        <v>0</v>
      </c>
      <c r="AW8" s="170">
        <f>IF('Indicator Data'!BD12="No Data",1,IF('Indicator Data imputation'!AX11&lt;&gt;"",1,0))</f>
        <v>0</v>
      </c>
      <c r="AX8" s="170">
        <f>IF('Indicator Data'!BE12="No Data",1,IF('Indicator Data imputation'!AY11&lt;&gt;"",1,0))</f>
        <v>0</v>
      </c>
      <c r="AY8" s="170">
        <f>IF('Indicator Data'!BF12="No Data",1,IF('Indicator Data imputation'!AZ11&lt;&gt;"",1,0))</f>
        <v>0</v>
      </c>
      <c r="AZ8" s="170">
        <f>IF('Indicator Data'!BG12="No Data",1,IF('Indicator Data imputation'!BA11&lt;&gt;"",1,0))</f>
        <v>0</v>
      </c>
      <c r="BA8" s="5">
        <f t="shared" si="0"/>
        <v>1</v>
      </c>
      <c r="BB8" s="172">
        <f t="shared" si="1"/>
        <v>1.9607843137254902E-2</v>
      </c>
    </row>
    <row r="9" spans="1:54" x14ac:dyDescent="0.25">
      <c r="A9" s="5" t="s">
        <v>14</v>
      </c>
      <c r="B9" s="170">
        <f>IF('Indicator Data'!I13="No Data",1,IF('Indicator Data imputation'!C12&lt;&gt;"",1,0))</f>
        <v>0</v>
      </c>
      <c r="C9" s="170">
        <f>IF('Indicator Data'!J13="No Data",1,IF('Indicator Data imputation'!D12&lt;&gt;"",1,0))</f>
        <v>0</v>
      </c>
      <c r="D9" s="170">
        <f>IF('Indicator Data'!K13="No Data",1,IF('Indicator Data imputation'!E12&lt;&gt;"",1,0))</f>
        <v>0</v>
      </c>
      <c r="E9" s="170">
        <f>IF('Indicator Data'!L13="No Data",1,IF('Indicator Data imputation'!F12&lt;&gt;"",1,0))</f>
        <v>0</v>
      </c>
      <c r="F9" s="170">
        <f>IF('Indicator Data'!M13="No Data",1,IF('Indicator Data imputation'!G12&lt;&gt;"",1,0))</f>
        <v>0</v>
      </c>
      <c r="G9" s="170">
        <f>IF('Indicator Data'!N13="No Data",1,IF('Indicator Data imputation'!H12&lt;&gt;"",1,0))</f>
        <v>0</v>
      </c>
      <c r="H9" s="170">
        <f>IF('Indicator Data'!O13="No Data",1,IF('Indicator Data imputation'!I12&lt;&gt;"",1,0))</f>
        <v>0</v>
      </c>
      <c r="I9" s="170">
        <f>IF('Indicator Data'!P13="No Data",1,IF('Indicator Data imputation'!J12&lt;&gt;"",1,0))</f>
        <v>0</v>
      </c>
      <c r="J9" s="170">
        <f>IF('Indicator Data'!Q13="No Data",1,IF('Indicator Data imputation'!K12&lt;&gt;"",1,0))</f>
        <v>0</v>
      </c>
      <c r="K9" s="170">
        <f>IF('Indicator Data'!R13="No Data",1,IF('Indicator Data imputation'!L12&lt;&gt;"",1,0))</f>
        <v>1</v>
      </c>
      <c r="L9" s="170">
        <f>IF('Indicator Data'!S13="No Data",1,IF('Indicator Data imputation'!M12&lt;&gt;"",1,0))</f>
        <v>0</v>
      </c>
      <c r="M9" s="170">
        <f>IF('Indicator Data'!T13="No Data",1,IF('Indicator Data imputation'!N12&lt;&gt;"",1,0))</f>
        <v>0</v>
      </c>
      <c r="N9" s="170">
        <f>IF('Indicator Data'!U13="No Data",1,IF('Indicator Data imputation'!O12&lt;&gt;"",1,0))</f>
        <v>0</v>
      </c>
      <c r="O9" s="170">
        <f>IF('Indicator Data'!V13="No Data",1,IF('Indicator Data imputation'!P12&lt;&gt;"",1,0))</f>
        <v>1</v>
      </c>
      <c r="P9" s="170">
        <f>IF('Indicator Data'!W13="No Data",1,IF('Indicator Data imputation'!Q12&lt;&gt;"",1,0))</f>
        <v>0</v>
      </c>
      <c r="Q9" s="170">
        <f>IF('Indicator Data'!X13="No Data",1,IF('Indicator Data imputation'!R12&lt;&gt;"",1,0))</f>
        <v>0</v>
      </c>
      <c r="R9" s="170">
        <f>IF('Indicator Data'!Y13="No Data",1,IF('Indicator Data imputation'!S12&lt;&gt;"",1,0))</f>
        <v>0</v>
      </c>
      <c r="S9" s="170">
        <f>IF('Indicator Data'!Z13="No Data",1,IF('Indicator Data imputation'!T12&lt;&gt;"",1,0))</f>
        <v>0</v>
      </c>
      <c r="T9" s="170">
        <f>IF('Indicator Data'!AA13="No Data",1,IF('Indicator Data imputation'!U12&lt;&gt;"",1,0))</f>
        <v>0</v>
      </c>
      <c r="U9" s="170">
        <f>IF('Indicator Data'!AB13="No Data",1,IF('Indicator Data imputation'!V12&lt;&gt;"",1,0))</f>
        <v>0</v>
      </c>
      <c r="V9" s="170">
        <f>IF('Indicator Data'!AC13="No Data",1,IF('Indicator Data imputation'!W12&lt;&gt;"",1,0))</f>
        <v>0</v>
      </c>
      <c r="W9" s="170">
        <f>IF('Indicator Data'!AD13="No Data",1,IF('Indicator Data imputation'!X12&lt;&gt;"",1,0))</f>
        <v>0</v>
      </c>
      <c r="X9" s="170">
        <f>IF('Indicator Data'!AE13="No Data",1,IF('Indicator Data imputation'!Y12&lt;&gt;"",1,0))</f>
        <v>1</v>
      </c>
      <c r="Y9" s="170">
        <f>IF('Indicator Data'!AF13="No Data",1,IF('Indicator Data imputation'!Z12&lt;&gt;"",1,0))</f>
        <v>0</v>
      </c>
      <c r="Z9" s="170">
        <f>IF('Indicator Data'!AG13="No Data",1,IF('Indicator Data imputation'!AA12&lt;&gt;"",1,0))</f>
        <v>0</v>
      </c>
      <c r="AA9" s="170">
        <f>IF('Indicator Data'!AH13="No Data",1,IF('Indicator Data imputation'!AB12&lt;&gt;"",1,0))</f>
        <v>0</v>
      </c>
      <c r="AB9" s="170">
        <f>IF('Indicator Data'!AI13="No Data",1,IF('Indicator Data imputation'!AC12&lt;&gt;"",1,0))</f>
        <v>0</v>
      </c>
      <c r="AC9" s="170">
        <f>IF('Indicator Data'!AJ13="No Data",1,IF('Indicator Data imputation'!AD12&lt;&gt;"",1,0))</f>
        <v>0</v>
      </c>
      <c r="AD9" s="170">
        <f>IF('Indicator Data'!AK13="No Data",1,IF('Indicator Data imputation'!AE12&lt;&gt;"",1,0))</f>
        <v>0</v>
      </c>
      <c r="AE9" s="170">
        <f>IF('Indicator Data'!AL13="No Data",1,IF('Indicator Data imputation'!AF12&lt;&gt;"",1,0))</f>
        <v>0</v>
      </c>
      <c r="AF9" s="170">
        <f>IF('Indicator Data'!AM13="No Data",1,IF('Indicator Data imputation'!AG12&lt;&gt;"",1,0))</f>
        <v>0</v>
      </c>
      <c r="AG9" s="170">
        <f>IF('Indicator Data'!AN13="No Data",1,IF('Indicator Data imputation'!AH12&lt;&gt;"",1,0))</f>
        <v>0</v>
      </c>
      <c r="AH9" s="170">
        <f>IF('Indicator Data'!AO13="No Data",1,IF('Indicator Data imputation'!AI12&lt;&gt;"",1,0))</f>
        <v>0</v>
      </c>
      <c r="AI9" s="170">
        <f>IF('Indicator Data'!AP13="No Data",1,IF('Indicator Data imputation'!AJ12&lt;&gt;"",1,0))</f>
        <v>0</v>
      </c>
      <c r="AJ9" s="170">
        <f>IF('Indicator Data'!AQ13="No Data",1,IF('Indicator Data imputation'!AK12&lt;&gt;"",1,0))</f>
        <v>1</v>
      </c>
      <c r="AK9" s="170">
        <f>IF('Indicator Data'!AR13="No Data",1,IF('Indicator Data imputation'!AL12&lt;&gt;"",1,0))</f>
        <v>0</v>
      </c>
      <c r="AL9" s="170">
        <f>IF('Indicator Data'!AS13="No Data",1,IF('Indicator Data imputation'!AM12&lt;&gt;"",1,0))</f>
        <v>0</v>
      </c>
      <c r="AM9" s="170">
        <f>IF('Indicator Data'!AT13="No Data",1,IF('Indicator Data imputation'!AN12&lt;&gt;"",1,0))</f>
        <v>0</v>
      </c>
      <c r="AN9" s="170">
        <f>IF('Indicator Data'!AU13="No Data",1,IF('Indicator Data imputation'!AO12&lt;&gt;"",1,0))</f>
        <v>0</v>
      </c>
      <c r="AO9" s="170">
        <f>IF('Indicator Data'!AV13="No Data",1,IF('Indicator Data imputation'!AP12&lt;&gt;"",1,0))</f>
        <v>1</v>
      </c>
      <c r="AP9" s="170">
        <f>IF('Indicator Data'!AW13="No Data",1,IF('Indicator Data imputation'!AQ12&lt;&gt;"",1,0))</f>
        <v>0</v>
      </c>
      <c r="AQ9" s="170">
        <f>IF('Indicator Data'!AX13="No Data",1,IF('Indicator Data imputation'!AR12&lt;&gt;"",1,0))</f>
        <v>0</v>
      </c>
      <c r="AR9" s="170">
        <f>IF('Indicator Data'!AY13="No Data",1,IF('Indicator Data imputation'!AS12&lt;&gt;"",1,0))</f>
        <v>0</v>
      </c>
      <c r="AS9" s="170">
        <f>IF('Indicator Data'!AZ13="No Data",1,IF('Indicator Data imputation'!AT12&lt;&gt;"",1,0))</f>
        <v>0</v>
      </c>
      <c r="AT9" s="170">
        <f>IF('Indicator Data'!BA13="No Data",1,IF('Indicator Data imputation'!AU12&lt;&gt;"",1,0))</f>
        <v>0</v>
      </c>
      <c r="AU9" s="170">
        <f>IF('Indicator Data'!BB13="No Data",1,IF('Indicator Data imputation'!AV12&lt;&gt;"",1,0))</f>
        <v>0</v>
      </c>
      <c r="AV9" s="170">
        <f>IF('Indicator Data'!BC13="No Data",1,IF('Indicator Data imputation'!AW12&lt;&gt;"",1,0))</f>
        <v>0</v>
      </c>
      <c r="AW9" s="170">
        <f>IF('Indicator Data'!BD13="No Data",1,IF('Indicator Data imputation'!AX12&lt;&gt;"",1,0))</f>
        <v>0</v>
      </c>
      <c r="AX9" s="170">
        <f>IF('Indicator Data'!BE13="No Data",1,IF('Indicator Data imputation'!AY12&lt;&gt;"",1,0))</f>
        <v>0</v>
      </c>
      <c r="AY9" s="170">
        <f>IF('Indicator Data'!BF13="No Data",1,IF('Indicator Data imputation'!AZ12&lt;&gt;"",1,0))</f>
        <v>0</v>
      </c>
      <c r="AZ9" s="170">
        <f>IF('Indicator Data'!BG13="No Data",1,IF('Indicator Data imputation'!BA12&lt;&gt;"",1,0))</f>
        <v>0</v>
      </c>
      <c r="BA9" s="5">
        <f t="shared" si="0"/>
        <v>5</v>
      </c>
      <c r="BB9" s="172">
        <f t="shared" si="1"/>
        <v>9.8039215686274508E-2</v>
      </c>
    </row>
    <row r="10" spans="1:54" x14ac:dyDescent="0.25">
      <c r="A10" s="5" t="s">
        <v>16</v>
      </c>
      <c r="B10" s="170">
        <f>IF('Indicator Data'!I14="No Data",1,IF('Indicator Data imputation'!C13&lt;&gt;"",1,0))</f>
        <v>0</v>
      </c>
      <c r="C10" s="170">
        <f>IF('Indicator Data'!J14="No Data",1,IF('Indicator Data imputation'!D13&lt;&gt;"",1,0))</f>
        <v>0</v>
      </c>
      <c r="D10" s="170">
        <f>IF('Indicator Data'!K14="No Data",1,IF('Indicator Data imputation'!E13&lt;&gt;"",1,0))</f>
        <v>0</v>
      </c>
      <c r="E10" s="170">
        <f>IF('Indicator Data'!L14="No Data",1,IF('Indicator Data imputation'!F13&lt;&gt;"",1,0))</f>
        <v>0</v>
      </c>
      <c r="F10" s="170">
        <f>IF('Indicator Data'!M14="No Data",1,IF('Indicator Data imputation'!G13&lt;&gt;"",1,0))</f>
        <v>0</v>
      </c>
      <c r="G10" s="170">
        <f>IF('Indicator Data'!N14="No Data",1,IF('Indicator Data imputation'!H13&lt;&gt;"",1,0))</f>
        <v>0</v>
      </c>
      <c r="H10" s="170">
        <f>IF('Indicator Data'!O14="No Data",1,IF('Indicator Data imputation'!I13&lt;&gt;"",1,0))</f>
        <v>0</v>
      </c>
      <c r="I10" s="170">
        <f>IF('Indicator Data'!P14="No Data",1,IF('Indicator Data imputation'!J13&lt;&gt;"",1,0))</f>
        <v>0</v>
      </c>
      <c r="J10" s="170">
        <f>IF('Indicator Data'!Q14="No Data",1,IF('Indicator Data imputation'!K13&lt;&gt;"",1,0))</f>
        <v>0</v>
      </c>
      <c r="K10" s="170">
        <f>IF('Indicator Data'!R14="No Data",1,IF('Indicator Data imputation'!L13&lt;&gt;"",1,0))</f>
        <v>1</v>
      </c>
      <c r="L10" s="170">
        <f>IF('Indicator Data'!S14="No Data",1,IF('Indicator Data imputation'!M13&lt;&gt;"",1,0))</f>
        <v>0</v>
      </c>
      <c r="M10" s="170">
        <f>IF('Indicator Data'!T14="No Data",1,IF('Indicator Data imputation'!N13&lt;&gt;"",1,0))</f>
        <v>0</v>
      </c>
      <c r="N10" s="170">
        <f>IF('Indicator Data'!U14="No Data",1,IF('Indicator Data imputation'!O13&lt;&gt;"",1,0))</f>
        <v>0</v>
      </c>
      <c r="O10" s="170">
        <f>IF('Indicator Data'!V14="No Data",1,IF('Indicator Data imputation'!P13&lt;&gt;"",1,0))</f>
        <v>1</v>
      </c>
      <c r="P10" s="170">
        <f>IF('Indicator Data'!W14="No Data",1,IF('Indicator Data imputation'!Q13&lt;&gt;"",1,0))</f>
        <v>0</v>
      </c>
      <c r="Q10" s="170">
        <f>IF('Indicator Data'!X14="No Data",1,IF('Indicator Data imputation'!R13&lt;&gt;"",1,0))</f>
        <v>1</v>
      </c>
      <c r="R10" s="170">
        <f>IF('Indicator Data'!Y14="No Data",1,IF('Indicator Data imputation'!S13&lt;&gt;"",1,0))</f>
        <v>0</v>
      </c>
      <c r="S10" s="170">
        <f>IF('Indicator Data'!Z14="No Data",1,IF('Indicator Data imputation'!T13&lt;&gt;"",1,0))</f>
        <v>0</v>
      </c>
      <c r="T10" s="170">
        <f>IF('Indicator Data'!AA14="No Data",1,IF('Indicator Data imputation'!U13&lt;&gt;"",1,0))</f>
        <v>0</v>
      </c>
      <c r="U10" s="170">
        <f>IF('Indicator Data'!AB14="No Data",1,IF('Indicator Data imputation'!V13&lt;&gt;"",1,0))</f>
        <v>1</v>
      </c>
      <c r="V10" s="170">
        <f>IF('Indicator Data'!AC14="No Data",1,IF('Indicator Data imputation'!W13&lt;&gt;"",1,0))</f>
        <v>0</v>
      </c>
      <c r="W10" s="170">
        <f>IF('Indicator Data'!AD14="No Data",1,IF('Indicator Data imputation'!X13&lt;&gt;"",1,0))</f>
        <v>0</v>
      </c>
      <c r="X10" s="170">
        <f>IF('Indicator Data'!AE14="No Data",1,IF('Indicator Data imputation'!Y13&lt;&gt;"",1,0))</f>
        <v>1</v>
      </c>
      <c r="Y10" s="170">
        <f>IF('Indicator Data'!AF14="No Data",1,IF('Indicator Data imputation'!Z13&lt;&gt;"",1,0))</f>
        <v>0</v>
      </c>
      <c r="Z10" s="170">
        <f>IF('Indicator Data'!AG14="No Data",1,IF('Indicator Data imputation'!AA13&lt;&gt;"",1,0))</f>
        <v>0</v>
      </c>
      <c r="AA10" s="170">
        <f>IF('Indicator Data'!AH14="No Data",1,IF('Indicator Data imputation'!AB13&lt;&gt;"",1,0))</f>
        <v>0</v>
      </c>
      <c r="AB10" s="170">
        <f>IF('Indicator Data'!AI14="No Data",1,IF('Indicator Data imputation'!AC13&lt;&gt;"",1,0))</f>
        <v>0</v>
      </c>
      <c r="AC10" s="170">
        <f>IF('Indicator Data'!AJ14="No Data",1,IF('Indicator Data imputation'!AD13&lt;&gt;"",1,0))</f>
        <v>0</v>
      </c>
      <c r="AD10" s="170">
        <f>IF('Indicator Data'!AK14="No Data",1,IF('Indicator Data imputation'!AE13&lt;&gt;"",1,0))</f>
        <v>0</v>
      </c>
      <c r="AE10" s="170">
        <f>IF('Indicator Data'!AL14="No Data",1,IF('Indicator Data imputation'!AF13&lt;&gt;"",1,0))</f>
        <v>0</v>
      </c>
      <c r="AF10" s="170">
        <f>IF('Indicator Data'!AM14="No Data",1,IF('Indicator Data imputation'!AG13&lt;&gt;"",1,0))</f>
        <v>0</v>
      </c>
      <c r="AG10" s="170">
        <f>IF('Indicator Data'!AN14="No Data",1,IF('Indicator Data imputation'!AH13&lt;&gt;"",1,0))</f>
        <v>0</v>
      </c>
      <c r="AH10" s="170">
        <f>IF('Indicator Data'!AO14="No Data",1,IF('Indicator Data imputation'!AI13&lt;&gt;"",1,0))</f>
        <v>0</v>
      </c>
      <c r="AI10" s="170">
        <f>IF('Indicator Data'!AP14="No Data",1,IF('Indicator Data imputation'!AJ13&lt;&gt;"",1,0))</f>
        <v>0</v>
      </c>
      <c r="AJ10" s="170">
        <f>IF('Indicator Data'!AQ14="No Data",1,IF('Indicator Data imputation'!AK13&lt;&gt;"",1,0))</f>
        <v>0</v>
      </c>
      <c r="AK10" s="170">
        <f>IF('Indicator Data'!AR14="No Data",1,IF('Indicator Data imputation'!AL13&lt;&gt;"",1,0))</f>
        <v>0</v>
      </c>
      <c r="AL10" s="170">
        <f>IF('Indicator Data'!AS14="No Data",1,IF('Indicator Data imputation'!AM13&lt;&gt;"",1,0))</f>
        <v>0</v>
      </c>
      <c r="AM10" s="170">
        <f>IF('Indicator Data'!AT14="No Data",1,IF('Indicator Data imputation'!AN13&lt;&gt;"",1,0))</f>
        <v>0</v>
      </c>
      <c r="AN10" s="170">
        <f>IF('Indicator Data'!AU14="No Data",1,IF('Indicator Data imputation'!AO13&lt;&gt;"",1,0))</f>
        <v>0</v>
      </c>
      <c r="AO10" s="170">
        <f>IF('Indicator Data'!AV14="No Data",1,IF('Indicator Data imputation'!AP13&lt;&gt;"",1,0))</f>
        <v>1</v>
      </c>
      <c r="AP10" s="170">
        <f>IF('Indicator Data'!AW14="No Data",1,IF('Indicator Data imputation'!AQ13&lt;&gt;"",1,0))</f>
        <v>0</v>
      </c>
      <c r="AQ10" s="170">
        <f>IF('Indicator Data'!AX14="No Data",1,IF('Indicator Data imputation'!AR13&lt;&gt;"",1,0))</f>
        <v>0</v>
      </c>
      <c r="AR10" s="170">
        <f>IF('Indicator Data'!AY14="No Data",1,IF('Indicator Data imputation'!AS13&lt;&gt;"",1,0))</f>
        <v>0</v>
      </c>
      <c r="AS10" s="170">
        <f>IF('Indicator Data'!AZ14="No Data",1,IF('Indicator Data imputation'!AT13&lt;&gt;"",1,0))</f>
        <v>0</v>
      </c>
      <c r="AT10" s="170">
        <f>IF('Indicator Data'!BA14="No Data",1,IF('Indicator Data imputation'!AU13&lt;&gt;"",1,0))</f>
        <v>0</v>
      </c>
      <c r="AU10" s="170">
        <f>IF('Indicator Data'!BB14="No Data",1,IF('Indicator Data imputation'!AV13&lt;&gt;"",1,0))</f>
        <v>0</v>
      </c>
      <c r="AV10" s="170">
        <f>IF('Indicator Data'!BC14="No Data",1,IF('Indicator Data imputation'!AW13&lt;&gt;"",1,0))</f>
        <v>0</v>
      </c>
      <c r="AW10" s="170">
        <f>IF('Indicator Data'!BD14="No Data",1,IF('Indicator Data imputation'!AX13&lt;&gt;"",1,0))</f>
        <v>0</v>
      </c>
      <c r="AX10" s="170">
        <f>IF('Indicator Data'!BE14="No Data",1,IF('Indicator Data imputation'!AY13&lt;&gt;"",1,0))</f>
        <v>0</v>
      </c>
      <c r="AY10" s="170">
        <f>IF('Indicator Data'!BF14="No Data",1,IF('Indicator Data imputation'!AZ13&lt;&gt;"",1,0))</f>
        <v>0</v>
      </c>
      <c r="AZ10" s="170">
        <f>IF('Indicator Data'!BG14="No Data",1,IF('Indicator Data imputation'!BA13&lt;&gt;"",1,0))</f>
        <v>0</v>
      </c>
      <c r="BA10" s="5">
        <f t="shared" si="0"/>
        <v>6</v>
      </c>
      <c r="BB10" s="172">
        <f t="shared" si="1"/>
        <v>0.11764705882352941</v>
      </c>
    </row>
    <row r="11" spans="1:54" x14ac:dyDescent="0.25">
      <c r="A11" s="5" t="s">
        <v>18</v>
      </c>
      <c r="B11" s="170">
        <f>IF('Indicator Data'!I15="No Data",1,IF('Indicator Data imputation'!C14&lt;&gt;"",1,0))</f>
        <v>0</v>
      </c>
      <c r="C11" s="170">
        <f>IF('Indicator Data'!J15="No Data",1,IF('Indicator Data imputation'!D14&lt;&gt;"",1,0))</f>
        <v>0</v>
      </c>
      <c r="D11" s="170">
        <f>IF('Indicator Data'!K15="No Data",1,IF('Indicator Data imputation'!E14&lt;&gt;"",1,0))</f>
        <v>0</v>
      </c>
      <c r="E11" s="170">
        <f>IF('Indicator Data'!L15="No Data",1,IF('Indicator Data imputation'!F14&lt;&gt;"",1,0))</f>
        <v>0</v>
      </c>
      <c r="F11" s="170">
        <f>IF('Indicator Data'!M15="No Data",1,IF('Indicator Data imputation'!G14&lt;&gt;"",1,0))</f>
        <v>0</v>
      </c>
      <c r="G11" s="170">
        <f>IF('Indicator Data'!N15="No Data",1,IF('Indicator Data imputation'!H14&lt;&gt;"",1,0))</f>
        <v>0</v>
      </c>
      <c r="H11" s="170">
        <f>IF('Indicator Data'!O15="No Data",1,IF('Indicator Data imputation'!I14&lt;&gt;"",1,0))</f>
        <v>0</v>
      </c>
      <c r="I11" s="170">
        <f>IF('Indicator Data'!P15="No Data",1,IF('Indicator Data imputation'!J14&lt;&gt;"",1,0))</f>
        <v>0</v>
      </c>
      <c r="J11" s="170">
        <f>IF('Indicator Data'!Q15="No Data",1,IF('Indicator Data imputation'!K14&lt;&gt;"",1,0))</f>
        <v>0</v>
      </c>
      <c r="K11" s="170">
        <f>IF('Indicator Data'!R15="No Data",1,IF('Indicator Data imputation'!L14&lt;&gt;"",1,0))</f>
        <v>0</v>
      </c>
      <c r="L11" s="170">
        <f>IF('Indicator Data'!S15="No Data",1,IF('Indicator Data imputation'!M14&lt;&gt;"",1,0))</f>
        <v>0</v>
      </c>
      <c r="M11" s="170">
        <f>IF('Indicator Data'!T15="No Data",1,IF('Indicator Data imputation'!N14&lt;&gt;"",1,0))</f>
        <v>0</v>
      </c>
      <c r="N11" s="170">
        <f>IF('Indicator Data'!U15="No Data",1,IF('Indicator Data imputation'!O14&lt;&gt;"",1,0))</f>
        <v>0</v>
      </c>
      <c r="O11" s="170">
        <f>IF('Indicator Data'!V15="No Data",1,IF('Indicator Data imputation'!P14&lt;&gt;"",1,0))</f>
        <v>0</v>
      </c>
      <c r="P11" s="170">
        <f>IF('Indicator Data'!W15="No Data",1,IF('Indicator Data imputation'!Q14&lt;&gt;"",1,0))</f>
        <v>0</v>
      </c>
      <c r="Q11" s="170">
        <f>IF('Indicator Data'!X15="No Data",1,IF('Indicator Data imputation'!R14&lt;&gt;"",1,0))</f>
        <v>0</v>
      </c>
      <c r="R11" s="170">
        <f>IF('Indicator Data'!Y15="No Data",1,IF('Indicator Data imputation'!S14&lt;&gt;"",1,0))</f>
        <v>0</v>
      </c>
      <c r="S11" s="170">
        <f>IF('Indicator Data'!Z15="No Data",1,IF('Indicator Data imputation'!T14&lt;&gt;"",1,0))</f>
        <v>0</v>
      </c>
      <c r="T11" s="170">
        <f>IF('Indicator Data'!AA15="No Data",1,IF('Indicator Data imputation'!U14&lt;&gt;"",1,0))</f>
        <v>0</v>
      </c>
      <c r="U11" s="170">
        <f>IF('Indicator Data'!AB15="No Data",1,IF('Indicator Data imputation'!V14&lt;&gt;"",1,0))</f>
        <v>0</v>
      </c>
      <c r="V11" s="170">
        <f>IF('Indicator Data'!AC15="No Data",1,IF('Indicator Data imputation'!W14&lt;&gt;"",1,0))</f>
        <v>0</v>
      </c>
      <c r="W11" s="170">
        <f>IF('Indicator Data'!AD15="No Data",1,IF('Indicator Data imputation'!X14&lt;&gt;"",1,0))</f>
        <v>0</v>
      </c>
      <c r="X11" s="170">
        <f>IF('Indicator Data'!AE15="No Data",1,IF('Indicator Data imputation'!Y14&lt;&gt;"",1,0))</f>
        <v>0</v>
      </c>
      <c r="Y11" s="170">
        <f>IF('Indicator Data'!AF15="No Data",1,IF('Indicator Data imputation'!Z14&lt;&gt;"",1,0))</f>
        <v>0</v>
      </c>
      <c r="Z11" s="170">
        <f>IF('Indicator Data'!AG15="No Data",1,IF('Indicator Data imputation'!AA14&lt;&gt;"",1,0))</f>
        <v>0</v>
      </c>
      <c r="AA11" s="170">
        <f>IF('Indicator Data'!AH15="No Data",1,IF('Indicator Data imputation'!AB14&lt;&gt;"",1,0))</f>
        <v>0</v>
      </c>
      <c r="AB11" s="170">
        <f>IF('Indicator Data'!AI15="No Data",1,IF('Indicator Data imputation'!AC14&lt;&gt;"",1,0))</f>
        <v>0</v>
      </c>
      <c r="AC11" s="170">
        <f>IF('Indicator Data'!AJ15="No Data",1,IF('Indicator Data imputation'!AD14&lt;&gt;"",1,0))</f>
        <v>0</v>
      </c>
      <c r="AD11" s="170">
        <f>IF('Indicator Data'!AK15="No Data",1,IF('Indicator Data imputation'!AE14&lt;&gt;"",1,0))</f>
        <v>0</v>
      </c>
      <c r="AE11" s="170">
        <f>IF('Indicator Data'!AL15="No Data",1,IF('Indicator Data imputation'!AF14&lt;&gt;"",1,0))</f>
        <v>0</v>
      </c>
      <c r="AF11" s="170">
        <f>IF('Indicator Data'!AM15="No Data",1,IF('Indicator Data imputation'!AG14&lt;&gt;"",1,0))</f>
        <v>0</v>
      </c>
      <c r="AG11" s="170">
        <f>IF('Indicator Data'!AN15="No Data",1,IF('Indicator Data imputation'!AH14&lt;&gt;"",1,0))</f>
        <v>0</v>
      </c>
      <c r="AH11" s="170">
        <f>IF('Indicator Data'!AO15="No Data",1,IF('Indicator Data imputation'!AI14&lt;&gt;"",1,0))</f>
        <v>0</v>
      </c>
      <c r="AI11" s="170">
        <f>IF('Indicator Data'!AP15="No Data",1,IF('Indicator Data imputation'!AJ14&lt;&gt;"",1,0))</f>
        <v>1</v>
      </c>
      <c r="AJ11" s="170">
        <f>IF('Indicator Data'!AQ15="No Data",1,IF('Indicator Data imputation'!AK14&lt;&gt;"",1,0))</f>
        <v>1</v>
      </c>
      <c r="AK11" s="170">
        <f>IF('Indicator Data'!AR15="No Data",1,IF('Indicator Data imputation'!AL14&lt;&gt;"",1,0))</f>
        <v>1</v>
      </c>
      <c r="AL11" s="170">
        <f>IF('Indicator Data'!AS15="No Data",1,IF('Indicator Data imputation'!AM14&lt;&gt;"",1,0))</f>
        <v>0</v>
      </c>
      <c r="AM11" s="170">
        <f>IF('Indicator Data'!AT15="No Data",1,IF('Indicator Data imputation'!AN14&lt;&gt;"",1,0))</f>
        <v>0</v>
      </c>
      <c r="AN11" s="170">
        <f>IF('Indicator Data'!AU15="No Data",1,IF('Indicator Data imputation'!AO14&lt;&gt;"",1,0))</f>
        <v>0</v>
      </c>
      <c r="AO11" s="170">
        <f>IF('Indicator Data'!AV15="No Data",1,IF('Indicator Data imputation'!AP14&lt;&gt;"",1,0))</f>
        <v>0</v>
      </c>
      <c r="AP11" s="170">
        <f>IF('Indicator Data'!AW15="No Data",1,IF('Indicator Data imputation'!AQ14&lt;&gt;"",1,0))</f>
        <v>0</v>
      </c>
      <c r="AQ11" s="170">
        <f>IF('Indicator Data'!AX15="No Data",1,IF('Indicator Data imputation'!AR14&lt;&gt;"",1,0))</f>
        <v>0</v>
      </c>
      <c r="AR11" s="170">
        <f>IF('Indicator Data'!AY15="No Data",1,IF('Indicator Data imputation'!AS14&lt;&gt;"",1,0))</f>
        <v>0</v>
      </c>
      <c r="AS11" s="170">
        <f>IF('Indicator Data'!AZ15="No Data",1,IF('Indicator Data imputation'!AT14&lt;&gt;"",1,0))</f>
        <v>0</v>
      </c>
      <c r="AT11" s="170">
        <f>IF('Indicator Data'!BA15="No Data",1,IF('Indicator Data imputation'!AU14&lt;&gt;"",1,0))</f>
        <v>0</v>
      </c>
      <c r="AU11" s="170">
        <f>IF('Indicator Data'!BB15="No Data",1,IF('Indicator Data imputation'!AV14&lt;&gt;"",1,0))</f>
        <v>0</v>
      </c>
      <c r="AV11" s="170">
        <f>IF('Indicator Data'!BC15="No Data",1,IF('Indicator Data imputation'!AW14&lt;&gt;"",1,0))</f>
        <v>0</v>
      </c>
      <c r="AW11" s="170">
        <f>IF('Indicator Data'!BD15="No Data",1,IF('Indicator Data imputation'!AX14&lt;&gt;"",1,0))</f>
        <v>0</v>
      </c>
      <c r="AX11" s="170">
        <f>IF('Indicator Data'!BE15="No Data",1,IF('Indicator Data imputation'!AY14&lt;&gt;"",1,0))</f>
        <v>0</v>
      </c>
      <c r="AY11" s="170">
        <f>IF('Indicator Data'!BF15="No Data",1,IF('Indicator Data imputation'!AZ14&lt;&gt;"",1,0))</f>
        <v>0</v>
      </c>
      <c r="AZ11" s="170">
        <f>IF('Indicator Data'!BG15="No Data",1,IF('Indicator Data imputation'!BA14&lt;&gt;"",1,0))</f>
        <v>0</v>
      </c>
      <c r="BA11" s="5">
        <f t="shared" si="0"/>
        <v>3</v>
      </c>
      <c r="BB11" s="172">
        <f t="shared" si="1"/>
        <v>5.8823529411764705E-2</v>
      </c>
    </row>
    <row r="12" spans="1:54" x14ac:dyDescent="0.25">
      <c r="A12" s="5" t="s">
        <v>20</v>
      </c>
      <c r="B12" s="170">
        <f>IF('Indicator Data'!I16="No Data",1,IF('Indicator Data imputation'!C15&lt;&gt;"",1,0))</f>
        <v>0</v>
      </c>
      <c r="C12" s="170">
        <f>IF('Indicator Data'!J16="No Data",1,IF('Indicator Data imputation'!D15&lt;&gt;"",1,0))</f>
        <v>0</v>
      </c>
      <c r="D12" s="170">
        <f>IF('Indicator Data'!K16="No Data",1,IF('Indicator Data imputation'!E15&lt;&gt;"",1,0))</f>
        <v>0</v>
      </c>
      <c r="E12" s="170">
        <f>IF('Indicator Data'!L16="No Data",1,IF('Indicator Data imputation'!F15&lt;&gt;"",1,0))</f>
        <v>0</v>
      </c>
      <c r="F12" s="170">
        <f>IF('Indicator Data'!M16="No Data",1,IF('Indicator Data imputation'!G15&lt;&gt;"",1,0))</f>
        <v>0</v>
      </c>
      <c r="G12" s="170">
        <f>IF('Indicator Data'!N16="No Data",1,IF('Indicator Data imputation'!H15&lt;&gt;"",1,0))</f>
        <v>0</v>
      </c>
      <c r="H12" s="170">
        <f>IF('Indicator Data'!O16="No Data",1,IF('Indicator Data imputation'!I15&lt;&gt;"",1,0))</f>
        <v>0</v>
      </c>
      <c r="I12" s="170">
        <f>IF('Indicator Data'!P16="No Data",1,IF('Indicator Data imputation'!J15&lt;&gt;"",1,0))</f>
        <v>0</v>
      </c>
      <c r="J12" s="170">
        <f>IF('Indicator Data'!Q16="No Data",1,IF('Indicator Data imputation'!K15&lt;&gt;"",1,0))</f>
        <v>0</v>
      </c>
      <c r="K12" s="170">
        <f>IF('Indicator Data'!R16="No Data",1,IF('Indicator Data imputation'!L15&lt;&gt;"",1,0))</f>
        <v>1</v>
      </c>
      <c r="L12" s="170">
        <f>IF('Indicator Data'!S16="No Data",1,IF('Indicator Data imputation'!M15&lt;&gt;"",1,0))</f>
        <v>0</v>
      </c>
      <c r="M12" s="170">
        <f>IF('Indicator Data'!T16="No Data",1,IF('Indicator Data imputation'!N15&lt;&gt;"",1,0))</f>
        <v>0</v>
      </c>
      <c r="N12" s="170">
        <f>IF('Indicator Data'!U16="No Data",1,IF('Indicator Data imputation'!O15&lt;&gt;"",1,0))</f>
        <v>0</v>
      </c>
      <c r="O12" s="170">
        <f>IF('Indicator Data'!V16="No Data",1,IF('Indicator Data imputation'!P15&lt;&gt;"",1,0))</f>
        <v>1</v>
      </c>
      <c r="P12" s="170">
        <f>IF('Indicator Data'!W16="No Data",1,IF('Indicator Data imputation'!Q15&lt;&gt;"",1,0))</f>
        <v>0</v>
      </c>
      <c r="Q12" s="170">
        <f>IF('Indicator Data'!X16="No Data",1,IF('Indicator Data imputation'!R15&lt;&gt;"",1,0))</f>
        <v>1</v>
      </c>
      <c r="R12" s="170">
        <f>IF('Indicator Data'!Y16="No Data",1,IF('Indicator Data imputation'!S15&lt;&gt;"",1,0))</f>
        <v>1</v>
      </c>
      <c r="S12" s="170">
        <f>IF('Indicator Data'!Z16="No Data",1,IF('Indicator Data imputation'!T15&lt;&gt;"",1,0))</f>
        <v>0</v>
      </c>
      <c r="T12" s="170">
        <f>IF('Indicator Data'!AA16="No Data",1,IF('Indicator Data imputation'!U15&lt;&gt;"",1,0))</f>
        <v>0</v>
      </c>
      <c r="U12" s="170">
        <f>IF('Indicator Data'!AB16="No Data",1,IF('Indicator Data imputation'!V15&lt;&gt;"",1,0))</f>
        <v>0</v>
      </c>
      <c r="V12" s="170">
        <f>IF('Indicator Data'!AC16="No Data",1,IF('Indicator Data imputation'!W15&lt;&gt;"",1,0))</f>
        <v>0</v>
      </c>
      <c r="W12" s="170">
        <f>IF('Indicator Data'!AD16="No Data",1,IF('Indicator Data imputation'!X15&lt;&gt;"",1,0))</f>
        <v>0</v>
      </c>
      <c r="X12" s="170">
        <f>IF('Indicator Data'!AE16="No Data",1,IF('Indicator Data imputation'!Y15&lt;&gt;"",1,0))</f>
        <v>1</v>
      </c>
      <c r="Y12" s="170">
        <f>IF('Indicator Data'!AF16="No Data",1,IF('Indicator Data imputation'!Z15&lt;&gt;"",1,0))</f>
        <v>0</v>
      </c>
      <c r="Z12" s="170">
        <f>IF('Indicator Data'!AG16="No Data",1,IF('Indicator Data imputation'!AA15&lt;&gt;"",1,0))</f>
        <v>1</v>
      </c>
      <c r="AA12" s="170">
        <f>IF('Indicator Data'!AH16="No Data",1,IF('Indicator Data imputation'!AB15&lt;&gt;"",1,0))</f>
        <v>0</v>
      </c>
      <c r="AB12" s="170">
        <f>IF('Indicator Data'!AI16="No Data",1,IF('Indicator Data imputation'!AC15&lt;&gt;"",1,0))</f>
        <v>0</v>
      </c>
      <c r="AC12" s="170">
        <f>IF('Indicator Data'!AJ16="No Data",1,IF('Indicator Data imputation'!AD15&lt;&gt;"",1,0))</f>
        <v>0</v>
      </c>
      <c r="AD12" s="170">
        <f>IF('Indicator Data'!AK16="No Data",1,IF('Indicator Data imputation'!AE15&lt;&gt;"",1,0))</f>
        <v>0</v>
      </c>
      <c r="AE12" s="170">
        <f>IF('Indicator Data'!AL16="No Data",1,IF('Indicator Data imputation'!AF15&lt;&gt;"",1,0))</f>
        <v>0</v>
      </c>
      <c r="AF12" s="170">
        <f>IF('Indicator Data'!AM16="No Data",1,IF('Indicator Data imputation'!AG15&lt;&gt;"",1,0))</f>
        <v>0</v>
      </c>
      <c r="AG12" s="170">
        <f>IF('Indicator Data'!AN16="No Data",1,IF('Indicator Data imputation'!AH15&lt;&gt;"",1,0))</f>
        <v>0</v>
      </c>
      <c r="AH12" s="170">
        <f>IF('Indicator Data'!AO16="No Data",1,IF('Indicator Data imputation'!AI15&lt;&gt;"",1,0))</f>
        <v>0</v>
      </c>
      <c r="AI12" s="170">
        <f>IF('Indicator Data'!AP16="No Data",1,IF('Indicator Data imputation'!AJ15&lt;&gt;"",1,0))</f>
        <v>0</v>
      </c>
      <c r="AJ12" s="170">
        <f>IF('Indicator Data'!AQ16="No Data",1,IF('Indicator Data imputation'!AK15&lt;&gt;"",1,0))</f>
        <v>0</v>
      </c>
      <c r="AK12" s="170">
        <f>IF('Indicator Data'!AR16="No Data",1,IF('Indicator Data imputation'!AL15&lt;&gt;"",1,0))</f>
        <v>1</v>
      </c>
      <c r="AL12" s="170">
        <f>IF('Indicator Data'!AS16="No Data",1,IF('Indicator Data imputation'!AM15&lt;&gt;"",1,0))</f>
        <v>0</v>
      </c>
      <c r="AM12" s="170">
        <f>IF('Indicator Data'!AT16="No Data",1,IF('Indicator Data imputation'!AN15&lt;&gt;"",1,0))</f>
        <v>1</v>
      </c>
      <c r="AN12" s="170">
        <f>IF('Indicator Data'!AU16="No Data",1,IF('Indicator Data imputation'!AO15&lt;&gt;"",1,0))</f>
        <v>1</v>
      </c>
      <c r="AO12" s="170">
        <f>IF('Indicator Data'!AV16="No Data",1,IF('Indicator Data imputation'!AP15&lt;&gt;"",1,0))</f>
        <v>1</v>
      </c>
      <c r="AP12" s="170">
        <f>IF('Indicator Data'!AW16="No Data",1,IF('Indicator Data imputation'!AQ15&lt;&gt;"",1,0))</f>
        <v>0</v>
      </c>
      <c r="AQ12" s="170">
        <f>IF('Indicator Data'!AX16="No Data",1,IF('Indicator Data imputation'!AR15&lt;&gt;"",1,0))</f>
        <v>0</v>
      </c>
      <c r="AR12" s="170">
        <f>IF('Indicator Data'!AY16="No Data",1,IF('Indicator Data imputation'!AS15&lt;&gt;"",1,0))</f>
        <v>0</v>
      </c>
      <c r="AS12" s="170">
        <f>IF('Indicator Data'!AZ16="No Data",1,IF('Indicator Data imputation'!AT15&lt;&gt;"",1,0))</f>
        <v>0</v>
      </c>
      <c r="AT12" s="170">
        <f>IF('Indicator Data'!BA16="No Data",1,IF('Indicator Data imputation'!AU15&lt;&gt;"",1,0))</f>
        <v>0</v>
      </c>
      <c r="AU12" s="170">
        <f>IF('Indicator Data'!BB16="No Data",1,IF('Indicator Data imputation'!AV15&lt;&gt;"",1,0))</f>
        <v>0</v>
      </c>
      <c r="AV12" s="170">
        <f>IF('Indicator Data'!BC16="No Data",1,IF('Indicator Data imputation'!AW15&lt;&gt;"",1,0))</f>
        <v>0</v>
      </c>
      <c r="AW12" s="170">
        <f>IF('Indicator Data'!BD16="No Data",1,IF('Indicator Data imputation'!AX15&lt;&gt;"",1,0))</f>
        <v>0</v>
      </c>
      <c r="AX12" s="170">
        <f>IF('Indicator Data'!BE16="No Data",1,IF('Indicator Data imputation'!AY15&lt;&gt;"",1,0))</f>
        <v>0</v>
      </c>
      <c r="AY12" s="170">
        <f>IF('Indicator Data'!BF16="No Data",1,IF('Indicator Data imputation'!AZ15&lt;&gt;"",1,0))</f>
        <v>0</v>
      </c>
      <c r="AZ12" s="170">
        <f>IF('Indicator Data'!BG16="No Data",1,IF('Indicator Data imputation'!BA15&lt;&gt;"",1,0))</f>
        <v>0</v>
      </c>
      <c r="BA12" s="5">
        <f t="shared" si="0"/>
        <v>10</v>
      </c>
      <c r="BB12" s="172">
        <f t="shared" si="1"/>
        <v>0.19607843137254902</v>
      </c>
    </row>
    <row r="13" spans="1:54" x14ac:dyDescent="0.25">
      <c r="A13" s="5" t="s">
        <v>22</v>
      </c>
      <c r="B13" s="170">
        <f>IF('Indicator Data'!I17="No Data",1,IF('Indicator Data imputation'!C16&lt;&gt;"",1,0))</f>
        <v>0</v>
      </c>
      <c r="C13" s="170">
        <f>IF('Indicator Data'!J17="No Data",1,IF('Indicator Data imputation'!D16&lt;&gt;"",1,0))</f>
        <v>0</v>
      </c>
      <c r="D13" s="170">
        <f>IF('Indicator Data'!K17="No Data",1,IF('Indicator Data imputation'!E16&lt;&gt;"",1,0))</f>
        <v>0</v>
      </c>
      <c r="E13" s="170">
        <f>IF('Indicator Data'!L17="No Data",1,IF('Indicator Data imputation'!F16&lt;&gt;"",1,0))</f>
        <v>0</v>
      </c>
      <c r="F13" s="170">
        <f>IF('Indicator Data'!M17="No Data",1,IF('Indicator Data imputation'!G16&lt;&gt;"",1,0))</f>
        <v>0</v>
      </c>
      <c r="G13" s="170">
        <f>IF('Indicator Data'!N17="No Data",1,IF('Indicator Data imputation'!H16&lt;&gt;"",1,0))</f>
        <v>0</v>
      </c>
      <c r="H13" s="170">
        <f>IF('Indicator Data'!O17="No Data",1,IF('Indicator Data imputation'!I16&lt;&gt;"",1,0))</f>
        <v>0</v>
      </c>
      <c r="I13" s="170">
        <f>IF('Indicator Data'!P17="No Data",1,IF('Indicator Data imputation'!J16&lt;&gt;"",1,0))</f>
        <v>0</v>
      </c>
      <c r="J13" s="170">
        <f>IF('Indicator Data'!Q17="No Data",1,IF('Indicator Data imputation'!K16&lt;&gt;"",1,0))</f>
        <v>0</v>
      </c>
      <c r="K13" s="170">
        <f>IF('Indicator Data'!R17="No Data",1,IF('Indicator Data imputation'!L16&lt;&gt;"",1,0))</f>
        <v>1</v>
      </c>
      <c r="L13" s="170">
        <f>IF('Indicator Data'!S17="No Data",1,IF('Indicator Data imputation'!M16&lt;&gt;"",1,0))</f>
        <v>0</v>
      </c>
      <c r="M13" s="170">
        <f>IF('Indicator Data'!T17="No Data",1,IF('Indicator Data imputation'!N16&lt;&gt;"",1,0))</f>
        <v>0</v>
      </c>
      <c r="N13" s="170">
        <f>IF('Indicator Data'!U17="No Data",1,IF('Indicator Data imputation'!O16&lt;&gt;"",1,0))</f>
        <v>0</v>
      </c>
      <c r="O13" s="170">
        <f>IF('Indicator Data'!V17="No Data",1,IF('Indicator Data imputation'!P16&lt;&gt;"",1,0))</f>
        <v>1</v>
      </c>
      <c r="P13" s="170">
        <f>IF('Indicator Data'!W17="No Data",1,IF('Indicator Data imputation'!Q16&lt;&gt;"",1,0))</f>
        <v>0</v>
      </c>
      <c r="Q13" s="170">
        <f>IF('Indicator Data'!X17="No Data",1,IF('Indicator Data imputation'!R16&lt;&gt;"",1,0))</f>
        <v>1</v>
      </c>
      <c r="R13" s="170">
        <f>IF('Indicator Data'!Y17="No Data",1,IF('Indicator Data imputation'!S16&lt;&gt;"",1,0))</f>
        <v>0</v>
      </c>
      <c r="S13" s="170">
        <f>IF('Indicator Data'!Z17="No Data",1,IF('Indicator Data imputation'!T16&lt;&gt;"",1,0))</f>
        <v>0</v>
      </c>
      <c r="T13" s="170">
        <f>IF('Indicator Data'!AA17="No Data",1,IF('Indicator Data imputation'!U16&lt;&gt;"",1,0))</f>
        <v>0</v>
      </c>
      <c r="U13" s="170">
        <f>IF('Indicator Data'!AB17="No Data",1,IF('Indicator Data imputation'!V16&lt;&gt;"",1,0))</f>
        <v>0</v>
      </c>
      <c r="V13" s="170">
        <f>IF('Indicator Data'!AC17="No Data",1,IF('Indicator Data imputation'!W16&lt;&gt;"",1,0))</f>
        <v>0</v>
      </c>
      <c r="W13" s="170">
        <f>IF('Indicator Data'!AD17="No Data",1,IF('Indicator Data imputation'!X16&lt;&gt;"",1,0))</f>
        <v>0</v>
      </c>
      <c r="X13" s="170">
        <f>IF('Indicator Data'!AE17="No Data",1,IF('Indicator Data imputation'!Y16&lt;&gt;"",1,0))</f>
        <v>1</v>
      </c>
      <c r="Y13" s="170">
        <f>IF('Indicator Data'!AF17="No Data",1,IF('Indicator Data imputation'!Z16&lt;&gt;"",1,0))</f>
        <v>0</v>
      </c>
      <c r="Z13" s="170">
        <f>IF('Indicator Data'!AG17="No Data",1,IF('Indicator Data imputation'!AA16&lt;&gt;"",1,0))</f>
        <v>1</v>
      </c>
      <c r="AA13" s="170">
        <f>IF('Indicator Data'!AH17="No Data",1,IF('Indicator Data imputation'!AB16&lt;&gt;"",1,0))</f>
        <v>0</v>
      </c>
      <c r="AB13" s="170">
        <f>IF('Indicator Data'!AI17="No Data",1,IF('Indicator Data imputation'!AC16&lt;&gt;"",1,0))</f>
        <v>0</v>
      </c>
      <c r="AC13" s="170">
        <f>IF('Indicator Data'!AJ17="No Data",1,IF('Indicator Data imputation'!AD16&lt;&gt;"",1,0))</f>
        <v>0</v>
      </c>
      <c r="AD13" s="170">
        <f>IF('Indicator Data'!AK17="No Data",1,IF('Indicator Data imputation'!AE16&lt;&gt;"",1,0))</f>
        <v>0</v>
      </c>
      <c r="AE13" s="170">
        <f>IF('Indicator Data'!AL17="No Data",1,IF('Indicator Data imputation'!AF16&lt;&gt;"",1,0))</f>
        <v>0</v>
      </c>
      <c r="AF13" s="170">
        <f>IF('Indicator Data'!AM17="No Data",1,IF('Indicator Data imputation'!AG16&lt;&gt;"",1,0))</f>
        <v>0</v>
      </c>
      <c r="AG13" s="170">
        <f>IF('Indicator Data'!AN17="No Data",1,IF('Indicator Data imputation'!AH16&lt;&gt;"",1,0))</f>
        <v>0</v>
      </c>
      <c r="AH13" s="170">
        <f>IF('Indicator Data'!AO17="No Data",1,IF('Indicator Data imputation'!AI16&lt;&gt;"",1,0))</f>
        <v>0</v>
      </c>
      <c r="AI13" s="170">
        <f>IF('Indicator Data'!AP17="No Data",1,IF('Indicator Data imputation'!AJ16&lt;&gt;"",1,0))</f>
        <v>0</v>
      </c>
      <c r="AJ13" s="170">
        <f>IF('Indicator Data'!AQ17="No Data",1,IF('Indicator Data imputation'!AK16&lt;&gt;"",1,0))</f>
        <v>0</v>
      </c>
      <c r="AK13" s="170">
        <f>IF('Indicator Data'!AR17="No Data",1,IF('Indicator Data imputation'!AL16&lt;&gt;"",1,0))</f>
        <v>0</v>
      </c>
      <c r="AL13" s="170">
        <f>IF('Indicator Data'!AS17="No Data",1,IF('Indicator Data imputation'!AM16&lt;&gt;"",1,0))</f>
        <v>0</v>
      </c>
      <c r="AM13" s="170">
        <f>IF('Indicator Data'!AT17="No Data",1,IF('Indicator Data imputation'!AN16&lt;&gt;"",1,0))</f>
        <v>1</v>
      </c>
      <c r="AN13" s="170">
        <f>IF('Indicator Data'!AU17="No Data",1,IF('Indicator Data imputation'!AO16&lt;&gt;"",1,0))</f>
        <v>1</v>
      </c>
      <c r="AO13" s="170">
        <f>IF('Indicator Data'!AV17="No Data",1,IF('Indicator Data imputation'!AP16&lt;&gt;"",1,0))</f>
        <v>0</v>
      </c>
      <c r="AP13" s="170">
        <f>IF('Indicator Data'!AW17="No Data",1,IF('Indicator Data imputation'!AQ16&lt;&gt;"",1,0))</f>
        <v>0</v>
      </c>
      <c r="AQ13" s="170">
        <f>IF('Indicator Data'!AX17="No Data",1,IF('Indicator Data imputation'!AR16&lt;&gt;"",1,0))</f>
        <v>0</v>
      </c>
      <c r="AR13" s="170">
        <f>IF('Indicator Data'!AY17="No Data",1,IF('Indicator Data imputation'!AS16&lt;&gt;"",1,0))</f>
        <v>0</v>
      </c>
      <c r="AS13" s="170">
        <f>IF('Indicator Data'!AZ17="No Data",1,IF('Indicator Data imputation'!AT16&lt;&gt;"",1,0))</f>
        <v>0</v>
      </c>
      <c r="AT13" s="170">
        <f>IF('Indicator Data'!BA17="No Data",1,IF('Indicator Data imputation'!AU16&lt;&gt;"",1,0))</f>
        <v>0</v>
      </c>
      <c r="AU13" s="170">
        <f>IF('Indicator Data'!BB17="No Data",1,IF('Indicator Data imputation'!AV16&lt;&gt;"",1,0))</f>
        <v>0</v>
      </c>
      <c r="AV13" s="170">
        <f>IF('Indicator Data'!BC17="No Data",1,IF('Indicator Data imputation'!AW16&lt;&gt;"",1,0))</f>
        <v>0</v>
      </c>
      <c r="AW13" s="170">
        <f>IF('Indicator Data'!BD17="No Data",1,IF('Indicator Data imputation'!AX16&lt;&gt;"",1,0))</f>
        <v>0</v>
      </c>
      <c r="AX13" s="170">
        <f>IF('Indicator Data'!BE17="No Data",1,IF('Indicator Data imputation'!AY16&lt;&gt;"",1,0))</f>
        <v>0</v>
      </c>
      <c r="AY13" s="170">
        <f>IF('Indicator Data'!BF17="No Data",1,IF('Indicator Data imputation'!AZ16&lt;&gt;"",1,0))</f>
        <v>0</v>
      </c>
      <c r="AZ13" s="170">
        <f>IF('Indicator Data'!BG17="No Data",1,IF('Indicator Data imputation'!BA16&lt;&gt;"",1,0))</f>
        <v>0</v>
      </c>
      <c r="BA13" s="5">
        <f t="shared" si="0"/>
        <v>7</v>
      </c>
      <c r="BB13" s="172">
        <f t="shared" si="1"/>
        <v>0.13725490196078433</v>
      </c>
    </row>
    <row r="14" spans="1:54" x14ac:dyDescent="0.25">
      <c r="A14" s="5" t="s">
        <v>24</v>
      </c>
      <c r="B14" s="170">
        <f>IF('Indicator Data'!I18="No Data",1,IF('Indicator Data imputation'!C17&lt;&gt;"",1,0))</f>
        <v>0</v>
      </c>
      <c r="C14" s="170">
        <f>IF('Indicator Data'!J18="No Data",1,IF('Indicator Data imputation'!D17&lt;&gt;"",1,0))</f>
        <v>0</v>
      </c>
      <c r="D14" s="170">
        <f>IF('Indicator Data'!K18="No Data",1,IF('Indicator Data imputation'!E17&lt;&gt;"",1,0))</f>
        <v>0</v>
      </c>
      <c r="E14" s="170">
        <f>IF('Indicator Data'!L18="No Data",1,IF('Indicator Data imputation'!F17&lt;&gt;"",1,0))</f>
        <v>0</v>
      </c>
      <c r="F14" s="170">
        <f>IF('Indicator Data'!M18="No Data",1,IF('Indicator Data imputation'!G17&lt;&gt;"",1,0))</f>
        <v>0</v>
      </c>
      <c r="G14" s="170">
        <f>IF('Indicator Data'!N18="No Data",1,IF('Indicator Data imputation'!H17&lt;&gt;"",1,0))</f>
        <v>0</v>
      </c>
      <c r="H14" s="170">
        <f>IF('Indicator Data'!O18="No Data",1,IF('Indicator Data imputation'!I17&lt;&gt;"",1,0))</f>
        <v>0</v>
      </c>
      <c r="I14" s="170">
        <f>IF('Indicator Data'!P18="No Data",1,IF('Indicator Data imputation'!J17&lt;&gt;"",1,0))</f>
        <v>0</v>
      </c>
      <c r="J14" s="170">
        <f>IF('Indicator Data'!Q18="No Data",1,IF('Indicator Data imputation'!K17&lt;&gt;"",1,0))</f>
        <v>0</v>
      </c>
      <c r="K14" s="170">
        <f>IF('Indicator Data'!R18="No Data",1,IF('Indicator Data imputation'!L17&lt;&gt;"",1,0))</f>
        <v>0</v>
      </c>
      <c r="L14" s="170">
        <f>IF('Indicator Data'!S18="No Data",1,IF('Indicator Data imputation'!M17&lt;&gt;"",1,0))</f>
        <v>0</v>
      </c>
      <c r="M14" s="170">
        <f>IF('Indicator Data'!T18="No Data",1,IF('Indicator Data imputation'!N17&lt;&gt;"",1,0))</f>
        <v>0</v>
      </c>
      <c r="N14" s="170">
        <f>IF('Indicator Data'!U18="No Data",1,IF('Indicator Data imputation'!O17&lt;&gt;"",1,0))</f>
        <v>0</v>
      </c>
      <c r="O14" s="170">
        <f>IF('Indicator Data'!V18="No Data",1,IF('Indicator Data imputation'!P17&lt;&gt;"",1,0))</f>
        <v>0</v>
      </c>
      <c r="P14" s="170">
        <f>IF('Indicator Data'!W18="No Data",1,IF('Indicator Data imputation'!Q17&lt;&gt;"",1,0))</f>
        <v>0</v>
      </c>
      <c r="Q14" s="170">
        <f>IF('Indicator Data'!X18="No Data",1,IF('Indicator Data imputation'!R17&lt;&gt;"",1,0))</f>
        <v>0</v>
      </c>
      <c r="R14" s="170">
        <f>IF('Indicator Data'!Y18="No Data",1,IF('Indicator Data imputation'!S17&lt;&gt;"",1,0))</f>
        <v>0</v>
      </c>
      <c r="S14" s="170">
        <f>IF('Indicator Data'!Z18="No Data",1,IF('Indicator Data imputation'!T17&lt;&gt;"",1,0))</f>
        <v>0</v>
      </c>
      <c r="T14" s="170">
        <f>IF('Indicator Data'!AA18="No Data",1,IF('Indicator Data imputation'!U17&lt;&gt;"",1,0))</f>
        <v>0</v>
      </c>
      <c r="U14" s="170">
        <f>IF('Indicator Data'!AB18="No Data",1,IF('Indicator Data imputation'!V17&lt;&gt;"",1,0))</f>
        <v>0</v>
      </c>
      <c r="V14" s="170">
        <f>IF('Indicator Data'!AC18="No Data",1,IF('Indicator Data imputation'!W17&lt;&gt;"",1,0))</f>
        <v>0</v>
      </c>
      <c r="W14" s="170">
        <f>IF('Indicator Data'!AD18="No Data",1,IF('Indicator Data imputation'!X17&lt;&gt;"",1,0))</f>
        <v>0</v>
      </c>
      <c r="X14" s="170">
        <f>IF('Indicator Data'!AE18="No Data",1,IF('Indicator Data imputation'!Y17&lt;&gt;"",1,0))</f>
        <v>0</v>
      </c>
      <c r="Y14" s="170">
        <f>IF('Indicator Data'!AF18="No Data",1,IF('Indicator Data imputation'!Z17&lt;&gt;"",1,0))</f>
        <v>0</v>
      </c>
      <c r="Z14" s="170">
        <f>IF('Indicator Data'!AG18="No Data",1,IF('Indicator Data imputation'!AA17&lt;&gt;"",1,0))</f>
        <v>0</v>
      </c>
      <c r="AA14" s="170">
        <f>IF('Indicator Data'!AH18="No Data",1,IF('Indicator Data imputation'!AB17&lt;&gt;"",1,0))</f>
        <v>0</v>
      </c>
      <c r="AB14" s="170">
        <f>IF('Indicator Data'!AI18="No Data",1,IF('Indicator Data imputation'!AC17&lt;&gt;"",1,0))</f>
        <v>0</v>
      </c>
      <c r="AC14" s="170">
        <f>IF('Indicator Data'!AJ18="No Data",1,IF('Indicator Data imputation'!AD17&lt;&gt;"",1,0))</f>
        <v>0</v>
      </c>
      <c r="AD14" s="170">
        <f>IF('Indicator Data'!AK18="No Data",1,IF('Indicator Data imputation'!AE17&lt;&gt;"",1,0))</f>
        <v>0</v>
      </c>
      <c r="AE14" s="170">
        <f>IF('Indicator Data'!AL18="No Data",1,IF('Indicator Data imputation'!AF17&lt;&gt;"",1,0))</f>
        <v>0</v>
      </c>
      <c r="AF14" s="170">
        <f>IF('Indicator Data'!AM18="No Data",1,IF('Indicator Data imputation'!AG17&lt;&gt;"",1,0))</f>
        <v>0</v>
      </c>
      <c r="AG14" s="170">
        <f>IF('Indicator Data'!AN18="No Data",1,IF('Indicator Data imputation'!AH17&lt;&gt;"",1,0))</f>
        <v>0</v>
      </c>
      <c r="AH14" s="170">
        <f>IF('Indicator Data'!AO18="No Data",1,IF('Indicator Data imputation'!AI17&lt;&gt;"",1,0))</f>
        <v>0</v>
      </c>
      <c r="AI14" s="170">
        <f>IF('Indicator Data'!AP18="No Data",1,IF('Indicator Data imputation'!AJ17&lt;&gt;"",1,0))</f>
        <v>0</v>
      </c>
      <c r="AJ14" s="170">
        <f>IF('Indicator Data'!AQ18="No Data",1,IF('Indicator Data imputation'!AK17&lt;&gt;"",1,0))</f>
        <v>0</v>
      </c>
      <c r="AK14" s="170">
        <f>IF('Indicator Data'!AR18="No Data",1,IF('Indicator Data imputation'!AL17&lt;&gt;"",1,0))</f>
        <v>0</v>
      </c>
      <c r="AL14" s="170">
        <f>IF('Indicator Data'!AS18="No Data",1,IF('Indicator Data imputation'!AM17&lt;&gt;"",1,0))</f>
        <v>0</v>
      </c>
      <c r="AM14" s="170">
        <f>IF('Indicator Data'!AT18="No Data",1,IF('Indicator Data imputation'!AN17&lt;&gt;"",1,0))</f>
        <v>0</v>
      </c>
      <c r="AN14" s="170">
        <f>IF('Indicator Data'!AU18="No Data",1,IF('Indicator Data imputation'!AO17&lt;&gt;"",1,0))</f>
        <v>0</v>
      </c>
      <c r="AO14" s="170">
        <f>IF('Indicator Data'!AV18="No Data",1,IF('Indicator Data imputation'!AP17&lt;&gt;"",1,0))</f>
        <v>0</v>
      </c>
      <c r="AP14" s="170">
        <f>IF('Indicator Data'!AW18="No Data",1,IF('Indicator Data imputation'!AQ17&lt;&gt;"",1,0))</f>
        <v>0</v>
      </c>
      <c r="AQ14" s="170">
        <f>IF('Indicator Data'!AX18="No Data",1,IF('Indicator Data imputation'!AR17&lt;&gt;"",1,0))</f>
        <v>0</v>
      </c>
      <c r="AR14" s="170">
        <f>IF('Indicator Data'!AY18="No Data",1,IF('Indicator Data imputation'!AS17&lt;&gt;"",1,0))</f>
        <v>0</v>
      </c>
      <c r="AS14" s="170">
        <f>IF('Indicator Data'!AZ18="No Data",1,IF('Indicator Data imputation'!AT17&lt;&gt;"",1,0))</f>
        <v>0</v>
      </c>
      <c r="AT14" s="170">
        <f>IF('Indicator Data'!BA18="No Data",1,IF('Indicator Data imputation'!AU17&lt;&gt;"",1,0))</f>
        <v>0</v>
      </c>
      <c r="AU14" s="170">
        <f>IF('Indicator Data'!BB18="No Data",1,IF('Indicator Data imputation'!AV17&lt;&gt;"",1,0))</f>
        <v>0</v>
      </c>
      <c r="AV14" s="170">
        <f>IF('Indicator Data'!BC18="No Data",1,IF('Indicator Data imputation'!AW17&lt;&gt;"",1,0))</f>
        <v>0</v>
      </c>
      <c r="AW14" s="170">
        <f>IF('Indicator Data'!BD18="No Data",1,IF('Indicator Data imputation'!AX17&lt;&gt;"",1,0))</f>
        <v>0</v>
      </c>
      <c r="AX14" s="170">
        <f>IF('Indicator Data'!BE18="No Data",1,IF('Indicator Data imputation'!AY17&lt;&gt;"",1,0))</f>
        <v>0</v>
      </c>
      <c r="AY14" s="170">
        <f>IF('Indicator Data'!BF18="No Data",1,IF('Indicator Data imputation'!AZ17&lt;&gt;"",1,0))</f>
        <v>0</v>
      </c>
      <c r="AZ14" s="170">
        <f>IF('Indicator Data'!BG18="No Data",1,IF('Indicator Data imputation'!BA17&lt;&gt;"",1,0))</f>
        <v>0</v>
      </c>
      <c r="BA14" s="5">
        <f t="shared" si="0"/>
        <v>0</v>
      </c>
      <c r="BB14" s="172">
        <f t="shared" si="1"/>
        <v>0</v>
      </c>
    </row>
    <row r="15" spans="1:54" x14ac:dyDescent="0.25">
      <c r="A15" s="5" t="s">
        <v>26</v>
      </c>
      <c r="B15" s="170">
        <f>IF('Indicator Data'!I19="No Data",1,IF('Indicator Data imputation'!C18&lt;&gt;"",1,0))</f>
        <v>0</v>
      </c>
      <c r="C15" s="170">
        <f>IF('Indicator Data'!J19="No Data",1,IF('Indicator Data imputation'!D18&lt;&gt;"",1,0))</f>
        <v>0</v>
      </c>
      <c r="D15" s="170">
        <f>IF('Indicator Data'!K19="No Data",1,IF('Indicator Data imputation'!E18&lt;&gt;"",1,0))</f>
        <v>0</v>
      </c>
      <c r="E15" s="170">
        <f>IF('Indicator Data'!L19="No Data",1,IF('Indicator Data imputation'!F18&lt;&gt;"",1,0))</f>
        <v>1</v>
      </c>
      <c r="F15" s="170">
        <f>IF('Indicator Data'!M19="No Data",1,IF('Indicator Data imputation'!G18&lt;&gt;"",1,0))</f>
        <v>0</v>
      </c>
      <c r="G15" s="170">
        <f>IF('Indicator Data'!N19="No Data",1,IF('Indicator Data imputation'!H18&lt;&gt;"",1,0))</f>
        <v>0</v>
      </c>
      <c r="H15" s="170">
        <f>IF('Indicator Data'!O19="No Data",1,IF('Indicator Data imputation'!I18&lt;&gt;"",1,0))</f>
        <v>0</v>
      </c>
      <c r="I15" s="170">
        <f>IF('Indicator Data'!P19="No Data",1,IF('Indicator Data imputation'!J18&lt;&gt;"",1,0))</f>
        <v>0</v>
      </c>
      <c r="J15" s="170">
        <f>IF('Indicator Data'!Q19="No Data",1,IF('Indicator Data imputation'!K18&lt;&gt;"",1,0))</f>
        <v>0</v>
      </c>
      <c r="K15" s="170">
        <f>IF('Indicator Data'!R19="No Data",1,IF('Indicator Data imputation'!L18&lt;&gt;"",1,0))</f>
        <v>0</v>
      </c>
      <c r="L15" s="170">
        <f>IF('Indicator Data'!S19="No Data",1,IF('Indicator Data imputation'!M18&lt;&gt;"",1,0))</f>
        <v>0</v>
      </c>
      <c r="M15" s="170">
        <f>IF('Indicator Data'!T19="No Data",1,IF('Indicator Data imputation'!N18&lt;&gt;"",1,0))</f>
        <v>0</v>
      </c>
      <c r="N15" s="170">
        <f>IF('Indicator Data'!U19="No Data",1,IF('Indicator Data imputation'!O18&lt;&gt;"",1,0))</f>
        <v>0</v>
      </c>
      <c r="O15" s="170">
        <f>IF('Indicator Data'!V19="No Data",1,IF('Indicator Data imputation'!P18&lt;&gt;"",1,0))</f>
        <v>1</v>
      </c>
      <c r="P15" s="170">
        <f>IF('Indicator Data'!W19="No Data",1,IF('Indicator Data imputation'!Q18&lt;&gt;"",1,0))</f>
        <v>0</v>
      </c>
      <c r="Q15" s="170">
        <f>IF('Indicator Data'!X19="No Data",1,IF('Indicator Data imputation'!R18&lt;&gt;"",1,0))</f>
        <v>0</v>
      </c>
      <c r="R15" s="170">
        <f>IF('Indicator Data'!Y19="No Data",1,IF('Indicator Data imputation'!S18&lt;&gt;"",1,0))</f>
        <v>0</v>
      </c>
      <c r="S15" s="170">
        <f>IF('Indicator Data'!Z19="No Data",1,IF('Indicator Data imputation'!T18&lt;&gt;"",1,0))</f>
        <v>0</v>
      </c>
      <c r="T15" s="170">
        <f>IF('Indicator Data'!AA19="No Data",1,IF('Indicator Data imputation'!U18&lt;&gt;"",1,0))</f>
        <v>0</v>
      </c>
      <c r="U15" s="170">
        <f>IF('Indicator Data'!AB19="No Data",1,IF('Indicator Data imputation'!V18&lt;&gt;"",1,0))</f>
        <v>0</v>
      </c>
      <c r="V15" s="170">
        <f>IF('Indicator Data'!AC19="No Data",1,IF('Indicator Data imputation'!W18&lt;&gt;"",1,0))</f>
        <v>0</v>
      </c>
      <c r="W15" s="170">
        <f>IF('Indicator Data'!AD19="No Data",1,IF('Indicator Data imputation'!X18&lt;&gt;"",1,0))</f>
        <v>0</v>
      </c>
      <c r="X15" s="170">
        <f>IF('Indicator Data'!AE19="No Data",1,IF('Indicator Data imputation'!Y18&lt;&gt;"",1,0))</f>
        <v>1</v>
      </c>
      <c r="Y15" s="170">
        <f>IF('Indicator Data'!AF19="No Data",1,IF('Indicator Data imputation'!Z18&lt;&gt;"",1,0))</f>
        <v>0</v>
      </c>
      <c r="Z15" s="170">
        <f>IF('Indicator Data'!AG19="No Data",1,IF('Indicator Data imputation'!AA18&lt;&gt;"",1,0))</f>
        <v>0</v>
      </c>
      <c r="AA15" s="170">
        <f>IF('Indicator Data'!AH19="No Data",1,IF('Indicator Data imputation'!AB18&lt;&gt;"",1,0))</f>
        <v>0</v>
      </c>
      <c r="AB15" s="170">
        <f>IF('Indicator Data'!AI19="No Data",1,IF('Indicator Data imputation'!AC18&lt;&gt;"",1,0))</f>
        <v>0</v>
      </c>
      <c r="AC15" s="170">
        <f>IF('Indicator Data'!AJ19="No Data",1,IF('Indicator Data imputation'!AD18&lt;&gt;"",1,0))</f>
        <v>0</v>
      </c>
      <c r="AD15" s="170">
        <f>IF('Indicator Data'!AK19="No Data",1,IF('Indicator Data imputation'!AE18&lt;&gt;"",1,0))</f>
        <v>0</v>
      </c>
      <c r="AE15" s="170">
        <f>IF('Indicator Data'!AL19="No Data",1,IF('Indicator Data imputation'!AF18&lt;&gt;"",1,0))</f>
        <v>0</v>
      </c>
      <c r="AF15" s="170">
        <f>IF('Indicator Data'!AM19="No Data",1,IF('Indicator Data imputation'!AG18&lt;&gt;"",1,0))</f>
        <v>0</v>
      </c>
      <c r="AG15" s="170">
        <f>IF('Indicator Data'!AN19="No Data",1,IF('Indicator Data imputation'!AH18&lt;&gt;"",1,0))</f>
        <v>0</v>
      </c>
      <c r="AH15" s="170">
        <f>IF('Indicator Data'!AO19="No Data",1,IF('Indicator Data imputation'!AI18&lt;&gt;"",1,0))</f>
        <v>0</v>
      </c>
      <c r="AI15" s="170">
        <f>IF('Indicator Data'!AP19="No Data",1,IF('Indicator Data imputation'!AJ18&lt;&gt;"",1,0))</f>
        <v>0</v>
      </c>
      <c r="AJ15" s="170">
        <f>IF('Indicator Data'!AQ19="No Data",1,IF('Indicator Data imputation'!AK18&lt;&gt;"",1,0))</f>
        <v>0</v>
      </c>
      <c r="AK15" s="170">
        <f>IF('Indicator Data'!AR19="No Data",1,IF('Indicator Data imputation'!AL18&lt;&gt;"",1,0))</f>
        <v>0</v>
      </c>
      <c r="AL15" s="170">
        <f>IF('Indicator Data'!AS19="No Data",1,IF('Indicator Data imputation'!AM18&lt;&gt;"",1,0))</f>
        <v>0</v>
      </c>
      <c r="AM15" s="170">
        <f>IF('Indicator Data'!AT19="No Data",1,IF('Indicator Data imputation'!AN18&lt;&gt;"",1,0))</f>
        <v>0</v>
      </c>
      <c r="AN15" s="170">
        <f>IF('Indicator Data'!AU19="No Data",1,IF('Indicator Data imputation'!AO18&lt;&gt;"",1,0))</f>
        <v>0</v>
      </c>
      <c r="AO15" s="170">
        <f>IF('Indicator Data'!AV19="No Data",1,IF('Indicator Data imputation'!AP18&lt;&gt;"",1,0))</f>
        <v>1</v>
      </c>
      <c r="AP15" s="170">
        <f>IF('Indicator Data'!AW19="No Data",1,IF('Indicator Data imputation'!AQ18&lt;&gt;"",1,0))</f>
        <v>0</v>
      </c>
      <c r="AQ15" s="170">
        <f>IF('Indicator Data'!AX19="No Data",1,IF('Indicator Data imputation'!AR18&lt;&gt;"",1,0))</f>
        <v>0</v>
      </c>
      <c r="AR15" s="170">
        <f>IF('Indicator Data'!AY19="No Data",1,IF('Indicator Data imputation'!AS18&lt;&gt;"",1,0))</f>
        <v>0</v>
      </c>
      <c r="AS15" s="170">
        <f>IF('Indicator Data'!AZ19="No Data",1,IF('Indicator Data imputation'!AT18&lt;&gt;"",1,0))</f>
        <v>0</v>
      </c>
      <c r="AT15" s="170">
        <f>IF('Indicator Data'!BA19="No Data",1,IF('Indicator Data imputation'!AU18&lt;&gt;"",1,0))</f>
        <v>0</v>
      </c>
      <c r="AU15" s="170">
        <f>IF('Indicator Data'!BB19="No Data",1,IF('Indicator Data imputation'!AV18&lt;&gt;"",1,0))</f>
        <v>0</v>
      </c>
      <c r="AV15" s="170">
        <f>IF('Indicator Data'!BC19="No Data",1,IF('Indicator Data imputation'!AW18&lt;&gt;"",1,0))</f>
        <v>0</v>
      </c>
      <c r="AW15" s="170">
        <f>IF('Indicator Data'!BD19="No Data",1,IF('Indicator Data imputation'!AX18&lt;&gt;"",1,0))</f>
        <v>0</v>
      </c>
      <c r="AX15" s="170">
        <f>IF('Indicator Data'!BE19="No Data",1,IF('Indicator Data imputation'!AY18&lt;&gt;"",1,0))</f>
        <v>0</v>
      </c>
      <c r="AY15" s="170">
        <f>IF('Indicator Data'!BF19="No Data",1,IF('Indicator Data imputation'!AZ18&lt;&gt;"",1,0))</f>
        <v>0</v>
      </c>
      <c r="AZ15" s="170">
        <f>IF('Indicator Data'!BG19="No Data",1,IF('Indicator Data imputation'!BA18&lt;&gt;"",1,0))</f>
        <v>0</v>
      </c>
      <c r="BA15" s="5">
        <f t="shared" si="0"/>
        <v>4</v>
      </c>
      <c r="BB15" s="172">
        <f t="shared" si="1"/>
        <v>7.8431372549019607E-2</v>
      </c>
    </row>
    <row r="16" spans="1:54" x14ac:dyDescent="0.25">
      <c r="A16" s="5" t="s">
        <v>28</v>
      </c>
      <c r="B16" s="170">
        <f>IF('Indicator Data'!I20="No Data",1,IF('Indicator Data imputation'!C19&lt;&gt;"",1,0))</f>
        <v>0</v>
      </c>
      <c r="C16" s="170">
        <f>IF('Indicator Data'!J20="No Data",1,IF('Indicator Data imputation'!D19&lt;&gt;"",1,0))</f>
        <v>0</v>
      </c>
      <c r="D16" s="170">
        <f>IF('Indicator Data'!K20="No Data",1,IF('Indicator Data imputation'!E19&lt;&gt;"",1,0))</f>
        <v>0</v>
      </c>
      <c r="E16" s="170">
        <f>IF('Indicator Data'!L20="No Data",1,IF('Indicator Data imputation'!F19&lt;&gt;"",1,0))</f>
        <v>0</v>
      </c>
      <c r="F16" s="170">
        <f>IF('Indicator Data'!M20="No Data",1,IF('Indicator Data imputation'!G19&lt;&gt;"",1,0))</f>
        <v>0</v>
      </c>
      <c r="G16" s="170">
        <f>IF('Indicator Data'!N20="No Data",1,IF('Indicator Data imputation'!H19&lt;&gt;"",1,0))</f>
        <v>0</v>
      </c>
      <c r="H16" s="170">
        <f>IF('Indicator Data'!O20="No Data",1,IF('Indicator Data imputation'!I19&lt;&gt;"",1,0))</f>
        <v>0</v>
      </c>
      <c r="I16" s="170">
        <f>IF('Indicator Data'!P20="No Data",1,IF('Indicator Data imputation'!J19&lt;&gt;"",1,0))</f>
        <v>0</v>
      </c>
      <c r="J16" s="170">
        <f>IF('Indicator Data'!Q20="No Data",1,IF('Indicator Data imputation'!K19&lt;&gt;"",1,0))</f>
        <v>0</v>
      </c>
      <c r="K16" s="170">
        <f>IF('Indicator Data'!R20="No Data",1,IF('Indicator Data imputation'!L19&lt;&gt;"",1,0))</f>
        <v>0</v>
      </c>
      <c r="L16" s="170">
        <f>IF('Indicator Data'!S20="No Data",1,IF('Indicator Data imputation'!M19&lt;&gt;"",1,0))</f>
        <v>0</v>
      </c>
      <c r="M16" s="170">
        <f>IF('Indicator Data'!T20="No Data",1,IF('Indicator Data imputation'!N19&lt;&gt;"",1,0))</f>
        <v>0</v>
      </c>
      <c r="N16" s="170">
        <f>IF('Indicator Data'!U20="No Data",1,IF('Indicator Data imputation'!O19&lt;&gt;"",1,0))</f>
        <v>0</v>
      </c>
      <c r="O16" s="170">
        <f>IF('Indicator Data'!V20="No Data",1,IF('Indicator Data imputation'!P19&lt;&gt;"",1,0))</f>
        <v>0</v>
      </c>
      <c r="P16" s="170">
        <f>IF('Indicator Data'!W20="No Data",1,IF('Indicator Data imputation'!Q19&lt;&gt;"",1,0))</f>
        <v>0</v>
      </c>
      <c r="Q16" s="170">
        <f>IF('Indicator Data'!X20="No Data",1,IF('Indicator Data imputation'!R19&lt;&gt;"",1,0))</f>
        <v>1</v>
      </c>
      <c r="R16" s="170">
        <f>IF('Indicator Data'!Y20="No Data",1,IF('Indicator Data imputation'!S19&lt;&gt;"",1,0))</f>
        <v>0</v>
      </c>
      <c r="S16" s="170">
        <f>IF('Indicator Data'!Z20="No Data",1,IF('Indicator Data imputation'!T19&lt;&gt;"",1,0))</f>
        <v>0</v>
      </c>
      <c r="T16" s="170">
        <f>IF('Indicator Data'!AA20="No Data",1,IF('Indicator Data imputation'!U19&lt;&gt;"",1,0))</f>
        <v>0</v>
      </c>
      <c r="U16" s="170">
        <f>IF('Indicator Data'!AB20="No Data",1,IF('Indicator Data imputation'!V19&lt;&gt;"",1,0))</f>
        <v>0</v>
      </c>
      <c r="V16" s="170">
        <f>IF('Indicator Data'!AC20="No Data",1,IF('Indicator Data imputation'!W19&lt;&gt;"",1,0))</f>
        <v>0</v>
      </c>
      <c r="W16" s="170">
        <f>IF('Indicator Data'!AD20="No Data",1,IF('Indicator Data imputation'!X19&lt;&gt;"",1,0))</f>
        <v>0</v>
      </c>
      <c r="X16" s="170">
        <f>IF('Indicator Data'!AE20="No Data",1,IF('Indicator Data imputation'!Y19&lt;&gt;"",1,0))</f>
        <v>1</v>
      </c>
      <c r="Y16" s="170">
        <f>IF('Indicator Data'!AF20="No Data",1,IF('Indicator Data imputation'!Z19&lt;&gt;"",1,0))</f>
        <v>0</v>
      </c>
      <c r="Z16" s="170">
        <f>IF('Indicator Data'!AG20="No Data",1,IF('Indicator Data imputation'!AA19&lt;&gt;"",1,0))</f>
        <v>0</v>
      </c>
      <c r="AA16" s="170">
        <f>IF('Indicator Data'!AH20="No Data",1,IF('Indicator Data imputation'!AB19&lt;&gt;"",1,0))</f>
        <v>0</v>
      </c>
      <c r="AB16" s="170">
        <f>IF('Indicator Data'!AI20="No Data",1,IF('Indicator Data imputation'!AC19&lt;&gt;"",1,0))</f>
        <v>0</v>
      </c>
      <c r="AC16" s="170">
        <f>IF('Indicator Data'!AJ20="No Data",1,IF('Indicator Data imputation'!AD19&lt;&gt;"",1,0))</f>
        <v>0</v>
      </c>
      <c r="AD16" s="170">
        <f>IF('Indicator Data'!AK20="No Data",1,IF('Indicator Data imputation'!AE19&lt;&gt;"",1,0))</f>
        <v>0</v>
      </c>
      <c r="AE16" s="170">
        <f>IF('Indicator Data'!AL20="No Data",1,IF('Indicator Data imputation'!AF19&lt;&gt;"",1,0))</f>
        <v>0</v>
      </c>
      <c r="AF16" s="170">
        <f>IF('Indicator Data'!AM20="No Data",1,IF('Indicator Data imputation'!AG19&lt;&gt;"",1,0))</f>
        <v>0</v>
      </c>
      <c r="AG16" s="170">
        <f>IF('Indicator Data'!AN20="No Data",1,IF('Indicator Data imputation'!AH19&lt;&gt;"",1,0))</f>
        <v>0</v>
      </c>
      <c r="AH16" s="170">
        <f>IF('Indicator Data'!AO20="No Data",1,IF('Indicator Data imputation'!AI19&lt;&gt;"",1,0))</f>
        <v>0</v>
      </c>
      <c r="AI16" s="170">
        <f>IF('Indicator Data'!AP20="No Data",1,IF('Indicator Data imputation'!AJ19&lt;&gt;"",1,0))</f>
        <v>0</v>
      </c>
      <c r="AJ16" s="170">
        <f>IF('Indicator Data'!AQ20="No Data",1,IF('Indicator Data imputation'!AK19&lt;&gt;"",1,0))</f>
        <v>1</v>
      </c>
      <c r="AK16" s="170">
        <f>IF('Indicator Data'!AR20="No Data",1,IF('Indicator Data imputation'!AL19&lt;&gt;"",1,0))</f>
        <v>0</v>
      </c>
      <c r="AL16" s="170">
        <f>IF('Indicator Data'!AS20="No Data",1,IF('Indicator Data imputation'!AM19&lt;&gt;"",1,0))</f>
        <v>0</v>
      </c>
      <c r="AM16" s="170">
        <f>IF('Indicator Data'!AT20="No Data",1,IF('Indicator Data imputation'!AN19&lt;&gt;"",1,0))</f>
        <v>0</v>
      </c>
      <c r="AN16" s="170">
        <f>IF('Indicator Data'!AU20="No Data",1,IF('Indicator Data imputation'!AO19&lt;&gt;"",1,0))</f>
        <v>0</v>
      </c>
      <c r="AO16" s="170">
        <f>IF('Indicator Data'!AV20="No Data",1,IF('Indicator Data imputation'!AP19&lt;&gt;"",1,0))</f>
        <v>0</v>
      </c>
      <c r="AP16" s="170">
        <f>IF('Indicator Data'!AW20="No Data",1,IF('Indicator Data imputation'!AQ19&lt;&gt;"",1,0))</f>
        <v>0</v>
      </c>
      <c r="AQ16" s="170">
        <f>IF('Indicator Data'!AX20="No Data",1,IF('Indicator Data imputation'!AR19&lt;&gt;"",1,0))</f>
        <v>0</v>
      </c>
      <c r="AR16" s="170">
        <f>IF('Indicator Data'!AY20="No Data",1,IF('Indicator Data imputation'!AS19&lt;&gt;"",1,0))</f>
        <v>0</v>
      </c>
      <c r="AS16" s="170">
        <f>IF('Indicator Data'!AZ20="No Data",1,IF('Indicator Data imputation'!AT19&lt;&gt;"",1,0))</f>
        <v>0</v>
      </c>
      <c r="AT16" s="170">
        <f>IF('Indicator Data'!BA20="No Data",1,IF('Indicator Data imputation'!AU19&lt;&gt;"",1,0))</f>
        <v>0</v>
      </c>
      <c r="AU16" s="170">
        <f>IF('Indicator Data'!BB20="No Data",1,IF('Indicator Data imputation'!AV19&lt;&gt;"",1,0))</f>
        <v>0</v>
      </c>
      <c r="AV16" s="170">
        <f>IF('Indicator Data'!BC20="No Data",1,IF('Indicator Data imputation'!AW19&lt;&gt;"",1,0))</f>
        <v>0</v>
      </c>
      <c r="AW16" s="170">
        <f>IF('Indicator Data'!BD20="No Data",1,IF('Indicator Data imputation'!AX19&lt;&gt;"",1,0))</f>
        <v>0</v>
      </c>
      <c r="AX16" s="170">
        <f>IF('Indicator Data'!BE20="No Data",1,IF('Indicator Data imputation'!AY19&lt;&gt;"",1,0))</f>
        <v>0</v>
      </c>
      <c r="AY16" s="170">
        <f>IF('Indicator Data'!BF20="No Data",1,IF('Indicator Data imputation'!AZ19&lt;&gt;"",1,0))</f>
        <v>0</v>
      </c>
      <c r="AZ16" s="170">
        <f>IF('Indicator Data'!BG20="No Data",1,IF('Indicator Data imputation'!BA19&lt;&gt;"",1,0))</f>
        <v>0</v>
      </c>
      <c r="BA16" s="5">
        <f t="shared" si="0"/>
        <v>3</v>
      </c>
      <c r="BB16" s="172">
        <f t="shared" si="1"/>
        <v>5.8823529411764705E-2</v>
      </c>
    </row>
    <row r="17" spans="1:54" x14ac:dyDescent="0.25">
      <c r="A17" s="5" t="s">
        <v>30</v>
      </c>
      <c r="B17" s="170">
        <f>IF('Indicator Data'!I21="No Data",1,IF('Indicator Data imputation'!C20&lt;&gt;"",1,0))</f>
        <v>0</v>
      </c>
      <c r="C17" s="170">
        <f>IF('Indicator Data'!J21="No Data",1,IF('Indicator Data imputation'!D20&lt;&gt;"",1,0))</f>
        <v>0</v>
      </c>
      <c r="D17" s="170">
        <f>IF('Indicator Data'!K21="No Data",1,IF('Indicator Data imputation'!E20&lt;&gt;"",1,0))</f>
        <v>0</v>
      </c>
      <c r="E17" s="170">
        <f>IF('Indicator Data'!L21="No Data",1,IF('Indicator Data imputation'!F20&lt;&gt;"",1,0))</f>
        <v>0</v>
      </c>
      <c r="F17" s="170">
        <f>IF('Indicator Data'!M21="No Data",1,IF('Indicator Data imputation'!G20&lt;&gt;"",1,0))</f>
        <v>0</v>
      </c>
      <c r="G17" s="170">
        <f>IF('Indicator Data'!N21="No Data",1,IF('Indicator Data imputation'!H20&lt;&gt;"",1,0))</f>
        <v>0</v>
      </c>
      <c r="H17" s="170">
        <f>IF('Indicator Data'!O21="No Data",1,IF('Indicator Data imputation'!I20&lt;&gt;"",1,0))</f>
        <v>0</v>
      </c>
      <c r="I17" s="170">
        <f>IF('Indicator Data'!P21="No Data",1,IF('Indicator Data imputation'!J20&lt;&gt;"",1,0))</f>
        <v>0</v>
      </c>
      <c r="J17" s="170">
        <f>IF('Indicator Data'!Q21="No Data",1,IF('Indicator Data imputation'!K20&lt;&gt;"",1,0))</f>
        <v>0</v>
      </c>
      <c r="K17" s="170">
        <f>IF('Indicator Data'!R21="No Data",1,IF('Indicator Data imputation'!L20&lt;&gt;"",1,0))</f>
        <v>1</v>
      </c>
      <c r="L17" s="170">
        <f>IF('Indicator Data'!S21="No Data",1,IF('Indicator Data imputation'!M20&lt;&gt;"",1,0))</f>
        <v>0</v>
      </c>
      <c r="M17" s="170">
        <f>IF('Indicator Data'!T21="No Data",1,IF('Indicator Data imputation'!N20&lt;&gt;"",1,0))</f>
        <v>0</v>
      </c>
      <c r="N17" s="170">
        <f>IF('Indicator Data'!U21="No Data",1,IF('Indicator Data imputation'!O20&lt;&gt;"",1,0))</f>
        <v>0</v>
      </c>
      <c r="O17" s="170">
        <f>IF('Indicator Data'!V21="No Data",1,IF('Indicator Data imputation'!P20&lt;&gt;"",1,0))</f>
        <v>1</v>
      </c>
      <c r="P17" s="170">
        <f>IF('Indicator Data'!W21="No Data",1,IF('Indicator Data imputation'!Q20&lt;&gt;"",1,0))</f>
        <v>0</v>
      </c>
      <c r="Q17" s="170">
        <f>IF('Indicator Data'!X21="No Data",1,IF('Indicator Data imputation'!R20&lt;&gt;"",1,0))</f>
        <v>1</v>
      </c>
      <c r="R17" s="170">
        <f>IF('Indicator Data'!Y21="No Data",1,IF('Indicator Data imputation'!S20&lt;&gt;"",1,0))</f>
        <v>0</v>
      </c>
      <c r="S17" s="170">
        <f>IF('Indicator Data'!Z21="No Data",1,IF('Indicator Data imputation'!T20&lt;&gt;"",1,0))</f>
        <v>0</v>
      </c>
      <c r="T17" s="170">
        <f>IF('Indicator Data'!AA21="No Data",1,IF('Indicator Data imputation'!U20&lt;&gt;"",1,0))</f>
        <v>0</v>
      </c>
      <c r="U17" s="170">
        <f>IF('Indicator Data'!AB21="No Data",1,IF('Indicator Data imputation'!V20&lt;&gt;"",1,0))</f>
        <v>1</v>
      </c>
      <c r="V17" s="170">
        <f>IF('Indicator Data'!AC21="No Data",1,IF('Indicator Data imputation'!W20&lt;&gt;"",1,0))</f>
        <v>0</v>
      </c>
      <c r="W17" s="170">
        <f>IF('Indicator Data'!AD21="No Data",1,IF('Indicator Data imputation'!X20&lt;&gt;"",1,0))</f>
        <v>0</v>
      </c>
      <c r="X17" s="170">
        <f>IF('Indicator Data'!AE21="No Data",1,IF('Indicator Data imputation'!Y20&lt;&gt;"",1,0))</f>
        <v>1</v>
      </c>
      <c r="Y17" s="170">
        <f>IF('Indicator Data'!AF21="No Data",1,IF('Indicator Data imputation'!Z20&lt;&gt;"",1,0))</f>
        <v>0</v>
      </c>
      <c r="Z17" s="170">
        <f>IF('Indicator Data'!AG21="No Data",1,IF('Indicator Data imputation'!AA20&lt;&gt;"",1,0))</f>
        <v>0</v>
      </c>
      <c r="AA17" s="170">
        <f>IF('Indicator Data'!AH21="No Data",1,IF('Indicator Data imputation'!AB20&lt;&gt;"",1,0))</f>
        <v>0</v>
      </c>
      <c r="AB17" s="170">
        <f>IF('Indicator Data'!AI21="No Data",1,IF('Indicator Data imputation'!AC20&lt;&gt;"",1,0))</f>
        <v>0</v>
      </c>
      <c r="AC17" s="170">
        <f>IF('Indicator Data'!AJ21="No Data",1,IF('Indicator Data imputation'!AD20&lt;&gt;"",1,0))</f>
        <v>0</v>
      </c>
      <c r="AD17" s="170">
        <f>IF('Indicator Data'!AK21="No Data",1,IF('Indicator Data imputation'!AE20&lt;&gt;"",1,0))</f>
        <v>0</v>
      </c>
      <c r="AE17" s="170">
        <f>IF('Indicator Data'!AL21="No Data",1,IF('Indicator Data imputation'!AF20&lt;&gt;"",1,0))</f>
        <v>0</v>
      </c>
      <c r="AF17" s="170">
        <f>IF('Indicator Data'!AM21="No Data",1,IF('Indicator Data imputation'!AG20&lt;&gt;"",1,0))</f>
        <v>0</v>
      </c>
      <c r="AG17" s="170">
        <f>IF('Indicator Data'!AN21="No Data",1,IF('Indicator Data imputation'!AH20&lt;&gt;"",1,0))</f>
        <v>0</v>
      </c>
      <c r="AH17" s="170">
        <f>IF('Indicator Data'!AO21="No Data",1,IF('Indicator Data imputation'!AI20&lt;&gt;"",1,0))</f>
        <v>0</v>
      </c>
      <c r="AI17" s="170">
        <f>IF('Indicator Data'!AP21="No Data",1,IF('Indicator Data imputation'!AJ20&lt;&gt;"",1,0))</f>
        <v>0</v>
      </c>
      <c r="AJ17" s="170">
        <f>IF('Indicator Data'!AQ21="No Data",1,IF('Indicator Data imputation'!AK20&lt;&gt;"",1,0))</f>
        <v>0</v>
      </c>
      <c r="AK17" s="170">
        <f>IF('Indicator Data'!AR21="No Data",1,IF('Indicator Data imputation'!AL20&lt;&gt;"",1,0))</f>
        <v>1</v>
      </c>
      <c r="AL17" s="170">
        <f>IF('Indicator Data'!AS21="No Data",1,IF('Indicator Data imputation'!AM20&lt;&gt;"",1,0))</f>
        <v>0</v>
      </c>
      <c r="AM17" s="170">
        <f>IF('Indicator Data'!AT21="No Data",1,IF('Indicator Data imputation'!AN20&lt;&gt;"",1,0))</f>
        <v>0</v>
      </c>
      <c r="AN17" s="170">
        <f>IF('Indicator Data'!AU21="No Data",1,IF('Indicator Data imputation'!AO20&lt;&gt;"",1,0))</f>
        <v>0</v>
      </c>
      <c r="AO17" s="170">
        <f>IF('Indicator Data'!AV21="No Data",1,IF('Indicator Data imputation'!AP20&lt;&gt;"",1,0))</f>
        <v>1</v>
      </c>
      <c r="AP17" s="170">
        <f>IF('Indicator Data'!AW21="No Data",1,IF('Indicator Data imputation'!AQ20&lt;&gt;"",1,0))</f>
        <v>0</v>
      </c>
      <c r="AQ17" s="170">
        <f>IF('Indicator Data'!AX21="No Data",1,IF('Indicator Data imputation'!AR20&lt;&gt;"",1,0))</f>
        <v>0</v>
      </c>
      <c r="AR17" s="170">
        <f>IF('Indicator Data'!AY21="No Data",1,IF('Indicator Data imputation'!AS20&lt;&gt;"",1,0))</f>
        <v>0</v>
      </c>
      <c r="AS17" s="170">
        <f>IF('Indicator Data'!AZ21="No Data",1,IF('Indicator Data imputation'!AT20&lt;&gt;"",1,0))</f>
        <v>0</v>
      </c>
      <c r="AT17" s="170">
        <f>IF('Indicator Data'!BA21="No Data",1,IF('Indicator Data imputation'!AU20&lt;&gt;"",1,0))</f>
        <v>0</v>
      </c>
      <c r="AU17" s="170">
        <f>IF('Indicator Data'!BB21="No Data",1,IF('Indicator Data imputation'!AV20&lt;&gt;"",1,0))</f>
        <v>0</v>
      </c>
      <c r="AV17" s="170">
        <f>IF('Indicator Data'!BC21="No Data",1,IF('Indicator Data imputation'!AW20&lt;&gt;"",1,0))</f>
        <v>0</v>
      </c>
      <c r="AW17" s="170">
        <f>IF('Indicator Data'!BD21="No Data",1,IF('Indicator Data imputation'!AX20&lt;&gt;"",1,0))</f>
        <v>0</v>
      </c>
      <c r="AX17" s="170">
        <f>IF('Indicator Data'!BE21="No Data",1,IF('Indicator Data imputation'!AY20&lt;&gt;"",1,0))</f>
        <v>0</v>
      </c>
      <c r="AY17" s="170">
        <f>IF('Indicator Data'!BF21="No Data",1,IF('Indicator Data imputation'!AZ20&lt;&gt;"",1,0))</f>
        <v>0</v>
      </c>
      <c r="AZ17" s="170">
        <f>IF('Indicator Data'!BG21="No Data",1,IF('Indicator Data imputation'!BA20&lt;&gt;"",1,0))</f>
        <v>0</v>
      </c>
      <c r="BA17" s="5">
        <f t="shared" si="0"/>
        <v>7</v>
      </c>
      <c r="BB17" s="172">
        <f t="shared" si="1"/>
        <v>0.13725490196078433</v>
      </c>
    </row>
    <row r="18" spans="1:54" x14ac:dyDescent="0.25">
      <c r="A18" s="5" t="s">
        <v>32</v>
      </c>
      <c r="B18" s="170">
        <f>IF('Indicator Data'!I22="No Data",1,IF('Indicator Data imputation'!C21&lt;&gt;"",1,0))</f>
        <v>0</v>
      </c>
      <c r="C18" s="170">
        <f>IF('Indicator Data'!J22="No Data",1,IF('Indicator Data imputation'!D21&lt;&gt;"",1,0))</f>
        <v>0</v>
      </c>
      <c r="D18" s="170">
        <f>IF('Indicator Data'!K22="No Data",1,IF('Indicator Data imputation'!E21&lt;&gt;"",1,0))</f>
        <v>0</v>
      </c>
      <c r="E18" s="170">
        <f>IF('Indicator Data'!L22="No Data",1,IF('Indicator Data imputation'!F21&lt;&gt;"",1,0))</f>
        <v>0</v>
      </c>
      <c r="F18" s="170">
        <f>IF('Indicator Data'!M22="No Data",1,IF('Indicator Data imputation'!G21&lt;&gt;"",1,0))</f>
        <v>0</v>
      </c>
      <c r="G18" s="170">
        <f>IF('Indicator Data'!N22="No Data",1,IF('Indicator Data imputation'!H21&lt;&gt;"",1,0))</f>
        <v>0</v>
      </c>
      <c r="H18" s="170">
        <f>IF('Indicator Data'!O22="No Data",1,IF('Indicator Data imputation'!I21&lt;&gt;"",1,0))</f>
        <v>0</v>
      </c>
      <c r="I18" s="170">
        <f>IF('Indicator Data'!P22="No Data",1,IF('Indicator Data imputation'!J21&lt;&gt;"",1,0))</f>
        <v>0</v>
      </c>
      <c r="J18" s="170">
        <f>IF('Indicator Data'!Q22="No Data",1,IF('Indicator Data imputation'!K21&lt;&gt;"",1,0))</f>
        <v>0</v>
      </c>
      <c r="K18" s="170">
        <f>IF('Indicator Data'!R22="No Data",1,IF('Indicator Data imputation'!L21&lt;&gt;"",1,0))</f>
        <v>0</v>
      </c>
      <c r="L18" s="170">
        <f>IF('Indicator Data'!S22="No Data",1,IF('Indicator Data imputation'!M21&lt;&gt;"",1,0))</f>
        <v>0</v>
      </c>
      <c r="M18" s="170">
        <f>IF('Indicator Data'!T22="No Data",1,IF('Indicator Data imputation'!N21&lt;&gt;"",1,0))</f>
        <v>0</v>
      </c>
      <c r="N18" s="170">
        <f>IF('Indicator Data'!U22="No Data",1,IF('Indicator Data imputation'!O21&lt;&gt;"",1,0))</f>
        <v>0</v>
      </c>
      <c r="O18" s="170">
        <f>IF('Indicator Data'!V22="No Data",1,IF('Indicator Data imputation'!P21&lt;&gt;"",1,0))</f>
        <v>0</v>
      </c>
      <c r="P18" s="170">
        <f>IF('Indicator Data'!W22="No Data",1,IF('Indicator Data imputation'!Q21&lt;&gt;"",1,0))</f>
        <v>0</v>
      </c>
      <c r="Q18" s="170">
        <f>IF('Indicator Data'!X22="No Data",1,IF('Indicator Data imputation'!R21&lt;&gt;"",1,0))</f>
        <v>0</v>
      </c>
      <c r="R18" s="170">
        <f>IF('Indicator Data'!Y22="No Data",1,IF('Indicator Data imputation'!S21&lt;&gt;"",1,0))</f>
        <v>0</v>
      </c>
      <c r="S18" s="170">
        <f>IF('Indicator Data'!Z22="No Data",1,IF('Indicator Data imputation'!T21&lt;&gt;"",1,0))</f>
        <v>0</v>
      </c>
      <c r="T18" s="170">
        <f>IF('Indicator Data'!AA22="No Data",1,IF('Indicator Data imputation'!U21&lt;&gt;"",1,0))</f>
        <v>0</v>
      </c>
      <c r="U18" s="170">
        <f>IF('Indicator Data'!AB22="No Data",1,IF('Indicator Data imputation'!V21&lt;&gt;"",1,0))</f>
        <v>0</v>
      </c>
      <c r="V18" s="170">
        <f>IF('Indicator Data'!AC22="No Data",1,IF('Indicator Data imputation'!W21&lt;&gt;"",1,0))</f>
        <v>0</v>
      </c>
      <c r="W18" s="170">
        <f>IF('Indicator Data'!AD22="No Data",1,IF('Indicator Data imputation'!X21&lt;&gt;"",1,0))</f>
        <v>0</v>
      </c>
      <c r="X18" s="170">
        <f>IF('Indicator Data'!AE22="No Data",1,IF('Indicator Data imputation'!Y21&lt;&gt;"",1,0))</f>
        <v>0</v>
      </c>
      <c r="Y18" s="170">
        <f>IF('Indicator Data'!AF22="No Data",1,IF('Indicator Data imputation'!Z21&lt;&gt;"",1,0))</f>
        <v>0</v>
      </c>
      <c r="Z18" s="170">
        <f>IF('Indicator Data'!AG22="No Data",1,IF('Indicator Data imputation'!AA21&lt;&gt;"",1,0))</f>
        <v>0</v>
      </c>
      <c r="AA18" s="170">
        <f>IF('Indicator Data'!AH22="No Data",1,IF('Indicator Data imputation'!AB21&lt;&gt;"",1,0))</f>
        <v>0</v>
      </c>
      <c r="AB18" s="170">
        <f>IF('Indicator Data'!AI22="No Data",1,IF('Indicator Data imputation'!AC21&lt;&gt;"",1,0))</f>
        <v>0</v>
      </c>
      <c r="AC18" s="170">
        <f>IF('Indicator Data'!AJ22="No Data",1,IF('Indicator Data imputation'!AD21&lt;&gt;"",1,0))</f>
        <v>0</v>
      </c>
      <c r="AD18" s="170">
        <f>IF('Indicator Data'!AK22="No Data",1,IF('Indicator Data imputation'!AE21&lt;&gt;"",1,0))</f>
        <v>0</v>
      </c>
      <c r="AE18" s="170">
        <f>IF('Indicator Data'!AL22="No Data",1,IF('Indicator Data imputation'!AF21&lt;&gt;"",1,0))</f>
        <v>0</v>
      </c>
      <c r="AF18" s="170">
        <f>IF('Indicator Data'!AM22="No Data",1,IF('Indicator Data imputation'!AG21&lt;&gt;"",1,0))</f>
        <v>0</v>
      </c>
      <c r="AG18" s="170">
        <f>IF('Indicator Data'!AN22="No Data",1,IF('Indicator Data imputation'!AH21&lt;&gt;"",1,0))</f>
        <v>0</v>
      </c>
      <c r="AH18" s="170">
        <f>IF('Indicator Data'!AO22="No Data",1,IF('Indicator Data imputation'!AI21&lt;&gt;"",1,0))</f>
        <v>0</v>
      </c>
      <c r="AI18" s="170">
        <f>IF('Indicator Data'!AP22="No Data",1,IF('Indicator Data imputation'!AJ21&lt;&gt;"",1,0))</f>
        <v>0</v>
      </c>
      <c r="AJ18" s="170">
        <f>IF('Indicator Data'!AQ22="No Data",1,IF('Indicator Data imputation'!AK21&lt;&gt;"",1,0))</f>
        <v>0</v>
      </c>
      <c r="AK18" s="170">
        <f>IF('Indicator Data'!AR22="No Data",1,IF('Indicator Data imputation'!AL21&lt;&gt;"",1,0))</f>
        <v>1</v>
      </c>
      <c r="AL18" s="170">
        <f>IF('Indicator Data'!AS22="No Data",1,IF('Indicator Data imputation'!AM21&lt;&gt;"",1,0))</f>
        <v>0</v>
      </c>
      <c r="AM18" s="170">
        <f>IF('Indicator Data'!AT22="No Data",1,IF('Indicator Data imputation'!AN21&lt;&gt;"",1,0))</f>
        <v>1</v>
      </c>
      <c r="AN18" s="170">
        <f>IF('Indicator Data'!AU22="No Data",1,IF('Indicator Data imputation'!AO21&lt;&gt;"",1,0))</f>
        <v>0</v>
      </c>
      <c r="AO18" s="170">
        <f>IF('Indicator Data'!AV22="No Data",1,IF('Indicator Data imputation'!AP21&lt;&gt;"",1,0))</f>
        <v>0</v>
      </c>
      <c r="AP18" s="170">
        <f>IF('Indicator Data'!AW22="No Data",1,IF('Indicator Data imputation'!AQ21&lt;&gt;"",1,0))</f>
        <v>0</v>
      </c>
      <c r="AQ18" s="170">
        <f>IF('Indicator Data'!AX22="No Data",1,IF('Indicator Data imputation'!AR21&lt;&gt;"",1,0))</f>
        <v>0</v>
      </c>
      <c r="AR18" s="170">
        <f>IF('Indicator Data'!AY22="No Data",1,IF('Indicator Data imputation'!AS21&lt;&gt;"",1,0))</f>
        <v>0</v>
      </c>
      <c r="AS18" s="170">
        <f>IF('Indicator Data'!AZ22="No Data",1,IF('Indicator Data imputation'!AT21&lt;&gt;"",1,0))</f>
        <v>0</v>
      </c>
      <c r="AT18" s="170">
        <f>IF('Indicator Data'!BA22="No Data",1,IF('Indicator Data imputation'!AU21&lt;&gt;"",1,0))</f>
        <v>0</v>
      </c>
      <c r="AU18" s="170">
        <f>IF('Indicator Data'!BB22="No Data",1,IF('Indicator Data imputation'!AV21&lt;&gt;"",1,0))</f>
        <v>0</v>
      </c>
      <c r="AV18" s="170">
        <f>IF('Indicator Data'!BC22="No Data",1,IF('Indicator Data imputation'!AW21&lt;&gt;"",1,0))</f>
        <v>0</v>
      </c>
      <c r="AW18" s="170">
        <f>IF('Indicator Data'!BD22="No Data",1,IF('Indicator Data imputation'!AX21&lt;&gt;"",1,0))</f>
        <v>0</v>
      </c>
      <c r="AX18" s="170">
        <f>IF('Indicator Data'!BE22="No Data",1,IF('Indicator Data imputation'!AY21&lt;&gt;"",1,0))</f>
        <v>0</v>
      </c>
      <c r="AY18" s="170">
        <f>IF('Indicator Data'!BF22="No Data",1,IF('Indicator Data imputation'!AZ21&lt;&gt;"",1,0))</f>
        <v>0</v>
      </c>
      <c r="AZ18" s="170">
        <f>IF('Indicator Data'!BG22="No Data",1,IF('Indicator Data imputation'!BA21&lt;&gt;"",1,0))</f>
        <v>0</v>
      </c>
      <c r="BA18" s="5">
        <f t="shared" si="0"/>
        <v>2</v>
      </c>
      <c r="BB18" s="172">
        <f t="shared" si="1"/>
        <v>3.9215686274509803E-2</v>
      </c>
    </row>
    <row r="19" spans="1:54" x14ac:dyDescent="0.25">
      <c r="A19" s="5" t="s">
        <v>34</v>
      </c>
      <c r="B19" s="170">
        <f>IF('Indicator Data'!I23="No Data",1,IF('Indicator Data imputation'!C22&lt;&gt;"",1,0))</f>
        <v>0</v>
      </c>
      <c r="C19" s="170">
        <f>IF('Indicator Data'!J23="No Data",1,IF('Indicator Data imputation'!D22&lt;&gt;"",1,0))</f>
        <v>0</v>
      </c>
      <c r="D19" s="170">
        <f>IF('Indicator Data'!K23="No Data",1,IF('Indicator Data imputation'!E22&lt;&gt;"",1,0))</f>
        <v>0</v>
      </c>
      <c r="E19" s="170">
        <f>IF('Indicator Data'!L23="No Data",1,IF('Indicator Data imputation'!F22&lt;&gt;"",1,0))</f>
        <v>0</v>
      </c>
      <c r="F19" s="170">
        <f>IF('Indicator Data'!M23="No Data",1,IF('Indicator Data imputation'!G22&lt;&gt;"",1,0))</f>
        <v>0</v>
      </c>
      <c r="G19" s="170">
        <f>IF('Indicator Data'!N23="No Data",1,IF('Indicator Data imputation'!H22&lt;&gt;"",1,0))</f>
        <v>0</v>
      </c>
      <c r="H19" s="170">
        <f>IF('Indicator Data'!O23="No Data",1,IF('Indicator Data imputation'!I22&lt;&gt;"",1,0))</f>
        <v>0</v>
      </c>
      <c r="I19" s="170">
        <f>IF('Indicator Data'!P23="No Data",1,IF('Indicator Data imputation'!J22&lt;&gt;"",1,0))</f>
        <v>0</v>
      </c>
      <c r="J19" s="170">
        <f>IF('Indicator Data'!Q23="No Data",1,IF('Indicator Data imputation'!K22&lt;&gt;"",1,0))</f>
        <v>0</v>
      </c>
      <c r="K19" s="170">
        <f>IF('Indicator Data'!R23="No Data",1,IF('Indicator Data imputation'!L22&lt;&gt;"",1,0))</f>
        <v>0</v>
      </c>
      <c r="L19" s="170">
        <f>IF('Indicator Data'!S23="No Data",1,IF('Indicator Data imputation'!M22&lt;&gt;"",1,0))</f>
        <v>0</v>
      </c>
      <c r="M19" s="170">
        <f>IF('Indicator Data'!T23="No Data",1,IF('Indicator Data imputation'!N22&lt;&gt;"",1,0))</f>
        <v>0</v>
      </c>
      <c r="N19" s="170">
        <f>IF('Indicator Data'!U23="No Data",1,IF('Indicator Data imputation'!O22&lt;&gt;"",1,0))</f>
        <v>0</v>
      </c>
      <c r="O19" s="170">
        <f>IF('Indicator Data'!V23="No Data",1,IF('Indicator Data imputation'!P22&lt;&gt;"",1,0))</f>
        <v>0</v>
      </c>
      <c r="P19" s="170">
        <f>IF('Indicator Data'!W23="No Data",1,IF('Indicator Data imputation'!Q22&lt;&gt;"",1,0))</f>
        <v>0</v>
      </c>
      <c r="Q19" s="170">
        <f>IF('Indicator Data'!X23="No Data",1,IF('Indicator Data imputation'!R22&lt;&gt;"",1,0))</f>
        <v>0</v>
      </c>
      <c r="R19" s="170">
        <f>IF('Indicator Data'!Y23="No Data",1,IF('Indicator Data imputation'!S22&lt;&gt;"",1,0))</f>
        <v>0</v>
      </c>
      <c r="S19" s="170">
        <f>IF('Indicator Data'!Z23="No Data",1,IF('Indicator Data imputation'!T22&lt;&gt;"",1,0))</f>
        <v>0</v>
      </c>
      <c r="T19" s="170">
        <f>IF('Indicator Data'!AA23="No Data",1,IF('Indicator Data imputation'!U22&lt;&gt;"",1,0))</f>
        <v>0</v>
      </c>
      <c r="U19" s="170">
        <f>IF('Indicator Data'!AB23="No Data",1,IF('Indicator Data imputation'!V22&lt;&gt;"",1,0))</f>
        <v>0</v>
      </c>
      <c r="V19" s="170">
        <f>IF('Indicator Data'!AC23="No Data",1,IF('Indicator Data imputation'!W22&lt;&gt;"",1,0))</f>
        <v>0</v>
      </c>
      <c r="W19" s="170">
        <f>IF('Indicator Data'!AD23="No Data",1,IF('Indicator Data imputation'!X22&lt;&gt;"",1,0))</f>
        <v>0</v>
      </c>
      <c r="X19" s="170">
        <f>IF('Indicator Data'!AE23="No Data",1,IF('Indicator Data imputation'!Y22&lt;&gt;"",1,0))</f>
        <v>0</v>
      </c>
      <c r="Y19" s="170">
        <f>IF('Indicator Data'!AF23="No Data",1,IF('Indicator Data imputation'!Z22&lt;&gt;"",1,0))</f>
        <v>0</v>
      </c>
      <c r="Z19" s="170">
        <f>IF('Indicator Data'!AG23="No Data",1,IF('Indicator Data imputation'!AA22&lt;&gt;"",1,0))</f>
        <v>0</v>
      </c>
      <c r="AA19" s="170">
        <f>IF('Indicator Data'!AH23="No Data",1,IF('Indicator Data imputation'!AB22&lt;&gt;"",1,0))</f>
        <v>0</v>
      </c>
      <c r="AB19" s="170">
        <f>IF('Indicator Data'!AI23="No Data",1,IF('Indicator Data imputation'!AC22&lt;&gt;"",1,0))</f>
        <v>0</v>
      </c>
      <c r="AC19" s="170">
        <f>IF('Indicator Data'!AJ23="No Data",1,IF('Indicator Data imputation'!AD22&lt;&gt;"",1,0))</f>
        <v>0</v>
      </c>
      <c r="AD19" s="170">
        <f>IF('Indicator Data'!AK23="No Data",1,IF('Indicator Data imputation'!AE22&lt;&gt;"",1,0))</f>
        <v>0</v>
      </c>
      <c r="AE19" s="170">
        <f>IF('Indicator Data'!AL23="No Data",1,IF('Indicator Data imputation'!AF22&lt;&gt;"",1,0))</f>
        <v>0</v>
      </c>
      <c r="AF19" s="170">
        <f>IF('Indicator Data'!AM23="No Data",1,IF('Indicator Data imputation'!AG22&lt;&gt;"",1,0))</f>
        <v>0</v>
      </c>
      <c r="AG19" s="170">
        <f>IF('Indicator Data'!AN23="No Data",1,IF('Indicator Data imputation'!AH22&lt;&gt;"",1,0))</f>
        <v>0</v>
      </c>
      <c r="AH19" s="170">
        <f>IF('Indicator Data'!AO23="No Data",1,IF('Indicator Data imputation'!AI22&lt;&gt;"",1,0))</f>
        <v>0</v>
      </c>
      <c r="AI19" s="170">
        <f>IF('Indicator Data'!AP23="No Data",1,IF('Indicator Data imputation'!AJ22&lt;&gt;"",1,0))</f>
        <v>0</v>
      </c>
      <c r="AJ19" s="170">
        <f>IF('Indicator Data'!AQ23="No Data",1,IF('Indicator Data imputation'!AK22&lt;&gt;"",1,0))</f>
        <v>0</v>
      </c>
      <c r="AK19" s="170">
        <f>IF('Indicator Data'!AR23="No Data",1,IF('Indicator Data imputation'!AL22&lt;&gt;"",1,0))</f>
        <v>0</v>
      </c>
      <c r="AL19" s="170">
        <f>IF('Indicator Data'!AS23="No Data",1,IF('Indicator Data imputation'!AM22&lt;&gt;"",1,0))</f>
        <v>0</v>
      </c>
      <c r="AM19" s="170">
        <f>IF('Indicator Data'!AT23="No Data",1,IF('Indicator Data imputation'!AN22&lt;&gt;"",1,0))</f>
        <v>0</v>
      </c>
      <c r="AN19" s="170">
        <f>IF('Indicator Data'!AU23="No Data",1,IF('Indicator Data imputation'!AO22&lt;&gt;"",1,0))</f>
        <v>0</v>
      </c>
      <c r="AO19" s="170">
        <f>IF('Indicator Data'!AV23="No Data",1,IF('Indicator Data imputation'!AP22&lt;&gt;"",1,0))</f>
        <v>0</v>
      </c>
      <c r="AP19" s="170">
        <f>IF('Indicator Data'!AW23="No Data",1,IF('Indicator Data imputation'!AQ22&lt;&gt;"",1,0))</f>
        <v>0</v>
      </c>
      <c r="AQ19" s="170">
        <f>IF('Indicator Data'!AX23="No Data",1,IF('Indicator Data imputation'!AR22&lt;&gt;"",1,0))</f>
        <v>0</v>
      </c>
      <c r="AR19" s="170">
        <f>IF('Indicator Data'!AY23="No Data",1,IF('Indicator Data imputation'!AS22&lt;&gt;"",1,0))</f>
        <v>0</v>
      </c>
      <c r="AS19" s="170">
        <f>IF('Indicator Data'!AZ23="No Data",1,IF('Indicator Data imputation'!AT22&lt;&gt;"",1,0))</f>
        <v>0</v>
      </c>
      <c r="AT19" s="170">
        <f>IF('Indicator Data'!BA23="No Data",1,IF('Indicator Data imputation'!AU22&lt;&gt;"",1,0))</f>
        <v>0</v>
      </c>
      <c r="AU19" s="170">
        <f>IF('Indicator Data'!BB23="No Data",1,IF('Indicator Data imputation'!AV22&lt;&gt;"",1,0))</f>
        <v>0</v>
      </c>
      <c r="AV19" s="170">
        <f>IF('Indicator Data'!BC23="No Data",1,IF('Indicator Data imputation'!AW22&lt;&gt;"",1,0))</f>
        <v>0</v>
      </c>
      <c r="AW19" s="170">
        <f>IF('Indicator Data'!BD23="No Data",1,IF('Indicator Data imputation'!AX22&lt;&gt;"",1,0))</f>
        <v>0</v>
      </c>
      <c r="AX19" s="170">
        <f>IF('Indicator Data'!BE23="No Data",1,IF('Indicator Data imputation'!AY22&lt;&gt;"",1,0))</f>
        <v>0</v>
      </c>
      <c r="AY19" s="170">
        <f>IF('Indicator Data'!BF23="No Data",1,IF('Indicator Data imputation'!AZ22&lt;&gt;"",1,0))</f>
        <v>0</v>
      </c>
      <c r="AZ19" s="170">
        <f>IF('Indicator Data'!BG23="No Data",1,IF('Indicator Data imputation'!BA22&lt;&gt;"",1,0))</f>
        <v>0</v>
      </c>
      <c r="BA19" s="5">
        <f t="shared" si="0"/>
        <v>0</v>
      </c>
      <c r="BB19" s="172">
        <f t="shared" si="1"/>
        <v>0</v>
      </c>
    </row>
    <row r="20" spans="1:54" x14ac:dyDescent="0.25">
      <c r="A20" s="5" t="s">
        <v>36</v>
      </c>
      <c r="B20" s="170">
        <f>IF('Indicator Data'!I24="No Data",1,IF('Indicator Data imputation'!C23&lt;&gt;"",1,0))</f>
        <v>0</v>
      </c>
      <c r="C20" s="170">
        <f>IF('Indicator Data'!J24="No Data",1,IF('Indicator Data imputation'!D23&lt;&gt;"",1,0))</f>
        <v>0</v>
      </c>
      <c r="D20" s="170">
        <f>IF('Indicator Data'!K24="No Data",1,IF('Indicator Data imputation'!E23&lt;&gt;"",1,0))</f>
        <v>0</v>
      </c>
      <c r="E20" s="170">
        <f>IF('Indicator Data'!L24="No Data",1,IF('Indicator Data imputation'!F23&lt;&gt;"",1,0))</f>
        <v>0</v>
      </c>
      <c r="F20" s="170">
        <f>IF('Indicator Data'!M24="No Data",1,IF('Indicator Data imputation'!G23&lt;&gt;"",1,0))</f>
        <v>0</v>
      </c>
      <c r="G20" s="170">
        <f>IF('Indicator Data'!N24="No Data",1,IF('Indicator Data imputation'!H23&lt;&gt;"",1,0))</f>
        <v>0</v>
      </c>
      <c r="H20" s="170">
        <f>IF('Indicator Data'!O24="No Data",1,IF('Indicator Data imputation'!I23&lt;&gt;"",1,0))</f>
        <v>0</v>
      </c>
      <c r="I20" s="170">
        <f>IF('Indicator Data'!P24="No Data",1,IF('Indicator Data imputation'!J23&lt;&gt;"",1,0))</f>
        <v>0</v>
      </c>
      <c r="J20" s="170">
        <f>IF('Indicator Data'!Q24="No Data",1,IF('Indicator Data imputation'!K23&lt;&gt;"",1,0))</f>
        <v>0</v>
      </c>
      <c r="K20" s="170">
        <f>IF('Indicator Data'!R24="No Data",1,IF('Indicator Data imputation'!L23&lt;&gt;"",1,0))</f>
        <v>0</v>
      </c>
      <c r="L20" s="170">
        <f>IF('Indicator Data'!S24="No Data",1,IF('Indicator Data imputation'!M23&lt;&gt;"",1,0))</f>
        <v>0</v>
      </c>
      <c r="M20" s="170">
        <f>IF('Indicator Data'!T24="No Data",1,IF('Indicator Data imputation'!N23&lt;&gt;"",1,0))</f>
        <v>0</v>
      </c>
      <c r="N20" s="170">
        <f>IF('Indicator Data'!U24="No Data",1,IF('Indicator Data imputation'!O23&lt;&gt;"",1,0))</f>
        <v>0</v>
      </c>
      <c r="O20" s="170">
        <f>IF('Indicator Data'!V24="No Data",1,IF('Indicator Data imputation'!P23&lt;&gt;"",1,0))</f>
        <v>0</v>
      </c>
      <c r="P20" s="170">
        <f>IF('Indicator Data'!W24="No Data",1,IF('Indicator Data imputation'!Q23&lt;&gt;"",1,0))</f>
        <v>0</v>
      </c>
      <c r="Q20" s="170">
        <f>IF('Indicator Data'!X24="No Data",1,IF('Indicator Data imputation'!R23&lt;&gt;"",1,0))</f>
        <v>0</v>
      </c>
      <c r="R20" s="170">
        <f>IF('Indicator Data'!Y24="No Data",1,IF('Indicator Data imputation'!S23&lt;&gt;"",1,0))</f>
        <v>0</v>
      </c>
      <c r="S20" s="170">
        <f>IF('Indicator Data'!Z24="No Data",1,IF('Indicator Data imputation'!T23&lt;&gt;"",1,0))</f>
        <v>0</v>
      </c>
      <c r="T20" s="170">
        <f>IF('Indicator Data'!AA24="No Data",1,IF('Indicator Data imputation'!U23&lt;&gt;"",1,0))</f>
        <v>0</v>
      </c>
      <c r="U20" s="170">
        <f>IF('Indicator Data'!AB24="No Data",1,IF('Indicator Data imputation'!V23&lt;&gt;"",1,0))</f>
        <v>0</v>
      </c>
      <c r="V20" s="170">
        <f>IF('Indicator Data'!AC24="No Data",1,IF('Indicator Data imputation'!W23&lt;&gt;"",1,0))</f>
        <v>0</v>
      </c>
      <c r="W20" s="170">
        <f>IF('Indicator Data'!AD24="No Data",1,IF('Indicator Data imputation'!X23&lt;&gt;"",1,0))</f>
        <v>0</v>
      </c>
      <c r="X20" s="170">
        <f>IF('Indicator Data'!AE24="No Data",1,IF('Indicator Data imputation'!Y23&lt;&gt;"",1,0))</f>
        <v>0</v>
      </c>
      <c r="Y20" s="170">
        <f>IF('Indicator Data'!AF24="No Data",1,IF('Indicator Data imputation'!Z23&lt;&gt;"",1,0))</f>
        <v>0</v>
      </c>
      <c r="Z20" s="170">
        <f>IF('Indicator Data'!AG24="No Data",1,IF('Indicator Data imputation'!AA23&lt;&gt;"",1,0))</f>
        <v>0</v>
      </c>
      <c r="AA20" s="170">
        <f>IF('Indicator Data'!AH24="No Data",1,IF('Indicator Data imputation'!AB23&lt;&gt;"",1,0))</f>
        <v>0</v>
      </c>
      <c r="AB20" s="170">
        <f>IF('Indicator Data'!AI24="No Data",1,IF('Indicator Data imputation'!AC23&lt;&gt;"",1,0))</f>
        <v>0</v>
      </c>
      <c r="AC20" s="170">
        <f>IF('Indicator Data'!AJ24="No Data",1,IF('Indicator Data imputation'!AD23&lt;&gt;"",1,0))</f>
        <v>0</v>
      </c>
      <c r="AD20" s="170">
        <f>IF('Indicator Data'!AK24="No Data",1,IF('Indicator Data imputation'!AE23&lt;&gt;"",1,0))</f>
        <v>0</v>
      </c>
      <c r="AE20" s="170">
        <f>IF('Indicator Data'!AL24="No Data",1,IF('Indicator Data imputation'!AF23&lt;&gt;"",1,0))</f>
        <v>0</v>
      </c>
      <c r="AF20" s="170">
        <f>IF('Indicator Data'!AM24="No Data",1,IF('Indicator Data imputation'!AG23&lt;&gt;"",1,0))</f>
        <v>0</v>
      </c>
      <c r="AG20" s="170">
        <f>IF('Indicator Data'!AN24="No Data",1,IF('Indicator Data imputation'!AH23&lt;&gt;"",1,0))</f>
        <v>0</v>
      </c>
      <c r="AH20" s="170">
        <f>IF('Indicator Data'!AO24="No Data",1,IF('Indicator Data imputation'!AI23&lt;&gt;"",1,0))</f>
        <v>0</v>
      </c>
      <c r="AI20" s="170">
        <f>IF('Indicator Data'!AP24="No Data",1,IF('Indicator Data imputation'!AJ23&lt;&gt;"",1,0))</f>
        <v>0</v>
      </c>
      <c r="AJ20" s="170">
        <f>IF('Indicator Data'!AQ24="No Data",1,IF('Indicator Data imputation'!AK23&lt;&gt;"",1,0))</f>
        <v>0</v>
      </c>
      <c r="AK20" s="170">
        <f>IF('Indicator Data'!AR24="No Data",1,IF('Indicator Data imputation'!AL23&lt;&gt;"",1,0))</f>
        <v>0</v>
      </c>
      <c r="AL20" s="170">
        <f>IF('Indicator Data'!AS24="No Data",1,IF('Indicator Data imputation'!AM23&lt;&gt;"",1,0))</f>
        <v>0</v>
      </c>
      <c r="AM20" s="170">
        <f>IF('Indicator Data'!AT24="No Data",1,IF('Indicator Data imputation'!AN23&lt;&gt;"",1,0))</f>
        <v>1</v>
      </c>
      <c r="AN20" s="170">
        <f>IF('Indicator Data'!AU24="No Data",1,IF('Indicator Data imputation'!AO23&lt;&gt;"",1,0))</f>
        <v>1</v>
      </c>
      <c r="AO20" s="170">
        <f>IF('Indicator Data'!AV24="No Data",1,IF('Indicator Data imputation'!AP23&lt;&gt;"",1,0))</f>
        <v>0</v>
      </c>
      <c r="AP20" s="170">
        <f>IF('Indicator Data'!AW24="No Data",1,IF('Indicator Data imputation'!AQ23&lt;&gt;"",1,0))</f>
        <v>0</v>
      </c>
      <c r="AQ20" s="170">
        <f>IF('Indicator Data'!AX24="No Data",1,IF('Indicator Data imputation'!AR23&lt;&gt;"",1,0))</f>
        <v>0</v>
      </c>
      <c r="AR20" s="170">
        <f>IF('Indicator Data'!AY24="No Data",1,IF('Indicator Data imputation'!AS23&lt;&gt;"",1,0))</f>
        <v>0</v>
      </c>
      <c r="AS20" s="170">
        <f>IF('Indicator Data'!AZ24="No Data",1,IF('Indicator Data imputation'!AT23&lt;&gt;"",1,0))</f>
        <v>0</v>
      </c>
      <c r="AT20" s="170">
        <f>IF('Indicator Data'!BA24="No Data",1,IF('Indicator Data imputation'!AU23&lt;&gt;"",1,0))</f>
        <v>0</v>
      </c>
      <c r="AU20" s="170">
        <f>IF('Indicator Data'!BB24="No Data",1,IF('Indicator Data imputation'!AV23&lt;&gt;"",1,0))</f>
        <v>0</v>
      </c>
      <c r="AV20" s="170">
        <f>IF('Indicator Data'!BC24="No Data",1,IF('Indicator Data imputation'!AW23&lt;&gt;"",1,0))</f>
        <v>0</v>
      </c>
      <c r="AW20" s="170">
        <f>IF('Indicator Data'!BD24="No Data",1,IF('Indicator Data imputation'!AX23&lt;&gt;"",1,0))</f>
        <v>0</v>
      </c>
      <c r="AX20" s="170">
        <f>IF('Indicator Data'!BE24="No Data",1,IF('Indicator Data imputation'!AY23&lt;&gt;"",1,0))</f>
        <v>0</v>
      </c>
      <c r="AY20" s="170">
        <f>IF('Indicator Data'!BF24="No Data",1,IF('Indicator Data imputation'!AZ23&lt;&gt;"",1,0))</f>
        <v>0</v>
      </c>
      <c r="AZ20" s="170">
        <f>IF('Indicator Data'!BG24="No Data",1,IF('Indicator Data imputation'!BA23&lt;&gt;"",1,0))</f>
        <v>0</v>
      </c>
      <c r="BA20" s="5">
        <f t="shared" si="0"/>
        <v>2</v>
      </c>
      <c r="BB20" s="172">
        <f t="shared" si="1"/>
        <v>3.9215686274509803E-2</v>
      </c>
    </row>
    <row r="21" spans="1:54" x14ac:dyDescent="0.25">
      <c r="A21" s="5" t="s">
        <v>38</v>
      </c>
      <c r="B21" s="170">
        <f>IF('Indicator Data'!I25="No Data",1,IF('Indicator Data imputation'!C24&lt;&gt;"",1,0))</f>
        <v>0</v>
      </c>
      <c r="C21" s="170">
        <f>IF('Indicator Data'!J25="No Data",1,IF('Indicator Data imputation'!D24&lt;&gt;"",1,0))</f>
        <v>0</v>
      </c>
      <c r="D21" s="170">
        <f>IF('Indicator Data'!K25="No Data",1,IF('Indicator Data imputation'!E24&lt;&gt;"",1,0))</f>
        <v>0</v>
      </c>
      <c r="E21" s="170">
        <f>IF('Indicator Data'!L25="No Data",1,IF('Indicator Data imputation'!F24&lt;&gt;"",1,0))</f>
        <v>0</v>
      </c>
      <c r="F21" s="170">
        <f>IF('Indicator Data'!M25="No Data",1,IF('Indicator Data imputation'!G24&lt;&gt;"",1,0))</f>
        <v>0</v>
      </c>
      <c r="G21" s="170">
        <f>IF('Indicator Data'!N25="No Data",1,IF('Indicator Data imputation'!H24&lt;&gt;"",1,0))</f>
        <v>0</v>
      </c>
      <c r="H21" s="170">
        <f>IF('Indicator Data'!O25="No Data",1,IF('Indicator Data imputation'!I24&lt;&gt;"",1,0))</f>
        <v>0</v>
      </c>
      <c r="I21" s="170">
        <f>IF('Indicator Data'!P25="No Data",1,IF('Indicator Data imputation'!J24&lt;&gt;"",1,0))</f>
        <v>0</v>
      </c>
      <c r="J21" s="170">
        <f>IF('Indicator Data'!Q25="No Data",1,IF('Indicator Data imputation'!K24&lt;&gt;"",1,0))</f>
        <v>0</v>
      </c>
      <c r="K21" s="170">
        <f>IF('Indicator Data'!R25="No Data",1,IF('Indicator Data imputation'!L24&lt;&gt;"",1,0))</f>
        <v>0</v>
      </c>
      <c r="L21" s="170">
        <f>IF('Indicator Data'!S25="No Data",1,IF('Indicator Data imputation'!M24&lt;&gt;"",1,0))</f>
        <v>0</v>
      </c>
      <c r="M21" s="170">
        <f>IF('Indicator Data'!T25="No Data",1,IF('Indicator Data imputation'!N24&lt;&gt;"",1,0))</f>
        <v>0</v>
      </c>
      <c r="N21" s="170">
        <f>IF('Indicator Data'!U25="No Data",1,IF('Indicator Data imputation'!O24&lt;&gt;"",1,0))</f>
        <v>0</v>
      </c>
      <c r="O21" s="170">
        <f>IF('Indicator Data'!V25="No Data",1,IF('Indicator Data imputation'!P24&lt;&gt;"",1,0))</f>
        <v>0</v>
      </c>
      <c r="P21" s="170">
        <f>IF('Indicator Data'!W25="No Data",1,IF('Indicator Data imputation'!Q24&lt;&gt;"",1,0))</f>
        <v>0</v>
      </c>
      <c r="Q21" s="170">
        <f>IF('Indicator Data'!X25="No Data",1,IF('Indicator Data imputation'!R24&lt;&gt;"",1,0))</f>
        <v>0</v>
      </c>
      <c r="R21" s="170">
        <f>IF('Indicator Data'!Y25="No Data",1,IF('Indicator Data imputation'!S24&lt;&gt;"",1,0))</f>
        <v>0</v>
      </c>
      <c r="S21" s="170">
        <f>IF('Indicator Data'!Z25="No Data",1,IF('Indicator Data imputation'!T24&lt;&gt;"",1,0))</f>
        <v>0</v>
      </c>
      <c r="T21" s="170">
        <f>IF('Indicator Data'!AA25="No Data",1,IF('Indicator Data imputation'!U24&lt;&gt;"",1,0))</f>
        <v>0</v>
      </c>
      <c r="U21" s="170">
        <f>IF('Indicator Data'!AB25="No Data",1,IF('Indicator Data imputation'!V24&lt;&gt;"",1,0))</f>
        <v>0</v>
      </c>
      <c r="V21" s="170">
        <f>IF('Indicator Data'!AC25="No Data",1,IF('Indicator Data imputation'!W24&lt;&gt;"",1,0))</f>
        <v>0</v>
      </c>
      <c r="W21" s="170">
        <f>IF('Indicator Data'!AD25="No Data",1,IF('Indicator Data imputation'!X24&lt;&gt;"",1,0))</f>
        <v>0</v>
      </c>
      <c r="X21" s="170">
        <f>IF('Indicator Data'!AE25="No Data",1,IF('Indicator Data imputation'!Y24&lt;&gt;"",1,0))</f>
        <v>0</v>
      </c>
      <c r="Y21" s="170">
        <f>IF('Indicator Data'!AF25="No Data",1,IF('Indicator Data imputation'!Z24&lt;&gt;"",1,0))</f>
        <v>0</v>
      </c>
      <c r="Z21" s="170">
        <f>IF('Indicator Data'!AG25="No Data",1,IF('Indicator Data imputation'!AA24&lt;&gt;"",1,0))</f>
        <v>0</v>
      </c>
      <c r="AA21" s="170">
        <f>IF('Indicator Data'!AH25="No Data",1,IF('Indicator Data imputation'!AB24&lt;&gt;"",1,0))</f>
        <v>0</v>
      </c>
      <c r="AB21" s="170">
        <f>IF('Indicator Data'!AI25="No Data",1,IF('Indicator Data imputation'!AC24&lt;&gt;"",1,0))</f>
        <v>0</v>
      </c>
      <c r="AC21" s="170">
        <f>IF('Indicator Data'!AJ25="No Data",1,IF('Indicator Data imputation'!AD24&lt;&gt;"",1,0))</f>
        <v>0</v>
      </c>
      <c r="AD21" s="170">
        <f>IF('Indicator Data'!AK25="No Data",1,IF('Indicator Data imputation'!AE24&lt;&gt;"",1,0))</f>
        <v>0</v>
      </c>
      <c r="AE21" s="170">
        <f>IF('Indicator Data'!AL25="No Data",1,IF('Indicator Data imputation'!AF24&lt;&gt;"",1,0))</f>
        <v>0</v>
      </c>
      <c r="AF21" s="170">
        <f>IF('Indicator Data'!AM25="No Data",1,IF('Indicator Data imputation'!AG24&lt;&gt;"",1,0))</f>
        <v>0</v>
      </c>
      <c r="AG21" s="170">
        <f>IF('Indicator Data'!AN25="No Data",1,IF('Indicator Data imputation'!AH24&lt;&gt;"",1,0))</f>
        <v>0</v>
      </c>
      <c r="AH21" s="170">
        <f>IF('Indicator Data'!AO25="No Data",1,IF('Indicator Data imputation'!AI24&lt;&gt;"",1,0))</f>
        <v>0</v>
      </c>
      <c r="AI21" s="170">
        <f>IF('Indicator Data'!AP25="No Data",1,IF('Indicator Data imputation'!AJ24&lt;&gt;"",1,0))</f>
        <v>0</v>
      </c>
      <c r="AJ21" s="170">
        <f>IF('Indicator Data'!AQ25="No Data",1,IF('Indicator Data imputation'!AK24&lt;&gt;"",1,0))</f>
        <v>0</v>
      </c>
      <c r="AK21" s="170">
        <f>IF('Indicator Data'!AR25="No Data",1,IF('Indicator Data imputation'!AL24&lt;&gt;"",1,0))</f>
        <v>0</v>
      </c>
      <c r="AL21" s="170">
        <f>IF('Indicator Data'!AS25="No Data",1,IF('Indicator Data imputation'!AM24&lt;&gt;"",1,0))</f>
        <v>0</v>
      </c>
      <c r="AM21" s="170">
        <f>IF('Indicator Data'!AT25="No Data",1,IF('Indicator Data imputation'!AN24&lt;&gt;"",1,0))</f>
        <v>0</v>
      </c>
      <c r="AN21" s="170">
        <f>IF('Indicator Data'!AU25="No Data",1,IF('Indicator Data imputation'!AO24&lt;&gt;"",1,0))</f>
        <v>0</v>
      </c>
      <c r="AO21" s="170">
        <f>IF('Indicator Data'!AV25="No Data",1,IF('Indicator Data imputation'!AP24&lt;&gt;"",1,0))</f>
        <v>0</v>
      </c>
      <c r="AP21" s="170">
        <f>IF('Indicator Data'!AW25="No Data",1,IF('Indicator Data imputation'!AQ24&lt;&gt;"",1,0))</f>
        <v>0</v>
      </c>
      <c r="AQ21" s="170">
        <f>IF('Indicator Data'!AX25="No Data",1,IF('Indicator Data imputation'!AR24&lt;&gt;"",1,0))</f>
        <v>0</v>
      </c>
      <c r="AR21" s="170">
        <f>IF('Indicator Data'!AY25="No Data",1,IF('Indicator Data imputation'!AS24&lt;&gt;"",1,0))</f>
        <v>0</v>
      </c>
      <c r="AS21" s="170">
        <f>IF('Indicator Data'!AZ25="No Data",1,IF('Indicator Data imputation'!AT24&lt;&gt;"",1,0))</f>
        <v>0</v>
      </c>
      <c r="AT21" s="170">
        <f>IF('Indicator Data'!BA25="No Data",1,IF('Indicator Data imputation'!AU24&lt;&gt;"",1,0))</f>
        <v>0</v>
      </c>
      <c r="AU21" s="170">
        <f>IF('Indicator Data'!BB25="No Data",1,IF('Indicator Data imputation'!AV24&lt;&gt;"",1,0))</f>
        <v>0</v>
      </c>
      <c r="AV21" s="170">
        <f>IF('Indicator Data'!BC25="No Data",1,IF('Indicator Data imputation'!AW24&lt;&gt;"",1,0))</f>
        <v>0</v>
      </c>
      <c r="AW21" s="170">
        <f>IF('Indicator Data'!BD25="No Data",1,IF('Indicator Data imputation'!AX24&lt;&gt;"",1,0))</f>
        <v>0</v>
      </c>
      <c r="AX21" s="170">
        <f>IF('Indicator Data'!BE25="No Data",1,IF('Indicator Data imputation'!AY24&lt;&gt;"",1,0))</f>
        <v>0</v>
      </c>
      <c r="AY21" s="170">
        <f>IF('Indicator Data'!BF25="No Data",1,IF('Indicator Data imputation'!AZ24&lt;&gt;"",1,0))</f>
        <v>0</v>
      </c>
      <c r="AZ21" s="170">
        <f>IF('Indicator Data'!BG25="No Data",1,IF('Indicator Data imputation'!BA24&lt;&gt;"",1,0))</f>
        <v>0</v>
      </c>
      <c r="BA21" s="5">
        <f t="shared" si="0"/>
        <v>0</v>
      </c>
      <c r="BB21" s="172">
        <f t="shared" si="1"/>
        <v>0</v>
      </c>
    </row>
    <row r="22" spans="1:54" x14ac:dyDescent="0.25">
      <c r="A22" s="5" t="s">
        <v>39</v>
      </c>
      <c r="B22" s="170">
        <f>IF('Indicator Data'!I26="No Data",1,IF('Indicator Data imputation'!C25&lt;&gt;"",1,0))</f>
        <v>0</v>
      </c>
      <c r="C22" s="170">
        <f>IF('Indicator Data'!J26="No Data",1,IF('Indicator Data imputation'!D25&lt;&gt;"",1,0))</f>
        <v>0</v>
      </c>
      <c r="D22" s="170">
        <f>IF('Indicator Data'!K26="No Data",1,IF('Indicator Data imputation'!E25&lt;&gt;"",1,0))</f>
        <v>0</v>
      </c>
      <c r="E22" s="170">
        <f>IF('Indicator Data'!L26="No Data",1,IF('Indicator Data imputation'!F25&lt;&gt;"",1,0))</f>
        <v>0</v>
      </c>
      <c r="F22" s="170">
        <f>IF('Indicator Data'!M26="No Data",1,IF('Indicator Data imputation'!G25&lt;&gt;"",1,0))</f>
        <v>0</v>
      </c>
      <c r="G22" s="170">
        <f>IF('Indicator Data'!N26="No Data",1,IF('Indicator Data imputation'!H25&lt;&gt;"",1,0))</f>
        <v>0</v>
      </c>
      <c r="H22" s="170">
        <f>IF('Indicator Data'!O26="No Data",1,IF('Indicator Data imputation'!I25&lt;&gt;"",1,0))</f>
        <v>0</v>
      </c>
      <c r="I22" s="170">
        <f>IF('Indicator Data'!P26="No Data",1,IF('Indicator Data imputation'!J25&lt;&gt;"",1,0))</f>
        <v>0</v>
      </c>
      <c r="J22" s="170">
        <f>IF('Indicator Data'!Q26="No Data",1,IF('Indicator Data imputation'!K25&lt;&gt;"",1,0))</f>
        <v>0</v>
      </c>
      <c r="K22" s="170">
        <f>IF('Indicator Data'!R26="No Data",1,IF('Indicator Data imputation'!L25&lt;&gt;"",1,0))</f>
        <v>0</v>
      </c>
      <c r="L22" s="170">
        <f>IF('Indicator Data'!S26="No Data",1,IF('Indicator Data imputation'!M25&lt;&gt;"",1,0))</f>
        <v>0</v>
      </c>
      <c r="M22" s="170">
        <f>IF('Indicator Data'!T26="No Data",1,IF('Indicator Data imputation'!N25&lt;&gt;"",1,0))</f>
        <v>0</v>
      </c>
      <c r="N22" s="170">
        <f>IF('Indicator Data'!U26="No Data",1,IF('Indicator Data imputation'!O25&lt;&gt;"",1,0))</f>
        <v>0</v>
      </c>
      <c r="O22" s="170">
        <f>IF('Indicator Data'!V26="No Data",1,IF('Indicator Data imputation'!P25&lt;&gt;"",1,0))</f>
        <v>0</v>
      </c>
      <c r="P22" s="170">
        <f>IF('Indicator Data'!W26="No Data",1,IF('Indicator Data imputation'!Q25&lt;&gt;"",1,0))</f>
        <v>0</v>
      </c>
      <c r="Q22" s="170">
        <f>IF('Indicator Data'!X26="No Data",1,IF('Indicator Data imputation'!R25&lt;&gt;"",1,0))</f>
        <v>0</v>
      </c>
      <c r="R22" s="170">
        <f>IF('Indicator Data'!Y26="No Data",1,IF('Indicator Data imputation'!S25&lt;&gt;"",1,0))</f>
        <v>0</v>
      </c>
      <c r="S22" s="170">
        <f>IF('Indicator Data'!Z26="No Data",1,IF('Indicator Data imputation'!T25&lt;&gt;"",1,0))</f>
        <v>0</v>
      </c>
      <c r="T22" s="170">
        <f>IF('Indicator Data'!AA26="No Data",1,IF('Indicator Data imputation'!U25&lt;&gt;"",1,0))</f>
        <v>0</v>
      </c>
      <c r="U22" s="170">
        <f>IF('Indicator Data'!AB26="No Data",1,IF('Indicator Data imputation'!V25&lt;&gt;"",1,0))</f>
        <v>1</v>
      </c>
      <c r="V22" s="170">
        <f>IF('Indicator Data'!AC26="No Data",1,IF('Indicator Data imputation'!W25&lt;&gt;"",1,0))</f>
        <v>0</v>
      </c>
      <c r="W22" s="170">
        <f>IF('Indicator Data'!AD26="No Data",1,IF('Indicator Data imputation'!X25&lt;&gt;"",1,0))</f>
        <v>0</v>
      </c>
      <c r="X22" s="170">
        <f>IF('Indicator Data'!AE26="No Data",1,IF('Indicator Data imputation'!Y25&lt;&gt;"",1,0))</f>
        <v>1</v>
      </c>
      <c r="Y22" s="170">
        <f>IF('Indicator Data'!AF26="No Data",1,IF('Indicator Data imputation'!Z25&lt;&gt;"",1,0))</f>
        <v>0</v>
      </c>
      <c r="Z22" s="170">
        <f>IF('Indicator Data'!AG26="No Data",1,IF('Indicator Data imputation'!AA25&lt;&gt;"",1,0))</f>
        <v>0</v>
      </c>
      <c r="AA22" s="170">
        <f>IF('Indicator Data'!AH26="No Data",1,IF('Indicator Data imputation'!AB25&lt;&gt;"",1,0))</f>
        <v>0</v>
      </c>
      <c r="AB22" s="170">
        <f>IF('Indicator Data'!AI26="No Data",1,IF('Indicator Data imputation'!AC25&lt;&gt;"",1,0))</f>
        <v>0</v>
      </c>
      <c r="AC22" s="170">
        <f>IF('Indicator Data'!AJ26="No Data",1,IF('Indicator Data imputation'!AD25&lt;&gt;"",1,0))</f>
        <v>0</v>
      </c>
      <c r="AD22" s="170">
        <f>IF('Indicator Data'!AK26="No Data",1,IF('Indicator Data imputation'!AE25&lt;&gt;"",1,0))</f>
        <v>0</v>
      </c>
      <c r="AE22" s="170">
        <f>IF('Indicator Data'!AL26="No Data",1,IF('Indicator Data imputation'!AF25&lt;&gt;"",1,0))</f>
        <v>0</v>
      </c>
      <c r="AF22" s="170">
        <f>IF('Indicator Data'!AM26="No Data",1,IF('Indicator Data imputation'!AG25&lt;&gt;"",1,0))</f>
        <v>0</v>
      </c>
      <c r="AG22" s="170">
        <f>IF('Indicator Data'!AN26="No Data",1,IF('Indicator Data imputation'!AH25&lt;&gt;"",1,0))</f>
        <v>0</v>
      </c>
      <c r="AH22" s="170">
        <f>IF('Indicator Data'!AO26="No Data",1,IF('Indicator Data imputation'!AI25&lt;&gt;"",1,0))</f>
        <v>0</v>
      </c>
      <c r="AI22" s="170">
        <f>IF('Indicator Data'!AP26="No Data",1,IF('Indicator Data imputation'!AJ25&lt;&gt;"",1,0))</f>
        <v>0</v>
      </c>
      <c r="AJ22" s="170">
        <f>IF('Indicator Data'!AQ26="No Data",1,IF('Indicator Data imputation'!AK25&lt;&gt;"",1,0))</f>
        <v>0</v>
      </c>
      <c r="AK22" s="170">
        <f>IF('Indicator Data'!AR26="No Data",1,IF('Indicator Data imputation'!AL25&lt;&gt;"",1,0))</f>
        <v>1</v>
      </c>
      <c r="AL22" s="170">
        <f>IF('Indicator Data'!AS26="No Data",1,IF('Indicator Data imputation'!AM25&lt;&gt;"",1,0))</f>
        <v>0</v>
      </c>
      <c r="AM22" s="170">
        <f>IF('Indicator Data'!AT26="No Data",1,IF('Indicator Data imputation'!AN25&lt;&gt;"",1,0))</f>
        <v>0</v>
      </c>
      <c r="AN22" s="170">
        <f>IF('Indicator Data'!AU26="No Data",1,IF('Indicator Data imputation'!AO25&lt;&gt;"",1,0))</f>
        <v>0</v>
      </c>
      <c r="AO22" s="170">
        <f>IF('Indicator Data'!AV26="No Data",1,IF('Indicator Data imputation'!AP25&lt;&gt;"",1,0))</f>
        <v>0</v>
      </c>
      <c r="AP22" s="170">
        <f>IF('Indicator Data'!AW26="No Data",1,IF('Indicator Data imputation'!AQ25&lt;&gt;"",1,0))</f>
        <v>0</v>
      </c>
      <c r="AQ22" s="170">
        <f>IF('Indicator Data'!AX26="No Data",1,IF('Indicator Data imputation'!AR25&lt;&gt;"",1,0))</f>
        <v>0</v>
      </c>
      <c r="AR22" s="170">
        <f>IF('Indicator Data'!AY26="No Data",1,IF('Indicator Data imputation'!AS25&lt;&gt;"",1,0))</f>
        <v>0</v>
      </c>
      <c r="AS22" s="170">
        <f>IF('Indicator Data'!AZ26="No Data",1,IF('Indicator Data imputation'!AT25&lt;&gt;"",1,0))</f>
        <v>0</v>
      </c>
      <c r="AT22" s="170">
        <f>IF('Indicator Data'!BA26="No Data",1,IF('Indicator Data imputation'!AU25&lt;&gt;"",1,0))</f>
        <v>0</v>
      </c>
      <c r="AU22" s="170">
        <f>IF('Indicator Data'!BB26="No Data",1,IF('Indicator Data imputation'!AV25&lt;&gt;"",1,0))</f>
        <v>0</v>
      </c>
      <c r="AV22" s="170">
        <f>IF('Indicator Data'!BC26="No Data",1,IF('Indicator Data imputation'!AW25&lt;&gt;"",1,0))</f>
        <v>0</v>
      </c>
      <c r="AW22" s="170">
        <f>IF('Indicator Data'!BD26="No Data",1,IF('Indicator Data imputation'!AX25&lt;&gt;"",1,0))</f>
        <v>0</v>
      </c>
      <c r="AX22" s="170">
        <f>IF('Indicator Data'!BE26="No Data",1,IF('Indicator Data imputation'!AY25&lt;&gt;"",1,0))</f>
        <v>0</v>
      </c>
      <c r="AY22" s="170">
        <f>IF('Indicator Data'!BF26="No Data",1,IF('Indicator Data imputation'!AZ25&lt;&gt;"",1,0))</f>
        <v>0</v>
      </c>
      <c r="AZ22" s="170">
        <f>IF('Indicator Data'!BG26="No Data",1,IF('Indicator Data imputation'!BA25&lt;&gt;"",1,0))</f>
        <v>0</v>
      </c>
      <c r="BA22" s="5">
        <f t="shared" si="0"/>
        <v>3</v>
      </c>
      <c r="BB22" s="172">
        <f t="shared" si="1"/>
        <v>5.8823529411764705E-2</v>
      </c>
    </row>
    <row r="23" spans="1:54" x14ac:dyDescent="0.25">
      <c r="A23" s="5" t="s">
        <v>41</v>
      </c>
      <c r="B23" s="170">
        <f>IF('Indicator Data'!I27="No Data",1,IF('Indicator Data imputation'!C26&lt;&gt;"",1,0))</f>
        <v>0</v>
      </c>
      <c r="C23" s="170">
        <f>IF('Indicator Data'!J27="No Data",1,IF('Indicator Data imputation'!D26&lt;&gt;"",1,0))</f>
        <v>0</v>
      </c>
      <c r="D23" s="170">
        <f>IF('Indicator Data'!K27="No Data",1,IF('Indicator Data imputation'!E26&lt;&gt;"",1,0))</f>
        <v>0</v>
      </c>
      <c r="E23" s="170">
        <f>IF('Indicator Data'!L27="No Data",1,IF('Indicator Data imputation'!F26&lt;&gt;"",1,0))</f>
        <v>0</v>
      </c>
      <c r="F23" s="170">
        <f>IF('Indicator Data'!M27="No Data",1,IF('Indicator Data imputation'!G26&lt;&gt;"",1,0))</f>
        <v>0</v>
      </c>
      <c r="G23" s="170">
        <f>IF('Indicator Data'!N27="No Data",1,IF('Indicator Data imputation'!H26&lt;&gt;"",1,0))</f>
        <v>0</v>
      </c>
      <c r="H23" s="170">
        <f>IF('Indicator Data'!O27="No Data",1,IF('Indicator Data imputation'!I26&lt;&gt;"",1,0))</f>
        <v>0</v>
      </c>
      <c r="I23" s="170">
        <f>IF('Indicator Data'!P27="No Data",1,IF('Indicator Data imputation'!J26&lt;&gt;"",1,0))</f>
        <v>0</v>
      </c>
      <c r="J23" s="170">
        <f>IF('Indicator Data'!Q27="No Data",1,IF('Indicator Data imputation'!K26&lt;&gt;"",1,0))</f>
        <v>0</v>
      </c>
      <c r="K23" s="170">
        <f>IF('Indicator Data'!R27="No Data",1,IF('Indicator Data imputation'!L26&lt;&gt;"",1,0))</f>
        <v>1</v>
      </c>
      <c r="L23" s="170">
        <f>IF('Indicator Data'!S27="No Data",1,IF('Indicator Data imputation'!M26&lt;&gt;"",1,0))</f>
        <v>0</v>
      </c>
      <c r="M23" s="170">
        <f>IF('Indicator Data'!T27="No Data",1,IF('Indicator Data imputation'!N26&lt;&gt;"",1,0))</f>
        <v>0</v>
      </c>
      <c r="N23" s="170">
        <f>IF('Indicator Data'!U27="No Data",1,IF('Indicator Data imputation'!O26&lt;&gt;"",1,0))</f>
        <v>0</v>
      </c>
      <c r="O23" s="170">
        <f>IF('Indicator Data'!V27="No Data",1,IF('Indicator Data imputation'!P26&lt;&gt;"",1,0))</f>
        <v>0</v>
      </c>
      <c r="P23" s="170">
        <f>IF('Indicator Data'!W27="No Data",1,IF('Indicator Data imputation'!Q26&lt;&gt;"",1,0))</f>
        <v>0</v>
      </c>
      <c r="Q23" s="170">
        <f>IF('Indicator Data'!X27="No Data",1,IF('Indicator Data imputation'!R26&lt;&gt;"",1,0))</f>
        <v>0</v>
      </c>
      <c r="R23" s="170">
        <f>IF('Indicator Data'!Y27="No Data",1,IF('Indicator Data imputation'!S26&lt;&gt;"",1,0))</f>
        <v>0</v>
      </c>
      <c r="S23" s="170">
        <f>IF('Indicator Data'!Z27="No Data",1,IF('Indicator Data imputation'!T26&lt;&gt;"",1,0))</f>
        <v>0</v>
      </c>
      <c r="T23" s="170">
        <f>IF('Indicator Data'!AA27="No Data",1,IF('Indicator Data imputation'!U26&lt;&gt;"",1,0))</f>
        <v>0</v>
      </c>
      <c r="U23" s="170">
        <f>IF('Indicator Data'!AB27="No Data",1,IF('Indicator Data imputation'!V26&lt;&gt;"",1,0))</f>
        <v>0</v>
      </c>
      <c r="V23" s="170">
        <f>IF('Indicator Data'!AC27="No Data",1,IF('Indicator Data imputation'!W26&lt;&gt;"",1,0))</f>
        <v>0</v>
      </c>
      <c r="W23" s="170">
        <f>IF('Indicator Data'!AD27="No Data",1,IF('Indicator Data imputation'!X26&lt;&gt;"",1,0))</f>
        <v>0</v>
      </c>
      <c r="X23" s="170">
        <f>IF('Indicator Data'!AE27="No Data",1,IF('Indicator Data imputation'!Y26&lt;&gt;"",1,0))</f>
        <v>0</v>
      </c>
      <c r="Y23" s="170">
        <f>IF('Indicator Data'!AF27="No Data",1,IF('Indicator Data imputation'!Z26&lt;&gt;"",1,0))</f>
        <v>0</v>
      </c>
      <c r="Z23" s="170">
        <f>IF('Indicator Data'!AG27="No Data",1,IF('Indicator Data imputation'!AA26&lt;&gt;"",1,0))</f>
        <v>0</v>
      </c>
      <c r="AA23" s="170">
        <f>IF('Indicator Data'!AH27="No Data",1,IF('Indicator Data imputation'!AB26&lt;&gt;"",1,0))</f>
        <v>0</v>
      </c>
      <c r="AB23" s="170">
        <f>IF('Indicator Data'!AI27="No Data",1,IF('Indicator Data imputation'!AC26&lt;&gt;"",1,0))</f>
        <v>0</v>
      </c>
      <c r="AC23" s="170">
        <f>IF('Indicator Data'!AJ27="No Data",1,IF('Indicator Data imputation'!AD26&lt;&gt;"",1,0))</f>
        <v>0</v>
      </c>
      <c r="AD23" s="170">
        <f>IF('Indicator Data'!AK27="No Data",1,IF('Indicator Data imputation'!AE26&lt;&gt;"",1,0))</f>
        <v>0</v>
      </c>
      <c r="AE23" s="170">
        <f>IF('Indicator Data'!AL27="No Data",1,IF('Indicator Data imputation'!AF26&lt;&gt;"",1,0))</f>
        <v>0</v>
      </c>
      <c r="AF23" s="170">
        <f>IF('Indicator Data'!AM27="No Data",1,IF('Indicator Data imputation'!AG26&lt;&gt;"",1,0))</f>
        <v>0</v>
      </c>
      <c r="AG23" s="170">
        <f>IF('Indicator Data'!AN27="No Data",1,IF('Indicator Data imputation'!AH26&lt;&gt;"",1,0))</f>
        <v>0</v>
      </c>
      <c r="AH23" s="170">
        <f>IF('Indicator Data'!AO27="No Data",1,IF('Indicator Data imputation'!AI26&lt;&gt;"",1,0))</f>
        <v>0</v>
      </c>
      <c r="AI23" s="170">
        <f>IF('Indicator Data'!AP27="No Data",1,IF('Indicator Data imputation'!AJ26&lt;&gt;"",1,0))</f>
        <v>0</v>
      </c>
      <c r="AJ23" s="170">
        <f>IF('Indicator Data'!AQ27="No Data",1,IF('Indicator Data imputation'!AK26&lt;&gt;"",1,0))</f>
        <v>0</v>
      </c>
      <c r="AK23" s="170">
        <f>IF('Indicator Data'!AR27="No Data",1,IF('Indicator Data imputation'!AL26&lt;&gt;"",1,0))</f>
        <v>0</v>
      </c>
      <c r="AL23" s="170">
        <f>IF('Indicator Data'!AS27="No Data",1,IF('Indicator Data imputation'!AM26&lt;&gt;"",1,0))</f>
        <v>0</v>
      </c>
      <c r="AM23" s="170">
        <f>IF('Indicator Data'!AT27="No Data",1,IF('Indicator Data imputation'!AN26&lt;&gt;"",1,0))</f>
        <v>0</v>
      </c>
      <c r="AN23" s="170">
        <f>IF('Indicator Data'!AU27="No Data",1,IF('Indicator Data imputation'!AO26&lt;&gt;"",1,0))</f>
        <v>0</v>
      </c>
      <c r="AO23" s="170">
        <f>IF('Indicator Data'!AV27="No Data",1,IF('Indicator Data imputation'!AP26&lt;&gt;"",1,0))</f>
        <v>0</v>
      </c>
      <c r="AP23" s="170">
        <f>IF('Indicator Data'!AW27="No Data",1,IF('Indicator Data imputation'!AQ26&lt;&gt;"",1,0))</f>
        <v>0</v>
      </c>
      <c r="AQ23" s="170">
        <f>IF('Indicator Data'!AX27="No Data",1,IF('Indicator Data imputation'!AR26&lt;&gt;"",1,0))</f>
        <v>0</v>
      </c>
      <c r="AR23" s="170">
        <f>IF('Indicator Data'!AY27="No Data",1,IF('Indicator Data imputation'!AS26&lt;&gt;"",1,0))</f>
        <v>0</v>
      </c>
      <c r="AS23" s="170">
        <f>IF('Indicator Data'!AZ27="No Data",1,IF('Indicator Data imputation'!AT26&lt;&gt;"",1,0))</f>
        <v>0</v>
      </c>
      <c r="AT23" s="170">
        <f>IF('Indicator Data'!BA27="No Data",1,IF('Indicator Data imputation'!AU26&lt;&gt;"",1,0))</f>
        <v>0</v>
      </c>
      <c r="AU23" s="170">
        <f>IF('Indicator Data'!BB27="No Data",1,IF('Indicator Data imputation'!AV26&lt;&gt;"",1,0))</f>
        <v>0</v>
      </c>
      <c r="AV23" s="170">
        <f>IF('Indicator Data'!BC27="No Data",1,IF('Indicator Data imputation'!AW26&lt;&gt;"",1,0))</f>
        <v>0</v>
      </c>
      <c r="AW23" s="170">
        <f>IF('Indicator Data'!BD27="No Data",1,IF('Indicator Data imputation'!AX26&lt;&gt;"",1,0))</f>
        <v>0</v>
      </c>
      <c r="AX23" s="170">
        <f>IF('Indicator Data'!BE27="No Data",1,IF('Indicator Data imputation'!AY26&lt;&gt;"",1,0))</f>
        <v>0</v>
      </c>
      <c r="AY23" s="170">
        <f>IF('Indicator Data'!BF27="No Data",1,IF('Indicator Data imputation'!AZ26&lt;&gt;"",1,0))</f>
        <v>0</v>
      </c>
      <c r="AZ23" s="170">
        <f>IF('Indicator Data'!BG27="No Data",1,IF('Indicator Data imputation'!BA26&lt;&gt;"",1,0))</f>
        <v>0</v>
      </c>
      <c r="BA23" s="5">
        <f t="shared" si="0"/>
        <v>1</v>
      </c>
      <c r="BB23" s="172">
        <f t="shared" si="1"/>
        <v>1.9607843137254902E-2</v>
      </c>
    </row>
    <row r="24" spans="1:54" x14ac:dyDescent="0.25">
      <c r="A24" s="5" t="s">
        <v>43</v>
      </c>
      <c r="B24" s="170">
        <f>IF('Indicator Data'!I28="No Data",1,IF('Indicator Data imputation'!C27&lt;&gt;"",1,0))</f>
        <v>0</v>
      </c>
      <c r="C24" s="170">
        <f>IF('Indicator Data'!J28="No Data",1,IF('Indicator Data imputation'!D27&lt;&gt;"",1,0))</f>
        <v>0</v>
      </c>
      <c r="D24" s="170">
        <f>IF('Indicator Data'!K28="No Data",1,IF('Indicator Data imputation'!E27&lt;&gt;"",1,0))</f>
        <v>0</v>
      </c>
      <c r="E24" s="170">
        <f>IF('Indicator Data'!L28="No Data",1,IF('Indicator Data imputation'!F27&lt;&gt;"",1,0))</f>
        <v>0</v>
      </c>
      <c r="F24" s="170">
        <f>IF('Indicator Data'!M28="No Data",1,IF('Indicator Data imputation'!G27&lt;&gt;"",1,0))</f>
        <v>0</v>
      </c>
      <c r="G24" s="170">
        <f>IF('Indicator Data'!N28="No Data",1,IF('Indicator Data imputation'!H27&lt;&gt;"",1,0))</f>
        <v>0</v>
      </c>
      <c r="H24" s="170">
        <f>IF('Indicator Data'!O28="No Data",1,IF('Indicator Data imputation'!I27&lt;&gt;"",1,0))</f>
        <v>0</v>
      </c>
      <c r="I24" s="170">
        <f>IF('Indicator Data'!P28="No Data",1,IF('Indicator Data imputation'!J27&lt;&gt;"",1,0))</f>
        <v>0</v>
      </c>
      <c r="J24" s="170">
        <f>IF('Indicator Data'!Q28="No Data",1,IF('Indicator Data imputation'!K27&lt;&gt;"",1,0))</f>
        <v>0</v>
      </c>
      <c r="K24" s="170">
        <f>IF('Indicator Data'!R28="No Data",1,IF('Indicator Data imputation'!L27&lt;&gt;"",1,0))</f>
        <v>0</v>
      </c>
      <c r="L24" s="170">
        <f>IF('Indicator Data'!S28="No Data",1,IF('Indicator Data imputation'!M27&lt;&gt;"",1,0))</f>
        <v>0</v>
      </c>
      <c r="M24" s="170">
        <f>IF('Indicator Data'!T28="No Data",1,IF('Indicator Data imputation'!N27&lt;&gt;"",1,0))</f>
        <v>0</v>
      </c>
      <c r="N24" s="170">
        <f>IF('Indicator Data'!U28="No Data",1,IF('Indicator Data imputation'!O27&lt;&gt;"",1,0))</f>
        <v>0</v>
      </c>
      <c r="O24" s="170">
        <f>IF('Indicator Data'!V28="No Data",1,IF('Indicator Data imputation'!P27&lt;&gt;"",1,0))</f>
        <v>0</v>
      </c>
      <c r="P24" s="170">
        <f>IF('Indicator Data'!W28="No Data",1,IF('Indicator Data imputation'!Q27&lt;&gt;"",1,0))</f>
        <v>0</v>
      </c>
      <c r="Q24" s="170">
        <f>IF('Indicator Data'!X28="No Data",1,IF('Indicator Data imputation'!R27&lt;&gt;"",1,0))</f>
        <v>0</v>
      </c>
      <c r="R24" s="170">
        <f>IF('Indicator Data'!Y28="No Data",1,IF('Indicator Data imputation'!S27&lt;&gt;"",1,0))</f>
        <v>0</v>
      </c>
      <c r="S24" s="170">
        <f>IF('Indicator Data'!Z28="No Data",1,IF('Indicator Data imputation'!T27&lt;&gt;"",1,0))</f>
        <v>0</v>
      </c>
      <c r="T24" s="170">
        <f>IF('Indicator Data'!AA28="No Data",1,IF('Indicator Data imputation'!U27&lt;&gt;"",1,0))</f>
        <v>0</v>
      </c>
      <c r="U24" s="170">
        <f>IF('Indicator Data'!AB28="No Data",1,IF('Indicator Data imputation'!V27&lt;&gt;"",1,0))</f>
        <v>0</v>
      </c>
      <c r="V24" s="170">
        <f>IF('Indicator Data'!AC28="No Data",1,IF('Indicator Data imputation'!W27&lt;&gt;"",1,0))</f>
        <v>0</v>
      </c>
      <c r="W24" s="170">
        <f>IF('Indicator Data'!AD28="No Data",1,IF('Indicator Data imputation'!X27&lt;&gt;"",1,0))</f>
        <v>0</v>
      </c>
      <c r="X24" s="170">
        <f>IF('Indicator Data'!AE28="No Data",1,IF('Indicator Data imputation'!Y27&lt;&gt;"",1,0))</f>
        <v>0</v>
      </c>
      <c r="Y24" s="170">
        <f>IF('Indicator Data'!AF28="No Data",1,IF('Indicator Data imputation'!Z27&lt;&gt;"",1,0))</f>
        <v>0</v>
      </c>
      <c r="Z24" s="170">
        <f>IF('Indicator Data'!AG28="No Data",1,IF('Indicator Data imputation'!AA27&lt;&gt;"",1,0))</f>
        <v>0</v>
      </c>
      <c r="AA24" s="170">
        <f>IF('Indicator Data'!AH28="No Data",1,IF('Indicator Data imputation'!AB27&lt;&gt;"",1,0))</f>
        <v>0</v>
      </c>
      <c r="AB24" s="170">
        <f>IF('Indicator Data'!AI28="No Data",1,IF('Indicator Data imputation'!AC27&lt;&gt;"",1,0))</f>
        <v>0</v>
      </c>
      <c r="AC24" s="170">
        <f>IF('Indicator Data'!AJ28="No Data",1,IF('Indicator Data imputation'!AD27&lt;&gt;"",1,0))</f>
        <v>0</v>
      </c>
      <c r="AD24" s="170">
        <f>IF('Indicator Data'!AK28="No Data",1,IF('Indicator Data imputation'!AE27&lt;&gt;"",1,0))</f>
        <v>0</v>
      </c>
      <c r="AE24" s="170">
        <f>IF('Indicator Data'!AL28="No Data",1,IF('Indicator Data imputation'!AF27&lt;&gt;"",1,0))</f>
        <v>0</v>
      </c>
      <c r="AF24" s="170">
        <f>IF('Indicator Data'!AM28="No Data",1,IF('Indicator Data imputation'!AG27&lt;&gt;"",1,0))</f>
        <v>0</v>
      </c>
      <c r="AG24" s="170">
        <f>IF('Indicator Data'!AN28="No Data",1,IF('Indicator Data imputation'!AH27&lt;&gt;"",1,0))</f>
        <v>0</v>
      </c>
      <c r="AH24" s="170">
        <f>IF('Indicator Data'!AO28="No Data",1,IF('Indicator Data imputation'!AI27&lt;&gt;"",1,0))</f>
        <v>0</v>
      </c>
      <c r="AI24" s="170">
        <f>IF('Indicator Data'!AP28="No Data",1,IF('Indicator Data imputation'!AJ27&lt;&gt;"",1,0))</f>
        <v>0</v>
      </c>
      <c r="AJ24" s="170">
        <f>IF('Indicator Data'!AQ28="No Data",1,IF('Indicator Data imputation'!AK27&lt;&gt;"",1,0))</f>
        <v>0</v>
      </c>
      <c r="AK24" s="170">
        <f>IF('Indicator Data'!AR28="No Data",1,IF('Indicator Data imputation'!AL27&lt;&gt;"",1,0))</f>
        <v>0</v>
      </c>
      <c r="AL24" s="170">
        <f>IF('Indicator Data'!AS28="No Data",1,IF('Indicator Data imputation'!AM27&lt;&gt;"",1,0))</f>
        <v>0</v>
      </c>
      <c r="AM24" s="170">
        <f>IF('Indicator Data'!AT28="No Data",1,IF('Indicator Data imputation'!AN27&lt;&gt;"",1,0))</f>
        <v>0</v>
      </c>
      <c r="AN24" s="170">
        <f>IF('Indicator Data'!AU28="No Data",1,IF('Indicator Data imputation'!AO27&lt;&gt;"",1,0))</f>
        <v>0</v>
      </c>
      <c r="AO24" s="170">
        <f>IF('Indicator Data'!AV28="No Data",1,IF('Indicator Data imputation'!AP27&lt;&gt;"",1,0))</f>
        <v>0</v>
      </c>
      <c r="AP24" s="170">
        <f>IF('Indicator Data'!AW28="No Data",1,IF('Indicator Data imputation'!AQ27&lt;&gt;"",1,0))</f>
        <v>0</v>
      </c>
      <c r="AQ24" s="170">
        <f>IF('Indicator Data'!AX28="No Data",1,IF('Indicator Data imputation'!AR27&lt;&gt;"",1,0))</f>
        <v>0</v>
      </c>
      <c r="AR24" s="170">
        <f>IF('Indicator Data'!AY28="No Data",1,IF('Indicator Data imputation'!AS27&lt;&gt;"",1,0))</f>
        <v>0</v>
      </c>
      <c r="AS24" s="170">
        <f>IF('Indicator Data'!AZ28="No Data",1,IF('Indicator Data imputation'!AT27&lt;&gt;"",1,0))</f>
        <v>0</v>
      </c>
      <c r="AT24" s="170">
        <f>IF('Indicator Data'!BA28="No Data",1,IF('Indicator Data imputation'!AU27&lt;&gt;"",1,0))</f>
        <v>0</v>
      </c>
      <c r="AU24" s="170">
        <f>IF('Indicator Data'!BB28="No Data",1,IF('Indicator Data imputation'!AV27&lt;&gt;"",1,0))</f>
        <v>0</v>
      </c>
      <c r="AV24" s="170">
        <f>IF('Indicator Data'!BC28="No Data",1,IF('Indicator Data imputation'!AW27&lt;&gt;"",1,0))</f>
        <v>0</v>
      </c>
      <c r="AW24" s="170">
        <f>IF('Indicator Data'!BD28="No Data",1,IF('Indicator Data imputation'!AX27&lt;&gt;"",1,0))</f>
        <v>0</v>
      </c>
      <c r="AX24" s="170">
        <f>IF('Indicator Data'!BE28="No Data",1,IF('Indicator Data imputation'!AY27&lt;&gt;"",1,0))</f>
        <v>0</v>
      </c>
      <c r="AY24" s="170">
        <f>IF('Indicator Data'!BF28="No Data",1,IF('Indicator Data imputation'!AZ27&lt;&gt;"",1,0))</f>
        <v>0</v>
      </c>
      <c r="AZ24" s="170">
        <f>IF('Indicator Data'!BG28="No Data",1,IF('Indicator Data imputation'!BA27&lt;&gt;"",1,0))</f>
        <v>0</v>
      </c>
      <c r="BA24" s="5">
        <f t="shared" si="0"/>
        <v>0</v>
      </c>
      <c r="BB24" s="172">
        <f t="shared" si="1"/>
        <v>0</v>
      </c>
    </row>
    <row r="25" spans="1:54" x14ac:dyDescent="0.25">
      <c r="A25" s="5" t="s">
        <v>45</v>
      </c>
      <c r="B25" s="170">
        <f>IF('Indicator Data'!I29="No Data",1,IF('Indicator Data imputation'!C28&lt;&gt;"",1,0))</f>
        <v>0</v>
      </c>
      <c r="C25" s="170">
        <f>IF('Indicator Data'!J29="No Data",1,IF('Indicator Data imputation'!D28&lt;&gt;"",1,0))</f>
        <v>0</v>
      </c>
      <c r="D25" s="170">
        <f>IF('Indicator Data'!K29="No Data",1,IF('Indicator Data imputation'!E28&lt;&gt;"",1,0))</f>
        <v>0</v>
      </c>
      <c r="E25" s="170">
        <f>IF('Indicator Data'!L29="No Data",1,IF('Indicator Data imputation'!F28&lt;&gt;"",1,0))</f>
        <v>0</v>
      </c>
      <c r="F25" s="170">
        <f>IF('Indicator Data'!M29="No Data",1,IF('Indicator Data imputation'!G28&lt;&gt;"",1,0))</f>
        <v>0</v>
      </c>
      <c r="G25" s="170">
        <f>IF('Indicator Data'!N29="No Data",1,IF('Indicator Data imputation'!H28&lt;&gt;"",1,0))</f>
        <v>0</v>
      </c>
      <c r="H25" s="170">
        <f>IF('Indicator Data'!O29="No Data",1,IF('Indicator Data imputation'!I28&lt;&gt;"",1,0))</f>
        <v>0</v>
      </c>
      <c r="I25" s="170">
        <f>IF('Indicator Data'!P29="No Data",1,IF('Indicator Data imputation'!J28&lt;&gt;"",1,0))</f>
        <v>0</v>
      </c>
      <c r="J25" s="170">
        <f>IF('Indicator Data'!Q29="No Data",1,IF('Indicator Data imputation'!K28&lt;&gt;"",1,0))</f>
        <v>0</v>
      </c>
      <c r="K25" s="170">
        <f>IF('Indicator Data'!R29="No Data",1,IF('Indicator Data imputation'!L28&lt;&gt;"",1,0))</f>
        <v>1</v>
      </c>
      <c r="L25" s="170">
        <f>IF('Indicator Data'!S29="No Data",1,IF('Indicator Data imputation'!M28&lt;&gt;"",1,0))</f>
        <v>0</v>
      </c>
      <c r="M25" s="170">
        <f>IF('Indicator Data'!T29="No Data",1,IF('Indicator Data imputation'!N28&lt;&gt;"",1,0))</f>
        <v>0</v>
      </c>
      <c r="N25" s="170">
        <f>IF('Indicator Data'!U29="No Data",1,IF('Indicator Data imputation'!O28&lt;&gt;"",1,0))</f>
        <v>0</v>
      </c>
      <c r="O25" s="170">
        <f>IF('Indicator Data'!V29="No Data",1,IF('Indicator Data imputation'!P28&lt;&gt;"",1,0))</f>
        <v>1</v>
      </c>
      <c r="P25" s="170">
        <f>IF('Indicator Data'!W29="No Data",1,IF('Indicator Data imputation'!Q28&lt;&gt;"",1,0))</f>
        <v>0</v>
      </c>
      <c r="Q25" s="170">
        <f>IF('Indicator Data'!X29="No Data",1,IF('Indicator Data imputation'!R28&lt;&gt;"",1,0))</f>
        <v>0</v>
      </c>
      <c r="R25" s="170">
        <f>IF('Indicator Data'!Y29="No Data",1,IF('Indicator Data imputation'!S28&lt;&gt;"",1,0))</f>
        <v>0</v>
      </c>
      <c r="S25" s="170">
        <f>IF('Indicator Data'!Z29="No Data",1,IF('Indicator Data imputation'!T28&lt;&gt;"",1,0))</f>
        <v>0</v>
      </c>
      <c r="T25" s="170">
        <f>IF('Indicator Data'!AA29="No Data",1,IF('Indicator Data imputation'!U28&lt;&gt;"",1,0))</f>
        <v>0</v>
      </c>
      <c r="U25" s="170">
        <f>IF('Indicator Data'!AB29="No Data",1,IF('Indicator Data imputation'!V28&lt;&gt;"",1,0))</f>
        <v>0</v>
      </c>
      <c r="V25" s="170">
        <f>IF('Indicator Data'!AC29="No Data",1,IF('Indicator Data imputation'!W28&lt;&gt;"",1,0))</f>
        <v>0</v>
      </c>
      <c r="W25" s="170">
        <f>IF('Indicator Data'!AD29="No Data",1,IF('Indicator Data imputation'!X28&lt;&gt;"",1,0))</f>
        <v>0</v>
      </c>
      <c r="X25" s="170">
        <f>IF('Indicator Data'!AE29="No Data",1,IF('Indicator Data imputation'!Y28&lt;&gt;"",1,0))</f>
        <v>1</v>
      </c>
      <c r="Y25" s="170">
        <f>IF('Indicator Data'!AF29="No Data",1,IF('Indicator Data imputation'!Z28&lt;&gt;"",1,0))</f>
        <v>1</v>
      </c>
      <c r="Z25" s="170">
        <f>IF('Indicator Data'!AG29="No Data",1,IF('Indicator Data imputation'!AA28&lt;&gt;"",1,0))</f>
        <v>1</v>
      </c>
      <c r="AA25" s="170">
        <f>IF('Indicator Data'!AH29="No Data",1,IF('Indicator Data imputation'!AB28&lt;&gt;"",1,0))</f>
        <v>0</v>
      </c>
      <c r="AB25" s="170">
        <f>IF('Indicator Data'!AI29="No Data",1,IF('Indicator Data imputation'!AC28&lt;&gt;"",1,0))</f>
        <v>0</v>
      </c>
      <c r="AC25" s="170">
        <f>IF('Indicator Data'!AJ29="No Data",1,IF('Indicator Data imputation'!AD28&lt;&gt;"",1,0))</f>
        <v>0</v>
      </c>
      <c r="AD25" s="170">
        <f>IF('Indicator Data'!AK29="No Data",1,IF('Indicator Data imputation'!AE28&lt;&gt;"",1,0))</f>
        <v>0</v>
      </c>
      <c r="AE25" s="170">
        <f>IF('Indicator Data'!AL29="No Data",1,IF('Indicator Data imputation'!AF28&lt;&gt;"",1,0))</f>
        <v>0</v>
      </c>
      <c r="AF25" s="170">
        <f>IF('Indicator Data'!AM29="No Data",1,IF('Indicator Data imputation'!AG28&lt;&gt;"",1,0))</f>
        <v>0</v>
      </c>
      <c r="AG25" s="170">
        <f>IF('Indicator Data'!AN29="No Data",1,IF('Indicator Data imputation'!AH28&lt;&gt;"",1,0))</f>
        <v>0</v>
      </c>
      <c r="AH25" s="170">
        <f>IF('Indicator Data'!AO29="No Data",1,IF('Indicator Data imputation'!AI28&lt;&gt;"",1,0))</f>
        <v>0</v>
      </c>
      <c r="AI25" s="170">
        <f>IF('Indicator Data'!AP29="No Data",1,IF('Indicator Data imputation'!AJ28&lt;&gt;"",1,0))</f>
        <v>0</v>
      </c>
      <c r="AJ25" s="170">
        <f>IF('Indicator Data'!AQ29="No Data",1,IF('Indicator Data imputation'!AK28&lt;&gt;"",1,0))</f>
        <v>0</v>
      </c>
      <c r="AK25" s="170">
        <f>IF('Indicator Data'!AR29="No Data",1,IF('Indicator Data imputation'!AL28&lt;&gt;"",1,0))</f>
        <v>0</v>
      </c>
      <c r="AL25" s="170">
        <f>IF('Indicator Data'!AS29="No Data",1,IF('Indicator Data imputation'!AM28&lt;&gt;"",1,0))</f>
        <v>0</v>
      </c>
      <c r="AM25" s="170">
        <f>IF('Indicator Data'!AT29="No Data",1,IF('Indicator Data imputation'!AN28&lt;&gt;"",1,0))</f>
        <v>0</v>
      </c>
      <c r="AN25" s="170">
        <f>IF('Indicator Data'!AU29="No Data",1,IF('Indicator Data imputation'!AO28&lt;&gt;"",1,0))</f>
        <v>0</v>
      </c>
      <c r="AO25" s="170">
        <f>IF('Indicator Data'!AV29="No Data",1,IF('Indicator Data imputation'!AP28&lt;&gt;"",1,0))</f>
        <v>0</v>
      </c>
      <c r="AP25" s="170">
        <f>IF('Indicator Data'!AW29="No Data",1,IF('Indicator Data imputation'!AQ28&lt;&gt;"",1,0))</f>
        <v>0</v>
      </c>
      <c r="AQ25" s="170">
        <f>IF('Indicator Data'!AX29="No Data",1,IF('Indicator Data imputation'!AR28&lt;&gt;"",1,0))</f>
        <v>0</v>
      </c>
      <c r="AR25" s="170">
        <f>IF('Indicator Data'!AY29="No Data",1,IF('Indicator Data imputation'!AS28&lt;&gt;"",1,0))</f>
        <v>0</v>
      </c>
      <c r="AS25" s="170">
        <f>IF('Indicator Data'!AZ29="No Data",1,IF('Indicator Data imputation'!AT28&lt;&gt;"",1,0))</f>
        <v>1</v>
      </c>
      <c r="AT25" s="170">
        <f>IF('Indicator Data'!BA29="No Data",1,IF('Indicator Data imputation'!AU28&lt;&gt;"",1,0))</f>
        <v>1</v>
      </c>
      <c r="AU25" s="170">
        <f>IF('Indicator Data'!BB29="No Data",1,IF('Indicator Data imputation'!AV28&lt;&gt;"",1,0))</f>
        <v>0</v>
      </c>
      <c r="AV25" s="170">
        <f>IF('Indicator Data'!BC29="No Data",1,IF('Indicator Data imputation'!AW28&lt;&gt;"",1,0))</f>
        <v>0</v>
      </c>
      <c r="AW25" s="170">
        <f>IF('Indicator Data'!BD29="No Data",1,IF('Indicator Data imputation'!AX28&lt;&gt;"",1,0))</f>
        <v>0</v>
      </c>
      <c r="AX25" s="170">
        <f>IF('Indicator Data'!BE29="No Data",1,IF('Indicator Data imputation'!AY28&lt;&gt;"",1,0))</f>
        <v>0</v>
      </c>
      <c r="AY25" s="170">
        <f>IF('Indicator Data'!BF29="No Data",1,IF('Indicator Data imputation'!AZ28&lt;&gt;"",1,0))</f>
        <v>0</v>
      </c>
      <c r="AZ25" s="170">
        <f>IF('Indicator Data'!BG29="No Data",1,IF('Indicator Data imputation'!BA28&lt;&gt;"",1,0))</f>
        <v>0</v>
      </c>
      <c r="BA25" s="5">
        <f t="shared" si="0"/>
        <v>7</v>
      </c>
      <c r="BB25" s="172">
        <f t="shared" si="1"/>
        <v>0.13725490196078433</v>
      </c>
    </row>
    <row r="26" spans="1:54" x14ac:dyDescent="0.25">
      <c r="A26" s="5" t="s">
        <v>46</v>
      </c>
      <c r="B26" s="170">
        <f>IF('Indicator Data'!I30="No Data",1,IF('Indicator Data imputation'!C29&lt;&gt;"",1,0))</f>
        <v>0</v>
      </c>
      <c r="C26" s="170">
        <f>IF('Indicator Data'!J30="No Data",1,IF('Indicator Data imputation'!D29&lt;&gt;"",1,0))</f>
        <v>0</v>
      </c>
      <c r="D26" s="170">
        <f>IF('Indicator Data'!K30="No Data",1,IF('Indicator Data imputation'!E29&lt;&gt;"",1,0))</f>
        <v>0</v>
      </c>
      <c r="E26" s="170">
        <f>IF('Indicator Data'!L30="No Data",1,IF('Indicator Data imputation'!F29&lt;&gt;"",1,0))</f>
        <v>0</v>
      </c>
      <c r="F26" s="170">
        <f>IF('Indicator Data'!M30="No Data",1,IF('Indicator Data imputation'!G29&lt;&gt;"",1,0))</f>
        <v>0</v>
      </c>
      <c r="G26" s="170">
        <f>IF('Indicator Data'!N30="No Data",1,IF('Indicator Data imputation'!H29&lt;&gt;"",1,0))</f>
        <v>0</v>
      </c>
      <c r="H26" s="170">
        <f>IF('Indicator Data'!O30="No Data",1,IF('Indicator Data imputation'!I29&lt;&gt;"",1,0))</f>
        <v>0</v>
      </c>
      <c r="I26" s="170">
        <f>IF('Indicator Data'!P30="No Data",1,IF('Indicator Data imputation'!J29&lt;&gt;"",1,0))</f>
        <v>0</v>
      </c>
      <c r="J26" s="170">
        <f>IF('Indicator Data'!Q30="No Data",1,IF('Indicator Data imputation'!K29&lt;&gt;"",1,0))</f>
        <v>0</v>
      </c>
      <c r="K26" s="170">
        <f>IF('Indicator Data'!R30="No Data",1,IF('Indicator Data imputation'!L29&lt;&gt;"",1,0))</f>
        <v>1</v>
      </c>
      <c r="L26" s="170">
        <f>IF('Indicator Data'!S30="No Data",1,IF('Indicator Data imputation'!M29&lt;&gt;"",1,0))</f>
        <v>0</v>
      </c>
      <c r="M26" s="170">
        <f>IF('Indicator Data'!T30="No Data",1,IF('Indicator Data imputation'!N29&lt;&gt;"",1,0))</f>
        <v>0</v>
      </c>
      <c r="N26" s="170">
        <f>IF('Indicator Data'!U30="No Data",1,IF('Indicator Data imputation'!O29&lt;&gt;"",1,0))</f>
        <v>0</v>
      </c>
      <c r="O26" s="170">
        <f>IF('Indicator Data'!V30="No Data",1,IF('Indicator Data imputation'!P29&lt;&gt;"",1,0))</f>
        <v>1</v>
      </c>
      <c r="P26" s="170">
        <f>IF('Indicator Data'!W30="No Data",1,IF('Indicator Data imputation'!Q29&lt;&gt;"",1,0))</f>
        <v>0</v>
      </c>
      <c r="Q26" s="170">
        <f>IF('Indicator Data'!X30="No Data",1,IF('Indicator Data imputation'!R29&lt;&gt;"",1,0))</f>
        <v>1</v>
      </c>
      <c r="R26" s="170">
        <f>IF('Indicator Data'!Y30="No Data",1,IF('Indicator Data imputation'!S29&lt;&gt;"",1,0))</f>
        <v>0</v>
      </c>
      <c r="S26" s="170">
        <f>IF('Indicator Data'!Z30="No Data",1,IF('Indicator Data imputation'!T29&lt;&gt;"",1,0))</f>
        <v>0</v>
      </c>
      <c r="T26" s="170">
        <f>IF('Indicator Data'!AA30="No Data",1,IF('Indicator Data imputation'!U29&lt;&gt;"",1,0))</f>
        <v>0</v>
      </c>
      <c r="U26" s="170">
        <f>IF('Indicator Data'!AB30="No Data",1,IF('Indicator Data imputation'!V29&lt;&gt;"",1,0))</f>
        <v>0</v>
      </c>
      <c r="V26" s="170">
        <f>IF('Indicator Data'!AC30="No Data",1,IF('Indicator Data imputation'!W29&lt;&gt;"",1,0))</f>
        <v>0</v>
      </c>
      <c r="W26" s="170">
        <f>IF('Indicator Data'!AD30="No Data",1,IF('Indicator Data imputation'!X29&lt;&gt;"",1,0))</f>
        <v>0</v>
      </c>
      <c r="X26" s="170">
        <f>IF('Indicator Data'!AE30="No Data",1,IF('Indicator Data imputation'!Y29&lt;&gt;"",1,0))</f>
        <v>1</v>
      </c>
      <c r="Y26" s="170">
        <f>IF('Indicator Data'!AF30="No Data",1,IF('Indicator Data imputation'!Z29&lt;&gt;"",1,0))</f>
        <v>0</v>
      </c>
      <c r="Z26" s="170">
        <f>IF('Indicator Data'!AG30="No Data",1,IF('Indicator Data imputation'!AA29&lt;&gt;"",1,0))</f>
        <v>0</v>
      </c>
      <c r="AA26" s="170">
        <f>IF('Indicator Data'!AH30="No Data",1,IF('Indicator Data imputation'!AB29&lt;&gt;"",1,0))</f>
        <v>0</v>
      </c>
      <c r="AB26" s="170">
        <f>IF('Indicator Data'!AI30="No Data",1,IF('Indicator Data imputation'!AC29&lt;&gt;"",1,0))</f>
        <v>0</v>
      </c>
      <c r="AC26" s="170">
        <f>IF('Indicator Data'!AJ30="No Data",1,IF('Indicator Data imputation'!AD29&lt;&gt;"",1,0))</f>
        <v>0</v>
      </c>
      <c r="AD26" s="170">
        <f>IF('Indicator Data'!AK30="No Data",1,IF('Indicator Data imputation'!AE29&lt;&gt;"",1,0))</f>
        <v>0</v>
      </c>
      <c r="AE26" s="170">
        <f>IF('Indicator Data'!AL30="No Data",1,IF('Indicator Data imputation'!AF29&lt;&gt;"",1,0))</f>
        <v>0</v>
      </c>
      <c r="AF26" s="170">
        <f>IF('Indicator Data'!AM30="No Data",1,IF('Indicator Data imputation'!AG29&lt;&gt;"",1,0))</f>
        <v>0</v>
      </c>
      <c r="AG26" s="170">
        <f>IF('Indicator Data'!AN30="No Data",1,IF('Indicator Data imputation'!AH29&lt;&gt;"",1,0))</f>
        <v>0</v>
      </c>
      <c r="AH26" s="170">
        <f>IF('Indicator Data'!AO30="No Data",1,IF('Indicator Data imputation'!AI29&lt;&gt;"",1,0))</f>
        <v>0</v>
      </c>
      <c r="AI26" s="170">
        <f>IF('Indicator Data'!AP30="No Data",1,IF('Indicator Data imputation'!AJ29&lt;&gt;"",1,0))</f>
        <v>0</v>
      </c>
      <c r="AJ26" s="170">
        <f>IF('Indicator Data'!AQ30="No Data",1,IF('Indicator Data imputation'!AK29&lt;&gt;"",1,0))</f>
        <v>0</v>
      </c>
      <c r="AK26" s="170">
        <f>IF('Indicator Data'!AR30="No Data",1,IF('Indicator Data imputation'!AL29&lt;&gt;"",1,0))</f>
        <v>0</v>
      </c>
      <c r="AL26" s="170">
        <f>IF('Indicator Data'!AS30="No Data",1,IF('Indicator Data imputation'!AM29&lt;&gt;"",1,0))</f>
        <v>0</v>
      </c>
      <c r="AM26" s="170">
        <f>IF('Indicator Data'!AT30="No Data",1,IF('Indicator Data imputation'!AN29&lt;&gt;"",1,0))</f>
        <v>0</v>
      </c>
      <c r="AN26" s="170">
        <f>IF('Indicator Data'!AU30="No Data",1,IF('Indicator Data imputation'!AO29&lt;&gt;"",1,0))</f>
        <v>0</v>
      </c>
      <c r="AO26" s="170">
        <f>IF('Indicator Data'!AV30="No Data",1,IF('Indicator Data imputation'!AP29&lt;&gt;"",1,0))</f>
        <v>0</v>
      </c>
      <c r="AP26" s="170">
        <f>IF('Indicator Data'!AW30="No Data",1,IF('Indicator Data imputation'!AQ29&lt;&gt;"",1,0))</f>
        <v>0</v>
      </c>
      <c r="AQ26" s="170">
        <f>IF('Indicator Data'!AX30="No Data",1,IF('Indicator Data imputation'!AR29&lt;&gt;"",1,0))</f>
        <v>0</v>
      </c>
      <c r="AR26" s="170">
        <f>IF('Indicator Data'!AY30="No Data",1,IF('Indicator Data imputation'!AS29&lt;&gt;"",1,0))</f>
        <v>0</v>
      </c>
      <c r="AS26" s="170">
        <f>IF('Indicator Data'!AZ30="No Data",1,IF('Indicator Data imputation'!AT29&lt;&gt;"",1,0))</f>
        <v>0</v>
      </c>
      <c r="AT26" s="170">
        <f>IF('Indicator Data'!BA30="No Data",1,IF('Indicator Data imputation'!AU29&lt;&gt;"",1,0))</f>
        <v>0</v>
      </c>
      <c r="AU26" s="170">
        <f>IF('Indicator Data'!BB30="No Data",1,IF('Indicator Data imputation'!AV29&lt;&gt;"",1,0))</f>
        <v>0</v>
      </c>
      <c r="AV26" s="170">
        <f>IF('Indicator Data'!BC30="No Data",1,IF('Indicator Data imputation'!AW29&lt;&gt;"",1,0))</f>
        <v>0</v>
      </c>
      <c r="AW26" s="170">
        <f>IF('Indicator Data'!BD30="No Data",1,IF('Indicator Data imputation'!AX29&lt;&gt;"",1,0))</f>
        <v>0</v>
      </c>
      <c r="AX26" s="170">
        <f>IF('Indicator Data'!BE30="No Data",1,IF('Indicator Data imputation'!AY29&lt;&gt;"",1,0))</f>
        <v>0</v>
      </c>
      <c r="AY26" s="170">
        <f>IF('Indicator Data'!BF30="No Data",1,IF('Indicator Data imputation'!AZ29&lt;&gt;"",1,0))</f>
        <v>0</v>
      </c>
      <c r="AZ26" s="170">
        <f>IF('Indicator Data'!BG30="No Data",1,IF('Indicator Data imputation'!BA29&lt;&gt;"",1,0))</f>
        <v>0</v>
      </c>
      <c r="BA26" s="5">
        <f t="shared" si="0"/>
        <v>4</v>
      </c>
      <c r="BB26" s="172">
        <f t="shared" si="1"/>
        <v>7.8431372549019607E-2</v>
      </c>
    </row>
    <row r="27" spans="1:54" x14ac:dyDescent="0.25">
      <c r="A27" s="5" t="s">
        <v>48</v>
      </c>
      <c r="B27" s="170">
        <f>IF('Indicator Data'!I31="No Data",1,IF('Indicator Data imputation'!C30&lt;&gt;"",1,0))</f>
        <v>0</v>
      </c>
      <c r="C27" s="170">
        <f>IF('Indicator Data'!J31="No Data",1,IF('Indicator Data imputation'!D30&lt;&gt;"",1,0))</f>
        <v>0</v>
      </c>
      <c r="D27" s="170">
        <f>IF('Indicator Data'!K31="No Data",1,IF('Indicator Data imputation'!E30&lt;&gt;"",1,0))</f>
        <v>0</v>
      </c>
      <c r="E27" s="170">
        <f>IF('Indicator Data'!L31="No Data",1,IF('Indicator Data imputation'!F30&lt;&gt;"",1,0))</f>
        <v>0</v>
      </c>
      <c r="F27" s="170">
        <f>IF('Indicator Data'!M31="No Data",1,IF('Indicator Data imputation'!G30&lt;&gt;"",1,0))</f>
        <v>0</v>
      </c>
      <c r="G27" s="170">
        <f>IF('Indicator Data'!N31="No Data",1,IF('Indicator Data imputation'!H30&lt;&gt;"",1,0))</f>
        <v>0</v>
      </c>
      <c r="H27" s="170">
        <f>IF('Indicator Data'!O31="No Data",1,IF('Indicator Data imputation'!I30&lt;&gt;"",1,0))</f>
        <v>0</v>
      </c>
      <c r="I27" s="170">
        <f>IF('Indicator Data'!P31="No Data",1,IF('Indicator Data imputation'!J30&lt;&gt;"",1,0))</f>
        <v>0</v>
      </c>
      <c r="J27" s="170">
        <f>IF('Indicator Data'!Q31="No Data",1,IF('Indicator Data imputation'!K30&lt;&gt;"",1,0))</f>
        <v>0</v>
      </c>
      <c r="K27" s="170">
        <f>IF('Indicator Data'!R31="No Data",1,IF('Indicator Data imputation'!L30&lt;&gt;"",1,0))</f>
        <v>0</v>
      </c>
      <c r="L27" s="170">
        <f>IF('Indicator Data'!S31="No Data",1,IF('Indicator Data imputation'!M30&lt;&gt;"",1,0))</f>
        <v>0</v>
      </c>
      <c r="M27" s="170">
        <f>IF('Indicator Data'!T31="No Data",1,IF('Indicator Data imputation'!N30&lt;&gt;"",1,0))</f>
        <v>0</v>
      </c>
      <c r="N27" s="170">
        <f>IF('Indicator Data'!U31="No Data",1,IF('Indicator Data imputation'!O30&lt;&gt;"",1,0))</f>
        <v>0</v>
      </c>
      <c r="O27" s="170">
        <f>IF('Indicator Data'!V31="No Data",1,IF('Indicator Data imputation'!P30&lt;&gt;"",1,0))</f>
        <v>0</v>
      </c>
      <c r="P27" s="170">
        <f>IF('Indicator Data'!W31="No Data",1,IF('Indicator Data imputation'!Q30&lt;&gt;"",1,0))</f>
        <v>0</v>
      </c>
      <c r="Q27" s="170">
        <f>IF('Indicator Data'!X31="No Data",1,IF('Indicator Data imputation'!R30&lt;&gt;"",1,0))</f>
        <v>0</v>
      </c>
      <c r="R27" s="170">
        <f>IF('Indicator Data'!Y31="No Data",1,IF('Indicator Data imputation'!S30&lt;&gt;"",1,0))</f>
        <v>0</v>
      </c>
      <c r="S27" s="170">
        <f>IF('Indicator Data'!Z31="No Data",1,IF('Indicator Data imputation'!T30&lt;&gt;"",1,0))</f>
        <v>0</v>
      </c>
      <c r="T27" s="170">
        <f>IF('Indicator Data'!AA31="No Data",1,IF('Indicator Data imputation'!U30&lt;&gt;"",1,0))</f>
        <v>0</v>
      </c>
      <c r="U27" s="170">
        <f>IF('Indicator Data'!AB31="No Data",1,IF('Indicator Data imputation'!V30&lt;&gt;"",1,0))</f>
        <v>0</v>
      </c>
      <c r="V27" s="170">
        <f>IF('Indicator Data'!AC31="No Data",1,IF('Indicator Data imputation'!W30&lt;&gt;"",1,0))</f>
        <v>0</v>
      </c>
      <c r="W27" s="170">
        <f>IF('Indicator Data'!AD31="No Data",1,IF('Indicator Data imputation'!X30&lt;&gt;"",1,0))</f>
        <v>0</v>
      </c>
      <c r="X27" s="170">
        <f>IF('Indicator Data'!AE31="No Data",1,IF('Indicator Data imputation'!Y30&lt;&gt;"",1,0))</f>
        <v>0</v>
      </c>
      <c r="Y27" s="170">
        <f>IF('Indicator Data'!AF31="No Data",1,IF('Indicator Data imputation'!Z30&lt;&gt;"",1,0))</f>
        <v>0</v>
      </c>
      <c r="Z27" s="170">
        <f>IF('Indicator Data'!AG31="No Data",1,IF('Indicator Data imputation'!AA30&lt;&gt;"",1,0))</f>
        <v>0</v>
      </c>
      <c r="AA27" s="170">
        <f>IF('Indicator Data'!AH31="No Data",1,IF('Indicator Data imputation'!AB30&lt;&gt;"",1,0))</f>
        <v>0</v>
      </c>
      <c r="AB27" s="170">
        <f>IF('Indicator Data'!AI31="No Data",1,IF('Indicator Data imputation'!AC30&lt;&gt;"",1,0))</f>
        <v>0</v>
      </c>
      <c r="AC27" s="170">
        <f>IF('Indicator Data'!AJ31="No Data",1,IF('Indicator Data imputation'!AD30&lt;&gt;"",1,0))</f>
        <v>0</v>
      </c>
      <c r="AD27" s="170">
        <f>IF('Indicator Data'!AK31="No Data",1,IF('Indicator Data imputation'!AE30&lt;&gt;"",1,0))</f>
        <v>0</v>
      </c>
      <c r="AE27" s="170">
        <f>IF('Indicator Data'!AL31="No Data",1,IF('Indicator Data imputation'!AF30&lt;&gt;"",1,0))</f>
        <v>0</v>
      </c>
      <c r="AF27" s="170">
        <f>IF('Indicator Data'!AM31="No Data",1,IF('Indicator Data imputation'!AG30&lt;&gt;"",1,0))</f>
        <v>0</v>
      </c>
      <c r="AG27" s="170">
        <f>IF('Indicator Data'!AN31="No Data",1,IF('Indicator Data imputation'!AH30&lt;&gt;"",1,0))</f>
        <v>0</v>
      </c>
      <c r="AH27" s="170">
        <f>IF('Indicator Data'!AO31="No Data",1,IF('Indicator Data imputation'!AI30&lt;&gt;"",1,0))</f>
        <v>0</v>
      </c>
      <c r="AI27" s="170">
        <f>IF('Indicator Data'!AP31="No Data",1,IF('Indicator Data imputation'!AJ30&lt;&gt;"",1,0))</f>
        <v>0</v>
      </c>
      <c r="AJ27" s="170">
        <f>IF('Indicator Data'!AQ31="No Data",1,IF('Indicator Data imputation'!AK30&lt;&gt;"",1,0))</f>
        <v>0</v>
      </c>
      <c r="AK27" s="170">
        <f>IF('Indicator Data'!AR31="No Data",1,IF('Indicator Data imputation'!AL30&lt;&gt;"",1,0))</f>
        <v>0</v>
      </c>
      <c r="AL27" s="170">
        <f>IF('Indicator Data'!AS31="No Data",1,IF('Indicator Data imputation'!AM30&lt;&gt;"",1,0))</f>
        <v>0</v>
      </c>
      <c r="AM27" s="170">
        <f>IF('Indicator Data'!AT31="No Data",1,IF('Indicator Data imputation'!AN30&lt;&gt;"",1,0))</f>
        <v>0</v>
      </c>
      <c r="AN27" s="170">
        <f>IF('Indicator Data'!AU31="No Data",1,IF('Indicator Data imputation'!AO30&lt;&gt;"",1,0))</f>
        <v>0</v>
      </c>
      <c r="AO27" s="170">
        <f>IF('Indicator Data'!AV31="No Data",1,IF('Indicator Data imputation'!AP30&lt;&gt;"",1,0))</f>
        <v>0</v>
      </c>
      <c r="AP27" s="170">
        <f>IF('Indicator Data'!AW31="No Data",1,IF('Indicator Data imputation'!AQ30&lt;&gt;"",1,0))</f>
        <v>0</v>
      </c>
      <c r="AQ27" s="170">
        <f>IF('Indicator Data'!AX31="No Data",1,IF('Indicator Data imputation'!AR30&lt;&gt;"",1,0))</f>
        <v>0</v>
      </c>
      <c r="AR27" s="170">
        <f>IF('Indicator Data'!AY31="No Data",1,IF('Indicator Data imputation'!AS30&lt;&gt;"",1,0))</f>
        <v>0</v>
      </c>
      <c r="AS27" s="170">
        <f>IF('Indicator Data'!AZ31="No Data",1,IF('Indicator Data imputation'!AT30&lt;&gt;"",1,0))</f>
        <v>0</v>
      </c>
      <c r="AT27" s="170">
        <f>IF('Indicator Data'!BA31="No Data",1,IF('Indicator Data imputation'!AU30&lt;&gt;"",1,0))</f>
        <v>0</v>
      </c>
      <c r="AU27" s="170">
        <f>IF('Indicator Data'!BB31="No Data",1,IF('Indicator Data imputation'!AV30&lt;&gt;"",1,0))</f>
        <v>0</v>
      </c>
      <c r="AV27" s="170">
        <f>IF('Indicator Data'!BC31="No Data",1,IF('Indicator Data imputation'!AW30&lt;&gt;"",1,0))</f>
        <v>0</v>
      </c>
      <c r="AW27" s="170">
        <f>IF('Indicator Data'!BD31="No Data",1,IF('Indicator Data imputation'!AX30&lt;&gt;"",1,0))</f>
        <v>0</v>
      </c>
      <c r="AX27" s="170">
        <f>IF('Indicator Data'!BE31="No Data",1,IF('Indicator Data imputation'!AY30&lt;&gt;"",1,0))</f>
        <v>0</v>
      </c>
      <c r="AY27" s="170">
        <f>IF('Indicator Data'!BF31="No Data",1,IF('Indicator Data imputation'!AZ30&lt;&gt;"",1,0))</f>
        <v>0</v>
      </c>
      <c r="AZ27" s="170">
        <f>IF('Indicator Data'!BG31="No Data",1,IF('Indicator Data imputation'!BA30&lt;&gt;"",1,0))</f>
        <v>0</v>
      </c>
      <c r="BA27" s="5">
        <f t="shared" si="0"/>
        <v>0</v>
      </c>
      <c r="BB27" s="172">
        <f t="shared" si="1"/>
        <v>0</v>
      </c>
    </row>
    <row r="28" spans="1:54" x14ac:dyDescent="0.25">
      <c r="A28" s="5" t="s">
        <v>50</v>
      </c>
      <c r="B28" s="170">
        <f>IF('Indicator Data'!I32="No Data",1,IF('Indicator Data imputation'!C31&lt;&gt;"",1,0))</f>
        <v>0</v>
      </c>
      <c r="C28" s="170">
        <f>IF('Indicator Data'!J32="No Data",1,IF('Indicator Data imputation'!D31&lt;&gt;"",1,0))</f>
        <v>0</v>
      </c>
      <c r="D28" s="170">
        <f>IF('Indicator Data'!K32="No Data",1,IF('Indicator Data imputation'!E31&lt;&gt;"",1,0))</f>
        <v>0</v>
      </c>
      <c r="E28" s="170">
        <f>IF('Indicator Data'!L32="No Data",1,IF('Indicator Data imputation'!F31&lt;&gt;"",1,0))</f>
        <v>0</v>
      </c>
      <c r="F28" s="170">
        <f>IF('Indicator Data'!M32="No Data",1,IF('Indicator Data imputation'!G31&lt;&gt;"",1,0))</f>
        <v>0</v>
      </c>
      <c r="G28" s="170">
        <f>IF('Indicator Data'!N32="No Data",1,IF('Indicator Data imputation'!H31&lt;&gt;"",1,0))</f>
        <v>0</v>
      </c>
      <c r="H28" s="170">
        <f>IF('Indicator Data'!O32="No Data",1,IF('Indicator Data imputation'!I31&lt;&gt;"",1,0))</f>
        <v>0</v>
      </c>
      <c r="I28" s="170">
        <f>IF('Indicator Data'!P32="No Data",1,IF('Indicator Data imputation'!J31&lt;&gt;"",1,0))</f>
        <v>0</v>
      </c>
      <c r="J28" s="170">
        <f>IF('Indicator Data'!Q32="No Data",1,IF('Indicator Data imputation'!K31&lt;&gt;"",1,0))</f>
        <v>0</v>
      </c>
      <c r="K28" s="170">
        <f>IF('Indicator Data'!R32="No Data",1,IF('Indicator Data imputation'!L31&lt;&gt;"",1,0))</f>
        <v>0</v>
      </c>
      <c r="L28" s="170">
        <f>IF('Indicator Data'!S32="No Data",1,IF('Indicator Data imputation'!M31&lt;&gt;"",1,0))</f>
        <v>0</v>
      </c>
      <c r="M28" s="170">
        <f>IF('Indicator Data'!T32="No Data",1,IF('Indicator Data imputation'!N31&lt;&gt;"",1,0))</f>
        <v>0</v>
      </c>
      <c r="N28" s="170">
        <f>IF('Indicator Data'!U32="No Data",1,IF('Indicator Data imputation'!O31&lt;&gt;"",1,0))</f>
        <v>0</v>
      </c>
      <c r="O28" s="170">
        <f>IF('Indicator Data'!V32="No Data",1,IF('Indicator Data imputation'!P31&lt;&gt;"",1,0))</f>
        <v>0</v>
      </c>
      <c r="P28" s="170">
        <f>IF('Indicator Data'!W32="No Data",1,IF('Indicator Data imputation'!Q31&lt;&gt;"",1,0))</f>
        <v>0</v>
      </c>
      <c r="Q28" s="170">
        <f>IF('Indicator Data'!X32="No Data",1,IF('Indicator Data imputation'!R31&lt;&gt;"",1,0))</f>
        <v>0</v>
      </c>
      <c r="R28" s="170">
        <f>IF('Indicator Data'!Y32="No Data",1,IF('Indicator Data imputation'!S31&lt;&gt;"",1,0))</f>
        <v>1</v>
      </c>
      <c r="S28" s="170">
        <f>IF('Indicator Data'!Z32="No Data",1,IF('Indicator Data imputation'!T31&lt;&gt;"",1,0))</f>
        <v>0</v>
      </c>
      <c r="T28" s="170">
        <f>IF('Indicator Data'!AA32="No Data",1,IF('Indicator Data imputation'!U31&lt;&gt;"",1,0))</f>
        <v>0</v>
      </c>
      <c r="U28" s="170">
        <f>IF('Indicator Data'!AB32="No Data",1,IF('Indicator Data imputation'!V31&lt;&gt;"",1,0))</f>
        <v>0</v>
      </c>
      <c r="V28" s="170">
        <f>IF('Indicator Data'!AC32="No Data",1,IF('Indicator Data imputation'!W31&lt;&gt;"",1,0))</f>
        <v>0</v>
      </c>
      <c r="W28" s="170">
        <f>IF('Indicator Data'!AD32="No Data",1,IF('Indicator Data imputation'!X31&lt;&gt;"",1,0))</f>
        <v>0</v>
      </c>
      <c r="X28" s="170">
        <f>IF('Indicator Data'!AE32="No Data",1,IF('Indicator Data imputation'!Y31&lt;&gt;"",1,0))</f>
        <v>0</v>
      </c>
      <c r="Y28" s="170">
        <f>IF('Indicator Data'!AF32="No Data",1,IF('Indicator Data imputation'!Z31&lt;&gt;"",1,0))</f>
        <v>0</v>
      </c>
      <c r="Z28" s="170">
        <f>IF('Indicator Data'!AG32="No Data",1,IF('Indicator Data imputation'!AA31&lt;&gt;"",1,0))</f>
        <v>0</v>
      </c>
      <c r="AA28" s="170">
        <f>IF('Indicator Data'!AH32="No Data",1,IF('Indicator Data imputation'!AB31&lt;&gt;"",1,0))</f>
        <v>0</v>
      </c>
      <c r="AB28" s="170">
        <f>IF('Indicator Data'!AI32="No Data",1,IF('Indicator Data imputation'!AC31&lt;&gt;"",1,0))</f>
        <v>0</v>
      </c>
      <c r="AC28" s="170">
        <f>IF('Indicator Data'!AJ32="No Data",1,IF('Indicator Data imputation'!AD31&lt;&gt;"",1,0))</f>
        <v>0</v>
      </c>
      <c r="AD28" s="170">
        <f>IF('Indicator Data'!AK32="No Data",1,IF('Indicator Data imputation'!AE31&lt;&gt;"",1,0))</f>
        <v>0</v>
      </c>
      <c r="AE28" s="170">
        <f>IF('Indicator Data'!AL32="No Data",1,IF('Indicator Data imputation'!AF31&lt;&gt;"",1,0))</f>
        <v>0</v>
      </c>
      <c r="AF28" s="170">
        <f>IF('Indicator Data'!AM32="No Data",1,IF('Indicator Data imputation'!AG31&lt;&gt;"",1,0))</f>
        <v>0</v>
      </c>
      <c r="AG28" s="170">
        <f>IF('Indicator Data'!AN32="No Data",1,IF('Indicator Data imputation'!AH31&lt;&gt;"",1,0))</f>
        <v>0</v>
      </c>
      <c r="AH28" s="170">
        <f>IF('Indicator Data'!AO32="No Data",1,IF('Indicator Data imputation'!AI31&lt;&gt;"",1,0))</f>
        <v>0</v>
      </c>
      <c r="AI28" s="170">
        <f>IF('Indicator Data'!AP32="No Data",1,IF('Indicator Data imputation'!AJ31&lt;&gt;"",1,0))</f>
        <v>0</v>
      </c>
      <c r="AJ28" s="170">
        <f>IF('Indicator Data'!AQ32="No Data",1,IF('Indicator Data imputation'!AK31&lt;&gt;"",1,0))</f>
        <v>0</v>
      </c>
      <c r="AK28" s="170">
        <f>IF('Indicator Data'!AR32="No Data",1,IF('Indicator Data imputation'!AL31&lt;&gt;"",1,0))</f>
        <v>0</v>
      </c>
      <c r="AL28" s="170">
        <f>IF('Indicator Data'!AS32="No Data",1,IF('Indicator Data imputation'!AM31&lt;&gt;"",1,0))</f>
        <v>0</v>
      </c>
      <c r="AM28" s="170">
        <f>IF('Indicator Data'!AT32="No Data",1,IF('Indicator Data imputation'!AN31&lt;&gt;"",1,0))</f>
        <v>1</v>
      </c>
      <c r="AN28" s="170">
        <f>IF('Indicator Data'!AU32="No Data",1,IF('Indicator Data imputation'!AO31&lt;&gt;"",1,0))</f>
        <v>1</v>
      </c>
      <c r="AO28" s="170">
        <f>IF('Indicator Data'!AV32="No Data",1,IF('Indicator Data imputation'!AP31&lt;&gt;"",1,0))</f>
        <v>0</v>
      </c>
      <c r="AP28" s="170">
        <f>IF('Indicator Data'!AW32="No Data",1,IF('Indicator Data imputation'!AQ31&lt;&gt;"",1,0))</f>
        <v>0</v>
      </c>
      <c r="AQ28" s="170">
        <f>IF('Indicator Data'!AX32="No Data",1,IF('Indicator Data imputation'!AR31&lt;&gt;"",1,0))</f>
        <v>0</v>
      </c>
      <c r="AR28" s="170">
        <f>IF('Indicator Data'!AY32="No Data",1,IF('Indicator Data imputation'!AS31&lt;&gt;"",1,0))</f>
        <v>0</v>
      </c>
      <c r="AS28" s="170">
        <f>IF('Indicator Data'!AZ32="No Data",1,IF('Indicator Data imputation'!AT31&lt;&gt;"",1,0))</f>
        <v>0</v>
      </c>
      <c r="AT28" s="170">
        <f>IF('Indicator Data'!BA32="No Data",1,IF('Indicator Data imputation'!AU31&lt;&gt;"",1,0))</f>
        <v>0</v>
      </c>
      <c r="AU28" s="170">
        <f>IF('Indicator Data'!BB32="No Data",1,IF('Indicator Data imputation'!AV31&lt;&gt;"",1,0))</f>
        <v>0</v>
      </c>
      <c r="AV28" s="170">
        <f>IF('Indicator Data'!BC32="No Data",1,IF('Indicator Data imputation'!AW31&lt;&gt;"",1,0))</f>
        <v>0</v>
      </c>
      <c r="AW28" s="170">
        <f>IF('Indicator Data'!BD32="No Data",1,IF('Indicator Data imputation'!AX31&lt;&gt;"",1,0))</f>
        <v>0</v>
      </c>
      <c r="AX28" s="170">
        <f>IF('Indicator Data'!BE32="No Data",1,IF('Indicator Data imputation'!AY31&lt;&gt;"",1,0))</f>
        <v>0</v>
      </c>
      <c r="AY28" s="170">
        <f>IF('Indicator Data'!BF32="No Data",1,IF('Indicator Data imputation'!AZ31&lt;&gt;"",1,0))</f>
        <v>0</v>
      </c>
      <c r="AZ28" s="170">
        <f>IF('Indicator Data'!BG32="No Data",1,IF('Indicator Data imputation'!BA31&lt;&gt;"",1,0))</f>
        <v>0</v>
      </c>
      <c r="BA28" s="5">
        <f t="shared" si="0"/>
        <v>3</v>
      </c>
      <c r="BB28" s="172">
        <f t="shared" si="1"/>
        <v>5.8823529411764705E-2</v>
      </c>
    </row>
    <row r="29" spans="1:54" x14ac:dyDescent="0.25">
      <c r="A29" s="5" t="s">
        <v>58</v>
      </c>
      <c r="B29" s="170">
        <f>IF('Indicator Data'!I33="No Data",1,IF('Indicator Data imputation'!C32&lt;&gt;"",1,0))</f>
        <v>0</v>
      </c>
      <c r="C29" s="170">
        <f>IF('Indicator Data'!J33="No Data",1,IF('Indicator Data imputation'!D32&lt;&gt;"",1,0))</f>
        <v>0</v>
      </c>
      <c r="D29" s="170">
        <f>IF('Indicator Data'!K33="No Data",1,IF('Indicator Data imputation'!E32&lt;&gt;"",1,0))</f>
        <v>0</v>
      </c>
      <c r="E29" s="170">
        <f>IF('Indicator Data'!L33="No Data",1,IF('Indicator Data imputation'!F32&lt;&gt;"",1,0))</f>
        <v>0</v>
      </c>
      <c r="F29" s="170">
        <f>IF('Indicator Data'!M33="No Data",1,IF('Indicator Data imputation'!G32&lt;&gt;"",1,0))</f>
        <v>0</v>
      </c>
      <c r="G29" s="170">
        <f>IF('Indicator Data'!N33="No Data",1,IF('Indicator Data imputation'!H32&lt;&gt;"",1,0))</f>
        <v>0</v>
      </c>
      <c r="H29" s="170">
        <f>IF('Indicator Data'!O33="No Data",1,IF('Indicator Data imputation'!I32&lt;&gt;"",1,0))</f>
        <v>0</v>
      </c>
      <c r="I29" s="170">
        <f>IF('Indicator Data'!P33="No Data",1,IF('Indicator Data imputation'!J32&lt;&gt;"",1,0))</f>
        <v>0</v>
      </c>
      <c r="J29" s="170">
        <f>IF('Indicator Data'!Q33="No Data",1,IF('Indicator Data imputation'!K32&lt;&gt;"",1,0))</f>
        <v>0</v>
      </c>
      <c r="K29" s="170">
        <f>IF('Indicator Data'!R33="No Data",1,IF('Indicator Data imputation'!L32&lt;&gt;"",1,0))</f>
        <v>1</v>
      </c>
      <c r="L29" s="170">
        <f>IF('Indicator Data'!S33="No Data",1,IF('Indicator Data imputation'!M32&lt;&gt;"",1,0))</f>
        <v>0</v>
      </c>
      <c r="M29" s="170">
        <f>IF('Indicator Data'!T33="No Data",1,IF('Indicator Data imputation'!N32&lt;&gt;"",1,0))</f>
        <v>0</v>
      </c>
      <c r="N29" s="170">
        <f>IF('Indicator Data'!U33="No Data",1,IF('Indicator Data imputation'!O32&lt;&gt;"",1,0))</f>
        <v>0</v>
      </c>
      <c r="O29" s="170">
        <f>IF('Indicator Data'!V33="No Data",1,IF('Indicator Data imputation'!P32&lt;&gt;"",1,0))</f>
        <v>0</v>
      </c>
      <c r="P29" s="170">
        <f>IF('Indicator Data'!W33="No Data",1,IF('Indicator Data imputation'!Q32&lt;&gt;"",1,0))</f>
        <v>0</v>
      </c>
      <c r="Q29" s="170">
        <f>IF('Indicator Data'!X33="No Data",1,IF('Indicator Data imputation'!R32&lt;&gt;"",1,0))</f>
        <v>1</v>
      </c>
      <c r="R29" s="170">
        <f>IF('Indicator Data'!Y33="No Data",1,IF('Indicator Data imputation'!S32&lt;&gt;"",1,0))</f>
        <v>0</v>
      </c>
      <c r="S29" s="170">
        <f>IF('Indicator Data'!Z33="No Data",1,IF('Indicator Data imputation'!T32&lt;&gt;"",1,0))</f>
        <v>0</v>
      </c>
      <c r="T29" s="170">
        <f>IF('Indicator Data'!AA33="No Data",1,IF('Indicator Data imputation'!U32&lt;&gt;"",1,0))</f>
        <v>0</v>
      </c>
      <c r="U29" s="170">
        <f>IF('Indicator Data'!AB33="No Data",1,IF('Indicator Data imputation'!V32&lt;&gt;"",1,0))</f>
        <v>0</v>
      </c>
      <c r="V29" s="170">
        <f>IF('Indicator Data'!AC33="No Data",1,IF('Indicator Data imputation'!W32&lt;&gt;"",1,0))</f>
        <v>0</v>
      </c>
      <c r="W29" s="170">
        <f>IF('Indicator Data'!AD33="No Data",1,IF('Indicator Data imputation'!X32&lt;&gt;"",1,0))</f>
        <v>0</v>
      </c>
      <c r="X29" s="170">
        <f>IF('Indicator Data'!AE33="No Data",1,IF('Indicator Data imputation'!Y32&lt;&gt;"",1,0))</f>
        <v>0</v>
      </c>
      <c r="Y29" s="170">
        <f>IF('Indicator Data'!AF33="No Data",1,IF('Indicator Data imputation'!Z32&lt;&gt;"",1,0))</f>
        <v>1</v>
      </c>
      <c r="Z29" s="170">
        <f>IF('Indicator Data'!AG33="No Data",1,IF('Indicator Data imputation'!AA32&lt;&gt;"",1,0))</f>
        <v>0</v>
      </c>
      <c r="AA29" s="170">
        <f>IF('Indicator Data'!AH33="No Data",1,IF('Indicator Data imputation'!AB32&lt;&gt;"",1,0))</f>
        <v>0</v>
      </c>
      <c r="AB29" s="170">
        <f>IF('Indicator Data'!AI33="No Data",1,IF('Indicator Data imputation'!AC32&lt;&gt;"",1,0))</f>
        <v>0</v>
      </c>
      <c r="AC29" s="170">
        <f>IF('Indicator Data'!AJ33="No Data",1,IF('Indicator Data imputation'!AD32&lt;&gt;"",1,0))</f>
        <v>0</v>
      </c>
      <c r="AD29" s="170">
        <f>IF('Indicator Data'!AK33="No Data",1,IF('Indicator Data imputation'!AE32&lt;&gt;"",1,0))</f>
        <v>0</v>
      </c>
      <c r="AE29" s="170">
        <f>IF('Indicator Data'!AL33="No Data",1,IF('Indicator Data imputation'!AF32&lt;&gt;"",1,0))</f>
        <v>0</v>
      </c>
      <c r="AF29" s="170">
        <f>IF('Indicator Data'!AM33="No Data",1,IF('Indicator Data imputation'!AG32&lt;&gt;"",1,0))</f>
        <v>0</v>
      </c>
      <c r="AG29" s="170">
        <f>IF('Indicator Data'!AN33="No Data",1,IF('Indicator Data imputation'!AH32&lt;&gt;"",1,0))</f>
        <v>0</v>
      </c>
      <c r="AH29" s="170">
        <f>IF('Indicator Data'!AO33="No Data",1,IF('Indicator Data imputation'!AI32&lt;&gt;"",1,0))</f>
        <v>0</v>
      </c>
      <c r="AI29" s="170">
        <f>IF('Indicator Data'!AP33="No Data",1,IF('Indicator Data imputation'!AJ32&lt;&gt;"",1,0))</f>
        <v>0</v>
      </c>
      <c r="AJ29" s="170">
        <f>IF('Indicator Data'!AQ33="No Data",1,IF('Indicator Data imputation'!AK32&lt;&gt;"",1,0))</f>
        <v>0</v>
      </c>
      <c r="AK29" s="170">
        <f>IF('Indicator Data'!AR33="No Data",1,IF('Indicator Data imputation'!AL32&lt;&gt;"",1,0))</f>
        <v>0</v>
      </c>
      <c r="AL29" s="170">
        <f>IF('Indicator Data'!AS33="No Data",1,IF('Indicator Data imputation'!AM32&lt;&gt;"",1,0))</f>
        <v>0</v>
      </c>
      <c r="AM29" s="170">
        <f>IF('Indicator Data'!AT33="No Data",1,IF('Indicator Data imputation'!AN32&lt;&gt;"",1,0))</f>
        <v>0</v>
      </c>
      <c r="AN29" s="170">
        <f>IF('Indicator Data'!AU33="No Data",1,IF('Indicator Data imputation'!AO32&lt;&gt;"",1,0))</f>
        <v>0</v>
      </c>
      <c r="AO29" s="170">
        <f>IF('Indicator Data'!AV33="No Data",1,IF('Indicator Data imputation'!AP32&lt;&gt;"",1,0))</f>
        <v>0</v>
      </c>
      <c r="AP29" s="170">
        <f>IF('Indicator Data'!AW33="No Data",1,IF('Indicator Data imputation'!AQ32&lt;&gt;"",1,0))</f>
        <v>0</v>
      </c>
      <c r="AQ29" s="170">
        <f>IF('Indicator Data'!AX33="No Data",1,IF('Indicator Data imputation'!AR32&lt;&gt;"",1,0))</f>
        <v>0</v>
      </c>
      <c r="AR29" s="170">
        <f>IF('Indicator Data'!AY33="No Data",1,IF('Indicator Data imputation'!AS32&lt;&gt;"",1,0))</f>
        <v>0</v>
      </c>
      <c r="AS29" s="170">
        <f>IF('Indicator Data'!AZ33="No Data",1,IF('Indicator Data imputation'!AT32&lt;&gt;"",1,0))</f>
        <v>0</v>
      </c>
      <c r="AT29" s="170">
        <f>IF('Indicator Data'!BA33="No Data",1,IF('Indicator Data imputation'!AU32&lt;&gt;"",1,0))</f>
        <v>0</v>
      </c>
      <c r="AU29" s="170">
        <f>IF('Indicator Data'!BB33="No Data",1,IF('Indicator Data imputation'!AV32&lt;&gt;"",1,0))</f>
        <v>0</v>
      </c>
      <c r="AV29" s="170">
        <f>IF('Indicator Data'!BC33="No Data",1,IF('Indicator Data imputation'!AW32&lt;&gt;"",1,0))</f>
        <v>0</v>
      </c>
      <c r="AW29" s="170">
        <f>IF('Indicator Data'!BD33="No Data",1,IF('Indicator Data imputation'!AX32&lt;&gt;"",1,0))</f>
        <v>0</v>
      </c>
      <c r="AX29" s="170">
        <f>IF('Indicator Data'!BE33="No Data",1,IF('Indicator Data imputation'!AY32&lt;&gt;"",1,0))</f>
        <v>0</v>
      </c>
      <c r="AY29" s="170">
        <f>IF('Indicator Data'!BF33="No Data",1,IF('Indicator Data imputation'!AZ32&lt;&gt;"",1,0))</f>
        <v>0</v>
      </c>
      <c r="AZ29" s="170">
        <f>IF('Indicator Data'!BG33="No Data",1,IF('Indicator Data imputation'!BA32&lt;&gt;"",1,0))</f>
        <v>0</v>
      </c>
      <c r="BA29" s="5">
        <f t="shared" si="0"/>
        <v>3</v>
      </c>
      <c r="BB29" s="172">
        <f t="shared" si="1"/>
        <v>5.8823529411764705E-2</v>
      </c>
    </row>
    <row r="30" spans="1:54" x14ac:dyDescent="0.25">
      <c r="A30" s="5" t="s">
        <v>52</v>
      </c>
      <c r="B30" s="170">
        <f>IF('Indicator Data'!I34="No Data",1,IF('Indicator Data imputation'!C33&lt;&gt;"",1,0))</f>
        <v>0</v>
      </c>
      <c r="C30" s="170">
        <f>IF('Indicator Data'!J34="No Data",1,IF('Indicator Data imputation'!D33&lt;&gt;"",1,0))</f>
        <v>0</v>
      </c>
      <c r="D30" s="170">
        <f>IF('Indicator Data'!K34="No Data",1,IF('Indicator Data imputation'!E33&lt;&gt;"",1,0))</f>
        <v>0</v>
      </c>
      <c r="E30" s="170">
        <f>IF('Indicator Data'!L34="No Data",1,IF('Indicator Data imputation'!F33&lt;&gt;"",1,0))</f>
        <v>0</v>
      </c>
      <c r="F30" s="170">
        <f>IF('Indicator Data'!M34="No Data",1,IF('Indicator Data imputation'!G33&lt;&gt;"",1,0))</f>
        <v>0</v>
      </c>
      <c r="G30" s="170">
        <f>IF('Indicator Data'!N34="No Data",1,IF('Indicator Data imputation'!H33&lt;&gt;"",1,0))</f>
        <v>0</v>
      </c>
      <c r="H30" s="170">
        <f>IF('Indicator Data'!O34="No Data",1,IF('Indicator Data imputation'!I33&lt;&gt;"",1,0))</f>
        <v>0</v>
      </c>
      <c r="I30" s="170">
        <f>IF('Indicator Data'!P34="No Data",1,IF('Indicator Data imputation'!J33&lt;&gt;"",1,0))</f>
        <v>0</v>
      </c>
      <c r="J30" s="170">
        <f>IF('Indicator Data'!Q34="No Data",1,IF('Indicator Data imputation'!K33&lt;&gt;"",1,0))</f>
        <v>0</v>
      </c>
      <c r="K30" s="170">
        <f>IF('Indicator Data'!R34="No Data",1,IF('Indicator Data imputation'!L33&lt;&gt;"",1,0))</f>
        <v>0</v>
      </c>
      <c r="L30" s="170">
        <f>IF('Indicator Data'!S34="No Data",1,IF('Indicator Data imputation'!M33&lt;&gt;"",1,0))</f>
        <v>0</v>
      </c>
      <c r="M30" s="170">
        <f>IF('Indicator Data'!T34="No Data",1,IF('Indicator Data imputation'!N33&lt;&gt;"",1,0))</f>
        <v>0</v>
      </c>
      <c r="N30" s="170">
        <f>IF('Indicator Data'!U34="No Data",1,IF('Indicator Data imputation'!O33&lt;&gt;"",1,0))</f>
        <v>0</v>
      </c>
      <c r="O30" s="170">
        <f>IF('Indicator Data'!V34="No Data",1,IF('Indicator Data imputation'!P33&lt;&gt;"",1,0))</f>
        <v>0</v>
      </c>
      <c r="P30" s="170">
        <f>IF('Indicator Data'!W34="No Data",1,IF('Indicator Data imputation'!Q33&lt;&gt;"",1,0))</f>
        <v>0</v>
      </c>
      <c r="Q30" s="170">
        <f>IF('Indicator Data'!X34="No Data",1,IF('Indicator Data imputation'!R33&lt;&gt;"",1,0))</f>
        <v>0</v>
      </c>
      <c r="R30" s="170">
        <f>IF('Indicator Data'!Y34="No Data",1,IF('Indicator Data imputation'!S33&lt;&gt;"",1,0))</f>
        <v>0</v>
      </c>
      <c r="S30" s="170">
        <f>IF('Indicator Data'!Z34="No Data",1,IF('Indicator Data imputation'!T33&lt;&gt;"",1,0))</f>
        <v>0</v>
      </c>
      <c r="T30" s="170">
        <f>IF('Indicator Data'!AA34="No Data",1,IF('Indicator Data imputation'!U33&lt;&gt;"",1,0))</f>
        <v>0</v>
      </c>
      <c r="U30" s="170">
        <f>IF('Indicator Data'!AB34="No Data",1,IF('Indicator Data imputation'!V33&lt;&gt;"",1,0))</f>
        <v>0</v>
      </c>
      <c r="V30" s="170">
        <f>IF('Indicator Data'!AC34="No Data",1,IF('Indicator Data imputation'!W33&lt;&gt;"",1,0))</f>
        <v>0</v>
      </c>
      <c r="W30" s="170">
        <f>IF('Indicator Data'!AD34="No Data",1,IF('Indicator Data imputation'!X33&lt;&gt;"",1,0))</f>
        <v>0</v>
      </c>
      <c r="X30" s="170">
        <f>IF('Indicator Data'!AE34="No Data",1,IF('Indicator Data imputation'!Y33&lt;&gt;"",1,0))</f>
        <v>0</v>
      </c>
      <c r="Y30" s="170">
        <f>IF('Indicator Data'!AF34="No Data",1,IF('Indicator Data imputation'!Z33&lt;&gt;"",1,0))</f>
        <v>0</v>
      </c>
      <c r="Z30" s="170">
        <f>IF('Indicator Data'!AG34="No Data",1,IF('Indicator Data imputation'!AA33&lt;&gt;"",1,0))</f>
        <v>0</v>
      </c>
      <c r="AA30" s="170">
        <f>IF('Indicator Data'!AH34="No Data",1,IF('Indicator Data imputation'!AB33&lt;&gt;"",1,0))</f>
        <v>0</v>
      </c>
      <c r="AB30" s="170">
        <f>IF('Indicator Data'!AI34="No Data",1,IF('Indicator Data imputation'!AC33&lt;&gt;"",1,0))</f>
        <v>0</v>
      </c>
      <c r="AC30" s="170">
        <f>IF('Indicator Data'!AJ34="No Data",1,IF('Indicator Data imputation'!AD33&lt;&gt;"",1,0))</f>
        <v>0</v>
      </c>
      <c r="AD30" s="170">
        <f>IF('Indicator Data'!AK34="No Data",1,IF('Indicator Data imputation'!AE33&lt;&gt;"",1,0))</f>
        <v>0</v>
      </c>
      <c r="AE30" s="170">
        <f>IF('Indicator Data'!AL34="No Data",1,IF('Indicator Data imputation'!AF33&lt;&gt;"",1,0))</f>
        <v>0</v>
      </c>
      <c r="AF30" s="170">
        <f>IF('Indicator Data'!AM34="No Data",1,IF('Indicator Data imputation'!AG33&lt;&gt;"",1,0))</f>
        <v>0</v>
      </c>
      <c r="AG30" s="170">
        <f>IF('Indicator Data'!AN34="No Data",1,IF('Indicator Data imputation'!AH33&lt;&gt;"",1,0))</f>
        <v>0</v>
      </c>
      <c r="AH30" s="170">
        <f>IF('Indicator Data'!AO34="No Data",1,IF('Indicator Data imputation'!AI33&lt;&gt;"",1,0))</f>
        <v>0</v>
      </c>
      <c r="AI30" s="170">
        <f>IF('Indicator Data'!AP34="No Data",1,IF('Indicator Data imputation'!AJ33&lt;&gt;"",1,0))</f>
        <v>0</v>
      </c>
      <c r="AJ30" s="170">
        <f>IF('Indicator Data'!AQ34="No Data",1,IF('Indicator Data imputation'!AK33&lt;&gt;"",1,0))</f>
        <v>0</v>
      </c>
      <c r="AK30" s="170">
        <f>IF('Indicator Data'!AR34="No Data",1,IF('Indicator Data imputation'!AL33&lt;&gt;"",1,0))</f>
        <v>0</v>
      </c>
      <c r="AL30" s="170">
        <f>IF('Indicator Data'!AS34="No Data",1,IF('Indicator Data imputation'!AM33&lt;&gt;"",1,0))</f>
        <v>0</v>
      </c>
      <c r="AM30" s="170">
        <f>IF('Indicator Data'!AT34="No Data",1,IF('Indicator Data imputation'!AN33&lt;&gt;"",1,0))</f>
        <v>0</v>
      </c>
      <c r="AN30" s="170">
        <f>IF('Indicator Data'!AU34="No Data",1,IF('Indicator Data imputation'!AO33&lt;&gt;"",1,0))</f>
        <v>0</v>
      </c>
      <c r="AO30" s="170">
        <f>IF('Indicator Data'!AV34="No Data",1,IF('Indicator Data imputation'!AP33&lt;&gt;"",1,0))</f>
        <v>0</v>
      </c>
      <c r="AP30" s="170">
        <f>IF('Indicator Data'!AW34="No Data",1,IF('Indicator Data imputation'!AQ33&lt;&gt;"",1,0))</f>
        <v>0</v>
      </c>
      <c r="AQ30" s="170">
        <f>IF('Indicator Data'!AX34="No Data",1,IF('Indicator Data imputation'!AR33&lt;&gt;"",1,0))</f>
        <v>0</v>
      </c>
      <c r="AR30" s="170">
        <f>IF('Indicator Data'!AY34="No Data",1,IF('Indicator Data imputation'!AS33&lt;&gt;"",1,0))</f>
        <v>0</v>
      </c>
      <c r="AS30" s="170">
        <f>IF('Indicator Data'!AZ34="No Data",1,IF('Indicator Data imputation'!AT33&lt;&gt;"",1,0))</f>
        <v>0</v>
      </c>
      <c r="AT30" s="170">
        <f>IF('Indicator Data'!BA34="No Data",1,IF('Indicator Data imputation'!AU33&lt;&gt;"",1,0))</f>
        <v>0</v>
      </c>
      <c r="AU30" s="170">
        <f>IF('Indicator Data'!BB34="No Data",1,IF('Indicator Data imputation'!AV33&lt;&gt;"",1,0))</f>
        <v>0</v>
      </c>
      <c r="AV30" s="170">
        <f>IF('Indicator Data'!BC34="No Data",1,IF('Indicator Data imputation'!AW33&lt;&gt;"",1,0))</f>
        <v>0</v>
      </c>
      <c r="AW30" s="170">
        <f>IF('Indicator Data'!BD34="No Data",1,IF('Indicator Data imputation'!AX33&lt;&gt;"",1,0))</f>
        <v>0</v>
      </c>
      <c r="AX30" s="170">
        <f>IF('Indicator Data'!BE34="No Data",1,IF('Indicator Data imputation'!AY33&lt;&gt;"",1,0))</f>
        <v>0</v>
      </c>
      <c r="AY30" s="170">
        <f>IF('Indicator Data'!BF34="No Data",1,IF('Indicator Data imputation'!AZ33&lt;&gt;"",1,0))</f>
        <v>0</v>
      </c>
      <c r="AZ30" s="170">
        <f>IF('Indicator Data'!BG34="No Data",1,IF('Indicator Data imputation'!BA33&lt;&gt;"",1,0))</f>
        <v>0</v>
      </c>
      <c r="BA30" s="5">
        <f t="shared" si="0"/>
        <v>0</v>
      </c>
      <c r="BB30" s="172">
        <f t="shared" si="1"/>
        <v>0</v>
      </c>
    </row>
    <row r="31" spans="1:54" x14ac:dyDescent="0.25">
      <c r="A31" s="5" t="s">
        <v>54</v>
      </c>
      <c r="B31" s="170">
        <f>IF('Indicator Data'!I35="No Data",1,IF('Indicator Data imputation'!C34&lt;&gt;"",1,0))</f>
        <v>0</v>
      </c>
      <c r="C31" s="170">
        <f>IF('Indicator Data'!J35="No Data",1,IF('Indicator Data imputation'!D34&lt;&gt;"",1,0))</f>
        <v>0</v>
      </c>
      <c r="D31" s="170">
        <f>IF('Indicator Data'!K35="No Data",1,IF('Indicator Data imputation'!E34&lt;&gt;"",1,0))</f>
        <v>0</v>
      </c>
      <c r="E31" s="170">
        <f>IF('Indicator Data'!L35="No Data",1,IF('Indicator Data imputation'!F34&lt;&gt;"",1,0))</f>
        <v>0</v>
      </c>
      <c r="F31" s="170">
        <f>IF('Indicator Data'!M35="No Data",1,IF('Indicator Data imputation'!G34&lt;&gt;"",1,0))</f>
        <v>0</v>
      </c>
      <c r="G31" s="170">
        <f>IF('Indicator Data'!N35="No Data",1,IF('Indicator Data imputation'!H34&lt;&gt;"",1,0))</f>
        <v>0</v>
      </c>
      <c r="H31" s="170">
        <f>IF('Indicator Data'!O35="No Data",1,IF('Indicator Data imputation'!I34&lt;&gt;"",1,0))</f>
        <v>0</v>
      </c>
      <c r="I31" s="170">
        <f>IF('Indicator Data'!P35="No Data",1,IF('Indicator Data imputation'!J34&lt;&gt;"",1,0))</f>
        <v>0</v>
      </c>
      <c r="J31" s="170">
        <f>IF('Indicator Data'!Q35="No Data",1,IF('Indicator Data imputation'!K34&lt;&gt;"",1,0))</f>
        <v>0</v>
      </c>
      <c r="K31" s="170">
        <f>IF('Indicator Data'!R35="No Data",1,IF('Indicator Data imputation'!L34&lt;&gt;"",1,0))</f>
        <v>0</v>
      </c>
      <c r="L31" s="170">
        <f>IF('Indicator Data'!S35="No Data",1,IF('Indicator Data imputation'!M34&lt;&gt;"",1,0))</f>
        <v>0</v>
      </c>
      <c r="M31" s="170">
        <f>IF('Indicator Data'!T35="No Data",1,IF('Indicator Data imputation'!N34&lt;&gt;"",1,0))</f>
        <v>0</v>
      </c>
      <c r="N31" s="170">
        <f>IF('Indicator Data'!U35="No Data",1,IF('Indicator Data imputation'!O34&lt;&gt;"",1,0))</f>
        <v>0</v>
      </c>
      <c r="O31" s="170">
        <f>IF('Indicator Data'!V35="No Data",1,IF('Indicator Data imputation'!P34&lt;&gt;"",1,0))</f>
        <v>0</v>
      </c>
      <c r="P31" s="170">
        <f>IF('Indicator Data'!W35="No Data",1,IF('Indicator Data imputation'!Q34&lt;&gt;"",1,0))</f>
        <v>0</v>
      </c>
      <c r="Q31" s="170">
        <f>IF('Indicator Data'!X35="No Data",1,IF('Indicator Data imputation'!R34&lt;&gt;"",1,0))</f>
        <v>0</v>
      </c>
      <c r="R31" s="170">
        <f>IF('Indicator Data'!Y35="No Data",1,IF('Indicator Data imputation'!S34&lt;&gt;"",1,0))</f>
        <v>0</v>
      </c>
      <c r="S31" s="170">
        <f>IF('Indicator Data'!Z35="No Data",1,IF('Indicator Data imputation'!T34&lt;&gt;"",1,0))</f>
        <v>0</v>
      </c>
      <c r="T31" s="170">
        <f>IF('Indicator Data'!AA35="No Data",1,IF('Indicator Data imputation'!U34&lt;&gt;"",1,0))</f>
        <v>0</v>
      </c>
      <c r="U31" s="170">
        <f>IF('Indicator Data'!AB35="No Data",1,IF('Indicator Data imputation'!V34&lt;&gt;"",1,0))</f>
        <v>0</v>
      </c>
      <c r="V31" s="170">
        <f>IF('Indicator Data'!AC35="No Data",1,IF('Indicator Data imputation'!W34&lt;&gt;"",1,0))</f>
        <v>0</v>
      </c>
      <c r="W31" s="170">
        <f>IF('Indicator Data'!AD35="No Data",1,IF('Indicator Data imputation'!X34&lt;&gt;"",1,0))</f>
        <v>0</v>
      </c>
      <c r="X31" s="170">
        <f>IF('Indicator Data'!AE35="No Data",1,IF('Indicator Data imputation'!Y34&lt;&gt;"",1,0))</f>
        <v>0</v>
      </c>
      <c r="Y31" s="170">
        <f>IF('Indicator Data'!AF35="No Data",1,IF('Indicator Data imputation'!Z34&lt;&gt;"",1,0))</f>
        <v>0</v>
      </c>
      <c r="Z31" s="170">
        <f>IF('Indicator Data'!AG35="No Data",1,IF('Indicator Data imputation'!AA34&lt;&gt;"",1,0))</f>
        <v>0</v>
      </c>
      <c r="AA31" s="170">
        <f>IF('Indicator Data'!AH35="No Data",1,IF('Indicator Data imputation'!AB34&lt;&gt;"",1,0))</f>
        <v>0</v>
      </c>
      <c r="AB31" s="170">
        <f>IF('Indicator Data'!AI35="No Data",1,IF('Indicator Data imputation'!AC34&lt;&gt;"",1,0))</f>
        <v>0</v>
      </c>
      <c r="AC31" s="170">
        <f>IF('Indicator Data'!AJ35="No Data",1,IF('Indicator Data imputation'!AD34&lt;&gt;"",1,0))</f>
        <v>0</v>
      </c>
      <c r="AD31" s="170">
        <f>IF('Indicator Data'!AK35="No Data",1,IF('Indicator Data imputation'!AE34&lt;&gt;"",1,0))</f>
        <v>0</v>
      </c>
      <c r="AE31" s="170">
        <f>IF('Indicator Data'!AL35="No Data",1,IF('Indicator Data imputation'!AF34&lt;&gt;"",1,0))</f>
        <v>0</v>
      </c>
      <c r="AF31" s="170">
        <f>IF('Indicator Data'!AM35="No Data",1,IF('Indicator Data imputation'!AG34&lt;&gt;"",1,0))</f>
        <v>0</v>
      </c>
      <c r="AG31" s="170">
        <f>IF('Indicator Data'!AN35="No Data",1,IF('Indicator Data imputation'!AH34&lt;&gt;"",1,0))</f>
        <v>0</v>
      </c>
      <c r="AH31" s="170">
        <f>IF('Indicator Data'!AO35="No Data",1,IF('Indicator Data imputation'!AI34&lt;&gt;"",1,0))</f>
        <v>0</v>
      </c>
      <c r="AI31" s="170">
        <f>IF('Indicator Data'!AP35="No Data",1,IF('Indicator Data imputation'!AJ34&lt;&gt;"",1,0))</f>
        <v>0</v>
      </c>
      <c r="AJ31" s="170">
        <f>IF('Indicator Data'!AQ35="No Data",1,IF('Indicator Data imputation'!AK34&lt;&gt;"",1,0))</f>
        <v>0</v>
      </c>
      <c r="AK31" s="170">
        <f>IF('Indicator Data'!AR35="No Data",1,IF('Indicator Data imputation'!AL34&lt;&gt;"",1,0))</f>
        <v>0</v>
      </c>
      <c r="AL31" s="170">
        <f>IF('Indicator Data'!AS35="No Data",1,IF('Indicator Data imputation'!AM34&lt;&gt;"",1,0))</f>
        <v>0</v>
      </c>
      <c r="AM31" s="170">
        <f>IF('Indicator Data'!AT35="No Data",1,IF('Indicator Data imputation'!AN34&lt;&gt;"",1,0))</f>
        <v>0</v>
      </c>
      <c r="AN31" s="170">
        <f>IF('Indicator Data'!AU35="No Data",1,IF('Indicator Data imputation'!AO34&lt;&gt;"",1,0))</f>
        <v>0</v>
      </c>
      <c r="AO31" s="170">
        <f>IF('Indicator Data'!AV35="No Data",1,IF('Indicator Data imputation'!AP34&lt;&gt;"",1,0))</f>
        <v>0</v>
      </c>
      <c r="AP31" s="170">
        <f>IF('Indicator Data'!AW35="No Data",1,IF('Indicator Data imputation'!AQ34&lt;&gt;"",1,0))</f>
        <v>0</v>
      </c>
      <c r="AQ31" s="170">
        <f>IF('Indicator Data'!AX35="No Data",1,IF('Indicator Data imputation'!AR34&lt;&gt;"",1,0))</f>
        <v>0</v>
      </c>
      <c r="AR31" s="170">
        <f>IF('Indicator Data'!AY35="No Data",1,IF('Indicator Data imputation'!AS34&lt;&gt;"",1,0))</f>
        <v>0</v>
      </c>
      <c r="AS31" s="170">
        <f>IF('Indicator Data'!AZ35="No Data",1,IF('Indicator Data imputation'!AT34&lt;&gt;"",1,0))</f>
        <v>0</v>
      </c>
      <c r="AT31" s="170">
        <f>IF('Indicator Data'!BA35="No Data",1,IF('Indicator Data imputation'!AU34&lt;&gt;"",1,0))</f>
        <v>0</v>
      </c>
      <c r="AU31" s="170">
        <f>IF('Indicator Data'!BB35="No Data",1,IF('Indicator Data imputation'!AV34&lt;&gt;"",1,0))</f>
        <v>0</v>
      </c>
      <c r="AV31" s="170">
        <f>IF('Indicator Data'!BC35="No Data",1,IF('Indicator Data imputation'!AW34&lt;&gt;"",1,0))</f>
        <v>0</v>
      </c>
      <c r="AW31" s="170">
        <f>IF('Indicator Data'!BD35="No Data",1,IF('Indicator Data imputation'!AX34&lt;&gt;"",1,0))</f>
        <v>0</v>
      </c>
      <c r="AX31" s="170">
        <f>IF('Indicator Data'!BE35="No Data",1,IF('Indicator Data imputation'!AY34&lt;&gt;"",1,0))</f>
        <v>0</v>
      </c>
      <c r="AY31" s="170">
        <f>IF('Indicator Data'!BF35="No Data",1,IF('Indicator Data imputation'!AZ34&lt;&gt;"",1,0))</f>
        <v>0</v>
      </c>
      <c r="AZ31" s="170">
        <f>IF('Indicator Data'!BG35="No Data",1,IF('Indicator Data imputation'!BA34&lt;&gt;"",1,0))</f>
        <v>0</v>
      </c>
      <c r="BA31" s="5">
        <f t="shared" si="0"/>
        <v>0</v>
      </c>
      <c r="BB31" s="172">
        <f t="shared" si="1"/>
        <v>0</v>
      </c>
    </row>
    <row r="32" spans="1:54" x14ac:dyDescent="0.25">
      <c r="A32" s="5" t="s">
        <v>56</v>
      </c>
      <c r="B32" s="170">
        <f>IF('Indicator Data'!I36="No Data",1,IF('Indicator Data imputation'!C35&lt;&gt;"",1,0))</f>
        <v>0</v>
      </c>
      <c r="C32" s="170">
        <f>IF('Indicator Data'!J36="No Data",1,IF('Indicator Data imputation'!D35&lt;&gt;"",1,0))</f>
        <v>0</v>
      </c>
      <c r="D32" s="170">
        <f>IF('Indicator Data'!K36="No Data",1,IF('Indicator Data imputation'!E35&lt;&gt;"",1,0))</f>
        <v>0</v>
      </c>
      <c r="E32" s="170">
        <f>IF('Indicator Data'!L36="No Data",1,IF('Indicator Data imputation'!F35&lt;&gt;"",1,0))</f>
        <v>0</v>
      </c>
      <c r="F32" s="170">
        <f>IF('Indicator Data'!M36="No Data",1,IF('Indicator Data imputation'!G35&lt;&gt;"",1,0))</f>
        <v>0</v>
      </c>
      <c r="G32" s="170">
        <f>IF('Indicator Data'!N36="No Data",1,IF('Indicator Data imputation'!H35&lt;&gt;"",1,0))</f>
        <v>0</v>
      </c>
      <c r="H32" s="170">
        <f>IF('Indicator Data'!O36="No Data",1,IF('Indicator Data imputation'!I35&lt;&gt;"",1,0))</f>
        <v>0</v>
      </c>
      <c r="I32" s="170">
        <f>IF('Indicator Data'!P36="No Data",1,IF('Indicator Data imputation'!J35&lt;&gt;"",1,0))</f>
        <v>0</v>
      </c>
      <c r="J32" s="170">
        <f>IF('Indicator Data'!Q36="No Data",1,IF('Indicator Data imputation'!K35&lt;&gt;"",1,0))</f>
        <v>0</v>
      </c>
      <c r="K32" s="170">
        <f>IF('Indicator Data'!R36="No Data",1,IF('Indicator Data imputation'!L35&lt;&gt;"",1,0))</f>
        <v>1</v>
      </c>
      <c r="L32" s="170">
        <f>IF('Indicator Data'!S36="No Data",1,IF('Indicator Data imputation'!M35&lt;&gt;"",1,0))</f>
        <v>0</v>
      </c>
      <c r="M32" s="170">
        <f>IF('Indicator Data'!T36="No Data",1,IF('Indicator Data imputation'!N35&lt;&gt;"",1,0))</f>
        <v>0</v>
      </c>
      <c r="N32" s="170">
        <f>IF('Indicator Data'!U36="No Data",1,IF('Indicator Data imputation'!O35&lt;&gt;"",1,0))</f>
        <v>0</v>
      </c>
      <c r="O32" s="170">
        <f>IF('Indicator Data'!V36="No Data",1,IF('Indicator Data imputation'!P35&lt;&gt;"",1,0))</f>
        <v>1</v>
      </c>
      <c r="P32" s="170">
        <f>IF('Indicator Data'!W36="No Data",1,IF('Indicator Data imputation'!Q35&lt;&gt;"",1,0))</f>
        <v>0</v>
      </c>
      <c r="Q32" s="170">
        <f>IF('Indicator Data'!X36="No Data",1,IF('Indicator Data imputation'!R35&lt;&gt;"",1,0))</f>
        <v>1</v>
      </c>
      <c r="R32" s="170">
        <f>IF('Indicator Data'!Y36="No Data",1,IF('Indicator Data imputation'!S35&lt;&gt;"",1,0))</f>
        <v>0</v>
      </c>
      <c r="S32" s="170">
        <f>IF('Indicator Data'!Z36="No Data",1,IF('Indicator Data imputation'!T35&lt;&gt;"",1,0))</f>
        <v>0</v>
      </c>
      <c r="T32" s="170">
        <f>IF('Indicator Data'!AA36="No Data",1,IF('Indicator Data imputation'!U35&lt;&gt;"",1,0))</f>
        <v>0</v>
      </c>
      <c r="U32" s="170">
        <f>IF('Indicator Data'!AB36="No Data",1,IF('Indicator Data imputation'!V35&lt;&gt;"",1,0))</f>
        <v>1</v>
      </c>
      <c r="V32" s="170">
        <f>IF('Indicator Data'!AC36="No Data",1,IF('Indicator Data imputation'!W35&lt;&gt;"",1,0))</f>
        <v>0</v>
      </c>
      <c r="W32" s="170">
        <f>IF('Indicator Data'!AD36="No Data",1,IF('Indicator Data imputation'!X35&lt;&gt;"",1,0))</f>
        <v>0</v>
      </c>
      <c r="X32" s="170">
        <f>IF('Indicator Data'!AE36="No Data",1,IF('Indicator Data imputation'!Y35&lt;&gt;"",1,0))</f>
        <v>1</v>
      </c>
      <c r="Y32" s="170">
        <f>IF('Indicator Data'!AF36="No Data",1,IF('Indicator Data imputation'!Z35&lt;&gt;"",1,0))</f>
        <v>0</v>
      </c>
      <c r="Z32" s="170">
        <f>IF('Indicator Data'!AG36="No Data",1,IF('Indicator Data imputation'!AA35&lt;&gt;"",1,0))</f>
        <v>0</v>
      </c>
      <c r="AA32" s="170">
        <f>IF('Indicator Data'!AH36="No Data",1,IF('Indicator Data imputation'!AB35&lt;&gt;"",1,0))</f>
        <v>0</v>
      </c>
      <c r="AB32" s="170">
        <f>IF('Indicator Data'!AI36="No Data",1,IF('Indicator Data imputation'!AC35&lt;&gt;"",1,0))</f>
        <v>0</v>
      </c>
      <c r="AC32" s="170">
        <f>IF('Indicator Data'!AJ36="No Data",1,IF('Indicator Data imputation'!AD35&lt;&gt;"",1,0))</f>
        <v>0</v>
      </c>
      <c r="AD32" s="170">
        <f>IF('Indicator Data'!AK36="No Data",1,IF('Indicator Data imputation'!AE35&lt;&gt;"",1,0))</f>
        <v>0</v>
      </c>
      <c r="AE32" s="170">
        <f>IF('Indicator Data'!AL36="No Data",1,IF('Indicator Data imputation'!AF35&lt;&gt;"",1,0))</f>
        <v>0</v>
      </c>
      <c r="AF32" s="170">
        <f>IF('Indicator Data'!AM36="No Data",1,IF('Indicator Data imputation'!AG35&lt;&gt;"",1,0))</f>
        <v>0</v>
      </c>
      <c r="AG32" s="170">
        <f>IF('Indicator Data'!AN36="No Data",1,IF('Indicator Data imputation'!AH35&lt;&gt;"",1,0))</f>
        <v>0</v>
      </c>
      <c r="AH32" s="170">
        <f>IF('Indicator Data'!AO36="No Data",1,IF('Indicator Data imputation'!AI35&lt;&gt;"",1,0))</f>
        <v>0</v>
      </c>
      <c r="AI32" s="170">
        <f>IF('Indicator Data'!AP36="No Data",1,IF('Indicator Data imputation'!AJ35&lt;&gt;"",1,0))</f>
        <v>0</v>
      </c>
      <c r="AJ32" s="170">
        <f>IF('Indicator Data'!AQ36="No Data",1,IF('Indicator Data imputation'!AK35&lt;&gt;"",1,0))</f>
        <v>0</v>
      </c>
      <c r="AK32" s="170">
        <f>IF('Indicator Data'!AR36="No Data",1,IF('Indicator Data imputation'!AL35&lt;&gt;"",1,0))</f>
        <v>0</v>
      </c>
      <c r="AL32" s="170">
        <f>IF('Indicator Data'!AS36="No Data",1,IF('Indicator Data imputation'!AM35&lt;&gt;"",1,0))</f>
        <v>0</v>
      </c>
      <c r="AM32" s="170">
        <f>IF('Indicator Data'!AT36="No Data",1,IF('Indicator Data imputation'!AN35&lt;&gt;"",1,0))</f>
        <v>0</v>
      </c>
      <c r="AN32" s="170">
        <f>IF('Indicator Data'!AU36="No Data",1,IF('Indicator Data imputation'!AO35&lt;&gt;"",1,0))</f>
        <v>0</v>
      </c>
      <c r="AO32" s="170">
        <f>IF('Indicator Data'!AV36="No Data",1,IF('Indicator Data imputation'!AP35&lt;&gt;"",1,0))</f>
        <v>1</v>
      </c>
      <c r="AP32" s="170">
        <f>IF('Indicator Data'!AW36="No Data",1,IF('Indicator Data imputation'!AQ35&lt;&gt;"",1,0))</f>
        <v>0</v>
      </c>
      <c r="AQ32" s="170">
        <f>IF('Indicator Data'!AX36="No Data",1,IF('Indicator Data imputation'!AR35&lt;&gt;"",1,0))</f>
        <v>0</v>
      </c>
      <c r="AR32" s="170">
        <f>IF('Indicator Data'!AY36="No Data",1,IF('Indicator Data imputation'!AS35&lt;&gt;"",1,0))</f>
        <v>0</v>
      </c>
      <c r="AS32" s="170">
        <f>IF('Indicator Data'!AZ36="No Data",1,IF('Indicator Data imputation'!AT35&lt;&gt;"",1,0))</f>
        <v>0</v>
      </c>
      <c r="AT32" s="170">
        <f>IF('Indicator Data'!BA36="No Data",1,IF('Indicator Data imputation'!AU35&lt;&gt;"",1,0))</f>
        <v>0</v>
      </c>
      <c r="AU32" s="170">
        <f>IF('Indicator Data'!BB36="No Data",1,IF('Indicator Data imputation'!AV35&lt;&gt;"",1,0))</f>
        <v>0</v>
      </c>
      <c r="AV32" s="170">
        <f>IF('Indicator Data'!BC36="No Data",1,IF('Indicator Data imputation'!AW35&lt;&gt;"",1,0))</f>
        <v>0</v>
      </c>
      <c r="AW32" s="170">
        <f>IF('Indicator Data'!BD36="No Data",1,IF('Indicator Data imputation'!AX35&lt;&gt;"",1,0))</f>
        <v>0</v>
      </c>
      <c r="AX32" s="170">
        <f>IF('Indicator Data'!BE36="No Data",1,IF('Indicator Data imputation'!AY35&lt;&gt;"",1,0))</f>
        <v>0</v>
      </c>
      <c r="AY32" s="170">
        <f>IF('Indicator Data'!BF36="No Data",1,IF('Indicator Data imputation'!AZ35&lt;&gt;"",1,0))</f>
        <v>0</v>
      </c>
      <c r="AZ32" s="170">
        <f>IF('Indicator Data'!BG36="No Data",1,IF('Indicator Data imputation'!BA35&lt;&gt;"",1,0))</f>
        <v>0</v>
      </c>
      <c r="BA32" s="5">
        <f t="shared" si="0"/>
        <v>6</v>
      </c>
      <c r="BB32" s="172">
        <f t="shared" si="1"/>
        <v>0.11764705882352941</v>
      </c>
    </row>
    <row r="33" spans="1:54" x14ac:dyDescent="0.25">
      <c r="A33" s="5" t="s">
        <v>59</v>
      </c>
      <c r="B33" s="170">
        <f>IF('Indicator Data'!I37="No Data",1,IF('Indicator Data imputation'!C36&lt;&gt;"",1,0))</f>
        <v>0</v>
      </c>
      <c r="C33" s="170">
        <f>IF('Indicator Data'!J37="No Data",1,IF('Indicator Data imputation'!D36&lt;&gt;"",1,0))</f>
        <v>0</v>
      </c>
      <c r="D33" s="170">
        <f>IF('Indicator Data'!K37="No Data",1,IF('Indicator Data imputation'!E36&lt;&gt;"",1,0))</f>
        <v>0</v>
      </c>
      <c r="E33" s="170">
        <f>IF('Indicator Data'!L37="No Data",1,IF('Indicator Data imputation'!F36&lt;&gt;"",1,0))</f>
        <v>0</v>
      </c>
      <c r="F33" s="170">
        <f>IF('Indicator Data'!M37="No Data",1,IF('Indicator Data imputation'!G36&lt;&gt;"",1,0))</f>
        <v>0</v>
      </c>
      <c r="G33" s="170">
        <f>IF('Indicator Data'!N37="No Data",1,IF('Indicator Data imputation'!H36&lt;&gt;"",1,0))</f>
        <v>0</v>
      </c>
      <c r="H33" s="170">
        <f>IF('Indicator Data'!O37="No Data",1,IF('Indicator Data imputation'!I36&lt;&gt;"",1,0))</f>
        <v>0</v>
      </c>
      <c r="I33" s="170">
        <f>IF('Indicator Data'!P37="No Data",1,IF('Indicator Data imputation'!J36&lt;&gt;"",1,0))</f>
        <v>0</v>
      </c>
      <c r="J33" s="170">
        <f>IF('Indicator Data'!Q37="No Data",1,IF('Indicator Data imputation'!K36&lt;&gt;"",1,0))</f>
        <v>0</v>
      </c>
      <c r="K33" s="170">
        <f>IF('Indicator Data'!R37="No Data",1,IF('Indicator Data imputation'!L36&lt;&gt;"",1,0))</f>
        <v>0</v>
      </c>
      <c r="L33" s="170">
        <f>IF('Indicator Data'!S37="No Data",1,IF('Indicator Data imputation'!M36&lt;&gt;"",1,0))</f>
        <v>0</v>
      </c>
      <c r="M33" s="170">
        <f>IF('Indicator Data'!T37="No Data",1,IF('Indicator Data imputation'!N36&lt;&gt;"",1,0))</f>
        <v>0</v>
      </c>
      <c r="N33" s="170">
        <f>IF('Indicator Data'!U37="No Data",1,IF('Indicator Data imputation'!O36&lt;&gt;"",1,0))</f>
        <v>0</v>
      </c>
      <c r="O33" s="170">
        <f>IF('Indicator Data'!V37="No Data",1,IF('Indicator Data imputation'!P36&lt;&gt;"",1,0))</f>
        <v>0</v>
      </c>
      <c r="P33" s="170">
        <f>IF('Indicator Data'!W37="No Data",1,IF('Indicator Data imputation'!Q36&lt;&gt;"",1,0))</f>
        <v>0</v>
      </c>
      <c r="Q33" s="170">
        <f>IF('Indicator Data'!X37="No Data",1,IF('Indicator Data imputation'!R36&lt;&gt;"",1,0))</f>
        <v>0</v>
      </c>
      <c r="R33" s="170">
        <f>IF('Indicator Data'!Y37="No Data",1,IF('Indicator Data imputation'!S36&lt;&gt;"",1,0))</f>
        <v>0</v>
      </c>
      <c r="S33" s="170">
        <f>IF('Indicator Data'!Z37="No Data",1,IF('Indicator Data imputation'!T36&lt;&gt;"",1,0))</f>
        <v>0</v>
      </c>
      <c r="T33" s="170">
        <f>IF('Indicator Data'!AA37="No Data",1,IF('Indicator Data imputation'!U36&lt;&gt;"",1,0))</f>
        <v>0</v>
      </c>
      <c r="U33" s="170">
        <f>IF('Indicator Data'!AB37="No Data",1,IF('Indicator Data imputation'!V36&lt;&gt;"",1,0))</f>
        <v>0</v>
      </c>
      <c r="V33" s="170">
        <f>IF('Indicator Data'!AC37="No Data",1,IF('Indicator Data imputation'!W36&lt;&gt;"",1,0))</f>
        <v>0</v>
      </c>
      <c r="W33" s="170">
        <f>IF('Indicator Data'!AD37="No Data",1,IF('Indicator Data imputation'!X36&lt;&gt;"",1,0))</f>
        <v>0</v>
      </c>
      <c r="X33" s="170">
        <f>IF('Indicator Data'!AE37="No Data",1,IF('Indicator Data imputation'!Y36&lt;&gt;"",1,0))</f>
        <v>0</v>
      </c>
      <c r="Y33" s="170">
        <f>IF('Indicator Data'!AF37="No Data",1,IF('Indicator Data imputation'!Z36&lt;&gt;"",1,0))</f>
        <v>0</v>
      </c>
      <c r="Z33" s="170">
        <f>IF('Indicator Data'!AG37="No Data",1,IF('Indicator Data imputation'!AA36&lt;&gt;"",1,0))</f>
        <v>0</v>
      </c>
      <c r="AA33" s="170">
        <f>IF('Indicator Data'!AH37="No Data",1,IF('Indicator Data imputation'!AB36&lt;&gt;"",1,0))</f>
        <v>0</v>
      </c>
      <c r="AB33" s="170">
        <f>IF('Indicator Data'!AI37="No Data",1,IF('Indicator Data imputation'!AC36&lt;&gt;"",1,0))</f>
        <v>0</v>
      </c>
      <c r="AC33" s="170">
        <f>IF('Indicator Data'!AJ37="No Data",1,IF('Indicator Data imputation'!AD36&lt;&gt;"",1,0))</f>
        <v>0</v>
      </c>
      <c r="AD33" s="170">
        <f>IF('Indicator Data'!AK37="No Data",1,IF('Indicator Data imputation'!AE36&lt;&gt;"",1,0))</f>
        <v>0</v>
      </c>
      <c r="AE33" s="170">
        <f>IF('Indicator Data'!AL37="No Data",1,IF('Indicator Data imputation'!AF36&lt;&gt;"",1,0))</f>
        <v>0</v>
      </c>
      <c r="AF33" s="170">
        <f>IF('Indicator Data'!AM37="No Data",1,IF('Indicator Data imputation'!AG36&lt;&gt;"",1,0))</f>
        <v>0</v>
      </c>
      <c r="AG33" s="170">
        <f>IF('Indicator Data'!AN37="No Data",1,IF('Indicator Data imputation'!AH36&lt;&gt;"",1,0))</f>
        <v>0</v>
      </c>
      <c r="AH33" s="170">
        <f>IF('Indicator Data'!AO37="No Data",1,IF('Indicator Data imputation'!AI36&lt;&gt;"",1,0))</f>
        <v>0</v>
      </c>
      <c r="AI33" s="170">
        <f>IF('Indicator Data'!AP37="No Data",1,IF('Indicator Data imputation'!AJ36&lt;&gt;"",1,0))</f>
        <v>1</v>
      </c>
      <c r="AJ33" s="170">
        <f>IF('Indicator Data'!AQ37="No Data",1,IF('Indicator Data imputation'!AK36&lt;&gt;"",1,0))</f>
        <v>1</v>
      </c>
      <c r="AK33" s="170">
        <f>IF('Indicator Data'!AR37="No Data",1,IF('Indicator Data imputation'!AL36&lt;&gt;"",1,0))</f>
        <v>1</v>
      </c>
      <c r="AL33" s="170">
        <f>IF('Indicator Data'!AS37="No Data",1,IF('Indicator Data imputation'!AM36&lt;&gt;"",1,0))</f>
        <v>0</v>
      </c>
      <c r="AM33" s="170">
        <f>IF('Indicator Data'!AT37="No Data",1,IF('Indicator Data imputation'!AN36&lt;&gt;"",1,0))</f>
        <v>0</v>
      </c>
      <c r="AN33" s="170">
        <f>IF('Indicator Data'!AU37="No Data",1,IF('Indicator Data imputation'!AO36&lt;&gt;"",1,0))</f>
        <v>0</v>
      </c>
      <c r="AO33" s="170">
        <f>IF('Indicator Data'!AV37="No Data",1,IF('Indicator Data imputation'!AP36&lt;&gt;"",1,0))</f>
        <v>0</v>
      </c>
      <c r="AP33" s="170">
        <f>IF('Indicator Data'!AW37="No Data",1,IF('Indicator Data imputation'!AQ36&lt;&gt;"",1,0))</f>
        <v>0</v>
      </c>
      <c r="AQ33" s="170">
        <f>IF('Indicator Data'!AX37="No Data",1,IF('Indicator Data imputation'!AR36&lt;&gt;"",1,0))</f>
        <v>0</v>
      </c>
      <c r="AR33" s="170">
        <f>IF('Indicator Data'!AY37="No Data",1,IF('Indicator Data imputation'!AS36&lt;&gt;"",1,0))</f>
        <v>0</v>
      </c>
      <c r="AS33" s="170">
        <f>IF('Indicator Data'!AZ37="No Data",1,IF('Indicator Data imputation'!AT36&lt;&gt;"",1,0))</f>
        <v>0</v>
      </c>
      <c r="AT33" s="170">
        <f>IF('Indicator Data'!BA37="No Data",1,IF('Indicator Data imputation'!AU36&lt;&gt;"",1,0))</f>
        <v>0</v>
      </c>
      <c r="AU33" s="170">
        <f>IF('Indicator Data'!BB37="No Data",1,IF('Indicator Data imputation'!AV36&lt;&gt;"",1,0))</f>
        <v>0</v>
      </c>
      <c r="AV33" s="170">
        <f>IF('Indicator Data'!BC37="No Data",1,IF('Indicator Data imputation'!AW36&lt;&gt;"",1,0))</f>
        <v>0</v>
      </c>
      <c r="AW33" s="170">
        <f>IF('Indicator Data'!BD37="No Data",1,IF('Indicator Data imputation'!AX36&lt;&gt;"",1,0))</f>
        <v>0</v>
      </c>
      <c r="AX33" s="170">
        <f>IF('Indicator Data'!BE37="No Data",1,IF('Indicator Data imputation'!AY36&lt;&gt;"",1,0))</f>
        <v>0</v>
      </c>
      <c r="AY33" s="170">
        <f>IF('Indicator Data'!BF37="No Data",1,IF('Indicator Data imputation'!AZ36&lt;&gt;"",1,0))</f>
        <v>0</v>
      </c>
      <c r="AZ33" s="170">
        <f>IF('Indicator Data'!BG37="No Data",1,IF('Indicator Data imputation'!BA36&lt;&gt;"",1,0))</f>
        <v>0</v>
      </c>
      <c r="BA33" s="5">
        <f t="shared" si="0"/>
        <v>3</v>
      </c>
      <c r="BB33" s="172">
        <f t="shared" si="1"/>
        <v>5.8823529411764705E-2</v>
      </c>
    </row>
    <row r="34" spans="1:54" x14ac:dyDescent="0.25">
      <c r="A34" s="5" t="s">
        <v>61</v>
      </c>
      <c r="B34" s="170">
        <f>IF('Indicator Data'!I38="No Data",1,IF('Indicator Data imputation'!C37&lt;&gt;"",1,0))</f>
        <v>0</v>
      </c>
      <c r="C34" s="170">
        <f>IF('Indicator Data'!J38="No Data",1,IF('Indicator Data imputation'!D37&lt;&gt;"",1,0))</f>
        <v>0</v>
      </c>
      <c r="D34" s="170">
        <f>IF('Indicator Data'!K38="No Data",1,IF('Indicator Data imputation'!E37&lt;&gt;"",1,0))</f>
        <v>0</v>
      </c>
      <c r="E34" s="170">
        <f>IF('Indicator Data'!L38="No Data",1,IF('Indicator Data imputation'!F37&lt;&gt;"",1,0))</f>
        <v>0</v>
      </c>
      <c r="F34" s="170">
        <f>IF('Indicator Data'!M38="No Data",1,IF('Indicator Data imputation'!G37&lt;&gt;"",1,0))</f>
        <v>0</v>
      </c>
      <c r="G34" s="170">
        <f>IF('Indicator Data'!N38="No Data",1,IF('Indicator Data imputation'!H37&lt;&gt;"",1,0))</f>
        <v>0</v>
      </c>
      <c r="H34" s="170">
        <f>IF('Indicator Data'!O38="No Data",1,IF('Indicator Data imputation'!I37&lt;&gt;"",1,0))</f>
        <v>0</v>
      </c>
      <c r="I34" s="170">
        <f>IF('Indicator Data'!P38="No Data",1,IF('Indicator Data imputation'!J37&lt;&gt;"",1,0))</f>
        <v>0</v>
      </c>
      <c r="J34" s="170">
        <f>IF('Indicator Data'!Q38="No Data",1,IF('Indicator Data imputation'!K37&lt;&gt;"",1,0))</f>
        <v>0</v>
      </c>
      <c r="K34" s="170">
        <f>IF('Indicator Data'!R38="No Data",1,IF('Indicator Data imputation'!L37&lt;&gt;"",1,0))</f>
        <v>0</v>
      </c>
      <c r="L34" s="170">
        <f>IF('Indicator Data'!S38="No Data",1,IF('Indicator Data imputation'!M37&lt;&gt;"",1,0))</f>
        <v>0</v>
      </c>
      <c r="M34" s="170">
        <f>IF('Indicator Data'!T38="No Data",1,IF('Indicator Data imputation'!N37&lt;&gt;"",1,0))</f>
        <v>0</v>
      </c>
      <c r="N34" s="170">
        <f>IF('Indicator Data'!U38="No Data",1,IF('Indicator Data imputation'!O37&lt;&gt;"",1,0))</f>
        <v>0</v>
      </c>
      <c r="O34" s="170">
        <f>IF('Indicator Data'!V38="No Data",1,IF('Indicator Data imputation'!P37&lt;&gt;"",1,0))</f>
        <v>0</v>
      </c>
      <c r="P34" s="170">
        <f>IF('Indicator Data'!W38="No Data",1,IF('Indicator Data imputation'!Q37&lt;&gt;"",1,0))</f>
        <v>0</v>
      </c>
      <c r="Q34" s="170">
        <f>IF('Indicator Data'!X38="No Data",1,IF('Indicator Data imputation'!R37&lt;&gt;"",1,0))</f>
        <v>0</v>
      </c>
      <c r="R34" s="170">
        <f>IF('Indicator Data'!Y38="No Data",1,IF('Indicator Data imputation'!S37&lt;&gt;"",1,0))</f>
        <v>1</v>
      </c>
      <c r="S34" s="170">
        <f>IF('Indicator Data'!Z38="No Data",1,IF('Indicator Data imputation'!T37&lt;&gt;"",1,0))</f>
        <v>0</v>
      </c>
      <c r="T34" s="170">
        <f>IF('Indicator Data'!AA38="No Data",1,IF('Indicator Data imputation'!U37&lt;&gt;"",1,0))</f>
        <v>0</v>
      </c>
      <c r="U34" s="170">
        <f>IF('Indicator Data'!AB38="No Data",1,IF('Indicator Data imputation'!V37&lt;&gt;"",1,0))</f>
        <v>0</v>
      </c>
      <c r="V34" s="170">
        <f>IF('Indicator Data'!AC38="No Data",1,IF('Indicator Data imputation'!W37&lt;&gt;"",1,0))</f>
        <v>0</v>
      </c>
      <c r="W34" s="170">
        <f>IF('Indicator Data'!AD38="No Data",1,IF('Indicator Data imputation'!X37&lt;&gt;"",1,0))</f>
        <v>0</v>
      </c>
      <c r="X34" s="170">
        <f>IF('Indicator Data'!AE38="No Data",1,IF('Indicator Data imputation'!Y37&lt;&gt;"",1,0))</f>
        <v>0</v>
      </c>
      <c r="Y34" s="170">
        <f>IF('Indicator Data'!AF38="No Data",1,IF('Indicator Data imputation'!Z37&lt;&gt;"",1,0))</f>
        <v>0</v>
      </c>
      <c r="Z34" s="170">
        <f>IF('Indicator Data'!AG38="No Data",1,IF('Indicator Data imputation'!AA37&lt;&gt;"",1,0))</f>
        <v>0</v>
      </c>
      <c r="AA34" s="170">
        <f>IF('Indicator Data'!AH38="No Data",1,IF('Indicator Data imputation'!AB37&lt;&gt;"",1,0))</f>
        <v>0</v>
      </c>
      <c r="AB34" s="170">
        <f>IF('Indicator Data'!AI38="No Data",1,IF('Indicator Data imputation'!AC37&lt;&gt;"",1,0))</f>
        <v>0</v>
      </c>
      <c r="AC34" s="170">
        <f>IF('Indicator Data'!AJ38="No Data",1,IF('Indicator Data imputation'!AD37&lt;&gt;"",1,0))</f>
        <v>0</v>
      </c>
      <c r="AD34" s="170">
        <f>IF('Indicator Data'!AK38="No Data",1,IF('Indicator Data imputation'!AE37&lt;&gt;"",1,0))</f>
        <v>0</v>
      </c>
      <c r="AE34" s="170">
        <f>IF('Indicator Data'!AL38="No Data",1,IF('Indicator Data imputation'!AF37&lt;&gt;"",1,0))</f>
        <v>0</v>
      </c>
      <c r="AF34" s="170">
        <f>IF('Indicator Data'!AM38="No Data",1,IF('Indicator Data imputation'!AG37&lt;&gt;"",1,0))</f>
        <v>0</v>
      </c>
      <c r="AG34" s="170">
        <f>IF('Indicator Data'!AN38="No Data",1,IF('Indicator Data imputation'!AH37&lt;&gt;"",1,0))</f>
        <v>0</v>
      </c>
      <c r="AH34" s="170">
        <f>IF('Indicator Data'!AO38="No Data",1,IF('Indicator Data imputation'!AI37&lt;&gt;"",1,0))</f>
        <v>0</v>
      </c>
      <c r="AI34" s="170">
        <f>IF('Indicator Data'!AP38="No Data",1,IF('Indicator Data imputation'!AJ37&lt;&gt;"",1,0))</f>
        <v>0</v>
      </c>
      <c r="AJ34" s="170">
        <f>IF('Indicator Data'!AQ38="No Data",1,IF('Indicator Data imputation'!AK37&lt;&gt;"",1,0))</f>
        <v>1</v>
      </c>
      <c r="AK34" s="170">
        <f>IF('Indicator Data'!AR38="No Data",1,IF('Indicator Data imputation'!AL37&lt;&gt;"",1,0))</f>
        <v>1</v>
      </c>
      <c r="AL34" s="170">
        <f>IF('Indicator Data'!AS38="No Data",1,IF('Indicator Data imputation'!AM37&lt;&gt;"",1,0))</f>
        <v>0</v>
      </c>
      <c r="AM34" s="170">
        <f>IF('Indicator Data'!AT38="No Data",1,IF('Indicator Data imputation'!AN37&lt;&gt;"",1,0))</f>
        <v>0</v>
      </c>
      <c r="AN34" s="170">
        <f>IF('Indicator Data'!AU38="No Data",1,IF('Indicator Data imputation'!AO37&lt;&gt;"",1,0))</f>
        <v>0</v>
      </c>
      <c r="AO34" s="170">
        <f>IF('Indicator Data'!AV38="No Data",1,IF('Indicator Data imputation'!AP37&lt;&gt;"",1,0))</f>
        <v>0</v>
      </c>
      <c r="AP34" s="170">
        <f>IF('Indicator Data'!AW38="No Data",1,IF('Indicator Data imputation'!AQ37&lt;&gt;"",1,0))</f>
        <v>0</v>
      </c>
      <c r="AQ34" s="170">
        <f>IF('Indicator Data'!AX38="No Data",1,IF('Indicator Data imputation'!AR37&lt;&gt;"",1,0))</f>
        <v>0</v>
      </c>
      <c r="AR34" s="170">
        <f>IF('Indicator Data'!AY38="No Data",1,IF('Indicator Data imputation'!AS37&lt;&gt;"",1,0))</f>
        <v>0</v>
      </c>
      <c r="AS34" s="170">
        <f>IF('Indicator Data'!AZ38="No Data",1,IF('Indicator Data imputation'!AT37&lt;&gt;"",1,0))</f>
        <v>0</v>
      </c>
      <c r="AT34" s="170">
        <f>IF('Indicator Data'!BA38="No Data",1,IF('Indicator Data imputation'!AU37&lt;&gt;"",1,0))</f>
        <v>0</v>
      </c>
      <c r="AU34" s="170">
        <f>IF('Indicator Data'!BB38="No Data",1,IF('Indicator Data imputation'!AV37&lt;&gt;"",1,0))</f>
        <v>0</v>
      </c>
      <c r="AV34" s="170">
        <f>IF('Indicator Data'!BC38="No Data",1,IF('Indicator Data imputation'!AW37&lt;&gt;"",1,0))</f>
        <v>0</v>
      </c>
      <c r="AW34" s="170">
        <f>IF('Indicator Data'!BD38="No Data",1,IF('Indicator Data imputation'!AX37&lt;&gt;"",1,0))</f>
        <v>0</v>
      </c>
      <c r="AX34" s="170">
        <f>IF('Indicator Data'!BE38="No Data",1,IF('Indicator Data imputation'!AY37&lt;&gt;"",1,0))</f>
        <v>0</v>
      </c>
      <c r="AY34" s="170">
        <f>IF('Indicator Data'!BF38="No Data",1,IF('Indicator Data imputation'!AZ37&lt;&gt;"",1,0))</f>
        <v>0</v>
      </c>
      <c r="AZ34" s="170">
        <f>IF('Indicator Data'!BG38="No Data",1,IF('Indicator Data imputation'!BA37&lt;&gt;"",1,0))</f>
        <v>0</v>
      </c>
      <c r="BA34" s="5">
        <f t="shared" si="0"/>
        <v>3</v>
      </c>
      <c r="BB34" s="172">
        <f t="shared" si="1"/>
        <v>5.8823529411764705E-2</v>
      </c>
    </row>
    <row r="35" spans="1:54" x14ac:dyDescent="0.25">
      <c r="A35" s="5" t="s">
        <v>63</v>
      </c>
      <c r="B35" s="170">
        <f>IF('Indicator Data'!I39="No Data",1,IF('Indicator Data imputation'!C38&lt;&gt;"",1,0))</f>
        <v>0</v>
      </c>
      <c r="C35" s="170">
        <f>IF('Indicator Data'!J39="No Data",1,IF('Indicator Data imputation'!D38&lt;&gt;"",1,0))</f>
        <v>0</v>
      </c>
      <c r="D35" s="170">
        <f>IF('Indicator Data'!K39="No Data",1,IF('Indicator Data imputation'!E38&lt;&gt;"",1,0))</f>
        <v>0</v>
      </c>
      <c r="E35" s="170">
        <f>IF('Indicator Data'!L39="No Data",1,IF('Indicator Data imputation'!F38&lt;&gt;"",1,0))</f>
        <v>0</v>
      </c>
      <c r="F35" s="170">
        <f>IF('Indicator Data'!M39="No Data",1,IF('Indicator Data imputation'!G38&lt;&gt;"",1,0))</f>
        <v>0</v>
      </c>
      <c r="G35" s="170">
        <f>IF('Indicator Data'!N39="No Data",1,IF('Indicator Data imputation'!H38&lt;&gt;"",1,0))</f>
        <v>0</v>
      </c>
      <c r="H35" s="170">
        <f>IF('Indicator Data'!O39="No Data",1,IF('Indicator Data imputation'!I38&lt;&gt;"",1,0))</f>
        <v>0</v>
      </c>
      <c r="I35" s="170">
        <f>IF('Indicator Data'!P39="No Data",1,IF('Indicator Data imputation'!J38&lt;&gt;"",1,0))</f>
        <v>0</v>
      </c>
      <c r="J35" s="170">
        <f>IF('Indicator Data'!Q39="No Data",1,IF('Indicator Data imputation'!K38&lt;&gt;"",1,0))</f>
        <v>0</v>
      </c>
      <c r="K35" s="170">
        <f>IF('Indicator Data'!R39="No Data",1,IF('Indicator Data imputation'!L38&lt;&gt;"",1,0))</f>
        <v>1</v>
      </c>
      <c r="L35" s="170">
        <f>IF('Indicator Data'!S39="No Data",1,IF('Indicator Data imputation'!M38&lt;&gt;"",1,0))</f>
        <v>0</v>
      </c>
      <c r="M35" s="170">
        <f>IF('Indicator Data'!T39="No Data",1,IF('Indicator Data imputation'!N38&lt;&gt;"",1,0))</f>
        <v>0</v>
      </c>
      <c r="N35" s="170">
        <f>IF('Indicator Data'!U39="No Data",1,IF('Indicator Data imputation'!O38&lt;&gt;"",1,0))</f>
        <v>0</v>
      </c>
      <c r="O35" s="170">
        <f>IF('Indicator Data'!V39="No Data",1,IF('Indicator Data imputation'!P38&lt;&gt;"",1,0))</f>
        <v>0</v>
      </c>
      <c r="P35" s="170">
        <f>IF('Indicator Data'!W39="No Data",1,IF('Indicator Data imputation'!Q38&lt;&gt;"",1,0))</f>
        <v>0</v>
      </c>
      <c r="Q35" s="170">
        <f>IF('Indicator Data'!X39="No Data",1,IF('Indicator Data imputation'!R38&lt;&gt;"",1,0))</f>
        <v>0</v>
      </c>
      <c r="R35" s="170">
        <f>IF('Indicator Data'!Y39="No Data",1,IF('Indicator Data imputation'!S38&lt;&gt;"",1,0))</f>
        <v>0</v>
      </c>
      <c r="S35" s="170">
        <f>IF('Indicator Data'!Z39="No Data",1,IF('Indicator Data imputation'!T38&lt;&gt;"",1,0))</f>
        <v>0</v>
      </c>
      <c r="T35" s="170">
        <f>IF('Indicator Data'!AA39="No Data",1,IF('Indicator Data imputation'!U38&lt;&gt;"",1,0))</f>
        <v>0</v>
      </c>
      <c r="U35" s="170">
        <f>IF('Indicator Data'!AB39="No Data",1,IF('Indicator Data imputation'!V38&lt;&gt;"",1,0))</f>
        <v>0</v>
      </c>
      <c r="V35" s="170">
        <f>IF('Indicator Data'!AC39="No Data",1,IF('Indicator Data imputation'!W38&lt;&gt;"",1,0))</f>
        <v>0</v>
      </c>
      <c r="W35" s="170">
        <f>IF('Indicator Data'!AD39="No Data",1,IF('Indicator Data imputation'!X38&lt;&gt;"",1,0))</f>
        <v>0</v>
      </c>
      <c r="X35" s="170">
        <f>IF('Indicator Data'!AE39="No Data",1,IF('Indicator Data imputation'!Y38&lt;&gt;"",1,0))</f>
        <v>1</v>
      </c>
      <c r="Y35" s="170">
        <f>IF('Indicator Data'!AF39="No Data",1,IF('Indicator Data imputation'!Z38&lt;&gt;"",1,0))</f>
        <v>0</v>
      </c>
      <c r="Z35" s="170">
        <f>IF('Indicator Data'!AG39="No Data",1,IF('Indicator Data imputation'!AA38&lt;&gt;"",1,0))</f>
        <v>0</v>
      </c>
      <c r="AA35" s="170">
        <f>IF('Indicator Data'!AH39="No Data",1,IF('Indicator Data imputation'!AB38&lt;&gt;"",1,0))</f>
        <v>0</v>
      </c>
      <c r="AB35" s="170">
        <f>IF('Indicator Data'!AI39="No Data",1,IF('Indicator Data imputation'!AC38&lt;&gt;"",1,0))</f>
        <v>0</v>
      </c>
      <c r="AC35" s="170">
        <f>IF('Indicator Data'!AJ39="No Data",1,IF('Indicator Data imputation'!AD38&lt;&gt;"",1,0))</f>
        <v>0</v>
      </c>
      <c r="AD35" s="170">
        <f>IF('Indicator Data'!AK39="No Data",1,IF('Indicator Data imputation'!AE38&lt;&gt;"",1,0))</f>
        <v>0</v>
      </c>
      <c r="AE35" s="170">
        <f>IF('Indicator Data'!AL39="No Data",1,IF('Indicator Data imputation'!AF38&lt;&gt;"",1,0))</f>
        <v>0</v>
      </c>
      <c r="AF35" s="170">
        <f>IF('Indicator Data'!AM39="No Data",1,IF('Indicator Data imputation'!AG38&lt;&gt;"",1,0))</f>
        <v>0</v>
      </c>
      <c r="AG35" s="170">
        <f>IF('Indicator Data'!AN39="No Data",1,IF('Indicator Data imputation'!AH38&lt;&gt;"",1,0))</f>
        <v>0</v>
      </c>
      <c r="AH35" s="170">
        <f>IF('Indicator Data'!AO39="No Data",1,IF('Indicator Data imputation'!AI38&lt;&gt;"",1,0))</f>
        <v>0</v>
      </c>
      <c r="AI35" s="170">
        <f>IF('Indicator Data'!AP39="No Data",1,IF('Indicator Data imputation'!AJ38&lt;&gt;"",1,0))</f>
        <v>0</v>
      </c>
      <c r="AJ35" s="170">
        <f>IF('Indicator Data'!AQ39="No Data",1,IF('Indicator Data imputation'!AK38&lt;&gt;"",1,0))</f>
        <v>0</v>
      </c>
      <c r="AK35" s="170">
        <f>IF('Indicator Data'!AR39="No Data",1,IF('Indicator Data imputation'!AL38&lt;&gt;"",1,0))</f>
        <v>0</v>
      </c>
      <c r="AL35" s="170">
        <f>IF('Indicator Data'!AS39="No Data",1,IF('Indicator Data imputation'!AM38&lt;&gt;"",1,0))</f>
        <v>0</v>
      </c>
      <c r="AM35" s="170">
        <f>IF('Indicator Data'!AT39="No Data",1,IF('Indicator Data imputation'!AN38&lt;&gt;"",1,0))</f>
        <v>0</v>
      </c>
      <c r="AN35" s="170">
        <f>IF('Indicator Data'!AU39="No Data",1,IF('Indicator Data imputation'!AO38&lt;&gt;"",1,0))</f>
        <v>0</v>
      </c>
      <c r="AO35" s="170">
        <f>IF('Indicator Data'!AV39="No Data",1,IF('Indicator Data imputation'!AP38&lt;&gt;"",1,0))</f>
        <v>0</v>
      </c>
      <c r="AP35" s="170">
        <f>IF('Indicator Data'!AW39="No Data",1,IF('Indicator Data imputation'!AQ38&lt;&gt;"",1,0))</f>
        <v>0</v>
      </c>
      <c r="AQ35" s="170">
        <f>IF('Indicator Data'!AX39="No Data",1,IF('Indicator Data imputation'!AR38&lt;&gt;"",1,0))</f>
        <v>0</v>
      </c>
      <c r="AR35" s="170">
        <f>IF('Indicator Data'!AY39="No Data",1,IF('Indicator Data imputation'!AS38&lt;&gt;"",1,0))</f>
        <v>0</v>
      </c>
      <c r="AS35" s="170">
        <f>IF('Indicator Data'!AZ39="No Data",1,IF('Indicator Data imputation'!AT38&lt;&gt;"",1,0))</f>
        <v>0</v>
      </c>
      <c r="AT35" s="170">
        <f>IF('Indicator Data'!BA39="No Data",1,IF('Indicator Data imputation'!AU38&lt;&gt;"",1,0))</f>
        <v>0</v>
      </c>
      <c r="AU35" s="170">
        <f>IF('Indicator Data'!BB39="No Data",1,IF('Indicator Data imputation'!AV38&lt;&gt;"",1,0))</f>
        <v>0</v>
      </c>
      <c r="AV35" s="170">
        <f>IF('Indicator Data'!BC39="No Data",1,IF('Indicator Data imputation'!AW38&lt;&gt;"",1,0))</f>
        <v>0</v>
      </c>
      <c r="AW35" s="170">
        <f>IF('Indicator Data'!BD39="No Data",1,IF('Indicator Data imputation'!AX38&lt;&gt;"",1,0))</f>
        <v>0</v>
      </c>
      <c r="AX35" s="170">
        <f>IF('Indicator Data'!BE39="No Data",1,IF('Indicator Data imputation'!AY38&lt;&gt;"",1,0))</f>
        <v>0</v>
      </c>
      <c r="AY35" s="170">
        <f>IF('Indicator Data'!BF39="No Data",1,IF('Indicator Data imputation'!AZ38&lt;&gt;"",1,0))</f>
        <v>0</v>
      </c>
      <c r="AZ35" s="170">
        <f>IF('Indicator Data'!BG39="No Data",1,IF('Indicator Data imputation'!BA38&lt;&gt;"",1,0))</f>
        <v>0</v>
      </c>
      <c r="BA35" s="5">
        <f t="shared" si="0"/>
        <v>2</v>
      </c>
      <c r="BB35" s="172">
        <f t="shared" si="1"/>
        <v>3.9215686274509803E-2</v>
      </c>
    </row>
    <row r="36" spans="1:54" x14ac:dyDescent="0.25">
      <c r="A36" s="5" t="s">
        <v>65</v>
      </c>
      <c r="B36" s="170">
        <f>IF('Indicator Data'!I40="No Data",1,IF('Indicator Data imputation'!C39&lt;&gt;"",1,0))</f>
        <v>0</v>
      </c>
      <c r="C36" s="170">
        <f>IF('Indicator Data'!J40="No Data",1,IF('Indicator Data imputation'!D39&lt;&gt;"",1,0))</f>
        <v>0</v>
      </c>
      <c r="D36" s="170">
        <f>IF('Indicator Data'!K40="No Data",1,IF('Indicator Data imputation'!E39&lt;&gt;"",1,0))</f>
        <v>0</v>
      </c>
      <c r="E36" s="170">
        <f>IF('Indicator Data'!L40="No Data",1,IF('Indicator Data imputation'!F39&lt;&gt;"",1,0))</f>
        <v>0</v>
      </c>
      <c r="F36" s="170">
        <f>IF('Indicator Data'!M40="No Data",1,IF('Indicator Data imputation'!G39&lt;&gt;"",1,0))</f>
        <v>0</v>
      </c>
      <c r="G36" s="170">
        <f>IF('Indicator Data'!N40="No Data",1,IF('Indicator Data imputation'!H39&lt;&gt;"",1,0))</f>
        <v>0</v>
      </c>
      <c r="H36" s="170">
        <f>IF('Indicator Data'!O40="No Data",1,IF('Indicator Data imputation'!I39&lt;&gt;"",1,0))</f>
        <v>0</v>
      </c>
      <c r="I36" s="170">
        <f>IF('Indicator Data'!P40="No Data",1,IF('Indicator Data imputation'!J39&lt;&gt;"",1,0))</f>
        <v>0</v>
      </c>
      <c r="J36" s="170">
        <f>IF('Indicator Data'!Q40="No Data",1,IF('Indicator Data imputation'!K39&lt;&gt;"",1,0))</f>
        <v>0</v>
      </c>
      <c r="K36" s="170">
        <f>IF('Indicator Data'!R40="No Data",1,IF('Indicator Data imputation'!L39&lt;&gt;"",1,0))</f>
        <v>0</v>
      </c>
      <c r="L36" s="170">
        <f>IF('Indicator Data'!S40="No Data",1,IF('Indicator Data imputation'!M39&lt;&gt;"",1,0))</f>
        <v>0</v>
      </c>
      <c r="M36" s="170">
        <f>IF('Indicator Data'!T40="No Data",1,IF('Indicator Data imputation'!N39&lt;&gt;"",1,0))</f>
        <v>0</v>
      </c>
      <c r="N36" s="170">
        <f>IF('Indicator Data'!U40="No Data",1,IF('Indicator Data imputation'!O39&lt;&gt;"",1,0))</f>
        <v>0</v>
      </c>
      <c r="O36" s="170">
        <f>IF('Indicator Data'!V40="No Data",1,IF('Indicator Data imputation'!P39&lt;&gt;"",1,0))</f>
        <v>0</v>
      </c>
      <c r="P36" s="170">
        <f>IF('Indicator Data'!W40="No Data",1,IF('Indicator Data imputation'!Q39&lt;&gt;"",1,0))</f>
        <v>0</v>
      </c>
      <c r="Q36" s="170">
        <f>IF('Indicator Data'!X40="No Data",1,IF('Indicator Data imputation'!R39&lt;&gt;"",1,0))</f>
        <v>0</v>
      </c>
      <c r="R36" s="170">
        <f>IF('Indicator Data'!Y40="No Data",1,IF('Indicator Data imputation'!S39&lt;&gt;"",1,0))</f>
        <v>0</v>
      </c>
      <c r="S36" s="170">
        <f>IF('Indicator Data'!Z40="No Data",1,IF('Indicator Data imputation'!T39&lt;&gt;"",1,0))</f>
        <v>0</v>
      </c>
      <c r="T36" s="170">
        <f>IF('Indicator Data'!AA40="No Data",1,IF('Indicator Data imputation'!U39&lt;&gt;"",1,0))</f>
        <v>0</v>
      </c>
      <c r="U36" s="170">
        <f>IF('Indicator Data'!AB40="No Data",1,IF('Indicator Data imputation'!V39&lt;&gt;"",1,0))</f>
        <v>0</v>
      </c>
      <c r="V36" s="170">
        <f>IF('Indicator Data'!AC40="No Data",1,IF('Indicator Data imputation'!W39&lt;&gt;"",1,0))</f>
        <v>0</v>
      </c>
      <c r="W36" s="170">
        <f>IF('Indicator Data'!AD40="No Data",1,IF('Indicator Data imputation'!X39&lt;&gt;"",1,0))</f>
        <v>0</v>
      </c>
      <c r="X36" s="170">
        <f>IF('Indicator Data'!AE40="No Data",1,IF('Indicator Data imputation'!Y39&lt;&gt;"",1,0))</f>
        <v>0</v>
      </c>
      <c r="Y36" s="170">
        <f>IF('Indicator Data'!AF40="No Data",1,IF('Indicator Data imputation'!Z39&lt;&gt;"",1,0))</f>
        <v>0</v>
      </c>
      <c r="Z36" s="170">
        <f>IF('Indicator Data'!AG40="No Data",1,IF('Indicator Data imputation'!AA39&lt;&gt;"",1,0))</f>
        <v>0</v>
      </c>
      <c r="AA36" s="170">
        <f>IF('Indicator Data'!AH40="No Data",1,IF('Indicator Data imputation'!AB39&lt;&gt;"",1,0))</f>
        <v>0</v>
      </c>
      <c r="AB36" s="170">
        <f>IF('Indicator Data'!AI40="No Data",1,IF('Indicator Data imputation'!AC39&lt;&gt;"",1,0))</f>
        <v>0</v>
      </c>
      <c r="AC36" s="170">
        <f>IF('Indicator Data'!AJ40="No Data",1,IF('Indicator Data imputation'!AD39&lt;&gt;"",1,0))</f>
        <v>0</v>
      </c>
      <c r="AD36" s="170">
        <f>IF('Indicator Data'!AK40="No Data",1,IF('Indicator Data imputation'!AE39&lt;&gt;"",1,0))</f>
        <v>0</v>
      </c>
      <c r="AE36" s="170">
        <f>IF('Indicator Data'!AL40="No Data",1,IF('Indicator Data imputation'!AF39&lt;&gt;"",1,0))</f>
        <v>0</v>
      </c>
      <c r="AF36" s="170">
        <f>IF('Indicator Data'!AM40="No Data",1,IF('Indicator Data imputation'!AG39&lt;&gt;"",1,0))</f>
        <v>0</v>
      </c>
      <c r="AG36" s="170">
        <f>IF('Indicator Data'!AN40="No Data",1,IF('Indicator Data imputation'!AH39&lt;&gt;"",1,0))</f>
        <v>0</v>
      </c>
      <c r="AH36" s="170">
        <f>IF('Indicator Data'!AO40="No Data",1,IF('Indicator Data imputation'!AI39&lt;&gt;"",1,0))</f>
        <v>0</v>
      </c>
      <c r="AI36" s="170">
        <f>IF('Indicator Data'!AP40="No Data",1,IF('Indicator Data imputation'!AJ39&lt;&gt;"",1,0))</f>
        <v>0</v>
      </c>
      <c r="AJ36" s="170">
        <f>IF('Indicator Data'!AQ40="No Data",1,IF('Indicator Data imputation'!AK39&lt;&gt;"",1,0))</f>
        <v>0</v>
      </c>
      <c r="AK36" s="170">
        <f>IF('Indicator Data'!AR40="No Data",1,IF('Indicator Data imputation'!AL39&lt;&gt;"",1,0))</f>
        <v>0</v>
      </c>
      <c r="AL36" s="170">
        <f>IF('Indicator Data'!AS40="No Data",1,IF('Indicator Data imputation'!AM39&lt;&gt;"",1,0))</f>
        <v>0</v>
      </c>
      <c r="AM36" s="170">
        <f>IF('Indicator Data'!AT40="No Data",1,IF('Indicator Data imputation'!AN39&lt;&gt;"",1,0))</f>
        <v>0</v>
      </c>
      <c r="AN36" s="170">
        <f>IF('Indicator Data'!AU40="No Data",1,IF('Indicator Data imputation'!AO39&lt;&gt;"",1,0))</f>
        <v>0</v>
      </c>
      <c r="AO36" s="170">
        <f>IF('Indicator Data'!AV40="No Data",1,IF('Indicator Data imputation'!AP39&lt;&gt;"",1,0))</f>
        <v>0</v>
      </c>
      <c r="AP36" s="170">
        <f>IF('Indicator Data'!AW40="No Data",1,IF('Indicator Data imputation'!AQ39&lt;&gt;"",1,0))</f>
        <v>0</v>
      </c>
      <c r="AQ36" s="170">
        <f>IF('Indicator Data'!AX40="No Data",1,IF('Indicator Data imputation'!AR39&lt;&gt;"",1,0))</f>
        <v>0</v>
      </c>
      <c r="AR36" s="170">
        <f>IF('Indicator Data'!AY40="No Data",1,IF('Indicator Data imputation'!AS39&lt;&gt;"",1,0))</f>
        <v>0</v>
      </c>
      <c r="AS36" s="170">
        <f>IF('Indicator Data'!AZ40="No Data",1,IF('Indicator Data imputation'!AT39&lt;&gt;"",1,0))</f>
        <v>0</v>
      </c>
      <c r="AT36" s="170">
        <f>IF('Indicator Data'!BA40="No Data",1,IF('Indicator Data imputation'!AU39&lt;&gt;"",1,0))</f>
        <v>0</v>
      </c>
      <c r="AU36" s="170">
        <f>IF('Indicator Data'!BB40="No Data",1,IF('Indicator Data imputation'!AV39&lt;&gt;"",1,0))</f>
        <v>0</v>
      </c>
      <c r="AV36" s="170">
        <f>IF('Indicator Data'!BC40="No Data",1,IF('Indicator Data imputation'!AW39&lt;&gt;"",1,0))</f>
        <v>0</v>
      </c>
      <c r="AW36" s="170">
        <f>IF('Indicator Data'!BD40="No Data",1,IF('Indicator Data imputation'!AX39&lt;&gt;"",1,0))</f>
        <v>0</v>
      </c>
      <c r="AX36" s="170">
        <f>IF('Indicator Data'!BE40="No Data",1,IF('Indicator Data imputation'!AY39&lt;&gt;"",1,0))</f>
        <v>0</v>
      </c>
      <c r="AY36" s="170">
        <f>IF('Indicator Data'!BF40="No Data",1,IF('Indicator Data imputation'!AZ39&lt;&gt;"",1,0))</f>
        <v>0</v>
      </c>
      <c r="AZ36" s="170">
        <f>IF('Indicator Data'!BG40="No Data",1,IF('Indicator Data imputation'!BA39&lt;&gt;"",1,0))</f>
        <v>0</v>
      </c>
      <c r="BA36" s="5">
        <f t="shared" si="0"/>
        <v>0</v>
      </c>
      <c r="BB36" s="172">
        <f t="shared" si="1"/>
        <v>0</v>
      </c>
    </row>
    <row r="37" spans="1:54" x14ac:dyDescent="0.25">
      <c r="A37" s="5" t="s">
        <v>66</v>
      </c>
      <c r="B37" s="170">
        <f>IF('Indicator Data'!I41="No Data",1,IF('Indicator Data imputation'!C40&lt;&gt;"",1,0))</f>
        <v>0</v>
      </c>
      <c r="C37" s="170">
        <f>IF('Indicator Data'!J41="No Data",1,IF('Indicator Data imputation'!D40&lt;&gt;"",1,0))</f>
        <v>0</v>
      </c>
      <c r="D37" s="170">
        <f>IF('Indicator Data'!K41="No Data",1,IF('Indicator Data imputation'!E40&lt;&gt;"",1,0))</f>
        <v>0</v>
      </c>
      <c r="E37" s="170">
        <f>IF('Indicator Data'!L41="No Data",1,IF('Indicator Data imputation'!F40&lt;&gt;"",1,0))</f>
        <v>0</v>
      </c>
      <c r="F37" s="170">
        <f>IF('Indicator Data'!M41="No Data",1,IF('Indicator Data imputation'!G40&lt;&gt;"",1,0))</f>
        <v>0</v>
      </c>
      <c r="G37" s="170">
        <f>IF('Indicator Data'!N41="No Data",1,IF('Indicator Data imputation'!H40&lt;&gt;"",1,0))</f>
        <v>0</v>
      </c>
      <c r="H37" s="170">
        <f>IF('Indicator Data'!O41="No Data",1,IF('Indicator Data imputation'!I40&lt;&gt;"",1,0))</f>
        <v>0</v>
      </c>
      <c r="I37" s="170">
        <f>IF('Indicator Data'!P41="No Data",1,IF('Indicator Data imputation'!J40&lt;&gt;"",1,0))</f>
        <v>0</v>
      </c>
      <c r="J37" s="170">
        <f>IF('Indicator Data'!Q41="No Data",1,IF('Indicator Data imputation'!K40&lt;&gt;"",1,0))</f>
        <v>0</v>
      </c>
      <c r="K37" s="170">
        <f>IF('Indicator Data'!R41="No Data",1,IF('Indicator Data imputation'!L40&lt;&gt;"",1,0))</f>
        <v>0</v>
      </c>
      <c r="L37" s="170">
        <f>IF('Indicator Data'!S41="No Data",1,IF('Indicator Data imputation'!M40&lt;&gt;"",1,0))</f>
        <v>0</v>
      </c>
      <c r="M37" s="170">
        <f>IF('Indicator Data'!T41="No Data",1,IF('Indicator Data imputation'!N40&lt;&gt;"",1,0))</f>
        <v>0</v>
      </c>
      <c r="N37" s="170">
        <f>IF('Indicator Data'!U41="No Data",1,IF('Indicator Data imputation'!O40&lt;&gt;"",1,0))</f>
        <v>0</v>
      </c>
      <c r="O37" s="170">
        <f>IF('Indicator Data'!V41="No Data",1,IF('Indicator Data imputation'!P40&lt;&gt;"",1,0))</f>
        <v>0</v>
      </c>
      <c r="P37" s="170">
        <f>IF('Indicator Data'!W41="No Data",1,IF('Indicator Data imputation'!Q40&lt;&gt;"",1,0))</f>
        <v>0</v>
      </c>
      <c r="Q37" s="170">
        <f>IF('Indicator Data'!X41="No Data",1,IF('Indicator Data imputation'!R40&lt;&gt;"",1,0))</f>
        <v>0</v>
      </c>
      <c r="R37" s="170">
        <f>IF('Indicator Data'!Y41="No Data",1,IF('Indicator Data imputation'!S40&lt;&gt;"",1,0))</f>
        <v>0</v>
      </c>
      <c r="S37" s="170">
        <f>IF('Indicator Data'!Z41="No Data",1,IF('Indicator Data imputation'!T40&lt;&gt;"",1,0))</f>
        <v>0</v>
      </c>
      <c r="T37" s="170">
        <f>IF('Indicator Data'!AA41="No Data",1,IF('Indicator Data imputation'!U40&lt;&gt;"",1,0))</f>
        <v>0</v>
      </c>
      <c r="U37" s="170">
        <f>IF('Indicator Data'!AB41="No Data",1,IF('Indicator Data imputation'!V40&lt;&gt;"",1,0))</f>
        <v>0</v>
      </c>
      <c r="V37" s="170">
        <f>IF('Indicator Data'!AC41="No Data",1,IF('Indicator Data imputation'!W40&lt;&gt;"",1,0))</f>
        <v>0</v>
      </c>
      <c r="W37" s="170">
        <f>IF('Indicator Data'!AD41="No Data",1,IF('Indicator Data imputation'!X40&lt;&gt;"",1,0))</f>
        <v>0</v>
      </c>
      <c r="X37" s="170">
        <f>IF('Indicator Data'!AE41="No Data",1,IF('Indicator Data imputation'!Y40&lt;&gt;"",1,0))</f>
        <v>0</v>
      </c>
      <c r="Y37" s="170">
        <f>IF('Indicator Data'!AF41="No Data",1,IF('Indicator Data imputation'!Z40&lt;&gt;"",1,0))</f>
        <v>0</v>
      </c>
      <c r="Z37" s="170">
        <f>IF('Indicator Data'!AG41="No Data",1,IF('Indicator Data imputation'!AA40&lt;&gt;"",1,0))</f>
        <v>0</v>
      </c>
      <c r="AA37" s="170">
        <f>IF('Indicator Data'!AH41="No Data",1,IF('Indicator Data imputation'!AB40&lt;&gt;"",1,0))</f>
        <v>0</v>
      </c>
      <c r="AB37" s="170">
        <f>IF('Indicator Data'!AI41="No Data",1,IF('Indicator Data imputation'!AC40&lt;&gt;"",1,0))</f>
        <v>0</v>
      </c>
      <c r="AC37" s="170">
        <f>IF('Indicator Data'!AJ41="No Data",1,IF('Indicator Data imputation'!AD40&lt;&gt;"",1,0))</f>
        <v>0</v>
      </c>
      <c r="AD37" s="170">
        <f>IF('Indicator Data'!AK41="No Data",1,IF('Indicator Data imputation'!AE40&lt;&gt;"",1,0))</f>
        <v>0</v>
      </c>
      <c r="AE37" s="170">
        <f>IF('Indicator Data'!AL41="No Data",1,IF('Indicator Data imputation'!AF40&lt;&gt;"",1,0))</f>
        <v>0</v>
      </c>
      <c r="AF37" s="170">
        <f>IF('Indicator Data'!AM41="No Data",1,IF('Indicator Data imputation'!AG40&lt;&gt;"",1,0))</f>
        <v>0</v>
      </c>
      <c r="AG37" s="170">
        <f>IF('Indicator Data'!AN41="No Data",1,IF('Indicator Data imputation'!AH40&lt;&gt;"",1,0))</f>
        <v>0</v>
      </c>
      <c r="AH37" s="170">
        <f>IF('Indicator Data'!AO41="No Data",1,IF('Indicator Data imputation'!AI40&lt;&gt;"",1,0))</f>
        <v>0</v>
      </c>
      <c r="AI37" s="170">
        <f>IF('Indicator Data'!AP41="No Data",1,IF('Indicator Data imputation'!AJ40&lt;&gt;"",1,0))</f>
        <v>0</v>
      </c>
      <c r="AJ37" s="170">
        <f>IF('Indicator Data'!AQ41="No Data",1,IF('Indicator Data imputation'!AK40&lt;&gt;"",1,0))</f>
        <v>0</v>
      </c>
      <c r="AK37" s="170">
        <f>IF('Indicator Data'!AR41="No Data",1,IF('Indicator Data imputation'!AL40&lt;&gt;"",1,0))</f>
        <v>0</v>
      </c>
      <c r="AL37" s="170">
        <f>IF('Indicator Data'!AS41="No Data",1,IF('Indicator Data imputation'!AM40&lt;&gt;"",1,0))</f>
        <v>0</v>
      </c>
      <c r="AM37" s="170">
        <f>IF('Indicator Data'!AT41="No Data",1,IF('Indicator Data imputation'!AN40&lt;&gt;"",1,0))</f>
        <v>0</v>
      </c>
      <c r="AN37" s="170">
        <f>IF('Indicator Data'!AU41="No Data",1,IF('Indicator Data imputation'!AO40&lt;&gt;"",1,0))</f>
        <v>0</v>
      </c>
      <c r="AO37" s="170">
        <f>IF('Indicator Data'!AV41="No Data",1,IF('Indicator Data imputation'!AP40&lt;&gt;"",1,0))</f>
        <v>0</v>
      </c>
      <c r="AP37" s="170">
        <f>IF('Indicator Data'!AW41="No Data",1,IF('Indicator Data imputation'!AQ40&lt;&gt;"",1,0))</f>
        <v>0</v>
      </c>
      <c r="AQ37" s="170">
        <f>IF('Indicator Data'!AX41="No Data",1,IF('Indicator Data imputation'!AR40&lt;&gt;"",1,0))</f>
        <v>0</v>
      </c>
      <c r="AR37" s="170">
        <f>IF('Indicator Data'!AY41="No Data",1,IF('Indicator Data imputation'!AS40&lt;&gt;"",1,0))</f>
        <v>0</v>
      </c>
      <c r="AS37" s="170">
        <f>IF('Indicator Data'!AZ41="No Data",1,IF('Indicator Data imputation'!AT40&lt;&gt;"",1,0))</f>
        <v>0</v>
      </c>
      <c r="AT37" s="170">
        <f>IF('Indicator Data'!BA41="No Data",1,IF('Indicator Data imputation'!AU40&lt;&gt;"",1,0))</f>
        <v>0</v>
      </c>
      <c r="AU37" s="170">
        <f>IF('Indicator Data'!BB41="No Data",1,IF('Indicator Data imputation'!AV40&lt;&gt;"",1,0))</f>
        <v>0</v>
      </c>
      <c r="AV37" s="170">
        <f>IF('Indicator Data'!BC41="No Data",1,IF('Indicator Data imputation'!AW40&lt;&gt;"",1,0))</f>
        <v>0</v>
      </c>
      <c r="AW37" s="170">
        <f>IF('Indicator Data'!BD41="No Data",1,IF('Indicator Data imputation'!AX40&lt;&gt;"",1,0))</f>
        <v>0</v>
      </c>
      <c r="AX37" s="170">
        <f>IF('Indicator Data'!BE41="No Data",1,IF('Indicator Data imputation'!AY40&lt;&gt;"",1,0))</f>
        <v>0</v>
      </c>
      <c r="AY37" s="170">
        <f>IF('Indicator Data'!BF41="No Data",1,IF('Indicator Data imputation'!AZ40&lt;&gt;"",1,0))</f>
        <v>0</v>
      </c>
      <c r="AZ37" s="170">
        <f>IF('Indicator Data'!BG41="No Data",1,IF('Indicator Data imputation'!BA40&lt;&gt;"",1,0))</f>
        <v>0</v>
      </c>
      <c r="BA37" s="5">
        <f t="shared" si="0"/>
        <v>0</v>
      </c>
      <c r="BB37" s="172">
        <f t="shared" si="1"/>
        <v>0</v>
      </c>
    </row>
    <row r="38" spans="1:54" x14ac:dyDescent="0.25">
      <c r="A38" s="5" t="s">
        <v>68</v>
      </c>
      <c r="B38" s="170">
        <f>IF('Indicator Data'!I42="No Data",1,IF('Indicator Data imputation'!C41&lt;&gt;"",1,0))</f>
        <v>0</v>
      </c>
      <c r="C38" s="170">
        <f>IF('Indicator Data'!J42="No Data",1,IF('Indicator Data imputation'!D41&lt;&gt;"",1,0))</f>
        <v>0</v>
      </c>
      <c r="D38" s="170">
        <f>IF('Indicator Data'!K42="No Data",1,IF('Indicator Data imputation'!E41&lt;&gt;"",1,0))</f>
        <v>0</v>
      </c>
      <c r="E38" s="170">
        <f>IF('Indicator Data'!L42="No Data",1,IF('Indicator Data imputation'!F41&lt;&gt;"",1,0))</f>
        <v>0</v>
      </c>
      <c r="F38" s="170">
        <f>IF('Indicator Data'!M42="No Data",1,IF('Indicator Data imputation'!G41&lt;&gt;"",1,0))</f>
        <v>0</v>
      </c>
      <c r="G38" s="170">
        <f>IF('Indicator Data'!N42="No Data",1,IF('Indicator Data imputation'!H41&lt;&gt;"",1,0))</f>
        <v>0</v>
      </c>
      <c r="H38" s="170">
        <f>IF('Indicator Data'!O42="No Data",1,IF('Indicator Data imputation'!I41&lt;&gt;"",1,0))</f>
        <v>0</v>
      </c>
      <c r="I38" s="170">
        <f>IF('Indicator Data'!P42="No Data",1,IF('Indicator Data imputation'!J41&lt;&gt;"",1,0))</f>
        <v>0</v>
      </c>
      <c r="J38" s="170">
        <f>IF('Indicator Data'!Q42="No Data",1,IF('Indicator Data imputation'!K41&lt;&gt;"",1,0))</f>
        <v>0</v>
      </c>
      <c r="K38" s="170">
        <f>IF('Indicator Data'!R42="No Data",1,IF('Indicator Data imputation'!L41&lt;&gt;"",1,0))</f>
        <v>0</v>
      </c>
      <c r="L38" s="170">
        <f>IF('Indicator Data'!S42="No Data",1,IF('Indicator Data imputation'!M41&lt;&gt;"",1,0))</f>
        <v>0</v>
      </c>
      <c r="M38" s="170">
        <f>IF('Indicator Data'!T42="No Data",1,IF('Indicator Data imputation'!N41&lt;&gt;"",1,0))</f>
        <v>0</v>
      </c>
      <c r="N38" s="170">
        <f>IF('Indicator Data'!U42="No Data",1,IF('Indicator Data imputation'!O41&lt;&gt;"",1,0))</f>
        <v>0</v>
      </c>
      <c r="O38" s="170">
        <f>IF('Indicator Data'!V42="No Data",1,IF('Indicator Data imputation'!P41&lt;&gt;"",1,0))</f>
        <v>0</v>
      </c>
      <c r="P38" s="170">
        <f>IF('Indicator Data'!W42="No Data",1,IF('Indicator Data imputation'!Q41&lt;&gt;"",1,0))</f>
        <v>0</v>
      </c>
      <c r="Q38" s="170">
        <f>IF('Indicator Data'!X42="No Data",1,IF('Indicator Data imputation'!R41&lt;&gt;"",1,0))</f>
        <v>0</v>
      </c>
      <c r="R38" s="170">
        <f>IF('Indicator Data'!Y42="No Data",1,IF('Indicator Data imputation'!S41&lt;&gt;"",1,0))</f>
        <v>1</v>
      </c>
      <c r="S38" s="170">
        <f>IF('Indicator Data'!Z42="No Data",1,IF('Indicator Data imputation'!T41&lt;&gt;"",1,0))</f>
        <v>0</v>
      </c>
      <c r="T38" s="170">
        <f>IF('Indicator Data'!AA42="No Data",1,IF('Indicator Data imputation'!U41&lt;&gt;"",1,0))</f>
        <v>0</v>
      </c>
      <c r="U38" s="170">
        <f>IF('Indicator Data'!AB42="No Data",1,IF('Indicator Data imputation'!V41&lt;&gt;"",1,0))</f>
        <v>0</v>
      </c>
      <c r="V38" s="170">
        <f>IF('Indicator Data'!AC42="No Data",1,IF('Indicator Data imputation'!W41&lt;&gt;"",1,0))</f>
        <v>0</v>
      </c>
      <c r="W38" s="170">
        <f>IF('Indicator Data'!AD42="No Data",1,IF('Indicator Data imputation'!X41&lt;&gt;"",1,0))</f>
        <v>0</v>
      </c>
      <c r="X38" s="170">
        <f>IF('Indicator Data'!AE42="No Data",1,IF('Indicator Data imputation'!Y41&lt;&gt;"",1,0))</f>
        <v>0</v>
      </c>
      <c r="Y38" s="170">
        <f>IF('Indicator Data'!AF42="No Data",1,IF('Indicator Data imputation'!Z41&lt;&gt;"",1,0))</f>
        <v>1</v>
      </c>
      <c r="Z38" s="170">
        <f>IF('Indicator Data'!AG42="No Data",1,IF('Indicator Data imputation'!AA41&lt;&gt;"",1,0))</f>
        <v>0</v>
      </c>
      <c r="AA38" s="170">
        <f>IF('Indicator Data'!AH42="No Data",1,IF('Indicator Data imputation'!AB41&lt;&gt;"",1,0))</f>
        <v>0</v>
      </c>
      <c r="AB38" s="170">
        <f>IF('Indicator Data'!AI42="No Data",1,IF('Indicator Data imputation'!AC41&lt;&gt;"",1,0))</f>
        <v>0</v>
      </c>
      <c r="AC38" s="170">
        <f>IF('Indicator Data'!AJ42="No Data",1,IF('Indicator Data imputation'!AD41&lt;&gt;"",1,0))</f>
        <v>0</v>
      </c>
      <c r="AD38" s="170">
        <f>IF('Indicator Data'!AK42="No Data",1,IF('Indicator Data imputation'!AE41&lt;&gt;"",1,0))</f>
        <v>0</v>
      </c>
      <c r="AE38" s="170">
        <f>IF('Indicator Data'!AL42="No Data",1,IF('Indicator Data imputation'!AF41&lt;&gt;"",1,0))</f>
        <v>0</v>
      </c>
      <c r="AF38" s="170">
        <f>IF('Indicator Data'!AM42="No Data",1,IF('Indicator Data imputation'!AG41&lt;&gt;"",1,0))</f>
        <v>0</v>
      </c>
      <c r="AG38" s="170">
        <f>IF('Indicator Data'!AN42="No Data",1,IF('Indicator Data imputation'!AH41&lt;&gt;"",1,0))</f>
        <v>0</v>
      </c>
      <c r="AH38" s="170">
        <f>IF('Indicator Data'!AO42="No Data",1,IF('Indicator Data imputation'!AI41&lt;&gt;"",1,0))</f>
        <v>0</v>
      </c>
      <c r="AI38" s="170">
        <f>IF('Indicator Data'!AP42="No Data",1,IF('Indicator Data imputation'!AJ41&lt;&gt;"",1,0))</f>
        <v>1</v>
      </c>
      <c r="AJ38" s="170">
        <f>IF('Indicator Data'!AQ42="No Data",1,IF('Indicator Data imputation'!AK41&lt;&gt;"",1,0))</f>
        <v>1</v>
      </c>
      <c r="AK38" s="170">
        <f>IF('Indicator Data'!AR42="No Data",1,IF('Indicator Data imputation'!AL41&lt;&gt;"",1,0))</f>
        <v>0</v>
      </c>
      <c r="AL38" s="170">
        <f>IF('Indicator Data'!AS42="No Data",1,IF('Indicator Data imputation'!AM41&lt;&gt;"",1,0))</f>
        <v>0</v>
      </c>
      <c r="AM38" s="170">
        <f>IF('Indicator Data'!AT42="No Data",1,IF('Indicator Data imputation'!AN41&lt;&gt;"",1,0))</f>
        <v>1</v>
      </c>
      <c r="AN38" s="170">
        <f>IF('Indicator Data'!AU42="No Data",1,IF('Indicator Data imputation'!AO41&lt;&gt;"",1,0))</f>
        <v>1</v>
      </c>
      <c r="AO38" s="170">
        <f>IF('Indicator Data'!AV42="No Data",1,IF('Indicator Data imputation'!AP41&lt;&gt;"",1,0))</f>
        <v>0</v>
      </c>
      <c r="AP38" s="170">
        <f>IF('Indicator Data'!AW42="No Data",1,IF('Indicator Data imputation'!AQ41&lt;&gt;"",1,0))</f>
        <v>0</v>
      </c>
      <c r="AQ38" s="170">
        <f>IF('Indicator Data'!AX42="No Data",1,IF('Indicator Data imputation'!AR41&lt;&gt;"",1,0))</f>
        <v>0</v>
      </c>
      <c r="AR38" s="170">
        <f>IF('Indicator Data'!AY42="No Data",1,IF('Indicator Data imputation'!AS41&lt;&gt;"",1,0))</f>
        <v>0</v>
      </c>
      <c r="AS38" s="170">
        <f>IF('Indicator Data'!AZ42="No Data",1,IF('Indicator Data imputation'!AT41&lt;&gt;"",1,0))</f>
        <v>0</v>
      </c>
      <c r="AT38" s="170">
        <f>IF('Indicator Data'!BA42="No Data",1,IF('Indicator Data imputation'!AU41&lt;&gt;"",1,0))</f>
        <v>0</v>
      </c>
      <c r="AU38" s="170">
        <f>IF('Indicator Data'!BB42="No Data",1,IF('Indicator Data imputation'!AV41&lt;&gt;"",1,0))</f>
        <v>0</v>
      </c>
      <c r="AV38" s="170">
        <f>IF('Indicator Data'!BC42="No Data",1,IF('Indicator Data imputation'!AW41&lt;&gt;"",1,0))</f>
        <v>0</v>
      </c>
      <c r="AW38" s="170">
        <f>IF('Indicator Data'!BD42="No Data",1,IF('Indicator Data imputation'!AX41&lt;&gt;"",1,0))</f>
        <v>0</v>
      </c>
      <c r="AX38" s="170">
        <f>IF('Indicator Data'!BE42="No Data",1,IF('Indicator Data imputation'!AY41&lt;&gt;"",1,0))</f>
        <v>0</v>
      </c>
      <c r="AY38" s="170">
        <f>IF('Indicator Data'!BF42="No Data",1,IF('Indicator Data imputation'!AZ41&lt;&gt;"",1,0))</f>
        <v>0</v>
      </c>
      <c r="AZ38" s="170">
        <f>IF('Indicator Data'!BG42="No Data",1,IF('Indicator Data imputation'!BA41&lt;&gt;"",1,0))</f>
        <v>0</v>
      </c>
      <c r="BA38" s="5">
        <f t="shared" si="0"/>
        <v>6</v>
      </c>
      <c r="BB38" s="172">
        <f t="shared" si="1"/>
        <v>0.11764705882352941</v>
      </c>
    </row>
    <row r="39" spans="1:54" x14ac:dyDescent="0.25">
      <c r="A39" s="5" t="s">
        <v>71</v>
      </c>
      <c r="B39" s="170">
        <f>IF('Indicator Data'!I43="No Data",1,IF('Indicator Data imputation'!C42&lt;&gt;"",1,0))</f>
        <v>0</v>
      </c>
      <c r="C39" s="170">
        <f>IF('Indicator Data'!J43="No Data",1,IF('Indicator Data imputation'!D42&lt;&gt;"",1,0))</f>
        <v>0</v>
      </c>
      <c r="D39" s="170">
        <f>IF('Indicator Data'!K43="No Data",1,IF('Indicator Data imputation'!E42&lt;&gt;"",1,0))</f>
        <v>0</v>
      </c>
      <c r="E39" s="170">
        <f>IF('Indicator Data'!L43="No Data",1,IF('Indicator Data imputation'!F42&lt;&gt;"",1,0))</f>
        <v>0</v>
      </c>
      <c r="F39" s="170">
        <f>IF('Indicator Data'!M43="No Data",1,IF('Indicator Data imputation'!G42&lt;&gt;"",1,0))</f>
        <v>0</v>
      </c>
      <c r="G39" s="170">
        <f>IF('Indicator Data'!N43="No Data",1,IF('Indicator Data imputation'!H42&lt;&gt;"",1,0))</f>
        <v>0</v>
      </c>
      <c r="H39" s="170">
        <f>IF('Indicator Data'!O43="No Data",1,IF('Indicator Data imputation'!I42&lt;&gt;"",1,0))</f>
        <v>0</v>
      </c>
      <c r="I39" s="170">
        <f>IF('Indicator Data'!P43="No Data",1,IF('Indicator Data imputation'!J42&lt;&gt;"",1,0))</f>
        <v>0</v>
      </c>
      <c r="J39" s="170">
        <f>IF('Indicator Data'!Q43="No Data",1,IF('Indicator Data imputation'!K42&lt;&gt;"",1,0))</f>
        <v>0</v>
      </c>
      <c r="K39" s="170">
        <f>IF('Indicator Data'!R43="No Data",1,IF('Indicator Data imputation'!L42&lt;&gt;"",1,0))</f>
        <v>0</v>
      </c>
      <c r="L39" s="170">
        <f>IF('Indicator Data'!S43="No Data",1,IF('Indicator Data imputation'!M42&lt;&gt;"",1,0))</f>
        <v>0</v>
      </c>
      <c r="M39" s="170">
        <f>IF('Indicator Data'!T43="No Data",1,IF('Indicator Data imputation'!N42&lt;&gt;"",1,0))</f>
        <v>0</v>
      </c>
      <c r="N39" s="170">
        <f>IF('Indicator Data'!U43="No Data",1,IF('Indicator Data imputation'!O42&lt;&gt;"",1,0))</f>
        <v>0</v>
      </c>
      <c r="O39" s="170">
        <f>IF('Indicator Data'!V43="No Data",1,IF('Indicator Data imputation'!P42&lt;&gt;"",1,0))</f>
        <v>0</v>
      </c>
      <c r="P39" s="170">
        <f>IF('Indicator Data'!W43="No Data",1,IF('Indicator Data imputation'!Q42&lt;&gt;"",1,0))</f>
        <v>0</v>
      </c>
      <c r="Q39" s="170">
        <f>IF('Indicator Data'!X43="No Data",1,IF('Indicator Data imputation'!R42&lt;&gt;"",1,0))</f>
        <v>0</v>
      </c>
      <c r="R39" s="170">
        <f>IF('Indicator Data'!Y43="No Data",1,IF('Indicator Data imputation'!S42&lt;&gt;"",1,0))</f>
        <v>0</v>
      </c>
      <c r="S39" s="170">
        <f>IF('Indicator Data'!Z43="No Data",1,IF('Indicator Data imputation'!T42&lt;&gt;"",1,0))</f>
        <v>0</v>
      </c>
      <c r="T39" s="170">
        <f>IF('Indicator Data'!AA43="No Data",1,IF('Indicator Data imputation'!U42&lt;&gt;"",1,0))</f>
        <v>0</v>
      </c>
      <c r="U39" s="170">
        <f>IF('Indicator Data'!AB43="No Data",1,IF('Indicator Data imputation'!V42&lt;&gt;"",1,0))</f>
        <v>0</v>
      </c>
      <c r="V39" s="170">
        <f>IF('Indicator Data'!AC43="No Data",1,IF('Indicator Data imputation'!W42&lt;&gt;"",1,0))</f>
        <v>0</v>
      </c>
      <c r="W39" s="170">
        <f>IF('Indicator Data'!AD43="No Data",1,IF('Indicator Data imputation'!X42&lt;&gt;"",1,0))</f>
        <v>0</v>
      </c>
      <c r="X39" s="170">
        <f>IF('Indicator Data'!AE43="No Data",1,IF('Indicator Data imputation'!Y42&lt;&gt;"",1,0))</f>
        <v>0</v>
      </c>
      <c r="Y39" s="170">
        <f>IF('Indicator Data'!AF43="No Data",1,IF('Indicator Data imputation'!Z42&lt;&gt;"",1,0))</f>
        <v>0</v>
      </c>
      <c r="Z39" s="170">
        <f>IF('Indicator Data'!AG43="No Data",1,IF('Indicator Data imputation'!AA42&lt;&gt;"",1,0))</f>
        <v>0</v>
      </c>
      <c r="AA39" s="170">
        <f>IF('Indicator Data'!AH43="No Data",1,IF('Indicator Data imputation'!AB42&lt;&gt;"",1,0))</f>
        <v>0</v>
      </c>
      <c r="AB39" s="170">
        <f>IF('Indicator Data'!AI43="No Data",1,IF('Indicator Data imputation'!AC42&lt;&gt;"",1,0))</f>
        <v>0</v>
      </c>
      <c r="AC39" s="170">
        <f>IF('Indicator Data'!AJ43="No Data",1,IF('Indicator Data imputation'!AD42&lt;&gt;"",1,0))</f>
        <v>0</v>
      </c>
      <c r="AD39" s="170">
        <f>IF('Indicator Data'!AK43="No Data",1,IF('Indicator Data imputation'!AE42&lt;&gt;"",1,0))</f>
        <v>0</v>
      </c>
      <c r="AE39" s="170">
        <f>IF('Indicator Data'!AL43="No Data",1,IF('Indicator Data imputation'!AF42&lt;&gt;"",1,0))</f>
        <v>0</v>
      </c>
      <c r="AF39" s="170">
        <f>IF('Indicator Data'!AM43="No Data",1,IF('Indicator Data imputation'!AG42&lt;&gt;"",1,0))</f>
        <v>0</v>
      </c>
      <c r="AG39" s="170">
        <f>IF('Indicator Data'!AN43="No Data",1,IF('Indicator Data imputation'!AH42&lt;&gt;"",1,0))</f>
        <v>0</v>
      </c>
      <c r="AH39" s="170">
        <f>IF('Indicator Data'!AO43="No Data",1,IF('Indicator Data imputation'!AI42&lt;&gt;"",1,0))</f>
        <v>0</v>
      </c>
      <c r="AI39" s="170">
        <f>IF('Indicator Data'!AP43="No Data",1,IF('Indicator Data imputation'!AJ42&lt;&gt;"",1,0))</f>
        <v>0</v>
      </c>
      <c r="AJ39" s="170">
        <f>IF('Indicator Data'!AQ43="No Data",1,IF('Indicator Data imputation'!AK42&lt;&gt;"",1,0))</f>
        <v>0</v>
      </c>
      <c r="AK39" s="170">
        <f>IF('Indicator Data'!AR43="No Data",1,IF('Indicator Data imputation'!AL42&lt;&gt;"",1,0))</f>
        <v>1</v>
      </c>
      <c r="AL39" s="170">
        <f>IF('Indicator Data'!AS43="No Data",1,IF('Indicator Data imputation'!AM42&lt;&gt;"",1,0))</f>
        <v>0</v>
      </c>
      <c r="AM39" s="170">
        <f>IF('Indicator Data'!AT43="No Data",1,IF('Indicator Data imputation'!AN42&lt;&gt;"",1,0))</f>
        <v>0</v>
      </c>
      <c r="AN39" s="170">
        <f>IF('Indicator Data'!AU43="No Data",1,IF('Indicator Data imputation'!AO42&lt;&gt;"",1,0))</f>
        <v>0</v>
      </c>
      <c r="AO39" s="170">
        <f>IF('Indicator Data'!AV43="No Data",1,IF('Indicator Data imputation'!AP42&lt;&gt;"",1,0))</f>
        <v>0</v>
      </c>
      <c r="AP39" s="170">
        <f>IF('Indicator Data'!AW43="No Data",1,IF('Indicator Data imputation'!AQ42&lt;&gt;"",1,0))</f>
        <v>0</v>
      </c>
      <c r="AQ39" s="170">
        <f>IF('Indicator Data'!AX43="No Data",1,IF('Indicator Data imputation'!AR42&lt;&gt;"",1,0))</f>
        <v>0</v>
      </c>
      <c r="AR39" s="170">
        <f>IF('Indicator Data'!AY43="No Data",1,IF('Indicator Data imputation'!AS42&lt;&gt;"",1,0))</f>
        <v>0</v>
      </c>
      <c r="AS39" s="170">
        <f>IF('Indicator Data'!AZ43="No Data",1,IF('Indicator Data imputation'!AT42&lt;&gt;"",1,0))</f>
        <v>0</v>
      </c>
      <c r="AT39" s="170">
        <f>IF('Indicator Data'!BA43="No Data",1,IF('Indicator Data imputation'!AU42&lt;&gt;"",1,0))</f>
        <v>0</v>
      </c>
      <c r="AU39" s="170">
        <f>IF('Indicator Data'!BB43="No Data",1,IF('Indicator Data imputation'!AV42&lt;&gt;"",1,0))</f>
        <v>0</v>
      </c>
      <c r="AV39" s="170">
        <f>IF('Indicator Data'!BC43="No Data",1,IF('Indicator Data imputation'!AW42&lt;&gt;"",1,0))</f>
        <v>0</v>
      </c>
      <c r="AW39" s="170">
        <f>IF('Indicator Data'!BD43="No Data",1,IF('Indicator Data imputation'!AX42&lt;&gt;"",1,0))</f>
        <v>0</v>
      </c>
      <c r="AX39" s="170">
        <f>IF('Indicator Data'!BE43="No Data",1,IF('Indicator Data imputation'!AY42&lt;&gt;"",1,0))</f>
        <v>0</v>
      </c>
      <c r="AY39" s="170">
        <f>IF('Indicator Data'!BF43="No Data",1,IF('Indicator Data imputation'!AZ42&lt;&gt;"",1,0))</f>
        <v>0</v>
      </c>
      <c r="AZ39" s="170">
        <f>IF('Indicator Data'!BG43="No Data",1,IF('Indicator Data imputation'!BA42&lt;&gt;"",1,0))</f>
        <v>0</v>
      </c>
      <c r="BA39" s="5">
        <f t="shared" si="0"/>
        <v>1</v>
      </c>
      <c r="BB39" s="172">
        <f t="shared" si="1"/>
        <v>1.9607843137254902E-2</v>
      </c>
    </row>
    <row r="40" spans="1:54" x14ac:dyDescent="0.25">
      <c r="A40" s="5" t="s">
        <v>70</v>
      </c>
      <c r="B40" s="170">
        <f>IF('Indicator Data'!I44="No Data",1,IF('Indicator Data imputation'!C43&lt;&gt;"",1,0))</f>
        <v>0</v>
      </c>
      <c r="C40" s="170">
        <f>IF('Indicator Data'!J44="No Data",1,IF('Indicator Data imputation'!D43&lt;&gt;"",1,0))</f>
        <v>0</v>
      </c>
      <c r="D40" s="170">
        <f>IF('Indicator Data'!K44="No Data",1,IF('Indicator Data imputation'!E43&lt;&gt;"",1,0))</f>
        <v>0</v>
      </c>
      <c r="E40" s="170">
        <f>IF('Indicator Data'!L44="No Data",1,IF('Indicator Data imputation'!F43&lt;&gt;"",1,0))</f>
        <v>0</v>
      </c>
      <c r="F40" s="170">
        <f>IF('Indicator Data'!M44="No Data",1,IF('Indicator Data imputation'!G43&lt;&gt;"",1,0))</f>
        <v>0</v>
      </c>
      <c r="G40" s="170">
        <f>IF('Indicator Data'!N44="No Data",1,IF('Indicator Data imputation'!H43&lt;&gt;"",1,0))</f>
        <v>0</v>
      </c>
      <c r="H40" s="170">
        <f>IF('Indicator Data'!O44="No Data",1,IF('Indicator Data imputation'!I43&lt;&gt;"",1,0))</f>
        <v>0</v>
      </c>
      <c r="I40" s="170">
        <f>IF('Indicator Data'!P44="No Data",1,IF('Indicator Data imputation'!J43&lt;&gt;"",1,0))</f>
        <v>0</v>
      </c>
      <c r="J40" s="170">
        <f>IF('Indicator Data'!Q44="No Data",1,IF('Indicator Data imputation'!K43&lt;&gt;"",1,0))</f>
        <v>0</v>
      </c>
      <c r="K40" s="170">
        <f>IF('Indicator Data'!R44="No Data",1,IF('Indicator Data imputation'!L43&lt;&gt;"",1,0))</f>
        <v>0</v>
      </c>
      <c r="L40" s="170">
        <f>IF('Indicator Data'!S44="No Data",1,IF('Indicator Data imputation'!M43&lt;&gt;"",1,0))</f>
        <v>0</v>
      </c>
      <c r="M40" s="170">
        <f>IF('Indicator Data'!T44="No Data",1,IF('Indicator Data imputation'!N43&lt;&gt;"",1,0))</f>
        <v>0</v>
      </c>
      <c r="N40" s="170">
        <f>IF('Indicator Data'!U44="No Data",1,IF('Indicator Data imputation'!O43&lt;&gt;"",1,0))</f>
        <v>0</v>
      </c>
      <c r="O40" s="170">
        <f>IF('Indicator Data'!V44="No Data",1,IF('Indicator Data imputation'!P43&lt;&gt;"",1,0))</f>
        <v>0</v>
      </c>
      <c r="P40" s="170">
        <f>IF('Indicator Data'!W44="No Data",1,IF('Indicator Data imputation'!Q43&lt;&gt;"",1,0))</f>
        <v>0</v>
      </c>
      <c r="Q40" s="170">
        <f>IF('Indicator Data'!X44="No Data",1,IF('Indicator Data imputation'!R43&lt;&gt;"",1,0))</f>
        <v>0</v>
      </c>
      <c r="R40" s="170">
        <f>IF('Indicator Data'!Y44="No Data",1,IF('Indicator Data imputation'!S43&lt;&gt;"",1,0))</f>
        <v>1</v>
      </c>
      <c r="S40" s="170">
        <f>IF('Indicator Data'!Z44="No Data",1,IF('Indicator Data imputation'!T43&lt;&gt;"",1,0))</f>
        <v>0</v>
      </c>
      <c r="T40" s="170">
        <f>IF('Indicator Data'!AA44="No Data",1,IF('Indicator Data imputation'!U43&lt;&gt;"",1,0))</f>
        <v>0</v>
      </c>
      <c r="U40" s="170">
        <f>IF('Indicator Data'!AB44="No Data",1,IF('Indicator Data imputation'!V43&lt;&gt;"",1,0))</f>
        <v>0</v>
      </c>
      <c r="V40" s="170">
        <f>IF('Indicator Data'!AC44="No Data",1,IF('Indicator Data imputation'!W43&lt;&gt;"",1,0))</f>
        <v>0</v>
      </c>
      <c r="W40" s="170">
        <f>IF('Indicator Data'!AD44="No Data",1,IF('Indicator Data imputation'!X43&lt;&gt;"",1,0))</f>
        <v>0</v>
      </c>
      <c r="X40" s="170">
        <f>IF('Indicator Data'!AE44="No Data",1,IF('Indicator Data imputation'!Y43&lt;&gt;"",1,0))</f>
        <v>0</v>
      </c>
      <c r="Y40" s="170">
        <f>IF('Indicator Data'!AF44="No Data",1,IF('Indicator Data imputation'!Z43&lt;&gt;"",1,0))</f>
        <v>0</v>
      </c>
      <c r="Z40" s="170">
        <f>IF('Indicator Data'!AG44="No Data",1,IF('Indicator Data imputation'!AA43&lt;&gt;"",1,0))</f>
        <v>0</v>
      </c>
      <c r="AA40" s="170">
        <f>IF('Indicator Data'!AH44="No Data",1,IF('Indicator Data imputation'!AB43&lt;&gt;"",1,0))</f>
        <v>0</v>
      </c>
      <c r="AB40" s="170">
        <f>IF('Indicator Data'!AI44="No Data",1,IF('Indicator Data imputation'!AC43&lt;&gt;"",1,0))</f>
        <v>0</v>
      </c>
      <c r="AC40" s="170">
        <f>IF('Indicator Data'!AJ44="No Data",1,IF('Indicator Data imputation'!AD43&lt;&gt;"",1,0))</f>
        <v>0</v>
      </c>
      <c r="AD40" s="170">
        <f>IF('Indicator Data'!AK44="No Data",1,IF('Indicator Data imputation'!AE43&lt;&gt;"",1,0))</f>
        <v>0</v>
      </c>
      <c r="AE40" s="170">
        <f>IF('Indicator Data'!AL44="No Data",1,IF('Indicator Data imputation'!AF43&lt;&gt;"",1,0))</f>
        <v>0</v>
      </c>
      <c r="AF40" s="170">
        <f>IF('Indicator Data'!AM44="No Data",1,IF('Indicator Data imputation'!AG43&lt;&gt;"",1,0))</f>
        <v>0</v>
      </c>
      <c r="AG40" s="170">
        <f>IF('Indicator Data'!AN44="No Data",1,IF('Indicator Data imputation'!AH43&lt;&gt;"",1,0))</f>
        <v>0</v>
      </c>
      <c r="AH40" s="170">
        <f>IF('Indicator Data'!AO44="No Data",1,IF('Indicator Data imputation'!AI43&lt;&gt;"",1,0))</f>
        <v>0</v>
      </c>
      <c r="AI40" s="170">
        <f>IF('Indicator Data'!AP44="No Data",1,IF('Indicator Data imputation'!AJ43&lt;&gt;"",1,0))</f>
        <v>1</v>
      </c>
      <c r="AJ40" s="170">
        <f>IF('Indicator Data'!AQ44="No Data",1,IF('Indicator Data imputation'!AK43&lt;&gt;"",1,0))</f>
        <v>1</v>
      </c>
      <c r="AK40" s="170">
        <f>IF('Indicator Data'!AR44="No Data",1,IF('Indicator Data imputation'!AL43&lt;&gt;"",1,0))</f>
        <v>0</v>
      </c>
      <c r="AL40" s="170">
        <f>IF('Indicator Data'!AS44="No Data",1,IF('Indicator Data imputation'!AM43&lt;&gt;"",1,0))</f>
        <v>0</v>
      </c>
      <c r="AM40" s="170">
        <f>IF('Indicator Data'!AT44="No Data",1,IF('Indicator Data imputation'!AN43&lt;&gt;"",1,0))</f>
        <v>1</v>
      </c>
      <c r="AN40" s="170">
        <f>IF('Indicator Data'!AU44="No Data",1,IF('Indicator Data imputation'!AO43&lt;&gt;"",1,0))</f>
        <v>1</v>
      </c>
      <c r="AO40" s="170">
        <f>IF('Indicator Data'!AV44="No Data",1,IF('Indicator Data imputation'!AP43&lt;&gt;"",1,0))</f>
        <v>0</v>
      </c>
      <c r="AP40" s="170">
        <f>IF('Indicator Data'!AW44="No Data",1,IF('Indicator Data imputation'!AQ43&lt;&gt;"",1,0))</f>
        <v>0</v>
      </c>
      <c r="AQ40" s="170">
        <f>IF('Indicator Data'!AX44="No Data",1,IF('Indicator Data imputation'!AR43&lt;&gt;"",1,0))</f>
        <v>0</v>
      </c>
      <c r="AR40" s="170">
        <f>IF('Indicator Data'!AY44="No Data",1,IF('Indicator Data imputation'!AS43&lt;&gt;"",1,0))</f>
        <v>0</v>
      </c>
      <c r="AS40" s="170">
        <f>IF('Indicator Data'!AZ44="No Data",1,IF('Indicator Data imputation'!AT43&lt;&gt;"",1,0))</f>
        <v>0</v>
      </c>
      <c r="AT40" s="170">
        <f>IF('Indicator Data'!BA44="No Data",1,IF('Indicator Data imputation'!AU43&lt;&gt;"",1,0))</f>
        <v>0</v>
      </c>
      <c r="AU40" s="170">
        <f>IF('Indicator Data'!BB44="No Data",1,IF('Indicator Data imputation'!AV43&lt;&gt;"",1,0))</f>
        <v>0</v>
      </c>
      <c r="AV40" s="170">
        <f>IF('Indicator Data'!BC44="No Data",1,IF('Indicator Data imputation'!AW43&lt;&gt;"",1,0))</f>
        <v>0</v>
      </c>
      <c r="AW40" s="170">
        <f>IF('Indicator Data'!BD44="No Data",1,IF('Indicator Data imputation'!AX43&lt;&gt;"",1,0))</f>
        <v>0</v>
      </c>
      <c r="AX40" s="170">
        <f>IF('Indicator Data'!BE44="No Data",1,IF('Indicator Data imputation'!AY43&lt;&gt;"",1,0))</f>
        <v>0</v>
      </c>
      <c r="AY40" s="170">
        <f>IF('Indicator Data'!BF44="No Data",1,IF('Indicator Data imputation'!AZ43&lt;&gt;"",1,0))</f>
        <v>0</v>
      </c>
      <c r="AZ40" s="170">
        <f>IF('Indicator Data'!BG44="No Data",1,IF('Indicator Data imputation'!BA43&lt;&gt;"",1,0))</f>
        <v>0</v>
      </c>
      <c r="BA40" s="5">
        <f t="shared" si="0"/>
        <v>5</v>
      </c>
      <c r="BB40" s="172">
        <f t="shared" si="1"/>
        <v>9.8039215686274508E-2</v>
      </c>
    </row>
    <row r="41" spans="1:54" x14ac:dyDescent="0.25">
      <c r="A41" s="5" t="s">
        <v>72</v>
      </c>
      <c r="B41" s="170">
        <f>IF('Indicator Data'!I45="No Data",1,IF('Indicator Data imputation'!C44&lt;&gt;"",1,0))</f>
        <v>0</v>
      </c>
      <c r="C41" s="170">
        <f>IF('Indicator Data'!J45="No Data",1,IF('Indicator Data imputation'!D44&lt;&gt;"",1,0))</f>
        <v>0</v>
      </c>
      <c r="D41" s="170">
        <f>IF('Indicator Data'!K45="No Data",1,IF('Indicator Data imputation'!E44&lt;&gt;"",1,0))</f>
        <v>0</v>
      </c>
      <c r="E41" s="170">
        <f>IF('Indicator Data'!L45="No Data",1,IF('Indicator Data imputation'!F44&lt;&gt;"",1,0))</f>
        <v>0</v>
      </c>
      <c r="F41" s="170">
        <f>IF('Indicator Data'!M45="No Data",1,IF('Indicator Data imputation'!G44&lt;&gt;"",1,0))</f>
        <v>0</v>
      </c>
      <c r="G41" s="170">
        <f>IF('Indicator Data'!N45="No Data",1,IF('Indicator Data imputation'!H44&lt;&gt;"",1,0))</f>
        <v>0</v>
      </c>
      <c r="H41" s="170">
        <f>IF('Indicator Data'!O45="No Data",1,IF('Indicator Data imputation'!I44&lt;&gt;"",1,0))</f>
        <v>0</v>
      </c>
      <c r="I41" s="170">
        <f>IF('Indicator Data'!P45="No Data",1,IF('Indicator Data imputation'!J44&lt;&gt;"",1,0))</f>
        <v>0</v>
      </c>
      <c r="J41" s="170">
        <f>IF('Indicator Data'!Q45="No Data",1,IF('Indicator Data imputation'!K44&lt;&gt;"",1,0))</f>
        <v>0</v>
      </c>
      <c r="K41" s="170">
        <f>IF('Indicator Data'!R45="No Data",1,IF('Indicator Data imputation'!L44&lt;&gt;"",1,0))</f>
        <v>1</v>
      </c>
      <c r="L41" s="170">
        <f>IF('Indicator Data'!S45="No Data",1,IF('Indicator Data imputation'!M44&lt;&gt;"",1,0))</f>
        <v>0</v>
      </c>
      <c r="M41" s="170">
        <f>IF('Indicator Data'!T45="No Data",1,IF('Indicator Data imputation'!N44&lt;&gt;"",1,0))</f>
        <v>0</v>
      </c>
      <c r="N41" s="170">
        <f>IF('Indicator Data'!U45="No Data",1,IF('Indicator Data imputation'!O44&lt;&gt;"",1,0))</f>
        <v>0</v>
      </c>
      <c r="O41" s="170">
        <f>IF('Indicator Data'!V45="No Data",1,IF('Indicator Data imputation'!P44&lt;&gt;"",1,0))</f>
        <v>0</v>
      </c>
      <c r="P41" s="170">
        <f>IF('Indicator Data'!W45="No Data",1,IF('Indicator Data imputation'!Q44&lt;&gt;"",1,0))</f>
        <v>0</v>
      </c>
      <c r="Q41" s="170">
        <f>IF('Indicator Data'!X45="No Data",1,IF('Indicator Data imputation'!R44&lt;&gt;"",1,0))</f>
        <v>0</v>
      </c>
      <c r="R41" s="170">
        <f>IF('Indicator Data'!Y45="No Data",1,IF('Indicator Data imputation'!S44&lt;&gt;"",1,0))</f>
        <v>0</v>
      </c>
      <c r="S41" s="170">
        <f>IF('Indicator Data'!Z45="No Data",1,IF('Indicator Data imputation'!T44&lt;&gt;"",1,0))</f>
        <v>0</v>
      </c>
      <c r="T41" s="170">
        <f>IF('Indicator Data'!AA45="No Data",1,IF('Indicator Data imputation'!U44&lt;&gt;"",1,0))</f>
        <v>0</v>
      </c>
      <c r="U41" s="170">
        <f>IF('Indicator Data'!AB45="No Data",1,IF('Indicator Data imputation'!V44&lt;&gt;"",1,0))</f>
        <v>0</v>
      </c>
      <c r="V41" s="170">
        <f>IF('Indicator Data'!AC45="No Data",1,IF('Indicator Data imputation'!W44&lt;&gt;"",1,0))</f>
        <v>0</v>
      </c>
      <c r="W41" s="170">
        <f>IF('Indicator Data'!AD45="No Data",1,IF('Indicator Data imputation'!X44&lt;&gt;"",1,0))</f>
        <v>0</v>
      </c>
      <c r="X41" s="170">
        <f>IF('Indicator Data'!AE45="No Data",1,IF('Indicator Data imputation'!Y44&lt;&gt;"",1,0))</f>
        <v>0</v>
      </c>
      <c r="Y41" s="170">
        <f>IF('Indicator Data'!AF45="No Data",1,IF('Indicator Data imputation'!Z44&lt;&gt;"",1,0))</f>
        <v>0</v>
      </c>
      <c r="Z41" s="170">
        <f>IF('Indicator Data'!AG45="No Data",1,IF('Indicator Data imputation'!AA44&lt;&gt;"",1,0))</f>
        <v>0</v>
      </c>
      <c r="AA41" s="170">
        <f>IF('Indicator Data'!AH45="No Data",1,IF('Indicator Data imputation'!AB44&lt;&gt;"",1,0))</f>
        <v>0</v>
      </c>
      <c r="AB41" s="170">
        <f>IF('Indicator Data'!AI45="No Data",1,IF('Indicator Data imputation'!AC44&lt;&gt;"",1,0))</f>
        <v>0</v>
      </c>
      <c r="AC41" s="170">
        <f>IF('Indicator Data'!AJ45="No Data",1,IF('Indicator Data imputation'!AD44&lt;&gt;"",1,0))</f>
        <v>0</v>
      </c>
      <c r="AD41" s="170">
        <f>IF('Indicator Data'!AK45="No Data",1,IF('Indicator Data imputation'!AE44&lt;&gt;"",1,0))</f>
        <v>0</v>
      </c>
      <c r="AE41" s="170">
        <f>IF('Indicator Data'!AL45="No Data",1,IF('Indicator Data imputation'!AF44&lt;&gt;"",1,0))</f>
        <v>0</v>
      </c>
      <c r="AF41" s="170">
        <f>IF('Indicator Data'!AM45="No Data",1,IF('Indicator Data imputation'!AG44&lt;&gt;"",1,0))</f>
        <v>0</v>
      </c>
      <c r="AG41" s="170">
        <f>IF('Indicator Data'!AN45="No Data",1,IF('Indicator Data imputation'!AH44&lt;&gt;"",1,0))</f>
        <v>0</v>
      </c>
      <c r="AH41" s="170">
        <f>IF('Indicator Data'!AO45="No Data",1,IF('Indicator Data imputation'!AI44&lt;&gt;"",1,0))</f>
        <v>0</v>
      </c>
      <c r="AI41" s="170">
        <f>IF('Indicator Data'!AP45="No Data",1,IF('Indicator Data imputation'!AJ44&lt;&gt;"",1,0))</f>
        <v>0</v>
      </c>
      <c r="AJ41" s="170">
        <f>IF('Indicator Data'!AQ45="No Data",1,IF('Indicator Data imputation'!AK44&lt;&gt;"",1,0))</f>
        <v>0</v>
      </c>
      <c r="AK41" s="170">
        <f>IF('Indicator Data'!AR45="No Data",1,IF('Indicator Data imputation'!AL44&lt;&gt;"",1,0))</f>
        <v>0</v>
      </c>
      <c r="AL41" s="170">
        <f>IF('Indicator Data'!AS45="No Data",1,IF('Indicator Data imputation'!AM44&lt;&gt;"",1,0))</f>
        <v>0</v>
      </c>
      <c r="AM41" s="170">
        <f>IF('Indicator Data'!AT45="No Data",1,IF('Indicator Data imputation'!AN44&lt;&gt;"",1,0))</f>
        <v>0</v>
      </c>
      <c r="AN41" s="170">
        <f>IF('Indicator Data'!AU45="No Data",1,IF('Indicator Data imputation'!AO44&lt;&gt;"",1,0))</f>
        <v>0</v>
      </c>
      <c r="AO41" s="170">
        <f>IF('Indicator Data'!AV45="No Data",1,IF('Indicator Data imputation'!AP44&lt;&gt;"",1,0))</f>
        <v>0</v>
      </c>
      <c r="AP41" s="170">
        <f>IF('Indicator Data'!AW45="No Data",1,IF('Indicator Data imputation'!AQ44&lt;&gt;"",1,0))</f>
        <v>0</v>
      </c>
      <c r="AQ41" s="170">
        <f>IF('Indicator Data'!AX45="No Data",1,IF('Indicator Data imputation'!AR44&lt;&gt;"",1,0))</f>
        <v>0</v>
      </c>
      <c r="AR41" s="170">
        <f>IF('Indicator Data'!AY45="No Data",1,IF('Indicator Data imputation'!AS44&lt;&gt;"",1,0))</f>
        <v>0</v>
      </c>
      <c r="AS41" s="170">
        <f>IF('Indicator Data'!AZ45="No Data",1,IF('Indicator Data imputation'!AT44&lt;&gt;"",1,0))</f>
        <v>0</v>
      </c>
      <c r="AT41" s="170">
        <f>IF('Indicator Data'!BA45="No Data",1,IF('Indicator Data imputation'!AU44&lt;&gt;"",1,0))</f>
        <v>0</v>
      </c>
      <c r="AU41" s="170">
        <f>IF('Indicator Data'!BB45="No Data",1,IF('Indicator Data imputation'!AV44&lt;&gt;"",1,0))</f>
        <v>0</v>
      </c>
      <c r="AV41" s="170">
        <f>IF('Indicator Data'!BC45="No Data",1,IF('Indicator Data imputation'!AW44&lt;&gt;"",1,0))</f>
        <v>0</v>
      </c>
      <c r="AW41" s="170">
        <f>IF('Indicator Data'!BD45="No Data",1,IF('Indicator Data imputation'!AX44&lt;&gt;"",1,0))</f>
        <v>0</v>
      </c>
      <c r="AX41" s="170">
        <f>IF('Indicator Data'!BE45="No Data",1,IF('Indicator Data imputation'!AY44&lt;&gt;"",1,0))</f>
        <v>0</v>
      </c>
      <c r="AY41" s="170">
        <f>IF('Indicator Data'!BF45="No Data",1,IF('Indicator Data imputation'!AZ44&lt;&gt;"",1,0))</f>
        <v>0</v>
      </c>
      <c r="AZ41" s="170">
        <f>IF('Indicator Data'!BG45="No Data",1,IF('Indicator Data imputation'!BA44&lt;&gt;"",1,0))</f>
        <v>0</v>
      </c>
      <c r="BA41" s="5">
        <f t="shared" si="0"/>
        <v>1</v>
      </c>
      <c r="BB41" s="172">
        <f t="shared" si="1"/>
        <v>1.9607843137254902E-2</v>
      </c>
    </row>
    <row r="42" spans="1:54" x14ac:dyDescent="0.25">
      <c r="A42" s="5" t="s">
        <v>74</v>
      </c>
      <c r="B42" s="170">
        <f>IF('Indicator Data'!I46="No Data",1,IF('Indicator Data imputation'!C45&lt;&gt;"",1,0))</f>
        <v>0</v>
      </c>
      <c r="C42" s="170">
        <f>IF('Indicator Data'!J46="No Data",1,IF('Indicator Data imputation'!D45&lt;&gt;"",1,0))</f>
        <v>0</v>
      </c>
      <c r="D42" s="170">
        <f>IF('Indicator Data'!K46="No Data",1,IF('Indicator Data imputation'!E45&lt;&gt;"",1,0))</f>
        <v>0</v>
      </c>
      <c r="E42" s="170">
        <f>IF('Indicator Data'!L46="No Data",1,IF('Indicator Data imputation'!F45&lt;&gt;"",1,0))</f>
        <v>0</v>
      </c>
      <c r="F42" s="170">
        <f>IF('Indicator Data'!M46="No Data",1,IF('Indicator Data imputation'!G45&lt;&gt;"",1,0))</f>
        <v>0</v>
      </c>
      <c r="G42" s="170">
        <f>IF('Indicator Data'!N46="No Data",1,IF('Indicator Data imputation'!H45&lt;&gt;"",1,0))</f>
        <v>0</v>
      </c>
      <c r="H42" s="170">
        <f>IF('Indicator Data'!O46="No Data",1,IF('Indicator Data imputation'!I45&lt;&gt;"",1,0))</f>
        <v>0</v>
      </c>
      <c r="I42" s="170">
        <f>IF('Indicator Data'!P46="No Data",1,IF('Indicator Data imputation'!J45&lt;&gt;"",1,0))</f>
        <v>0</v>
      </c>
      <c r="J42" s="170">
        <f>IF('Indicator Data'!Q46="No Data",1,IF('Indicator Data imputation'!K45&lt;&gt;"",1,0))</f>
        <v>0</v>
      </c>
      <c r="K42" s="170">
        <f>IF('Indicator Data'!R46="No Data",1,IF('Indicator Data imputation'!L45&lt;&gt;"",1,0))</f>
        <v>0</v>
      </c>
      <c r="L42" s="170">
        <f>IF('Indicator Data'!S46="No Data",1,IF('Indicator Data imputation'!M45&lt;&gt;"",1,0))</f>
        <v>0</v>
      </c>
      <c r="M42" s="170">
        <f>IF('Indicator Data'!T46="No Data",1,IF('Indicator Data imputation'!N45&lt;&gt;"",1,0))</f>
        <v>0</v>
      </c>
      <c r="N42" s="170">
        <f>IF('Indicator Data'!U46="No Data",1,IF('Indicator Data imputation'!O45&lt;&gt;"",1,0))</f>
        <v>0</v>
      </c>
      <c r="O42" s="170">
        <f>IF('Indicator Data'!V46="No Data",1,IF('Indicator Data imputation'!P45&lt;&gt;"",1,0))</f>
        <v>0</v>
      </c>
      <c r="P42" s="170">
        <f>IF('Indicator Data'!W46="No Data",1,IF('Indicator Data imputation'!Q45&lt;&gt;"",1,0))</f>
        <v>0</v>
      </c>
      <c r="Q42" s="170">
        <f>IF('Indicator Data'!X46="No Data",1,IF('Indicator Data imputation'!R45&lt;&gt;"",1,0))</f>
        <v>0</v>
      </c>
      <c r="R42" s="170">
        <f>IF('Indicator Data'!Y46="No Data",1,IF('Indicator Data imputation'!S45&lt;&gt;"",1,0))</f>
        <v>0</v>
      </c>
      <c r="S42" s="170">
        <f>IF('Indicator Data'!Z46="No Data",1,IF('Indicator Data imputation'!T45&lt;&gt;"",1,0))</f>
        <v>0</v>
      </c>
      <c r="T42" s="170">
        <f>IF('Indicator Data'!AA46="No Data",1,IF('Indicator Data imputation'!U45&lt;&gt;"",1,0))</f>
        <v>0</v>
      </c>
      <c r="U42" s="170">
        <f>IF('Indicator Data'!AB46="No Data",1,IF('Indicator Data imputation'!V45&lt;&gt;"",1,0))</f>
        <v>0</v>
      </c>
      <c r="V42" s="170">
        <f>IF('Indicator Data'!AC46="No Data",1,IF('Indicator Data imputation'!W45&lt;&gt;"",1,0))</f>
        <v>0</v>
      </c>
      <c r="W42" s="170">
        <f>IF('Indicator Data'!AD46="No Data",1,IF('Indicator Data imputation'!X45&lt;&gt;"",1,0))</f>
        <v>0</v>
      </c>
      <c r="X42" s="170">
        <f>IF('Indicator Data'!AE46="No Data",1,IF('Indicator Data imputation'!Y45&lt;&gt;"",1,0))</f>
        <v>0</v>
      </c>
      <c r="Y42" s="170">
        <f>IF('Indicator Data'!AF46="No Data",1,IF('Indicator Data imputation'!Z45&lt;&gt;"",1,0))</f>
        <v>0</v>
      </c>
      <c r="Z42" s="170">
        <f>IF('Indicator Data'!AG46="No Data",1,IF('Indicator Data imputation'!AA45&lt;&gt;"",1,0))</f>
        <v>0</v>
      </c>
      <c r="AA42" s="170">
        <f>IF('Indicator Data'!AH46="No Data",1,IF('Indicator Data imputation'!AB45&lt;&gt;"",1,0))</f>
        <v>0</v>
      </c>
      <c r="AB42" s="170">
        <f>IF('Indicator Data'!AI46="No Data",1,IF('Indicator Data imputation'!AC45&lt;&gt;"",1,0))</f>
        <v>0</v>
      </c>
      <c r="AC42" s="170">
        <f>IF('Indicator Data'!AJ46="No Data",1,IF('Indicator Data imputation'!AD45&lt;&gt;"",1,0))</f>
        <v>0</v>
      </c>
      <c r="AD42" s="170">
        <f>IF('Indicator Data'!AK46="No Data",1,IF('Indicator Data imputation'!AE45&lt;&gt;"",1,0))</f>
        <v>0</v>
      </c>
      <c r="AE42" s="170">
        <f>IF('Indicator Data'!AL46="No Data",1,IF('Indicator Data imputation'!AF45&lt;&gt;"",1,0))</f>
        <v>0</v>
      </c>
      <c r="AF42" s="170">
        <f>IF('Indicator Data'!AM46="No Data",1,IF('Indicator Data imputation'!AG45&lt;&gt;"",1,0))</f>
        <v>0</v>
      </c>
      <c r="AG42" s="170">
        <f>IF('Indicator Data'!AN46="No Data",1,IF('Indicator Data imputation'!AH45&lt;&gt;"",1,0))</f>
        <v>0</v>
      </c>
      <c r="AH42" s="170">
        <f>IF('Indicator Data'!AO46="No Data",1,IF('Indicator Data imputation'!AI45&lt;&gt;"",1,0))</f>
        <v>0</v>
      </c>
      <c r="AI42" s="170">
        <f>IF('Indicator Data'!AP46="No Data",1,IF('Indicator Data imputation'!AJ45&lt;&gt;"",1,0))</f>
        <v>0</v>
      </c>
      <c r="AJ42" s="170">
        <f>IF('Indicator Data'!AQ46="No Data",1,IF('Indicator Data imputation'!AK45&lt;&gt;"",1,0))</f>
        <v>0</v>
      </c>
      <c r="AK42" s="170">
        <f>IF('Indicator Data'!AR46="No Data",1,IF('Indicator Data imputation'!AL45&lt;&gt;"",1,0))</f>
        <v>0</v>
      </c>
      <c r="AL42" s="170">
        <f>IF('Indicator Data'!AS46="No Data",1,IF('Indicator Data imputation'!AM45&lt;&gt;"",1,0))</f>
        <v>0</v>
      </c>
      <c r="AM42" s="170">
        <f>IF('Indicator Data'!AT46="No Data",1,IF('Indicator Data imputation'!AN45&lt;&gt;"",1,0))</f>
        <v>0</v>
      </c>
      <c r="AN42" s="170">
        <f>IF('Indicator Data'!AU46="No Data",1,IF('Indicator Data imputation'!AO45&lt;&gt;"",1,0))</f>
        <v>0</v>
      </c>
      <c r="AO42" s="170">
        <f>IF('Indicator Data'!AV46="No Data",1,IF('Indicator Data imputation'!AP45&lt;&gt;"",1,0))</f>
        <v>0</v>
      </c>
      <c r="AP42" s="170">
        <f>IF('Indicator Data'!AW46="No Data",1,IF('Indicator Data imputation'!AQ45&lt;&gt;"",1,0))</f>
        <v>0</v>
      </c>
      <c r="AQ42" s="170">
        <f>IF('Indicator Data'!AX46="No Data",1,IF('Indicator Data imputation'!AR45&lt;&gt;"",1,0))</f>
        <v>0</v>
      </c>
      <c r="AR42" s="170">
        <f>IF('Indicator Data'!AY46="No Data",1,IF('Indicator Data imputation'!AS45&lt;&gt;"",1,0))</f>
        <v>0</v>
      </c>
      <c r="AS42" s="170">
        <f>IF('Indicator Data'!AZ46="No Data",1,IF('Indicator Data imputation'!AT45&lt;&gt;"",1,0))</f>
        <v>0</v>
      </c>
      <c r="AT42" s="170">
        <f>IF('Indicator Data'!BA46="No Data",1,IF('Indicator Data imputation'!AU45&lt;&gt;"",1,0))</f>
        <v>0</v>
      </c>
      <c r="AU42" s="170">
        <f>IF('Indicator Data'!BB46="No Data",1,IF('Indicator Data imputation'!AV45&lt;&gt;"",1,0))</f>
        <v>0</v>
      </c>
      <c r="AV42" s="170">
        <f>IF('Indicator Data'!BC46="No Data",1,IF('Indicator Data imputation'!AW45&lt;&gt;"",1,0))</f>
        <v>0</v>
      </c>
      <c r="AW42" s="170">
        <f>IF('Indicator Data'!BD46="No Data",1,IF('Indicator Data imputation'!AX45&lt;&gt;"",1,0))</f>
        <v>0</v>
      </c>
      <c r="AX42" s="170">
        <f>IF('Indicator Data'!BE46="No Data",1,IF('Indicator Data imputation'!AY45&lt;&gt;"",1,0))</f>
        <v>0</v>
      </c>
      <c r="AY42" s="170">
        <f>IF('Indicator Data'!BF46="No Data",1,IF('Indicator Data imputation'!AZ45&lt;&gt;"",1,0))</f>
        <v>0</v>
      </c>
      <c r="AZ42" s="170">
        <f>IF('Indicator Data'!BG46="No Data",1,IF('Indicator Data imputation'!BA45&lt;&gt;"",1,0))</f>
        <v>0</v>
      </c>
      <c r="BA42" s="5">
        <f t="shared" si="0"/>
        <v>0</v>
      </c>
      <c r="BB42" s="172">
        <f t="shared" si="1"/>
        <v>0</v>
      </c>
    </row>
    <row r="43" spans="1:54" x14ac:dyDescent="0.25">
      <c r="A43" s="5" t="s">
        <v>75</v>
      </c>
      <c r="B43" s="170">
        <f>IF('Indicator Data'!I47="No Data",1,IF('Indicator Data imputation'!C46&lt;&gt;"",1,0))</f>
        <v>0</v>
      </c>
      <c r="C43" s="170">
        <f>IF('Indicator Data'!J47="No Data",1,IF('Indicator Data imputation'!D46&lt;&gt;"",1,0))</f>
        <v>0</v>
      </c>
      <c r="D43" s="170">
        <f>IF('Indicator Data'!K47="No Data",1,IF('Indicator Data imputation'!E46&lt;&gt;"",1,0))</f>
        <v>0</v>
      </c>
      <c r="E43" s="170">
        <f>IF('Indicator Data'!L47="No Data",1,IF('Indicator Data imputation'!F46&lt;&gt;"",1,0))</f>
        <v>0</v>
      </c>
      <c r="F43" s="170">
        <f>IF('Indicator Data'!M47="No Data",1,IF('Indicator Data imputation'!G46&lt;&gt;"",1,0))</f>
        <v>0</v>
      </c>
      <c r="G43" s="170">
        <f>IF('Indicator Data'!N47="No Data",1,IF('Indicator Data imputation'!H46&lt;&gt;"",1,0))</f>
        <v>0</v>
      </c>
      <c r="H43" s="170">
        <f>IF('Indicator Data'!O47="No Data",1,IF('Indicator Data imputation'!I46&lt;&gt;"",1,0))</f>
        <v>0</v>
      </c>
      <c r="I43" s="170">
        <f>IF('Indicator Data'!P47="No Data",1,IF('Indicator Data imputation'!J46&lt;&gt;"",1,0))</f>
        <v>0</v>
      </c>
      <c r="J43" s="170">
        <f>IF('Indicator Data'!Q47="No Data",1,IF('Indicator Data imputation'!K46&lt;&gt;"",1,0))</f>
        <v>0</v>
      </c>
      <c r="K43" s="170">
        <f>IF('Indicator Data'!R47="No Data",1,IF('Indicator Data imputation'!L46&lt;&gt;"",1,0))</f>
        <v>1</v>
      </c>
      <c r="L43" s="170">
        <f>IF('Indicator Data'!S47="No Data",1,IF('Indicator Data imputation'!M46&lt;&gt;"",1,0))</f>
        <v>0</v>
      </c>
      <c r="M43" s="170">
        <f>IF('Indicator Data'!T47="No Data",1,IF('Indicator Data imputation'!N46&lt;&gt;"",1,0))</f>
        <v>0</v>
      </c>
      <c r="N43" s="170">
        <f>IF('Indicator Data'!U47="No Data",1,IF('Indicator Data imputation'!O46&lt;&gt;"",1,0))</f>
        <v>0</v>
      </c>
      <c r="O43" s="170">
        <f>IF('Indicator Data'!V47="No Data",1,IF('Indicator Data imputation'!P46&lt;&gt;"",1,0))</f>
        <v>1</v>
      </c>
      <c r="P43" s="170">
        <f>IF('Indicator Data'!W47="No Data",1,IF('Indicator Data imputation'!Q46&lt;&gt;"",1,0))</f>
        <v>0</v>
      </c>
      <c r="Q43" s="170">
        <f>IF('Indicator Data'!X47="No Data",1,IF('Indicator Data imputation'!R46&lt;&gt;"",1,0))</f>
        <v>1</v>
      </c>
      <c r="R43" s="170">
        <f>IF('Indicator Data'!Y47="No Data",1,IF('Indicator Data imputation'!S46&lt;&gt;"",1,0))</f>
        <v>0</v>
      </c>
      <c r="S43" s="170">
        <f>IF('Indicator Data'!Z47="No Data",1,IF('Indicator Data imputation'!T46&lt;&gt;"",1,0))</f>
        <v>0</v>
      </c>
      <c r="T43" s="170">
        <f>IF('Indicator Data'!AA47="No Data",1,IF('Indicator Data imputation'!U46&lt;&gt;"",1,0))</f>
        <v>0</v>
      </c>
      <c r="U43" s="170">
        <f>IF('Indicator Data'!AB47="No Data",1,IF('Indicator Data imputation'!V46&lt;&gt;"",1,0))</f>
        <v>0</v>
      </c>
      <c r="V43" s="170">
        <f>IF('Indicator Data'!AC47="No Data",1,IF('Indicator Data imputation'!W46&lt;&gt;"",1,0))</f>
        <v>0</v>
      </c>
      <c r="W43" s="170">
        <f>IF('Indicator Data'!AD47="No Data",1,IF('Indicator Data imputation'!X46&lt;&gt;"",1,0))</f>
        <v>0</v>
      </c>
      <c r="X43" s="170">
        <f>IF('Indicator Data'!AE47="No Data",1,IF('Indicator Data imputation'!Y46&lt;&gt;"",1,0))</f>
        <v>1</v>
      </c>
      <c r="Y43" s="170">
        <f>IF('Indicator Data'!AF47="No Data",1,IF('Indicator Data imputation'!Z46&lt;&gt;"",1,0))</f>
        <v>0</v>
      </c>
      <c r="Z43" s="170">
        <f>IF('Indicator Data'!AG47="No Data",1,IF('Indicator Data imputation'!AA46&lt;&gt;"",1,0))</f>
        <v>0</v>
      </c>
      <c r="AA43" s="170">
        <f>IF('Indicator Data'!AH47="No Data",1,IF('Indicator Data imputation'!AB46&lt;&gt;"",1,0))</f>
        <v>0</v>
      </c>
      <c r="AB43" s="170">
        <f>IF('Indicator Data'!AI47="No Data",1,IF('Indicator Data imputation'!AC46&lt;&gt;"",1,0))</f>
        <v>0</v>
      </c>
      <c r="AC43" s="170">
        <f>IF('Indicator Data'!AJ47="No Data",1,IF('Indicator Data imputation'!AD46&lt;&gt;"",1,0))</f>
        <v>0</v>
      </c>
      <c r="AD43" s="170">
        <f>IF('Indicator Data'!AK47="No Data",1,IF('Indicator Data imputation'!AE46&lt;&gt;"",1,0))</f>
        <v>0</v>
      </c>
      <c r="AE43" s="170">
        <f>IF('Indicator Data'!AL47="No Data",1,IF('Indicator Data imputation'!AF46&lt;&gt;"",1,0))</f>
        <v>0</v>
      </c>
      <c r="AF43" s="170">
        <f>IF('Indicator Data'!AM47="No Data",1,IF('Indicator Data imputation'!AG46&lt;&gt;"",1,0))</f>
        <v>0</v>
      </c>
      <c r="AG43" s="170">
        <f>IF('Indicator Data'!AN47="No Data",1,IF('Indicator Data imputation'!AH46&lt;&gt;"",1,0))</f>
        <v>0</v>
      </c>
      <c r="AH43" s="170">
        <f>IF('Indicator Data'!AO47="No Data",1,IF('Indicator Data imputation'!AI46&lt;&gt;"",1,0))</f>
        <v>0</v>
      </c>
      <c r="AI43" s="170">
        <f>IF('Indicator Data'!AP47="No Data",1,IF('Indicator Data imputation'!AJ46&lt;&gt;"",1,0))</f>
        <v>0</v>
      </c>
      <c r="AJ43" s="170">
        <f>IF('Indicator Data'!AQ47="No Data",1,IF('Indicator Data imputation'!AK46&lt;&gt;"",1,0))</f>
        <v>0</v>
      </c>
      <c r="AK43" s="170">
        <f>IF('Indicator Data'!AR47="No Data",1,IF('Indicator Data imputation'!AL46&lt;&gt;"",1,0))</f>
        <v>0</v>
      </c>
      <c r="AL43" s="170">
        <f>IF('Indicator Data'!AS47="No Data",1,IF('Indicator Data imputation'!AM46&lt;&gt;"",1,0))</f>
        <v>0</v>
      </c>
      <c r="AM43" s="170">
        <f>IF('Indicator Data'!AT47="No Data",1,IF('Indicator Data imputation'!AN46&lt;&gt;"",1,0))</f>
        <v>0</v>
      </c>
      <c r="AN43" s="170">
        <f>IF('Indicator Data'!AU47="No Data",1,IF('Indicator Data imputation'!AO46&lt;&gt;"",1,0))</f>
        <v>0</v>
      </c>
      <c r="AO43" s="170">
        <f>IF('Indicator Data'!AV47="No Data",1,IF('Indicator Data imputation'!AP46&lt;&gt;"",1,0))</f>
        <v>0</v>
      </c>
      <c r="AP43" s="170">
        <f>IF('Indicator Data'!AW47="No Data",1,IF('Indicator Data imputation'!AQ46&lt;&gt;"",1,0))</f>
        <v>0</v>
      </c>
      <c r="AQ43" s="170">
        <f>IF('Indicator Data'!AX47="No Data",1,IF('Indicator Data imputation'!AR46&lt;&gt;"",1,0))</f>
        <v>0</v>
      </c>
      <c r="AR43" s="170">
        <f>IF('Indicator Data'!AY47="No Data",1,IF('Indicator Data imputation'!AS46&lt;&gt;"",1,0))</f>
        <v>0</v>
      </c>
      <c r="AS43" s="170">
        <f>IF('Indicator Data'!AZ47="No Data",1,IF('Indicator Data imputation'!AT46&lt;&gt;"",1,0))</f>
        <v>0</v>
      </c>
      <c r="AT43" s="170">
        <f>IF('Indicator Data'!BA47="No Data",1,IF('Indicator Data imputation'!AU46&lt;&gt;"",1,0))</f>
        <v>0</v>
      </c>
      <c r="AU43" s="170">
        <f>IF('Indicator Data'!BB47="No Data",1,IF('Indicator Data imputation'!AV46&lt;&gt;"",1,0))</f>
        <v>0</v>
      </c>
      <c r="AV43" s="170">
        <f>IF('Indicator Data'!BC47="No Data",1,IF('Indicator Data imputation'!AW46&lt;&gt;"",1,0))</f>
        <v>0</v>
      </c>
      <c r="AW43" s="170">
        <f>IF('Indicator Data'!BD47="No Data",1,IF('Indicator Data imputation'!AX46&lt;&gt;"",1,0))</f>
        <v>0</v>
      </c>
      <c r="AX43" s="170">
        <f>IF('Indicator Data'!BE47="No Data",1,IF('Indicator Data imputation'!AY46&lt;&gt;"",1,0))</f>
        <v>0</v>
      </c>
      <c r="AY43" s="170">
        <f>IF('Indicator Data'!BF47="No Data",1,IF('Indicator Data imputation'!AZ46&lt;&gt;"",1,0))</f>
        <v>0</v>
      </c>
      <c r="AZ43" s="170">
        <f>IF('Indicator Data'!BG47="No Data",1,IF('Indicator Data imputation'!BA46&lt;&gt;"",1,0))</f>
        <v>0</v>
      </c>
      <c r="BA43" s="5">
        <f t="shared" si="0"/>
        <v>4</v>
      </c>
      <c r="BB43" s="172">
        <f t="shared" si="1"/>
        <v>7.8431372549019607E-2</v>
      </c>
    </row>
    <row r="44" spans="1:54" x14ac:dyDescent="0.25">
      <c r="A44" s="5" t="s">
        <v>77</v>
      </c>
      <c r="B44" s="170">
        <f>IF('Indicator Data'!I48="No Data",1,IF('Indicator Data imputation'!C47&lt;&gt;"",1,0))</f>
        <v>0</v>
      </c>
      <c r="C44" s="170">
        <f>IF('Indicator Data'!J48="No Data",1,IF('Indicator Data imputation'!D47&lt;&gt;"",1,0))</f>
        <v>0</v>
      </c>
      <c r="D44" s="170">
        <f>IF('Indicator Data'!K48="No Data",1,IF('Indicator Data imputation'!E47&lt;&gt;"",1,0))</f>
        <v>0</v>
      </c>
      <c r="E44" s="170">
        <f>IF('Indicator Data'!L48="No Data",1,IF('Indicator Data imputation'!F47&lt;&gt;"",1,0))</f>
        <v>0</v>
      </c>
      <c r="F44" s="170">
        <f>IF('Indicator Data'!M48="No Data",1,IF('Indicator Data imputation'!G47&lt;&gt;"",1,0))</f>
        <v>0</v>
      </c>
      <c r="G44" s="170">
        <f>IF('Indicator Data'!N48="No Data",1,IF('Indicator Data imputation'!H47&lt;&gt;"",1,0))</f>
        <v>0</v>
      </c>
      <c r="H44" s="170">
        <f>IF('Indicator Data'!O48="No Data",1,IF('Indicator Data imputation'!I47&lt;&gt;"",1,0))</f>
        <v>0</v>
      </c>
      <c r="I44" s="170">
        <f>IF('Indicator Data'!P48="No Data",1,IF('Indicator Data imputation'!J47&lt;&gt;"",1,0))</f>
        <v>0</v>
      </c>
      <c r="J44" s="170">
        <f>IF('Indicator Data'!Q48="No Data",1,IF('Indicator Data imputation'!K47&lt;&gt;"",1,0))</f>
        <v>0</v>
      </c>
      <c r="K44" s="170">
        <f>IF('Indicator Data'!R48="No Data",1,IF('Indicator Data imputation'!L47&lt;&gt;"",1,0))</f>
        <v>1</v>
      </c>
      <c r="L44" s="170">
        <f>IF('Indicator Data'!S48="No Data",1,IF('Indicator Data imputation'!M47&lt;&gt;"",1,0))</f>
        <v>0</v>
      </c>
      <c r="M44" s="170">
        <f>IF('Indicator Data'!T48="No Data",1,IF('Indicator Data imputation'!N47&lt;&gt;"",1,0))</f>
        <v>0</v>
      </c>
      <c r="N44" s="170">
        <f>IF('Indicator Data'!U48="No Data",1,IF('Indicator Data imputation'!O47&lt;&gt;"",1,0))</f>
        <v>0</v>
      </c>
      <c r="O44" s="170">
        <f>IF('Indicator Data'!V48="No Data",1,IF('Indicator Data imputation'!P47&lt;&gt;"",1,0))</f>
        <v>1</v>
      </c>
      <c r="P44" s="170">
        <f>IF('Indicator Data'!W48="No Data",1,IF('Indicator Data imputation'!Q47&lt;&gt;"",1,0))</f>
        <v>0</v>
      </c>
      <c r="Q44" s="170">
        <f>IF('Indicator Data'!X48="No Data",1,IF('Indicator Data imputation'!R47&lt;&gt;"",1,0))</f>
        <v>1</v>
      </c>
      <c r="R44" s="170">
        <f>IF('Indicator Data'!Y48="No Data",1,IF('Indicator Data imputation'!S47&lt;&gt;"",1,0))</f>
        <v>0</v>
      </c>
      <c r="S44" s="170">
        <f>IF('Indicator Data'!Z48="No Data",1,IF('Indicator Data imputation'!T47&lt;&gt;"",1,0))</f>
        <v>0</v>
      </c>
      <c r="T44" s="170">
        <f>IF('Indicator Data'!AA48="No Data",1,IF('Indicator Data imputation'!U47&lt;&gt;"",1,0))</f>
        <v>0</v>
      </c>
      <c r="U44" s="170">
        <f>IF('Indicator Data'!AB48="No Data",1,IF('Indicator Data imputation'!V47&lt;&gt;"",1,0))</f>
        <v>0</v>
      </c>
      <c r="V44" s="170">
        <f>IF('Indicator Data'!AC48="No Data",1,IF('Indicator Data imputation'!W47&lt;&gt;"",1,0))</f>
        <v>1</v>
      </c>
      <c r="W44" s="170">
        <f>IF('Indicator Data'!AD48="No Data",1,IF('Indicator Data imputation'!X47&lt;&gt;"",1,0))</f>
        <v>0</v>
      </c>
      <c r="X44" s="170">
        <f>IF('Indicator Data'!AE48="No Data",1,IF('Indicator Data imputation'!Y47&lt;&gt;"",1,0))</f>
        <v>1</v>
      </c>
      <c r="Y44" s="170">
        <f>IF('Indicator Data'!AF48="No Data",1,IF('Indicator Data imputation'!Z47&lt;&gt;"",1,0))</f>
        <v>0</v>
      </c>
      <c r="Z44" s="170">
        <f>IF('Indicator Data'!AG48="No Data",1,IF('Indicator Data imputation'!AA47&lt;&gt;"",1,0))</f>
        <v>1</v>
      </c>
      <c r="AA44" s="170">
        <f>IF('Indicator Data'!AH48="No Data",1,IF('Indicator Data imputation'!AB47&lt;&gt;"",1,0))</f>
        <v>0</v>
      </c>
      <c r="AB44" s="170">
        <f>IF('Indicator Data'!AI48="No Data",1,IF('Indicator Data imputation'!AC47&lt;&gt;"",1,0))</f>
        <v>0</v>
      </c>
      <c r="AC44" s="170">
        <f>IF('Indicator Data'!AJ48="No Data",1,IF('Indicator Data imputation'!AD47&lt;&gt;"",1,0))</f>
        <v>0</v>
      </c>
      <c r="AD44" s="170">
        <f>IF('Indicator Data'!AK48="No Data",1,IF('Indicator Data imputation'!AE47&lt;&gt;"",1,0))</f>
        <v>0</v>
      </c>
      <c r="AE44" s="170">
        <f>IF('Indicator Data'!AL48="No Data",1,IF('Indicator Data imputation'!AF47&lt;&gt;"",1,0))</f>
        <v>0</v>
      </c>
      <c r="AF44" s="170">
        <f>IF('Indicator Data'!AM48="No Data",1,IF('Indicator Data imputation'!AG47&lt;&gt;"",1,0))</f>
        <v>0</v>
      </c>
      <c r="AG44" s="170">
        <f>IF('Indicator Data'!AN48="No Data",1,IF('Indicator Data imputation'!AH47&lt;&gt;"",1,0))</f>
        <v>0</v>
      </c>
      <c r="AH44" s="170">
        <f>IF('Indicator Data'!AO48="No Data",1,IF('Indicator Data imputation'!AI47&lt;&gt;"",1,0))</f>
        <v>0</v>
      </c>
      <c r="AI44" s="170">
        <f>IF('Indicator Data'!AP48="No Data",1,IF('Indicator Data imputation'!AJ47&lt;&gt;"",1,0))</f>
        <v>1</v>
      </c>
      <c r="AJ44" s="170">
        <f>IF('Indicator Data'!AQ48="No Data",1,IF('Indicator Data imputation'!AK47&lt;&gt;"",1,0))</f>
        <v>1</v>
      </c>
      <c r="AK44" s="170">
        <f>IF('Indicator Data'!AR48="No Data",1,IF('Indicator Data imputation'!AL47&lt;&gt;"",1,0))</f>
        <v>0</v>
      </c>
      <c r="AL44" s="170">
        <f>IF('Indicator Data'!AS48="No Data",1,IF('Indicator Data imputation'!AM47&lt;&gt;"",1,0))</f>
        <v>0</v>
      </c>
      <c r="AM44" s="170">
        <f>IF('Indicator Data'!AT48="No Data",1,IF('Indicator Data imputation'!AN47&lt;&gt;"",1,0))</f>
        <v>0</v>
      </c>
      <c r="AN44" s="170">
        <f>IF('Indicator Data'!AU48="No Data",1,IF('Indicator Data imputation'!AO47&lt;&gt;"",1,0))</f>
        <v>0</v>
      </c>
      <c r="AO44" s="170">
        <f>IF('Indicator Data'!AV48="No Data",1,IF('Indicator Data imputation'!AP47&lt;&gt;"",1,0))</f>
        <v>0</v>
      </c>
      <c r="AP44" s="170">
        <f>IF('Indicator Data'!AW48="No Data",1,IF('Indicator Data imputation'!AQ47&lt;&gt;"",1,0))</f>
        <v>0</v>
      </c>
      <c r="AQ44" s="170">
        <f>IF('Indicator Data'!AX48="No Data",1,IF('Indicator Data imputation'!AR47&lt;&gt;"",1,0))</f>
        <v>0</v>
      </c>
      <c r="AR44" s="170">
        <f>IF('Indicator Data'!AY48="No Data",1,IF('Indicator Data imputation'!AS47&lt;&gt;"",1,0))</f>
        <v>0</v>
      </c>
      <c r="AS44" s="170">
        <f>IF('Indicator Data'!AZ48="No Data",1,IF('Indicator Data imputation'!AT47&lt;&gt;"",1,0))</f>
        <v>0</v>
      </c>
      <c r="AT44" s="170">
        <f>IF('Indicator Data'!BA48="No Data",1,IF('Indicator Data imputation'!AU47&lt;&gt;"",1,0))</f>
        <v>0</v>
      </c>
      <c r="AU44" s="170">
        <f>IF('Indicator Data'!BB48="No Data",1,IF('Indicator Data imputation'!AV47&lt;&gt;"",1,0))</f>
        <v>0</v>
      </c>
      <c r="AV44" s="170">
        <f>IF('Indicator Data'!BC48="No Data",1,IF('Indicator Data imputation'!AW47&lt;&gt;"",1,0))</f>
        <v>0</v>
      </c>
      <c r="AW44" s="170">
        <f>IF('Indicator Data'!BD48="No Data",1,IF('Indicator Data imputation'!AX47&lt;&gt;"",1,0))</f>
        <v>0</v>
      </c>
      <c r="AX44" s="170">
        <f>IF('Indicator Data'!BE48="No Data",1,IF('Indicator Data imputation'!AY47&lt;&gt;"",1,0))</f>
        <v>0</v>
      </c>
      <c r="AY44" s="170">
        <f>IF('Indicator Data'!BF48="No Data",1,IF('Indicator Data imputation'!AZ47&lt;&gt;"",1,0))</f>
        <v>0</v>
      </c>
      <c r="AZ44" s="170">
        <f>IF('Indicator Data'!BG48="No Data",1,IF('Indicator Data imputation'!BA47&lt;&gt;"",1,0))</f>
        <v>0</v>
      </c>
      <c r="BA44" s="5">
        <f t="shared" si="0"/>
        <v>8</v>
      </c>
      <c r="BB44" s="172">
        <f t="shared" si="1"/>
        <v>0.15686274509803921</v>
      </c>
    </row>
    <row r="45" spans="1:54" x14ac:dyDescent="0.25">
      <c r="A45" s="5" t="s">
        <v>79</v>
      </c>
      <c r="B45" s="170">
        <f>IF('Indicator Data'!I49="No Data",1,IF('Indicator Data imputation'!C48&lt;&gt;"",1,0))</f>
        <v>0</v>
      </c>
      <c r="C45" s="170">
        <f>IF('Indicator Data'!J49="No Data",1,IF('Indicator Data imputation'!D48&lt;&gt;"",1,0))</f>
        <v>0</v>
      </c>
      <c r="D45" s="170">
        <f>IF('Indicator Data'!K49="No Data",1,IF('Indicator Data imputation'!E48&lt;&gt;"",1,0))</f>
        <v>0</v>
      </c>
      <c r="E45" s="170">
        <f>IF('Indicator Data'!L49="No Data",1,IF('Indicator Data imputation'!F48&lt;&gt;"",1,0))</f>
        <v>0</v>
      </c>
      <c r="F45" s="170">
        <f>IF('Indicator Data'!M49="No Data",1,IF('Indicator Data imputation'!G48&lt;&gt;"",1,0))</f>
        <v>0</v>
      </c>
      <c r="G45" s="170">
        <f>IF('Indicator Data'!N49="No Data",1,IF('Indicator Data imputation'!H48&lt;&gt;"",1,0))</f>
        <v>0</v>
      </c>
      <c r="H45" s="170">
        <f>IF('Indicator Data'!O49="No Data",1,IF('Indicator Data imputation'!I48&lt;&gt;"",1,0))</f>
        <v>0</v>
      </c>
      <c r="I45" s="170">
        <f>IF('Indicator Data'!P49="No Data",1,IF('Indicator Data imputation'!J48&lt;&gt;"",1,0))</f>
        <v>0</v>
      </c>
      <c r="J45" s="170">
        <f>IF('Indicator Data'!Q49="No Data",1,IF('Indicator Data imputation'!K48&lt;&gt;"",1,0))</f>
        <v>0</v>
      </c>
      <c r="K45" s="170">
        <f>IF('Indicator Data'!R49="No Data",1,IF('Indicator Data imputation'!L48&lt;&gt;"",1,0))</f>
        <v>1</v>
      </c>
      <c r="L45" s="170">
        <f>IF('Indicator Data'!S49="No Data",1,IF('Indicator Data imputation'!M48&lt;&gt;"",1,0))</f>
        <v>0</v>
      </c>
      <c r="M45" s="170">
        <f>IF('Indicator Data'!T49="No Data",1,IF('Indicator Data imputation'!N48&lt;&gt;"",1,0))</f>
        <v>0</v>
      </c>
      <c r="N45" s="170">
        <f>IF('Indicator Data'!U49="No Data",1,IF('Indicator Data imputation'!O48&lt;&gt;"",1,0))</f>
        <v>0</v>
      </c>
      <c r="O45" s="170">
        <f>IF('Indicator Data'!V49="No Data",1,IF('Indicator Data imputation'!P48&lt;&gt;"",1,0))</f>
        <v>1</v>
      </c>
      <c r="P45" s="170">
        <f>IF('Indicator Data'!W49="No Data",1,IF('Indicator Data imputation'!Q48&lt;&gt;"",1,0))</f>
        <v>0</v>
      </c>
      <c r="Q45" s="170">
        <f>IF('Indicator Data'!X49="No Data",1,IF('Indicator Data imputation'!R48&lt;&gt;"",1,0))</f>
        <v>1</v>
      </c>
      <c r="R45" s="170">
        <f>IF('Indicator Data'!Y49="No Data",1,IF('Indicator Data imputation'!S48&lt;&gt;"",1,0))</f>
        <v>0</v>
      </c>
      <c r="S45" s="170">
        <f>IF('Indicator Data'!Z49="No Data",1,IF('Indicator Data imputation'!T48&lt;&gt;"",1,0))</f>
        <v>0</v>
      </c>
      <c r="T45" s="170">
        <f>IF('Indicator Data'!AA49="No Data",1,IF('Indicator Data imputation'!U48&lt;&gt;"",1,0))</f>
        <v>0</v>
      </c>
      <c r="U45" s="170">
        <f>IF('Indicator Data'!AB49="No Data",1,IF('Indicator Data imputation'!V48&lt;&gt;"",1,0))</f>
        <v>0</v>
      </c>
      <c r="V45" s="170">
        <f>IF('Indicator Data'!AC49="No Data",1,IF('Indicator Data imputation'!W48&lt;&gt;"",1,0))</f>
        <v>0</v>
      </c>
      <c r="W45" s="170">
        <f>IF('Indicator Data'!AD49="No Data",1,IF('Indicator Data imputation'!X48&lt;&gt;"",1,0))</f>
        <v>0</v>
      </c>
      <c r="X45" s="170">
        <f>IF('Indicator Data'!AE49="No Data",1,IF('Indicator Data imputation'!Y48&lt;&gt;"",1,0))</f>
        <v>1</v>
      </c>
      <c r="Y45" s="170">
        <f>IF('Indicator Data'!AF49="No Data",1,IF('Indicator Data imputation'!Z48&lt;&gt;"",1,0))</f>
        <v>0</v>
      </c>
      <c r="Z45" s="170">
        <f>IF('Indicator Data'!AG49="No Data",1,IF('Indicator Data imputation'!AA48&lt;&gt;"",1,0))</f>
        <v>0</v>
      </c>
      <c r="AA45" s="170">
        <f>IF('Indicator Data'!AH49="No Data",1,IF('Indicator Data imputation'!AB48&lt;&gt;"",1,0))</f>
        <v>0</v>
      </c>
      <c r="AB45" s="170">
        <f>IF('Indicator Data'!AI49="No Data",1,IF('Indicator Data imputation'!AC48&lt;&gt;"",1,0))</f>
        <v>0</v>
      </c>
      <c r="AC45" s="170">
        <f>IF('Indicator Data'!AJ49="No Data",1,IF('Indicator Data imputation'!AD48&lt;&gt;"",1,0))</f>
        <v>0</v>
      </c>
      <c r="AD45" s="170">
        <f>IF('Indicator Data'!AK49="No Data",1,IF('Indicator Data imputation'!AE48&lt;&gt;"",1,0))</f>
        <v>0</v>
      </c>
      <c r="AE45" s="170">
        <f>IF('Indicator Data'!AL49="No Data",1,IF('Indicator Data imputation'!AF48&lt;&gt;"",1,0))</f>
        <v>0</v>
      </c>
      <c r="AF45" s="170">
        <f>IF('Indicator Data'!AM49="No Data",1,IF('Indicator Data imputation'!AG48&lt;&gt;"",1,0))</f>
        <v>0</v>
      </c>
      <c r="AG45" s="170">
        <f>IF('Indicator Data'!AN49="No Data",1,IF('Indicator Data imputation'!AH48&lt;&gt;"",1,0))</f>
        <v>0</v>
      </c>
      <c r="AH45" s="170">
        <f>IF('Indicator Data'!AO49="No Data",1,IF('Indicator Data imputation'!AI48&lt;&gt;"",1,0))</f>
        <v>0</v>
      </c>
      <c r="AI45" s="170">
        <f>IF('Indicator Data'!AP49="No Data",1,IF('Indicator Data imputation'!AJ48&lt;&gt;"",1,0))</f>
        <v>0</v>
      </c>
      <c r="AJ45" s="170">
        <f>IF('Indicator Data'!AQ49="No Data",1,IF('Indicator Data imputation'!AK48&lt;&gt;"",1,0))</f>
        <v>0</v>
      </c>
      <c r="AK45" s="170">
        <f>IF('Indicator Data'!AR49="No Data",1,IF('Indicator Data imputation'!AL48&lt;&gt;"",1,0))</f>
        <v>1</v>
      </c>
      <c r="AL45" s="170">
        <f>IF('Indicator Data'!AS49="No Data",1,IF('Indicator Data imputation'!AM48&lt;&gt;"",1,0))</f>
        <v>0</v>
      </c>
      <c r="AM45" s="170">
        <f>IF('Indicator Data'!AT49="No Data",1,IF('Indicator Data imputation'!AN48&lt;&gt;"",1,0))</f>
        <v>0</v>
      </c>
      <c r="AN45" s="170">
        <f>IF('Indicator Data'!AU49="No Data",1,IF('Indicator Data imputation'!AO48&lt;&gt;"",1,0))</f>
        <v>0</v>
      </c>
      <c r="AO45" s="170">
        <f>IF('Indicator Data'!AV49="No Data",1,IF('Indicator Data imputation'!AP48&lt;&gt;"",1,0))</f>
        <v>0</v>
      </c>
      <c r="AP45" s="170">
        <f>IF('Indicator Data'!AW49="No Data",1,IF('Indicator Data imputation'!AQ48&lt;&gt;"",1,0))</f>
        <v>0</v>
      </c>
      <c r="AQ45" s="170">
        <f>IF('Indicator Data'!AX49="No Data",1,IF('Indicator Data imputation'!AR48&lt;&gt;"",1,0))</f>
        <v>0</v>
      </c>
      <c r="AR45" s="170">
        <f>IF('Indicator Data'!AY49="No Data",1,IF('Indicator Data imputation'!AS48&lt;&gt;"",1,0))</f>
        <v>0</v>
      </c>
      <c r="AS45" s="170">
        <f>IF('Indicator Data'!AZ49="No Data",1,IF('Indicator Data imputation'!AT48&lt;&gt;"",1,0))</f>
        <v>0</v>
      </c>
      <c r="AT45" s="170">
        <f>IF('Indicator Data'!BA49="No Data",1,IF('Indicator Data imputation'!AU48&lt;&gt;"",1,0))</f>
        <v>0</v>
      </c>
      <c r="AU45" s="170">
        <f>IF('Indicator Data'!BB49="No Data",1,IF('Indicator Data imputation'!AV48&lt;&gt;"",1,0))</f>
        <v>0</v>
      </c>
      <c r="AV45" s="170">
        <f>IF('Indicator Data'!BC49="No Data",1,IF('Indicator Data imputation'!AW48&lt;&gt;"",1,0))</f>
        <v>0</v>
      </c>
      <c r="AW45" s="170">
        <f>IF('Indicator Data'!BD49="No Data",1,IF('Indicator Data imputation'!AX48&lt;&gt;"",1,0))</f>
        <v>0</v>
      </c>
      <c r="AX45" s="170">
        <f>IF('Indicator Data'!BE49="No Data",1,IF('Indicator Data imputation'!AY48&lt;&gt;"",1,0))</f>
        <v>0</v>
      </c>
      <c r="AY45" s="170">
        <f>IF('Indicator Data'!BF49="No Data",1,IF('Indicator Data imputation'!AZ48&lt;&gt;"",1,0))</f>
        <v>0</v>
      </c>
      <c r="AZ45" s="170">
        <f>IF('Indicator Data'!BG49="No Data",1,IF('Indicator Data imputation'!BA48&lt;&gt;"",1,0))</f>
        <v>0</v>
      </c>
      <c r="BA45" s="5">
        <f t="shared" si="0"/>
        <v>5</v>
      </c>
      <c r="BB45" s="172">
        <f t="shared" si="1"/>
        <v>9.8039215686274508E-2</v>
      </c>
    </row>
    <row r="46" spans="1:54" x14ac:dyDescent="0.25">
      <c r="A46" s="5" t="s">
        <v>81</v>
      </c>
      <c r="B46" s="170">
        <f>IF('Indicator Data'!I50="No Data",1,IF('Indicator Data imputation'!C49&lt;&gt;"",1,0))</f>
        <v>0</v>
      </c>
      <c r="C46" s="170">
        <f>IF('Indicator Data'!J50="No Data",1,IF('Indicator Data imputation'!D49&lt;&gt;"",1,0))</f>
        <v>0</v>
      </c>
      <c r="D46" s="170">
        <f>IF('Indicator Data'!K50="No Data",1,IF('Indicator Data imputation'!E49&lt;&gt;"",1,0))</f>
        <v>0</v>
      </c>
      <c r="E46" s="170">
        <f>IF('Indicator Data'!L50="No Data",1,IF('Indicator Data imputation'!F49&lt;&gt;"",1,0))</f>
        <v>0</v>
      </c>
      <c r="F46" s="170">
        <f>IF('Indicator Data'!M50="No Data",1,IF('Indicator Data imputation'!G49&lt;&gt;"",1,0))</f>
        <v>0</v>
      </c>
      <c r="G46" s="170">
        <f>IF('Indicator Data'!N50="No Data",1,IF('Indicator Data imputation'!H49&lt;&gt;"",1,0))</f>
        <v>0</v>
      </c>
      <c r="H46" s="170">
        <f>IF('Indicator Data'!O50="No Data",1,IF('Indicator Data imputation'!I49&lt;&gt;"",1,0))</f>
        <v>0</v>
      </c>
      <c r="I46" s="170">
        <f>IF('Indicator Data'!P50="No Data",1,IF('Indicator Data imputation'!J49&lt;&gt;"",1,0))</f>
        <v>0</v>
      </c>
      <c r="J46" s="170">
        <f>IF('Indicator Data'!Q50="No Data",1,IF('Indicator Data imputation'!K49&lt;&gt;"",1,0))</f>
        <v>0</v>
      </c>
      <c r="K46" s="170">
        <f>IF('Indicator Data'!R50="No Data",1,IF('Indicator Data imputation'!L49&lt;&gt;"",1,0))</f>
        <v>1</v>
      </c>
      <c r="L46" s="170">
        <f>IF('Indicator Data'!S50="No Data",1,IF('Indicator Data imputation'!M49&lt;&gt;"",1,0))</f>
        <v>0</v>
      </c>
      <c r="M46" s="170">
        <f>IF('Indicator Data'!T50="No Data",1,IF('Indicator Data imputation'!N49&lt;&gt;"",1,0))</f>
        <v>0</v>
      </c>
      <c r="N46" s="170">
        <f>IF('Indicator Data'!U50="No Data",1,IF('Indicator Data imputation'!O49&lt;&gt;"",1,0))</f>
        <v>0</v>
      </c>
      <c r="O46" s="170">
        <f>IF('Indicator Data'!V50="No Data",1,IF('Indicator Data imputation'!P49&lt;&gt;"",1,0))</f>
        <v>1</v>
      </c>
      <c r="P46" s="170">
        <f>IF('Indicator Data'!W50="No Data",1,IF('Indicator Data imputation'!Q49&lt;&gt;"",1,0))</f>
        <v>0</v>
      </c>
      <c r="Q46" s="170">
        <f>IF('Indicator Data'!X50="No Data",1,IF('Indicator Data imputation'!R49&lt;&gt;"",1,0))</f>
        <v>1</v>
      </c>
      <c r="R46" s="170">
        <f>IF('Indicator Data'!Y50="No Data",1,IF('Indicator Data imputation'!S49&lt;&gt;"",1,0))</f>
        <v>0</v>
      </c>
      <c r="S46" s="170">
        <f>IF('Indicator Data'!Z50="No Data",1,IF('Indicator Data imputation'!T49&lt;&gt;"",1,0))</f>
        <v>0</v>
      </c>
      <c r="T46" s="170">
        <f>IF('Indicator Data'!AA50="No Data",1,IF('Indicator Data imputation'!U49&lt;&gt;"",1,0))</f>
        <v>0</v>
      </c>
      <c r="U46" s="170">
        <f>IF('Indicator Data'!AB50="No Data",1,IF('Indicator Data imputation'!V49&lt;&gt;"",1,0))</f>
        <v>0</v>
      </c>
      <c r="V46" s="170">
        <f>IF('Indicator Data'!AC50="No Data",1,IF('Indicator Data imputation'!W49&lt;&gt;"",1,0))</f>
        <v>0</v>
      </c>
      <c r="W46" s="170">
        <f>IF('Indicator Data'!AD50="No Data",1,IF('Indicator Data imputation'!X49&lt;&gt;"",1,0))</f>
        <v>0</v>
      </c>
      <c r="X46" s="170">
        <f>IF('Indicator Data'!AE50="No Data",1,IF('Indicator Data imputation'!Y49&lt;&gt;"",1,0))</f>
        <v>1</v>
      </c>
      <c r="Y46" s="170">
        <f>IF('Indicator Data'!AF50="No Data",1,IF('Indicator Data imputation'!Z49&lt;&gt;"",1,0))</f>
        <v>0</v>
      </c>
      <c r="Z46" s="170">
        <f>IF('Indicator Data'!AG50="No Data",1,IF('Indicator Data imputation'!AA49&lt;&gt;"",1,0))</f>
        <v>0</v>
      </c>
      <c r="AA46" s="170">
        <f>IF('Indicator Data'!AH50="No Data",1,IF('Indicator Data imputation'!AB49&lt;&gt;"",1,0))</f>
        <v>0</v>
      </c>
      <c r="AB46" s="170">
        <f>IF('Indicator Data'!AI50="No Data",1,IF('Indicator Data imputation'!AC49&lt;&gt;"",1,0))</f>
        <v>0</v>
      </c>
      <c r="AC46" s="170">
        <f>IF('Indicator Data'!AJ50="No Data",1,IF('Indicator Data imputation'!AD49&lt;&gt;"",1,0))</f>
        <v>0</v>
      </c>
      <c r="AD46" s="170">
        <f>IF('Indicator Data'!AK50="No Data",1,IF('Indicator Data imputation'!AE49&lt;&gt;"",1,0))</f>
        <v>0</v>
      </c>
      <c r="AE46" s="170">
        <f>IF('Indicator Data'!AL50="No Data",1,IF('Indicator Data imputation'!AF49&lt;&gt;"",1,0))</f>
        <v>0</v>
      </c>
      <c r="AF46" s="170">
        <f>IF('Indicator Data'!AM50="No Data",1,IF('Indicator Data imputation'!AG49&lt;&gt;"",1,0))</f>
        <v>0</v>
      </c>
      <c r="AG46" s="170">
        <f>IF('Indicator Data'!AN50="No Data",1,IF('Indicator Data imputation'!AH49&lt;&gt;"",1,0))</f>
        <v>0</v>
      </c>
      <c r="AH46" s="170">
        <f>IF('Indicator Data'!AO50="No Data",1,IF('Indicator Data imputation'!AI49&lt;&gt;"",1,0))</f>
        <v>0</v>
      </c>
      <c r="AI46" s="170">
        <f>IF('Indicator Data'!AP50="No Data",1,IF('Indicator Data imputation'!AJ49&lt;&gt;"",1,0))</f>
        <v>0</v>
      </c>
      <c r="AJ46" s="170">
        <f>IF('Indicator Data'!AQ50="No Data",1,IF('Indicator Data imputation'!AK49&lt;&gt;"",1,0))</f>
        <v>0</v>
      </c>
      <c r="AK46" s="170">
        <f>IF('Indicator Data'!AR50="No Data",1,IF('Indicator Data imputation'!AL49&lt;&gt;"",1,0))</f>
        <v>0</v>
      </c>
      <c r="AL46" s="170">
        <f>IF('Indicator Data'!AS50="No Data",1,IF('Indicator Data imputation'!AM49&lt;&gt;"",1,0))</f>
        <v>0</v>
      </c>
      <c r="AM46" s="170">
        <f>IF('Indicator Data'!AT50="No Data",1,IF('Indicator Data imputation'!AN49&lt;&gt;"",1,0))</f>
        <v>0</v>
      </c>
      <c r="AN46" s="170">
        <f>IF('Indicator Data'!AU50="No Data",1,IF('Indicator Data imputation'!AO49&lt;&gt;"",1,0))</f>
        <v>0</v>
      </c>
      <c r="AO46" s="170">
        <f>IF('Indicator Data'!AV50="No Data",1,IF('Indicator Data imputation'!AP49&lt;&gt;"",1,0))</f>
        <v>1</v>
      </c>
      <c r="AP46" s="170">
        <f>IF('Indicator Data'!AW50="No Data",1,IF('Indicator Data imputation'!AQ49&lt;&gt;"",1,0))</f>
        <v>0</v>
      </c>
      <c r="AQ46" s="170">
        <f>IF('Indicator Data'!AX50="No Data",1,IF('Indicator Data imputation'!AR49&lt;&gt;"",1,0))</f>
        <v>0</v>
      </c>
      <c r="AR46" s="170">
        <f>IF('Indicator Data'!AY50="No Data",1,IF('Indicator Data imputation'!AS49&lt;&gt;"",1,0))</f>
        <v>0</v>
      </c>
      <c r="AS46" s="170">
        <f>IF('Indicator Data'!AZ50="No Data",1,IF('Indicator Data imputation'!AT49&lt;&gt;"",1,0))</f>
        <v>0</v>
      </c>
      <c r="AT46" s="170">
        <f>IF('Indicator Data'!BA50="No Data",1,IF('Indicator Data imputation'!AU49&lt;&gt;"",1,0))</f>
        <v>0</v>
      </c>
      <c r="AU46" s="170">
        <f>IF('Indicator Data'!BB50="No Data",1,IF('Indicator Data imputation'!AV49&lt;&gt;"",1,0))</f>
        <v>0</v>
      </c>
      <c r="AV46" s="170">
        <f>IF('Indicator Data'!BC50="No Data",1,IF('Indicator Data imputation'!AW49&lt;&gt;"",1,0))</f>
        <v>0</v>
      </c>
      <c r="AW46" s="170">
        <f>IF('Indicator Data'!BD50="No Data",1,IF('Indicator Data imputation'!AX49&lt;&gt;"",1,0))</f>
        <v>0</v>
      </c>
      <c r="AX46" s="170">
        <f>IF('Indicator Data'!BE50="No Data",1,IF('Indicator Data imputation'!AY49&lt;&gt;"",1,0))</f>
        <v>0</v>
      </c>
      <c r="AY46" s="170">
        <f>IF('Indicator Data'!BF50="No Data",1,IF('Indicator Data imputation'!AZ49&lt;&gt;"",1,0))</f>
        <v>0</v>
      </c>
      <c r="AZ46" s="170">
        <f>IF('Indicator Data'!BG50="No Data",1,IF('Indicator Data imputation'!BA49&lt;&gt;"",1,0))</f>
        <v>0</v>
      </c>
      <c r="BA46" s="5">
        <f t="shared" si="0"/>
        <v>5</v>
      </c>
      <c r="BB46" s="172">
        <f t="shared" si="1"/>
        <v>9.8039215686274508E-2</v>
      </c>
    </row>
    <row r="47" spans="1:54" x14ac:dyDescent="0.25">
      <c r="A47" s="5" t="s">
        <v>83</v>
      </c>
      <c r="B47" s="170">
        <f>IF('Indicator Data'!I51="No Data",1,IF('Indicator Data imputation'!C50&lt;&gt;"",1,0))</f>
        <v>0</v>
      </c>
      <c r="C47" s="170">
        <f>IF('Indicator Data'!J51="No Data",1,IF('Indicator Data imputation'!D50&lt;&gt;"",1,0))</f>
        <v>0</v>
      </c>
      <c r="D47" s="170">
        <f>IF('Indicator Data'!K51="No Data",1,IF('Indicator Data imputation'!E50&lt;&gt;"",1,0))</f>
        <v>0</v>
      </c>
      <c r="E47" s="170">
        <f>IF('Indicator Data'!L51="No Data",1,IF('Indicator Data imputation'!F50&lt;&gt;"",1,0))</f>
        <v>0</v>
      </c>
      <c r="F47" s="170">
        <f>IF('Indicator Data'!M51="No Data",1,IF('Indicator Data imputation'!G50&lt;&gt;"",1,0))</f>
        <v>0</v>
      </c>
      <c r="G47" s="170">
        <f>IF('Indicator Data'!N51="No Data",1,IF('Indicator Data imputation'!H50&lt;&gt;"",1,0))</f>
        <v>0</v>
      </c>
      <c r="H47" s="170">
        <f>IF('Indicator Data'!O51="No Data",1,IF('Indicator Data imputation'!I50&lt;&gt;"",1,0))</f>
        <v>0</v>
      </c>
      <c r="I47" s="170">
        <f>IF('Indicator Data'!P51="No Data",1,IF('Indicator Data imputation'!J50&lt;&gt;"",1,0))</f>
        <v>0</v>
      </c>
      <c r="J47" s="170">
        <f>IF('Indicator Data'!Q51="No Data",1,IF('Indicator Data imputation'!K50&lt;&gt;"",1,0))</f>
        <v>0</v>
      </c>
      <c r="K47" s="170">
        <f>IF('Indicator Data'!R51="No Data",1,IF('Indicator Data imputation'!L50&lt;&gt;"",1,0))</f>
        <v>1</v>
      </c>
      <c r="L47" s="170">
        <f>IF('Indicator Data'!S51="No Data",1,IF('Indicator Data imputation'!M50&lt;&gt;"",1,0))</f>
        <v>0</v>
      </c>
      <c r="M47" s="170">
        <f>IF('Indicator Data'!T51="No Data",1,IF('Indicator Data imputation'!N50&lt;&gt;"",1,0))</f>
        <v>0</v>
      </c>
      <c r="N47" s="170">
        <f>IF('Indicator Data'!U51="No Data",1,IF('Indicator Data imputation'!O50&lt;&gt;"",1,0))</f>
        <v>0</v>
      </c>
      <c r="O47" s="170">
        <f>IF('Indicator Data'!V51="No Data",1,IF('Indicator Data imputation'!P50&lt;&gt;"",1,0))</f>
        <v>1</v>
      </c>
      <c r="P47" s="170">
        <f>IF('Indicator Data'!W51="No Data",1,IF('Indicator Data imputation'!Q50&lt;&gt;"",1,0))</f>
        <v>0</v>
      </c>
      <c r="Q47" s="170">
        <f>IF('Indicator Data'!X51="No Data",1,IF('Indicator Data imputation'!R50&lt;&gt;"",1,0))</f>
        <v>1</v>
      </c>
      <c r="R47" s="170">
        <f>IF('Indicator Data'!Y51="No Data",1,IF('Indicator Data imputation'!S50&lt;&gt;"",1,0))</f>
        <v>0</v>
      </c>
      <c r="S47" s="170">
        <f>IF('Indicator Data'!Z51="No Data",1,IF('Indicator Data imputation'!T50&lt;&gt;"",1,0))</f>
        <v>0</v>
      </c>
      <c r="T47" s="170">
        <f>IF('Indicator Data'!AA51="No Data",1,IF('Indicator Data imputation'!U50&lt;&gt;"",1,0))</f>
        <v>0</v>
      </c>
      <c r="U47" s="170">
        <f>IF('Indicator Data'!AB51="No Data",1,IF('Indicator Data imputation'!V50&lt;&gt;"",1,0))</f>
        <v>0</v>
      </c>
      <c r="V47" s="170">
        <f>IF('Indicator Data'!AC51="No Data",1,IF('Indicator Data imputation'!W50&lt;&gt;"",1,0))</f>
        <v>0</v>
      </c>
      <c r="W47" s="170">
        <f>IF('Indicator Data'!AD51="No Data",1,IF('Indicator Data imputation'!X50&lt;&gt;"",1,0))</f>
        <v>0</v>
      </c>
      <c r="X47" s="170">
        <f>IF('Indicator Data'!AE51="No Data",1,IF('Indicator Data imputation'!Y50&lt;&gt;"",1,0))</f>
        <v>1</v>
      </c>
      <c r="Y47" s="170">
        <f>IF('Indicator Data'!AF51="No Data",1,IF('Indicator Data imputation'!Z50&lt;&gt;"",1,0))</f>
        <v>0</v>
      </c>
      <c r="Z47" s="170">
        <f>IF('Indicator Data'!AG51="No Data",1,IF('Indicator Data imputation'!AA50&lt;&gt;"",1,0))</f>
        <v>0</v>
      </c>
      <c r="AA47" s="170">
        <f>IF('Indicator Data'!AH51="No Data",1,IF('Indicator Data imputation'!AB50&lt;&gt;"",1,0))</f>
        <v>0</v>
      </c>
      <c r="AB47" s="170">
        <f>IF('Indicator Data'!AI51="No Data",1,IF('Indicator Data imputation'!AC50&lt;&gt;"",1,0))</f>
        <v>0</v>
      </c>
      <c r="AC47" s="170">
        <f>IF('Indicator Data'!AJ51="No Data",1,IF('Indicator Data imputation'!AD50&lt;&gt;"",1,0))</f>
        <v>0</v>
      </c>
      <c r="AD47" s="170">
        <f>IF('Indicator Data'!AK51="No Data",1,IF('Indicator Data imputation'!AE50&lt;&gt;"",1,0))</f>
        <v>0</v>
      </c>
      <c r="AE47" s="170">
        <f>IF('Indicator Data'!AL51="No Data",1,IF('Indicator Data imputation'!AF50&lt;&gt;"",1,0))</f>
        <v>0</v>
      </c>
      <c r="AF47" s="170">
        <f>IF('Indicator Data'!AM51="No Data",1,IF('Indicator Data imputation'!AG50&lt;&gt;"",1,0))</f>
        <v>0</v>
      </c>
      <c r="AG47" s="170">
        <f>IF('Indicator Data'!AN51="No Data",1,IF('Indicator Data imputation'!AH50&lt;&gt;"",1,0))</f>
        <v>0</v>
      </c>
      <c r="AH47" s="170">
        <f>IF('Indicator Data'!AO51="No Data",1,IF('Indicator Data imputation'!AI50&lt;&gt;"",1,0))</f>
        <v>0</v>
      </c>
      <c r="AI47" s="170">
        <f>IF('Indicator Data'!AP51="No Data",1,IF('Indicator Data imputation'!AJ50&lt;&gt;"",1,0))</f>
        <v>0</v>
      </c>
      <c r="AJ47" s="170">
        <f>IF('Indicator Data'!AQ51="No Data",1,IF('Indicator Data imputation'!AK50&lt;&gt;"",1,0))</f>
        <v>0</v>
      </c>
      <c r="AK47" s="170">
        <f>IF('Indicator Data'!AR51="No Data",1,IF('Indicator Data imputation'!AL50&lt;&gt;"",1,0))</f>
        <v>0</v>
      </c>
      <c r="AL47" s="170">
        <f>IF('Indicator Data'!AS51="No Data",1,IF('Indicator Data imputation'!AM50&lt;&gt;"",1,0))</f>
        <v>0</v>
      </c>
      <c r="AM47" s="170">
        <f>IF('Indicator Data'!AT51="No Data",1,IF('Indicator Data imputation'!AN50&lt;&gt;"",1,0))</f>
        <v>0</v>
      </c>
      <c r="AN47" s="170">
        <f>IF('Indicator Data'!AU51="No Data",1,IF('Indicator Data imputation'!AO50&lt;&gt;"",1,0))</f>
        <v>0</v>
      </c>
      <c r="AO47" s="170">
        <f>IF('Indicator Data'!AV51="No Data",1,IF('Indicator Data imputation'!AP50&lt;&gt;"",1,0))</f>
        <v>1</v>
      </c>
      <c r="AP47" s="170">
        <f>IF('Indicator Data'!AW51="No Data",1,IF('Indicator Data imputation'!AQ50&lt;&gt;"",1,0))</f>
        <v>0</v>
      </c>
      <c r="AQ47" s="170">
        <f>IF('Indicator Data'!AX51="No Data",1,IF('Indicator Data imputation'!AR50&lt;&gt;"",1,0))</f>
        <v>0</v>
      </c>
      <c r="AR47" s="170">
        <f>IF('Indicator Data'!AY51="No Data",1,IF('Indicator Data imputation'!AS50&lt;&gt;"",1,0))</f>
        <v>0</v>
      </c>
      <c r="AS47" s="170">
        <f>IF('Indicator Data'!AZ51="No Data",1,IF('Indicator Data imputation'!AT50&lt;&gt;"",1,0))</f>
        <v>0</v>
      </c>
      <c r="AT47" s="170">
        <f>IF('Indicator Data'!BA51="No Data",1,IF('Indicator Data imputation'!AU50&lt;&gt;"",1,0))</f>
        <v>0</v>
      </c>
      <c r="AU47" s="170">
        <f>IF('Indicator Data'!BB51="No Data",1,IF('Indicator Data imputation'!AV50&lt;&gt;"",1,0))</f>
        <v>0</v>
      </c>
      <c r="AV47" s="170">
        <f>IF('Indicator Data'!BC51="No Data",1,IF('Indicator Data imputation'!AW50&lt;&gt;"",1,0))</f>
        <v>0</v>
      </c>
      <c r="AW47" s="170">
        <f>IF('Indicator Data'!BD51="No Data",1,IF('Indicator Data imputation'!AX50&lt;&gt;"",1,0))</f>
        <v>0</v>
      </c>
      <c r="AX47" s="170">
        <f>IF('Indicator Data'!BE51="No Data",1,IF('Indicator Data imputation'!AY50&lt;&gt;"",1,0))</f>
        <v>0</v>
      </c>
      <c r="AY47" s="170">
        <f>IF('Indicator Data'!BF51="No Data",1,IF('Indicator Data imputation'!AZ50&lt;&gt;"",1,0))</f>
        <v>0</v>
      </c>
      <c r="AZ47" s="170">
        <f>IF('Indicator Data'!BG51="No Data",1,IF('Indicator Data imputation'!BA50&lt;&gt;"",1,0))</f>
        <v>0</v>
      </c>
      <c r="BA47" s="5">
        <f t="shared" si="0"/>
        <v>5</v>
      </c>
      <c r="BB47" s="172">
        <f t="shared" si="1"/>
        <v>9.8039215686274508E-2</v>
      </c>
    </row>
    <row r="48" spans="1:54" x14ac:dyDescent="0.25">
      <c r="A48" s="5" t="s">
        <v>85</v>
      </c>
      <c r="B48" s="170">
        <f>IF('Indicator Data'!I52="No Data",1,IF('Indicator Data imputation'!C51&lt;&gt;"",1,0))</f>
        <v>0</v>
      </c>
      <c r="C48" s="170">
        <f>IF('Indicator Data'!J52="No Data",1,IF('Indicator Data imputation'!D51&lt;&gt;"",1,0))</f>
        <v>0</v>
      </c>
      <c r="D48" s="170">
        <f>IF('Indicator Data'!K52="No Data",1,IF('Indicator Data imputation'!E51&lt;&gt;"",1,0))</f>
        <v>0</v>
      </c>
      <c r="E48" s="170">
        <f>IF('Indicator Data'!L52="No Data",1,IF('Indicator Data imputation'!F51&lt;&gt;"",1,0))</f>
        <v>0</v>
      </c>
      <c r="F48" s="170">
        <f>IF('Indicator Data'!M52="No Data",1,IF('Indicator Data imputation'!G51&lt;&gt;"",1,0))</f>
        <v>0</v>
      </c>
      <c r="G48" s="170">
        <f>IF('Indicator Data'!N52="No Data",1,IF('Indicator Data imputation'!H51&lt;&gt;"",1,0))</f>
        <v>0</v>
      </c>
      <c r="H48" s="170">
        <f>IF('Indicator Data'!O52="No Data",1,IF('Indicator Data imputation'!I51&lt;&gt;"",1,0))</f>
        <v>0</v>
      </c>
      <c r="I48" s="170">
        <f>IF('Indicator Data'!P52="No Data",1,IF('Indicator Data imputation'!J51&lt;&gt;"",1,0))</f>
        <v>0</v>
      </c>
      <c r="J48" s="170">
        <f>IF('Indicator Data'!Q52="No Data",1,IF('Indicator Data imputation'!K51&lt;&gt;"",1,0))</f>
        <v>0</v>
      </c>
      <c r="K48" s="170">
        <f>IF('Indicator Data'!R52="No Data",1,IF('Indicator Data imputation'!L51&lt;&gt;"",1,0))</f>
        <v>0</v>
      </c>
      <c r="L48" s="170">
        <f>IF('Indicator Data'!S52="No Data",1,IF('Indicator Data imputation'!M51&lt;&gt;"",1,0))</f>
        <v>0</v>
      </c>
      <c r="M48" s="170">
        <f>IF('Indicator Data'!T52="No Data",1,IF('Indicator Data imputation'!N51&lt;&gt;"",1,0))</f>
        <v>0</v>
      </c>
      <c r="N48" s="170">
        <f>IF('Indicator Data'!U52="No Data",1,IF('Indicator Data imputation'!O51&lt;&gt;"",1,0))</f>
        <v>0</v>
      </c>
      <c r="O48" s="170">
        <f>IF('Indicator Data'!V52="No Data",1,IF('Indicator Data imputation'!P51&lt;&gt;"",1,0))</f>
        <v>1</v>
      </c>
      <c r="P48" s="170">
        <f>IF('Indicator Data'!W52="No Data",1,IF('Indicator Data imputation'!Q51&lt;&gt;"",1,0))</f>
        <v>0</v>
      </c>
      <c r="Q48" s="170">
        <f>IF('Indicator Data'!X52="No Data",1,IF('Indicator Data imputation'!R51&lt;&gt;"",1,0))</f>
        <v>0</v>
      </c>
      <c r="R48" s="170">
        <f>IF('Indicator Data'!Y52="No Data",1,IF('Indicator Data imputation'!S51&lt;&gt;"",1,0))</f>
        <v>0</v>
      </c>
      <c r="S48" s="170">
        <f>IF('Indicator Data'!Z52="No Data",1,IF('Indicator Data imputation'!T51&lt;&gt;"",1,0))</f>
        <v>0</v>
      </c>
      <c r="T48" s="170">
        <f>IF('Indicator Data'!AA52="No Data",1,IF('Indicator Data imputation'!U51&lt;&gt;"",1,0))</f>
        <v>0</v>
      </c>
      <c r="U48" s="170">
        <f>IF('Indicator Data'!AB52="No Data",1,IF('Indicator Data imputation'!V51&lt;&gt;"",1,0))</f>
        <v>0</v>
      </c>
      <c r="V48" s="170">
        <f>IF('Indicator Data'!AC52="No Data",1,IF('Indicator Data imputation'!W51&lt;&gt;"",1,0))</f>
        <v>0</v>
      </c>
      <c r="W48" s="170">
        <f>IF('Indicator Data'!AD52="No Data",1,IF('Indicator Data imputation'!X51&lt;&gt;"",1,0))</f>
        <v>0</v>
      </c>
      <c r="X48" s="170">
        <f>IF('Indicator Data'!AE52="No Data",1,IF('Indicator Data imputation'!Y51&lt;&gt;"",1,0))</f>
        <v>0</v>
      </c>
      <c r="Y48" s="170">
        <f>IF('Indicator Data'!AF52="No Data",1,IF('Indicator Data imputation'!Z51&lt;&gt;"",1,0))</f>
        <v>1</v>
      </c>
      <c r="Z48" s="170">
        <f>IF('Indicator Data'!AG52="No Data",1,IF('Indicator Data imputation'!AA51&lt;&gt;"",1,0))</f>
        <v>0</v>
      </c>
      <c r="AA48" s="170">
        <f>IF('Indicator Data'!AH52="No Data",1,IF('Indicator Data imputation'!AB51&lt;&gt;"",1,0))</f>
        <v>0</v>
      </c>
      <c r="AB48" s="170">
        <f>IF('Indicator Data'!AI52="No Data",1,IF('Indicator Data imputation'!AC51&lt;&gt;"",1,0))</f>
        <v>0</v>
      </c>
      <c r="AC48" s="170">
        <f>IF('Indicator Data'!AJ52="No Data",1,IF('Indicator Data imputation'!AD51&lt;&gt;"",1,0))</f>
        <v>0</v>
      </c>
      <c r="AD48" s="170">
        <f>IF('Indicator Data'!AK52="No Data",1,IF('Indicator Data imputation'!AE51&lt;&gt;"",1,0))</f>
        <v>0</v>
      </c>
      <c r="AE48" s="170">
        <f>IF('Indicator Data'!AL52="No Data",1,IF('Indicator Data imputation'!AF51&lt;&gt;"",1,0))</f>
        <v>0</v>
      </c>
      <c r="AF48" s="170">
        <f>IF('Indicator Data'!AM52="No Data",1,IF('Indicator Data imputation'!AG51&lt;&gt;"",1,0))</f>
        <v>0</v>
      </c>
      <c r="AG48" s="170">
        <f>IF('Indicator Data'!AN52="No Data",1,IF('Indicator Data imputation'!AH51&lt;&gt;"",1,0))</f>
        <v>0</v>
      </c>
      <c r="AH48" s="170">
        <f>IF('Indicator Data'!AO52="No Data",1,IF('Indicator Data imputation'!AI51&lt;&gt;"",1,0))</f>
        <v>0</v>
      </c>
      <c r="AI48" s="170">
        <f>IF('Indicator Data'!AP52="No Data",1,IF('Indicator Data imputation'!AJ51&lt;&gt;"",1,0))</f>
        <v>1</v>
      </c>
      <c r="AJ48" s="170">
        <f>IF('Indicator Data'!AQ52="No Data",1,IF('Indicator Data imputation'!AK51&lt;&gt;"",1,0))</f>
        <v>1</v>
      </c>
      <c r="AK48" s="170">
        <f>IF('Indicator Data'!AR52="No Data",1,IF('Indicator Data imputation'!AL51&lt;&gt;"",1,0))</f>
        <v>0</v>
      </c>
      <c r="AL48" s="170">
        <f>IF('Indicator Data'!AS52="No Data",1,IF('Indicator Data imputation'!AM51&lt;&gt;"",1,0))</f>
        <v>0</v>
      </c>
      <c r="AM48" s="170">
        <f>IF('Indicator Data'!AT52="No Data",1,IF('Indicator Data imputation'!AN51&lt;&gt;"",1,0))</f>
        <v>0</v>
      </c>
      <c r="AN48" s="170">
        <f>IF('Indicator Data'!AU52="No Data",1,IF('Indicator Data imputation'!AO51&lt;&gt;"",1,0))</f>
        <v>0</v>
      </c>
      <c r="AO48" s="170">
        <f>IF('Indicator Data'!AV52="No Data",1,IF('Indicator Data imputation'!AP51&lt;&gt;"",1,0))</f>
        <v>1</v>
      </c>
      <c r="AP48" s="170">
        <f>IF('Indicator Data'!AW52="No Data",1,IF('Indicator Data imputation'!AQ51&lt;&gt;"",1,0))</f>
        <v>0</v>
      </c>
      <c r="AQ48" s="170">
        <f>IF('Indicator Data'!AX52="No Data",1,IF('Indicator Data imputation'!AR51&lt;&gt;"",1,0))</f>
        <v>0</v>
      </c>
      <c r="AR48" s="170">
        <f>IF('Indicator Data'!AY52="No Data",1,IF('Indicator Data imputation'!AS51&lt;&gt;"",1,0))</f>
        <v>0</v>
      </c>
      <c r="AS48" s="170">
        <f>IF('Indicator Data'!AZ52="No Data",1,IF('Indicator Data imputation'!AT51&lt;&gt;"",1,0))</f>
        <v>0</v>
      </c>
      <c r="AT48" s="170">
        <f>IF('Indicator Data'!BA52="No Data",1,IF('Indicator Data imputation'!AU51&lt;&gt;"",1,0))</f>
        <v>0</v>
      </c>
      <c r="AU48" s="170">
        <f>IF('Indicator Data'!BB52="No Data",1,IF('Indicator Data imputation'!AV51&lt;&gt;"",1,0))</f>
        <v>0</v>
      </c>
      <c r="AV48" s="170">
        <f>IF('Indicator Data'!BC52="No Data",1,IF('Indicator Data imputation'!AW51&lt;&gt;"",1,0))</f>
        <v>0</v>
      </c>
      <c r="AW48" s="170">
        <f>IF('Indicator Data'!BD52="No Data",1,IF('Indicator Data imputation'!AX51&lt;&gt;"",1,0))</f>
        <v>0</v>
      </c>
      <c r="AX48" s="170">
        <f>IF('Indicator Data'!BE52="No Data",1,IF('Indicator Data imputation'!AY51&lt;&gt;"",1,0))</f>
        <v>0</v>
      </c>
      <c r="AY48" s="170">
        <f>IF('Indicator Data'!BF52="No Data",1,IF('Indicator Data imputation'!AZ51&lt;&gt;"",1,0))</f>
        <v>0</v>
      </c>
      <c r="AZ48" s="170">
        <f>IF('Indicator Data'!BG52="No Data",1,IF('Indicator Data imputation'!BA51&lt;&gt;"",1,0))</f>
        <v>0</v>
      </c>
      <c r="BA48" s="5">
        <f t="shared" si="0"/>
        <v>5</v>
      </c>
      <c r="BB48" s="172">
        <f t="shared" si="1"/>
        <v>9.8039215686274508E-2</v>
      </c>
    </row>
    <row r="49" spans="1:54" x14ac:dyDescent="0.25">
      <c r="A49" s="5" t="s">
        <v>87</v>
      </c>
      <c r="B49" s="170">
        <f>IF('Indicator Data'!I53="No Data",1,IF('Indicator Data imputation'!C52&lt;&gt;"",1,0))</f>
        <v>0</v>
      </c>
      <c r="C49" s="170">
        <f>IF('Indicator Data'!J53="No Data",1,IF('Indicator Data imputation'!D52&lt;&gt;"",1,0))</f>
        <v>0</v>
      </c>
      <c r="D49" s="170">
        <f>IF('Indicator Data'!K53="No Data",1,IF('Indicator Data imputation'!E52&lt;&gt;"",1,0))</f>
        <v>0</v>
      </c>
      <c r="E49" s="170">
        <f>IF('Indicator Data'!L53="No Data",1,IF('Indicator Data imputation'!F52&lt;&gt;"",1,0))</f>
        <v>0</v>
      </c>
      <c r="F49" s="170">
        <f>IF('Indicator Data'!M53="No Data",1,IF('Indicator Data imputation'!G52&lt;&gt;"",1,0))</f>
        <v>0</v>
      </c>
      <c r="G49" s="170">
        <f>IF('Indicator Data'!N53="No Data",1,IF('Indicator Data imputation'!H52&lt;&gt;"",1,0))</f>
        <v>0</v>
      </c>
      <c r="H49" s="170">
        <f>IF('Indicator Data'!O53="No Data",1,IF('Indicator Data imputation'!I52&lt;&gt;"",1,0))</f>
        <v>0</v>
      </c>
      <c r="I49" s="170">
        <f>IF('Indicator Data'!P53="No Data",1,IF('Indicator Data imputation'!J52&lt;&gt;"",1,0))</f>
        <v>0</v>
      </c>
      <c r="J49" s="170">
        <f>IF('Indicator Data'!Q53="No Data",1,IF('Indicator Data imputation'!K52&lt;&gt;"",1,0))</f>
        <v>0</v>
      </c>
      <c r="K49" s="170">
        <f>IF('Indicator Data'!R53="No Data",1,IF('Indicator Data imputation'!L52&lt;&gt;"",1,0))</f>
        <v>1</v>
      </c>
      <c r="L49" s="170">
        <f>IF('Indicator Data'!S53="No Data",1,IF('Indicator Data imputation'!M52&lt;&gt;"",1,0))</f>
        <v>0</v>
      </c>
      <c r="M49" s="170">
        <f>IF('Indicator Data'!T53="No Data",1,IF('Indicator Data imputation'!N52&lt;&gt;"",1,0))</f>
        <v>0</v>
      </c>
      <c r="N49" s="170">
        <f>IF('Indicator Data'!U53="No Data",1,IF('Indicator Data imputation'!O52&lt;&gt;"",1,0))</f>
        <v>0</v>
      </c>
      <c r="O49" s="170">
        <f>IF('Indicator Data'!V53="No Data",1,IF('Indicator Data imputation'!P52&lt;&gt;"",1,0))</f>
        <v>0</v>
      </c>
      <c r="P49" s="170">
        <f>IF('Indicator Data'!W53="No Data",1,IF('Indicator Data imputation'!Q52&lt;&gt;"",1,0))</f>
        <v>0</v>
      </c>
      <c r="Q49" s="170">
        <f>IF('Indicator Data'!X53="No Data",1,IF('Indicator Data imputation'!R52&lt;&gt;"",1,0))</f>
        <v>1</v>
      </c>
      <c r="R49" s="170">
        <f>IF('Indicator Data'!Y53="No Data",1,IF('Indicator Data imputation'!S52&lt;&gt;"",1,0))</f>
        <v>0</v>
      </c>
      <c r="S49" s="170">
        <f>IF('Indicator Data'!Z53="No Data",1,IF('Indicator Data imputation'!T52&lt;&gt;"",1,0))</f>
        <v>0</v>
      </c>
      <c r="T49" s="170">
        <f>IF('Indicator Data'!AA53="No Data",1,IF('Indicator Data imputation'!U52&lt;&gt;"",1,0))</f>
        <v>0</v>
      </c>
      <c r="U49" s="170">
        <f>IF('Indicator Data'!AB53="No Data",1,IF('Indicator Data imputation'!V52&lt;&gt;"",1,0))</f>
        <v>1</v>
      </c>
      <c r="V49" s="170">
        <f>IF('Indicator Data'!AC53="No Data",1,IF('Indicator Data imputation'!W52&lt;&gt;"",1,0))</f>
        <v>0</v>
      </c>
      <c r="W49" s="170">
        <f>IF('Indicator Data'!AD53="No Data",1,IF('Indicator Data imputation'!X52&lt;&gt;"",1,0))</f>
        <v>1</v>
      </c>
      <c r="X49" s="170">
        <f>IF('Indicator Data'!AE53="No Data",1,IF('Indicator Data imputation'!Y52&lt;&gt;"",1,0))</f>
        <v>1</v>
      </c>
      <c r="Y49" s="170">
        <f>IF('Indicator Data'!AF53="No Data",1,IF('Indicator Data imputation'!Z52&lt;&gt;"",1,0))</f>
        <v>1</v>
      </c>
      <c r="Z49" s="170">
        <f>IF('Indicator Data'!AG53="No Data",1,IF('Indicator Data imputation'!AA52&lt;&gt;"",1,0))</f>
        <v>0</v>
      </c>
      <c r="AA49" s="170">
        <f>IF('Indicator Data'!AH53="No Data",1,IF('Indicator Data imputation'!AB52&lt;&gt;"",1,0))</f>
        <v>0</v>
      </c>
      <c r="AB49" s="170">
        <f>IF('Indicator Data'!AI53="No Data",1,IF('Indicator Data imputation'!AC52&lt;&gt;"",1,0))</f>
        <v>0</v>
      </c>
      <c r="AC49" s="170">
        <f>IF('Indicator Data'!AJ53="No Data",1,IF('Indicator Data imputation'!AD52&lt;&gt;"",1,0))</f>
        <v>0</v>
      </c>
      <c r="AD49" s="170">
        <f>IF('Indicator Data'!AK53="No Data",1,IF('Indicator Data imputation'!AE52&lt;&gt;"",1,0))</f>
        <v>0</v>
      </c>
      <c r="AE49" s="170">
        <f>IF('Indicator Data'!AL53="No Data",1,IF('Indicator Data imputation'!AF52&lt;&gt;"",1,0))</f>
        <v>0</v>
      </c>
      <c r="AF49" s="170">
        <f>IF('Indicator Data'!AM53="No Data",1,IF('Indicator Data imputation'!AG52&lt;&gt;"",1,0))</f>
        <v>0</v>
      </c>
      <c r="AG49" s="170">
        <f>IF('Indicator Data'!AN53="No Data",1,IF('Indicator Data imputation'!AH52&lt;&gt;"",1,0))</f>
        <v>0</v>
      </c>
      <c r="AH49" s="170">
        <f>IF('Indicator Data'!AO53="No Data",1,IF('Indicator Data imputation'!AI52&lt;&gt;"",1,0))</f>
        <v>0</v>
      </c>
      <c r="AI49" s="170">
        <f>IF('Indicator Data'!AP53="No Data",1,IF('Indicator Data imputation'!AJ52&lt;&gt;"",1,0))</f>
        <v>1</v>
      </c>
      <c r="AJ49" s="170">
        <f>IF('Indicator Data'!AQ53="No Data",1,IF('Indicator Data imputation'!AK52&lt;&gt;"",1,0))</f>
        <v>1</v>
      </c>
      <c r="AK49" s="170">
        <f>IF('Indicator Data'!AR53="No Data",1,IF('Indicator Data imputation'!AL52&lt;&gt;"",1,0))</f>
        <v>1</v>
      </c>
      <c r="AL49" s="170">
        <f>IF('Indicator Data'!AS53="No Data",1,IF('Indicator Data imputation'!AM52&lt;&gt;"",1,0))</f>
        <v>0</v>
      </c>
      <c r="AM49" s="170">
        <f>IF('Indicator Data'!AT53="No Data",1,IF('Indicator Data imputation'!AN52&lt;&gt;"",1,0))</f>
        <v>1</v>
      </c>
      <c r="AN49" s="170">
        <f>IF('Indicator Data'!AU53="No Data",1,IF('Indicator Data imputation'!AO52&lt;&gt;"",1,0))</f>
        <v>1</v>
      </c>
      <c r="AO49" s="170">
        <f>IF('Indicator Data'!AV53="No Data",1,IF('Indicator Data imputation'!AP52&lt;&gt;"",1,0))</f>
        <v>1</v>
      </c>
      <c r="AP49" s="170">
        <f>IF('Indicator Data'!AW53="No Data",1,IF('Indicator Data imputation'!AQ52&lt;&gt;"",1,0))</f>
        <v>0</v>
      </c>
      <c r="AQ49" s="170">
        <f>IF('Indicator Data'!AX53="No Data",1,IF('Indicator Data imputation'!AR52&lt;&gt;"",1,0))</f>
        <v>0</v>
      </c>
      <c r="AR49" s="170">
        <f>IF('Indicator Data'!AY53="No Data",1,IF('Indicator Data imputation'!AS52&lt;&gt;"",1,0))</f>
        <v>0</v>
      </c>
      <c r="AS49" s="170">
        <f>IF('Indicator Data'!AZ53="No Data",1,IF('Indicator Data imputation'!AT52&lt;&gt;"",1,0))</f>
        <v>0</v>
      </c>
      <c r="AT49" s="170">
        <f>IF('Indicator Data'!BA53="No Data",1,IF('Indicator Data imputation'!AU52&lt;&gt;"",1,0))</f>
        <v>0</v>
      </c>
      <c r="AU49" s="170">
        <f>IF('Indicator Data'!BB53="No Data",1,IF('Indicator Data imputation'!AV52&lt;&gt;"",1,0))</f>
        <v>0</v>
      </c>
      <c r="AV49" s="170">
        <f>IF('Indicator Data'!BC53="No Data",1,IF('Indicator Data imputation'!AW52&lt;&gt;"",1,0))</f>
        <v>0</v>
      </c>
      <c r="AW49" s="170">
        <f>IF('Indicator Data'!BD53="No Data",1,IF('Indicator Data imputation'!AX52&lt;&gt;"",1,0))</f>
        <v>0</v>
      </c>
      <c r="AX49" s="170">
        <f>IF('Indicator Data'!BE53="No Data",1,IF('Indicator Data imputation'!AY52&lt;&gt;"",1,0))</f>
        <v>0</v>
      </c>
      <c r="AY49" s="170">
        <f>IF('Indicator Data'!BF53="No Data",1,IF('Indicator Data imputation'!AZ52&lt;&gt;"",1,0))</f>
        <v>0</v>
      </c>
      <c r="AZ49" s="170">
        <f>IF('Indicator Data'!BG53="No Data",1,IF('Indicator Data imputation'!BA52&lt;&gt;"",1,0))</f>
        <v>0</v>
      </c>
      <c r="BA49" s="5">
        <f t="shared" si="0"/>
        <v>12</v>
      </c>
      <c r="BB49" s="172">
        <f t="shared" si="1"/>
        <v>0.23529411764705882</v>
      </c>
    </row>
    <row r="50" spans="1:54" x14ac:dyDescent="0.25">
      <c r="A50" s="5" t="s">
        <v>89</v>
      </c>
      <c r="B50" s="170">
        <f>IF('Indicator Data'!I54="No Data",1,IF('Indicator Data imputation'!C53&lt;&gt;"",1,0))</f>
        <v>0</v>
      </c>
      <c r="C50" s="170">
        <f>IF('Indicator Data'!J54="No Data",1,IF('Indicator Data imputation'!D53&lt;&gt;"",1,0))</f>
        <v>0</v>
      </c>
      <c r="D50" s="170">
        <f>IF('Indicator Data'!K54="No Data",1,IF('Indicator Data imputation'!E53&lt;&gt;"",1,0))</f>
        <v>0</v>
      </c>
      <c r="E50" s="170">
        <f>IF('Indicator Data'!L54="No Data",1,IF('Indicator Data imputation'!F53&lt;&gt;"",1,0))</f>
        <v>0</v>
      </c>
      <c r="F50" s="170">
        <f>IF('Indicator Data'!M54="No Data",1,IF('Indicator Data imputation'!G53&lt;&gt;"",1,0))</f>
        <v>0</v>
      </c>
      <c r="G50" s="170">
        <f>IF('Indicator Data'!N54="No Data",1,IF('Indicator Data imputation'!H53&lt;&gt;"",1,0))</f>
        <v>0</v>
      </c>
      <c r="H50" s="170">
        <f>IF('Indicator Data'!O54="No Data",1,IF('Indicator Data imputation'!I53&lt;&gt;"",1,0))</f>
        <v>0</v>
      </c>
      <c r="I50" s="170">
        <f>IF('Indicator Data'!P54="No Data",1,IF('Indicator Data imputation'!J53&lt;&gt;"",1,0))</f>
        <v>0</v>
      </c>
      <c r="J50" s="170">
        <f>IF('Indicator Data'!Q54="No Data",1,IF('Indicator Data imputation'!K53&lt;&gt;"",1,0))</f>
        <v>0</v>
      </c>
      <c r="K50" s="170">
        <f>IF('Indicator Data'!R54="No Data",1,IF('Indicator Data imputation'!L53&lt;&gt;"",1,0))</f>
        <v>0</v>
      </c>
      <c r="L50" s="170">
        <f>IF('Indicator Data'!S54="No Data",1,IF('Indicator Data imputation'!M53&lt;&gt;"",1,0))</f>
        <v>0</v>
      </c>
      <c r="M50" s="170">
        <f>IF('Indicator Data'!T54="No Data",1,IF('Indicator Data imputation'!N53&lt;&gt;"",1,0))</f>
        <v>0</v>
      </c>
      <c r="N50" s="170">
        <f>IF('Indicator Data'!U54="No Data",1,IF('Indicator Data imputation'!O53&lt;&gt;"",1,0))</f>
        <v>0</v>
      </c>
      <c r="O50" s="170">
        <f>IF('Indicator Data'!V54="No Data",1,IF('Indicator Data imputation'!P53&lt;&gt;"",1,0))</f>
        <v>0</v>
      </c>
      <c r="P50" s="170">
        <f>IF('Indicator Data'!W54="No Data",1,IF('Indicator Data imputation'!Q53&lt;&gt;"",1,0))</f>
        <v>0</v>
      </c>
      <c r="Q50" s="170">
        <f>IF('Indicator Data'!X54="No Data",1,IF('Indicator Data imputation'!R53&lt;&gt;"",1,0))</f>
        <v>0</v>
      </c>
      <c r="R50" s="170">
        <f>IF('Indicator Data'!Y54="No Data",1,IF('Indicator Data imputation'!S53&lt;&gt;"",1,0))</f>
        <v>0</v>
      </c>
      <c r="S50" s="170">
        <f>IF('Indicator Data'!Z54="No Data",1,IF('Indicator Data imputation'!T53&lt;&gt;"",1,0))</f>
        <v>0</v>
      </c>
      <c r="T50" s="170">
        <f>IF('Indicator Data'!AA54="No Data",1,IF('Indicator Data imputation'!U53&lt;&gt;"",1,0))</f>
        <v>0</v>
      </c>
      <c r="U50" s="170">
        <f>IF('Indicator Data'!AB54="No Data",1,IF('Indicator Data imputation'!V53&lt;&gt;"",1,0))</f>
        <v>0</v>
      </c>
      <c r="V50" s="170">
        <f>IF('Indicator Data'!AC54="No Data",1,IF('Indicator Data imputation'!W53&lt;&gt;"",1,0))</f>
        <v>0</v>
      </c>
      <c r="W50" s="170">
        <f>IF('Indicator Data'!AD54="No Data",1,IF('Indicator Data imputation'!X53&lt;&gt;"",1,0))</f>
        <v>0</v>
      </c>
      <c r="X50" s="170">
        <f>IF('Indicator Data'!AE54="No Data",1,IF('Indicator Data imputation'!Y53&lt;&gt;"",1,0))</f>
        <v>0</v>
      </c>
      <c r="Y50" s="170">
        <f>IF('Indicator Data'!AF54="No Data",1,IF('Indicator Data imputation'!Z53&lt;&gt;"",1,0))</f>
        <v>0</v>
      </c>
      <c r="Z50" s="170">
        <f>IF('Indicator Data'!AG54="No Data",1,IF('Indicator Data imputation'!AA53&lt;&gt;"",1,0))</f>
        <v>0</v>
      </c>
      <c r="AA50" s="170">
        <f>IF('Indicator Data'!AH54="No Data",1,IF('Indicator Data imputation'!AB53&lt;&gt;"",1,0))</f>
        <v>0</v>
      </c>
      <c r="AB50" s="170">
        <f>IF('Indicator Data'!AI54="No Data",1,IF('Indicator Data imputation'!AC53&lt;&gt;"",1,0))</f>
        <v>0</v>
      </c>
      <c r="AC50" s="170">
        <f>IF('Indicator Data'!AJ54="No Data",1,IF('Indicator Data imputation'!AD53&lt;&gt;"",1,0))</f>
        <v>0</v>
      </c>
      <c r="AD50" s="170">
        <f>IF('Indicator Data'!AK54="No Data",1,IF('Indicator Data imputation'!AE53&lt;&gt;"",1,0))</f>
        <v>0</v>
      </c>
      <c r="AE50" s="170">
        <f>IF('Indicator Data'!AL54="No Data",1,IF('Indicator Data imputation'!AF53&lt;&gt;"",1,0))</f>
        <v>0</v>
      </c>
      <c r="AF50" s="170">
        <f>IF('Indicator Data'!AM54="No Data",1,IF('Indicator Data imputation'!AG53&lt;&gt;"",1,0))</f>
        <v>0</v>
      </c>
      <c r="AG50" s="170">
        <f>IF('Indicator Data'!AN54="No Data",1,IF('Indicator Data imputation'!AH53&lt;&gt;"",1,0))</f>
        <v>0</v>
      </c>
      <c r="AH50" s="170">
        <f>IF('Indicator Data'!AO54="No Data",1,IF('Indicator Data imputation'!AI53&lt;&gt;"",1,0))</f>
        <v>0</v>
      </c>
      <c r="AI50" s="170">
        <f>IF('Indicator Data'!AP54="No Data",1,IF('Indicator Data imputation'!AJ53&lt;&gt;"",1,0))</f>
        <v>0</v>
      </c>
      <c r="AJ50" s="170">
        <f>IF('Indicator Data'!AQ54="No Data",1,IF('Indicator Data imputation'!AK53&lt;&gt;"",1,0))</f>
        <v>0</v>
      </c>
      <c r="AK50" s="170">
        <f>IF('Indicator Data'!AR54="No Data",1,IF('Indicator Data imputation'!AL53&lt;&gt;"",1,0))</f>
        <v>0</v>
      </c>
      <c r="AL50" s="170">
        <f>IF('Indicator Data'!AS54="No Data",1,IF('Indicator Data imputation'!AM53&lt;&gt;"",1,0))</f>
        <v>0</v>
      </c>
      <c r="AM50" s="170">
        <f>IF('Indicator Data'!AT54="No Data",1,IF('Indicator Data imputation'!AN53&lt;&gt;"",1,0))</f>
        <v>0</v>
      </c>
      <c r="AN50" s="170">
        <f>IF('Indicator Data'!AU54="No Data",1,IF('Indicator Data imputation'!AO53&lt;&gt;"",1,0))</f>
        <v>0</v>
      </c>
      <c r="AO50" s="170">
        <f>IF('Indicator Data'!AV54="No Data",1,IF('Indicator Data imputation'!AP53&lt;&gt;"",1,0))</f>
        <v>0</v>
      </c>
      <c r="AP50" s="170">
        <f>IF('Indicator Data'!AW54="No Data",1,IF('Indicator Data imputation'!AQ53&lt;&gt;"",1,0))</f>
        <v>0</v>
      </c>
      <c r="AQ50" s="170">
        <f>IF('Indicator Data'!AX54="No Data",1,IF('Indicator Data imputation'!AR53&lt;&gt;"",1,0))</f>
        <v>0</v>
      </c>
      <c r="AR50" s="170">
        <f>IF('Indicator Data'!AY54="No Data",1,IF('Indicator Data imputation'!AS53&lt;&gt;"",1,0))</f>
        <v>0</v>
      </c>
      <c r="AS50" s="170">
        <f>IF('Indicator Data'!AZ54="No Data",1,IF('Indicator Data imputation'!AT53&lt;&gt;"",1,0))</f>
        <v>0</v>
      </c>
      <c r="AT50" s="170">
        <f>IF('Indicator Data'!BA54="No Data",1,IF('Indicator Data imputation'!AU53&lt;&gt;"",1,0))</f>
        <v>0</v>
      </c>
      <c r="AU50" s="170">
        <f>IF('Indicator Data'!BB54="No Data",1,IF('Indicator Data imputation'!AV53&lt;&gt;"",1,0))</f>
        <v>0</v>
      </c>
      <c r="AV50" s="170">
        <f>IF('Indicator Data'!BC54="No Data",1,IF('Indicator Data imputation'!AW53&lt;&gt;"",1,0))</f>
        <v>0</v>
      </c>
      <c r="AW50" s="170">
        <f>IF('Indicator Data'!BD54="No Data",1,IF('Indicator Data imputation'!AX53&lt;&gt;"",1,0))</f>
        <v>0</v>
      </c>
      <c r="AX50" s="170">
        <f>IF('Indicator Data'!BE54="No Data",1,IF('Indicator Data imputation'!AY53&lt;&gt;"",1,0))</f>
        <v>0</v>
      </c>
      <c r="AY50" s="170">
        <f>IF('Indicator Data'!BF54="No Data",1,IF('Indicator Data imputation'!AZ53&lt;&gt;"",1,0))</f>
        <v>0</v>
      </c>
      <c r="AZ50" s="170">
        <f>IF('Indicator Data'!BG54="No Data",1,IF('Indicator Data imputation'!BA53&lt;&gt;"",1,0))</f>
        <v>0</v>
      </c>
      <c r="BA50" s="5">
        <f t="shared" si="0"/>
        <v>0</v>
      </c>
      <c r="BB50" s="172">
        <f t="shared" si="1"/>
        <v>0</v>
      </c>
    </row>
    <row r="51" spans="1:54" x14ac:dyDescent="0.25">
      <c r="A51" s="5" t="s">
        <v>92</v>
      </c>
      <c r="B51" s="170">
        <f>IF('Indicator Data'!I55="No Data",1,IF('Indicator Data imputation'!C54&lt;&gt;"",1,0))</f>
        <v>0</v>
      </c>
      <c r="C51" s="170">
        <f>IF('Indicator Data'!J55="No Data",1,IF('Indicator Data imputation'!D54&lt;&gt;"",1,0))</f>
        <v>0</v>
      </c>
      <c r="D51" s="170">
        <f>IF('Indicator Data'!K55="No Data",1,IF('Indicator Data imputation'!E54&lt;&gt;"",1,0))</f>
        <v>0</v>
      </c>
      <c r="E51" s="170">
        <f>IF('Indicator Data'!L55="No Data",1,IF('Indicator Data imputation'!F54&lt;&gt;"",1,0))</f>
        <v>0</v>
      </c>
      <c r="F51" s="170">
        <f>IF('Indicator Data'!M55="No Data",1,IF('Indicator Data imputation'!G54&lt;&gt;"",1,0))</f>
        <v>0</v>
      </c>
      <c r="G51" s="170">
        <f>IF('Indicator Data'!N55="No Data",1,IF('Indicator Data imputation'!H54&lt;&gt;"",1,0))</f>
        <v>0</v>
      </c>
      <c r="H51" s="170">
        <f>IF('Indicator Data'!O55="No Data",1,IF('Indicator Data imputation'!I54&lt;&gt;"",1,0))</f>
        <v>0</v>
      </c>
      <c r="I51" s="170">
        <f>IF('Indicator Data'!P55="No Data",1,IF('Indicator Data imputation'!J54&lt;&gt;"",1,0))</f>
        <v>0</v>
      </c>
      <c r="J51" s="170">
        <f>IF('Indicator Data'!Q55="No Data",1,IF('Indicator Data imputation'!K54&lt;&gt;"",1,0))</f>
        <v>0</v>
      </c>
      <c r="K51" s="170">
        <f>IF('Indicator Data'!R55="No Data",1,IF('Indicator Data imputation'!L54&lt;&gt;"",1,0))</f>
        <v>0</v>
      </c>
      <c r="L51" s="170">
        <f>IF('Indicator Data'!S55="No Data",1,IF('Indicator Data imputation'!M54&lt;&gt;"",1,0))</f>
        <v>0</v>
      </c>
      <c r="M51" s="170">
        <f>IF('Indicator Data'!T55="No Data",1,IF('Indicator Data imputation'!N54&lt;&gt;"",1,0))</f>
        <v>0</v>
      </c>
      <c r="N51" s="170">
        <f>IF('Indicator Data'!U55="No Data",1,IF('Indicator Data imputation'!O54&lt;&gt;"",1,0))</f>
        <v>0</v>
      </c>
      <c r="O51" s="170">
        <f>IF('Indicator Data'!V55="No Data",1,IF('Indicator Data imputation'!P54&lt;&gt;"",1,0))</f>
        <v>0</v>
      </c>
      <c r="P51" s="170">
        <f>IF('Indicator Data'!W55="No Data",1,IF('Indicator Data imputation'!Q54&lt;&gt;"",1,0))</f>
        <v>0</v>
      </c>
      <c r="Q51" s="170">
        <f>IF('Indicator Data'!X55="No Data",1,IF('Indicator Data imputation'!R54&lt;&gt;"",1,0))</f>
        <v>0</v>
      </c>
      <c r="R51" s="170">
        <f>IF('Indicator Data'!Y55="No Data",1,IF('Indicator Data imputation'!S54&lt;&gt;"",1,0))</f>
        <v>0</v>
      </c>
      <c r="S51" s="170">
        <f>IF('Indicator Data'!Z55="No Data",1,IF('Indicator Data imputation'!T54&lt;&gt;"",1,0))</f>
        <v>0</v>
      </c>
      <c r="T51" s="170">
        <f>IF('Indicator Data'!AA55="No Data",1,IF('Indicator Data imputation'!U54&lt;&gt;"",1,0))</f>
        <v>0</v>
      </c>
      <c r="U51" s="170">
        <f>IF('Indicator Data'!AB55="No Data",1,IF('Indicator Data imputation'!V54&lt;&gt;"",1,0))</f>
        <v>0</v>
      </c>
      <c r="V51" s="170">
        <f>IF('Indicator Data'!AC55="No Data",1,IF('Indicator Data imputation'!W54&lt;&gt;"",1,0))</f>
        <v>0</v>
      </c>
      <c r="W51" s="170">
        <f>IF('Indicator Data'!AD55="No Data",1,IF('Indicator Data imputation'!X54&lt;&gt;"",1,0))</f>
        <v>0</v>
      </c>
      <c r="X51" s="170">
        <f>IF('Indicator Data'!AE55="No Data",1,IF('Indicator Data imputation'!Y54&lt;&gt;"",1,0))</f>
        <v>0</v>
      </c>
      <c r="Y51" s="170">
        <f>IF('Indicator Data'!AF55="No Data",1,IF('Indicator Data imputation'!Z54&lt;&gt;"",1,0))</f>
        <v>0</v>
      </c>
      <c r="Z51" s="170">
        <f>IF('Indicator Data'!AG55="No Data",1,IF('Indicator Data imputation'!AA54&lt;&gt;"",1,0))</f>
        <v>0</v>
      </c>
      <c r="AA51" s="170">
        <f>IF('Indicator Data'!AH55="No Data",1,IF('Indicator Data imputation'!AB54&lt;&gt;"",1,0))</f>
        <v>0</v>
      </c>
      <c r="AB51" s="170">
        <f>IF('Indicator Data'!AI55="No Data",1,IF('Indicator Data imputation'!AC54&lt;&gt;"",1,0))</f>
        <v>0</v>
      </c>
      <c r="AC51" s="170">
        <f>IF('Indicator Data'!AJ55="No Data",1,IF('Indicator Data imputation'!AD54&lt;&gt;"",1,0))</f>
        <v>0</v>
      </c>
      <c r="AD51" s="170">
        <f>IF('Indicator Data'!AK55="No Data",1,IF('Indicator Data imputation'!AE54&lt;&gt;"",1,0))</f>
        <v>0</v>
      </c>
      <c r="AE51" s="170">
        <f>IF('Indicator Data'!AL55="No Data",1,IF('Indicator Data imputation'!AF54&lt;&gt;"",1,0))</f>
        <v>0</v>
      </c>
      <c r="AF51" s="170">
        <f>IF('Indicator Data'!AM55="No Data",1,IF('Indicator Data imputation'!AG54&lt;&gt;"",1,0))</f>
        <v>0</v>
      </c>
      <c r="AG51" s="170">
        <f>IF('Indicator Data'!AN55="No Data",1,IF('Indicator Data imputation'!AH54&lt;&gt;"",1,0))</f>
        <v>0</v>
      </c>
      <c r="AH51" s="170">
        <f>IF('Indicator Data'!AO55="No Data",1,IF('Indicator Data imputation'!AI54&lt;&gt;"",1,0))</f>
        <v>0</v>
      </c>
      <c r="AI51" s="170">
        <f>IF('Indicator Data'!AP55="No Data",1,IF('Indicator Data imputation'!AJ54&lt;&gt;"",1,0))</f>
        <v>0</v>
      </c>
      <c r="AJ51" s="170">
        <f>IF('Indicator Data'!AQ55="No Data",1,IF('Indicator Data imputation'!AK54&lt;&gt;"",1,0))</f>
        <v>0</v>
      </c>
      <c r="AK51" s="170">
        <f>IF('Indicator Data'!AR55="No Data",1,IF('Indicator Data imputation'!AL54&lt;&gt;"",1,0))</f>
        <v>0</v>
      </c>
      <c r="AL51" s="170">
        <f>IF('Indicator Data'!AS55="No Data",1,IF('Indicator Data imputation'!AM54&lt;&gt;"",1,0))</f>
        <v>0</v>
      </c>
      <c r="AM51" s="170">
        <f>IF('Indicator Data'!AT55="No Data",1,IF('Indicator Data imputation'!AN54&lt;&gt;"",1,0))</f>
        <v>0</v>
      </c>
      <c r="AN51" s="170">
        <f>IF('Indicator Data'!AU55="No Data",1,IF('Indicator Data imputation'!AO54&lt;&gt;"",1,0))</f>
        <v>0</v>
      </c>
      <c r="AO51" s="170">
        <f>IF('Indicator Data'!AV55="No Data",1,IF('Indicator Data imputation'!AP54&lt;&gt;"",1,0))</f>
        <v>0</v>
      </c>
      <c r="AP51" s="170">
        <f>IF('Indicator Data'!AW55="No Data",1,IF('Indicator Data imputation'!AQ54&lt;&gt;"",1,0))</f>
        <v>0</v>
      </c>
      <c r="AQ51" s="170">
        <f>IF('Indicator Data'!AX55="No Data",1,IF('Indicator Data imputation'!AR54&lt;&gt;"",1,0))</f>
        <v>0</v>
      </c>
      <c r="AR51" s="170">
        <f>IF('Indicator Data'!AY55="No Data",1,IF('Indicator Data imputation'!AS54&lt;&gt;"",1,0))</f>
        <v>0</v>
      </c>
      <c r="AS51" s="170">
        <f>IF('Indicator Data'!AZ55="No Data",1,IF('Indicator Data imputation'!AT54&lt;&gt;"",1,0))</f>
        <v>0</v>
      </c>
      <c r="AT51" s="170">
        <f>IF('Indicator Data'!BA55="No Data",1,IF('Indicator Data imputation'!AU54&lt;&gt;"",1,0))</f>
        <v>0</v>
      </c>
      <c r="AU51" s="170">
        <f>IF('Indicator Data'!BB55="No Data",1,IF('Indicator Data imputation'!AV54&lt;&gt;"",1,0))</f>
        <v>0</v>
      </c>
      <c r="AV51" s="170">
        <f>IF('Indicator Data'!BC55="No Data",1,IF('Indicator Data imputation'!AW54&lt;&gt;"",1,0))</f>
        <v>0</v>
      </c>
      <c r="AW51" s="170">
        <f>IF('Indicator Data'!BD55="No Data",1,IF('Indicator Data imputation'!AX54&lt;&gt;"",1,0))</f>
        <v>0</v>
      </c>
      <c r="AX51" s="170">
        <f>IF('Indicator Data'!BE55="No Data",1,IF('Indicator Data imputation'!AY54&lt;&gt;"",1,0))</f>
        <v>0</v>
      </c>
      <c r="AY51" s="170">
        <f>IF('Indicator Data'!BF55="No Data",1,IF('Indicator Data imputation'!AZ54&lt;&gt;"",1,0))</f>
        <v>0</v>
      </c>
      <c r="AZ51" s="170">
        <f>IF('Indicator Data'!BG55="No Data",1,IF('Indicator Data imputation'!BA54&lt;&gt;"",1,0))</f>
        <v>0</v>
      </c>
      <c r="BA51" s="5">
        <f t="shared" si="0"/>
        <v>0</v>
      </c>
      <c r="BB51" s="172">
        <f t="shared" si="1"/>
        <v>0</v>
      </c>
    </row>
    <row r="52" spans="1:54" x14ac:dyDescent="0.25">
      <c r="A52" s="5" t="s">
        <v>94</v>
      </c>
      <c r="B52" s="170">
        <f>IF('Indicator Data'!I56="No Data",1,IF('Indicator Data imputation'!C55&lt;&gt;"",1,0))</f>
        <v>0</v>
      </c>
      <c r="C52" s="170">
        <f>IF('Indicator Data'!J56="No Data",1,IF('Indicator Data imputation'!D55&lt;&gt;"",1,0))</f>
        <v>0</v>
      </c>
      <c r="D52" s="170">
        <f>IF('Indicator Data'!K56="No Data",1,IF('Indicator Data imputation'!E55&lt;&gt;"",1,0))</f>
        <v>0</v>
      </c>
      <c r="E52" s="170">
        <f>IF('Indicator Data'!L56="No Data",1,IF('Indicator Data imputation'!F55&lt;&gt;"",1,0))</f>
        <v>0</v>
      </c>
      <c r="F52" s="170">
        <f>IF('Indicator Data'!M56="No Data",1,IF('Indicator Data imputation'!G55&lt;&gt;"",1,0))</f>
        <v>0</v>
      </c>
      <c r="G52" s="170">
        <f>IF('Indicator Data'!N56="No Data",1,IF('Indicator Data imputation'!H55&lt;&gt;"",1,0))</f>
        <v>0</v>
      </c>
      <c r="H52" s="170">
        <f>IF('Indicator Data'!O56="No Data",1,IF('Indicator Data imputation'!I55&lt;&gt;"",1,0))</f>
        <v>0</v>
      </c>
      <c r="I52" s="170">
        <f>IF('Indicator Data'!P56="No Data",1,IF('Indicator Data imputation'!J55&lt;&gt;"",1,0))</f>
        <v>0</v>
      </c>
      <c r="J52" s="170">
        <f>IF('Indicator Data'!Q56="No Data",1,IF('Indicator Data imputation'!K55&lt;&gt;"",1,0))</f>
        <v>0</v>
      </c>
      <c r="K52" s="170">
        <f>IF('Indicator Data'!R56="No Data",1,IF('Indicator Data imputation'!L55&lt;&gt;"",1,0))</f>
        <v>0</v>
      </c>
      <c r="L52" s="170">
        <f>IF('Indicator Data'!S56="No Data",1,IF('Indicator Data imputation'!M55&lt;&gt;"",1,0))</f>
        <v>0</v>
      </c>
      <c r="M52" s="170">
        <f>IF('Indicator Data'!T56="No Data",1,IF('Indicator Data imputation'!N55&lt;&gt;"",1,0))</f>
        <v>0</v>
      </c>
      <c r="N52" s="170">
        <f>IF('Indicator Data'!U56="No Data",1,IF('Indicator Data imputation'!O55&lt;&gt;"",1,0))</f>
        <v>0</v>
      </c>
      <c r="O52" s="170">
        <f>IF('Indicator Data'!V56="No Data",1,IF('Indicator Data imputation'!P55&lt;&gt;"",1,0))</f>
        <v>0</v>
      </c>
      <c r="P52" s="170">
        <f>IF('Indicator Data'!W56="No Data",1,IF('Indicator Data imputation'!Q55&lt;&gt;"",1,0))</f>
        <v>0</v>
      </c>
      <c r="Q52" s="170">
        <f>IF('Indicator Data'!X56="No Data",1,IF('Indicator Data imputation'!R55&lt;&gt;"",1,0))</f>
        <v>0</v>
      </c>
      <c r="R52" s="170">
        <f>IF('Indicator Data'!Y56="No Data",1,IF('Indicator Data imputation'!S55&lt;&gt;"",1,0))</f>
        <v>0</v>
      </c>
      <c r="S52" s="170">
        <f>IF('Indicator Data'!Z56="No Data",1,IF('Indicator Data imputation'!T55&lt;&gt;"",1,0))</f>
        <v>0</v>
      </c>
      <c r="T52" s="170">
        <f>IF('Indicator Data'!AA56="No Data",1,IF('Indicator Data imputation'!U55&lt;&gt;"",1,0))</f>
        <v>0</v>
      </c>
      <c r="U52" s="170">
        <f>IF('Indicator Data'!AB56="No Data",1,IF('Indicator Data imputation'!V55&lt;&gt;"",1,0))</f>
        <v>0</v>
      </c>
      <c r="V52" s="170">
        <f>IF('Indicator Data'!AC56="No Data",1,IF('Indicator Data imputation'!W55&lt;&gt;"",1,0))</f>
        <v>0</v>
      </c>
      <c r="W52" s="170">
        <f>IF('Indicator Data'!AD56="No Data",1,IF('Indicator Data imputation'!X55&lt;&gt;"",1,0))</f>
        <v>0</v>
      </c>
      <c r="X52" s="170">
        <f>IF('Indicator Data'!AE56="No Data",1,IF('Indicator Data imputation'!Y55&lt;&gt;"",1,0))</f>
        <v>1</v>
      </c>
      <c r="Y52" s="170">
        <f>IF('Indicator Data'!AF56="No Data",1,IF('Indicator Data imputation'!Z55&lt;&gt;"",1,0))</f>
        <v>0</v>
      </c>
      <c r="Z52" s="170">
        <f>IF('Indicator Data'!AG56="No Data",1,IF('Indicator Data imputation'!AA55&lt;&gt;"",1,0))</f>
        <v>0</v>
      </c>
      <c r="AA52" s="170">
        <f>IF('Indicator Data'!AH56="No Data",1,IF('Indicator Data imputation'!AB55&lt;&gt;"",1,0))</f>
        <v>0</v>
      </c>
      <c r="AB52" s="170">
        <f>IF('Indicator Data'!AI56="No Data",1,IF('Indicator Data imputation'!AC55&lt;&gt;"",1,0))</f>
        <v>0</v>
      </c>
      <c r="AC52" s="170">
        <f>IF('Indicator Data'!AJ56="No Data",1,IF('Indicator Data imputation'!AD55&lt;&gt;"",1,0))</f>
        <v>0</v>
      </c>
      <c r="AD52" s="170">
        <f>IF('Indicator Data'!AK56="No Data",1,IF('Indicator Data imputation'!AE55&lt;&gt;"",1,0))</f>
        <v>0</v>
      </c>
      <c r="AE52" s="170">
        <f>IF('Indicator Data'!AL56="No Data",1,IF('Indicator Data imputation'!AF55&lt;&gt;"",1,0))</f>
        <v>0</v>
      </c>
      <c r="AF52" s="170">
        <f>IF('Indicator Data'!AM56="No Data",1,IF('Indicator Data imputation'!AG55&lt;&gt;"",1,0))</f>
        <v>0</v>
      </c>
      <c r="AG52" s="170">
        <f>IF('Indicator Data'!AN56="No Data",1,IF('Indicator Data imputation'!AH55&lt;&gt;"",1,0))</f>
        <v>0</v>
      </c>
      <c r="AH52" s="170">
        <f>IF('Indicator Data'!AO56="No Data",1,IF('Indicator Data imputation'!AI55&lt;&gt;"",1,0))</f>
        <v>0</v>
      </c>
      <c r="AI52" s="170">
        <f>IF('Indicator Data'!AP56="No Data",1,IF('Indicator Data imputation'!AJ55&lt;&gt;"",1,0))</f>
        <v>0</v>
      </c>
      <c r="AJ52" s="170">
        <f>IF('Indicator Data'!AQ56="No Data",1,IF('Indicator Data imputation'!AK55&lt;&gt;"",1,0))</f>
        <v>0</v>
      </c>
      <c r="AK52" s="170">
        <f>IF('Indicator Data'!AR56="No Data",1,IF('Indicator Data imputation'!AL55&lt;&gt;"",1,0))</f>
        <v>0</v>
      </c>
      <c r="AL52" s="170">
        <f>IF('Indicator Data'!AS56="No Data",1,IF('Indicator Data imputation'!AM55&lt;&gt;"",1,0))</f>
        <v>0</v>
      </c>
      <c r="AM52" s="170">
        <f>IF('Indicator Data'!AT56="No Data",1,IF('Indicator Data imputation'!AN55&lt;&gt;"",1,0))</f>
        <v>0</v>
      </c>
      <c r="AN52" s="170">
        <f>IF('Indicator Data'!AU56="No Data",1,IF('Indicator Data imputation'!AO55&lt;&gt;"",1,0))</f>
        <v>0</v>
      </c>
      <c r="AO52" s="170">
        <f>IF('Indicator Data'!AV56="No Data",1,IF('Indicator Data imputation'!AP55&lt;&gt;"",1,0))</f>
        <v>0</v>
      </c>
      <c r="AP52" s="170">
        <f>IF('Indicator Data'!AW56="No Data",1,IF('Indicator Data imputation'!AQ55&lt;&gt;"",1,0))</f>
        <v>0</v>
      </c>
      <c r="AQ52" s="170">
        <f>IF('Indicator Data'!AX56="No Data",1,IF('Indicator Data imputation'!AR55&lt;&gt;"",1,0))</f>
        <v>0</v>
      </c>
      <c r="AR52" s="170">
        <f>IF('Indicator Data'!AY56="No Data",1,IF('Indicator Data imputation'!AS55&lt;&gt;"",1,0))</f>
        <v>0</v>
      </c>
      <c r="AS52" s="170">
        <f>IF('Indicator Data'!AZ56="No Data",1,IF('Indicator Data imputation'!AT55&lt;&gt;"",1,0))</f>
        <v>0</v>
      </c>
      <c r="AT52" s="170">
        <f>IF('Indicator Data'!BA56="No Data",1,IF('Indicator Data imputation'!AU55&lt;&gt;"",1,0))</f>
        <v>0</v>
      </c>
      <c r="AU52" s="170">
        <f>IF('Indicator Data'!BB56="No Data",1,IF('Indicator Data imputation'!AV55&lt;&gt;"",1,0))</f>
        <v>0</v>
      </c>
      <c r="AV52" s="170">
        <f>IF('Indicator Data'!BC56="No Data",1,IF('Indicator Data imputation'!AW55&lt;&gt;"",1,0))</f>
        <v>0</v>
      </c>
      <c r="AW52" s="170">
        <f>IF('Indicator Data'!BD56="No Data",1,IF('Indicator Data imputation'!AX55&lt;&gt;"",1,0))</f>
        <v>0</v>
      </c>
      <c r="AX52" s="170">
        <f>IF('Indicator Data'!BE56="No Data",1,IF('Indicator Data imputation'!AY55&lt;&gt;"",1,0))</f>
        <v>0</v>
      </c>
      <c r="AY52" s="170">
        <f>IF('Indicator Data'!BF56="No Data",1,IF('Indicator Data imputation'!AZ55&lt;&gt;"",1,0))</f>
        <v>0</v>
      </c>
      <c r="AZ52" s="170">
        <f>IF('Indicator Data'!BG56="No Data",1,IF('Indicator Data imputation'!BA55&lt;&gt;"",1,0))</f>
        <v>0</v>
      </c>
      <c r="BA52" s="5">
        <f t="shared" si="0"/>
        <v>1</v>
      </c>
      <c r="BB52" s="172">
        <f t="shared" si="1"/>
        <v>1.9607843137254902E-2</v>
      </c>
    </row>
    <row r="53" spans="1:54" x14ac:dyDescent="0.25">
      <c r="A53" s="5" t="s">
        <v>96</v>
      </c>
      <c r="B53" s="170">
        <f>IF('Indicator Data'!I57="No Data",1,IF('Indicator Data imputation'!C56&lt;&gt;"",1,0))</f>
        <v>0</v>
      </c>
      <c r="C53" s="170">
        <f>IF('Indicator Data'!J57="No Data",1,IF('Indicator Data imputation'!D56&lt;&gt;"",1,0))</f>
        <v>0</v>
      </c>
      <c r="D53" s="170">
        <f>IF('Indicator Data'!K57="No Data",1,IF('Indicator Data imputation'!E56&lt;&gt;"",1,0))</f>
        <v>0</v>
      </c>
      <c r="E53" s="170">
        <f>IF('Indicator Data'!L57="No Data",1,IF('Indicator Data imputation'!F56&lt;&gt;"",1,0))</f>
        <v>0</v>
      </c>
      <c r="F53" s="170">
        <f>IF('Indicator Data'!M57="No Data",1,IF('Indicator Data imputation'!G56&lt;&gt;"",1,0))</f>
        <v>0</v>
      </c>
      <c r="G53" s="170">
        <f>IF('Indicator Data'!N57="No Data",1,IF('Indicator Data imputation'!H56&lt;&gt;"",1,0))</f>
        <v>0</v>
      </c>
      <c r="H53" s="170">
        <f>IF('Indicator Data'!O57="No Data",1,IF('Indicator Data imputation'!I56&lt;&gt;"",1,0))</f>
        <v>0</v>
      </c>
      <c r="I53" s="170">
        <f>IF('Indicator Data'!P57="No Data",1,IF('Indicator Data imputation'!J56&lt;&gt;"",1,0))</f>
        <v>0</v>
      </c>
      <c r="J53" s="170">
        <f>IF('Indicator Data'!Q57="No Data",1,IF('Indicator Data imputation'!K56&lt;&gt;"",1,0))</f>
        <v>0</v>
      </c>
      <c r="K53" s="170">
        <f>IF('Indicator Data'!R57="No Data",1,IF('Indicator Data imputation'!L56&lt;&gt;"",1,0))</f>
        <v>1</v>
      </c>
      <c r="L53" s="170">
        <f>IF('Indicator Data'!S57="No Data",1,IF('Indicator Data imputation'!M56&lt;&gt;"",1,0))</f>
        <v>0</v>
      </c>
      <c r="M53" s="170">
        <f>IF('Indicator Data'!T57="No Data",1,IF('Indicator Data imputation'!N56&lt;&gt;"",1,0))</f>
        <v>0</v>
      </c>
      <c r="N53" s="170">
        <f>IF('Indicator Data'!U57="No Data",1,IF('Indicator Data imputation'!O56&lt;&gt;"",1,0))</f>
        <v>0</v>
      </c>
      <c r="O53" s="170">
        <f>IF('Indicator Data'!V57="No Data",1,IF('Indicator Data imputation'!P56&lt;&gt;"",1,0))</f>
        <v>0</v>
      </c>
      <c r="P53" s="170">
        <f>IF('Indicator Data'!W57="No Data",1,IF('Indicator Data imputation'!Q56&lt;&gt;"",1,0))</f>
        <v>0</v>
      </c>
      <c r="Q53" s="170">
        <f>IF('Indicator Data'!X57="No Data",1,IF('Indicator Data imputation'!R56&lt;&gt;"",1,0))</f>
        <v>0</v>
      </c>
      <c r="R53" s="170">
        <f>IF('Indicator Data'!Y57="No Data",1,IF('Indicator Data imputation'!S56&lt;&gt;"",1,0))</f>
        <v>0</v>
      </c>
      <c r="S53" s="170">
        <f>IF('Indicator Data'!Z57="No Data",1,IF('Indicator Data imputation'!T56&lt;&gt;"",1,0))</f>
        <v>0</v>
      </c>
      <c r="T53" s="170">
        <f>IF('Indicator Data'!AA57="No Data",1,IF('Indicator Data imputation'!U56&lt;&gt;"",1,0))</f>
        <v>0</v>
      </c>
      <c r="U53" s="170">
        <f>IF('Indicator Data'!AB57="No Data",1,IF('Indicator Data imputation'!V56&lt;&gt;"",1,0))</f>
        <v>0</v>
      </c>
      <c r="V53" s="170">
        <f>IF('Indicator Data'!AC57="No Data",1,IF('Indicator Data imputation'!W56&lt;&gt;"",1,0))</f>
        <v>0</v>
      </c>
      <c r="W53" s="170">
        <f>IF('Indicator Data'!AD57="No Data",1,IF('Indicator Data imputation'!X56&lt;&gt;"",1,0))</f>
        <v>0</v>
      </c>
      <c r="X53" s="170">
        <f>IF('Indicator Data'!AE57="No Data",1,IF('Indicator Data imputation'!Y56&lt;&gt;"",1,0))</f>
        <v>0</v>
      </c>
      <c r="Y53" s="170">
        <f>IF('Indicator Data'!AF57="No Data",1,IF('Indicator Data imputation'!Z56&lt;&gt;"",1,0))</f>
        <v>0</v>
      </c>
      <c r="Z53" s="170">
        <f>IF('Indicator Data'!AG57="No Data",1,IF('Indicator Data imputation'!AA56&lt;&gt;"",1,0))</f>
        <v>0</v>
      </c>
      <c r="AA53" s="170">
        <f>IF('Indicator Data'!AH57="No Data",1,IF('Indicator Data imputation'!AB56&lt;&gt;"",1,0))</f>
        <v>0</v>
      </c>
      <c r="AB53" s="170">
        <f>IF('Indicator Data'!AI57="No Data",1,IF('Indicator Data imputation'!AC56&lt;&gt;"",1,0))</f>
        <v>0</v>
      </c>
      <c r="AC53" s="170">
        <f>IF('Indicator Data'!AJ57="No Data",1,IF('Indicator Data imputation'!AD56&lt;&gt;"",1,0))</f>
        <v>0</v>
      </c>
      <c r="AD53" s="170">
        <f>IF('Indicator Data'!AK57="No Data",1,IF('Indicator Data imputation'!AE56&lt;&gt;"",1,0))</f>
        <v>0</v>
      </c>
      <c r="AE53" s="170">
        <f>IF('Indicator Data'!AL57="No Data",1,IF('Indicator Data imputation'!AF56&lt;&gt;"",1,0))</f>
        <v>0</v>
      </c>
      <c r="AF53" s="170">
        <f>IF('Indicator Data'!AM57="No Data",1,IF('Indicator Data imputation'!AG56&lt;&gt;"",1,0))</f>
        <v>0</v>
      </c>
      <c r="AG53" s="170">
        <f>IF('Indicator Data'!AN57="No Data",1,IF('Indicator Data imputation'!AH56&lt;&gt;"",1,0))</f>
        <v>0</v>
      </c>
      <c r="AH53" s="170">
        <f>IF('Indicator Data'!AO57="No Data",1,IF('Indicator Data imputation'!AI56&lt;&gt;"",1,0))</f>
        <v>0</v>
      </c>
      <c r="AI53" s="170">
        <f>IF('Indicator Data'!AP57="No Data",1,IF('Indicator Data imputation'!AJ56&lt;&gt;"",1,0))</f>
        <v>0</v>
      </c>
      <c r="AJ53" s="170">
        <f>IF('Indicator Data'!AQ57="No Data",1,IF('Indicator Data imputation'!AK56&lt;&gt;"",1,0))</f>
        <v>0</v>
      </c>
      <c r="AK53" s="170">
        <f>IF('Indicator Data'!AR57="No Data",1,IF('Indicator Data imputation'!AL56&lt;&gt;"",1,0))</f>
        <v>0</v>
      </c>
      <c r="AL53" s="170">
        <f>IF('Indicator Data'!AS57="No Data",1,IF('Indicator Data imputation'!AM56&lt;&gt;"",1,0))</f>
        <v>0</v>
      </c>
      <c r="AM53" s="170">
        <f>IF('Indicator Data'!AT57="No Data",1,IF('Indicator Data imputation'!AN56&lt;&gt;"",1,0))</f>
        <v>0</v>
      </c>
      <c r="AN53" s="170">
        <f>IF('Indicator Data'!AU57="No Data",1,IF('Indicator Data imputation'!AO56&lt;&gt;"",1,0))</f>
        <v>0</v>
      </c>
      <c r="AO53" s="170">
        <f>IF('Indicator Data'!AV57="No Data",1,IF('Indicator Data imputation'!AP56&lt;&gt;"",1,0))</f>
        <v>0</v>
      </c>
      <c r="AP53" s="170">
        <f>IF('Indicator Data'!AW57="No Data",1,IF('Indicator Data imputation'!AQ56&lt;&gt;"",1,0))</f>
        <v>0</v>
      </c>
      <c r="AQ53" s="170">
        <f>IF('Indicator Data'!AX57="No Data",1,IF('Indicator Data imputation'!AR56&lt;&gt;"",1,0))</f>
        <v>0</v>
      </c>
      <c r="AR53" s="170">
        <f>IF('Indicator Data'!AY57="No Data",1,IF('Indicator Data imputation'!AS56&lt;&gt;"",1,0))</f>
        <v>0</v>
      </c>
      <c r="AS53" s="170">
        <f>IF('Indicator Data'!AZ57="No Data",1,IF('Indicator Data imputation'!AT56&lt;&gt;"",1,0))</f>
        <v>0</v>
      </c>
      <c r="AT53" s="170">
        <f>IF('Indicator Data'!BA57="No Data",1,IF('Indicator Data imputation'!AU56&lt;&gt;"",1,0))</f>
        <v>0</v>
      </c>
      <c r="AU53" s="170">
        <f>IF('Indicator Data'!BB57="No Data",1,IF('Indicator Data imputation'!AV56&lt;&gt;"",1,0))</f>
        <v>0</v>
      </c>
      <c r="AV53" s="170">
        <f>IF('Indicator Data'!BC57="No Data",1,IF('Indicator Data imputation'!AW56&lt;&gt;"",1,0))</f>
        <v>0</v>
      </c>
      <c r="AW53" s="170">
        <f>IF('Indicator Data'!BD57="No Data",1,IF('Indicator Data imputation'!AX56&lt;&gt;"",1,0))</f>
        <v>0</v>
      </c>
      <c r="AX53" s="170">
        <f>IF('Indicator Data'!BE57="No Data",1,IF('Indicator Data imputation'!AY56&lt;&gt;"",1,0))</f>
        <v>0</v>
      </c>
      <c r="AY53" s="170">
        <f>IF('Indicator Data'!BF57="No Data",1,IF('Indicator Data imputation'!AZ56&lt;&gt;"",1,0))</f>
        <v>0</v>
      </c>
      <c r="AZ53" s="170">
        <f>IF('Indicator Data'!BG57="No Data",1,IF('Indicator Data imputation'!BA56&lt;&gt;"",1,0))</f>
        <v>0</v>
      </c>
      <c r="BA53" s="5">
        <f t="shared" si="0"/>
        <v>1</v>
      </c>
      <c r="BB53" s="172">
        <f t="shared" si="1"/>
        <v>1.9607843137254902E-2</v>
      </c>
    </row>
    <row r="54" spans="1:54" x14ac:dyDescent="0.25">
      <c r="A54" s="5" t="s">
        <v>98</v>
      </c>
      <c r="B54" s="170">
        <f>IF('Indicator Data'!I58="No Data",1,IF('Indicator Data imputation'!C57&lt;&gt;"",1,0))</f>
        <v>0</v>
      </c>
      <c r="C54" s="170">
        <f>IF('Indicator Data'!J58="No Data",1,IF('Indicator Data imputation'!D57&lt;&gt;"",1,0))</f>
        <v>0</v>
      </c>
      <c r="D54" s="170">
        <f>IF('Indicator Data'!K58="No Data",1,IF('Indicator Data imputation'!E57&lt;&gt;"",1,0))</f>
        <v>0</v>
      </c>
      <c r="E54" s="170">
        <f>IF('Indicator Data'!L58="No Data",1,IF('Indicator Data imputation'!F57&lt;&gt;"",1,0))</f>
        <v>0</v>
      </c>
      <c r="F54" s="170">
        <f>IF('Indicator Data'!M58="No Data",1,IF('Indicator Data imputation'!G57&lt;&gt;"",1,0))</f>
        <v>0</v>
      </c>
      <c r="G54" s="170">
        <f>IF('Indicator Data'!N58="No Data",1,IF('Indicator Data imputation'!H57&lt;&gt;"",1,0))</f>
        <v>0</v>
      </c>
      <c r="H54" s="170">
        <f>IF('Indicator Data'!O58="No Data",1,IF('Indicator Data imputation'!I57&lt;&gt;"",1,0))</f>
        <v>0</v>
      </c>
      <c r="I54" s="170">
        <f>IF('Indicator Data'!P58="No Data",1,IF('Indicator Data imputation'!J57&lt;&gt;"",1,0))</f>
        <v>0</v>
      </c>
      <c r="J54" s="170">
        <f>IF('Indicator Data'!Q58="No Data",1,IF('Indicator Data imputation'!K57&lt;&gt;"",1,0))</f>
        <v>0</v>
      </c>
      <c r="K54" s="170">
        <f>IF('Indicator Data'!R58="No Data",1,IF('Indicator Data imputation'!L57&lt;&gt;"",1,0))</f>
        <v>1</v>
      </c>
      <c r="L54" s="170">
        <f>IF('Indicator Data'!S58="No Data",1,IF('Indicator Data imputation'!M57&lt;&gt;"",1,0))</f>
        <v>0</v>
      </c>
      <c r="M54" s="170">
        <f>IF('Indicator Data'!T58="No Data",1,IF('Indicator Data imputation'!N57&lt;&gt;"",1,0))</f>
        <v>0</v>
      </c>
      <c r="N54" s="170">
        <f>IF('Indicator Data'!U58="No Data",1,IF('Indicator Data imputation'!O57&lt;&gt;"",1,0))</f>
        <v>0</v>
      </c>
      <c r="O54" s="170">
        <f>IF('Indicator Data'!V58="No Data",1,IF('Indicator Data imputation'!P57&lt;&gt;"",1,0))</f>
        <v>0</v>
      </c>
      <c r="P54" s="170">
        <f>IF('Indicator Data'!W58="No Data",1,IF('Indicator Data imputation'!Q57&lt;&gt;"",1,0))</f>
        <v>0</v>
      </c>
      <c r="Q54" s="170">
        <f>IF('Indicator Data'!X58="No Data",1,IF('Indicator Data imputation'!R57&lt;&gt;"",1,0))</f>
        <v>0</v>
      </c>
      <c r="R54" s="170">
        <f>IF('Indicator Data'!Y58="No Data",1,IF('Indicator Data imputation'!S57&lt;&gt;"",1,0))</f>
        <v>1</v>
      </c>
      <c r="S54" s="170">
        <f>IF('Indicator Data'!Z58="No Data",1,IF('Indicator Data imputation'!T57&lt;&gt;"",1,0))</f>
        <v>0</v>
      </c>
      <c r="T54" s="170">
        <f>IF('Indicator Data'!AA58="No Data",1,IF('Indicator Data imputation'!U57&lt;&gt;"",1,0))</f>
        <v>0</v>
      </c>
      <c r="U54" s="170">
        <f>IF('Indicator Data'!AB58="No Data",1,IF('Indicator Data imputation'!V57&lt;&gt;"",1,0))</f>
        <v>0</v>
      </c>
      <c r="V54" s="170">
        <f>IF('Indicator Data'!AC58="No Data",1,IF('Indicator Data imputation'!W57&lt;&gt;"",1,0))</f>
        <v>0</v>
      </c>
      <c r="W54" s="170">
        <f>IF('Indicator Data'!AD58="No Data",1,IF('Indicator Data imputation'!X57&lt;&gt;"",1,0))</f>
        <v>0</v>
      </c>
      <c r="X54" s="170">
        <f>IF('Indicator Data'!AE58="No Data",1,IF('Indicator Data imputation'!Y57&lt;&gt;"",1,0))</f>
        <v>0</v>
      </c>
      <c r="Y54" s="170">
        <f>IF('Indicator Data'!AF58="No Data",1,IF('Indicator Data imputation'!Z57&lt;&gt;"",1,0))</f>
        <v>1</v>
      </c>
      <c r="Z54" s="170">
        <f>IF('Indicator Data'!AG58="No Data",1,IF('Indicator Data imputation'!AA57&lt;&gt;"",1,0))</f>
        <v>1</v>
      </c>
      <c r="AA54" s="170">
        <f>IF('Indicator Data'!AH58="No Data",1,IF('Indicator Data imputation'!AB57&lt;&gt;"",1,0))</f>
        <v>0</v>
      </c>
      <c r="AB54" s="170">
        <f>IF('Indicator Data'!AI58="No Data",1,IF('Indicator Data imputation'!AC57&lt;&gt;"",1,0))</f>
        <v>0</v>
      </c>
      <c r="AC54" s="170">
        <f>IF('Indicator Data'!AJ58="No Data",1,IF('Indicator Data imputation'!AD57&lt;&gt;"",1,0))</f>
        <v>0</v>
      </c>
      <c r="AD54" s="170">
        <f>IF('Indicator Data'!AK58="No Data",1,IF('Indicator Data imputation'!AE57&lt;&gt;"",1,0))</f>
        <v>0</v>
      </c>
      <c r="AE54" s="170">
        <f>IF('Indicator Data'!AL58="No Data",1,IF('Indicator Data imputation'!AF57&lt;&gt;"",1,0))</f>
        <v>0</v>
      </c>
      <c r="AF54" s="170">
        <f>IF('Indicator Data'!AM58="No Data",1,IF('Indicator Data imputation'!AG57&lt;&gt;"",1,0))</f>
        <v>0</v>
      </c>
      <c r="AG54" s="170">
        <f>IF('Indicator Data'!AN58="No Data",1,IF('Indicator Data imputation'!AH57&lt;&gt;"",1,0))</f>
        <v>0</v>
      </c>
      <c r="AH54" s="170">
        <f>IF('Indicator Data'!AO58="No Data",1,IF('Indicator Data imputation'!AI57&lt;&gt;"",1,0))</f>
        <v>0</v>
      </c>
      <c r="AI54" s="170">
        <f>IF('Indicator Data'!AP58="No Data",1,IF('Indicator Data imputation'!AJ57&lt;&gt;"",1,0))</f>
        <v>1</v>
      </c>
      <c r="AJ54" s="170">
        <f>IF('Indicator Data'!AQ58="No Data",1,IF('Indicator Data imputation'!AK57&lt;&gt;"",1,0))</f>
        <v>1</v>
      </c>
      <c r="AK54" s="170">
        <f>IF('Indicator Data'!AR58="No Data",1,IF('Indicator Data imputation'!AL57&lt;&gt;"",1,0))</f>
        <v>1</v>
      </c>
      <c r="AL54" s="170">
        <f>IF('Indicator Data'!AS58="No Data",1,IF('Indicator Data imputation'!AM57&lt;&gt;"",1,0))</f>
        <v>0</v>
      </c>
      <c r="AM54" s="170">
        <f>IF('Indicator Data'!AT58="No Data",1,IF('Indicator Data imputation'!AN57&lt;&gt;"",1,0))</f>
        <v>1</v>
      </c>
      <c r="AN54" s="170">
        <f>IF('Indicator Data'!AU58="No Data",1,IF('Indicator Data imputation'!AO57&lt;&gt;"",1,0))</f>
        <v>1</v>
      </c>
      <c r="AO54" s="170">
        <f>IF('Indicator Data'!AV58="No Data",1,IF('Indicator Data imputation'!AP57&lt;&gt;"",1,0))</f>
        <v>0</v>
      </c>
      <c r="AP54" s="170">
        <f>IF('Indicator Data'!AW58="No Data",1,IF('Indicator Data imputation'!AQ57&lt;&gt;"",1,0))</f>
        <v>0</v>
      </c>
      <c r="AQ54" s="170">
        <f>IF('Indicator Data'!AX58="No Data",1,IF('Indicator Data imputation'!AR57&lt;&gt;"",1,0))</f>
        <v>0</v>
      </c>
      <c r="AR54" s="170">
        <f>IF('Indicator Data'!AY58="No Data",1,IF('Indicator Data imputation'!AS57&lt;&gt;"",1,0))</f>
        <v>0</v>
      </c>
      <c r="AS54" s="170">
        <f>IF('Indicator Data'!AZ58="No Data",1,IF('Indicator Data imputation'!AT57&lt;&gt;"",1,0))</f>
        <v>0</v>
      </c>
      <c r="AT54" s="170">
        <f>IF('Indicator Data'!BA58="No Data",1,IF('Indicator Data imputation'!AU57&lt;&gt;"",1,0))</f>
        <v>0</v>
      </c>
      <c r="AU54" s="170">
        <f>IF('Indicator Data'!BB58="No Data",1,IF('Indicator Data imputation'!AV57&lt;&gt;"",1,0))</f>
        <v>0</v>
      </c>
      <c r="AV54" s="170">
        <f>IF('Indicator Data'!BC58="No Data",1,IF('Indicator Data imputation'!AW57&lt;&gt;"",1,0))</f>
        <v>0</v>
      </c>
      <c r="AW54" s="170">
        <f>IF('Indicator Data'!BD58="No Data",1,IF('Indicator Data imputation'!AX57&lt;&gt;"",1,0))</f>
        <v>0</v>
      </c>
      <c r="AX54" s="170">
        <f>IF('Indicator Data'!BE58="No Data",1,IF('Indicator Data imputation'!AY57&lt;&gt;"",1,0))</f>
        <v>0</v>
      </c>
      <c r="AY54" s="170">
        <f>IF('Indicator Data'!BF58="No Data",1,IF('Indicator Data imputation'!AZ57&lt;&gt;"",1,0))</f>
        <v>0</v>
      </c>
      <c r="AZ54" s="170">
        <f>IF('Indicator Data'!BG58="No Data",1,IF('Indicator Data imputation'!BA57&lt;&gt;"",1,0))</f>
        <v>0</v>
      </c>
      <c r="BA54" s="5">
        <f t="shared" si="0"/>
        <v>9</v>
      </c>
      <c r="BB54" s="172">
        <f t="shared" si="1"/>
        <v>0.17647058823529413</v>
      </c>
    </row>
    <row r="55" spans="1:54" x14ac:dyDescent="0.25">
      <c r="A55" s="5" t="s">
        <v>100</v>
      </c>
      <c r="B55" s="170">
        <f>IF('Indicator Data'!I59="No Data",1,IF('Indicator Data imputation'!C58&lt;&gt;"",1,0))</f>
        <v>0</v>
      </c>
      <c r="C55" s="170">
        <f>IF('Indicator Data'!J59="No Data",1,IF('Indicator Data imputation'!D58&lt;&gt;"",1,0))</f>
        <v>0</v>
      </c>
      <c r="D55" s="170">
        <f>IF('Indicator Data'!K59="No Data",1,IF('Indicator Data imputation'!E58&lt;&gt;"",1,0))</f>
        <v>0</v>
      </c>
      <c r="E55" s="170">
        <f>IF('Indicator Data'!L59="No Data",1,IF('Indicator Data imputation'!F58&lt;&gt;"",1,0))</f>
        <v>0</v>
      </c>
      <c r="F55" s="170">
        <f>IF('Indicator Data'!M59="No Data",1,IF('Indicator Data imputation'!G58&lt;&gt;"",1,0))</f>
        <v>0</v>
      </c>
      <c r="G55" s="170">
        <f>IF('Indicator Data'!N59="No Data",1,IF('Indicator Data imputation'!H58&lt;&gt;"",1,0))</f>
        <v>0</v>
      </c>
      <c r="H55" s="170">
        <f>IF('Indicator Data'!O59="No Data",1,IF('Indicator Data imputation'!I58&lt;&gt;"",1,0))</f>
        <v>0</v>
      </c>
      <c r="I55" s="170">
        <f>IF('Indicator Data'!P59="No Data",1,IF('Indicator Data imputation'!J58&lt;&gt;"",1,0))</f>
        <v>0</v>
      </c>
      <c r="J55" s="170">
        <f>IF('Indicator Data'!Q59="No Data",1,IF('Indicator Data imputation'!K58&lt;&gt;"",1,0))</f>
        <v>0</v>
      </c>
      <c r="K55" s="170">
        <f>IF('Indicator Data'!R59="No Data",1,IF('Indicator Data imputation'!L58&lt;&gt;"",1,0))</f>
        <v>1</v>
      </c>
      <c r="L55" s="170">
        <f>IF('Indicator Data'!S59="No Data",1,IF('Indicator Data imputation'!M58&lt;&gt;"",1,0))</f>
        <v>0</v>
      </c>
      <c r="M55" s="170">
        <f>IF('Indicator Data'!T59="No Data",1,IF('Indicator Data imputation'!N58&lt;&gt;"",1,0))</f>
        <v>0</v>
      </c>
      <c r="N55" s="170">
        <f>IF('Indicator Data'!U59="No Data",1,IF('Indicator Data imputation'!O58&lt;&gt;"",1,0))</f>
        <v>0</v>
      </c>
      <c r="O55" s="170">
        <f>IF('Indicator Data'!V59="No Data",1,IF('Indicator Data imputation'!P58&lt;&gt;"",1,0))</f>
        <v>1</v>
      </c>
      <c r="P55" s="170">
        <f>IF('Indicator Data'!W59="No Data",1,IF('Indicator Data imputation'!Q58&lt;&gt;"",1,0))</f>
        <v>0</v>
      </c>
      <c r="Q55" s="170">
        <f>IF('Indicator Data'!X59="No Data",1,IF('Indicator Data imputation'!R58&lt;&gt;"",1,0))</f>
        <v>0</v>
      </c>
      <c r="R55" s="170">
        <f>IF('Indicator Data'!Y59="No Data",1,IF('Indicator Data imputation'!S58&lt;&gt;"",1,0))</f>
        <v>1</v>
      </c>
      <c r="S55" s="170">
        <f>IF('Indicator Data'!Z59="No Data",1,IF('Indicator Data imputation'!T58&lt;&gt;"",1,0))</f>
        <v>0</v>
      </c>
      <c r="T55" s="170">
        <f>IF('Indicator Data'!AA59="No Data",1,IF('Indicator Data imputation'!U58&lt;&gt;"",1,0))</f>
        <v>0</v>
      </c>
      <c r="U55" s="170">
        <f>IF('Indicator Data'!AB59="No Data",1,IF('Indicator Data imputation'!V58&lt;&gt;"",1,0))</f>
        <v>0</v>
      </c>
      <c r="V55" s="170">
        <f>IF('Indicator Data'!AC59="No Data",1,IF('Indicator Data imputation'!W58&lt;&gt;"",1,0))</f>
        <v>0</v>
      </c>
      <c r="W55" s="170">
        <f>IF('Indicator Data'!AD59="No Data",1,IF('Indicator Data imputation'!X58&lt;&gt;"",1,0))</f>
        <v>0</v>
      </c>
      <c r="X55" s="170">
        <f>IF('Indicator Data'!AE59="No Data",1,IF('Indicator Data imputation'!Y58&lt;&gt;"",1,0))</f>
        <v>0</v>
      </c>
      <c r="Y55" s="170">
        <f>IF('Indicator Data'!AF59="No Data",1,IF('Indicator Data imputation'!Z58&lt;&gt;"",1,0))</f>
        <v>1</v>
      </c>
      <c r="Z55" s="170">
        <f>IF('Indicator Data'!AG59="No Data",1,IF('Indicator Data imputation'!AA58&lt;&gt;"",1,0))</f>
        <v>1</v>
      </c>
      <c r="AA55" s="170">
        <f>IF('Indicator Data'!AH59="No Data",1,IF('Indicator Data imputation'!AB58&lt;&gt;"",1,0))</f>
        <v>0</v>
      </c>
      <c r="AB55" s="170">
        <f>IF('Indicator Data'!AI59="No Data",1,IF('Indicator Data imputation'!AC58&lt;&gt;"",1,0))</f>
        <v>0</v>
      </c>
      <c r="AC55" s="170">
        <f>IF('Indicator Data'!AJ59="No Data",1,IF('Indicator Data imputation'!AD58&lt;&gt;"",1,0))</f>
        <v>0</v>
      </c>
      <c r="AD55" s="170">
        <f>IF('Indicator Data'!AK59="No Data",1,IF('Indicator Data imputation'!AE58&lt;&gt;"",1,0))</f>
        <v>0</v>
      </c>
      <c r="AE55" s="170">
        <f>IF('Indicator Data'!AL59="No Data",1,IF('Indicator Data imputation'!AF58&lt;&gt;"",1,0))</f>
        <v>0</v>
      </c>
      <c r="AF55" s="170">
        <f>IF('Indicator Data'!AM59="No Data",1,IF('Indicator Data imputation'!AG58&lt;&gt;"",1,0))</f>
        <v>0</v>
      </c>
      <c r="AG55" s="170">
        <f>IF('Indicator Data'!AN59="No Data",1,IF('Indicator Data imputation'!AH58&lt;&gt;"",1,0))</f>
        <v>0</v>
      </c>
      <c r="AH55" s="170">
        <f>IF('Indicator Data'!AO59="No Data",1,IF('Indicator Data imputation'!AI58&lt;&gt;"",1,0))</f>
        <v>0</v>
      </c>
      <c r="AI55" s="170">
        <f>IF('Indicator Data'!AP59="No Data",1,IF('Indicator Data imputation'!AJ58&lt;&gt;"",1,0))</f>
        <v>1</v>
      </c>
      <c r="AJ55" s="170">
        <f>IF('Indicator Data'!AQ59="No Data",1,IF('Indicator Data imputation'!AK58&lt;&gt;"",1,0))</f>
        <v>1</v>
      </c>
      <c r="AK55" s="170">
        <f>IF('Indicator Data'!AR59="No Data",1,IF('Indicator Data imputation'!AL58&lt;&gt;"",1,0))</f>
        <v>1</v>
      </c>
      <c r="AL55" s="170">
        <f>IF('Indicator Data'!AS59="No Data",1,IF('Indicator Data imputation'!AM58&lt;&gt;"",1,0))</f>
        <v>0</v>
      </c>
      <c r="AM55" s="170">
        <f>IF('Indicator Data'!AT59="No Data",1,IF('Indicator Data imputation'!AN58&lt;&gt;"",1,0))</f>
        <v>1</v>
      </c>
      <c r="AN55" s="170">
        <f>IF('Indicator Data'!AU59="No Data",1,IF('Indicator Data imputation'!AO58&lt;&gt;"",1,0))</f>
        <v>1</v>
      </c>
      <c r="AO55" s="170">
        <f>IF('Indicator Data'!AV59="No Data",1,IF('Indicator Data imputation'!AP58&lt;&gt;"",1,0))</f>
        <v>0</v>
      </c>
      <c r="AP55" s="170">
        <f>IF('Indicator Data'!AW59="No Data",1,IF('Indicator Data imputation'!AQ58&lt;&gt;"",1,0))</f>
        <v>0</v>
      </c>
      <c r="AQ55" s="170">
        <f>IF('Indicator Data'!AX59="No Data",1,IF('Indicator Data imputation'!AR58&lt;&gt;"",1,0))</f>
        <v>0</v>
      </c>
      <c r="AR55" s="170">
        <f>IF('Indicator Data'!AY59="No Data",1,IF('Indicator Data imputation'!AS58&lt;&gt;"",1,0))</f>
        <v>0</v>
      </c>
      <c r="AS55" s="170">
        <f>IF('Indicator Data'!AZ59="No Data",1,IF('Indicator Data imputation'!AT58&lt;&gt;"",1,0))</f>
        <v>0</v>
      </c>
      <c r="AT55" s="170">
        <f>IF('Indicator Data'!BA59="No Data",1,IF('Indicator Data imputation'!AU58&lt;&gt;"",1,0))</f>
        <v>0</v>
      </c>
      <c r="AU55" s="170">
        <f>IF('Indicator Data'!BB59="No Data",1,IF('Indicator Data imputation'!AV58&lt;&gt;"",1,0))</f>
        <v>0</v>
      </c>
      <c r="AV55" s="170">
        <f>IF('Indicator Data'!BC59="No Data",1,IF('Indicator Data imputation'!AW58&lt;&gt;"",1,0))</f>
        <v>0</v>
      </c>
      <c r="AW55" s="170">
        <f>IF('Indicator Data'!BD59="No Data",1,IF('Indicator Data imputation'!AX58&lt;&gt;"",1,0))</f>
        <v>0</v>
      </c>
      <c r="AX55" s="170">
        <f>IF('Indicator Data'!BE59="No Data",1,IF('Indicator Data imputation'!AY58&lt;&gt;"",1,0))</f>
        <v>0</v>
      </c>
      <c r="AY55" s="170">
        <f>IF('Indicator Data'!BF59="No Data",1,IF('Indicator Data imputation'!AZ58&lt;&gt;"",1,0))</f>
        <v>0</v>
      </c>
      <c r="AZ55" s="170">
        <f>IF('Indicator Data'!BG59="No Data",1,IF('Indicator Data imputation'!BA58&lt;&gt;"",1,0))</f>
        <v>0</v>
      </c>
      <c r="BA55" s="5">
        <f t="shared" si="0"/>
        <v>10</v>
      </c>
      <c r="BB55" s="172">
        <f t="shared" si="1"/>
        <v>0.19607843137254902</v>
      </c>
    </row>
    <row r="56" spans="1:54" x14ac:dyDescent="0.25">
      <c r="A56" s="5" t="s">
        <v>102</v>
      </c>
      <c r="B56" s="170">
        <f>IF('Indicator Data'!I60="No Data",1,IF('Indicator Data imputation'!C59&lt;&gt;"",1,0))</f>
        <v>0</v>
      </c>
      <c r="C56" s="170">
        <f>IF('Indicator Data'!J60="No Data",1,IF('Indicator Data imputation'!D59&lt;&gt;"",1,0))</f>
        <v>0</v>
      </c>
      <c r="D56" s="170">
        <f>IF('Indicator Data'!K60="No Data",1,IF('Indicator Data imputation'!E59&lt;&gt;"",1,0))</f>
        <v>0</v>
      </c>
      <c r="E56" s="170">
        <f>IF('Indicator Data'!L60="No Data",1,IF('Indicator Data imputation'!F59&lt;&gt;"",1,0))</f>
        <v>0</v>
      </c>
      <c r="F56" s="170">
        <f>IF('Indicator Data'!M60="No Data",1,IF('Indicator Data imputation'!G59&lt;&gt;"",1,0))</f>
        <v>0</v>
      </c>
      <c r="G56" s="170">
        <f>IF('Indicator Data'!N60="No Data",1,IF('Indicator Data imputation'!H59&lt;&gt;"",1,0))</f>
        <v>0</v>
      </c>
      <c r="H56" s="170">
        <f>IF('Indicator Data'!O60="No Data",1,IF('Indicator Data imputation'!I59&lt;&gt;"",1,0))</f>
        <v>0</v>
      </c>
      <c r="I56" s="170">
        <f>IF('Indicator Data'!P60="No Data",1,IF('Indicator Data imputation'!J59&lt;&gt;"",1,0))</f>
        <v>0</v>
      </c>
      <c r="J56" s="170">
        <f>IF('Indicator Data'!Q60="No Data",1,IF('Indicator Data imputation'!K59&lt;&gt;"",1,0))</f>
        <v>0</v>
      </c>
      <c r="K56" s="170">
        <f>IF('Indicator Data'!R60="No Data",1,IF('Indicator Data imputation'!L59&lt;&gt;"",1,0))</f>
        <v>1</v>
      </c>
      <c r="L56" s="170">
        <f>IF('Indicator Data'!S60="No Data",1,IF('Indicator Data imputation'!M59&lt;&gt;"",1,0))</f>
        <v>0</v>
      </c>
      <c r="M56" s="170">
        <f>IF('Indicator Data'!T60="No Data",1,IF('Indicator Data imputation'!N59&lt;&gt;"",1,0))</f>
        <v>0</v>
      </c>
      <c r="N56" s="170">
        <f>IF('Indicator Data'!U60="No Data",1,IF('Indicator Data imputation'!O59&lt;&gt;"",1,0))</f>
        <v>0</v>
      </c>
      <c r="O56" s="170">
        <f>IF('Indicator Data'!V60="No Data",1,IF('Indicator Data imputation'!P59&lt;&gt;"",1,0))</f>
        <v>1</v>
      </c>
      <c r="P56" s="170">
        <f>IF('Indicator Data'!W60="No Data",1,IF('Indicator Data imputation'!Q59&lt;&gt;"",1,0))</f>
        <v>0</v>
      </c>
      <c r="Q56" s="170">
        <f>IF('Indicator Data'!X60="No Data",1,IF('Indicator Data imputation'!R59&lt;&gt;"",1,0))</f>
        <v>1</v>
      </c>
      <c r="R56" s="170">
        <f>IF('Indicator Data'!Y60="No Data",1,IF('Indicator Data imputation'!S59&lt;&gt;"",1,0))</f>
        <v>0</v>
      </c>
      <c r="S56" s="170">
        <f>IF('Indicator Data'!Z60="No Data",1,IF('Indicator Data imputation'!T59&lt;&gt;"",1,0))</f>
        <v>0</v>
      </c>
      <c r="T56" s="170">
        <f>IF('Indicator Data'!AA60="No Data",1,IF('Indicator Data imputation'!U59&lt;&gt;"",1,0))</f>
        <v>0</v>
      </c>
      <c r="U56" s="170">
        <f>IF('Indicator Data'!AB60="No Data",1,IF('Indicator Data imputation'!V59&lt;&gt;"",1,0))</f>
        <v>0</v>
      </c>
      <c r="V56" s="170">
        <f>IF('Indicator Data'!AC60="No Data",1,IF('Indicator Data imputation'!W59&lt;&gt;"",1,0))</f>
        <v>0</v>
      </c>
      <c r="W56" s="170">
        <f>IF('Indicator Data'!AD60="No Data",1,IF('Indicator Data imputation'!X59&lt;&gt;"",1,0))</f>
        <v>0</v>
      </c>
      <c r="X56" s="170">
        <f>IF('Indicator Data'!AE60="No Data",1,IF('Indicator Data imputation'!Y59&lt;&gt;"",1,0))</f>
        <v>1</v>
      </c>
      <c r="Y56" s="170">
        <f>IF('Indicator Data'!AF60="No Data",1,IF('Indicator Data imputation'!Z59&lt;&gt;"",1,0))</f>
        <v>0</v>
      </c>
      <c r="Z56" s="170">
        <f>IF('Indicator Data'!AG60="No Data",1,IF('Indicator Data imputation'!AA59&lt;&gt;"",1,0))</f>
        <v>0</v>
      </c>
      <c r="AA56" s="170">
        <f>IF('Indicator Data'!AH60="No Data",1,IF('Indicator Data imputation'!AB59&lt;&gt;"",1,0))</f>
        <v>0</v>
      </c>
      <c r="AB56" s="170">
        <f>IF('Indicator Data'!AI60="No Data",1,IF('Indicator Data imputation'!AC59&lt;&gt;"",1,0))</f>
        <v>0</v>
      </c>
      <c r="AC56" s="170">
        <f>IF('Indicator Data'!AJ60="No Data",1,IF('Indicator Data imputation'!AD59&lt;&gt;"",1,0))</f>
        <v>0</v>
      </c>
      <c r="AD56" s="170">
        <f>IF('Indicator Data'!AK60="No Data",1,IF('Indicator Data imputation'!AE59&lt;&gt;"",1,0))</f>
        <v>0</v>
      </c>
      <c r="AE56" s="170">
        <f>IF('Indicator Data'!AL60="No Data",1,IF('Indicator Data imputation'!AF59&lt;&gt;"",1,0))</f>
        <v>0</v>
      </c>
      <c r="AF56" s="170">
        <f>IF('Indicator Data'!AM60="No Data",1,IF('Indicator Data imputation'!AG59&lt;&gt;"",1,0))</f>
        <v>0</v>
      </c>
      <c r="AG56" s="170">
        <f>IF('Indicator Data'!AN60="No Data",1,IF('Indicator Data imputation'!AH59&lt;&gt;"",1,0))</f>
        <v>0</v>
      </c>
      <c r="AH56" s="170">
        <f>IF('Indicator Data'!AO60="No Data",1,IF('Indicator Data imputation'!AI59&lt;&gt;"",1,0))</f>
        <v>0</v>
      </c>
      <c r="AI56" s="170">
        <f>IF('Indicator Data'!AP60="No Data",1,IF('Indicator Data imputation'!AJ59&lt;&gt;"",1,0))</f>
        <v>0</v>
      </c>
      <c r="AJ56" s="170">
        <f>IF('Indicator Data'!AQ60="No Data",1,IF('Indicator Data imputation'!AK59&lt;&gt;"",1,0))</f>
        <v>0</v>
      </c>
      <c r="AK56" s="170">
        <f>IF('Indicator Data'!AR60="No Data",1,IF('Indicator Data imputation'!AL59&lt;&gt;"",1,0))</f>
        <v>1</v>
      </c>
      <c r="AL56" s="170">
        <f>IF('Indicator Data'!AS60="No Data",1,IF('Indicator Data imputation'!AM59&lt;&gt;"",1,0))</f>
        <v>0</v>
      </c>
      <c r="AM56" s="170">
        <f>IF('Indicator Data'!AT60="No Data",1,IF('Indicator Data imputation'!AN59&lt;&gt;"",1,0))</f>
        <v>0</v>
      </c>
      <c r="AN56" s="170">
        <f>IF('Indicator Data'!AU60="No Data",1,IF('Indicator Data imputation'!AO59&lt;&gt;"",1,0))</f>
        <v>0</v>
      </c>
      <c r="AO56" s="170">
        <f>IF('Indicator Data'!AV60="No Data",1,IF('Indicator Data imputation'!AP59&lt;&gt;"",1,0))</f>
        <v>0</v>
      </c>
      <c r="AP56" s="170">
        <f>IF('Indicator Data'!AW60="No Data",1,IF('Indicator Data imputation'!AQ59&lt;&gt;"",1,0))</f>
        <v>0</v>
      </c>
      <c r="AQ56" s="170">
        <f>IF('Indicator Data'!AX60="No Data",1,IF('Indicator Data imputation'!AR59&lt;&gt;"",1,0))</f>
        <v>0</v>
      </c>
      <c r="AR56" s="170">
        <f>IF('Indicator Data'!AY60="No Data",1,IF('Indicator Data imputation'!AS59&lt;&gt;"",1,0))</f>
        <v>0</v>
      </c>
      <c r="AS56" s="170">
        <f>IF('Indicator Data'!AZ60="No Data",1,IF('Indicator Data imputation'!AT59&lt;&gt;"",1,0))</f>
        <v>0</v>
      </c>
      <c r="AT56" s="170">
        <f>IF('Indicator Data'!BA60="No Data",1,IF('Indicator Data imputation'!AU59&lt;&gt;"",1,0))</f>
        <v>0</v>
      </c>
      <c r="AU56" s="170">
        <f>IF('Indicator Data'!BB60="No Data",1,IF('Indicator Data imputation'!AV59&lt;&gt;"",1,0))</f>
        <v>0</v>
      </c>
      <c r="AV56" s="170">
        <f>IF('Indicator Data'!BC60="No Data",1,IF('Indicator Data imputation'!AW59&lt;&gt;"",1,0))</f>
        <v>0</v>
      </c>
      <c r="AW56" s="170">
        <f>IF('Indicator Data'!BD60="No Data",1,IF('Indicator Data imputation'!AX59&lt;&gt;"",1,0))</f>
        <v>0</v>
      </c>
      <c r="AX56" s="170">
        <f>IF('Indicator Data'!BE60="No Data",1,IF('Indicator Data imputation'!AY59&lt;&gt;"",1,0))</f>
        <v>0</v>
      </c>
      <c r="AY56" s="170">
        <f>IF('Indicator Data'!BF60="No Data",1,IF('Indicator Data imputation'!AZ59&lt;&gt;"",1,0))</f>
        <v>0</v>
      </c>
      <c r="AZ56" s="170">
        <f>IF('Indicator Data'!BG60="No Data",1,IF('Indicator Data imputation'!BA59&lt;&gt;"",1,0))</f>
        <v>0</v>
      </c>
      <c r="BA56" s="5">
        <f t="shared" si="0"/>
        <v>5</v>
      </c>
      <c r="BB56" s="172">
        <f t="shared" si="1"/>
        <v>9.8039215686274508E-2</v>
      </c>
    </row>
    <row r="57" spans="1:54" x14ac:dyDescent="0.25">
      <c r="A57" s="5" t="s">
        <v>104</v>
      </c>
      <c r="B57" s="170">
        <f>IF('Indicator Data'!I61="No Data",1,IF('Indicator Data imputation'!C60&lt;&gt;"",1,0))</f>
        <v>0</v>
      </c>
      <c r="C57" s="170">
        <f>IF('Indicator Data'!J61="No Data",1,IF('Indicator Data imputation'!D60&lt;&gt;"",1,0))</f>
        <v>0</v>
      </c>
      <c r="D57" s="170">
        <f>IF('Indicator Data'!K61="No Data",1,IF('Indicator Data imputation'!E60&lt;&gt;"",1,0))</f>
        <v>0</v>
      </c>
      <c r="E57" s="170">
        <f>IF('Indicator Data'!L61="No Data",1,IF('Indicator Data imputation'!F60&lt;&gt;"",1,0))</f>
        <v>0</v>
      </c>
      <c r="F57" s="170">
        <f>IF('Indicator Data'!M61="No Data",1,IF('Indicator Data imputation'!G60&lt;&gt;"",1,0))</f>
        <v>0</v>
      </c>
      <c r="G57" s="170">
        <f>IF('Indicator Data'!N61="No Data",1,IF('Indicator Data imputation'!H60&lt;&gt;"",1,0))</f>
        <v>0</v>
      </c>
      <c r="H57" s="170">
        <f>IF('Indicator Data'!O61="No Data",1,IF('Indicator Data imputation'!I60&lt;&gt;"",1,0))</f>
        <v>0</v>
      </c>
      <c r="I57" s="170">
        <f>IF('Indicator Data'!P61="No Data",1,IF('Indicator Data imputation'!J60&lt;&gt;"",1,0))</f>
        <v>0</v>
      </c>
      <c r="J57" s="170">
        <f>IF('Indicator Data'!Q61="No Data",1,IF('Indicator Data imputation'!K60&lt;&gt;"",1,0))</f>
        <v>0</v>
      </c>
      <c r="K57" s="170">
        <f>IF('Indicator Data'!R61="No Data",1,IF('Indicator Data imputation'!L60&lt;&gt;"",1,0))</f>
        <v>0</v>
      </c>
      <c r="L57" s="170">
        <f>IF('Indicator Data'!S61="No Data",1,IF('Indicator Data imputation'!M60&lt;&gt;"",1,0))</f>
        <v>0</v>
      </c>
      <c r="M57" s="170">
        <f>IF('Indicator Data'!T61="No Data",1,IF('Indicator Data imputation'!N60&lt;&gt;"",1,0))</f>
        <v>0</v>
      </c>
      <c r="N57" s="170">
        <f>IF('Indicator Data'!U61="No Data",1,IF('Indicator Data imputation'!O60&lt;&gt;"",1,0))</f>
        <v>0</v>
      </c>
      <c r="O57" s="170">
        <f>IF('Indicator Data'!V61="No Data",1,IF('Indicator Data imputation'!P60&lt;&gt;"",1,0))</f>
        <v>0</v>
      </c>
      <c r="P57" s="170">
        <f>IF('Indicator Data'!W61="No Data",1,IF('Indicator Data imputation'!Q60&lt;&gt;"",1,0))</f>
        <v>0</v>
      </c>
      <c r="Q57" s="170">
        <f>IF('Indicator Data'!X61="No Data",1,IF('Indicator Data imputation'!R60&lt;&gt;"",1,0))</f>
        <v>0</v>
      </c>
      <c r="R57" s="170">
        <f>IF('Indicator Data'!Y61="No Data",1,IF('Indicator Data imputation'!S60&lt;&gt;"",1,0))</f>
        <v>0</v>
      </c>
      <c r="S57" s="170">
        <f>IF('Indicator Data'!Z61="No Data",1,IF('Indicator Data imputation'!T60&lt;&gt;"",1,0))</f>
        <v>0</v>
      </c>
      <c r="T57" s="170">
        <f>IF('Indicator Data'!AA61="No Data",1,IF('Indicator Data imputation'!U60&lt;&gt;"",1,0))</f>
        <v>0</v>
      </c>
      <c r="U57" s="170">
        <f>IF('Indicator Data'!AB61="No Data",1,IF('Indicator Data imputation'!V60&lt;&gt;"",1,0))</f>
        <v>0</v>
      </c>
      <c r="V57" s="170">
        <f>IF('Indicator Data'!AC61="No Data",1,IF('Indicator Data imputation'!W60&lt;&gt;"",1,0))</f>
        <v>0</v>
      </c>
      <c r="W57" s="170">
        <f>IF('Indicator Data'!AD61="No Data",1,IF('Indicator Data imputation'!X60&lt;&gt;"",1,0))</f>
        <v>0</v>
      </c>
      <c r="X57" s="170">
        <f>IF('Indicator Data'!AE61="No Data",1,IF('Indicator Data imputation'!Y60&lt;&gt;"",1,0))</f>
        <v>0</v>
      </c>
      <c r="Y57" s="170">
        <f>IF('Indicator Data'!AF61="No Data",1,IF('Indicator Data imputation'!Z60&lt;&gt;"",1,0))</f>
        <v>0</v>
      </c>
      <c r="Z57" s="170">
        <f>IF('Indicator Data'!AG61="No Data",1,IF('Indicator Data imputation'!AA60&lt;&gt;"",1,0))</f>
        <v>0</v>
      </c>
      <c r="AA57" s="170">
        <f>IF('Indicator Data'!AH61="No Data",1,IF('Indicator Data imputation'!AB60&lt;&gt;"",1,0))</f>
        <v>0</v>
      </c>
      <c r="AB57" s="170">
        <f>IF('Indicator Data'!AI61="No Data",1,IF('Indicator Data imputation'!AC60&lt;&gt;"",1,0))</f>
        <v>0</v>
      </c>
      <c r="AC57" s="170">
        <f>IF('Indicator Data'!AJ61="No Data",1,IF('Indicator Data imputation'!AD60&lt;&gt;"",1,0))</f>
        <v>0</v>
      </c>
      <c r="AD57" s="170">
        <f>IF('Indicator Data'!AK61="No Data",1,IF('Indicator Data imputation'!AE60&lt;&gt;"",1,0))</f>
        <v>0</v>
      </c>
      <c r="AE57" s="170">
        <f>IF('Indicator Data'!AL61="No Data",1,IF('Indicator Data imputation'!AF60&lt;&gt;"",1,0))</f>
        <v>0</v>
      </c>
      <c r="AF57" s="170">
        <f>IF('Indicator Data'!AM61="No Data",1,IF('Indicator Data imputation'!AG60&lt;&gt;"",1,0))</f>
        <v>0</v>
      </c>
      <c r="AG57" s="170">
        <f>IF('Indicator Data'!AN61="No Data",1,IF('Indicator Data imputation'!AH60&lt;&gt;"",1,0))</f>
        <v>0</v>
      </c>
      <c r="AH57" s="170">
        <f>IF('Indicator Data'!AO61="No Data",1,IF('Indicator Data imputation'!AI60&lt;&gt;"",1,0))</f>
        <v>0</v>
      </c>
      <c r="AI57" s="170">
        <f>IF('Indicator Data'!AP61="No Data",1,IF('Indicator Data imputation'!AJ60&lt;&gt;"",1,0))</f>
        <v>0</v>
      </c>
      <c r="AJ57" s="170">
        <f>IF('Indicator Data'!AQ61="No Data",1,IF('Indicator Data imputation'!AK60&lt;&gt;"",1,0))</f>
        <v>0</v>
      </c>
      <c r="AK57" s="170">
        <f>IF('Indicator Data'!AR61="No Data",1,IF('Indicator Data imputation'!AL60&lt;&gt;"",1,0))</f>
        <v>0</v>
      </c>
      <c r="AL57" s="170">
        <f>IF('Indicator Data'!AS61="No Data",1,IF('Indicator Data imputation'!AM60&lt;&gt;"",1,0))</f>
        <v>0</v>
      </c>
      <c r="AM57" s="170">
        <f>IF('Indicator Data'!AT61="No Data",1,IF('Indicator Data imputation'!AN60&lt;&gt;"",1,0))</f>
        <v>0</v>
      </c>
      <c r="AN57" s="170">
        <f>IF('Indicator Data'!AU61="No Data",1,IF('Indicator Data imputation'!AO60&lt;&gt;"",1,0))</f>
        <v>0</v>
      </c>
      <c r="AO57" s="170">
        <f>IF('Indicator Data'!AV61="No Data",1,IF('Indicator Data imputation'!AP60&lt;&gt;"",1,0))</f>
        <v>0</v>
      </c>
      <c r="AP57" s="170">
        <f>IF('Indicator Data'!AW61="No Data",1,IF('Indicator Data imputation'!AQ60&lt;&gt;"",1,0))</f>
        <v>0</v>
      </c>
      <c r="AQ57" s="170">
        <f>IF('Indicator Data'!AX61="No Data",1,IF('Indicator Data imputation'!AR60&lt;&gt;"",1,0))</f>
        <v>0</v>
      </c>
      <c r="AR57" s="170">
        <f>IF('Indicator Data'!AY61="No Data",1,IF('Indicator Data imputation'!AS60&lt;&gt;"",1,0))</f>
        <v>0</v>
      </c>
      <c r="AS57" s="170">
        <f>IF('Indicator Data'!AZ61="No Data",1,IF('Indicator Data imputation'!AT60&lt;&gt;"",1,0))</f>
        <v>0</v>
      </c>
      <c r="AT57" s="170">
        <f>IF('Indicator Data'!BA61="No Data",1,IF('Indicator Data imputation'!AU60&lt;&gt;"",1,0))</f>
        <v>0</v>
      </c>
      <c r="AU57" s="170">
        <f>IF('Indicator Data'!BB61="No Data",1,IF('Indicator Data imputation'!AV60&lt;&gt;"",1,0))</f>
        <v>0</v>
      </c>
      <c r="AV57" s="170">
        <f>IF('Indicator Data'!BC61="No Data",1,IF('Indicator Data imputation'!AW60&lt;&gt;"",1,0))</f>
        <v>0</v>
      </c>
      <c r="AW57" s="170">
        <f>IF('Indicator Data'!BD61="No Data",1,IF('Indicator Data imputation'!AX60&lt;&gt;"",1,0))</f>
        <v>0</v>
      </c>
      <c r="AX57" s="170">
        <f>IF('Indicator Data'!BE61="No Data",1,IF('Indicator Data imputation'!AY60&lt;&gt;"",1,0))</f>
        <v>0</v>
      </c>
      <c r="AY57" s="170">
        <f>IF('Indicator Data'!BF61="No Data",1,IF('Indicator Data imputation'!AZ60&lt;&gt;"",1,0))</f>
        <v>0</v>
      </c>
      <c r="AZ57" s="170">
        <f>IF('Indicator Data'!BG61="No Data",1,IF('Indicator Data imputation'!BA60&lt;&gt;"",1,0))</f>
        <v>0</v>
      </c>
      <c r="BA57" s="5">
        <f t="shared" si="0"/>
        <v>0</v>
      </c>
      <c r="BB57" s="172">
        <f t="shared" si="1"/>
        <v>0</v>
      </c>
    </row>
    <row r="58" spans="1:54" x14ac:dyDescent="0.25">
      <c r="A58" s="5" t="s">
        <v>106</v>
      </c>
      <c r="B58" s="170">
        <f>IF('Indicator Data'!I62="No Data",1,IF('Indicator Data imputation'!C61&lt;&gt;"",1,0))</f>
        <v>0</v>
      </c>
      <c r="C58" s="170">
        <f>IF('Indicator Data'!J62="No Data",1,IF('Indicator Data imputation'!D61&lt;&gt;"",1,0))</f>
        <v>0</v>
      </c>
      <c r="D58" s="170">
        <f>IF('Indicator Data'!K62="No Data",1,IF('Indicator Data imputation'!E61&lt;&gt;"",1,0))</f>
        <v>0</v>
      </c>
      <c r="E58" s="170">
        <f>IF('Indicator Data'!L62="No Data",1,IF('Indicator Data imputation'!F61&lt;&gt;"",1,0))</f>
        <v>0</v>
      </c>
      <c r="F58" s="170">
        <f>IF('Indicator Data'!M62="No Data",1,IF('Indicator Data imputation'!G61&lt;&gt;"",1,0))</f>
        <v>0</v>
      </c>
      <c r="G58" s="170">
        <f>IF('Indicator Data'!N62="No Data",1,IF('Indicator Data imputation'!H61&lt;&gt;"",1,0))</f>
        <v>0</v>
      </c>
      <c r="H58" s="170">
        <f>IF('Indicator Data'!O62="No Data",1,IF('Indicator Data imputation'!I61&lt;&gt;"",1,0))</f>
        <v>0</v>
      </c>
      <c r="I58" s="170">
        <f>IF('Indicator Data'!P62="No Data",1,IF('Indicator Data imputation'!J61&lt;&gt;"",1,0))</f>
        <v>0</v>
      </c>
      <c r="J58" s="170">
        <f>IF('Indicator Data'!Q62="No Data",1,IF('Indicator Data imputation'!K61&lt;&gt;"",1,0))</f>
        <v>0</v>
      </c>
      <c r="K58" s="170">
        <f>IF('Indicator Data'!R62="No Data",1,IF('Indicator Data imputation'!L61&lt;&gt;"",1,0))</f>
        <v>1</v>
      </c>
      <c r="L58" s="170">
        <f>IF('Indicator Data'!S62="No Data",1,IF('Indicator Data imputation'!M61&lt;&gt;"",1,0))</f>
        <v>0</v>
      </c>
      <c r="M58" s="170">
        <f>IF('Indicator Data'!T62="No Data",1,IF('Indicator Data imputation'!N61&lt;&gt;"",1,0))</f>
        <v>0</v>
      </c>
      <c r="N58" s="170">
        <f>IF('Indicator Data'!U62="No Data",1,IF('Indicator Data imputation'!O61&lt;&gt;"",1,0))</f>
        <v>0</v>
      </c>
      <c r="O58" s="170">
        <f>IF('Indicator Data'!V62="No Data",1,IF('Indicator Data imputation'!P61&lt;&gt;"",1,0))</f>
        <v>0</v>
      </c>
      <c r="P58" s="170">
        <f>IF('Indicator Data'!W62="No Data",1,IF('Indicator Data imputation'!Q61&lt;&gt;"",1,0))</f>
        <v>0</v>
      </c>
      <c r="Q58" s="170">
        <f>IF('Indicator Data'!X62="No Data",1,IF('Indicator Data imputation'!R61&lt;&gt;"",1,0))</f>
        <v>1</v>
      </c>
      <c r="R58" s="170">
        <f>IF('Indicator Data'!Y62="No Data",1,IF('Indicator Data imputation'!S61&lt;&gt;"",1,0))</f>
        <v>0</v>
      </c>
      <c r="S58" s="170">
        <f>IF('Indicator Data'!Z62="No Data",1,IF('Indicator Data imputation'!T61&lt;&gt;"",1,0))</f>
        <v>0</v>
      </c>
      <c r="T58" s="170">
        <f>IF('Indicator Data'!AA62="No Data",1,IF('Indicator Data imputation'!U61&lt;&gt;"",1,0))</f>
        <v>0</v>
      </c>
      <c r="U58" s="170">
        <f>IF('Indicator Data'!AB62="No Data",1,IF('Indicator Data imputation'!V61&lt;&gt;"",1,0))</f>
        <v>0</v>
      </c>
      <c r="V58" s="170">
        <f>IF('Indicator Data'!AC62="No Data",1,IF('Indicator Data imputation'!W61&lt;&gt;"",1,0))</f>
        <v>0</v>
      </c>
      <c r="W58" s="170">
        <f>IF('Indicator Data'!AD62="No Data",1,IF('Indicator Data imputation'!X61&lt;&gt;"",1,0))</f>
        <v>0</v>
      </c>
      <c r="X58" s="170">
        <f>IF('Indicator Data'!AE62="No Data",1,IF('Indicator Data imputation'!Y61&lt;&gt;"",1,0))</f>
        <v>1</v>
      </c>
      <c r="Y58" s="170">
        <f>IF('Indicator Data'!AF62="No Data",1,IF('Indicator Data imputation'!Z61&lt;&gt;"",1,0))</f>
        <v>0</v>
      </c>
      <c r="Z58" s="170">
        <f>IF('Indicator Data'!AG62="No Data",1,IF('Indicator Data imputation'!AA61&lt;&gt;"",1,0))</f>
        <v>0</v>
      </c>
      <c r="AA58" s="170">
        <f>IF('Indicator Data'!AH62="No Data",1,IF('Indicator Data imputation'!AB61&lt;&gt;"",1,0))</f>
        <v>0</v>
      </c>
      <c r="AB58" s="170">
        <f>IF('Indicator Data'!AI62="No Data",1,IF('Indicator Data imputation'!AC61&lt;&gt;"",1,0))</f>
        <v>0</v>
      </c>
      <c r="AC58" s="170">
        <f>IF('Indicator Data'!AJ62="No Data",1,IF('Indicator Data imputation'!AD61&lt;&gt;"",1,0))</f>
        <v>0</v>
      </c>
      <c r="AD58" s="170">
        <f>IF('Indicator Data'!AK62="No Data",1,IF('Indicator Data imputation'!AE61&lt;&gt;"",1,0))</f>
        <v>0</v>
      </c>
      <c r="AE58" s="170">
        <f>IF('Indicator Data'!AL62="No Data",1,IF('Indicator Data imputation'!AF61&lt;&gt;"",1,0))</f>
        <v>0</v>
      </c>
      <c r="AF58" s="170">
        <f>IF('Indicator Data'!AM62="No Data",1,IF('Indicator Data imputation'!AG61&lt;&gt;"",1,0))</f>
        <v>0</v>
      </c>
      <c r="AG58" s="170">
        <f>IF('Indicator Data'!AN62="No Data",1,IF('Indicator Data imputation'!AH61&lt;&gt;"",1,0))</f>
        <v>0</v>
      </c>
      <c r="AH58" s="170">
        <f>IF('Indicator Data'!AO62="No Data",1,IF('Indicator Data imputation'!AI61&lt;&gt;"",1,0))</f>
        <v>0</v>
      </c>
      <c r="AI58" s="170">
        <f>IF('Indicator Data'!AP62="No Data",1,IF('Indicator Data imputation'!AJ61&lt;&gt;"",1,0))</f>
        <v>0</v>
      </c>
      <c r="AJ58" s="170">
        <f>IF('Indicator Data'!AQ62="No Data",1,IF('Indicator Data imputation'!AK61&lt;&gt;"",1,0))</f>
        <v>0</v>
      </c>
      <c r="AK58" s="170">
        <f>IF('Indicator Data'!AR62="No Data",1,IF('Indicator Data imputation'!AL61&lt;&gt;"",1,0))</f>
        <v>0</v>
      </c>
      <c r="AL58" s="170">
        <f>IF('Indicator Data'!AS62="No Data",1,IF('Indicator Data imputation'!AM61&lt;&gt;"",1,0))</f>
        <v>0</v>
      </c>
      <c r="AM58" s="170">
        <f>IF('Indicator Data'!AT62="No Data",1,IF('Indicator Data imputation'!AN61&lt;&gt;"",1,0))</f>
        <v>1</v>
      </c>
      <c r="AN58" s="170">
        <f>IF('Indicator Data'!AU62="No Data",1,IF('Indicator Data imputation'!AO61&lt;&gt;"",1,0))</f>
        <v>0</v>
      </c>
      <c r="AO58" s="170">
        <f>IF('Indicator Data'!AV62="No Data",1,IF('Indicator Data imputation'!AP61&lt;&gt;"",1,0))</f>
        <v>1</v>
      </c>
      <c r="AP58" s="170">
        <f>IF('Indicator Data'!AW62="No Data",1,IF('Indicator Data imputation'!AQ61&lt;&gt;"",1,0))</f>
        <v>0</v>
      </c>
      <c r="AQ58" s="170">
        <f>IF('Indicator Data'!AX62="No Data",1,IF('Indicator Data imputation'!AR61&lt;&gt;"",1,0))</f>
        <v>0</v>
      </c>
      <c r="AR58" s="170">
        <f>IF('Indicator Data'!AY62="No Data",1,IF('Indicator Data imputation'!AS61&lt;&gt;"",1,0))</f>
        <v>0</v>
      </c>
      <c r="AS58" s="170">
        <f>IF('Indicator Data'!AZ62="No Data",1,IF('Indicator Data imputation'!AT61&lt;&gt;"",1,0))</f>
        <v>0</v>
      </c>
      <c r="AT58" s="170">
        <f>IF('Indicator Data'!BA62="No Data",1,IF('Indicator Data imputation'!AU61&lt;&gt;"",1,0))</f>
        <v>0</v>
      </c>
      <c r="AU58" s="170">
        <f>IF('Indicator Data'!BB62="No Data",1,IF('Indicator Data imputation'!AV61&lt;&gt;"",1,0))</f>
        <v>0</v>
      </c>
      <c r="AV58" s="170">
        <f>IF('Indicator Data'!BC62="No Data",1,IF('Indicator Data imputation'!AW61&lt;&gt;"",1,0))</f>
        <v>0</v>
      </c>
      <c r="AW58" s="170">
        <f>IF('Indicator Data'!BD62="No Data",1,IF('Indicator Data imputation'!AX61&lt;&gt;"",1,0))</f>
        <v>0</v>
      </c>
      <c r="AX58" s="170">
        <f>IF('Indicator Data'!BE62="No Data",1,IF('Indicator Data imputation'!AY61&lt;&gt;"",1,0))</f>
        <v>0</v>
      </c>
      <c r="AY58" s="170">
        <f>IF('Indicator Data'!BF62="No Data",1,IF('Indicator Data imputation'!AZ61&lt;&gt;"",1,0))</f>
        <v>0</v>
      </c>
      <c r="AZ58" s="170">
        <f>IF('Indicator Data'!BG62="No Data",1,IF('Indicator Data imputation'!BA61&lt;&gt;"",1,0))</f>
        <v>0</v>
      </c>
      <c r="BA58" s="5">
        <f t="shared" si="0"/>
        <v>5</v>
      </c>
      <c r="BB58" s="172">
        <f t="shared" si="1"/>
        <v>9.8039215686274508E-2</v>
      </c>
    </row>
    <row r="59" spans="1:54" x14ac:dyDescent="0.25">
      <c r="A59" s="5" t="s">
        <v>108</v>
      </c>
      <c r="B59" s="170">
        <f>IF('Indicator Data'!I63="No Data",1,IF('Indicator Data imputation'!C62&lt;&gt;"",1,0))</f>
        <v>0</v>
      </c>
      <c r="C59" s="170">
        <f>IF('Indicator Data'!J63="No Data",1,IF('Indicator Data imputation'!D62&lt;&gt;"",1,0))</f>
        <v>0</v>
      </c>
      <c r="D59" s="170">
        <f>IF('Indicator Data'!K63="No Data",1,IF('Indicator Data imputation'!E62&lt;&gt;"",1,0))</f>
        <v>0</v>
      </c>
      <c r="E59" s="170">
        <f>IF('Indicator Data'!L63="No Data",1,IF('Indicator Data imputation'!F62&lt;&gt;"",1,0))</f>
        <v>0</v>
      </c>
      <c r="F59" s="170">
        <f>IF('Indicator Data'!M63="No Data",1,IF('Indicator Data imputation'!G62&lt;&gt;"",1,0))</f>
        <v>0</v>
      </c>
      <c r="G59" s="170">
        <f>IF('Indicator Data'!N63="No Data",1,IF('Indicator Data imputation'!H62&lt;&gt;"",1,0))</f>
        <v>0</v>
      </c>
      <c r="H59" s="170">
        <f>IF('Indicator Data'!O63="No Data",1,IF('Indicator Data imputation'!I62&lt;&gt;"",1,0))</f>
        <v>0</v>
      </c>
      <c r="I59" s="170">
        <f>IF('Indicator Data'!P63="No Data",1,IF('Indicator Data imputation'!J62&lt;&gt;"",1,0))</f>
        <v>0</v>
      </c>
      <c r="J59" s="170">
        <f>IF('Indicator Data'!Q63="No Data",1,IF('Indicator Data imputation'!K62&lt;&gt;"",1,0))</f>
        <v>0</v>
      </c>
      <c r="K59" s="170">
        <f>IF('Indicator Data'!R63="No Data",1,IF('Indicator Data imputation'!L62&lt;&gt;"",1,0))</f>
        <v>1</v>
      </c>
      <c r="L59" s="170">
        <f>IF('Indicator Data'!S63="No Data",1,IF('Indicator Data imputation'!M62&lt;&gt;"",1,0))</f>
        <v>0</v>
      </c>
      <c r="M59" s="170">
        <f>IF('Indicator Data'!T63="No Data",1,IF('Indicator Data imputation'!N62&lt;&gt;"",1,0))</f>
        <v>0</v>
      </c>
      <c r="N59" s="170">
        <f>IF('Indicator Data'!U63="No Data",1,IF('Indicator Data imputation'!O62&lt;&gt;"",1,0))</f>
        <v>0</v>
      </c>
      <c r="O59" s="170">
        <f>IF('Indicator Data'!V63="No Data",1,IF('Indicator Data imputation'!P62&lt;&gt;"",1,0))</f>
        <v>1</v>
      </c>
      <c r="P59" s="170">
        <f>IF('Indicator Data'!W63="No Data",1,IF('Indicator Data imputation'!Q62&lt;&gt;"",1,0))</f>
        <v>0</v>
      </c>
      <c r="Q59" s="170">
        <f>IF('Indicator Data'!X63="No Data",1,IF('Indicator Data imputation'!R62&lt;&gt;"",1,0))</f>
        <v>1</v>
      </c>
      <c r="R59" s="170">
        <f>IF('Indicator Data'!Y63="No Data",1,IF('Indicator Data imputation'!S62&lt;&gt;"",1,0))</f>
        <v>0</v>
      </c>
      <c r="S59" s="170">
        <f>IF('Indicator Data'!Z63="No Data",1,IF('Indicator Data imputation'!T62&lt;&gt;"",1,0))</f>
        <v>0</v>
      </c>
      <c r="T59" s="170">
        <f>IF('Indicator Data'!AA63="No Data",1,IF('Indicator Data imputation'!U62&lt;&gt;"",1,0))</f>
        <v>0</v>
      </c>
      <c r="U59" s="170">
        <f>IF('Indicator Data'!AB63="No Data",1,IF('Indicator Data imputation'!V62&lt;&gt;"",1,0))</f>
        <v>1</v>
      </c>
      <c r="V59" s="170">
        <f>IF('Indicator Data'!AC63="No Data",1,IF('Indicator Data imputation'!W62&lt;&gt;"",1,0))</f>
        <v>0</v>
      </c>
      <c r="W59" s="170">
        <f>IF('Indicator Data'!AD63="No Data",1,IF('Indicator Data imputation'!X62&lt;&gt;"",1,0))</f>
        <v>0</v>
      </c>
      <c r="X59" s="170">
        <f>IF('Indicator Data'!AE63="No Data",1,IF('Indicator Data imputation'!Y62&lt;&gt;"",1,0))</f>
        <v>1</v>
      </c>
      <c r="Y59" s="170">
        <f>IF('Indicator Data'!AF63="No Data",1,IF('Indicator Data imputation'!Z62&lt;&gt;"",1,0))</f>
        <v>0</v>
      </c>
      <c r="Z59" s="170">
        <f>IF('Indicator Data'!AG63="No Data",1,IF('Indicator Data imputation'!AA62&lt;&gt;"",1,0))</f>
        <v>0</v>
      </c>
      <c r="AA59" s="170">
        <f>IF('Indicator Data'!AH63="No Data",1,IF('Indicator Data imputation'!AB62&lt;&gt;"",1,0))</f>
        <v>0</v>
      </c>
      <c r="AB59" s="170">
        <f>IF('Indicator Data'!AI63="No Data",1,IF('Indicator Data imputation'!AC62&lt;&gt;"",1,0))</f>
        <v>0</v>
      </c>
      <c r="AC59" s="170">
        <f>IF('Indicator Data'!AJ63="No Data",1,IF('Indicator Data imputation'!AD62&lt;&gt;"",1,0))</f>
        <v>0</v>
      </c>
      <c r="AD59" s="170">
        <f>IF('Indicator Data'!AK63="No Data",1,IF('Indicator Data imputation'!AE62&lt;&gt;"",1,0))</f>
        <v>0</v>
      </c>
      <c r="AE59" s="170">
        <f>IF('Indicator Data'!AL63="No Data",1,IF('Indicator Data imputation'!AF62&lt;&gt;"",1,0))</f>
        <v>0</v>
      </c>
      <c r="AF59" s="170">
        <f>IF('Indicator Data'!AM63="No Data",1,IF('Indicator Data imputation'!AG62&lt;&gt;"",1,0))</f>
        <v>0</v>
      </c>
      <c r="AG59" s="170">
        <f>IF('Indicator Data'!AN63="No Data",1,IF('Indicator Data imputation'!AH62&lt;&gt;"",1,0))</f>
        <v>0</v>
      </c>
      <c r="AH59" s="170">
        <f>IF('Indicator Data'!AO63="No Data",1,IF('Indicator Data imputation'!AI62&lt;&gt;"",1,0))</f>
        <v>0</v>
      </c>
      <c r="AI59" s="170">
        <f>IF('Indicator Data'!AP63="No Data",1,IF('Indicator Data imputation'!AJ62&lt;&gt;"",1,0))</f>
        <v>0</v>
      </c>
      <c r="AJ59" s="170">
        <f>IF('Indicator Data'!AQ63="No Data",1,IF('Indicator Data imputation'!AK62&lt;&gt;"",1,0))</f>
        <v>0</v>
      </c>
      <c r="AK59" s="170">
        <f>IF('Indicator Data'!AR63="No Data",1,IF('Indicator Data imputation'!AL62&lt;&gt;"",1,0))</f>
        <v>0</v>
      </c>
      <c r="AL59" s="170">
        <f>IF('Indicator Data'!AS63="No Data",1,IF('Indicator Data imputation'!AM62&lt;&gt;"",1,0))</f>
        <v>0</v>
      </c>
      <c r="AM59" s="170">
        <f>IF('Indicator Data'!AT63="No Data",1,IF('Indicator Data imputation'!AN62&lt;&gt;"",1,0))</f>
        <v>0</v>
      </c>
      <c r="AN59" s="170">
        <f>IF('Indicator Data'!AU63="No Data",1,IF('Indicator Data imputation'!AO62&lt;&gt;"",1,0))</f>
        <v>0</v>
      </c>
      <c r="AO59" s="170">
        <f>IF('Indicator Data'!AV63="No Data",1,IF('Indicator Data imputation'!AP62&lt;&gt;"",1,0))</f>
        <v>1</v>
      </c>
      <c r="AP59" s="170">
        <f>IF('Indicator Data'!AW63="No Data",1,IF('Indicator Data imputation'!AQ62&lt;&gt;"",1,0))</f>
        <v>0</v>
      </c>
      <c r="AQ59" s="170">
        <f>IF('Indicator Data'!AX63="No Data",1,IF('Indicator Data imputation'!AR62&lt;&gt;"",1,0))</f>
        <v>0</v>
      </c>
      <c r="AR59" s="170">
        <f>IF('Indicator Data'!AY63="No Data",1,IF('Indicator Data imputation'!AS62&lt;&gt;"",1,0))</f>
        <v>0</v>
      </c>
      <c r="AS59" s="170">
        <f>IF('Indicator Data'!AZ63="No Data",1,IF('Indicator Data imputation'!AT62&lt;&gt;"",1,0))</f>
        <v>0</v>
      </c>
      <c r="AT59" s="170">
        <f>IF('Indicator Data'!BA63="No Data",1,IF('Indicator Data imputation'!AU62&lt;&gt;"",1,0))</f>
        <v>0</v>
      </c>
      <c r="AU59" s="170">
        <f>IF('Indicator Data'!BB63="No Data",1,IF('Indicator Data imputation'!AV62&lt;&gt;"",1,0))</f>
        <v>0</v>
      </c>
      <c r="AV59" s="170">
        <f>IF('Indicator Data'!BC63="No Data",1,IF('Indicator Data imputation'!AW62&lt;&gt;"",1,0))</f>
        <v>0</v>
      </c>
      <c r="AW59" s="170">
        <f>IF('Indicator Data'!BD63="No Data",1,IF('Indicator Data imputation'!AX62&lt;&gt;"",1,0))</f>
        <v>0</v>
      </c>
      <c r="AX59" s="170">
        <f>IF('Indicator Data'!BE63="No Data",1,IF('Indicator Data imputation'!AY62&lt;&gt;"",1,0))</f>
        <v>0</v>
      </c>
      <c r="AY59" s="170">
        <f>IF('Indicator Data'!BF63="No Data",1,IF('Indicator Data imputation'!AZ62&lt;&gt;"",1,0))</f>
        <v>0</v>
      </c>
      <c r="AZ59" s="170">
        <f>IF('Indicator Data'!BG63="No Data",1,IF('Indicator Data imputation'!BA62&lt;&gt;"",1,0))</f>
        <v>0</v>
      </c>
      <c r="BA59" s="5">
        <f t="shared" si="0"/>
        <v>6</v>
      </c>
      <c r="BB59" s="172">
        <f t="shared" si="1"/>
        <v>0.11764705882352941</v>
      </c>
    </row>
    <row r="60" spans="1:54" x14ac:dyDescent="0.25">
      <c r="A60" s="5" t="s">
        <v>110</v>
      </c>
      <c r="B60" s="170">
        <f>IF('Indicator Data'!I64="No Data",1,IF('Indicator Data imputation'!C63&lt;&gt;"",1,0))</f>
        <v>0</v>
      </c>
      <c r="C60" s="170">
        <f>IF('Indicator Data'!J64="No Data",1,IF('Indicator Data imputation'!D63&lt;&gt;"",1,0))</f>
        <v>0</v>
      </c>
      <c r="D60" s="170">
        <f>IF('Indicator Data'!K64="No Data",1,IF('Indicator Data imputation'!E63&lt;&gt;"",1,0))</f>
        <v>0</v>
      </c>
      <c r="E60" s="170">
        <f>IF('Indicator Data'!L64="No Data",1,IF('Indicator Data imputation'!F63&lt;&gt;"",1,0))</f>
        <v>0</v>
      </c>
      <c r="F60" s="170">
        <f>IF('Indicator Data'!M64="No Data",1,IF('Indicator Data imputation'!G63&lt;&gt;"",1,0))</f>
        <v>0</v>
      </c>
      <c r="G60" s="170">
        <f>IF('Indicator Data'!N64="No Data",1,IF('Indicator Data imputation'!H63&lt;&gt;"",1,0))</f>
        <v>0</v>
      </c>
      <c r="H60" s="170">
        <f>IF('Indicator Data'!O64="No Data",1,IF('Indicator Data imputation'!I63&lt;&gt;"",1,0))</f>
        <v>0</v>
      </c>
      <c r="I60" s="170">
        <f>IF('Indicator Data'!P64="No Data",1,IF('Indicator Data imputation'!J63&lt;&gt;"",1,0))</f>
        <v>0</v>
      </c>
      <c r="J60" s="170">
        <f>IF('Indicator Data'!Q64="No Data",1,IF('Indicator Data imputation'!K63&lt;&gt;"",1,0))</f>
        <v>0</v>
      </c>
      <c r="K60" s="170">
        <f>IF('Indicator Data'!R64="No Data",1,IF('Indicator Data imputation'!L63&lt;&gt;"",1,0))</f>
        <v>1</v>
      </c>
      <c r="L60" s="170">
        <f>IF('Indicator Data'!S64="No Data",1,IF('Indicator Data imputation'!M63&lt;&gt;"",1,0))</f>
        <v>0</v>
      </c>
      <c r="M60" s="170">
        <f>IF('Indicator Data'!T64="No Data",1,IF('Indicator Data imputation'!N63&lt;&gt;"",1,0))</f>
        <v>0</v>
      </c>
      <c r="N60" s="170">
        <f>IF('Indicator Data'!U64="No Data",1,IF('Indicator Data imputation'!O63&lt;&gt;"",1,0))</f>
        <v>0</v>
      </c>
      <c r="O60" s="170">
        <f>IF('Indicator Data'!V64="No Data",1,IF('Indicator Data imputation'!P63&lt;&gt;"",1,0))</f>
        <v>1</v>
      </c>
      <c r="P60" s="170">
        <f>IF('Indicator Data'!W64="No Data",1,IF('Indicator Data imputation'!Q63&lt;&gt;"",1,0))</f>
        <v>0</v>
      </c>
      <c r="Q60" s="170">
        <f>IF('Indicator Data'!X64="No Data",1,IF('Indicator Data imputation'!R63&lt;&gt;"",1,0))</f>
        <v>1</v>
      </c>
      <c r="R60" s="170">
        <f>IF('Indicator Data'!Y64="No Data",1,IF('Indicator Data imputation'!S63&lt;&gt;"",1,0))</f>
        <v>0</v>
      </c>
      <c r="S60" s="170">
        <f>IF('Indicator Data'!Z64="No Data",1,IF('Indicator Data imputation'!T63&lt;&gt;"",1,0))</f>
        <v>0</v>
      </c>
      <c r="T60" s="170">
        <f>IF('Indicator Data'!AA64="No Data",1,IF('Indicator Data imputation'!U63&lt;&gt;"",1,0))</f>
        <v>0</v>
      </c>
      <c r="U60" s="170">
        <f>IF('Indicator Data'!AB64="No Data",1,IF('Indicator Data imputation'!V63&lt;&gt;"",1,0))</f>
        <v>0</v>
      </c>
      <c r="V60" s="170">
        <f>IF('Indicator Data'!AC64="No Data",1,IF('Indicator Data imputation'!W63&lt;&gt;"",1,0))</f>
        <v>0</v>
      </c>
      <c r="W60" s="170">
        <f>IF('Indicator Data'!AD64="No Data",1,IF('Indicator Data imputation'!X63&lt;&gt;"",1,0))</f>
        <v>0</v>
      </c>
      <c r="X60" s="170">
        <f>IF('Indicator Data'!AE64="No Data",1,IF('Indicator Data imputation'!Y63&lt;&gt;"",1,0))</f>
        <v>1</v>
      </c>
      <c r="Y60" s="170">
        <f>IF('Indicator Data'!AF64="No Data",1,IF('Indicator Data imputation'!Z63&lt;&gt;"",1,0))</f>
        <v>0</v>
      </c>
      <c r="Z60" s="170">
        <f>IF('Indicator Data'!AG64="No Data",1,IF('Indicator Data imputation'!AA63&lt;&gt;"",1,0))</f>
        <v>0</v>
      </c>
      <c r="AA60" s="170">
        <f>IF('Indicator Data'!AH64="No Data",1,IF('Indicator Data imputation'!AB63&lt;&gt;"",1,0))</f>
        <v>0</v>
      </c>
      <c r="AB60" s="170">
        <f>IF('Indicator Data'!AI64="No Data",1,IF('Indicator Data imputation'!AC63&lt;&gt;"",1,0))</f>
        <v>0</v>
      </c>
      <c r="AC60" s="170">
        <f>IF('Indicator Data'!AJ64="No Data",1,IF('Indicator Data imputation'!AD63&lt;&gt;"",1,0))</f>
        <v>0</v>
      </c>
      <c r="AD60" s="170">
        <f>IF('Indicator Data'!AK64="No Data",1,IF('Indicator Data imputation'!AE63&lt;&gt;"",1,0))</f>
        <v>0</v>
      </c>
      <c r="AE60" s="170">
        <f>IF('Indicator Data'!AL64="No Data",1,IF('Indicator Data imputation'!AF63&lt;&gt;"",1,0))</f>
        <v>0</v>
      </c>
      <c r="AF60" s="170">
        <f>IF('Indicator Data'!AM64="No Data",1,IF('Indicator Data imputation'!AG63&lt;&gt;"",1,0))</f>
        <v>0</v>
      </c>
      <c r="AG60" s="170">
        <f>IF('Indicator Data'!AN64="No Data",1,IF('Indicator Data imputation'!AH63&lt;&gt;"",1,0))</f>
        <v>0</v>
      </c>
      <c r="AH60" s="170">
        <f>IF('Indicator Data'!AO64="No Data",1,IF('Indicator Data imputation'!AI63&lt;&gt;"",1,0))</f>
        <v>0</v>
      </c>
      <c r="AI60" s="170">
        <f>IF('Indicator Data'!AP64="No Data",1,IF('Indicator Data imputation'!AJ63&lt;&gt;"",1,0))</f>
        <v>0</v>
      </c>
      <c r="AJ60" s="170">
        <f>IF('Indicator Data'!AQ64="No Data",1,IF('Indicator Data imputation'!AK63&lt;&gt;"",1,0))</f>
        <v>0</v>
      </c>
      <c r="AK60" s="170">
        <f>IF('Indicator Data'!AR64="No Data",1,IF('Indicator Data imputation'!AL63&lt;&gt;"",1,0))</f>
        <v>0</v>
      </c>
      <c r="AL60" s="170">
        <f>IF('Indicator Data'!AS64="No Data",1,IF('Indicator Data imputation'!AM63&lt;&gt;"",1,0))</f>
        <v>0</v>
      </c>
      <c r="AM60" s="170">
        <f>IF('Indicator Data'!AT64="No Data",1,IF('Indicator Data imputation'!AN63&lt;&gt;"",1,0))</f>
        <v>0</v>
      </c>
      <c r="AN60" s="170">
        <f>IF('Indicator Data'!AU64="No Data",1,IF('Indicator Data imputation'!AO63&lt;&gt;"",1,0))</f>
        <v>0</v>
      </c>
      <c r="AO60" s="170">
        <f>IF('Indicator Data'!AV64="No Data",1,IF('Indicator Data imputation'!AP63&lt;&gt;"",1,0))</f>
        <v>1</v>
      </c>
      <c r="AP60" s="170">
        <f>IF('Indicator Data'!AW64="No Data",1,IF('Indicator Data imputation'!AQ63&lt;&gt;"",1,0))</f>
        <v>0</v>
      </c>
      <c r="AQ60" s="170">
        <f>IF('Indicator Data'!AX64="No Data",1,IF('Indicator Data imputation'!AR63&lt;&gt;"",1,0))</f>
        <v>0</v>
      </c>
      <c r="AR60" s="170">
        <f>IF('Indicator Data'!AY64="No Data",1,IF('Indicator Data imputation'!AS63&lt;&gt;"",1,0))</f>
        <v>0</v>
      </c>
      <c r="AS60" s="170">
        <f>IF('Indicator Data'!AZ64="No Data",1,IF('Indicator Data imputation'!AT63&lt;&gt;"",1,0))</f>
        <v>0</v>
      </c>
      <c r="AT60" s="170">
        <f>IF('Indicator Data'!BA64="No Data",1,IF('Indicator Data imputation'!AU63&lt;&gt;"",1,0))</f>
        <v>0</v>
      </c>
      <c r="AU60" s="170">
        <f>IF('Indicator Data'!BB64="No Data",1,IF('Indicator Data imputation'!AV63&lt;&gt;"",1,0))</f>
        <v>0</v>
      </c>
      <c r="AV60" s="170">
        <f>IF('Indicator Data'!BC64="No Data",1,IF('Indicator Data imputation'!AW63&lt;&gt;"",1,0))</f>
        <v>0</v>
      </c>
      <c r="AW60" s="170">
        <f>IF('Indicator Data'!BD64="No Data",1,IF('Indicator Data imputation'!AX63&lt;&gt;"",1,0))</f>
        <v>0</v>
      </c>
      <c r="AX60" s="170">
        <f>IF('Indicator Data'!BE64="No Data",1,IF('Indicator Data imputation'!AY63&lt;&gt;"",1,0))</f>
        <v>0</v>
      </c>
      <c r="AY60" s="170">
        <f>IF('Indicator Data'!BF64="No Data",1,IF('Indicator Data imputation'!AZ63&lt;&gt;"",1,0))</f>
        <v>0</v>
      </c>
      <c r="AZ60" s="170">
        <f>IF('Indicator Data'!BG64="No Data",1,IF('Indicator Data imputation'!BA63&lt;&gt;"",1,0))</f>
        <v>0</v>
      </c>
      <c r="BA60" s="5">
        <f t="shared" si="0"/>
        <v>5</v>
      </c>
      <c r="BB60" s="172">
        <f t="shared" si="1"/>
        <v>9.8039215686274508E-2</v>
      </c>
    </row>
    <row r="61" spans="1:54" x14ac:dyDescent="0.25">
      <c r="A61" s="5" t="s">
        <v>112</v>
      </c>
      <c r="B61" s="170">
        <f>IF('Indicator Data'!I65="No Data",1,IF('Indicator Data imputation'!C64&lt;&gt;"",1,0))</f>
        <v>0</v>
      </c>
      <c r="C61" s="170">
        <f>IF('Indicator Data'!J65="No Data",1,IF('Indicator Data imputation'!D64&lt;&gt;"",1,0))</f>
        <v>0</v>
      </c>
      <c r="D61" s="170">
        <f>IF('Indicator Data'!K65="No Data",1,IF('Indicator Data imputation'!E64&lt;&gt;"",1,0))</f>
        <v>0</v>
      </c>
      <c r="E61" s="170">
        <f>IF('Indicator Data'!L65="No Data",1,IF('Indicator Data imputation'!F64&lt;&gt;"",1,0))</f>
        <v>0</v>
      </c>
      <c r="F61" s="170">
        <f>IF('Indicator Data'!M65="No Data",1,IF('Indicator Data imputation'!G64&lt;&gt;"",1,0))</f>
        <v>0</v>
      </c>
      <c r="G61" s="170">
        <f>IF('Indicator Data'!N65="No Data",1,IF('Indicator Data imputation'!H64&lt;&gt;"",1,0))</f>
        <v>0</v>
      </c>
      <c r="H61" s="170">
        <f>IF('Indicator Data'!O65="No Data",1,IF('Indicator Data imputation'!I64&lt;&gt;"",1,0))</f>
        <v>0</v>
      </c>
      <c r="I61" s="170">
        <f>IF('Indicator Data'!P65="No Data",1,IF('Indicator Data imputation'!J64&lt;&gt;"",1,0))</f>
        <v>0</v>
      </c>
      <c r="J61" s="170">
        <f>IF('Indicator Data'!Q65="No Data",1,IF('Indicator Data imputation'!K64&lt;&gt;"",1,0))</f>
        <v>0</v>
      </c>
      <c r="K61" s="170">
        <f>IF('Indicator Data'!R65="No Data",1,IF('Indicator Data imputation'!L64&lt;&gt;"",1,0))</f>
        <v>0</v>
      </c>
      <c r="L61" s="170">
        <f>IF('Indicator Data'!S65="No Data",1,IF('Indicator Data imputation'!M64&lt;&gt;"",1,0))</f>
        <v>0</v>
      </c>
      <c r="M61" s="170">
        <f>IF('Indicator Data'!T65="No Data",1,IF('Indicator Data imputation'!N64&lt;&gt;"",1,0))</f>
        <v>0</v>
      </c>
      <c r="N61" s="170">
        <f>IF('Indicator Data'!U65="No Data",1,IF('Indicator Data imputation'!O64&lt;&gt;"",1,0))</f>
        <v>0</v>
      </c>
      <c r="O61" s="170">
        <f>IF('Indicator Data'!V65="No Data",1,IF('Indicator Data imputation'!P64&lt;&gt;"",1,0))</f>
        <v>0</v>
      </c>
      <c r="P61" s="170">
        <f>IF('Indicator Data'!W65="No Data",1,IF('Indicator Data imputation'!Q64&lt;&gt;"",1,0))</f>
        <v>0</v>
      </c>
      <c r="Q61" s="170">
        <f>IF('Indicator Data'!X65="No Data",1,IF('Indicator Data imputation'!R64&lt;&gt;"",1,0))</f>
        <v>0</v>
      </c>
      <c r="R61" s="170">
        <f>IF('Indicator Data'!Y65="No Data",1,IF('Indicator Data imputation'!S64&lt;&gt;"",1,0))</f>
        <v>0</v>
      </c>
      <c r="S61" s="170">
        <f>IF('Indicator Data'!Z65="No Data",1,IF('Indicator Data imputation'!T64&lt;&gt;"",1,0))</f>
        <v>0</v>
      </c>
      <c r="T61" s="170">
        <f>IF('Indicator Data'!AA65="No Data",1,IF('Indicator Data imputation'!U64&lt;&gt;"",1,0))</f>
        <v>0</v>
      </c>
      <c r="U61" s="170">
        <f>IF('Indicator Data'!AB65="No Data",1,IF('Indicator Data imputation'!V64&lt;&gt;"",1,0))</f>
        <v>0</v>
      </c>
      <c r="V61" s="170">
        <f>IF('Indicator Data'!AC65="No Data",1,IF('Indicator Data imputation'!W64&lt;&gt;"",1,0))</f>
        <v>0</v>
      </c>
      <c r="W61" s="170">
        <f>IF('Indicator Data'!AD65="No Data",1,IF('Indicator Data imputation'!X64&lt;&gt;"",1,0))</f>
        <v>0</v>
      </c>
      <c r="X61" s="170">
        <f>IF('Indicator Data'!AE65="No Data",1,IF('Indicator Data imputation'!Y64&lt;&gt;"",1,0))</f>
        <v>0</v>
      </c>
      <c r="Y61" s="170">
        <f>IF('Indicator Data'!AF65="No Data",1,IF('Indicator Data imputation'!Z64&lt;&gt;"",1,0))</f>
        <v>0</v>
      </c>
      <c r="Z61" s="170">
        <f>IF('Indicator Data'!AG65="No Data",1,IF('Indicator Data imputation'!AA64&lt;&gt;"",1,0))</f>
        <v>0</v>
      </c>
      <c r="AA61" s="170">
        <f>IF('Indicator Data'!AH65="No Data",1,IF('Indicator Data imputation'!AB64&lt;&gt;"",1,0))</f>
        <v>0</v>
      </c>
      <c r="AB61" s="170">
        <f>IF('Indicator Data'!AI65="No Data",1,IF('Indicator Data imputation'!AC64&lt;&gt;"",1,0))</f>
        <v>0</v>
      </c>
      <c r="AC61" s="170">
        <f>IF('Indicator Data'!AJ65="No Data",1,IF('Indicator Data imputation'!AD64&lt;&gt;"",1,0))</f>
        <v>0</v>
      </c>
      <c r="AD61" s="170">
        <f>IF('Indicator Data'!AK65="No Data",1,IF('Indicator Data imputation'!AE64&lt;&gt;"",1,0))</f>
        <v>0</v>
      </c>
      <c r="AE61" s="170">
        <f>IF('Indicator Data'!AL65="No Data",1,IF('Indicator Data imputation'!AF64&lt;&gt;"",1,0))</f>
        <v>0</v>
      </c>
      <c r="AF61" s="170">
        <f>IF('Indicator Data'!AM65="No Data",1,IF('Indicator Data imputation'!AG64&lt;&gt;"",1,0))</f>
        <v>0</v>
      </c>
      <c r="AG61" s="170">
        <f>IF('Indicator Data'!AN65="No Data",1,IF('Indicator Data imputation'!AH64&lt;&gt;"",1,0))</f>
        <v>0</v>
      </c>
      <c r="AH61" s="170">
        <f>IF('Indicator Data'!AO65="No Data",1,IF('Indicator Data imputation'!AI64&lt;&gt;"",1,0))</f>
        <v>0</v>
      </c>
      <c r="AI61" s="170">
        <f>IF('Indicator Data'!AP65="No Data",1,IF('Indicator Data imputation'!AJ64&lt;&gt;"",1,0))</f>
        <v>0</v>
      </c>
      <c r="AJ61" s="170">
        <f>IF('Indicator Data'!AQ65="No Data",1,IF('Indicator Data imputation'!AK64&lt;&gt;"",1,0))</f>
        <v>0</v>
      </c>
      <c r="AK61" s="170">
        <f>IF('Indicator Data'!AR65="No Data",1,IF('Indicator Data imputation'!AL64&lt;&gt;"",1,0))</f>
        <v>0</v>
      </c>
      <c r="AL61" s="170">
        <f>IF('Indicator Data'!AS65="No Data",1,IF('Indicator Data imputation'!AM64&lt;&gt;"",1,0))</f>
        <v>0</v>
      </c>
      <c r="AM61" s="170">
        <f>IF('Indicator Data'!AT65="No Data",1,IF('Indicator Data imputation'!AN64&lt;&gt;"",1,0))</f>
        <v>0</v>
      </c>
      <c r="AN61" s="170">
        <f>IF('Indicator Data'!AU65="No Data",1,IF('Indicator Data imputation'!AO64&lt;&gt;"",1,0))</f>
        <v>0</v>
      </c>
      <c r="AO61" s="170">
        <f>IF('Indicator Data'!AV65="No Data",1,IF('Indicator Data imputation'!AP64&lt;&gt;"",1,0))</f>
        <v>0</v>
      </c>
      <c r="AP61" s="170">
        <f>IF('Indicator Data'!AW65="No Data",1,IF('Indicator Data imputation'!AQ64&lt;&gt;"",1,0))</f>
        <v>0</v>
      </c>
      <c r="AQ61" s="170">
        <f>IF('Indicator Data'!AX65="No Data",1,IF('Indicator Data imputation'!AR64&lt;&gt;"",1,0))</f>
        <v>0</v>
      </c>
      <c r="AR61" s="170">
        <f>IF('Indicator Data'!AY65="No Data",1,IF('Indicator Data imputation'!AS64&lt;&gt;"",1,0))</f>
        <v>0</v>
      </c>
      <c r="AS61" s="170">
        <f>IF('Indicator Data'!AZ65="No Data",1,IF('Indicator Data imputation'!AT64&lt;&gt;"",1,0))</f>
        <v>0</v>
      </c>
      <c r="AT61" s="170">
        <f>IF('Indicator Data'!BA65="No Data",1,IF('Indicator Data imputation'!AU64&lt;&gt;"",1,0))</f>
        <v>0</v>
      </c>
      <c r="AU61" s="170">
        <f>IF('Indicator Data'!BB65="No Data",1,IF('Indicator Data imputation'!AV64&lt;&gt;"",1,0))</f>
        <v>0</v>
      </c>
      <c r="AV61" s="170">
        <f>IF('Indicator Data'!BC65="No Data",1,IF('Indicator Data imputation'!AW64&lt;&gt;"",1,0))</f>
        <v>0</v>
      </c>
      <c r="AW61" s="170">
        <f>IF('Indicator Data'!BD65="No Data",1,IF('Indicator Data imputation'!AX64&lt;&gt;"",1,0))</f>
        <v>0</v>
      </c>
      <c r="AX61" s="170">
        <f>IF('Indicator Data'!BE65="No Data",1,IF('Indicator Data imputation'!AY64&lt;&gt;"",1,0))</f>
        <v>0</v>
      </c>
      <c r="AY61" s="170">
        <f>IF('Indicator Data'!BF65="No Data",1,IF('Indicator Data imputation'!AZ64&lt;&gt;"",1,0))</f>
        <v>0</v>
      </c>
      <c r="AZ61" s="170">
        <f>IF('Indicator Data'!BG65="No Data",1,IF('Indicator Data imputation'!BA64&lt;&gt;"",1,0))</f>
        <v>0</v>
      </c>
      <c r="BA61" s="5">
        <f t="shared" si="0"/>
        <v>0</v>
      </c>
      <c r="BB61" s="172">
        <f t="shared" si="1"/>
        <v>0</v>
      </c>
    </row>
    <row r="62" spans="1:54" x14ac:dyDescent="0.25">
      <c r="A62" s="5" t="s">
        <v>114</v>
      </c>
      <c r="B62" s="170">
        <f>IF('Indicator Data'!I66="No Data",1,IF('Indicator Data imputation'!C65&lt;&gt;"",1,0))</f>
        <v>0</v>
      </c>
      <c r="C62" s="170">
        <f>IF('Indicator Data'!J66="No Data",1,IF('Indicator Data imputation'!D65&lt;&gt;"",1,0))</f>
        <v>0</v>
      </c>
      <c r="D62" s="170">
        <f>IF('Indicator Data'!K66="No Data",1,IF('Indicator Data imputation'!E65&lt;&gt;"",1,0))</f>
        <v>0</v>
      </c>
      <c r="E62" s="170">
        <f>IF('Indicator Data'!L66="No Data",1,IF('Indicator Data imputation'!F65&lt;&gt;"",1,0))</f>
        <v>0</v>
      </c>
      <c r="F62" s="170">
        <f>IF('Indicator Data'!M66="No Data",1,IF('Indicator Data imputation'!G65&lt;&gt;"",1,0))</f>
        <v>0</v>
      </c>
      <c r="G62" s="170">
        <f>IF('Indicator Data'!N66="No Data",1,IF('Indicator Data imputation'!H65&lt;&gt;"",1,0))</f>
        <v>0</v>
      </c>
      <c r="H62" s="170">
        <f>IF('Indicator Data'!O66="No Data",1,IF('Indicator Data imputation'!I65&lt;&gt;"",1,0))</f>
        <v>0</v>
      </c>
      <c r="I62" s="170">
        <f>IF('Indicator Data'!P66="No Data",1,IF('Indicator Data imputation'!J65&lt;&gt;"",1,0))</f>
        <v>0</v>
      </c>
      <c r="J62" s="170">
        <f>IF('Indicator Data'!Q66="No Data",1,IF('Indicator Data imputation'!K65&lt;&gt;"",1,0))</f>
        <v>0</v>
      </c>
      <c r="K62" s="170">
        <f>IF('Indicator Data'!R66="No Data",1,IF('Indicator Data imputation'!L65&lt;&gt;"",1,0))</f>
        <v>0</v>
      </c>
      <c r="L62" s="170">
        <f>IF('Indicator Data'!S66="No Data",1,IF('Indicator Data imputation'!M65&lt;&gt;"",1,0))</f>
        <v>0</v>
      </c>
      <c r="M62" s="170">
        <f>IF('Indicator Data'!T66="No Data",1,IF('Indicator Data imputation'!N65&lt;&gt;"",1,0))</f>
        <v>0</v>
      </c>
      <c r="N62" s="170">
        <f>IF('Indicator Data'!U66="No Data",1,IF('Indicator Data imputation'!O65&lt;&gt;"",1,0))</f>
        <v>0</v>
      </c>
      <c r="O62" s="170">
        <f>IF('Indicator Data'!V66="No Data",1,IF('Indicator Data imputation'!P65&lt;&gt;"",1,0))</f>
        <v>0</v>
      </c>
      <c r="P62" s="170">
        <f>IF('Indicator Data'!W66="No Data",1,IF('Indicator Data imputation'!Q65&lt;&gt;"",1,0))</f>
        <v>0</v>
      </c>
      <c r="Q62" s="170">
        <f>IF('Indicator Data'!X66="No Data",1,IF('Indicator Data imputation'!R65&lt;&gt;"",1,0))</f>
        <v>0</v>
      </c>
      <c r="R62" s="170">
        <f>IF('Indicator Data'!Y66="No Data",1,IF('Indicator Data imputation'!S65&lt;&gt;"",1,0))</f>
        <v>0</v>
      </c>
      <c r="S62" s="170">
        <f>IF('Indicator Data'!Z66="No Data",1,IF('Indicator Data imputation'!T65&lt;&gt;"",1,0))</f>
        <v>0</v>
      </c>
      <c r="T62" s="170">
        <f>IF('Indicator Data'!AA66="No Data",1,IF('Indicator Data imputation'!U65&lt;&gt;"",1,0))</f>
        <v>0</v>
      </c>
      <c r="U62" s="170">
        <f>IF('Indicator Data'!AB66="No Data",1,IF('Indicator Data imputation'!V65&lt;&gt;"",1,0))</f>
        <v>0</v>
      </c>
      <c r="V62" s="170">
        <f>IF('Indicator Data'!AC66="No Data",1,IF('Indicator Data imputation'!W65&lt;&gt;"",1,0))</f>
        <v>0</v>
      </c>
      <c r="W62" s="170">
        <f>IF('Indicator Data'!AD66="No Data",1,IF('Indicator Data imputation'!X65&lt;&gt;"",1,0))</f>
        <v>0</v>
      </c>
      <c r="X62" s="170">
        <f>IF('Indicator Data'!AE66="No Data",1,IF('Indicator Data imputation'!Y65&lt;&gt;"",1,0))</f>
        <v>0</v>
      </c>
      <c r="Y62" s="170">
        <f>IF('Indicator Data'!AF66="No Data",1,IF('Indicator Data imputation'!Z65&lt;&gt;"",1,0))</f>
        <v>0</v>
      </c>
      <c r="Z62" s="170">
        <f>IF('Indicator Data'!AG66="No Data",1,IF('Indicator Data imputation'!AA65&lt;&gt;"",1,0))</f>
        <v>1</v>
      </c>
      <c r="AA62" s="170">
        <f>IF('Indicator Data'!AH66="No Data",1,IF('Indicator Data imputation'!AB65&lt;&gt;"",1,0))</f>
        <v>0</v>
      </c>
      <c r="AB62" s="170">
        <f>IF('Indicator Data'!AI66="No Data",1,IF('Indicator Data imputation'!AC65&lt;&gt;"",1,0))</f>
        <v>0</v>
      </c>
      <c r="AC62" s="170">
        <f>IF('Indicator Data'!AJ66="No Data",1,IF('Indicator Data imputation'!AD65&lt;&gt;"",1,0))</f>
        <v>0</v>
      </c>
      <c r="AD62" s="170">
        <f>IF('Indicator Data'!AK66="No Data",1,IF('Indicator Data imputation'!AE65&lt;&gt;"",1,0))</f>
        <v>0</v>
      </c>
      <c r="AE62" s="170">
        <f>IF('Indicator Data'!AL66="No Data",1,IF('Indicator Data imputation'!AF65&lt;&gt;"",1,0))</f>
        <v>0</v>
      </c>
      <c r="AF62" s="170">
        <f>IF('Indicator Data'!AM66="No Data",1,IF('Indicator Data imputation'!AG65&lt;&gt;"",1,0))</f>
        <v>0</v>
      </c>
      <c r="AG62" s="170">
        <f>IF('Indicator Data'!AN66="No Data",1,IF('Indicator Data imputation'!AH65&lt;&gt;"",1,0))</f>
        <v>0</v>
      </c>
      <c r="AH62" s="170">
        <f>IF('Indicator Data'!AO66="No Data",1,IF('Indicator Data imputation'!AI65&lt;&gt;"",1,0))</f>
        <v>0</v>
      </c>
      <c r="AI62" s="170">
        <f>IF('Indicator Data'!AP66="No Data",1,IF('Indicator Data imputation'!AJ65&lt;&gt;"",1,0))</f>
        <v>0</v>
      </c>
      <c r="AJ62" s="170">
        <f>IF('Indicator Data'!AQ66="No Data",1,IF('Indicator Data imputation'!AK65&lt;&gt;"",1,0))</f>
        <v>0</v>
      </c>
      <c r="AK62" s="170">
        <f>IF('Indicator Data'!AR66="No Data",1,IF('Indicator Data imputation'!AL65&lt;&gt;"",1,0))</f>
        <v>0</v>
      </c>
      <c r="AL62" s="170">
        <f>IF('Indicator Data'!AS66="No Data",1,IF('Indicator Data imputation'!AM65&lt;&gt;"",1,0))</f>
        <v>0</v>
      </c>
      <c r="AM62" s="170">
        <f>IF('Indicator Data'!AT66="No Data",1,IF('Indicator Data imputation'!AN65&lt;&gt;"",1,0))</f>
        <v>0</v>
      </c>
      <c r="AN62" s="170">
        <f>IF('Indicator Data'!AU66="No Data",1,IF('Indicator Data imputation'!AO65&lt;&gt;"",1,0))</f>
        <v>0</v>
      </c>
      <c r="AO62" s="170">
        <f>IF('Indicator Data'!AV66="No Data",1,IF('Indicator Data imputation'!AP65&lt;&gt;"",1,0))</f>
        <v>0</v>
      </c>
      <c r="AP62" s="170">
        <f>IF('Indicator Data'!AW66="No Data",1,IF('Indicator Data imputation'!AQ65&lt;&gt;"",1,0))</f>
        <v>0</v>
      </c>
      <c r="AQ62" s="170">
        <f>IF('Indicator Data'!AX66="No Data",1,IF('Indicator Data imputation'!AR65&lt;&gt;"",1,0))</f>
        <v>0</v>
      </c>
      <c r="AR62" s="170">
        <f>IF('Indicator Data'!AY66="No Data",1,IF('Indicator Data imputation'!AS65&lt;&gt;"",1,0))</f>
        <v>0</v>
      </c>
      <c r="AS62" s="170">
        <f>IF('Indicator Data'!AZ66="No Data",1,IF('Indicator Data imputation'!AT65&lt;&gt;"",1,0))</f>
        <v>0</v>
      </c>
      <c r="AT62" s="170">
        <f>IF('Indicator Data'!BA66="No Data",1,IF('Indicator Data imputation'!AU65&lt;&gt;"",1,0))</f>
        <v>0</v>
      </c>
      <c r="AU62" s="170">
        <f>IF('Indicator Data'!BB66="No Data",1,IF('Indicator Data imputation'!AV65&lt;&gt;"",1,0))</f>
        <v>0</v>
      </c>
      <c r="AV62" s="170">
        <f>IF('Indicator Data'!BC66="No Data",1,IF('Indicator Data imputation'!AW65&lt;&gt;"",1,0))</f>
        <v>0</v>
      </c>
      <c r="AW62" s="170">
        <f>IF('Indicator Data'!BD66="No Data",1,IF('Indicator Data imputation'!AX65&lt;&gt;"",1,0))</f>
        <v>0</v>
      </c>
      <c r="AX62" s="170">
        <f>IF('Indicator Data'!BE66="No Data",1,IF('Indicator Data imputation'!AY65&lt;&gt;"",1,0))</f>
        <v>0</v>
      </c>
      <c r="AY62" s="170">
        <f>IF('Indicator Data'!BF66="No Data",1,IF('Indicator Data imputation'!AZ65&lt;&gt;"",1,0))</f>
        <v>0</v>
      </c>
      <c r="AZ62" s="170">
        <f>IF('Indicator Data'!BG66="No Data",1,IF('Indicator Data imputation'!BA65&lt;&gt;"",1,0))</f>
        <v>0</v>
      </c>
      <c r="BA62" s="5">
        <f t="shared" si="0"/>
        <v>1</v>
      </c>
      <c r="BB62" s="172">
        <f t="shared" si="1"/>
        <v>1.9607843137254902E-2</v>
      </c>
    </row>
    <row r="63" spans="1:54" x14ac:dyDescent="0.25">
      <c r="A63" s="5" t="s">
        <v>116</v>
      </c>
      <c r="B63" s="170">
        <f>IF('Indicator Data'!I67="No Data",1,IF('Indicator Data imputation'!C66&lt;&gt;"",1,0))</f>
        <v>0</v>
      </c>
      <c r="C63" s="170">
        <f>IF('Indicator Data'!J67="No Data",1,IF('Indicator Data imputation'!D66&lt;&gt;"",1,0))</f>
        <v>0</v>
      </c>
      <c r="D63" s="170">
        <f>IF('Indicator Data'!K67="No Data",1,IF('Indicator Data imputation'!E66&lt;&gt;"",1,0))</f>
        <v>0</v>
      </c>
      <c r="E63" s="170">
        <f>IF('Indicator Data'!L67="No Data",1,IF('Indicator Data imputation'!F66&lt;&gt;"",1,0))</f>
        <v>0</v>
      </c>
      <c r="F63" s="170">
        <f>IF('Indicator Data'!M67="No Data",1,IF('Indicator Data imputation'!G66&lt;&gt;"",1,0))</f>
        <v>0</v>
      </c>
      <c r="G63" s="170">
        <f>IF('Indicator Data'!N67="No Data",1,IF('Indicator Data imputation'!H66&lt;&gt;"",1,0))</f>
        <v>0</v>
      </c>
      <c r="H63" s="170">
        <f>IF('Indicator Data'!O67="No Data",1,IF('Indicator Data imputation'!I66&lt;&gt;"",1,0))</f>
        <v>0</v>
      </c>
      <c r="I63" s="170">
        <f>IF('Indicator Data'!P67="No Data",1,IF('Indicator Data imputation'!J66&lt;&gt;"",1,0))</f>
        <v>0</v>
      </c>
      <c r="J63" s="170">
        <f>IF('Indicator Data'!Q67="No Data",1,IF('Indicator Data imputation'!K66&lt;&gt;"",1,0))</f>
        <v>0</v>
      </c>
      <c r="K63" s="170">
        <f>IF('Indicator Data'!R67="No Data",1,IF('Indicator Data imputation'!L66&lt;&gt;"",1,0))</f>
        <v>0</v>
      </c>
      <c r="L63" s="170">
        <f>IF('Indicator Data'!S67="No Data",1,IF('Indicator Data imputation'!M66&lt;&gt;"",1,0))</f>
        <v>0</v>
      </c>
      <c r="M63" s="170">
        <f>IF('Indicator Data'!T67="No Data",1,IF('Indicator Data imputation'!N66&lt;&gt;"",1,0))</f>
        <v>0</v>
      </c>
      <c r="N63" s="170">
        <f>IF('Indicator Data'!U67="No Data",1,IF('Indicator Data imputation'!O66&lt;&gt;"",1,0))</f>
        <v>0</v>
      </c>
      <c r="O63" s="170">
        <f>IF('Indicator Data'!V67="No Data",1,IF('Indicator Data imputation'!P66&lt;&gt;"",1,0))</f>
        <v>0</v>
      </c>
      <c r="P63" s="170">
        <f>IF('Indicator Data'!W67="No Data",1,IF('Indicator Data imputation'!Q66&lt;&gt;"",1,0))</f>
        <v>0</v>
      </c>
      <c r="Q63" s="170">
        <f>IF('Indicator Data'!X67="No Data",1,IF('Indicator Data imputation'!R66&lt;&gt;"",1,0))</f>
        <v>0</v>
      </c>
      <c r="R63" s="170">
        <f>IF('Indicator Data'!Y67="No Data",1,IF('Indicator Data imputation'!S66&lt;&gt;"",1,0))</f>
        <v>0</v>
      </c>
      <c r="S63" s="170">
        <f>IF('Indicator Data'!Z67="No Data",1,IF('Indicator Data imputation'!T66&lt;&gt;"",1,0))</f>
        <v>0</v>
      </c>
      <c r="T63" s="170">
        <f>IF('Indicator Data'!AA67="No Data",1,IF('Indicator Data imputation'!U66&lt;&gt;"",1,0))</f>
        <v>0</v>
      </c>
      <c r="U63" s="170">
        <f>IF('Indicator Data'!AB67="No Data",1,IF('Indicator Data imputation'!V66&lt;&gt;"",1,0))</f>
        <v>0</v>
      </c>
      <c r="V63" s="170">
        <f>IF('Indicator Data'!AC67="No Data",1,IF('Indicator Data imputation'!W66&lt;&gt;"",1,0))</f>
        <v>0</v>
      </c>
      <c r="W63" s="170">
        <f>IF('Indicator Data'!AD67="No Data",1,IF('Indicator Data imputation'!X66&lt;&gt;"",1,0))</f>
        <v>0</v>
      </c>
      <c r="X63" s="170">
        <f>IF('Indicator Data'!AE67="No Data",1,IF('Indicator Data imputation'!Y66&lt;&gt;"",1,0))</f>
        <v>0</v>
      </c>
      <c r="Y63" s="170">
        <f>IF('Indicator Data'!AF67="No Data",1,IF('Indicator Data imputation'!Z66&lt;&gt;"",1,0))</f>
        <v>0</v>
      </c>
      <c r="Z63" s="170">
        <f>IF('Indicator Data'!AG67="No Data",1,IF('Indicator Data imputation'!AA66&lt;&gt;"",1,0))</f>
        <v>0</v>
      </c>
      <c r="AA63" s="170">
        <f>IF('Indicator Data'!AH67="No Data",1,IF('Indicator Data imputation'!AB66&lt;&gt;"",1,0))</f>
        <v>0</v>
      </c>
      <c r="AB63" s="170">
        <f>IF('Indicator Data'!AI67="No Data",1,IF('Indicator Data imputation'!AC66&lt;&gt;"",1,0))</f>
        <v>0</v>
      </c>
      <c r="AC63" s="170">
        <f>IF('Indicator Data'!AJ67="No Data",1,IF('Indicator Data imputation'!AD66&lt;&gt;"",1,0))</f>
        <v>0</v>
      </c>
      <c r="AD63" s="170">
        <f>IF('Indicator Data'!AK67="No Data",1,IF('Indicator Data imputation'!AE66&lt;&gt;"",1,0))</f>
        <v>0</v>
      </c>
      <c r="AE63" s="170">
        <f>IF('Indicator Data'!AL67="No Data",1,IF('Indicator Data imputation'!AF66&lt;&gt;"",1,0))</f>
        <v>0</v>
      </c>
      <c r="AF63" s="170">
        <f>IF('Indicator Data'!AM67="No Data",1,IF('Indicator Data imputation'!AG66&lt;&gt;"",1,0))</f>
        <v>0</v>
      </c>
      <c r="AG63" s="170">
        <f>IF('Indicator Data'!AN67="No Data",1,IF('Indicator Data imputation'!AH66&lt;&gt;"",1,0))</f>
        <v>0</v>
      </c>
      <c r="AH63" s="170">
        <f>IF('Indicator Data'!AO67="No Data",1,IF('Indicator Data imputation'!AI66&lt;&gt;"",1,0))</f>
        <v>0</v>
      </c>
      <c r="AI63" s="170">
        <f>IF('Indicator Data'!AP67="No Data",1,IF('Indicator Data imputation'!AJ66&lt;&gt;"",1,0))</f>
        <v>1</v>
      </c>
      <c r="AJ63" s="170">
        <f>IF('Indicator Data'!AQ67="No Data",1,IF('Indicator Data imputation'!AK66&lt;&gt;"",1,0))</f>
        <v>1</v>
      </c>
      <c r="AK63" s="170">
        <f>IF('Indicator Data'!AR67="No Data",1,IF('Indicator Data imputation'!AL66&lt;&gt;"",1,0))</f>
        <v>0</v>
      </c>
      <c r="AL63" s="170">
        <f>IF('Indicator Data'!AS67="No Data",1,IF('Indicator Data imputation'!AM66&lt;&gt;"",1,0))</f>
        <v>0</v>
      </c>
      <c r="AM63" s="170">
        <f>IF('Indicator Data'!AT67="No Data",1,IF('Indicator Data imputation'!AN66&lt;&gt;"",1,0))</f>
        <v>0</v>
      </c>
      <c r="AN63" s="170">
        <f>IF('Indicator Data'!AU67="No Data",1,IF('Indicator Data imputation'!AO66&lt;&gt;"",1,0))</f>
        <v>0</v>
      </c>
      <c r="AO63" s="170">
        <f>IF('Indicator Data'!AV67="No Data",1,IF('Indicator Data imputation'!AP66&lt;&gt;"",1,0))</f>
        <v>0</v>
      </c>
      <c r="AP63" s="170">
        <f>IF('Indicator Data'!AW67="No Data",1,IF('Indicator Data imputation'!AQ66&lt;&gt;"",1,0))</f>
        <v>0</v>
      </c>
      <c r="AQ63" s="170">
        <f>IF('Indicator Data'!AX67="No Data",1,IF('Indicator Data imputation'!AR66&lt;&gt;"",1,0))</f>
        <v>0</v>
      </c>
      <c r="AR63" s="170">
        <f>IF('Indicator Data'!AY67="No Data",1,IF('Indicator Data imputation'!AS66&lt;&gt;"",1,0))</f>
        <v>0</v>
      </c>
      <c r="AS63" s="170">
        <f>IF('Indicator Data'!AZ67="No Data",1,IF('Indicator Data imputation'!AT66&lt;&gt;"",1,0))</f>
        <v>0</v>
      </c>
      <c r="AT63" s="170">
        <f>IF('Indicator Data'!BA67="No Data",1,IF('Indicator Data imputation'!AU66&lt;&gt;"",1,0))</f>
        <v>0</v>
      </c>
      <c r="AU63" s="170">
        <f>IF('Indicator Data'!BB67="No Data",1,IF('Indicator Data imputation'!AV66&lt;&gt;"",1,0))</f>
        <v>0</v>
      </c>
      <c r="AV63" s="170">
        <f>IF('Indicator Data'!BC67="No Data",1,IF('Indicator Data imputation'!AW66&lt;&gt;"",1,0))</f>
        <v>0</v>
      </c>
      <c r="AW63" s="170">
        <f>IF('Indicator Data'!BD67="No Data",1,IF('Indicator Data imputation'!AX66&lt;&gt;"",1,0))</f>
        <v>0</v>
      </c>
      <c r="AX63" s="170">
        <f>IF('Indicator Data'!BE67="No Data",1,IF('Indicator Data imputation'!AY66&lt;&gt;"",1,0))</f>
        <v>0</v>
      </c>
      <c r="AY63" s="170">
        <f>IF('Indicator Data'!BF67="No Data",1,IF('Indicator Data imputation'!AZ66&lt;&gt;"",1,0))</f>
        <v>0</v>
      </c>
      <c r="AZ63" s="170">
        <f>IF('Indicator Data'!BG67="No Data",1,IF('Indicator Data imputation'!BA66&lt;&gt;"",1,0))</f>
        <v>0</v>
      </c>
      <c r="BA63" s="5">
        <f t="shared" si="0"/>
        <v>2</v>
      </c>
      <c r="BB63" s="172">
        <f t="shared" si="1"/>
        <v>3.9215686274509803E-2</v>
      </c>
    </row>
    <row r="64" spans="1:54" x14ac:dyDescent="0.25">
      <c r="A64" s="5" t="s">
        <v>118</v>
      </c>
      <c r="B64" s="170">
        <f>IF('Indicator Data'!I68="No Data",1,IF('Indicator Data imputation'!C67&lt;&gt;"",1,0))</f>
        <v>0</v>
      </c>
      <c r="C64" s="170">
        <f>IF('Indicator Data'!J68="No Data",1,IF('Indicator Data imputation'!D67&lt;&gt;"",1,0))</f>
        <v>0</v>
      </c>
      <c r="D64" s="170">
        <f>IF('Indicator Data'!K68="No Data",1,IF('Indicator Data imputation'!E67&lt;&gt;"",1,0))</f>
        <v>0</v>
      </c>
      <c r="E64" s="170">
        <f>IF('Indicator Data'!L68="No Data",1,IF('Indicator Data imputation'!F67&lt;&gt;"",1,0))</f>
        <v>0</v>
      </c>
      <c r="F64" s="170">
        <f>IF('Indicator Data'!M68="No Data",1,IF('Indicator Data imputation'!G67&lt;&gt;"",1,0))</f>
        <v>0</v>
      </c>
      <c r="G64" s="170">
        <f>IF('Indicator Data'!N68="No Data",1,IF('Indicator Data imputation'!H67&lt;&gt;"",1,0))</f>
        <v>0</v>
      </c>
      <c r="H64" s="170">
        <f>IF('Indicator Data'!O68="No Data",1,IF('Indicator Data imputation'!I67&lt;&gt;"",1,0))</f>
        <v>0</v>
      </c>
      <c r="I64" s="170">
        <f>IF('Indicator Data'!P68="No Data",1,IF('Indicator Data imputation'!J67&lt;&gt;"",1,0))</f>
        <v>0</v>
      </c>
      <c r="J64" s="170">
        <f>IF('Indicator Data'!Q68="No Data",1,IF('Indicator Data imputation'!K67&lt;&gt;"",1,0))</f>
        <v>0</v>
      </c>
      <c r="K64" s="170">
        <f>IF('Indicator Data'!R68="No Data",1,IF('Indicator Data imputation'!L67&lt;&gt;"",1,0))</f>
        <v>1</v>
      </c>
      <c r="L64" s="170">
        <f>IF('Indicator Data'!S68="No Data",1,IF('Indicator Data imputation'!M67&lt;&gt;"",1,0))</f>
        <v>0</v>
      </c>
      <c r="M64" s="170">
        <f>IF('Indicator Data'!T68="No Data",1,IF('Indicator Data imputation'!N67&lt;&gt;"",1,0))</f>
        <v>0</v>
      </c>
      <c r="N64" s="170">
        <f>IF('Indicator Data'!U68="No Data",1,IF('Indicator Data imputation'!O67&lt;&gt;"",1,0))</f>
        <v>0</v>
      </c>
      <c r="O64" s="170">
        <f>IF('Indicator Data'!V68="No Data",1,IF('Indicator Data imputation'!P67&lt;&gt;"",1,0))</f>
        <v>1</v>
      </c>
      <c r="P64" s="170">
        <f>IF('Indicator Data'!W68="No Data",1,IF('Indicator Data imputation'!Q67&lt;&gt;"",1,0))</f>
        <v>0</v>
      </c>
      <c r="Q64" s="170">
        <f>IF('Indicator Data'!X68="No Data",1,IF('Indicator Data imputation'!R67&lt;&gt;"",1,0))</f>
        <v>1</v>
      </c>
      <c r="R64" s="170">
        <f>IF('Indicator Data'!Y68="No Data",1,IF('Indicator Data imputation'!S67&lt;&gt;"",1,0))</f>
        <v>0</v>
      </c>
      <c r="S64" s="170">
        <f>IF('Indicator Data'!Z68="No Data",1,IF('Indicator Data imputation'!T67&lt;&gt;"",1,0))</f>
        <v>0</v>
      </c>
      <c r="T64" s="170">
        <f>IF('Indicator Data'!AA68="No Data",1,IF('Indicator Data imputation'!U67&lt;&gt;"",1,0))</f>
        <v>0</v>
      </c>
      <c r="U64" s="170">
        <f>IF('Indicator Data'!AB68="No Data",1,IF('Indicator Data imputation'!V67&lt;&gt;"",1,0))</f>
        <v>1</v>
      </c>
      <c r="V64" s="170">
        <f>IF('Indicator Data'!AC68="No Data",1,IF('Indicator Data imputation'!W67&lt;&gt;"",1,0))</f>
        <v>0</v>
      </c>
      <c r="W64" s="170">
        <f>IF('Indicator Data'!AD68="No Data",1,IF('Indicator Data imputation'!X67&lt;&gt;"",1,0))</f>
        <v>0</v>
      </c>
      <c r="X64" s="170">
        <f>IF('Indicator Data'!AE68="No Data",1,IF('Indicator Data imputation'!Y67&lt;&gt;"",1,0))</f>
        <v>1</v>
      </c>
      <c r="Y64" s="170">
        <f>IF('Indicator Data'!AF68="No Data",1,IF('Indicator Data imputation'!Z67&lt;&gt;"",1,0))</f>
        <v>0</v>
      </c>
      <c r="Z64" s="170">
        <f>IF('Indicator Data'!AG68="No Data",1,IF('Indicator Data imputation'!AA67&lt;&gt;"",1,0))</f>
        <v>0</v>
      </c>
      <c r="AA64" s="170">
        <f>IF('Indicator Data'!AH68="No Data",1,IF('Indicator Data imputation'!AB67&lt;&gt;"",1,0))</f>
        <v>0</v>
      </c>
      <c r="AB64" s="170">
        <f>IF('Indicator Data'!AI68="No Data",1,IF('Indicator Data imputation'!AC67&lt;&gt;"",1,0))</f>
        <v>0</v>
      </c>
      <c r="AC64" s="170">
        <f>IF('Indicator Data'!AJ68="No Data",1,IF('Indicator Data imputation'!AD67&lt;&gt;"",1,0))</f>
        <v>0</v>
      </c>
      <c r="AD64" s="170">
        <f>IF('Indicator Data'!AK68="No Data",1,IF('Indicator Data imputation'!AE67&lt;&gt;"",1,0))</f>
        <v>0</v>
      </c>
      <c r="AE64" s="170">
        <f>IF('Indicator Data'!AL68="No Data",1,IF('Indicator Data imputation'!AF67&lt;&gt;"",1,0))</f>
        <v>0</v>
      </c>
      <c r="AF64" s="170">
        <f>IF('Indicator Data'!AM68="No Data",1,IF('Indicator Data imputation'!AG67&lt;&gt;"",1,0))</f>
        <v>0</v>
      </c>
      <c r="AG64" s="170">
        <f>IF('Indicator Data'!AN68="No Data",1,IF('Indicator Data imputation'!AH67&lt;&gt;"",1,0))</f>
        <v>0</v>
      </c>
      <c r="AH64" s="170">
        <f>IF('Indicator Data'!AO68="No Data",1,IF('Indicator Data imputation'!AI67&lt;&gt;"",1,0))</f>
        <v>0</v>
      </c>
      <c r="AI64" s="170">
        <f>IF('Indicator Data'!AP68="No Data",1,IF('Indicator Data imputation'!AJ67&lt;&gt;"",1,0))</f>
        <v>0</v>
      </c>
      <c r="AJ64" s="170">
        <f>IF('Indicator Data'!AQ68="No Data",1,IF('Indicator Data imputation'!AK67&lt;&gt;"",1,0))</f>
        <v>0</v>
      </c>
      <c r="AK64" s="170">
        <f>IF('Indicator Data'!AR68="No Data",1,IF('Indicator Data imputation'!AL67&lt;&gt;"",1,0))</f>
        <v>0</v>
      </c>
      <c r="AL64" s="170">
        <f>IF('Indicator Data'!AS68="No Data",1,IF('Indicator Data imputation'!AM67&lt;&gt;"",1,0))</f>
        <v>0</v>
      </c>
      <c r="AM64" s="170">
        <f>IF('Indicator Data'!AT68="No Data",1,IF('Indicator Data imputation'!AN67&lt;&gt;"",1,0))</f>
        <v>0</v>
      </c>
      <c r="AN64" s="170">
        <f>IF('Indicator Data'!AU68="No Data",1,IF('Indicator Data imputation'!AO67&lt;&gt;"",1,0))</f>
        <v>0</v>
      </c>
      <c r="AO64" s="170">
        <f>IF('Indicator Data'!AV68="No Data",1,IF('Indicator Data imputation'!AP67&lt;&gt;"",1,0))</f>
        <v>1</v>
      </c>
      <c r="AP64" s="170">
        <f>IF('Indicator Data'!AW68="No Data",1,IF('Indicator Data imputation'!AQ67&lt;&gt;"",1,0))</f>
        <v>0</v>
      </c>
      <c r="AQ64" s="170">
        <f>IF('Indicator Data'!AX68="No Data",1,IF('Indicator Data imputation'!AR67&lt;&gt;"",1,0))</f>
        <v>0</v>
      </c>
      <c r="AR64" s="170">
        <f>IF('Indicator Data'!AY68="No Data",1,IF('Indicator Data imputation'!AS67&lt;&gt;"",1,0))</f>
        <v>0</v>
      </c>
      <c r="AS64" s="170">
        <f>IF('Indicator Data'!AZ68="No Data",1,IF('Indicator Data imputation'!AT67&lt;&gt;"",1,0))</f>
        <v>0</v>
      </c>
      <c r="AT64" s="170">
        <f>IF('Indicator Data'!BA68="No Data",1,IF('Indicator Data imputation'!AU67&lt;&gt;"",1,0))</f>
        <v>0</v>
      </c>
      <c r="AU64" s="170">
        <f>IF('Indicator Data'!BB68="No Data",1,IF('Indicator Data imputation'!AV67&lt;&gt;"",1,0))</f>
        <v>0</v>
      </c>
      <c r="AV64" s="170">
        <f>IF('Indicator Data'!BC68="No Data",1,IF('Indicator Data imputation'!AW67&lt;&gt;"",1,0))</f>
        <v>0</v>
      </c>
      <c r="AW64" s="170">
        <f>IF('Indicator Data'!BD68="No Data",1,IF('Indicator Data imputation'!AX67&lt;&gt;"",1,0))</f>
        <v>0</v>
      </c>
      <c r="AX64" s="170">
        <f>IF('Indicator Data'!BE68="No Data",1,IF('Indicator Data imputation'!AY67&lt;&gt;"",1,0))</f>
        <v>0</v>
      </c>
      <c r="AY64" s="170">
        <f>IF('Indicator Data'!BF68="No Data",1,IF('Indicator Data imputation'!AZ67&lt;&gt;"",1,0))</f>
        <v>0</v>
      </c>
      <c r="AZ64" s="170">
        <f>IF('Indicator Data'!BG68="No Data",1,IF('Indicator Data imputation'!BA67&lt;&gt;"",1,0))</f>
        <v>0</v>
      </c>
      <c r="BA64" s="5">
        <f t="shared" si="0"/>
        <v>6</v>
      </c>
      <c r="BB64" s="172">
        <f t="shared" si="1"/>
        <v>0.11764705882352941</v>
      </c>
    </row>
    <row r="65" spans="1:54" x14ac:dyDescent="0.25">
      <c r="A65" s="5" t="s">
        <v>120</v>
      </c>
      <c r="B65" s="170">
        <f>IF('Indicator Data'!I69="No Data",1,IF('Indicator Data imputation'!C68&lt;&gt;"",1,0))</f>
        <v>0</v>
      </c>
      <c r="C65" s="170">
        <f>IF('Indicator Data'!J69="No Data",1,IF('Indicator Data imputation'!D68&lt;&gt;"",1,0))</f>
        <v>0</v>
      </c>
      <c r="D65" s="170">
        <f>IF('Indicator Data'!K69="No Data",1,IF('Indicator Data imputation'!E68&lt;&gt;"",1,0))</f>
        <v>0</v>
      </c>
      <c r="E65" s="170">
        <f>IF('Indicator Data'!L69="No Data",1,IF('Indicator Data imputation'!F68&lt;&gt;"",1,0))</f>
        <v>0</v>
      </c>
      <c r="F65" s="170">
        <f>IF('Indicator Data'!M69="No Data",1,IF('Indicator Data imputation'!G68&lt;&gt;"",1,0))</f>
        <v>0</v>
      </c>
      <c r="G65" s="170">
        <f>IF('Indicator Data'!N69="No Data",1,IF('Indicator Data imputation'!H68&lt;&gt;"",1,0))</f>
        <v>0</v>
      </c>
      <c r="H65" s="170">
        <f>IF('Indicator Data'!O69="No Data",1,IF('Indicator Data imputation'!I68&lt;&gt;"",1,0))</f>
        <v>0</v>
      </c>
      <c r="I65" s="170">
        <f>IF('Indicator Data'!P69="No Data",1,IF('Indicator Data imputation'!J68&lt;&gt;"",1,0))</f>
        <v>0</v>
      </c>
      <c r="J65" s="170">
        <f>IF('Indicator Data'!Q69="No Data",1,IF('Indicator Data imputation'!K68&lt;&gt;"",1,0))</f>
        <v>0</v>
      </c>
      <c r="K65" s="170">
        <f>IF('Indicator Data'!R69="No Data",1,IF('Indicator Data imputation'!L68&lt;&gt;"",1,0))</f>
        <v>0</v>
      </c>
      <c r="L65" s="170">
        <f>IF('Indicator Data'!S69="No Data",1,IF('Indicator Data imputation'!M68&lt;&gt;"",1,0))</f>
        <v>0</v>
      </c>
      <c r="M65" s="170">
        <f>IF('Indicator Data'!T69="No Data",1,IF('Indicator Data imputation'!N68&lt;&gt;"",1,0))</f>
        <v>0</v>
      </c>
      <c r="N65" s="170">
        <f>IF('Indicator Data'!U69="No Data",1,IF('Indicator Data imputation'!O68&lt;&gt;"",1,0))</f>
        <v>0</v>
      </c>
      <c r="O65" s="170">
        <f>IF('Indicator Data'!V69="No Data",1,IF('Indicator Data imputation'!P68&lt;&gt;"",1,0))</f>
        <v>0</v>
      </c>
      <c r="P65" s="170">
        <f>IF('Indicator Data'!W69="No Data",1,IF('Indicator Data imputation'!Q68&lt;&gt;"",1,0))</f>
        <v>0</v>
      </c>
      <c r="Q65" s="170">
        <f>IF('Indicator Data'!X69="No Data",1,IF('Indicator Data imputation'!R68&lt;&gt;"",1,0))</f>
        <v>0</v>
      </c>
      <c r="R65" s="170">
        <f>IF('Indicator Data'!Y69="No Data",1,IF('Indicator Data imputation'!S68&lt;&gt;"",1,0))</f>
        <v>0</v>
      </c>
      <c r="S65" s="170">
        <f>IF('Indicator Data'!Z69="No Data",1,IF('Indicator Data imputation'!T68&lt;&gt;"",1,0))</f>
        <v>0</v>
      </c>
      <c r="T65" s="170">
        <f>IF('Indicator Data'!AA69="No Data",1,IF('Indicator Data imputation'!U68&lt;&gt;"",1,0))</f>
        <v>0</v>
      </c>
      <c r="U65" s="170">
        <f>IF('Indicator Data'!AB69="No Data",1,IF('Indicator Data imputation'!V68&lt;&gt;"",1,0))</f>
        <v>0</v>
      </c>
      <c r="V65" s="170">
        <f>IF('Indicator Data'!AC69="No Data",1,IF('Indicator Data imputation'!W68&lt;&gt;"",1,0))</f>
        <v>0</v>
      </c>
      <c r="W65" s="170">
        <f>IF('Indicator Data'!AD69="No Data",1,IF('Indicator Data imputation'!X68&lt;&gt;"",1,0))</f>
        <v>0</v>
      </c>
      <c r="X65" s="170">
        <f>IF('Indicator Data'!AE69="No Data",1,IF('Indicator Data imputation'!Y68&lt;&gt;"",1,0))</f>
        <v>0</v>
      </c>
      <c r="Y65" s="170">
        <f>IF('Indicator Data'!AF69="No Data",1,IF('Indicator Data imputation'!Z68&lt;&gt;"",1,0))</f>
        <v>0</v>
      </c>
      <c r="Z65" s="170">
        <f>IF('Indicator Data'!AG69="No Data",1,IF('Indicator Data imputation'!AA68&lt;&gt;"",1,0))</f>
        <v>0</v>
      </c>
      <c r="AA65" s="170">
        <f>IF('Indicator Data'!AH69="No Data",1,IF('Indicator Data imputation'!AB68&lt;&gt;"",1,0))</f>
        <v>0</v>
      </c>
      <c r="AB65" s="170">
        <f>IF('Indicator Data'!AI69="No Data",1,IF('Indicator Data imputation'!AC68&lt;&gt;"",1,0))</f>
        <v>0</v>
      </c>
      <c r="AC65" s="170">
        <f>IF('Indicator Data'!AJ69="No Data",1,IF('Indicator Data imputation'!AD68&lt;&gt;"",1,0))</f>
        <v>0</v>
      </c>
      <c r="AD65" s="170">
        <f>IF('Indicator Data'!AK69="No Data",1,IF('Indicator Data imputation'!AE68&lt;&gt;"",1,0))</f>
        <v>0</v>
      </c>
      <c r="AE65" s="170">
        <f>IF('Indicator Data'!AL69="No Data",1,IF('Indicator Data imputation'!AF68&lt;&gt;"",1,0))</f>
        <v>0</v>
      </c>
      <c r="AF65" s="170">
        <f>IF('Indicator Data'!AM69="No Data",1,IF('Indicator Data imputation'!AG68&lt;&gt;"",1,0))</f>
        <v>0</v>
      </c>
      <c r="AG65" s="170">
        <f>IF('Indicator Data'!AN69="No Data",1,IF('Indicator Data imputation'!AH68&lt;&gt;"",1,0))</f>
        <v>0</v>
      </c>
      <c r="AH65" s="170">
        <f>IF('Indicator Data'!AO69="No Data",1,IF('Indicator Data imputation'!AI68&lt;&gt;"",1,0))</f>
        <v>0</v>
      </c>
      <c r="AI65" s="170">
        <f>IF('Indicator Data'!AP69="No Data",1,IF('Indicator Data imputation'!AJ68&lt;&gt;"",1,0))</f>
        <v>0</v>
      </c>
      <c r="AJ65" s="170">
        <f>IF('Indicator Data'!AQ69="No Data",1,IF('Indicator Data imputation'!AK68&lt;&gt;"",1,0))</f>
        <v>0</v>
      </c>
      <c r="AK65" s="170">
        <f>IF('Indicator Data'!AR69="No Data",1,IF('Indicator Data imputation'!AL68&lt;&gt;"",1,0))</f>
        <v>0</v>
      </c>
      <c r="AL65" s="170">
        <f>IF('Indicator Data'!AS69="No Data",1,IF('Indicator Data imputation'!AM68&lt;&gt;"",1,0))</f>
        <v>0</v>
      </c>
      <c r="AM65" s="170">
        <f>IF('Indicator Data'!AT69="No Data",1,IF('Indicator Data imputation'!AN68&lt;&gt;"",1,0))</f>
        <v>0</v>
      </c>
      <c r="AN65" s="170">
        <f>IF('Indicator Data'!AU69="No Data",1,IF('Indicator Data imputation'!AO68&lt;&gt;"",1,0))</f>
        <v>0</v>
      </c>
      <c r="AO65" s="170">
        <f>IF('Indicator Data'!AV69="No Data",1,IF('Indicator Data imputation'!AP68&lt;&gt;"",1,0))</f>
        <v>0</v>
      </c>
      <c r="AP65" s="170">
        <f>IF('Indicator Data'!AW69="No Data",1,IF('Indicator Data imputation'!AQ68&lt;&gt;"",1,0))</f>
        <v>0</v>
      </c>
      <c r="AQ65" s="170">
        <f>IF('Indicator Data'!AX69="No Data",1,IF('Indicator Data imputation'!AR68&lt;&gt;"",1,0))</f>
        <v>0</v>
      </c>
      <c r="AR65" s="170">
        <f>IF('Indicator Data'!AY69="No Data",1,IF('Indicator Data imputation'!AS68&lt;&gt;"",1,0))</f>
        <v>0</v>
      </c>
      <c r="AS65" s="170">
        <f>IF('Indicator Data'!AZ69="No Data",1,IF('Indicator Data imputation'!AT68&lt;&gt;"",1,0))</f>
        <v>0</v>
      </c>
      <c r="AT65" s="170">
        <f>IF('Indicator Data'!BA69="No Data",1,IF('Indicator Data imputation'!AU68&lt;&gt;"",1,0))</f>
        <v>0</v>
      </c>
      <c r="AU65" s="170">
        <f>IF('Indicator Data'!BB69="No Data",1,IF('Indicator Data imputation'!AV68&lt;&gt;"",1,0))</f>
        <v>0</v>
      </c>
      <c r="AV65" s="170">
        <f>IF('Indicator Data'!BC69="No Data",1,IF('Indicator Data imputation'!AW68&lt;&gt;"",1,0))</f>
        <v>0</v>
      </c>
      <c r="AW65" s="170">
        <f>IF('Indicator Data'!BD69="No Data",1,IF('Indicator Data imputation'!AX68&lt;&gt;"",1,0))</f>
        <v>0</v>
      </c>
      <c r="AX65" s="170">
        <f>IF('Indicator Data'!BE69="No Data",1,IF('Indicator Data imputation'!AY68&lt;&gt;"",1,0))</f>
        <v>0</v>
      </c>
      <c r="AY65" s="170">
        <f>IF('Indicator Data'!BF69="No Data",1,IF('Indicator Data imputation'!AZ68&lt;&gt;"",1,0))</f>
        <v>0</v>
      </c>
      <c r="AZ65" s="170">
        <f>IF('Indicator Data'!BG69="No Data",1,IF('Indicator Data imputation'!BA68&lt;&gt;"",1,0))</f>
        <v>0</v>
      </c>
      <c r="BA65" s="5">
        <f t="shared" si="0"/>
        <v>0</v>
      </c>
      <c r="BB65" s="172">
        <f t="shared" si="1"/>
        <v>0</v>
      </c>
    </row>
    <row r="66" spans="1:54" x14ac:dyDescent="0.25">
      <c r="A66" s="5" t="s">
        <v>122</v>
      </c>
      <c r="B66" s="170">
        <f>IF('Indicator Data'!I70="No Data",1,IF('Indicator Data imputation'!C69&lt;&gt;"",1,0))</f>
        <v>0</v>
      </c>
      <c r="C66" s="170">
        <f>IF('Indicator Data'!J70="No Data",1,IF('Indicator Data imputation'!D69&lt;&gt;"",1,0))</f>
        <v>0</v>
      </c>
      <c r="D66" s="170">
        <f>IF('Indicator Data'!K70="No Data",1,IF('Indicator Data imputation'!E69&lt;&gt;"",1,0))</f>
        <v>0</v>
      </c>
      <c r="E66" s="170">
        <f>IF('Indicator Data'!L70="No Data",1,IF('Indicator Data imputation'!F69&lt;&gt;"",1,0))</f>
        <v>0</v>
      </c>
      <c r="F66" s="170">
        <f>IF('Indicator Data'!M70="No Data",1,IF('Indicator Data imputation'!G69&lt;&gt;"",1,0))</f>
        <v>0</v>
      </c>
      <c r="G66" s="170">
        <f>IF('Indicator Data'!N70="No Data",1,IF('Indicator Data imputation'!H69&lt;&gt;"",1,0))</f>
        <v>0</v>
      </c>
      <c r="H66" s="170">
        <f>IF('Indicator Data'!O70="No Data",1,IF('Indicator Data imputation'!I69&lt;&gt;"",1,0))</f>
        <v>0</v>
      </c>
      <c r="I66" s="170">
        <f>IF('Indicator Data'!P70="No Data",1,IF('Indicator Data imputation'!J69&lt;&gt;"",1,0))</f>
        <v>0</v>
      </c>
      <c r="J66" s="170">
        <f>IF('Indicator Data'!Q70="No Data",1,IF('Indicator Data imputation'!K69&lt;&gt;"",1,0))</f>
        <v>0</v>
      </c>
      <c r="K66" s="170">
        <f>IF('Indicator Data'!R70="No Data",1,IF('Indicator Data imputation'!L69&lt;&gt;"",1,0))</f>
        <v>1</v>
      </c>
      <c r="L66" s="170">
        <f>IF('Indicator Data'!S70="No Data",1,IF('Indicator Data imputation'!M69&lt;&gt;"",1,0))</f>
        <v>0</v>
      </c>
      <c r="M66" s="170">
        <f>IF('Indicator Data'!T70="No Data",1,IF('Indicator Data imputation'!N69&lt;&gt;"",1,0))</f>
        <v>0</v>
      </c>
      <c r="N66" s="170">
        <f>IF('Indicator Data'!U70="No Data",1,IF('Indicator Data imputation'!O69&lt;&gt;"",1,0))</f>
        <v>0</v>
      </c>
      <c r="O66" s="170">
        <f>IF('Indicator Data'!V70="No Data",1,IF('Indicator Data imputation'!P69&lt;&gt;"",1,0))</f>
        <v>1</v>
      </c>
      <c r="P66" s="170">
        <f>IF('Indicator Data'!W70="No Data",1,IF('Indicator Data imputation'!Q69&lt;&gt;"",1,0))</f>
        <v>0</v>
      </c>
      <c r="Q66" s="170">
        <f>IF('Indicator Data'!X70="No Data",1,IF('Indicator Data imputation'!R69&lt;&gt;"",1,0))</f>
        <v>1</v>
      </c>
      <c r="R66" s="170">
        <f>IF('Indicator Data'!Y70="No Data",1,IF('Indicator Data imputation'!S69&lt;&gt;"",1,0))</f>
        <v>0</v>
      </c>
      <c r="S66" s="170">
        <f>IF('Indicator Data'!Z70="No Data",1,IF('Indicator Data imputation'!T69&lt;&gt;"",1,0))</f>
        <v>0</v>
      </c>
      <c r="T66" s="170">
        <f>IF('Indicator Data'!AA70="No Data",1,IF('Indicator Data imputation'!U69&lt;&gt;"",1,0))</f>
        <v>0</v>
      </c>
      <c r="U66" s="170">
        <f>IF('Indicator Data'!AB70="No Data",1,IF('Indicator Data imputation'!V69&lt;&gt;"",1,0))</f>
        <v>0</v>
      </c>
      <c r="V66" s="170">
        <f>IF('Indicator Data'!AC70="No Data",1,IF('Indicator Data imputation'!W69&lt;&gt;"",1,0))</f>
        <v>0</v>
      </c>
      <c r="W66" s="170">
        <f>IF('Indicator Data'!AD70="No Data",1,IF('Indicator Data imputation'!X69&lt;&gt;"",1,0))</f>
        <v>0</v>
      </c>
      <c r="X66" s="170">
        <f>IF('Indicator Data'!AE70="No Data",1,IF('Indicator Data imputation'!Y69&lt;&gt;"",1,0))</f>
        <v>1</v>
      </c>
      <c r="Y66" s="170">
        <f>IF('Indicator Data'!AF70="No Data",1,IF('Indicator Data imputation'!Z69&lt;&gt;"",1,0))</f>
        <v>0</v>
      </c>
      <c r="Z66" s="170">
        <f>IF('Indicator Data'!AG70="No Data",1,IF('Indicator Data imputation'!AA69&lt;&gt;"",1,0))</f>
        <v>0</v>
      </c>
      <c r="AA66" s="170">
        <f>IF('Indicator Data'!AH70="No Data",1,IF('Indicator Data imputation'!AB69&lt;&gt;"",1,0))</f>
        <v>0</v>
      </c>
      <c r="AB66" s="170">
        <f>IF('Indicator Data'!AI70="No Data",1,IF('Indicator Data imputation'!AC69&lt;&gt;"",1,0))</f>
        <v>0</v>
      </c>
      <c r="AC66" s="170">
        <f>IF('Indicator Data'!AJ70="No Data",1,IF('Indicator Data imputation'!AD69&lt;&gt;"",1,0))</f>
        <v>0</v>
      </c>
      <c r="AD66" s="170">
        <f>IF('Indicator Data'!AK70="No Data",1,IF('Indicator Data imputation'!AE69&lt;&gt;"",1,0))</f>
        <v>0</v>
      </c>
      <c r="AE66" s="170">
        <f>IF('Indicator Data'!AL70="No Data",1,IF('Indicator Data imputation'!AF69&lt;&gt;"",1,0))</f>
        <v>0</v>
      </c>
      <c r="AF66" s="170">
        <f>IF('Indicator Data'!AM70="No Data",1,IF('Indicator Data imputation'!AG69&lt;&gt;"",1,0))</f>
        <v>0</v>
      </c>
      <c r="AG66" s="170">
        <f>IF('Indicator Data'!AN70="No Data",1,IF('Indicator Data imputation'!AH69&lt;&gt;"",1,0))</f>
        <v>0</v>
      </c>
      <c r="AH66" s="170">
        <f>IF('Indicator Data'!AO70="No Data",1,IF('Indicator Data imputation'!AI69&lt;&gt;"",1,0))</f>
        <v>0</v>
      </c>
      <c r="AI66" s="170">
        <f>IF('Indicator Data'!AP70="No Data",1,IF('Indicator Data imputation'!AJ69&lt;&gt;"",1,0))</f>
        <v>0</v>
      </c>
      <c r="AJ66" s="170">
        <f>IF('Indicator Data'!AQ70="No Data",1,IF('Indicator Data imputation'!AK69&lt;&gt;"",1,0))</f>
        <v>0</v>
      </c>
      <c r="AK66" s="170">
        <f>IF('Indicator Data'!AR70="No Data",1,IF('Indicator Data imputation'!AL69&lt;&gt;"",1,0))</f>
        <v>0</v>
      </c>
      <c r="AL66" s="170">
        <f>IF('Indicator Data'!AS70="No Data",1,IF('Indicator Data imputation'!AM69&lt;&gt;"",1,0))</f>
        <v>0</v>
      </c>
      <c r="AM66" s="170">
        <f>IF('Indicator Data'!AT70="No Data",1,IF('Indicator Data imputation'!AN69&lt;&gt;"",1,0))</f>
        <v>0</v>
      </c>
      <c r="AN66" s="170">
        <f>IF('Indicator Data'!AU70="No Data",1,IF('Indicator Data imputation'!AO69&lt;&gt;"",1,0))</f>
        <v>0</v>
      </c>
      <c r="AO66" s="170">
        <f>IF('Indicator Data'!AV70="No Data",1,IF('Indicator Data imputation'!AP69&lt;&gt;"",1,0))</f>
        <v>0</v>
      </c>
      <c r="AP66" s="170">
        <f>IF('Indicator Data'!AW70="No Data",1,IF('Indicator Data imputation'!AQ69&lt;&gt;"",1,0))</f>
        <v>0</v>
      </c>
      <c r="AQ66" s="170">
        <f>IF('Indicator Data'!AX70="No Data",1,IF('Indicator Data imputation'!AR69&lt;&gt;"",1,0))</f>
        <v>0</v>
      </c>
      <c r="AR66" s="170">
        <f>IF('Indicator Data'!AY70="No Data",1,IF('Indicator Data imputation'!AS69&lt;&gt;"",1,0))</f>
        <v>0</v>
      </c>
      <c r="AS66" s="170">
        <f>IF('Indicator Data'!AZ70="No Data",1,IF('Indicator Data imputation'!AT69&lt;&gt;"",1,0))</f>
        <v>0</v>
      </c>
      <c r="AT66" s="170">
        <f>IF('Indicator Data'!BA70="No Data",1,IF('Indicator Data imputation'!AU69&lt;&gt;"",1,0))</f>
        <v>0</v>
      </c>
      <c r="AU66" s="170">
        <f>IF('Indicator Data'!BB70="No Data",1,IF('Indicator Data imputation'!AV69&lt;&gt;"",1,0))</f>
        <v>0</v>
      </c>
      <c r="AV66" s="170">
        <f>IF('Indicator Data'!BC70="No Data",1,IF('Indicator Data imputation'!AW69&lt;&gt;"",1,0))</f>
        <v>0</v>
      </c>
      <c r="AW66" s="170">
        <f>IF('Indicator Data'!BD70="No Data",1,IF('Indicator Data imputation'!AX69&lt;&gt;"",1,0))</f>
        <v>0</v>
      </c>
      <c r="AX66" s="170">
        <f>IF('Indicator Data'!BE70="No Data",1,IF('Indicator Data imputation'!AY69&lt;&gt;"",1,0))</f>
        <v>0</v>
      </c>
      <c r="AY66" s="170">
        <f>IF('Indicator Data'!BF70="No Data",1,IF('Indicator Data imputation'!AZ69&lt;&gt;"",1,0))</f>
        <v>0</v>
      </c>
      <c r="AZ66" s="170">
        <f>IF('Indicator Data'!BG70="No Data",1,IF('Indicator Data imputation'!BA69&lt;&gt;"",1,0))</f>
        <v>0</v>
      </c>
      <c r="BA66" s="5">
        <f t="shared" si="0"/>
        <v>4</v>
      </c>
      <c r="BB66" s="172">
        <f t="shared" si="1"/>
        <v>7.8431372549019607E-2</v>
      </c>
    </row>
    <row r="67" spans="1:54" x14ac:dyDescent="0.25">
      <c r="A67" s="5" t="s">
        <v>124</v>
      </c>
      <c r="B67" s="170">
        <f>IF('Indicator Data'!I71="No Data",1,IF('Indicator Data imputation'!C70&lt;&gt;"",1,0))</f>
        <v>0</v>
      </c>
      <c r="C67" s="170">
        <f>IF('Indicator Data'!J71="No Data",1,IF('Indicator Data imputation'!D70&lt;&gt;"",1,0))</f>
        <v>0</v>
      </c>
      <c r="D67" s="170">
        <f>IF('Indicator Data'!K71="No Data",1,IF('Indicator Data imputation'!E70&lt;&gt;"",1,0))</f>
        <v>0</v>
      </c>
      <c r="E67" s="170">
        <f>IF('Indicator Data'!L71="No Data",1,IF('Indicator Data imputation'!F70&lt;&gt;"",1,0))</f>
        <v>1</v>
      </c>
      <c r="F67" s="170">
        <f>IF('Indicator Data'!M71="No Data",1,IF('Indicator Data imputation'!G70&lt;&gt;"",1,0))</f>
        <v>0</v>
      </c>
      <c r="G67" s="170">
        <f>IF('Indicator Data'!N71="No Data",1,IF('Indicator Data imputation'!H70&lt;&gt;"",1,0))</f>
        <v>0</v>
      </c>
      <c r="H67" s="170">
        <f>IF('Indicator Data'!O71="No Data",1,IF('Indicator Data imputation'!I70&lt;&gt;"",1,0))</f>
        <v>0</v>
      </c>
      <c r="I67" s="170">
        <f>IF('Indicator Data'!P71="No Data",1,IF('Indicator Data imputation'!J70&lt;&gt;"",1,0))</f>
        <v>0</v>
      </c>
      <c r="J67" s="170">
        <f>IF('Indicator Data'!Q71="No Data",1,IF('Indicator Data imputation'!K70&lt;&gt;"",1,0))</f>
        <v>0</v>
      </c>
      <c r="K67" s="170">
        <f>IF('Indicator Data'!R71="No Data",1,IF('Indicator Data imputation'!L70&lt;&gt;"",1,0))</f>
        <v>1</v>
      </c>
      <c r="L67" s="170">
        <f>IF('Indicator Data'!S71="No Data",1,IF('Indicator Data imputation'!M70&lt;&gt;"",1,0))</f>
        <v>0</v>
      </c>
      <c r="M67" s="170">
        <f>IF('Indicator Data'!T71="No Data",1,IF('Indicator Data imputation'!N70&lt;&gt;"",1,0))</f>
        <v>0</v>
      </c>
      <c r="N67" s="170">
        <f>IF('Indicator Data'!U71="No Data",1,IF('Indicator Data imputation'!O70&lt;&gt;"",1,0))</f>
        <v>0</v>
      </c>
      <c r="O67" s="170">
        <f>IF('Indicator Data'!V71="No Data",1,IF('Indicator Data imputation'!P70&lt;&gt;"",1,0))</f>
        <v>0</v>
      </c>
      <c r="P67" s="170">
        <f>IF('Indicator Data'!W71="No Data",1,IF('Indicator Data imputation'!Q70&lt;&gt;"",1,0))</f>
        <v>0</v>
      </c>
      <c r="Q67" s="170">
        <f>IF('Indicator Data'!X71="No Data",1,IF('Indicator Data imputation'!R70&lt;&gt;"",1,0))</f>
        <v>1</v>
      </c>
      <c r="R67" s="170">
        <f>IF('Indicator Data'!Y71="No Data",1,IF('Indicator Data imputation'!S70&lt;&gt;"",1,0))</f>
        <v>1</v>
      </c>
      <c r="S67" s="170">
        <f>IF('Indicator Data'!Z71="No Data",1,IF('Indicator Data imputation'!T70&lt;&gt;"",1,0))</f>
        <v>0</v>
      </c>
      <c r="T67" s="170">
        <f>IF('Indicator Data'!AA71="No Data",1,IF('Indicator Data imputation'!U70&lt;&gt;"",1,0))</f>
        <v>0</v>
      </c>
      <c r="U67" s="170">
        <f>IF('Indicator Data'!AB71="No Data",1,IF('Indicator Data imputation'!V70&lt;&gt;"",1,0))</f>
        <v>1</v>
      </c>
      <c r="V67" s="170">
        <f>IF('Indicator Data'!AC71="No Data",1,IF('Indicator Data imputation'!W70&lt;&gt;"",1,0))</f>
        <v>0</v>
      </c>
      <c r="W67" s="170">
        <f>IF('Indicator Data'!AD71="No Data",1,IF('Indicator Data imputation'!X70&lt;&gt;"",1,0))</f>
        <v>0</v>
      </c>
      <c r="X67" s="170">
        <f>IF('Indicator Data'!AE71="No Data",1,IF('Indicator Data imputation'!Y70&lt;&gt;"",1,0))</f>
        <v>1</v>
      </c>
      <c r="Y67" s="170">
        <f>IF('Indicator Data'!AF71="No Data",1,IF('Indicator Data imputation'!Z70&lt;&gt;"",1,0))</f>
        <v>1</v>
      </c>
      <c r="Z67" s="170">
        <f>IF('Indicator Data'!AG71="No Data",1,IF('Indicator Data imputation'!AA70&lt;&gt;"",1,0))</f>
        <v>0</v>
      </c>
      <c r="AA67" s="170">
        <f>IF('Indicator Data'!AH71="No Data",1,IF('Indicator Data imputation'!AB70&lt;&gt;"",1,0))</f>
        <v>0</v>
      </c>
      <c r="AB67" s="170">
        <f>IF('Indicator Data'!AI71="No Data",1,IF('Indicator Data imputation'!AC70&lt;&gt;"",1,0))</f>
        <v>0</v>
      </c>
      <c r="AC67" s="170">
        <f>IF('Indicator Data'!AJ71="No Data",1,IF('Indicator Data imputation'!AD70&lt;&gt;"",1,0))</f>
        <v>0</v>
      </c>
      <c r="AD67" s="170">
        <f>IF('Indicator Data'!AK71="No Data",1,IF('Indicator Data imputation'!AE70&lt;&gt;"",1,0))</f>
        <v>0</v>
      </c>
      <c r="AE67" s="170">
        <f>IF('Indicator Data'!AL71="No Data",1,IF('Indicator Data imputation'!AF70&lt;&gt;"",1,0))</f>
        <v>0</v>
      </c>
      <c r="AF67" s="170">
        <f>IF('Indicator Data'!AM71="No Data",1,IF('Indicator Data imputation'!AG70&lt;&gt;"",1,0))</f>
        <v>0</v>
      </c>
      <c r="AG67" s="170">
        <f>IF('Indicator Data'!AN71="No Data",1,IF('Indicator Data imputation'!AH70&lt;&gt;"",1,0))</f>
        <v>0</v>
      </c>
      <c r="AH67" s="170">
        <f>IF('Indicator Data'!AO71="No Data",1,IF('Indicator Data imputation'!AI70&lt;&gt;"",1,0))</f>
        <v>0</v>
      </c>
      <c r="AI67" s="170">
        <f>IF('Indicator Data'!AP71="No Data",1,IF('Indicator Data imputation'!AJ70&lt;&gt;"",1,0))</f>
        <v>0</v>
      </c>
      <c r="AJ67" s="170">
        <f>IF('Indicator Data'!AQ71="No Data",1,IF('Indicator Data imputation'!AK70&lt;&gt;"",1,0))</f>
        <v>1</v>
      </c>
      <c r="AK67" s="170">
        <f>IF('Indicator Data'!AR71="No Data",1,IF('Indicator Data imputation'!AL70&lt;&gt;"",1,0))</f>
        <v>0</v>
      </c>
      <c r="AL67" s="170">
        <f>IF('Indicator Data'!AS71="No Data",1,IF('Indicator Data imputation'!AM70&lt;&gt;"",1,0))</f>
        <v>0</v>
      </c>
      <c r="AM67" s="170">
        <f>IF('Indicator Data'!AT71="No Data",1,IF('Indicator Data imputation'!AN70&lt;&gt;"",1,0))</f>
        <v>1</v>
      </c>
      <c r="AN67" s="170">
        <f>IF('Indicator Data'!AU71="No Data",1,IF('Indicator Data imputation'!AO70&lt;&gt;"",1,0))</f>
        <v>1</v>
      </c>
      <c r="AO67" s="170">
        <f>IF('Indicator Data'!AV71="No Data",1,IF('Indicator Data imputation'!AP70&lt;&gt;"",1,0))</f>
        <v>1</v>
      </c>
      <c r="AP67" s="170">
        <f>IF('Indicator Data'!AW71="No Data",1,IF('Indicator Data imputation'!AQ70&lt;&gt;"",1,0))</f>
        <v>0</v>
      </c>
      <c r="AQ67" s="170">
        <f>IF('Indicator Data'!AX71="No Data",1,IF('Indicator Data imputation'!AR70&lt;&gt;"",1,0))</f>
        <v>0</v>
      </c>
      <c r="AR67" s="170">
        <f>IF('Indicator Data'!AY71="No Data",1,IF('Indicator Data imputation'!AS70&lt;&gt;"",1,0))</f>
        <v>0</v>
      </c>
      <c r="AS67" s="170">
        <f>IF('Indicator Data'!AZ71="No Data",1,IF('Indicator Data imputation'!AT70&lt;&gt;"",1,0))</f>
        <v>0</v>
      </c>
      <c r="AT67" s="170">
        <f>IF('Indicator Data'!BA71="No Data",1,IF('Indicator Data imputation'!AU70&lt;&gt;"",1,0))</f>
        <v>0</v>
      </c>
      <c r="AU67" s="170">
        <f>IF('Indicator Data'!BB71="No Data",1,IF('Indicator Data imputation'!AV70&lt;&gt;"",1,0))</f>
        <v>0</v>
      </c>
      <c r="AV67" s="170">
        <f>IF('Indicator Data'!BC71="No Data",1,IF('Indicator Data imputation'!AW70&lt;&gt;"",1,0))</f>
        <v>0</v>
      </c>
      <c r="AW67" s="170">
        <f>IF('Indicator Data'!BD71="No Data",1,IF('Indicator Data imputation'!AX70&lt;&gt;"",1,0))</f>
        <v>0</v>
      </c>
      <c r="AX67" s="170">
        <f>IF('Indicator Data'!BE71="No Data",1,IF('Indicator Data imputation'!AY70&lt;&gt;"",1,0))</f>
        <v>0</v>
      </c>
      <c r="AY67" s="170">
        <f>IF('Indicator Data'!BF71="No Data",1,IF('Indicator Data imputation'!AZ70&lt;&gt;"",1,0))</f>
        <v>0</v>
      </c>
      <c r="AZ67" s="170">
        <f>IF('Indicator Data'!BG71="No Data",1,IF('Indicator Data imputation'!BA70&lt;&gt;"",1,0))</f>
        <v>0</v>
      </c>
      <c r="BA67" s="5">
        <f t="shared" ref="BA67:BA130" si="2">SUM(B67:AZ67)</f>
        <v>11</v>
      </c>
      <c r="BB67" s="172">
        <f t="shared" ref="BB67:BB130" si="3">BA67/51</f>
        <v>0.21568627450980393</v>
      </c>
    </row>
    <row r="68" spans="1:54" x14ac:dyDescent="0.25">
      <c r="A68" s="5" t="s">
        <v>126</v>
      </c>
      <c r="B68" s="170">
        <f>IF('Indicator Data'!I72="No Data",1,IF('Indicator Data imputation'!C71&lt;&gt;"",1,0))</f>
        <v>0</v>
      </c>
      <c r="C68" s="170">
        <f>IF('Indicator Data'!J72="No Data",1,IF('Indicator Data imputation'!D71&lt;&gt;"",1,0))</f>
        <v>0</v>
      </c>
      <c r="D68" s="170">
        <f>IF('Indicator Data'!K72="No Data",1,IF('Indicator Data imputation'!E71&lt;&gt;"",1,0))</f>
        <v>0</v>
      </c>
      <c r="E68" s="170">
        <f>IF('Indicator Data'!L72="No Data",1,IF('Indicator Data imputation'!F71&lt;&gt;"",1,0))</f>
        <v>0</v>
      </c>
      <c r="F68" s="170">
        <f>IF('Indicator Data'!M72="No Data",1,IF('Indicator Data imputation'!G71&lt;&gt;"",1,0))</f>
        <v>0</v>
      </c>
      <c r="G68" s="170">
        <f>IF('Indicator Data'!N72="No Data",1,IF('Indicator Data imputation'!H71&lt;&gt;"",1,0))</f>
        <v>0</v>
      </c>
      <c r="H68" s="170">
        <f>IF('Indicator Data'!O72="No Data",1,IF('Indicator Data imputation'!I71&lt;&gt;"",1,0))</f>
        <v>0</v>
      </c>
      <c r="I68" s="170">
        <f>IF('Indicator Data'!P72="No Data",1,IF('Indicator Data imputation'!J71&lt;&gt;"",1,0))</f>
        <v>0</v>
      </c>
      <c r="J68" s="170">
        <f>IF('Indicator Data'!Q72="No Data",1,IF('Indicator Data imputation'!K71&lt;&gt;"",1,0))</f>
        <v>0</v>
      </c>
      <c r="K68" s="170">
        <f>IF('Indicator Data'!R72="No Data",1,IF('Indicator Data imputation'!L71&lt;&gt;"",1,0))</f>
        <v>1</v>
      </c>
      <c r="L68" s="170">
        <f>IF('Indicator Data'!S72="No Data",1,IF('Indicator Data imputation'!M71&lt;&gt;"",1,0))</f>
        <v>0</v>
      </c>
      <c r="M68" s="170">
        <f>IF('Indicator Data'!T72="No Data",1,IF('Indicator Data imputation'!N71&lt;&gt;"",1,0))</f>
        <v>0</v>
      </c>
      <c r="N68" s="170">
        <f>IF('Indicator Data'!U72="No Data",1,IF('Indicator Data imputation'!O71&lt;&gt;"",1,0))</f>
        <v>0</v>
      </c>
      <c r="O68" s="170">
        <f>IF('Indicator Data'!V72="No Data",1,IF('Indicator Data imputation'!P71&lt;&gt;"",1,0))</f>
        <v>0</v>
      </c>
      <c r="P68" s="170">
        <f>IF('Indicator Data'!W72="No Data",1,IF('Indicator Data imputation'!Q71&lt;&gt;"",1,0))</f>
        <v>0</v>
      </c>
      <c r="Q68" s="170">
        <f>IF('Indicator Data'!X72="No Data",1,IF('Indicator Data imputation'!R71&lt;&gt;"",1,0))</f>
        <v>0</v>
      </c>
      <c r="R68" s="170">
        <f>IF('Indicator Data'!Y72="No Data",1,IF('Indicator Data imputation'!S71&lt;&gt;"",1,0))</f>
        <v>0</v>
      </c>
      <c r="S68" s="170">
        <f>IF('Indicator Data'!Z72="No Data",1,IF('Indicator Data imputation'!T71&lt;&gt;"",1,0))</f>
        <v>0</v>
      </c>
      <c r="T68" s="170">
        <f>IF('Indicator Data'!AA72="No Data",1,IF('Indicator Data imputation'!U71&lt;&gt;"",1,0))</f>
        <v>0</v>
      </c>
      <c r="U68" s="170">
        <f>IF('Indicator Data'!AB72="No Data",1,IF('Indicator Data imputation'!V71&lt;&gt;"",1,0))</f>
        <v>0</v>
      </c>
      <c r="V68" s="170">
        <f>IF('Indicator Data'!AC72="No Data",1,IF('Indicator Data imputation'!W71&lt;&gt;"",1,0))</f>
        <v>0</v>
      </c>
      <c r="W68" s="170">
        <f>IF('Indicator Data'!AD72="No Data",1,IF('Indicator Data imputation'!X71&lt;&gt;"",1,0))</f>
        <v>0</v>
      </c>
      <c r="X68" s="170">
        <f>IF('Indicator Data'!AE72="No Data",1,IF('Indicator Data imputation'!Y71&lt;&gt;"",1,0))</f>
        <v>0</v>
      </c>
      <c r="Y68" s="170">
        <f>IF('Indicator Data'!AF72="No Data",1,IF('Indicator Data imputation'!Z71&lt;&gt;"",1,0))</f>
        <v>0</v>
      </c>
      <c r="Z68" s="170">
        <f>IF('Indicator Data'!AG72="No Data",1,IF('Indicator Data imputation'!AA71&lt;&gt;"",1,0))</f>
        <v>0</v>
      </c>
      <c r="AA68" s="170">
        <f>IF('Indicator Data'!AH72="No Data",1,IF('Indicator Data imputation'!AB71&lt;&gt;"",1,0))</f>
        <v>0</v>
      </c>
      <c r="AB68" s="170">
        <f>IF('Indicator Data'!AI72="No Data",1,IF('Indicator Data imputation'!AC71&lt;&gt;"",1,0))</f>
        <v>0</v>
      </c>
      <c r="AC68" s="170">
        <f>IF('Indicator Data'!AJ72="No Data",1,IF('Indicator Data imputation'!AD71&lt;&gt;"",1,0))</f>
        <v>0</v>
      </c>
      <c r="AD68" s="170">
        <f>IF('Indicator Data'!AK72="No Data",1,IF('Indicator Data imputation'!AE71&lt;&gt;"",1,0))</f>
        <v>0</v>
      </c>
      <c r="AE68" s="170">
        <f>IF('Indicator Data'!AL72="No Data",1,IF('Indicator Data imputation'!AF71&lt;&gt;"",1,0))</f>
        <v>0</v>
      </c>
      <c r="AF68" s="170">
        <f>IF('Indicator Data'!AM72="No Data",1,IF('Indicator Data imputation'!AG71&lt;&gt;"",1,0))</f>
        <v>0</v>
      </c>
      <c r="AG68" s="170">
        <f>IF('Indicator Data'!AN72="No Data",1,IF('Indicator Data imputation'!AH71&lt;&gt;"",1,0))</f>
        <v>0</v>
      </c>
      <c r="AH68" s="170">
        <f>IF('Indicator Data'!AO72="No Data",1,IF('Indicator Data imputation'!AI71&lt;&gt;"",1,0))</f>
        <v>0</v>
      </c>
      <c r="AI68" s="170">
        <f>IF('Indicator Data'!AP72="No Data",1,IF('Indicator Data imputation'!AJ71&lt;&gt;"",1,0))</f>
        <v>0</v>
      </c>
      <c r="AJ68" s="170">
        <f>IF('Indicator Data'!AQ72="No Data",1,IF('Indicator Data imputation'!AK71&lt;&gt;"",1,0))</f>
        <v>0</v>
      </c>
      <c r="AK68" s="170">
        <f>IF('Indicator Data'!AR72="No Data",1,IF('Indicator Data imputation'!AL71&lt;&gt;"",1,0))</f>
        <v>0</v>
      </c>
      <c r="AL68" s="170">
        <f>IF('Indicator Data'!AS72="No Data",1,IF('Indicator Data imputation'!AM71&lt;&gt;"",1,0))</f>
        <v>0</v>
      </c>
      <c r="AM68" s="170">
        <f>IF('Indicator Data'!AT72="No Data",1,IF('Indicator Data imputation'!AN71&lt;&gt;"",1,0))</f>
        <v>0</v>
      </c>
      <c r="AN68" s="170">
        <f>IF('Indicator Data'!AU72="No Data",1,IF('Indicator Data imputation'!AO71&lt;&gt;"",1,0))</f>
        <v>0</v>
      </c>
      <c r="AO68" s="170">
        <f>IF('Indicator Data'!AV72="No Data",1,IF('Indicator Data imputation'!AP71&lt;&gt;"",1,0))</f>
        <v>0</v>
      </c>
      <c r="AP68" s="170">
        <f>IF('Indicator Data'!AW72="No Data",1,IF('Indicator Data imputation'!AQ71&lt;&gt;"",1,0))</f>
        <v>0</v>
      </c>
      <c r="AQ68" s="170">
        <f>IF('Indicator Data'!AX72="No Data",1,IF('Indicator Data imputation'!AR71&lt;&gt;"",1,0))</f>
        <v>0</v>
      </c>
      <c r="AR68" s="170">
        <f>IF('Indicator Data'!AY72="No Data",1,IF('Indicator Data imputation'!AS71&lt;&gt;"",1,0))</f>
        <v>0</v>
      </c>
      <c r="AS68" s="170">
        <f>IF('Indicator Data'!AZ72="No Data",1,IF('Indicator Data imputation'!AT71&lt;&gt;"",1,0))</f>
        <v>0</v>
      </c>
      <c r="AT68" s="170">
        <f>IF('Indicator Data'!BA72="No Data",1,IF('Indicator Data imputation'!AU71&lt;&gt;"",1,0))</f>
        <v>0</v>
      </c>
      <c r="AU68" s="170">
        <f>IF('Indicator Data'!BB72="No Data",1,IF('Indicator Data imputation'!AV71&lt;&gt;"",1,0))</f>
        <v>0</v>
      </c>
      <c r="AV68" s="170">
        <f>IF('Indicator Data'!BC72="No Data",1,IF('Indicator Data imputation'!AW71&lt;&gt;"",1,0))</f>
        <v>0</v>
      </c>
      <c r="AW68" s="170">
        <f>IF('Indicator Data'!BD72="No Data",1,IF('Indicator Data imputation'!AX71&lt;&gt;"",1,0))</f>
        <v>0</v>
      </c>
      <c r="AX68" s="170">
        <f>IF('Indicator Data'!BE72="No Data",1,IF('Indicator Data imputation'!AY71&lt;&gt;"",1,0))</f>
        <v>0</v>
      </c>
      <c r="AY68" s="170">
        <f>IF('Indicator Data'!BF72="No Data",1,IF('Indicator Data imputation'!AZ71&lt;&gt;"",1,0))</f>
        <v>0</v>
      </c>
      <c r="AZ68" s="170">
        <f>IF('Indicator Data'!BG72="No Data",1,IF('Indicator Data imputation'!BA71&lt;&gt;"",1,0))</f>
        <v>0</v>
      </c>
      <c r="BA68" s="5">
        <f t="shared" si="2"/>
        <v>1</v>
      </c>
      <c r="BB68" s="172">
        <f t="shared" si="3"/>
        <v>1.9607843137254902E-2</v>
      </c>
    </row>
    <row r="69" spans="1:54" x14ac:dyDescent="0.25">
      <c r="A69" s="5" t="s">
        <v>128</v>
      </c>
      <c r="B69" s="170">
        <f>IF('Indicator Data'!I73="No Data",1,IF('Indicator Data imputation'!C72&lt;&gt;"",1,0))</f>
        <v>0</v>
      </c>
      <c r="C69" s="170">
        <f>IF('Indicator Data'!J73="No Data",1,IF('Indicator Data imputation'!D72&lt;&gt;"",1,0))</f>
        <v>0</v>
      </c>
      <c r="D69" s="170">
        <f>IF('Indicator Data'!K73="No Data",1,IF('Indicator Data imputation'!E72&lt;&gt;"",1,0))</f>
        <v>0</v>
      </c>
      <c r="E69" s="170">
        <f>IF('Indicator Data'!L73="No Data",1,IF('Indicator Data imputation'!F72&lt;&gt;"",1,0))</f>
        <v>0</v>
      </c>
      <c r="F69" s="170">
        <f>IF('Indicator Data'!M73="No Data",1,IF('Indicator Data imputation'!G72&lt;&gt;"",1,0))</f>
        <v>0</v>
      </c>
      <c r="G69" s="170">
        <f>IF('Indicator Data'!N73="No Data",1,IF('Indicator Data imputation'!H72&lt;&gt;"",1,0))</f>
        <v>0</v>
      </c>
      <c r="H69" s="170">
        <f>IF('Indicator Data'!O73="No Data",1,IF('Indicator Data imputation'!I72&lt;&gt;"",1,0))</f>
        <v>0</v>
      </c>
      <c r="I69" s="170">
        <f>IF('Indicator Data'!P73="No Data",1,IF('Indicator Data imputation'!J72&lt;&gt;"",1,0))</f>
        <v>0</v>
      </c>
      <c r="J69" s="170">
        <f>IF('Indicator Data'!Q73="No Data",1,IF('Indicator Data imputation'!K72&lt;&gt;"",1,0))</f>
        <v>0</v>
      </c>
      <c r="K69" s="170">
        <f>IF('Indicator Data'!R73="No Data",1,IF('Indicator Data imputation'!L72&lt;&gt;"",1,0))</f>
        <v>0</v>
      </c>
      <c r="L69" s="170">
        <f>IF('Indicator Data'!S73="No Data",1,IF('Indicator Data imputation'!M72&lt;&gt;"",1,0))</f>
        <v>0</v>
      </c>
      <c r="M69" s="170">
        <f>IF('Indicator Data'!T73="No Data",1,IF('Indicator Data imputation'!N72&lt;&gt;"",1,0))</f>
        <v>0</v>
      </c>
      <c r="N69" s="170">
        <f>IF('Indicator Data'!U73="No Data",1,IF('Indicator Data imputation'!O72&lt;&gt;"",1,0))</f>
        <v>0</v>
      </c>
      <c r="O69" s="170">
        <f>IF('Indicator Data'!V73="No Data",1,IF('Indicator Data imputation'!P72&lt;&gt;"",1,0))</f>
        <v>0</v>
      </c>
      <c r="P69" s="170">
        <f>IF('Indicator Data'!W73="No Data",1,IF('Indicator Data imputation'!Q72&lt;&gt;"",1,0))</f>
        <v>0</v>
      </c>
      <c r="Q69" s="170">
        <f>IF('Indicator Data'!X73="No Data",1,IF('Indicator Data imputation'!R72&lt;&gt;"",1,0))</f>
        <v>0</v>
      </c>
      <c r="R69" s="170">
        <f>IF('Indicator Data'!Y73="No Data",1,IF('Indicator Data imputation'!S72&lt;&gt;"",1,0))</f>
        <v>0</v>
      </c>
      <c r="S69" s="170">
        <f>IF('Indicator Data'!Z73="No Data",1,IF('Indicator Data imputation'!T72&lt;&gt;"",1,0))</f>
        <v>0</v>
      </c>
      <c r="T69" s="170">
        <f>IF('Indicator Data'!AA73="No Data",1,IF('Indicator Data imputation'!U72&lt;&gt;"",1,0))</f>
        <v>0</v>
      </c>
      <c r="U69" s="170">
        <f>IF('Indicator Data'!AB73="No Data",1,IF('Indicator Data imputation'!V72&lt;&gt;"",1,0))</f>
        <v>0</v>
      </c>
      <c r="V69" s="170">
        <f>IF('Indicator Data'!AC73="No Data",1,IF('Indicator Data imputation'!W72&lt;&gt;"",1,0))</f>
        <v>0</v>
      </c>
      <c r="W69" s="170">
        <f>IF('Indicator Data'!AD73="No Data",1,IF('Indicator Data imputation'!X72&lt;&gt;"",1,0))</f>
        <v>0</v>
      </c>
      <c r="X69" s="170">
        <f>IF('Indicator Data'!AE73="No Data",1,IF('Indicator Data imputation'!Y72&lt;&gt;"",1,0))</f>
        <v>0</v>
      </c>
      <c r="Y69" s="170">
        <f>IF('Indicator Data'!AF73="No Data",1,IF('Indicator Data imputation'!Z72&lt;&gt;"",1,0))</f>
        <v>1</v>
      </c>
      <c r="Z69" s="170">
        <f>IF('Indicator Data'!AG73="No Data",1,IF('Indicator Data imputation'!AA72&lt;&gt;"",1,0))</f>
        <v>0</v>
      </c>
      <c r="AA69" s="170">
        <f>IF('Indicator Data'!AH73="No Data",1,IF('Indicator Data imputation'!AB72&lt;&gt;"",1,0))</f>
        <v>0</v>
      </c>
      <c r="AB69" s="170">
        <f>IF('Indicator Data'!AI73="No Data",1,IF('Indicator Data imputation'!AC72&lt;&gt;"",1,0))</f>
        <v>0</v>
      </c>
      <c r="AC69" s="170">
        <f>IF('Indicator Data'!AJ73="No Data",1,IF('Indicator Data imputation'!AD72&lt;&gt;"",1,0))</f>
        <v>0</v>
      </c>
      <c r="AD69" s="170">
        <f>IF('Indicator Data'!AK73="No Data",1,IF('Indicator Data imputation'!AE72&lt;&gt;"",1,0))</f>
        <v>0</v>
      </c>
      <c r="AE69" s="170">
        <f>IF('Indicator Data'!AL73="No Data",1,IF('Indicator Data imputation'!AF72&lt;&gt;"",1,0))</f>
        <v>0</v>
      </c>
      <c r="AF69" s="170">
        <f>IF('Indicator Data'!AM73="No Data",1,IF('Indicator Data imputation'!AG72&lt;&gt;"",1,0))</f>
        <v>0</v>
      </c>
      <c r="AG69" s="170">
        <f>IF('Indicator Data'!AN73="No Data",1,IF('Indicator Data imputation'!AH72&lt;&gt;"",1,0))</f>
        <v>0</v>
      </c>
      <c r="AH69" s="170">
        <f>IF('Indicator Data'!AO73="No Data",1,IF('Indicator Data imputation'!AI72&lt;&gt;"",1,0))</f>
        <v>0</v>
      </c>
      <c r="AI69" s="170">
        <f>IF('Indicator Data'!AP73="No Data",1,IF('Indicator Data imputation'!AJ72&lt;&gt;"",1,0))</f>
        <v>0</v>
      </c>
      <c r="AJ69" s="170">
        <f>IF('Indicator Data'!AQ73="No Data",1,IF('Indicator Data imputation'!AK72&lt;&gt;"",1,0))</f>
        <v>0</v>
      </c>
      <c r="AK69" s="170">
        <f>IF('Indicator Data'!AR73="No Data",1,IF('Indicator Data imputation'!AL72&lt;&gt;"",1,0))</f>
        <v>0</v>
      </c>
      <c r="AL69" s="170">
        <f>IF('Indicator Data'!AS73="No Data",1,IF('Indicator Data imputation'!AM72&lt;&gt;"",1,0))</f>
        <v>0</v>
      </c>
      <c r="AM69" s="170">
        <f>IF('Indicator Data'!AT73="No Data",1,IF('Indicator Data imputation'!AN72&lt;&gt;"",1,0))</f>
        <v>0</v>
      </c>
      <c r="AN69" s="170">
        <f>IF('Indicator Data'!AU73="No Data",1,IF('Indicator Data imputation'!AO72&lt;&gt;"",1,0))</f>
        <v>0</v>
      </c>
      <c r="AO69" s="170">
        <f>IF('Indicator Data'!AV73="No Data",1,IF('Indicator Data imputation'!AP72&lt;&gt;"",1,0))</f>
        <v>0</v>
      </c>
      <c r="AP69" s="170">
        <f>IF('Indicator Data'!AW73="No Data",1,IF('Indicator Data imputation'!AQ72&lt;&gt;"",1,0))</f>
        <v>0</v>
      </c>
      <c r="AQ69" s="170">
        <f>IF('Indicator Data'!AX73="No Data",1,IF('Indicator Data imputation'!AR72&lt;&gt;"",1,0))</f>
        <v>0</v>
      </c>
      <c r="AR69" s="170">
        <f>IF('Indicator Data'!AY73="No Data",1,IF('Indicator Data imputation'!AS72&lt;&gt;"",1,0))</f>
        <v>0</v>
      </c>
      <c r="AS69" s="170">
        <f>IF('Indicator Data'!AZ73="No Data",1,IF('Indicator Data imputation'!AT72&lt;&gt;"",1,0))</f>
        <v>0</v>
      </c>
      <c r="AT69" s="170">
        <f>IF('Indicator Data'!BA73="No Data",1,IF('Indicator Data imputation'!AU72&lt;&gt;"",1,0))</f>
        <v>0</v>
      </c>
      <c r="AU69" s="170">
        <f>IF('Indicator Data'!BB73="No Data",1,IF('Indicator Data imputation'!AV72&lt;&gt;"",1,0))</f>
        <v>0</v>
      </c>
      <c r="AV69" s="170">
        <f>IF('Indicator Data'!BC73="No Data",1,IF('Indicator Data imputation'!AW72&lt;&gt;"",1,0))</f>
        <v>0</v>
      </c>
      <c r="AW69" s="170">
        <f>IF('Indicator Data'!BD73="No Data",1,IF('Indicator Data imputation'!AX72&lt;&gt;"",1,0))</f>
        <v>0</v>
      </c>
      <c r="AX69" s="170">
        <f>IF('Indicator Data'!BE73="No Data",1,IF('Indicator Data imputation'!AY72&lt;&gt;"",1,0))</f>
        <v>0</v>
      </c>
      <c r="AY69" s="170">
        <f>IF('Indicator Data'!BF73="No Data",1,IF('Indicator Data imputation'!AZ72&lt;&gt;"",1,0))</f>
        <v>0</v>
      </c>
      <c r="AZ69" s="170">
        <f>IF('Indicator Data'!BG73="No Data",1,IF('Indicator Data imputation'!BA72&lt;&gt;"",1,0))</f>
        <v>0</v>
      </c>
      <c r="BA69" s="5">
        <f t="shared" si="2"/>
        <v>1</v>
      </c>
      <c r="BB69" s="172">
        <f t="shared" si="3"/>
        <v>1.9607843137254902E-2</v>
      </c>
    </row>
    <row r="70" spans="1:54" x14ac:dyDescent="0.25">
      <c r="A70" s="5" t="s">
        <v>130</v>
      </c>
      <c r="B70" s="170">
        <f>IF('Indicator Data'!I74="No Data",1,IF('Indicator Data imputation'!C73&lt;&gt;"",1,0))</f>
        <v>0</v>
      </c>
      <c r="C70" s="170">
        <f>IF('Indicator Data'!J74="No Data",1,IF('Indicator Data imputation'!D73&lt;&gt;"",1,0))</f>
        <v>0</v>
      </c>
      <c r="D70" s="170">
        <f>IF('Indicator Data'!K74="No Data",1,IF('Indicator Data imputation'!E73&lt;&gt;"",1,0))</f>
        <v>0</v>
      </c>
      <c r="E70" s="170">
        <f>IF('Indicator Data'!L74="No Data",1,IF('Indicator Data imputation'!F73&lt;&gt;"",1,0))</f>
        <v>0</v>
      </c>
      <c r="F70" s="170">
        <f>IF('Indicator Data'!M74="No Data",1,IF('Indicator Data imputation'!G73&lt;&gt;"",1,0))</f>
        <v>0</v>
      </c>
      <c r="G70" s="170">
        <f>IF('Indicator Data'!N74="No Data",1,IF('Indicator Data imputation'!H73&lt;&gt;"",1,0))</f>
        <v>0</v>
      </c>
      <c r="H70" s="170">
        <f>IF('Indicator Data'!O74="No Data",1,IF('Indicator Data imputation'!I73&lt;&gt;"",1,0))</f>
        <v>0</v>
      </c>
      <c r="I70" s="170">
        <f>IF('Indicator Data'!P74="No Data",1,IF('Indicator Data imputation'!J73&lt;&gt;"",1,0))</f>
        <v>0</v>
      </c>
      <c r="J70" s="170">
        <f>IF('Indicator Data'!Q74="No Data",1,IF('Indicator Data imputation'!K73&lt;&gt;"",1,0))</f>
        <v>0</v>
      </c>
      <c r="K70" s="170">
        <f>IF('Indicator Data'!R74="No Data",1,IF('Indicator Data imputation'!L73&lt;&gt;"",1,0))</f>
        <v>0</v>
      </c>
      <c r="L70" s="170">
        <f>IF('Indicator Data'!S74="No Data",1,IF('Indicator Data imputation'!M73&lt;&gt;"",1,0))</f>
        <v>0</v>
      </c>
      <c r="M70" s="170">
        <f>IF('Indicator Data'!T74="No Data",1,IF('Indicator Data imputation'!N73&lt;&gt;"",1,0))</f>
        <v>0</v>
      </c>
      <c r="N70" s="170">
        <f>IF('Indicator Data'!U74="No Data",1,IF('Indicator Data imputation'!O73&lt;&gt;"",1,0))</f>
        <v>0</v>
      </c>
      <c r="O70" s="170">
        <f>IF('Indicator Data'!V74="No Data",1,IF('Indicator Data imputation'!P73&lt;&gt;"",1,0))</f>
        <v>0</v>
      </c>
      <c r="P70" s="170">
        <f>IF('Indicator Data'!W74="No Data",1,IF('Indicator Data imputation'!Q73&lt;&gt;"",1,0))</f>
        <v>0</v>
      </c>
      <c r="Q70" s="170">
        <f>IF('Indicator Data'!X74="No Data",1,IF('Indicator Data imputation'!R73&lt;&gt;"",1,0))</f>
        <v>0</v>
      </c>
      <c r="R70" s="170">
        <f>IF('Indicator Data'!Y74="No Data",1,IF('Indicator Data imputation'!S73&lt;&gt;"",1,0))</f>
        <v>0</v>
      </c>
      <c r="S70" s="170">
        <f>IF('Indicator Data'!Z74="No Data",1,IF('Indicator Data imputation'!T73&lt;&gt;"",1,0))</f>
        <v>0</v>
      </c>
      <c r="T70" s="170">
        <f>IF('Indicator Data'!AA74="No Data",1,IF('Indicator Data imputation'!U73&lt;&gt;"",1,0))</f>
        <v>0</v>
      </c>
      <c r="U70" s="170">
        <f>IF('Indicator Data'!AB74="No Data",1,IF('Indicator Data imputation'!V73&lt;&gt;"",1,0))</f>
        <v>0</v>
      </c>
      <c r="V70" s="170">
        <f>IF('Indicator Data'!AC74="No Data",1,IF('Indicator Data imputation'!W73&lt;&gt;"",1,0))</f>
        <v>0</v>
      </c>
      <c r="W70" s="170">
        <f>IF('Indicator Data'!AD74="No Data",1,IF('Indicator Data imputation'!X73&lt;&gt;"",1,0))</f>
        <v>0</v>
      </c>
      <c r="X70" s="170">
        <f>IF('Indicator Data'!AE74="No Data",1,IF('Indicator Data imputation'!Y73&lt;&gt;"",1,0))</f>
        <v>0</v>
      </c>
      <c r="Y70" s="170">
        <f>IF('Indicator Data'!AF74="No Data",1,IF('Indicator Data imputation'!Z73&lt;&gt;"",1,0))</f>
        <v>1</v>
      </c>
      <c r="Z70" s="170">
        <f>IF('Indicator Data'!AG74="No Data",1,IF('Indicator Data imputation'!AA73&lt;&gt;"",1,0))</f>
        <v>0</v>
      </c>
      <c r="AA70" s="170">
        <f>IF('Indicator Data'!AH74="No Data",1,IF('Indicator Data imputation'!AB73&lt;&gt;"",1,0))</f>
        <v>0</v>
      </c>
      <c r="AB70" s="170">
        <f>IF('Indicator Data'!AI74="No Data",1,IF('Indicator Data imputation'!AC73&lt;&gt;"",1,0))</f>
        <v>0</v>
      </c>
      <c r="AC70" s="170">
        <f>IF('Indicator Data'!AJ74="No Data",1,IF('Indicator Data imputation'!AD73&lt;&gt;"",1,0))</f>
        <v>0</v>
      </c>
      <c r="AD70" s="170">
        <f>IF('Indicator Data'!AK74="No Data",1,IF('Indicator Data imputation'!AE73&lt;&gt;"",1,0))</f>
        <v>0</v>
      </c>
      <c r="AE70" s="170">
        <f>IF('Indicator Data'!AL74="No Data",1,IF('Indicator Data imputation'!AF73&lt;&gt;"",1,0))</f>
        <v>0</v>
      </c>
      <c r="AF70" s="170">
        <f>IF('Indicator Data'!AM74="No Data",1,IF('Indicator Data imputation'!AG73&lt;&gt;"",1,0))</f>
        <v>0</v>
      </c>
      <c r="AG70" s="170">
        <f>IF('Indicator Data'!AN74="No Data",1,IF('Indicator Data imputation'!AH73&lt;&gt;"",1,0))</f>
        <v>0</v>
      </c>
      <c r="AH70" s="170">
        <f>IF('Indicator Data'!AO74="No Data",1,IF('Indicator Data imputation'!AI73&lt;&gt;"",1,0))</f>
        <v>0</v>
      </c>
      <c r="AI70" s="170">
        <f>IF('Indicator Data'!AP74="No Data",1,IF('Indicator Data imputation'!AJ73&lt;&gt;"",1,0))</f>
        <v>1</v>
      </c>
      <c r="AJ70" s="170">
        <f>IF('Indicator Data'!AQ74="No Data",1,IF('Indicator Data imputation'!AK73&lt;&gt;"",1,0))</f>
        <v>1</v>
      </c>
      <c r="AK70" s="170">
        <f>IF('Indicator Data'!AR74="No Data",1,IF('Indicator Data imputation'!AL73&lt;&gt;"",1,0))</f>
        <v>0</v>
      </c>
      <c r="AL70" s="170">
        <f>IF('Indicator Data'!AS74="No Data",1,IF('Indicator Data imputation'!AM73&lt;&gt;"",1,0))</f>
        <v>0</v>
      </c>
      <c r="AM70" s="170">
        <f>IF('Indicator Data'!AT74="No Data",1,IF('Indicator Data imputation'!AN73&lt;&gt;"",1,0))</f>
        <v>0</v>
      </c>
      <c r="AN70" s="170">
        <f>IF('Indicator Data'!AU74="No Data",1,IF('Indicator Data imputation'!AO73&lt;&gt;"",1,0))</f>
        <v>0</v>
      </c>
      <c r="AO70" s="170">
        <f>IF('Indicator Data'!AV74="No Data",1,IF('Indicator Data imputation'!AP73&lt;&gt;"",1,0))</f>
        <v>0</v>
      </c>
      <c r="AP70" s="170">
        <f>IF('Indicator Data'!AW74="No Data",1,IF('Indicator Data imputation'!AQ73&lt;&gt;"",1,0))</f>
        <v>0</v>
      </c>
      <c r="AQ70" s="170">
        <f>IF('Indicator Data'!AX74="No Data",1,IF('Indicator Data imputation'!AR73&lt;&gt;"",1,0))</f>
        <v>0</v>
      </c>
      <c r="AR70" s="170">
        <f>IF('Indicator Data'!AY74="No Data",1,IF('Indicator Data imputation'!AS73&lt;&gt;"",1,0))</f>
        <v>0</v>
      </c>
      <c r="AS70" s="170">
        <f>IF('Indicator Data'!AZ74="No Data",1,IF('Indicator Data imputation'!AT73&lt;&gt;"",1,0))</f>
        <v>0</v>
      </c>
      <c r="AT70" s="170">
        <f>IF('Indicator Data'!BA74="No Data",1,IF('Indicator Data imputation'!AU73&lt;&gt;"",1,0))</f>
        <v>0</v>
      </c>
      <c r="AU70" s="170">
        <f>IF('Indicator Data'!BB74="No Data",1,IF('Indicator Data imputation'!AV73&lt;&gt;"",1,0))</f>
        <v>0</v>
      </c>
      <c r="AV70" s="170">
        <f>IF('Indicator Data'!BC74="No Data",1,IF('Indicator Data imputation'!AW73&lt;&gt;"",1,0))</f>
        <v>0</v>
      </c>
      <c r="AW70" s="170">
        <f>IF('Indicator Data'!BD74="No Data",1,IF('Indicator Data imputation'!AX73&lt;&gt;"",1,0))</f>
        <v>0</v>
      </c>
      <c r="AX70" s="170">
        <f>IF('Indicator Data'!BE74="No Data",1,IF('Indicator Data imputation'!AY73&lt;&gt;"",1,0))</f>
        <v>0</v>
      </c>
      <c r="AY70" s="170">
        <f>IF('Indicator Data'!BF74="No Data",1,IF('Indicator Data imputation'!AZ73&lt;&gt;"",1,0))</f>
        <v>0</v>
      </c>
      <c r="AZ70" s="170">
        <f>IF('Indicator Data'!BG74="No Data",1,IF('Indicator Data imputation'!BA73&lt;&gt;"",1,0))</f>
        <v>0</v>
      </c>
      <c r="BA70" s="5">
        <f t="shared" si="2"/>
        <v>3</v>
      </c>
      <c r="BB70" s="172">
        <f t="shared" si="3"/>
        <v>5.8823529411764705E-2</v>
      </c>
    </row>
    <row r="71" spans="1:54" x14ac:dyDescent="0.25">
      <c r="A71" s="5" t="s">
        <v>131</v>
      </c>
      <c r="B71" s="170">
        <f>IF('Indicator Data'!I75="No Data",1,IF('Indicator Data imputation'!C74&lt;&gt;"",1,0))</f>
        <v>0</v>
      </c>
      <c r="C71" s="170">
        <f>IF('Indicator Data'!J75="No Data",1,IF('Indicator Data imputation'!D74&lt;&gt;"",1,0))</f>
        <v>0</v>
      </c>
      <c r="D71" s="170">
        <f>IF('Indicator Data'!K75="No Data",1,IF('Indicator Data imputation'!E74&lt;&gt;"",1,0))</f>
        <v>0</v>
      </c>
      <c r="E71" s="170">
        <f>IF('Indicator Data'!L75="No Data",1,IF('Indicator Data imputation'!F74&lt;&gt;"",1,0))</f>
        <v>0</v>
      </c>
      <c r="F71" s="170">
        <f>IF('Indicator Data'!M75="No Data",1,IF('Indicator Data imputation'!G74&lt;&gt;"",1,0))</f>
        <v>0</v>
      </c>
      <c r="G71" s="170">
        <f>IF('Indicator Data'!N75="No Data",1,IF('Indicator Data imputation'!H74&lt;&gt;"",1,0))</f>
        <v>0</v>
      </c>
      <c r="H71" s="170">
        <f>IF('Indicator Data'!O75="No Data",1,IF('Indicator Data imputation'!I74&lt;&gt;"",1,0))</f>
        <v>0</v>
      </c>
      <c r="I71" s="170">
        <f>IF('Indicator Data'!P75="No Data",1,IF('Indicator Data imputation'!J74&lt;&gt;"",1,0))</f>
        <v>0</v>
      </c>
      <c r="J71" s="170">
        <f>IF('Indicator Data'!Q75="No Data",1,IF('Indicator Data imputation'!K74&lt;&gt;"",1,0))</f>
        <v>0</v>
      </c>
      <c r="K71" s="170">
        <f>IF('Indicator Data'!R75="No Data",1,IF('Indicator Data imputation'!L74&lt;&gt;"",1,0))</f>
        <v>0</v>
      </c>
      <c r="L71" s="170">
        <f>IF('Indicator Data'!S75="No Data",1,IF('Indicator Data imputation'!M74&lt;&gt;"",1,0))</f>
        <v>0</v>
      </c>
      <c r="M71" s="170">
        <f>IF('Indicator Data'!T75="No Data",1,IF('Indicator Data imputation'!N74&lt;&gt;"",1,0))</f>
        <v>0</v>
      </c>
      <c r="N71" s="170">
        <f>IF('Indicator Data'!U75="No Data",1,IF('Indicator Data imputation'!O74&lt;&gt;"",1,0))</f>
        <v>0</v>
      </c>
      <c r="O71" s="170">
        <f>IF('Indicator Data'!V75="No Data",1,IF('Indicator Data imputation'!P74&lt;&gt;"",1,0))</f>
        <v>0</v>
      </c>
      <c r="P71" s="170">
        <f>IF('Indicator Data'!W75="No Data",1,IF('Indicator Data imputation'!Q74&lt;&gt;"",1,0))</f>
        <v>0</v>
      </c>
      <c r="Q71" s="170">
        <f>IF('Indicator Data'!X75="No Data",1,IF('Indicator Data imputation'!R74&lt;&gt;"",1,0))</f>
        <v>0</v>
      </c>
      <c r="R71" s="170">
        <f>IF('Indicator Data'!Y75="No Data",1,IF('Indicator Data imputation'!S74&lt;&gt;"",1,0))</f>
        <v>0</v>
      </c>
      <c r="S71" s="170">
        <f>IF('Indicator Data'!Z75="No Data",1,IF('Indicator Data imputation'!T74&lt;&gt;"",1,0))</f>
        <v>0</v>
      </c>
      <c r="T71" s="170">
        <f>IF('Indicator Data'!AA75="No Data",1,IF('Indicator Data imputation'!U74&lt;&gt;"",1,0))</f>
        <v>0</v>
      </c>
      <c r="U71" s="170">
        <f>IF('Indicator Data'!AB75="No Data",1,IF('Indicator Data imputation'!V74&lt;&gt;"",1,0))</f>
        <v>0</v>
      </c>
      <c r="V71" s="170">
        <f>IF('Indicator Data'!AC75="No Data",1,IF('Indicator Data imputation'!W74&lt;&gt;"",1,0))</f>
        <v>0</v>
      </c>
      <c r="W71" s="170">
        <f>IF('Indicator Data'!AD75="No Data",1,IF('Indicator Data imputation'!X74&lt;&gt;"",1,0))</f>
        <v>0</v>
      </c>
      <c r="X71" s="170">
        <f>IF('Indicator Data'!AE75="No Data",1,IF('Indicator Data imputation'!Y74&lt;&gt;"",1,0))</f>
        <v>0</v>
      </c>
      <c r="Y71" s="170">
        <f>IF('Indicator Data'!AF75="No Data",1,IF('Indicator Data imputation'!Z74&lt;&gt;"",1,0))</f>
        <v>0</v>
      </c>
      <c r="Z71" s="170">
        <f>IF('Indicator Data'!AG75="No Data",1,IF('Indicator Data imputation'!AA74&lt;&gt;"",1,0))</f>
        <v>0</v>
      </c>
      <c r="AA71" s="170">
        <f>IF('Indicator Data'!AH75="No Data",1,IF('Indicator Data imputation'!AB74&lt;&gt;"",1,0))</f>
        <v>0</v>
      </c>
      <c r="AB71" s="170">
        <f>IF('Indicator Data'!AI75="No Data",1,IF('Indicator Data imputation'!AC74&lt;&gt;"",1,0))</f>
        <v>0</v>
      </c>
      <c r="AC71" s="170">
        <f>IF('Indicator Data'!AJ75="No Data",1,IF('Indicator Data imputation'!AD74&lt;&gt;"",1,0))</f>
        <v>0</v>
      </c>
      <c r="AD71" s="170">
        <f>IF('Indicator Data'!AK75="No Data",1,IF('Indicator Data imputation'!AE74&lt;&gt;"",1,0))</f>
        <v>0</v>
      </c>
      <c r="AE71" s="170">
        <f>IF('Indicator Data'!AL75="No Data",1,IF('Indicator Data imputation'!AF74&lt;&gt;"",1,0))</f>
        <v>0</v>
      </c>
      <c r="AF71" s="170">
        <f>IF('Indicator Data'!AM75="No Data",1,IF('Indicator Data imputation'!AG74&lt;&gt;"",1,0))</f>
        <v>0</v>
      </c>
      <c r="AG71" s="170">
        <f>IF('Indicator Data'!AN75="No Data",1,IF('Indicator Data imputation'!AH74&lt;&gt;"",1,0))</f>
        <v>0</v>
      </c>
      <c r="AH71" s="170">
        <f>IF('Indicator Data'!AO75="No Data",1,IF('Indicator Data imputation'!AI74&lt;&gt;"",1,0))</f>
        <v>0</v>
      </c>
      <c r="AI71" s="170">
        <f>IF('Indicator Data'!AP75="No Data",1,IF('Indicator Data imputation'!AJ74&lt;&gt;"",1,0))</f>
        <v>1</v>
      </c>
      <c r="AJ71" s="170">
        <f>IF('Indicator Data'!AQ75="No Data",1,IF('Indicator Data imputation'!AK74&lt;&gt;"",1,0))</f>
        <v>1</v>
      </c>
      <c r="AK71" s="170">
        <f>IF('Indicator Data'!AR75="No Data",1,IF('Indicator Data imputation'!AL74&lt;&gt;"",1,0))</f>
        <v>1</v>
      </c>
      <c r="AL71" s="170">
        <f>IF('Indicator Data'!AS75="No Data",1,IF('Indicator Data imputation'!AM74&lt;&gt;"",1,0))</f>
        <v>0</v>
      </c>
      <c r="AM71" s="170">
        <f>IF('Indicator Data'!AT75="No Data",1,IF('Indicator Data imputation'!AN74&lt;&gt;"",1,0))</f>
        <v>0</v>
      </c>
      <c r="AN71" s="170">
        <f>IF('Indicator Data'!AU75="No Data",1,IF('Indicator Data imputation'!AO74&lt;&gt;"",1,0))</f>
        <v>0</v>
      </c>
      <c r="AO71" s="170">
        <f>IF('Indicator Data'!AV75="No Data",1,IF('Indicator Data imputation'!AP74&lt;&gt;"",1,0))</f>
        <v>0</v>
      </c>
      <c r="AP71" s="170">
        <f>IF('Indicator Data'!AW75="No Data",1,IF('Indicator Data imputation'!AQ74&lt;&gt;"",1,0))</f>
        <v>0</v>
      </c>
      <c r="AQ71" s="170">
        <f>IF('Indicator Data'!AX75="No Data",1,IF('Indicator Data imputation'!AR74&lt;&gt;"",1,0))</f>
        <v>0</v>
      </c>
      <c r="AR71" s="170">
        <f>IF('Indicator Data'!AY75="No Data",1,IF('Indicator Data imputation'!AS74&lt;&gt;"",1,0))</f>
        <v>0</v>
      </c>
      <c r="AS71" s="170">
        <f>IF('Indicator Data'!AZ75="No Data",1,IF('Indicator Data imputation'!AT74&lt;&gt;"",1,0))</f>
        <v>0</v>
      </c>
      <c r="AT71" s="170">
        <f>IF('Indicator Data'!BA75="No Data",1,IF('Indicator Data imputation'!AU74&lt;&gt;"",1,0))</f>
        <v>0</v>
      </c>
      <c r="AU71" s="170">
        <f>IF('Indicator Data'!BB75="No Data",1,IF('Indicator Data imputation'!AV74&lt;&gt;"",1,0))</f>
        <v>0</v>
      </c>
      <c r="AV71" s="170">
        <f>IF('Indicator Data'!BC75="No Data",1,IF('Indicator Data imputation'!AW74&lt;&gt;"",1,0))</f>
        <v>0</v>
      </c>
      <c r="AW71" s="170">
        <f>IF('Indicator Data'!BD75="No Data",1,IF('Indicator Data imputation'!AX74&lt;&gt;"",1,0))</f>
        <v>0</v>
      </c>
      <c r="AX71" s="170">
        <f>IF('Indicator Data'!BE75="No Data",1,IF('Indicator Data imputation'!AY74&lt;&gt;"",1,0))</f>
        <v>0</v>
      </c>
      <c r="AY71" s="170">
        <f>IF('Indicator Data'!BF75="No Data",1,IF('Indicator Data imputation'!AZ74&lt;&gt;"",1,0))</f>
        <v>0</v>
      </c>
      <c r="AZ71" s="170">
        <f>IF('Indicator Data'!BG75="No Data",1,IF('Indicator Data imputation'!BA74&lt;&gt;"",1,0))</f>
        <v>0</v>
      </c>
      <c r="BA71" s="5">
        <f t="shared" si="2"/>
        <v>3</v>
      </c>
      <c r="BB71" s="172">
        <f t="shared" si="3"/>
        <v>5.8823529411764705E-2</v>
      </c>
    </row>
    <row r="72" spans="1:54" x14ac:dyDescent="0.25">
      <c r="A72" s="5" t="s">
        <v>133</v>
      </c>
      <c r="B72" s="170">
        <f>IF('Indicator Data'!I76="No Data",1,IF('Indicator Data imputation'!C75&lt;&gt;"",1,0))</f>
        <v>0</v>
      </c>
      <c r="C72" s="170">
        <f>IF('Indicator Data'!J76="No Data",1,IF('Indicator Data imputation'!D75&lt;&gt;"",1,0))</f>
        <v>0</v>
      </c>
      <c r="D72" s="170">
        <f>IF('Indicator Data'!K76="No Data",1,IF('Indicator Data imputation'!E75&lt;&gt;"",1,0))</f>
        <v>0</v>
      </c>
      <c r="E72" s="170">
        <f>IF('Indicator Data'!L76="No Data",1,IF('Indicator Data imputation'!F75&lt;&gt;"",1,0))</f>
        <v>0</v>
      </c>
      <c r="F72" s="170">
        <f>IF('Indicator Data'!M76="No Data",1,IF('Indicator Data imputation'!G75&lt;&gt;"",1,0))</f>
        <v>0</v>
      </c>
      <c r="G72" s="170">
        <f>IF('Indicator Data'!N76="No Data",1,IF('Indicator Data imputation'!H75&lt;&gt;"",1,0))</f>
        <v>0</v>
      </c>
      <c r="H72" s="170">
        <f>IF('Indicator Data'!O76="No Data",1,IF('Indicator Data imputation'!I75&lt;&gt;"",1,0))</f>
        <v>0</v>
      </c>
      <c r="I72" s="170">
        <f>IF('Indicator Data'!P76="No Data",1,IF('Indicator Data imputation'!J75&lt;&gt;"",1,0))</f>
        <v>0</v>
      </c>
      <c r="J72" s="170">
        <f>IF('Indicator Data'!Q76="No Data",1,IF('Indicator Data imputation'!K75&lt;&gt;"",1,0))</f>
        <v>0</v>
      </c>
      <c r="K72" s="170">
        <f>IF('Indicator Data'!R76="No Data",1,IF('Indicator Data imputation'!L75&lt;&gt;"",1,0))</f>
        <v>0</v>
      </c>
      <c r="L72" s="170">
        <f>IF('Indicator Data'!S76="No Data",1,IF('Indicator Data imputation'!M75&lt;&gt;"",1,0))</f>
        <v>0</v>
      </c>
      <c r="M72" s="170">
        <f>IF('Indicator Data'!T76="No Data",1,IF('Indicator Data imputation'!N75&lt;&gt;"",1,0))</f>
        <v>0</v>
      </c>
      <c r="N72" s="170">
        <f>IF('Indicator Data'!U76="No Data",1,IF('Indicator Data imputation'!O75&lt;&gt;"",1,0))</f>
        <v>0</v>
      </c>
      <c r="O72" s="170">
        <f>IF('Indicator Data'!V76="No Data",1,IF('Indicator Data imputation'!P75&lt;&gt;"",1,0))</f>
        <v>0</v>
      </c>
      <c r="P72" s="170">
        <f>IF('Indicator Data'!W76="No Data",1,IF('Indicator Data imputation'!Q75&lt;&gt;"",1,0))</f>
        <v>0</v>
      </c>
      <c r="Q72" s="170">
        <f>IF('Indicator Data'!X76="No Data",1,IF('Indicator Data imputation'!R75&lt;&gt;"",1,0))</f>
        <v>0</v>
      </c>
      <c r="R72" s="170">
        <f>IF('Indicator Data'!Y76="No Data",1,IF('Indicator Data imputation'!S75&lt;&gt;"",1,0))</f>
        <v>0</v>
      </c>
      <c r="S72" s="170">
        <f>IF('Indicator Data'!Z76="No Data",1,IF('Indicator Data imputation'!T75&lt;&gt;"",1,0))</f>
        <v>0</v>
      </c>
      <c r="T72" s="170">
        <f>IF('Indicator Data'!AA76="No Data",1,IF('Indicator Data imputation'!U75&lt;&gt;"",1,0))</f>
        <v>0</v>
      </c>
      <c r="U72" s="170">
        <f>IF('Indicator Data'!AB76="No Data",1,IF('Indicator Data imputation'!V75&lt;&gt;"",1,0))</f>
        <v>0</v>
      </c>
      <c r="V72" s="170">
        <f>IF('Indicator Data'!AC76="No Data",1,IF('Indicator Data imputation'!W75&lt;&gt;"",1,0))</f>
        <v>0</v>
      </c>
      <c r="W72" s="170">
        <f>IF('Indicator Data'!AD76="No Data",1,IF('Indicator Data imputation'!X75&lt;&gt;"",1,0))</f>
        <v>0</v>
      </c>
      <c r="X72" s="170">
        <f>IF('Indicator Data'!AE76="No Data",1,IF('Indicator Data imputation'!Y75&lt;&gt;"",1,0))</f>
        <v>0</v>
      </c>
      <c r="Y72" s="170">
        <f>IF('Indicator Data'!AF76="No Data",1,IF('Indicator Data imputation'!Z75&lt;&gt;"",1,0))</f>
        <v>0</v>
      </c>
      <c r="Z72" s="170">
        <f>IF('Indicator Data'!AG76="No Data",1,IF('Indicator Data imputation'!AA75&lt;&gt;"",1,0))</f>
        <v>0</v>
      </c>
      <c r="AA72" s="170">
        <f>IF('Indicator Data'!AH76="No Data",1,IF('Indicator Data imputation'!AB75&lt;&gt;"",1,0))</f>
        <v>0</v>
      </c>
      <c r="AB72" s="170">
        <f>IF('Indicator Data'!AI76="No Data",1,IF('Indicator Data imputation'!AC75&lt;&gt;"",1,0))</f>
        <v>0</v>
      </c>
      <c r="AC72" s="170">
        <f>IF('Indicator Data'!AJ76="No Data",1,IF('Indicator Data imputation'!AD75&lt;&gt;"",1,0))</f>
        <v>0</v>
      </c>
      <c r="AD72" s="170">
        <f>IF('Indicator Data'!AK76="No Data",1,IF('Indicator Data imputation'!AE75&lt;&gt;"",1,0))</f>
        <v>0</v>
      </c>
      <c r="AE72" s="170">
        <f>IF('Indicator Data'!AL76="No Data",1,IF('Indicator Data imputation'!AF75&lt;&gt;"",1,0))</f>
        <v>0</v>
      </c>
      <c r="AF72" s="170">
        <f>IF('Indicator Data'!AM76="No Data",1,IF('Indicator Data imputation'!AG75&lt;&gt;"",1,0))</f>
        <v>0</v>
      </c>
      <c r="AG72" s="170">
        <f>IF('Indicator Data'!AN76="No Data",1,IF('Indicator Data imputation'!AH75&lt;&gt;"",1,0))</f>
        <v>0</v>
      </c>
      <c r="AH72" s="170">
        <f>IF('Indicator Data'!AO76="No Data",1,IF('Indicator Data imputation'!AI75&lt;&gt;"",1,0))</f>
        <v>0</v>
      </c>
      <c r="AI72" s="170">
        <f>IF('Indicator Data'!AP76="No Data",1,IF('Indicator Data imputation'!AJ75&lt;&gt;"",1,0))</f>
        <v>0</v>
      </c>
      <c r="AJ72" s="170">
        <f>IF('Indicator Data'!AQ76="No Data",1,IF('Indicator Data imputation'!AK75&lt;&gt;"",1,0))</f>
        <v>0</v>
      </c>
      <c r="AK72" s="170">
        <f>IF('Indicator Data'!AR76="No Data",1,IF('Indicator Data imputation'!AL75&lt;&gt;"",1,0))</f>
        <v>0</v>
      </c>
      <c r="AL72" s="170">
        <f>IF('Indicator Data'!AS76="No Data",1,IF('Indicator Data imputation'!AM75&lt;&gt;"",1,0))</f>
        <v>0</v>
      </c>
      <c r="AM72" s="170">
        <f>IF('Indicator Data'!AT76="No Data",1,IF('Indicator Data imputation'!AN75&lt;&gt;"",1,0))</f>
        <v>0</v>
      </c>
      <c r="AN72" s="170">
        <f>IF('Indicator Data'!AU76="No Data",1,IF('Indicator Data imputation'!AO75&lt;&gt;"",1,0))</f>
        <v>0</v>
      </c>
      <c r="AO72" s="170">
        <f>IF('Indicator Data'!AV76="No Data",1,IF('Indicator Data imputation'!AP75&lt;&gt;"",1,0))</f>
        <v>0</v>
      </c>
      <c r="AP72" s="170">
        <f>IF('Indicator Data'!AW76="No Data",1,IF('Indicator Data imputation'!AQ75&lt;&gt;"",1,0))</f>
        <v>0</v>
      </c>
      <c r="AQ72" s="170">
        <f>IF('Indicator Data'!AX76="No Data",1,IF('Indicator Data imputation'!AR75&lt;&gt;"",1,0))</f>
        <v>0</v>
      </c>
      <c r="AR72" s="170">
        <f>IF('Indicator Data'!AY76="No Data",1,IF('Indicator Data imputation'!AS75&lt;&gt;"",1,0))</f>
        <v>0</v>
      </c>
      <c r="AS72" s="170">
        <f>IF('Indicator Data'!AZ76="No Data",1,IF('Indicator Data imputation'!AT75&lt;&gt;"",1,0))</f>
        <v>0</v>
      </c>
      <c r="AT72" s="170">
        <f>IF('Indicator Data'!BA76="No Data",1,IF('Indicator Data imputation'!AU75&lt;&gt;"",1,0))</f>
        <v>0</v>
      </c>
      <c r="AU72" s="170">
        <f>IF('Indicator Data'!BB76="No Data",1,IF('Indicator Data imputation'!AV75&lt;&gt;"",1,0))</f>
        <v>0</v>
      </c>
      <c r="AV72" s="170">
        <f>IF('Indicator Data'!BC76="No Data",1,IF('Indicator Data imputation'!AW75&lt;&gt;"",1,0))</f>
        <v>0</v>
      </c>
      <c r="AW72" s="170">
        <f>IF('Indicator Data'!BD76="No Data",1,IF('Indicator Data imputation'!AX75&lt;&gt;"",1,0))</f>
        <v>0</v>
      </c>
      <c r="AX72" s="170">
        <f>IF('Indicator Data'!BE76="No Data",1,IF('Indicator Data imputation'!AY75&lt;&gt;"",1,0))</f>
        <v>0</v>
      </c>
      <c r="AY72" s="170">
        <f>IF('Indicator Data'!BF76="No Data",1,IF('Indicator Data imputation'!AZ75&lt;&gt;"",1,0))</f>
        <v>0</v>
      </c>
      <c r="AZ72" s="170">
        <f>IF('Indicator Data'!BG76="No Data",1,IF('Indicator Data imputation'!BA75&lt;&gt;"",1,0))</f>
        <v>0</v>
      </c>
      <c r="BA72" s="5">
        <f t="shared" si="2"/>
        <v>0</v>
      </c>
      <c r="BB72" s="172">
        <f t="shared" si="3"/>
        <v>0</v>
      </c>
    </row>
    <row r="73" spans="1:54" x14ac:dyDescent="0.25">
      <c r="A73" s="5" t="s">
        <v>135</v>
      </c>
      <c r="B73" s="170">
        <f>IF('Indicator Data'!I77="No Data",1,IF('Indicator Data imputation'!C76&lt;&gt;"",1,0))</f>
        <v>0</v>
      </c>
      <c r="C73" s="170">
        <f>IF('Indicator Data'!J77="No Data",1,IF('Indicator Data imputation'!D76&lt;&gt;"",1,0))</f>
        <v>0</v>
      </c>
      <c r="D73" s="170">
        <f>IF('Indicator Data'!K77="No Data",1,IF('Indicator Data imputation'!E76&lt;&gt;"",1,0))</f>
        <v>0</v>
      </c>
      <c r="E73" s="170">
        <f>IF('Indicator Data'!L77="No Data",1,IF('Indicator Data imputation'!F76&lt;&gt;"",1,0))</f>
        <v>0</v>
      </c>
      <c r="F73" s="170">
        <f>IF('Indicator Data'!M77="No Data",1,IF('Indicator Data imputation'!G76&lt;&gt;"",1,0))</f>
        <v>0</v>
      </c>
      <c r="G73" s="170">
        <f>IF('Indicator Data'!N77="No Data",1,IF('Indicator Data imputation'!H76&lt;&gt;"",1,0))</f>
        <v>0</v>
      </c>
      <c r="H73" s="170">
        <f>IF('Indicator Data'!O77="No Data",1,IF('Indicator Data imputation'!I76&lt;&gt;"",1,0))</f>
        <v>0</v>
      </c>
      <c r="I73" s="170">
        <f>IF('Indicator Data'!P77="No Data",1,IF('Indicator Data imputation'!J76&lt;&gt;"",1,0))</f>
        <v>0</v>
      </c>
      <c r="J73" s="170">
        <f>IF('Indicator Data'!Q77="No Data",1,IF('Indicator Data imputation'!K76&lt;&gt;"",1,0))</f>
        <v>0</v>
      </c>
      <c r="K73" s="170">
        <f>IF('Indicator Data'!R77="No Data",1,IF('Indicator Data imputation'!L76&lt;&gt;"",1,0))</f>
        <v>0</v>
      </c>
      <c r="L73" s="170">
        <f>IF('Indicator Data'!S77="No Data",1,IF('Indicator Data imputation'!M76&lt;&gt;"",1,0))</f>
        <v>0</v>
      </c>
      <c r="M73" s="170">
        <f>IF('Indicator Data'!T77="No Data",1,IF('Indicator Data imputation'!N76&lt;&gt;"",1,0))</f>
        <v>0</v>
      </c>
      <c r="N73" s="170">
        <f>IF('Indicator Data'!U77="No Data",1,IF('Indicator Data imputation'!O76&lt;&gt;"",1,0))</f>
        <v>0</v>
      </c>
      <c r="O73" s="170">
        <f>IF('Indicator Data'!V77="No Data",1,IF('Indicator Data imputation'!P76&lt;&gt;"",1,0))</f>
        <v>0</v>
      </c>
      <c r="P73" s="170">
        <f>IF('Indicator Data'!W77="No Data",1,IF('Indicator Data imputation'!Q76&lt;&gt;"",1,0))</f>
        <v>0</v>
      </c>
      <c r="Q73" s="170">
        <f>IF('Indicator Data'!X77="No Data",1,IF('Indicator Data imputation'!R76&lt;&gt;"",1,0))</f>
        <v>0</v>
      </c>
      <c r="R73" s="170">
        <f>IF('Indicator Data'!Y77="No Data",1,IF('Indicator Data imputation'!S76&lt;&gt;"",1,0))</f>
        <v>1</v>
      </c>
      <c r="S73" s="170">
        <f>IF('Indicator Data'!Z77="No Data",1,IF('Indicator Data imputation'!T76&lt;&gt;"",1,0))</f>
        <v>0</v>
      </c>
      <c r="T73" s="170">
        <f>IF('Indicator Data'!AA77="No Data",1,IF('Indicator Data imputation'!U76&lt;&gt;"",1,0))</f>
        <v>0</v>
      </c>
      <c r="U73" s="170">
        <f>IF('Indicator Data'!AB77="No Data",1,IF('Indicator Data imputation'!V76&lt;&gt;"",1,0))</f>
        <v>0</v>
      </c>
      <c r="V73" s="170">
        <f>IF('Indicator Data'!AC77="No Data",1,IF('Indicator Data imputation'!W76&lt;&gt;"",1,0))</f>
        <v>0</v>
      </c>
      <c r="W73" s="170">
        <f>IF('Indicator Data'!AD77="No Data",1,IF('Indicator Data imputation'!X76&lt;&gt;"",1,0))</f>
        <v>0</v>
      </c>
      <c r="X73" s="170">
        <f>IF('Indicator Data'!AE77="No Data",1,IF('Indicator Data imputation'!Y76&lt;&gt;"",1,0))</f>
        <v>0</v>
      </c>
      <c r="Y73" s="170">
        <f>IF('Indicator Data'!AF77="No Data",1,IF('Indicator Data imputation'!Z76&lt;&gt;"",1,0))</f>
        <v>0</v>
      </c>
      <c r="Z73" s="170">
        <f>IF('Indicator Data'!AG77="No Data",1,IF('Indicator Data imputation'!AA76&lt;&gt;"",1,0))</f>
        <v>0</v>
      </c>
      <c r="AA73" s="170">
        <f>IF('Indicator Data'!AH77="No Data",1,IF('Indicator Data imputation'!AB76&lt;&gt;"",1,0))</f>
        <v>0</v>
      </c>
      <c r="AB73" s="170">
        <f>IF('Indicator Data'!AI77="No Data",1,IF('Indicator Data imputation'!AC76&lt;&gt;"",1,0))</f>
        <v>0</v>
      </c>
      <c r="AC73" s="170">
        <f>IF('Indicator Data'!AJ77="No Data",1,IF('Indicator Data imputation'!AD76&lt;&gt;"",1,0))</f>
        <v>0</v>
      </c>
      <c r="AD73" s="170">
        <f>IF('Indicator Data'!AK77="No Data",1,IF('Indicator Data imputation'!AE76&lt;&gt;"",1,0))</f>
        <v>0</v>
      </c>
      <c r="AE73" s="170">
        <f>IF('Indicator Data'!AL77="No Data",1,IF('Indicator Data imputation'!AF76&lt;&gt;"",1,0))</f>
        <v>0</v>
      </c>
      <c r="AF73" s="170">
        <f>IF('Indicator Data'!AM77="No Data",1,IF('Indicator Data imputation'!AG76&lt;&gt;"",1,0))</f>
        <v>0</v>
      </c>
      <c r="AG73" s="170">
        <f>IF('Indicator Data'!AN77="No Data",1,IF('Indicator Data imputation'!AH76&lt;&gt;"",1,0))</f>
        <v>0</v>
      </c>
      <c r="AH73" s="170">
        <f>IF('Indicator Data'!AO77="No Data",1,IF('Indicator Data imputation'!AI76&lt;&gt;"",1,0))</f>
        <v>0</v>
      </c>
      <c r="AI73" s="170">
        <f>IF('Indicator Data'!AP77="No Data",1,IF('Indicator Data imputation'!AJ76&lt;&gt;"",1,0))</f>
        <v>0</v>
      </c>
      <c r="AJ73" s="170">
        <f>IF('Indicator Data'!AQ77="No Data",1,IF('Indicator Data imputation'!AK76&lt;&gt;"",1,0))</f>
        <v>0</v>
      </c>
      <c r="AK73" s="170">
        <f>IF('Indicator Data'!AR77="No Data",1,IF('Indicator Data imputation'!AL76&lt;&gt;"",1,0))</f>
        <v>0</v>
      </c>
      <c r="AL73" s="170">
        <f>IF('Indicator Data'!AS77="No Data",1,IF('Indicator Data imputation'!AM76&lt;&gt;"",1,0))</f>
        <v>0</v>
      </c>
      <c r="AM73" s="170">
        <f>IF('Indicator Data'!AT77="No Data",1,IF('Indicator Data imputation'!AN76&lt;&gt;"",1,0))</f>
        <v>0</v>
      </c>
      <c r="AN73" s="170">
        <f>IF('Indicator Data'!AU77="No Data",1,IF('Indicator Data imputation'!AO76&lt;&gt;"",1,0))</f>
        <v>0</v>
      </c>
      <c r="AO73" s="170">
        <f>IF('Indicator Data'!AV77="No Data",1,IF('Indicator Data imputation'!AP76&lt;&gt;"",1,0))</f>
        <v>0</v>
      </c>
      <c r="AP73" s="170">
        <f>IF('Indicator Data'!AW77="No Data",1,IF('Indicator Data imputation'!AQ76&lt;&gt;"",1,0))</f>
        <v>0</v>
      </c>
      <c r="AQ73" s="170">
        <f>IF('Indicator Data'!AX77="No Data",1,IF('Indicator Data imputation'!AR76&lt;&gt;"",1,0))</f>
        <v>0</v>
      </c>
      <c r="AR73" s="170">
        <f>IF('Indicator Data'!AY77="No Data",1,IF('Indicator Data imputation'!AS76&lt;&gt;"",1,0))</f>
        <v>0</v>
      </c>
      <c r="AS73" s="170">
        <f>IF('Indicator Data'!AZ77="No Data",1,IF('Indicator Data imputation'!AT76&lt;&gt;"",1,0))</f>
        <v>0</v>
      </c>
      <c r="AT73" s="170">
        <f>IF('Indicator Data'!BA77="No Data",1,IF('Indicator Data imputation'!AU76&lt;&gt;"",1,0))</f>
        <v>0</v>
      </c>
      <c r="AU73" s="170">
        <f>IF('Indicator Data'!BB77="No Data",1,IF('Indicator Data imputation'!AV76&lt;&gt;"",1,0))</f>
        <v>0</v>
      </c>
      <c r="AV73" s="170">
        <f>IF('Indicator Data'!BC77="No Data",1,IF('Indicator Data imputation'!AW76&lt;&gt;"",1,0))</f>
        <v>0</v>
      </c>
      <c r="AW73" s="170">
        <f>IF('Indicator Data'!BD77="No Data",1,IF('Indicator Data imputation'!AX76&lt;&gt;"",1,0))</f>
        <v>0</v>
      </c>
      <c r="AX73" s="170">
        <f>IF('Indicator Data'!BE77="No Data",1,IF('Indicator Data imputation'!AY76&lt;&gt;"",1,0))</f>
        <v>0</v>
      </c>
      <c r="AY73" s="170">
        <f>IF('Indicator Data'!BF77="No Data",1,IF('Indicator Data imputation'!AZ76&lt;&gt;"",1,0))</f>
        <v>0</v>
      </c>
      <c r="AZ73" s="170">
        <f>IF('Indicator Data'!BG77="No Data",1,IF('Indicator Data imputation'!BA76&lt;&gt;"",1,0))</f>
        <v>0</v>
      </c>
      <c r="BA73" s="5">
        <f t="shared" si="2"/>
        <v>1</v>
      </c>
      <c r="BB73" s="172">
        <f t="shared" si="3"/>
        <v>1.9607843137254902E-2</v>
      </c>
    </row>
    <row r="74" spans="1:54" x14ac:dyDescent="0.25">
      <c r="A74" s="5" t="s">
        <v>137</v>
      </c>
      <c r="B74" s="170">
        <f>IF('Indicator Data'!I78="No Data",1,IF('Indicator Data imputation'!C77&lt;&gt;"",1,0))</f>
        <v>0</v>
      </c>
      <c r="C74" s="170">
        <f>IF('Indicator Data'!J78="No Data",1,IF('Indicator Data imputation'!D77&lt;&gt;"",1,0))</f>
        <v>0</v>
      </c>
      <c r="D74" s="170">
        <f>IF('Indicator Data'!K78="No Data",1,IF('Indicator Data imputation'!E77&lt;&gt;"",1,0))</f>
        <v>0</v>
      </c>
      <c r="E74" s="170">
        <f>IF('Indicator Data'!L78="No Data",1,IF('Indicator Data imputation'!F77&lt;&gt;"",1,0))</f>
        <v>0</v>
      </c>
      <c r="F74" s="170">
        <f>IF('Indicator Data'!M78="No Data",1,IF('Indicator Data imputation'!G77&lt;&gt;"",1,0))</f>
        <v>0</v>
      </c>
      <c r="G74" s="170">
        <f>IF('Indicator Data'!N78="No Data",1,IF('Indicator Data imputation'!H77&lt;&gt;"",1,0))</f>
        <v>0</v>
      </c>
      <c r="H74" s="170">
        <f>IF('Indicator Data'!O78="No Data",1,IF('Indicator Data imputation'!I77&lt;&gt;"",1,0))</f>
        <v>0</v>
      </c>
      <c r="I74" s="170">
        <f>IF('Indicator Data'!P78="No Data",1,IF('Indicator Data imputation'!J77&lt;&gt;"",1,0))</f>
        <v>0</v>
      </c>
      <c r="J74" s="170">
        <f>IF('Indicator Data'!Q78="No Data",1,IF('Indicator Data imputation'!K77&lt;&gt;"",1,0))</f>
        <v>0</v>
      </c>
      <c r="K74" s="170">
        <f>IF('Indicator Data'!R78="No Data",1,IF('Indicator Data imputation'!L77&lt;&gt;"",1,0))</f>
        <v>1</v>
      </c>
      <c r="L74" s="170">
        <f>IF('Indicator Data'!S78="No Data",1,IF('Indicator Data imputation'!M77&lt;&gt;"",1,0))</f>
        <v>0</v>
      </c>
      <c r="M74" s="170">
        <f>IF('Indicator Data'!T78="No Data",1,IF('Indicator Data imputation'!N77&lt;&gt;"",1,0))</f>
        <v>0</v>
      </c>
      <c r="N74" s="170">
        <f>IF('Indicator Data'!U78="No Data",1,IF('Indicator Data imputation'!O77&lt;&gt;"",1,0))</f>
        <v>0</v>
      </c>
      <c r="O74" s="170">
        <f>IF('Indicator Data'!V78="No Data",1,IF('Indicator Data imputation'!P77&lt;&gt;"",1,0))</f>
        <v>1</v>
      </c>
      <c r="P74" s="170">
        <f>IF('Indicator Data'!W78="No Data",1,IF('Indicator Data imputation'!Q77&lt;&gt;"",1,0))</f>
        <v>0</v>
      </c>
      <c r="Q74" s="170">
        <f>IF('Indicator Data'!X78="No Data",1,IF('Indicator Data imputation'!R77&lt;&gt;"",1,0))</f>
        <v>1</v>
      </c>
      <c r="R74" s="170">
        <f>IF('Indicator Data'!Y78="No Data",1,IF('Indicator Data imputation'!S77&lt;&gt;"",1,0))</f>
        <v>0</v>
      </c>
      <c r="S74" s="170">
        <f>IF('Indicator Data'!Z78="No Data",1,IF('Indicator Data imputation'!T77&lt;&gt;"",1,0))</f>
        <v>0</v>
      </c>
      <c r="T74" s="170">
        <f>IF('Indicator Data'!AA78="No Data",1,IF('Indicator Data imputation'!U77&lt;&gt;"",1,0))</f>
        <v>0</v>
      </c>
      <c r="U74" s="170">
        <f>IF('Indicator Data'!AB78="No Data",1,IF('Indicator Data imputation'!V77&lt;&gt;"",1,0))</f>
        <v>1</v>
      </c>
      <c r="V74" s="170">
        <f>IF('Indicator Data'!AC78="No Data",1,IF('Indicator Data imputation'!W77&lt;&gt;"",1,0))</f>
        <v>0</v>
      </c>
      <c r="W74" s="170">
        <f>IF('Indicator Data'!AD78="No Data",1,IF('Indicator Data imputation'!X77&lt;&gt;"",1,0))</f>
        <v>0</v>
      </c>
      <c r="X74" s="170">
        <f>IF('Indicator Data'!AE78="No Data",1,IF('Indicator Data imputation'!Y77&lt;&gt;"",1,0))</f>
        <v>1</v>
      </c>
      <c r="Y74" s="170">
        <f>IF('Indicator Data'!AF78="No Data",1,IF('Indicator Data imputation'!Z77&lt;&gt;"",1,0))</f>
        <v>0</v>
      </c>
      <c r="Z74" s="170">
        <f>IF('Indicator Data'!AG78="No Data",1,IF('Indicator Data imputation'!AA77&lt;&gt;"",1,0))</f>
        <v>0</v>
      </c>
      <c r="AA74" s="170">
        <f>IF('Indicator Data'!AH78="No Data",1,IF('Indicator Data imputation'!AB77&lt;&gt;"",1,0))</f>
        <v>0</v>
      </c>
      <c r="AB74" s="170">
        <f>IF('Indicator Data'!AI78="No Data",1,IF('Indicator Data imputation'!AC77&lt;&gt;"",1,0))</f>
        <v>0</v>
      </c>
      <c r="AC74" s="170">
        <f>IF('Indicator Data'!AJ78="No Data",1,IF('Indicator Data imputation'!AD77&lt;&gt;"",1,0))</f>
        <v>0</v>
      </c>
      <c r="AD74" s="170">
        <f>IF('Indicator Data'!AK78="No Data",1,IF('Indicator Data imputation'!AE77&lt;&gt;"",1,0))</f>
        <v>0</v>
      </c>
      <c r="AE74" s="170">
        <f>IF('Indicator Data'!AL78="No Data",1,IF('Indicator Data imputation'!AF77&lt;&gt;"",1,0))</f>
        <v>0</v>
      </c>
      <c r="AF74" s="170">
        <f>IF('Indicator Data'!AM78="No Data",1,IF('Indicator Data imputation'!AG77&lt;&gt;"",1,0))</f>
        <v>0</v>
      </c>
      <c r="AG74" s="170">
        <f>IF('Indicator Data'!AN78="No Data",1,IF('Indicator Data imputation'!AH77&lt;&gt;"",1,0))</f>
        <v>0</v>
      </c>
      <c r="AH74" s="170">
        <f>IF('Indicator Data'!AO78="No Data",1,IF('Indicator Data imputation'!AI77&lt;&gt;"",1,0))</f>
        <v>0</v>
      </c>
      <c r="AI74" s="170">
        <f>IF('Indicator Data'!AP78="No Data",1,IF('Indicator Data imputation'!AJ77&lt;&gt;"",1,0))</f>
        <v>0</v>
      </c>
      <c r="AJ74" s="170">
        <f>IF('Indicator Data'!AQ78="No Data",1,IF('Indicator Data imputation'!AK77&lt;&gt;"",1,0))</f>
        <v>0</v>
      </c>
      <c r="AK74" s="170">
        <f>IF('Indicator Data'!AR78="No Data",1,IF('Indicator Data imputation'!AL77&lt;&gt;"",1,0))</f>
        <v>0</v>
      </c>
      <c r="AL74" s="170">
        <f>IF('Indicator Data'!AS78="No Data",1,IF('Indicator Data imputation'!AM77&lt;&gt;"",1,0))</f>
        <v>0</v>
      </c>
      <c r="AM74" s="170">
        <f>IF('Indicator Data'!AT78="No Data",1,IF('Indicator Data imputation'!AN77&lt;&gt;"",1,0))</f>
        <v>0</v>
      </c>
      <c r="AN74" s="170">
        <f>IF('Indicator Data'!AU78="No Data",1,IF('Indicator Data imputation'!AO77&lt;&gt;"",1,0))</f>
        <v>0</v>
      </c>
      <c r="AO74" s="170">
        <f>IF('Indicator Data'!AV78="No Data",1,IF('Indicator Data imputation'!AP77&lt;&gt;"",1,0))</f>
        <v>0</v>
      </c>
      <c r="AP74" s="170">
        <f>IF('Indicator Data'!AW78="No Data",1,IF('Indicator Data imputation'!AQ77&lt;&gt;"",1,0))</f>
        <v>0</v>
      </c>
      <c r="AQ74" s="170">
        <f>IF('Indicator Data'!AX78="No Data",1,IF('Indicator Data imputation'!AR77&lt;&gt;"",1,0))</f>
        <v>0</v>
      </c>
      <c r="AR74" s="170">
        <f>IF('Indicator Data'!AY78="No Data",1,IF('Indicator Data imputation'!AS77&lt;&gt;"",1,0))</f>
        <v>0</v>
      </c>
      <c r="AS74" s="170">
        <f>IF('Indicator Data'!AZ78="No Data",1,IF('Indicator Data imputation'!AT77&lt;&gt;"",1,0))</f>
        <v>0</v>
      </c>
      <c r="AT74" s="170">
        <f>IF('Indicator Data'!BA78="No Data",1,IF('Indicator Data imputation'!AU77&lt;&gt;"",1,0))</f>
        <v>0</v>
      </c>
      <c r="AU74" s="170">
        <f>IF('Indicator Data'!BB78="No Data",1,IF('Indicator Data imputation'!AV77&lt;&gt;"",1,0))</f>
        <v>0</v>
      </c>
      <c r="AV74" s="170">
        <f>IF('Indicator Data'!BC78="No Data",1,IF('Indicator Data imputation'!AW77&lt;&gt;"",1,0))</f>
        <v>0</v>
      </c>
      <c r="AW74" s="170">
        <f>IF('Indicator Data'!BD78="No Data",1,IF('Indicator Data imputation'!AX77&lt;&gt;"",1,0))</f>
        <v>0</v>
      </c>
      <c r="AX74" s="170">
        <f>IF('Indicator Data'!BE78="No Data",1,IF('Indicator Data imputation'!AY77&lt;&gt;"",1,0))</f>
        <v>0</v>
      </c>
      <c r="AY74" s="170">
        <f>IF('Indicator Data'!BF78="No Data",1,IF('Indicator Data imputation'!AZ77&lt;&gt;"",1,0))</f>
        <v>0</v>
      </c>
      <c r="AZ74" s="170">
        <f>IF('Indicator Data'!BG78="No Data",1,IF('Indicator Data imputation'!BA77&lt;&gt;"",1,0))</f>
        <v>0</v>
      </c>
      <c r="BA74" s="5">
        <f t="shared" si="2"/>
        <v>5</v>
      </c>
      <c r="BB74" s="172">
        <f t="shared" si="3"/>
        <v>9.8039215686274508E-2</v>
      </c>
    </row>
    <row r="75" spans="1:54" x14ac:dyDescent="0.25">
      <c r="A75" s="5" t="s">
        <v>139</v>
      </c>
      <c r="B75" s="170">
        <f>IF('Indicator Data'!I79="No Data",1,IF('Indicator Data imputation'!C78&lt;&gt;"",1,0))</f>
        <v>0</v>
      </c>
      <c r="C75" s="170">
        <f>IF('Indicator Data'!J79="No Data",1,IF('Indicator Data imputation'!D78&lt;&gt;"",1,0))</f>
        <v>0</v>
      </c>
      <c r="D75" s="170">
        <f>IF('Indicator Data'!K79="No Data",1,IF('Indicator Data imputation'!E78&lt;&gt;"",1,0))</f>
        <v>0</v>
      </c>
      <c r="E75" s="170">
        <f>IF('Indicator Data'!L79="No Data",1,IF('Indicator Data imputation'!F78&lt;&gt;"",1,0))</f>
        <v>1</v>
      </c>
      <c r="F75" s="170">
        <f>IF('Indicator Data'!M79="No Data",1,IF('Indicator Data imputation'!G78&lt;&gt;"",1,0))</f>
        <v>0</v>
      </c>
      <c r="G75" s="170">
        <f>IF('Indicator Data'!N79="No Data",1,IF('Indicator Data imputation'!H78&lt;&gt;"",1,0))</f>
        <v>0</v>
      </c>
      <c r="H75" s="170">
        <f>IF('Indicator Data'!O79="No Data",1,IF('Indicator Data imputation'!I78&lt;&gt;"",1,0))</f>
        <v>0</v>
      </c>
      <c r="I75" s="170">
        <f>IF('Indicator Data'!P79="No Data",1,IF('Indicator Data imputation'!J78&lt;&gt;"",1,0))</f>
        <v>0</v>
      </c>
      <c r="J75" s="170">
        <f>IF('Indicator Data'!Q79="No Data",1,IF('Indicator Data imputation'!K78&lt;&gt;"",1,0))</f>
        <v>0</v>
      </c>
      <c r="K75" s="170">
        <f>IF('Indicator Data'!R79="No Data",1,IF('Indicator Data imputation'!L78&lt;&gt;"",1,0))</f>
        <v>1</v>
      </c>
      <c r="L75" s="170">
        <f>IF('Indicator Data'!S79="No Data",1,IF('Indicator Data imputation'!M78&lt;&gt;"",1,0))</f>
        <v>0</v>
      </c>
      <c r="M75" s="170">
        <f>IF('Indicator Data'!T79="No Data",1,IF('Indicator Data imputation'!N78&lt;&gt;"",1,0))</f>
        <v>0</v>
      </c>
      <c r="N75" s="170">
        <f>IF('Indicator Data'!U79="No Data",1,IF('Indicator Data imputation'!O78&lt;&gt;"",1,0))</f>
        <v>0</v>
      </c>
      <c r="O75" s="170">
        <f>IF('Indicator Data'!V79="No Data",1,IF('Indicator Data imputation'!P78&lt;&gt;"",1,0))</f>
        <v>1</v>
      </c>
      <c r="P75" s="170">
        <f>IF('Indicator Data'!W79="No Data",1,IF('Indicator Data imputation'!Q78&lt;&gt;"",1,0))</f>
        <v>0</v>
      </c>
      <c r="Q75" s="170">
        <f>IF('Indicator Data'!X79="No Data",1,IF('Indicator Data imputation'!R78&lt;&gt;"",1,0))</f>
        <v>1</v>
      </c>
      <c r="R75" s="170">
        <f>IF('Indicator Data'!Y79="No Data",1,IF('Indicator Data imputation'!S78&lt;&gt;"",1,0))</f>
        <v>0</v>
      </c>
      <c r="S75" s="170">
        <f>IF('Indicator Data'!Z79="No Data",1,IF('Indicator Data imputation'!T78&lt;&gt;"",1,0))</f>
        <v>0</v>
      </c>
      <c r="T75" s="170">
        <f>IF('Indicator Data'!AA79="No Data",1,IF('Indicator Data imputation'!U78&lt;&gt;"",1,0))</f>
        <v>0</v>
      </c>
      <c r="U75" s="170">
        <f>IF('Indicator Data'!AB79="No Data",1,IF('Indicator Data imputation'!V78&lt;&gt;"",1,0))</f>
        <v>1</v>
      </c>
      <c r="V75" s="170">
        <f>IF('Indicator Data'!AC79="No Data",1,IF('Indicator Data imputation'!W78&lt;&gt;"",1,0))</f>
        <v>0</v>
      </c>
      <c r="W75" s="170">
        <f>IF('Indicator Data'!AD79="No Data",1,IF('Indicator Data imputation'!X78&lt;&gt;"",1,0))</f>
        <v>0</v>
      </c>
      <c r="X75" s="170">
        <f>IF('Indicator Data'!AE79="No Data",1,IF('Indicator Data imputation'!Y78&lt;&gt;"",1,0))</f>
        <v>1</v>
      </c>
      <c r="Y75" s="170">
        <f>IF('Indicator Data'!AF79="No Data",1,IF('Indicator Data imputation'!Z78&lt;&gt;"",1,0))</f>
        <v>0</v>
      </c>
      <c r="Z75" s="170">
        <f>IF('Indicator Data'!AG79="No Data",1,IF('Indicator Data imputation'!AA78&lt;&gt;"",1,0))</f>
        <v>0</v>
      </c>
      <c r="AA75" s="170">
        <f>IF('Indicator Data'!AH79="No Data",1,IF('Indicator Data imputation'!AB78&lt;&gt;"",1,0))</f>
        <v>0</v>
      </c>
      <c r="AB75" s="170">
        <f>IF('Indicator Data'!AI79="No Data",1,IF('Indicator Data imputation'!AC78&lt;&gt;"",1,0))</f>
        <v>0</v>
      </c>
      <c r="AC75" s="170">
        <f>IF('Indicator Data'!AJ79="No Data",1,IF('Indicator Data imputation'!AD78&lt;&gt;"",1,0))</f>
        <v>0</v>
      </c>
      <c r="AD75" s="170">
        <f>IF('Indicator Data'!AK79="No Data",1,IF('Indicator Data imputation'!AE78&lt;&gt;"",1,0))</f>
        <v>0</v>
      </c>
      <c r="AE75" s="170">
        <f>IF('Indicator Data'!AL79="No Data",1,IF('Indicator Data imputation'!AF78&lt;&gt;"",1,0))</f>
        <v>0</v>
      </c>
      <c r="AF75" s="170">
        <f>IF('Indicator Data'!AM79="No Data",1,IF('Indicator Data imputation'!AG78&lt;&gt;"",1,0))</f>
        <v>0</v>
      </c>
      <c r="AG75" s="170">
        <f>IF('Indicator Data'!AN79="No Data",1,IF('Indicator Data imputation'!AH78&lt;&gt;"",1,0))</f>
        <v>0</v>
      </c>
      <c r="AH75" s="170">
        <f>IF('Indicator Data'!AO79="No Data",1,IF('Indicator Data imputation'!AI78&lt;&gt;"",1,0))</f>
        <v>0</v>
      </c>
      <c r="AI75" s="170">
        <f>IF('Indicator Data'!AP79="No Data",1,IF('Indicator Data imputation'!AJ78&lt;&gt;"",1,0))</f>
        <v>0</v>
      </c>
      <c r="AJ75" s="170">
        <f>IF('Indicator Data'!AQ79="No Data",1,IF('Indicator Data imputation'!AK78&lt;&gt;"",1,0))</f>
        <v>0</v>
      </c>
      <c r="AK75" s="170">
        <f>IF('Indicator Data'!AR79="No Data",1,IF('Indicator Data imputation'!AL78&lt;&gt;"",1,0))</f>
        <v>1</v>
      </c>
      <c r="AL75" s="170">
        <f>IF('Indicator Data'!AS79="No Data",1,IF('Indicator Data imputation'!AM78&lt;&gt;"",1,0))</f>
        <v>0</v>
      </c>
      <c r="AM75" s="170">
        <f>IF('Indicator Data'!AT79="No Data",1,IF('Indicator Data imputation'!AN78&lt;&gt;"",1,0))</f>
        <v>0</v>
      </c>
      <c r="AN75" s="170">
        <f>IF('Indicator Data'!AU79="No Data",1,IF('Indicator Data imputation'!AO78&lt;&gt;"",1,0))</f>
        <v>0</v>
      </c>
      <c r="AO75" s="170">
        <f>IF('Indicator Data'!AV79="No Data",1,IF('Indicator Data imputation'!AP78&lt;&gt;"",1,0))</f>
        <v>1</v>
      </c>
      <c r="AP75" s="170">
        <f>IF('Indicator Data'!AW79="No Data",1,IF('Indicator Data imputation'!AQ78&lt;&gt;"",1,0))</f>
        <v>0</v>
      </c>
      <c r="AQ75" s="170">
        <f>IF('Indicator Data'!AX79="No Data",1,IF('Indicator Data imputation'!AR78&lt;&gt;"",1,0))</f>
        <v>0</v>
      </c>
      <c r="AR75" s="170">
        <f>IF('Indicator Data'!AY79="No Data",1,IF('Indicator Data imputation'!AS78&lt;&gt;"",1,0))</f>
        <v>0</v>
      </c>
      <c r="AS75" s="170">
        <f>IF('Indicator Data'!AZ79="No Data",1,IF('Indicator Data imputation'!AT78&lt;&gt;"",1,0))</f>
        <v>0</v>
      </c>
      <c r="AT75" s="170">
        <f>IF('Indicator Data'!BA79="No Data",1,IF('Indicator Data imputation'!AU78&lt;&gt;"",1,0))</f>
        <v>0</v>
      </c>
      <c r="AU75" s="170">
        <f>IF('Indicator Data'!BB79="No Data",1,IF('Indicator Data imputation'!AV78&lt;&gt;"",1,0))</f>
        <v>0</v>
      </c>
      <c r="AV75" s="170">
        <f>IF('Indicator Data'!BC79="No Data",1,IF('Indicator Data imputation'!AW78&lt;&gt;"",1,0))</f>
        <v>0</v>
      </c>
      <c r="AW75" s="170">
        <f>IF('Indicator Data'!BD79="No Data",1,IF('Indicator Data imputation'!AX78&lt;&gt;"",1,0))</f>
        <v>0</v>
      </c>
      <c r="AX75" s="170">
        <f>IF('Indicator Data'!BE79="No Data",1,IF('Indicator Data imputation'!AY78&lt;&gt;"",1,0))</f>
        <v>0</v>
      </c>
      <c r="AY75" s="170">
        <f>IF('Indicator Data'!BF79="No Data",1,IF('Indicator Data imputation'!AZ78&lt;&gt;"",1,0))</f>
        <v>0</v>
      </c>
      <c r="AZ75" s="170">
        <f>IF('Indicator Data'!BG79="No Data",1,IF('Indicator Data imputation'!BA78&lt;&gt;"",1,0))</f>
        <v>0</v>
      </c>
      <c r="BA75" s="5">
        <f t="shared" si="2"/>
        <v>8</v>
      </c>
      <c r="BB75" s="172">
        <f t="shared" si="3"/>
        <v>0.15686274509803921</v>
      </c>
    </row>
    <row r="76" spans="1:54" x14ac:dyDescent="0.25">
      <c r="A76" s="5" t="s">
        <v>141</v>
      </c>
      <c r="B76" s="170">
        <f>IF('Indicator Data'!I80="No Data",1,IF('Indicator Data imputation'!C79&lt;&gt;"",1,0))</f>
        <v>0</v>
      </c>
      <c r="C76" s="170">
        <f>IF('Indicator Data'!J80="No Data",1,IF('Indicator Data imputation'!D79&lt;&gt;"",1,0))</f>
        <v>0</v>
      </c>
      <c r="D76" s="170">
        <f>IF('Indicator Data'!K80="No Data",1,IF('Indicator Data imputation'!E79&lt;&gt;"",1,0))</f>
        <v>0</v>
      </c>
      <c r="E76" s="170">
        <f>IF('Indicator Data'!L80="No Data",1,IF('Indicator Data imputation'!F79&lt;&gt;"",1,0))</f>
        <v>0</v>
      </c>
      <c r="F76" s="170">
        <f>IF('Indicator Data'!M80="No Data",1,IF('Indicator Data imputation'!G79&lt;&gt;"",1,0))</f>
        <v>0</v>
      </c>
      <c r="G76" s="170">
        <f>IF('Indicator Data'!N80="No Data",1,IF('Indicator Data imputation'!H79&lt;&gt;"",1,0))</f>
        <v>0</v>
      </c>
      <c r="H76" s="170">
        <f>IF('Indicator Data'!O80="No Data",1,IF('Indicator Data imputation'!I79&lt;&gt;"",1,0))</f>
        <v>0</v>
      </c>
      <c r="I76" s="170">
        <f>IF('Indicator Data'!P80="No Data",1,IF('Indicator Data imputation'!J79&lt;&gt;"",1,0))</f>
        <v>0</v>
      </c>
      <c r="J76" s="170">
        <f>IF('Indicator Data'!Q80="No Data",1,IF('Indicator Data imputation'!K79&lt;&gt;"",1,0))</f>
        <v>0</v>
      </c>
      <c r="K76" s="170">
        <f>IF('Indicator Data'!R80="No Data",1,IF('Indicator Data imputation'!L79&lt;&gt;"",1,0))</f>
        <v>0</v>
      </c>
      <c r="L76" s="170">
        <f>IF('Indicator Data'!S80="No Data",1,IF('Indicator Data imputation'!M79&lt;&gt;"",1,0))</f>
        <v>0</v>
      </c>
      <c r="M76" s="170">
        <f>IF('Indicator Data'!T80="No Data",1,IF('Indicator Data imputation'!N79&lt;&gt;"",1,0))</f>
        <v>0</v>
      </c>
      <c r="N76" s="170">
        <f>IF('Indicator Data'!U80="No Data",1,IF('Indicator Data imputation'!O79&lt;&gt;"",1,0))</f>
        <v>0</v>
      </c>
      <c r="O76" s="170">
        <f>IF('Indicator Data'!V80="No Data",1,IF('Indicator Data imputation'!P79&lt;&gt;"",1,0))</f>
        <v>0</v>
      </c>
      <c r="P76" s="170">
        <f>IF('Indicator Data'!W80="No Data",1,IF('Indicator Data imputation'!Q79&lt;&gt;"",1,0))</f>
        <v>0</v>
      </c>
      <c r="Q76" s="170">
        <f>IF('Indicator Data'!X80="No Data",1,IF('Indicator Data imputation'!R79&lt;&gt;"",1,0))</f>
        <v>0</v>
      </c>
      <c r="R76" s="170">
        <f>IF('Indicator Data'!Y80="No Data",1,IF('Indicator Data imputation'!S79&lt;&gt;"",1,0))</f>
        <v>0</v>
      </c>
      <c r="S76" s="170">
        <f>IF('Indicator Data'!Z80="No Data",1,IF('Indicator Data imputation'!T79&lt;&gt;"",1,0))</f>
        <v>0</v>
      </c>
      <c r="T76" s="170">
        <f>IF('Indicator Data'!AA80="No Data",1,IF('Indicator Data imputation'!U79&lt;&gt;"",1,0))</f>
        <v>0</v>
      </c>
      <c r="U76" s="170">
        <f>IF('Indicator Data'!AB80="No Data",1,IF('Indicator Data imputation'!V79&lt;&gt;"",1,0))</f>
        <v>0</v>
      </c>
      <c r="V76" s="170">
        <f>IF('Indicator Data'!AC80="No Data",1,IF('Indicator Data imputation'!W79&lt;&gt;"",1,0))</f>
        <v>0</v>
      </c>
      <c r="W76" s="170">
        <f>IF('Indicator Data'!AD80="No Data",1,IF('Indicator Data imputation'!X79&lt;&gt;"",1,0))</f>
        <v>0</v>
      </c>
      <c r="X76" s="170">
        <f>IF('Indicator Data'!AE80="No Data",1,IF('Indicator Data imputation'!Y79&lt;&gt;"",1,0))</f>
        <v>0</v>
      </c>
      <c r="Y76" s="170">
        <f>IF('Indicator Data'!AF80="No Data",1,IF('Indicator Data imputation'!Z79&lt;&gt;"",1,0))</f>
        <v>0</v>
      </c>
      <c r="Z76" s="170">
        <f>IF('Indicator Data'!AG80="No Data",1,IF('Indicator Data imputation'!AA79&lt;&gt;"",1,0))</f>
        <v>0</v>
      </c>
      <c r="AA76" s="170">
        <f>IF('Indicator Data'!AH80="No Data",1,IF('Indicator Data imputation'!AB79&lt;&gt;"",1,0))</f>
        <v>0</v>
      </c>
      <c r="AB76" s="170">
        <f>IF('Indicator Data'!AI80="No Data",1,IF('Indicator Data imputation'!AC79&lt;&gt;"",1,0))</f>
        <v>0</v>
      </c>
      <c r="AC76" s="170">
        <f>IF('Indicator Data'!AJ80="No Data",1,IF('Indicator Data imputation'!AD79&lt;&gt;"",1,0))</f>
        <v>0</v>
      </c>
      <c r="AD76" s="170">
        <f>IF('Indicator Data'!AK80="No Data",1,IF('Indicator Data imputation'!AE79&lt;&gt;"",1,0))</f>
        <v>0</v>
      </c>
      <c r="AE76" s="170">
        <f>IF('Indicator Data'!AL80="No Data",1,IF('Indicator Data imputation'!AF79&lt;&gt;"",1,0))</f>
        <v>0</v>
      </c>
      <c r="AF76" s="170">
        <f>IF('Indicator Data'!AM80="No Data",1,IF('Indicator Data imputation'!AG79&lt;&gt;"",1,0))</f>
        <v>0</v>
      </c>
      <c r="AG76" s="170">
        <f>IF('Indicator Data'!AN80="No Data",1,IF('Indicator Data imputation'!AH79&lt;&gt;"",1,0))</f>
        <v>0</v>
      </c>
      <c r="AH76" s="170">
        <f>IF('Indicator Data'!AO80="No Data",1,IF('Indicator Data imputation'!AI79&lt;&gt;"",1,0))</f>
        <v>0</v>
      </c>
      <c r="AI76" s="170">
        <f>IF('Indicator Data'!AP80="No Data",1,IF('Indicator Data imputation'!AJ79&lt;&gt;"",1,0))</f>
        <v>0</v>
      </c>
      <c r="AJ76" s="170">
        <f>IF('Indicator Data'!AQ80="No Data",1,IF('Indicator Data imputation'!AK79&lt;&gt;"",1,0))</f>
        <v>0</v>
      </c>
      <c r="AK76" s="170">
        <f>IF('Indicator Data'!AR80="No Data",1,IF('Indicator Data imputation'!AL79&lt;&gt;"",1,0))</f>
        <v>0</v>
      </c>
      <c r="AL76" s="170">
        <f>IF('Indicator Data'!AS80="No Data",1,IF('Indicator Data imputation'!AM79&lt;&gt;"",1,0))</f>
        <v>0</v>
      </c>
      <c r="AM76" s="170">
        <f>IF('Indicator Data'!AT80="No Data",1,IF('Indicator Data imputation'!AN79&lt;&gt;"",1,0))</f>
        <v>0</v>
      </c>
      <c r="AN76" s="170">
        <f>IF('Indicator Data'!AU80="No Data",1,IF('Indicator Data imputation'!AO79&lt;&gt;"",1,0))</f>
        <v>0</v>
      </c>
      <c r="AO76" s="170">
        <f>IF('Indicator Data'!AV80="No Data",1,IF('Indicator Data imputation'!AP79&lt;&gt;"",1,0))</f>
        <v>0</v>
      </c>
      <c r="AP76" s="170">
        <f>IF('Indicator Data'!AW80="No Data",1,IF('Indicator Data imputation'!AQ79&lt;&gt;"",1,0))</f>
        <v>0</v>
      </c>
      <c r="AQ76" s="170">
        <f>IF('Indicator Data'!AX80="No Data",1,IF('Indicator Data imputation'!AR79&lt;&gt;"",1,0))</f>
        <v>0</v>
      </c>
      <c r="AR76" s="170">
        <f>IF('Indicator Data'!AY80="No Data",1,IF('Indicator Data imputation'!AS79&lt;&gt;"",1,0))</f>
        <v>0</v>
      </c>
      <c r="AS76" s="170">
        <f>IF('Indicator Data'!AZ80="No Data",1,IF('Indicator Data imputation'!AT79&lt;&gt;"",1,0))</f>
        <v>0</v>
      </c>
      <c r="AT76" s="170">
        <f>IF('Indicator Data'!BA80="No Data",1,IF('Indicator Data imputation'!AU79&lt;&gt;"",1,0))</f>
        <v>0</v>
      </c>
      <c r="AU76" s="170">
        <f>IF('Indicator Data'!BB80="No Data",1,IF('Indicator Data imputation'!AV79&lt;&gt;"",1,0))</f>
        <v>0</v>
      </c>
      <c r="AV76" s="170">
        <f>IF('Indicator Data'!BC80="No Data",1,IF('Indicator Data imputation'!AW79&lt;&gt;"",1,0))</f>
        <v>0</v>
      </c>
      <c r="AW76" s="170">
        <f>IF('Indicator Data'!BD80="No Data",1,IF('Indicator Data imputation'!AX79&lt;&gt;"",1,0))</f>
        <v>0</v>
      </c>
      <c r="AX76" s="170">
        <f>IF('Indicator Data'!BE80="No Data",1,IF('Indicator Data imputation'!AY79&lt;&gt;"",1,0))</f>
        <v>0</v>
      </c>
      <c r="AY76" s="170">
        <f>IF('Indicator Data'!BF80="No Data",1,IF('Indicator Data imputation'!AZ79&lt;&gt;"",1,0))</f>
        <v>0</v>
      </c>
      <c r="AZ76" s="170">
        <f>IF('Indicator Data'!BG80="No Data",1,IF('Indicator Data imputation'!BA79&lt;&gt;"",1,0))</f>
        <v>0</v>
      </c>
      <c r="BA76" s="5">
        <f t="shared" si="2"/>
        <v>0</v>
      </c>
      <c r="BB76" s="172">
        <f t="shared" si="3"/>
        <v>0</v>
      </c>
    </row>
    <row r="77" spans="1:54" x14ac:dyDescent="0.25">
      <c r="A77" s="5" t="s">
        <v>143</v>
      </c>
      <c r="B77" s="170">
        <f>IF('Indicator Data'!I81="No Data",1,IF('Indicator Data imputation'!C80&lt;&gt;"",1,0))</f>
        <v>0</v>
      </c>
      <c r="C77" s="170">
        <f>IF('Indicator Data'!J81="No Data",1,IF('Indicator Data imputation'!D80&lt;&gt;"",1,0))</f>
        <v>0</v>
      </c>
      <c r="D77" s="170">
        <f>IF('Indicator Data'!K81="No Data",1,IF('Indicator Data imputation'!E80&lt;&gt;"",1,0))</f>
        <v>0</v>
      </c>
      <c r="E77" s="170">
        <f>IF('Indicator Data'!L81="No Data",1,IF('Indicator Data imputation'!F80&lt;&gt;"",1,0))</f>
        <v>0</v>
      </c>
      <c r="F77" s="170">
        <f>IF('Indicator Data'!M81="No Data",1,IF('Indicator Data imputation'!G80&lt;&gt;"",1,0))</f>
        <v>0</v>
      </c>
      <c r="G77" s="170">
        <f>IF('Indicator Data'!N81="No Data",1,IF('Indicator Data imputation'!H80&lt;&gt;"",1,0))</f>
        <v>0</v>
      </c>
      <c r="H77" s="170">
        <f>IF('Indicator Data'!O81="No Data",1,IF('Indicator Data imputation'!I80&lt;&gt;"",1,0))</f>
        <v>0</v>
      </c>
      <c r="I77" s="170">
        <f>IF('Indicator Data'!P81="No Data",1,IF('Indicator Data imputation'!J80&lt;&gt;"",1,0))</f>
        <v>0</v>
      </c>
      <c r="J77" s="170">
        <f>IF('Indicator Data'!Q81="No Data",1,IF('Indicator Data imputation'!K80&lt;&gt;"",1,0))</f>
        <v>0</v>
      </c>
      <c r="K77" s="170">
        <f>IF('Indicator Data'!R81="No Data",1,IF('Indicator Data imputation'!L80&lt;&gt;"",1,0))</f>
        <v>0</v>
      </c>
      <c r="L77" s="170">
        <f>IF('Indicator Data'!S81="No Data",1,IF('Indicator Data imputation'!M80&lt;&gt;"",1,0))</f>
        <v>0</v>
      </c>
      <c r="M77" s="170">
        <f>IF('Indicator Data'!T81="No Data",1,IF('Indicator Data imputation'!N80&lt;&gt;"",1,0))</f>
        <v>0</v>
      </c>
      <c r="N77" s="170">
        <f>IF('Indicator Data'!U81="No Data",1,IF('Indicator Data imputation'!O80&lt;&gt;"",1,0))</f>
        <v>0</v>
      </c>
      <c r="O77" s="170">
        <f>IF('Indicator Data'!V81="No Data",1,IF('Indicator Data imputation'!P80&lt;&gt;"",1,0))</f>
        <v>0</v>
      </c>
      <c r="P77" s="170">
        <f>IF('Indicator Data'!W81="No Data",1,IF('Indicator Data imputation'!Q80&lt;&gt;"",1,0))</f>
        <v>0</v>
      </c>
      <c r="Q77" s="170">
        <f>IF('Indicator Data'!X81="No Data",1,IF('Indicator Data imputation'!R80&lt;&gt;"",1,0))</f>
        <v>0</v>
      </c>
      <c r="R77" s="170">
        <f>IF('Indicator Data'!Y81="No Data",1,IF('Indicator Data imputation'!S80&lt;&gt;"",1,0))</f>
        <v>0</v>
      </c>
      <c r="S77" s="170">
        <f>IF('Indicator Data'!Z81="No Data",1,IF('Indicator Data imputation'!T80&lt;&gt;"",1,0))</f>
        <v>0</v>
      </c>
      <c r="T77" s="170">
        <f>IF('Indicator Data'!AA81="No Data",1,IF('Indicator Data imputation'!U80&lt;&gt;"",1,0))</f>
        <v>0</v>
      </c>
      <c r="U77" s="170">
        <f>IF('Indicator Data'!AB81="No Data",1,IF('Indicator Data imputation'!V80&lt;&gt;"",1,0))</f>
        <v>0</v>
      </c>
      <c r="V77" s="170">
        <f>IF('Indicator Data'!AC81="No Data",1,IF('Indicator Data imputation'!W80&lt;&gt;"",1,0))</f>
        <v>0</v>
      </c>
      <c r="W77" s="170">
        <f>IF('Indicator Data'!AD81="No Data",1,IF('Indicator Data imputation'!X80&lt;&gt;"",1,0))</f>
        <v>0</v>
      </c>
      <c r="X77" s="170">
        <f>IF('Indicator Data'!AE81="No Data",1,IF('Indicator Data imputation'!Y80&lt;&gt;"",1,0))</f>
        <v>0</v>
      </c>
      <c r="Y77" s="170">
        <f>IF('Indicator Data'!AF81="No Data",1,IF('Indicator Data imputation'!Z80&lt;&gt;"",1,0))</f>
        <v>0</v>
      </c>
      <c r="Z77" s="170">
        <f>IF('Indicator Data'!AG81="No Data",1,IF('Indicator Data imputation'!AA80&lt;&gt;"",1,0))</f>
        <v>0</v>
      </c>
      <c r="AA77" s="170">
        <f>IF('Indicator Data'!AH81="No Data",1,IF('Indicator Data imputation'!AB80&lt;&gt;"",1,0))</f>
        <v>0</v>
      </c>
      <c r="AB77" s="170">
        <f>IF('Indicator Data'!AI81="No Data",1,IF('Indicator Data imputation'!AC80&lt;&gt;"",1,0))</f>
        <v>0</v>
      </c>
      <c r="AC77" s="170">
        <f>IF('Indicator Data'!AJ81="No Data",1,IF('Indicator Data imputation'!AD80&lt;&gt;"",1,0))</f>
        <v>0</v>
      </c>
      <c r="AD77" s="170">
        <f>IF('Indicator Data'!AK81="No Data",1,IF('Indicator Data imputation'!AE80&lt;&gt;"",1,0))</f>
        <v>0</v>
      </c>
      <c r="AE77" s="170">
        <f>IF('Indicator Data'!AL81="No Data",1,IF('Indicator Data imputation'!AF80&lt;&gt;"",1,0))</f>
        <v>0</v>
      </c>
      <c r="AF77" s="170">
        <f>IF('Indicator Data'!AM81="No Data",1,IF('Indicator Data imputation'!AG80&lt;&gt;"",1,0))</f>
        <v>0</v>
      </c>
      <c r="AG77" s="170">
        <f>IF('Indicator Data'!AN81="No Data",1,IF('Indicator Data imputation'!AH80&lt;&gt;"",1,0))</f>
        <v>0</v>
      </c>
      <c r="AH77" s="170">
        <f>IF('Indicator Data'!AO81="No Data",1,IF('Indicator Data imputation'!AI80&lt;&gt;"",1,0))</f>
        <v>0</v>
      </c>
      <c r="AI77" s="170">
        <f>IF('Indicator Data'!AP81="No Data",1,IF('Indicator Data imputation'!AJ80&lt;&gt;"",1,0))</f>
        <v>0</v>
      </c>
      <c r="AJ77" s="170">
        <f>IF('Indicator Data'!AQ81="No Data",1,IF('Indicator Data imputation'!AK80&lt;&gt;"",1,0))</f>
        <v>0</v>
      </c>
      <c r="AK77" s="170">
        <f>IF('Indicator Data'!AR81="No Data",1,IF('Indicator Data imputation'!AL80&lt;&gt;"",1,0))</f>
        <v>0</v>
      </c>
      <c r="AL77" s="170">
        <f>IF('Indicator Data'!AS81="No Data",1,IF('Indicator Data imputation'!AM80&lt;&gt;"",1,0))</f>
        <v>0</v>
      </c>
      <c r="AM77" s="170">
        <f>IF('Indicator Data'!AT81="No Data",1,IF('Indicator Data imputation'!AN80&lt;&gt;"",1,0))</f>
        <v>0</v>
      </c>
      <c r="AN77" s="170">
        <f>IF('Indicator Data'!AU81="No Data",1,IF('Indicator Data imputation'!AO80&lt;&gt;"",1,0))</f>
        <v>0</v>
      </c>
      <c r="AO77" s="170">
        <f>IF('Indicator Data'!AV81="No Data",1,IF('Indicator Data imputation'!AP80&lt;&gt;"",1,0))</f>
        <v>0</v>
      </c>
      <c r="AP77" s="170">
        <f>IF('Indicator Data'!AW81="No Data",1,IF('Indicator Data imputation'!AQ80&lt;&gt;"",1,0))</f>
        <v>0</v>
      </c>
      <c r="AQ77" s="170">
        <f>IF('Indicator Data'!AX81="No Data",1,IF('Indicator Data imputation'!AR80&lt;&gt;"",1,0))</f>
        <v>0</v>
      </c>
      <c r="AR77" s="170">
        <f>IF('Indicator Data'!AY81="No Data",1,IF('Indicator Data imputation'!AS80&lt;&gt;"",1,0))</f>
        <v>0</v>
      </c>
      <c r="AS77" s="170">
        <f>IF('Indicator Data'!AZ81="No Data",1,IF('Indicator Data imputation'!AT80&lt;&gt;"",1,0))</f>
        <v>0</v>
      </c>
      <c r="AT77" s="170">
        <f>IF('Indicator Data'!BA81="No Data",1,IF('Indicator Data imputation'!AU80&lt;&gt;"",1,0))</f>
        <v>0</v>
      </c>
      <c r="AU77" s="170">
        <f>IF('Indicator Data'!BB81="No Data",1,IF('Indicator Data imputation'!AV80&lt;&gt;"",1,0))</f>
        <v>0</v>
      </c>
      <c r="AV77" s="170">
        <f>IF('Indicator Data'!BC81="No Data",1,IF('Indicator Data imputation'!AW80&lt;&gt;"",1,0))</f>
        <v>0</v>
      </c>
      <c r="AW77" s="170">
        <f>IF('Indicator Data'!BD81="No Data",1,IF('Indicator Data imputation'!AX80&lt;&gt;"",1,0))</f>
        <v>0</v>
      </c>
      <c r="AX77" s="170">
        <f>IF('Indicator Data'!BE81="No Data",1,IF('Indicator Data imputation'!AY80&lt;&gt;"",1,0))</f>
        <v>0</v>
      </c>
      <c r="AY77" s="170">
        <f>IF('Indicator Data'!BF81="No Data",1,IF('Indicator Data imputation'!AZ80&lt;&gt;"",1,0))</f>
        <v>0</v>
      </c>
      <c r="AZ77" s="170">
        <f>IF('Indicator Data'!BG81="No Data",1,IF('Indicator Data imputation'!BA80&lt;&gt;"",1,0))</f>
        <v>0</v>
      </c>
      <c r="BA77" s="5">
        <f t="shared" si="2"/>
        <v>0</v>
      </c>
      <c r="BB77" s="172">
        <f t="shared" si="3"/>
        <v>0</v>
      </c>
    </row>
    <row r="78" spans="1:54" x14ac:dyDescent="0.25">
      <c r="A78" s="5" t="s">
        <v>145</v>
      </c>
      <c r="B78" s="170">
        <f>IF('Indicator Data'!I82="No Data",1,IF('Indicator Data imputation'!C81&lt;&gt;"",1,0))</f>
        <v>0</v>
      </c>
      <c r="C78" s="170">
        <f>IF('Indicator Data'!J82="No Data",1,IF('Indicator Data imputation'!D81&lt;&gt;"",1,0))</f>
        <v>0</v>
      </c>
      <c r="D78" s="170">
        <f>IF('Indicator Data'!K82="No Data",1,IF('Indicator Data imputation'!E81&lt;&gt;"",1,0))</f>
        <v>0</v>
      </c>
      <c r="E78" s="170">
        <f>IF('Indicator Data'!L82="No Data",1,IF('Indicator Data imputation'!F81&lt;&gt;"",1,0))</f>
        <v>0</v>
      </c>
      <c r="F78" s="170">
        <f>IF('Indicator Data'!M82="No Data",1,IF('Indicator Data imputation'!G81&lt;&gt;"",1,0))</f>
        <v>0</v>
      </c>
      <c r="G78" s="170">
        <f>IF('Indicator Data'!N82="No Data",1,IF('Indicator Data imputation'!H81&lt;&gt;"",1,0))</f>
        <v>0</v>
      </c>
      <c r="H78" s="170">
        <f>IF('Indicator Data'!O82="No Data",1,IF('Indicator Data imputation'!I81&lt;&gt;"",1,0))</f>
        <v>0</v>
      </c>
      <c r="I78" s="170">
        <f>IF('Indicator Data'!P82="No Data",1,IF('Indicator Data imputation'!J81&lt;&gt;"",1,0))</f>
        <v>0</v>
      </c>
      <c r="J78" s="170">
        <f>IF('Indicator Data'!Q82="No Data",1,IF('Indicator Data imputation'!K81&lt;&gt;"",1,0))</f>
        <v>0</v>
      </c>
      <c r="K78" s="170">
        <f>IF('Indicator Data'!R82="No Data",1,IF('Indicator Data imputation'!L81&lt;&gt;"",1,0))</f>
        <v>1</v>
      </c>
      <c r="L78" s="170">
        <f>IF('Indicator Data'!S82="No Data",1,IF('Indicator Data imputation'!M81&lt;&gt;"",1,0))</f>
        <v>0</v>
      </c>
      <c r="M78" s="170">
        <f>IF('Indicator Data'!T82="No Data",1,IF('Indicator Data imputation'!N81&lt;&gt;"",1,0))</f>
        <v>0</v>
      </c>
      <c r="N78" s="170">
        <f>IF('Indicator Data'!U82="No Data",1,IF('Indicator Data imputation'!O81&lt;&gt;"",1,0))</f>
        <v>0</v>
      </c>
      <c r="O78" s="170">
        <f>IF('Indicator Data'!V82="No Data",1,IF('Indicator Data imputation'!P81&lt;&gt;"",1,0))</f>
        <v>0</v>
      </c>
      <c r="P78" s="170">
        <f>IF('Indicator Data'!W82="No Data",1,IF('Indicator Data imputation'!Q81&lt;&gt;"",1,0))</f>
        <v>0</v>
      </c>
      <c r="Q78" s="170">
        <f>IF('Indicator Data'!X82="No Data",1,IF('Indicator Data imputation'!R81&lt;&gt;"",1,0))</f>
        <v>1</v>
      </c>
      <c r="R78" s="170">
        <f>IF('Indicator Data'!Y82="No Data",1,IF('Indicator Data imputation'!S81&lt;&gt;"",1,0))</f>
        <v>0</v>
      </c>
      <c r="S78" s="170">
        <f>IF('Indicator Data'!Z82="No Data",1,IF('Indicator Data imputation'!T81&lt;&gt;"",1,0))</f>
        <v>0</v>
      </c>
      <c r="T78" s="170">
        <f>IF('Indicator Data'!AA82="No Data",1,IF('Indicator Data imputation'!U81&lt;&gt;"",1,0))</f>
        <v>0</v>
      </c>
      <c r="U78" s="170">
        <f>IF('Indicator Data'!AB82="No Data",1,IF('Indicator Data imputation'!V81&lt;&gt;"",1,0))</f>
        <v>0</v>
      </c>
      <c r="V78" s="170">
        <f>IF('Indicator Data'!AC82="No Data",1,IF('Indicator Data imputation'!W81&lt;&gt;"",1,0))</f>
        <v>0</v>
      </c>
      <c r="W78" s="170">
        <f>IF('Indicator Data'!AD82="No Data",1,IF('Indicator Data imputation'!X81&lt;&gt;"",1,0))</f>
        <v>0</v>
      </c>
      <c r="X78" s="170">
        <f>IF('Indicator Data'!AE82="No Data",1,IF('Indicator Data imputation'!Y81&lt;&gt;"",1,0))</f>
        <v>0</v>
      </c>
      <c r="Y78" s="170">
        <f>IF('Indicator Data'!AF82="No Data",1,IF('Indicator Data imputation'!Z81&lt;&gt;"",1,0))</f>
        <v>0</v>
      </c>
      <c r="Z78" s="170">
        <f>IF('Indicator Data'!AG82="No Data",1,IF('Indicator Data imputation'!AA81&lt;&gt;"",1,0))</f>
        <v>0</v>
      </c>
      <c r="AA78" s="170">
        <f>IF('Indicator Data'!AH82="No Data",1,IF('Indicator Data imputation'!AB81&lt;&gt;"",1,0))</f>
        <v>0</v>
      </c>
      <c r="AB78" s="170">
        <f>IF('Indicator Data'!AI82="No Data",1,IF('Indicator Data imputation'!AC81&lt;&gt;"",1,0))</f>
        <v>0</v>
      </c>
      <c r="AC78" s="170">
        <f>IF('Indicator Data'!AJ82="No Data",1,IF('Indicator Data imputation'!AD81&lt;&gt;"",1,0))</f>
        <v>0</v>
      </c>
      <c r="AD78" s="170">
        <f>IF('Indicator Data'!AK82="No Data",1,IF('Indicator Data imputation'!AE81&lt;&gt;"",1,0))</f>
        <v>0</v>
      </c>
      <c r="AE78" s="170">
        <f>IF('Indicator Data'!AL82="No Data",1,IF('Indicator Data imputation'!AF81&lt;&gt;"",1,0))</f>
        <v>0</v>
      </c>
      <c r="AF78" s="170">
        <f>IF('Indicator Data'!AM82="No Data",1,IF('Indicator Data imputation'!AG81&lt;&gt;"",1,0))</f>
        <v>0</v>
      </c>
      <c r="AG78" s="170">
        <f>IF('Indicator Data'!AN82="No Data",1,IF('Indicator Data imputation'!AH81&lt;&gt;"",1,0))</f>
        <v>0</v>
      </c>
      <c r="AH78" s="170">
        <f>IF('Indicator Data'!AO82="No Data",1,IF('Indicator Data imputation'!AI81&lt;&gt;"",1,0))</f>
        <v>0</v>
      </c>
      <c r="AI78" s="170">
        <f>IF('Indicator Data'!AP82="No Data",1,IF('Indicator Data imputation'!AJ81&lt;&gt;"",1,0))</f>
        <v>0</v>
      </c>
      <c r="AJ78" s="170">
        <f>IF('Indicator Data'!AQ82="No Data",1,IF('Indicator Data imputation'!AK81&lt;&gt;"",1,0))</f>
        <v>0</v>
      </c>
      <c r="AK78" s="170">
        <f>IF('Indicator Data'!AR82="No Data",1,IF('Indicator Data imputation'!AL81&lt;&gt;"",1,0))</f>
        <v>0</v>
      </c>
      <c r="AL78" s="170">
        <f>IF('Indicator Data'!AS82="No Data",1,IF('Indicator Data imputation'!AM81&lt;&gt;"",1,0))</f>
        <v>0</v>
      </c>
      <c r="AM78" s="170">
        <f>IF('Indicator Data'!AT82="No Data",1,IF('Indicator Data imputation'!AN81&lt;&gt;"",1,0))</f>
        <v>0</v>
      </c>
      <c r="AN78" s="170">
        <f>IF('Indicator Data'!AU82="No Data",1,IF('Indicator Data imputation'!AO81&lt;&gt;"",1,0))</f>
        <v>0</v>
      </c>
      <c r="AO78" s="170">
        <f>IF('Indicator Data'!AV82="No Data",1,IF('Indicator Data imputation'!AP81&lt;&gt;"",1,0))</f>
        <v>0</v>
      </c>
      <c r="AP78" s="170">
        <f>IF('Indicator Data'!AW82="No Data",1,IF('Indicator Data imputation'!AQ81&lt;&gt;"",1,0))</f>
        <v>0</v>
      </c>
      <c r="AQ78" s="170">
        <f>IF('Indicator Data'!AX82="No Data",1,IF('Indicator Data imputation'!AR81&lt;&gt;"",1,0))</f>
        <v>0</v>
      </c>
      <c r="AR78" s="170">
        <f>IF('Indicator Data'!AY82="No Data",1,IF('Indicator Data imputation'!AS81&lt;&gt;"",1,0))</f>
        <v>0</v>
      </c>
      <c r="AS78" s="170">
        <f>IF('Indicator Data'!AZ82="No Data",1,IF('Indicator Data imputation'!AT81&lt;&gt;"",1,0))</f>
        <v>0</v>
      </c>
      <c r="AT78" s="170">
        <f>IF('Indicator Data'!BA82="No Data",1,IF('Indicator Data imputation'!AU81&lt;&gt;"",1,0))</f>
        <v>0</v>
      </c>
      <c r="AU78" s="170">
        <f>IF('Indicator Data'!BB82="No Data",1,IF('Indicator Data imputation'!AV81&lt;&gt;"",1,0))</f>
        <v>0</v>
      </c>
      <c r="AV78" s="170">
        <f>IF('Indicator Data'!BC82="No Data",1,IF('Indicator Data imputation'!AW81&lt;&gt;"",1,0))</f>
        <v>0</v>
      </c>
      <c r="AW78" s="170">
        <f>IF('Indicator Data'!BD82="No Data",1,IF('Indicator Data imputation'!AX81&lt;&gt;"",1,0))</f>
        <v>0</v>
      </c>
      <c r="AX78" s="170">
        <f>IF('Indicator Data'!BE82="No Data",1,IF('Indicator Data imputation'!AY81&lt;&gt;"",1,0))</f>
        <v>0</v>
      </c>
      <c r="AY78" s="170">
        <f>IF('Indicator Data'!BF82="No Data",1,IF('Indicator Data imputation'!AZ81&lt;&gt;"",1,0))</f>
        <v>0</v>
      </c>
      <c r="AZ78" s="170">
        <f>IF('Indicator Data'!BG82="No Data",1,IF('Indicator Data imputation'!BA81&lt;&gt;"",1,0))</f>
        <v>0</v>
      </c>
      <c r="BA78" s="5">
        <f t="shared" si="2"/>
        <v>2</v>
      </c>
      <c r="BB78" s="172">
        <f t="shared" si="3"/>
        <v>3.9215686274509803E-2</v>
      </c>
    </row>
    <row r="79" spans="1:54" x14ac:dyDescent="0.25">
      <c r="A79" s="5" t="s">
        <v>146</v>
      </c>
      <c r="B79" s="170">
        <f>IF('Indicator Data'!I83="No Data",1,IF('Indicator Data imputation'!C82&lt;&gt;"",1,0))</f>
        <v>0</v>
      </c>
      <c r="C79" s="170">
        <f>IF('Indicator Data'!J83="No Data",1,IF('Indicator Data imputation'!D82&lt;&gt;"",1,0))</f>
        <v>0</v>
      </c>
      <c r="D79" s="170">
        <f>IF('Indicator Data'!K83="No Data",1,IF('Indicator Data imputation'!E82&lt;&gt;"",1,0))</f>
        <v>0</v>
      </c>
      <c r="E79" s="170">
        <f>IF('Indicator Data'!L83="No Data",1,IF('Indicator Data imputation'!F82&lt;&gt;"",1,0))</f>
        <v>0</v>
      </c>
      <c r="F79" s="170">
        <f>IF('Indicator Data'!M83="No Data",1,IF('Indicator Data imputation'!G82&lt;&gt;"",1,0))</f>
        <v>0</v>
      </c>
      <c r="G79" s="170">
        <f>IF('Indicator Data'!N83="No Data",1,IF('Indicator Data imputation'!H82&lt;&gt;"",1,0))</f>
        <v>0</v>
      </c>
      <c r="H79" s="170">
        <f>IF('Indicator Data'!O83="No Data",1,IF('Indicator Data imputation'!I82&lt;&gt;"",1,0))</f>
        <v>0</v>
      </c>
      <c r="I79" s="170">
        <f>IF('Indicator Data'!P83="No Data",1,IF('Indicator Data imputation'!J82&lt;&gt;"",1,0))</f>
        <v>0</v>
      </c>
      <c r="J79" s="170">
        <f>IF('Indicator Data'!Q83="No Data",1,IF('Indicator Data imputation'!K82&lt;&gt;"",1,0))</f>
        <v>0</v>
      </c>
      <c r="K79" s="170">
        <f>IF('Indicator Data'!R83="No Data",1,IF('Indicator Data imputation'!L82&lt;&gt;"",1,0))</f>
        <v>0</v>
      </c>
      <c r="L79" s="170">
        <f>IF('Indicator Data'!S83="No Data",1,IF('Indicator Data imputation'!M82&lt;&gt;"",1,0))</f>
        <v>0</v>
      </c>
      <c r="M79" s="170">
        <f>IF('Indicator Data'!T83="No Data",1,IF('Indicator Data imputation'!N82&lt;&gt;"",1,0))</f>
        <v>0</v>
      </c>
      <c r="N79" s="170">
        <f>IF('Indicator Data'!U83="No Data",1,IF('Indicator Data imputation'!O82&lt;&gt;"",1,0))</f>
        <v>0</v>
      </c>
      <c r="O79" s="170">
        <f>IF('Indicator Data'!V83="No Data",1,IF('Indicator Data imputation'!P82&lt;&gt;"",1,0))</f>
        <v>0</v>
      </c>
      <c r="P79" s="170">
        <f>IF('Indicator Data'!W83="No Data",1,IF('Indicator Data imputation'!Q82&lt;&gt;"",1,0))</f>
        <v>0</v>
      </c>
      <c r="Q79" s="170">
        <f>IF('Indicator Data'!X83="No Data",1,IF('Indicator Data imputation'!R82&lt;&gt;"",1,0))</f>
        <v>0</v>
      </c>
      <c r="R79" s="170">
        <f>IF('Indicator Data'!Y83="No Data",1,IF('Indicator Data imputation'!S82&lt;&gt;"",1,0))</f>
        <v>0</v>
      </c>
      <c r="S79" s="170">
        <f>IF('Indicator Data'!Z83="No Data",1,IF('Indicator Data imputation'!T82&lt;&gt;"",1,0))</f>
        <v>0</v>
      </c>
      <c r="T79" s="170">
        <f>IF('Indicator Data'!AA83="No Data",1,IF('Indicator Data imputation'!U82&lt;&gt;"",1,0))</f>
        <v>0</v>
      </c>
      <c r="U79" s="170">
        <f>IF('Indicator Data'!AB83="No Data",1,IF('Indicator Data imputation'!V82&lt;&gt;"",1,0))</f>
        <v>1</v>
      </c>
      <c r="V79" s="170">
        <f>IF('Indicator Data'!AC83="No Data",1,IF('Indicator Data imputation'!W82&lt;&gt;"",1,0))</f>
        <v>0</v>
      </c>
      <c r="W79" s="170">
        <f>IF('Indicator Data'!AD83="No Data",1,IF('Indicator Data imputation'!X82&lt;&gt;"",1,0))</f>
        <v>0</v>
      </c>
      <c r="X79" s="170">
        <f>IF('Indicator Data'!AE83="No Data",1,IF('Indicator Data imputation'!Y82&lt;&gt;"",1,0))</f>
        <v>1</v>
      </c>
      <c r="Y79" s="170">
        <f>IF('Indicator Data'!AF83="No Data",1,IF('Indicator Data imputation'!Z82&lt;&gt;"",1,0))</f>
        <v>0</v>
      </c>
      <c r="Z79" s="170">
        <f>IF('Indicator Data'!AG83="No Data",1,IF('Indicator Data imputation'!AA82&lt;&gt;"",1,0))</f>
        <v>0</v>
      </c>
      <c r="AA79" s="170">
        <f>IF('Indicator Data'!AH83="No Data",1,IF('Indicator Data imputation'!AB82&lt;&gt;"",1,0))</f>
        <v>0</v>
      </c>
      <c r="AB79" s="170">
        <f>IF('Indicator Data'!AI83="No Data",1,IF('Indicator Data imputation'!AC82&lt;&gt;"",1,0))</f>
        <v>0</v>
      </c>
      <c r="AC79" s="170">
        <f>IF('Indicator Data'!AJ83="No Data",1,IF('Indicator Data imputation'!AD82&lt;&gt;"",1,0))</f>
        <v>0</v>
      </c>
      <c r="AD79" s="170">
        <f>IF('Indicator Data'!AK83="No Data",1,IF('Indicator Data imputation'!AE82&lt;&gt;"",1,0))</f>
        <v>0</v>
      </c>
      <c r="AE79" s="170">
        <f>IF('Indicator Data'!AL83="No Data",1,IF('Indicator Data imputation'!AF82&lt;&gt;"",1,0))</f>
        <v>0</v>
      </c>
      <c r="AF79" s="170">
        <f>IF('Indicator Data'!AM83="No Data",1,IF('Indicator Data imputation'!AG82&lt;&gt;"",1,0))</f>
        <v>0</v>
      </c>
      <c r="AG79" s="170">
        <f>IF('Indicator Data'!AN83="No Data",1,IF('Indicator Data imputation'!AH82&lt;&gt;"",1,0))</f>
        <v>0</v>
      </c>
      <c r="AH79" s="170">
        <f>IF('Indicator Data'!AO83="No Data",1,IF('Indicator Data imputation'!AI82&lt;&gt;"",1,0))</f>
        <v>0</v>
      </c>
      <c r="AI79" s="170">
        <f>IF('Indicator Data'!AP83="No Data",1,IF('Indicator Data imputation'!AJ82&lt;&gt;"",1,0))</f>
        <v>0</v>
      </c>
      <c r="AJ79" s="170">
        <f>IF('Indicator Data'!AQ83="No Data",1,IF('Indicator Data imputation'!AK82&lt;&gt;"",1,0))</f>
        <v>0</v>
      </c>
      <c r="AK79" s="170">
        <f>IF('Indicator Data'!AR83="No Data",1,IF('Indicator Data imputation'!AL82&lt;&gt;"",1,0))</f>
        <v>0</v>
      </c>
      <c r="AL79" s="170">
        <f>IF('Indicator Data'!AS83="No Data",1,IF('Indicator Data imputation'!AM82&lt;&gt;"",1,0))</f>
        <v>0</v>
      </c>
      <c r="AM79" s="170">
        <f>IF('Indicator Data'!AT83="No Data",1,IF('Indicator Data imputation'!AN82&lt;&gt;"",1,0))</f>
        <v>0</v>
      </c>
      <c r="AN79" s="170">
        <f>IF('Indicator Data'!AU83="No Data",1,IF('Indicator Data imputation'!AO82&lt;&gt;"",1,0))</f>
        <v>0</v>
      </c>
      <c r="AO79" s="170">
        <f>IF('Indicator Data'!AV83="No Data",1,IF('Indicator Data imputation'!AP82&lt;&gt;"",1,0))</f>
        <v>0</v>
      </c>
      <c r="AP79" s="170">
        <f>IF('Indicator Data'!AW83="No Data",1,IF('Indicator Data imputation'!AQ82&lt;&gt;"",1,0))</f>
        <v>0</v>
      </c>
      <c r="AQ79" s="170">
        <f>IF('Indicator Data'!AX83="No Data",1,IF('Indicator Data imputation'!AR82&lt;&gt;"",1,0))</f>
        <v>0</v>
      </c>
      <c r="AR79" s="170">
        <f>IF('Indicator Data'!AY83="No Data",1,IF('Indicator Data imputation'!AS82&lt;&gt;"",1,0))</f>
        <v>0</v>
      </c>
      <c r="AS79" s="170">
        <f>IF('Indicator Data'!AZ83="No Data",1,IF('Indicator Data imputation'!AT82&lt;&gt;"",1,0))</f>
        <v>0</v>
      </c>
      <c r="AT79" s="170">
        <f>IF('Indicator Data'!BA83="No Data",1,IF('Indicator Data imputation'!AU82&lt;&gt;"",1,0))</f>
        <v>0</v>
      </c>
      <c r="AU79" s="170">
        <f>IF('Indicator Data'!BB83="No Data",1,IF('Indicator Data imputation'!AV82&lt;&gt;"",1,0))</f>
        <v>0</v>
      </c>
      <c r="AV79" s="170">
        <f>IF('Indicator Data'!BC83="No Data",1,IF('Indicator Data imputation'!AW82&lt;&gt;"",1,0))</f>
        <v>0</v>
      </c>
      <c r="AW79" s="170">
        <f>IF('Indicator Data'!BD83="No Data",1,IF('Indicator Data imputation'!AX82&lt;&gt;"",1,0))</f>
        <v>0</v>
      </c>
      <c r="AX79" s="170">
        <f>IF('Indicator Data'!BE83="No Data",1,IF('Indicator Data imputation'!AY82&lt;&gt;"",1,0))</f>
        <v>0</v>
      </c>
      <c r="AY79" s="170">
        <f>IF('Indicator Data'!BF83="No Data",1,IF('Indicator Data imputation'!AZ82&lt;&gt;"",1,0))</f>
        <v>0</v>
      </c>
      <c r="AZ79" s="170">
        <f>IF('Indicator Data'!BG83="No Data",1,IF('Indicator Data imputation'!BA82&lt;&gt;"",1,0))</f>
        <v>0</v>
      </c>
      <c r="BA79" s="5">
        <f t="shared" si="2"/>
        <v>2</v>
      </c>
      <c r="BB79" s="172">
        <f t="shared" si="3"/>
        <v>3.9215686274509803E-2</v>
      </c>
    </row>
    <row r="80" spans="1:54" x14ac:dyDescent="0.25">
      <c r="A80" s="5" t="s">
        <v>148</v>
      </c>
      <c r="B80" s="170">
        <f>IF('Indicator Data'!I84="No Data",1,IF('Indicator Data imputation'!C83&lt;&gt;"",1,0))</f>
        <v>0</v>
      </c>
      <c r="C80" s="170">
        <f>IF('Indicator Data'!J84="No Data",1,IF('Indicator Data imputation'!D83&lt;&gt;"",1,0))</f>
        <v>0</v>
      </c>
      <c r="D80" s="170">
        <f>IF('Indicator Data'!K84="No Data",1,IF('Indicator Data imputation'!E83&lt;&gt;"",1,0))</f>
        <v>0</v>
      </c>
      <c r="E80" s="170">
        <f>IF('Indicator Data'!L84="No Data",1,IF('Indicator Data imputation'!F83&lt;&gt;"",1,0))</f>
        <v>0</v>
      </c>
      <c r="F80" s="170">
        <f>IF('Indicator Data'!M84="No Data",1,IF('Indicator Data imputation'!G83&lt;&gt;"",1,0))</f>
        <v>0</v>
      </c>
      <c r="G80" s="170">
        <f>IF('Indicator Data'!N84="No Data",1,IF('Indicator Data imputation'!H83&lt;&gt;"",1,0))</f>
        <v>0</v>
      </c>
      <c r="H80" s="170">
        <f>IF('Indicator Data'!O84="No Data",1,IF('Indicator Data imputation'!I83&lt;&gt;"",1,0))</f>
        <v>0</v>
      </c>
      <c r="I80" s="170">
        <f>IF('Indicator Data'!P84="No Data",1,IF('Indicator Data imputation'!J83&lt;&gt;"",1,0))</f>
        <v>0</v>
      </c>
      <c r="J80" s="170">
        <f>IF('Indicator Data'!Q84="No Data",1,IF('Indicator Data imputation'!K83&lt;&gt;"",1,0))</f>
        <v>0</v>
      </c>
      <c r="K80" s="170">
        <f>IF('Indicator Data'!R84="No Data",1,IF('Indicator Data imputation'!L83&lt;&gt;"",1,0))</f>
        <v>1</v>
      </c>
      <c r="L80" s="170">
        <f>IF('Indicator Data'!S84="No Data",1,IF('Indicator Data imputation'!M83&lt;&gt;"",1,0))</f>
        <v>0</v>
      </c>
      <c r="M80" s="170">
        <f>IF('Indicator Data'!T84="No Data",1,IF('Indicator Data imputation'!N83&lt;&gt;"",1,0))</f>
        <v>0</v>
      </c>
      <c r="N80" s="170">
        <f>IF('Indicator Data'!U84="No Data",1,IF('Indicator Data imputation'!O83&lt;&gt;"",1,0))</f>
        <v>0</v>
      </c>
      <c r="O80" s="170">
        <f>IF('Indicator Data'!V84="No Data",1,IF('Indicator Data imputation'!P83&lt;&gt;"",1,0))</f>
        <v>1</v>
      </c>
      <c r="P80" s="170">
        <f>IF('Indicator Data'!W84="No Data",1,IF('Indicator Data imputation'!Q83&lt;&gt;"",1,0))</f>
        <v>0</v>
      </c>
      <c r="Q80" s="170">
        <f>IF('Indicator Data'!X84="No Data",1,IF('Indicator Data imputation'!R83&lt;&gt;"",1,0))</f>
        <v>1</v>
      </c>
      <c r="R80" s="170">
        <f>IF('Indicator Data'!Y84="No Data",1,IF('Indicator Data imputation'!S83&lt;&gt;"",1,0))</f>
        <v>0</v>
      </c>
      <c r="S80" s="170">
        <f>IF('Indicator Data'!Z84="No Data",1,IF('Indicator Data imputation'!T83&lt;&gt;"",1,0))</f>
        <v>0</v>
      </c>
      <c r="T80" s="170">
        <f>IF('Indicator Data'!AA84="No Data",1,IF('Indicator Data imputation'!U83&lt;&gt;"",1,0))</f>
        <v>0</v>
      </c>
      <c r="U80" s="170">
        <f>IF('Indicator Data'!AB84="No Data",1,IF('Indicator Data imputation'!V83&lt;&gt;"",1,0))</f>
        <v>0</v>
      </c>
      <c r="V80" s="170">
        <f>IF('Indicator Data'!AC84="No Data",1,IF('Indicator Data imputation'!W83&lt;&gt;"",1,0))</f>
        <v>0</v>
      </c>
      <c r="W80" s="170">
        <f>IF('Indicator Data'!AD84="No Data",1,IF('Indicator Data imputation'!X83&lt;&gt;"",1,0))</f>
        <v>0</v>
      </c>
      <c r="X80" s="170">
        <f>IF('Indicator Data'!AE84="No Data",1,IF('Indicator Data imputation'!Y83&lt;&gt;"",1,0))</f>
        <v>1</v>
      </c>
      <c r="Y80" s="170">
        <f>IF('Indicator Data'!AF84="No Data",1,IF('Indicator Data imputation'!Z83&lt;&gt;"",1,0))</f>
        <v>0</v>
      </c>
      <c r="Z80" s="170">
        <f>IF('Indicator Data'!AG84="No Data",1,IF('Indicator Data imputation'!AA83&lt;&gt;"",1,0))</f>
        <v>0</v>
      </c>
      <c r="AA80" s="170">
        <f>IF('Indicator Data'!AH84="No Data",1,IF('Indicator Data imputation'!AB83&lt;&gt;"",1,0))</f>
        <v>0</v>
      </c>
      <c r="AB80" s="170">
        <f>IF('Indicator Data'!AI84="No Data",1,IF('Indicator Data imputation'!AC83&lt;&gt;"",1,0))</f>
        <v>0</v>
      </c>
      <c r="AC80" s="170">
        <f>IF('Indicator Data'!AJ84="No Data",1,IF('Indicator Data imputation'!AD83&lt;&gt;"",1,0))</f>
        <v>0</v>
      </c>
      <c r="AD80" s="170">
        <f>IF('Indicator Data'!AK84="No Data",1,IF('Indicator Data imputation'!AE83&lt;&gt;"",1,0))</f>
        <v>0</v>
      </c>
      <c r="AE80" s="170">
        <f>IF('Indicator Data'!AL84="No Data",1,IF('Indicator Data imputation'!AF83&lt;&gt;"",1,0))</f>
        <v>0</v>
      </c>
      <c r="AF80" s="170">
        <f>IF('Indicator Data'!AM84="No Data",1,IF('Indicator Data imputation'!AG83&lt;&gt;"",1,0))</f>
        <v>0</v>
      </c>
      <c r="AG80" s="170">
        <f>IF('Indicator Data'!AN84="No Data",1,IF('Indicator Data imputation'!AH83&lt;&gt;"",1,0))</f>
        <v>0</v>
      </c>
      <c r="AH80" s="170">
        <f>IF('Indicator Data'!AO84="No Data",1,IF('Indicator Data imputation'!AI83&lt;&gt;"",1,0))</f>
        <v>0</v>
      </c>
      <c r="AI80" s="170">
        <f>IF('Indicator Data'!AP84="No Data",1,IF('Indicator Data imputation'!AJ83&lt;&gt;"",1,0))</f>
        <v>0</v>
      </c>
      <c r="AJ80" s="170">
        <f>IF('Indicator Data'!AQ84="No Data",1,IF('Indicator Data imputation'!AK83&lt;&gt;"",1,0))</f>
        <v>0</v>
      </c>
      <c r="AK80" s="170">
        <f>IF('Indicator Data'!AR84="No Data",1,IF('Indicator Data imputation'!AL83&lt;&gt;"",1,0))</f>
        <v>1</v>
      </c>
      <c r="AL80" s="170">
        <f>IF('Indicator Data'!AS84="No Data",1,IF('Indicator Data imputation'!AM83&lt;&gt;"",1,0))</f>
        <v>0</v>
      </c>
      <c r="AM80" s="170">
        <f>IF('Indicator Data'!AT84="No Data",1,IF('Indicator Data imputation'!AN83&lt;&gt;"",1,0))</f>
        <v>0</v>
      </c>
      <c r="AN80" s="170">
        <f>IF('Indicator Data'!AU84="No Data",1,IF('Indicator Data imputation'!AO83&lt;&gt;"",1,0))</f>
        <v>0</v>
      </c>
      <c r="AO80" s="170">
        <f>IF('Indicator Data'!AV84="No Data",1,IF('Indicator Data imputation'!AP83&lt;&gt;"",1,0))</f>
        <v>1</v>
      </c>
      <c r="AP80" s="170">
        <f>IF('Indicator Data'!AW84="No Data",1,IF('Indicator Data imputation'!AQ83&lt;&gt;"",1,0))</f>
        <v>0</v>
      </c>
      <c r="AQ80" s="170">
        <f>IF('Indicator Data'!AX84="No Data",1,IF('Indicator Data imputation'!AR83&lt;&gt;"",1,0))</f>
        <v>0</v>
      </c>
      <c r="AR80" s="170">
        <f>IF('Indicator Data'!AY84="No Data",1,IF('Indicator Data imputation'!AS83&lt;&gt;"",1,0))</f>
        <v>0</v>
      </c>
      <c r="AS80" s="170">
        <f>IF('Indicator Data'!AZ84="No Data",1,IF('Indicator Data imputation'!AT83&lt;&gt;"",1,0))</f>
        <v>0</v>
      </c>
      <c r="AT80" s="170">
        <f>IF('Indicator Data'!BA84="No Data",1,IF('Indicator Data imputation'!AU83&lt;&gt;"",1,0))</f>
        <v>0</v>
      </c>
      <c r="AU80" s="170">
        <f>IF('Indicator Data'!BB84="No Data",1,IF('Indicator Data imputation'!AV83&lt;&gt;"",1,0))</f>
        <v>0</v>
      </c>
      <c r="AV80" s="170">
        <f>IF('Indicator Data'!BC84="No Data",1,IF('Indicator Data imputation'!AW83&lt;&gt;"",1,0))</f>
        <v>0</v>
      </c>
      <c r="AW80" s="170">
        <f>IF('Indicator Data'!BD84="No Data",1,IF('Indicator Data imputation'!AX83&lt;&gt;"",1,0))</f>
        <v>0</v>
      </c>
      <c r="AX80" s="170">
        <f>IF('Indicator Data'!BE84="No Data",1,IF('Indicator Data imputation'!AY83&lt;&gt;"",1,0))</f>
        <v>0</v>
      </c>
      <c r="AY80" s="170">
        <f>IF('Indicator Data'!BF84="No Data",1,IF('Indicator Data imputation'!AZ83&lt;&gt;"",1,0))</f>
        <v>0</v>
      </c>
      <c r="AZ80" s="170">
        <f>IF('Indicator Data'!BG84="No Data",1,IF('Indicator Data imputation'!BA83&lt;&gt;"",1,0))</f>
        <v>0</v>
      </c>
      <c r="BA80" s="5">
        <f t="shared" si="2"/>
        <v>6</v>
      </c>
      <c r="BB80" s="172">
        <f t="shared" si="3"/>
        <v>0.11764705882352941</v>
      </c>
    </row>
    <row r="81" spans="1:54" x14ac:dyDescent="0.25">
      <c r="A81" s="5" t="s">
        <v>150</v>
      </c>
      <c r="B81" s="170">
        <f>IF('Indicator Data'!I85="No Data",1,IF('Indicator Data imputation'!C84&lt;&gt;"",1,0))</f>
        <v>0</v>
      </c>
      <c r="C81" s="170">
        <f>IF('Indicator Data'!J85="No Data",1,IF('Indicator Data imputation'!D84&lt;&gt;"",1,0))</f>
        <v>0</v>
      </c>
      <c r="D81" s="170">
        <f>IF('Indicator Data'!K85="No Data",1,IF('Indicator Data imputation'!E84&lt;&gt;"",1,0))</f>
        <v>0</v>
      </c>
      <c r="E81" s="170">
        <f>IF('Indicator Data'!L85="No Data",1,IF('Indicator Data imputation'!F84&lt;&gt;"",1,0))</f>
        <v>0</v>
      </c>
      <c r="F81" s="170">
        <f>IF('Indicator Data'!M85="No Data",1,IF('Indicator Data imputation'!G84&lt;&gt;"",1,0))</f>
        <v>0</v>
      </c>
      <c r="G81" s="170">
        <f>IF('Indicator Data'!N85="No Data",1,IF('Indicator Data imputation'!H84&lt;&gt;"",1,0))</f>
        <v>0</v>
      </c>
      <c r="H81" s="170">
        <f>IF('Indicator Data'!O85="No Data",1,IF('Indicator Data imputation'!I84&lt;&gt;"",1,0))</f>
        <v>0</v>
      </c>
      <c r="I81" s="170">
        <f>IF('Indicator Data'!P85="No Data",1,IF('Indicator Data imputation'!J84&lt;&gt;"",1,0))</f>
        <v>0</v>
      </c>
      <c r="J81" s="170">
        <f>IF('Indicator Data'!Q85="No Data",1,IF('Indicator Data imputation'!K84&lt;&gt;"",1,0))</f>
        <v>0</v>
      </c>
      <c r="K81" s="170">
        <f>IF('Indicator Data'!R85="No Data",1,IF('Indicator Data imputation'!L84&lt;&gt;"",1,0))</f>
        <v>1</v>
      </c>
      <c r="L81" s="170">
        <f>IF('Indicator Data'!S85="No Data",1,IF('Indicator Data imputation'!M84&lt;&gt;"",1,0))</f>
        <v>0</v>
      </c>
      <c r="M81" s="170">
        <f>IF('Indicator Data'!T85="No Data",1,IF('Indicator Data imputation'!N84&lt;&gt;"",1,0))</f>
        <v>0</v>
      </c>
      <c r="N81" s="170">
        <f>IF('Indicator Data'!U85="No Data",1,IF('Indicator Data imputation'!O84&lt;&gt;"",1,0))</f>
        <v>0</v>
      </c>
      <c r="O81" s="170">
        <f>IF('Indicator Data'!V85="No Data",1,IF('Indicator Data imputation'!P84&lt;&gt;"",1,0))</f>
        <v>1</v>
      </c>
      <c r="P81" s="170">
        <f>IF('Indicator Data'!W85="No Data",1,IF('Indicator Data imputation'!Q84&lt;&gt;"",1,0))</f>
        <v>0</v>
      </c>
      <c r="Q81" s="170">
        <f>IF('Indicator Data'!X85="No Data",1,IF('Indicator Data imputation'!R84&lt;&gt;"",1,0))</f>
        <v>1</v>
      </c>
      <c r="R81" s="170">
        <f>IF('Indicator Data'!Y85="No Data",1,IF('Indicator Data imputation'!S84&lt;&gt;"",1,0))</f>
        <v>0</v>
      </c>
      <c r="S81" s="170">
        <f>IF('Indicator Data'!Z85="No Data",1,IF('Indicator Data imputation'!T84&lt;&gt;"",1,0))</f>
        <v>0</v>
      </c>
      <c r="T81" s="170">
        <f>IF('Indicator Data'!AA85="No Data",1,IF('Indicator Data imputation'!U84&lt;&gt;"",1,0))</f>
        <v>0</v>
      </c>
      <c r="U81" s="170">
        <f>IF('Indicator Data'!AB85="No Data",1,IF('Indicator Data imputation'!V84&lt;&gt;"",1,0))</f>
        <v>1</v>
      </c>
      <c r="V81" s="170">
        <f>IF('Indicator Data'!AC85="No Data",1,IF('Indicator Data imputation'!W84&lt;&gt;"",1,0))</f>
        <v>0</v>
      </c>
      <c r="W81" s="170">
        <f>IF('Indicator Data'!AD85="No Data",1,IF('Indicator Data imputation'!X84&lt;&gt;"",1,0))</f>
        <v>0</v>
      </c>
      <c r="X81" s="170">
        <f>IF('Indicator Data'!AE85="No Data",1,IF('Indicator Data imputation'!Y84&lt;&gt;"",1,0))</f>
        <v>1</v>
      </c>
      <c r="Y81" s="170">
        <f>IF('Indicator Data'!AF85="No Data",1,IF('Indicator Data imputation'!Z84&lt;&gt;"",1,0))</f>
        <v>0</v>
      </c>
      <c r="Z81" s="170">
        <f>IF('Indicator Data'!AG85="No Data",1,IF('Indicator Data imputation'!AA84&lt;&gt;"",1,0))</f>
        <v>0</v>
      </c>
      <c r="AA81" s="170">
        <f>IF('Indicator Data'!AH85="No Data",1,IF('Indicator Data imputation'!AB84&lt;&gt;"",1,0))</f>
        <v>0</v>
      </c>
      <c r="AB81" s="170">
        <f>IF('Indicator Data'!AI85="No Data",1,IF('Indicator Data imputation'!AC84&lt;&gt;"",1,0))</f>
        <v>0</v>
      </c>
      <c r="AC81" s="170">
        <f>IF('Indicator Data'!AJ85="No Data",1,IF('Indicator Data imputation'!AD84&lt;&gt;"",1,0))</f>
        <v>0</v>
      </c>
      <c r="AD81" s="170">
        <f>IF('Indicator Data'!AK85="No Data",1,IF('Indicator Data imputation'!AE84&lt;&gt;"",1,0))</f>
        <v>0</v>
      </c>
      <c r="AE81" s="170">
        <f>IF('Indicator Data'!AL85="No Data",1,IF('Indicator Data imputation'!AF84&lt;&gt;"",1,0))</f>
        <v>0</v>
      </c>
      <c r="AF81" s="170">
        <f>IF('Indicator Data'!AM85="No Data",1,IF('Indicator Data imputation'!AG84&lt;&gt;"",1,0))</f>
        <v>0</v>
      </c>
      <c r="AG81" s="170">
        <f>IF('Indicator Data'!AN85="No Data",1,IF('Indicator Data imputation'!AH84&lt;&gt;"",1,0))</f>
        <v>0</v>
      </c>
      <c r="AH81" s="170">
        <f>IF('Indicator Data'!AO85="No Data",1,IF('Indicator Data imputation'!AI84&lt;&gt;"",1,0))</f>
        <v>0</v>
      </c>
      <c r="AI81" s="170">
        <f>IF('Indicator Data'!AP85="No Data",1,IF('Indicator Data imputation'!AJ84&lt;&gt;"",1,0))</f>
        <v>0</v>
      </c>
      <c r="AJ81" s="170">
        <f>IF('Indicator Data'!AQ85="No Data",1,IF('Indicator Data imputation'!AK84&lt;&gt;"",1,0))</f>
        <v>0</v>
      </c>
      <c r="AK81" s="170">
        <f>IF('Indicator Data'!AR85="No Data",1,IF('Indicator Data imputation'!AL84&lt;&gt;"",1,0))</f>
        <v>1</v>
      </c>
      <c r="AL81" s="170">
        <f>IF('Indicator Data'!AS85="No Data",1,IF('Indicator Data imputation'!AM84&lt;&gt;"",1,0))</f>
        <v>0</v>
      </c>
      <c r="AM81" s="170">
        <f>IF('Indicator Data'!AT85="No Data",1,IF('Indicator Data imputation'!AN84&lt;&gt;"",1,0))</f>
        <v>0</v>
      </c>
      <c r="AN81" s="170">
        <f>IF('Indicator Data'!AU85="No Data",1,IF('Indicator Data imputation'!AO84&lt;&gt;"",1,0))</f>
        <v>0</v>
      </c>
      <c r="AO81" s="170">
        <f>IF('Indicator Data'!AV85="No Data",1,IF('Indicator Data imputation'!AP84&lt;&gt;"",1,0))</f>
        <v>1</v>
      </c>
      <c r="AP81" s="170">
        <f>IF('Indicator Data'!AW85="No Data",1,IF('Indicator Data imputation'!AQ84&lt;&gt;"",1,0))</f>
        <v>0</v>
      </c>
      <c r="AQ81" s="170">
        <f>IF('Indicator Data'!AX85="No Data",1,IF('Indicator Data imputation'!AR84&lt;&gt;"",1,0))</f>
        <v>0</v>
      </c>
      <c r="AR81" s="170">
        <f>IF('Indicator Data'!AY85="No Data",1,IF('Indicator Data imputation'!AS84&lt;&gt;"",1,0))</f>
        <v>0</v>
      </c>
      <c r="AS81" s="170">
        <f>IF('Indicator Data'!AZ85="No Data",1,IF('Indicator Data imputation'!AT84&lt;&gt;"",1,0))</f>
        <v>0</v>
      </c>
      <c r="AT81" s="170">
        <f>IF('Indicator Data'!BA85="No Data",1,IF('Indicator Data imputation'!AU84&lt;&gt;"",1,0))</f>
        <v>0</v>
      </c>
      <c r="AU81" s="170">
        <f>IF('Indicator Data'!BB85="No Data",1,IF('Indicator Data imputation'!AV84&lt;&gt;"",1,0))</f>
        <v>0</v>
      </c>
      <c r="AV81" s="170">
        <f>IF('Indicator Data'!BC85="No Data",1,IF('Indicator Data imputation'!AW84&lt;&gt;"",1,0))</f>
        <v>0</v>
      </c>
      <c r="AW81" s="170">
        <f>IF('Indicator Data'!BD85="No Data",1,IF('Indicator Data imputation'!AX84&lt;&gt;"",1,0))</f>
        <v>0</v>
      </c>
      <c r="AX81" s="170">
        <f>IF('Indicator Data'!BE85="No Data",1,IF('Indicator Data imputation'!AY84&lt;&gt;"",1,0))</f>
        <v>0</v>
      </c>
      <c r="AY81" s="170">
        <f>IF('Indicator Data'!BF85="No Data",1,IF('Indicator Data imputation'!AZ84&lt;&gt;"",1,0))</f>
        <v>0</v>
      </c>
      <c r="AZ81" s="170">
        <f>IF('Indicator Data'!BG85="No Data",1,IF('Indicator Data imputation'!BA84&lt;&gt;"",1,0))</f>
        <v>0</v>
      </c>
      <c r="BA81" s="5">
        <f t="shared" si="2"/>
        <v>7</v>
      </c>
      <c r="BB81" s="172">
        <f t="shared" si="3"/>
        <v>0.13725490196078433</v>
      </c>
    </row>
    <row r="82" spans="1:54" x14ac:dyDescent="0.25">
      <c r="A82" s="5" t="s">
        <v>152</v>
      </c>
      <c r="B82" s="170">
        <f>IF('Indicator Data'!I86="No Data",1,IF('Indicator Data imputation'!C85&lt;&gt;"",1,0))</f>
        <v>0</v>
      </c>
      <c r="C82" s="170">
        <f>IF('Indicator Data'!J86="No Data",1,IF('Indicator Data imputation'!D85&lt;&gt;"",1,0))</f>
        <v>0</v>
      </c>
      <c r="D82" s="170">
        <f>IF('Indicator Data'!K86="No Data",1,IF('Indicator Data imputation'!E85&lt;&gt;"",1,0))</f>
        <v>0</v>
      </c>
      <c r="E82" s="170">
        <f>IF('Indicator Data'!L86="No Data",1,IF('Indicator Data imputation'!F85&lt;&gt;"",1,0))</f>
        <v>0</v>
      </c>
      <c r="F82" s="170">
        <f>IF('Indicator Data'!M86="No Data",1,IF('Indicator Data imputation'!G85&lt;&gt;"",1,0))</f>
        <v>0</v>
      </c>
      <c r="G82" s="170">
        <f>IF('Indicator Data'!N86="No Data",1,IF('Indicator Data imputation'!H85&lt;&gt;"",1,0))</f>
        <v>0</v>
      </c>
      <c r="H82" s="170">
        <f>IF('Indicator Data'!O86="No Data",1,IF('Indicator Data imputation'!I85&lt;&gt;"",1,0))</f>
        <v>0</v>
      </c>
      <c r="I82" s="170">
        <f>IF('Indicator Data'!P86="No Data",1,IF('Indicator Data imputation'!J85&lt;&gt;"",1,0))</f>
        <v>0</v>
      </c>
      <c r="J82" s="170">
        <f>IF('Indicator Data'!Q86="No Data",1,IF('Indicator Data imputation'!K85&lt;&gt;"",1,0))</f>
        <v>0</v>
      </c>
      <c r="K82" s="170">
        <f>IF('Indicator Data'!R86="No Data",1,IF('Indicator Data imputation'!L85&lt;&gt;"",1,0))</f>
        <v>1</v>
      </c>
      <c r="L82" s="170">
        <f>IF('Indicator Data'!S86="No Data",1,IF('Indicator Data imputation'!M85&lt;&gt;"",1,0))</f>
        <v>0</v>
      </c>
      <c r="M82" s="170">
        <f>IF('Indicator Data'!T86="No Data",1,IF('Indicator Data imputation'!N85&lt;&gt;"",1,0))</f>
        <v>0</v>
      </c>
      <c r="N82" s="170">
        <f>IF('Indicator Data'!U86="No Data",1,IF('Indicator Data imputation'!O85&lt;&gt;"",1,0))</f>
        <v>0</v>
      </c>
      <c r="O82" s="170">
        <f>IF('Indicator Data'!V86="No Data",1,IF('Indicator Data imputation'!P85&lt;&gt;"",1,0))</f>
        <v>1</v>
      </c>
      <c r="P82" s="170">
        <f>IF('Indicator Data'!W86="No Data",1,IF('Indicator Data imputation'!Q85&lt;&gt;"",1,0))</f>
        <v>0</v>
      </c>
      <c r="Q82" s="170">
        <f>IF('Indicator Data'!X86="No Data",1,IF('Indicator Data imputation'!R85&lt;&gt;"",1,0))</f>
        <v>1</v>
      </c>
      <c r="R82" s="170">
        <f>IF('Indicator Data'!Y86="No Data",1,IF('Indicator Data imputation'!S85&lt;&gt;"",1,0))</f>
        <v>0</v>
      </c>
      <c r="S82" s="170">
        <f>IF('Indicator Data'!Z86="No Data",1,IF('Indicator Data imputation'!T85&lt;&gt;"",1,0))</f>
        <v>0</v>
      </c>
      <c r="T82" s="170">
        <f>IF('Indicator Data'!AA86="No Data",1,IF('Indicator Data imputation'!U85&lt;&gt;"",1,0))</f>
        <v>0</v>
      </c>
      <c r="U82" s="170">
        <f>IF('Indicator Data'!AB86="No Data",1,IF('Indicator Data imputation'!V85&lt;&gt;"",1,0))</f>
        <v>0</v>
      </c>
      <c r="V82" s="170">
        <f>IF('Indicator Data'!AC86="No Data",1,IF('Indicator Data imputation'!W85&lt;&gt;"",1,0))</f>
        <v>0</v>
      </c>
      <c r="W82" s="170">
        <f>IF('Indicator Data'!AD86="No Data",1,IF('Indicator Data imputation'!X85&lt;&gt;"",1,0))</f>
        <v>0</v>
      </c>
      <c r="X82" s="170">
        <f>IF('Indicator Data'!AE86="No Data",1,IF('Indicator Data imputation'!Y85&lt;&gt;"",1,0))</f>
        <v>1</v>
      </c>
      <c r="Y82" s="170">
        <f>IF('Indicator Data'!AF86="No Data",1,IF('Indicator Data imputation'!Z85&lt;&gt;"",1,0))</f>
        <v>0</v>
      </c>
      <c r="Z82" s="170">
        <f>IF('Indicator Data'!AG86="No Data",1,IF('Indicator Data imputation'!AA85&lt;&gt;"",1,0))</f>
        <v>0</v>
      </c>
      <c r="AA82" s="170">
        <f>IF('Indicator Data'!AH86="No Data",1,IF('Indicator Data imputation'!AB85&lt;&gt;"",1,0))</f>
        <v>0</v>
      </c>
      <c r="AB82" s="170">
        <f>IF('Indicator Data'!AI86="No Data",1,IF('Indicator Data imputation'!AC85&lt;&gt;"",1,0))</f>
        <v>0</v>
      </c>
      <c r="AC82" s="170">
        <f>IF('Indicator Data'!AJ86="No Data",1,IF('Indicator Data imputation'!AD85&lt;&gt;"",1,0))</f>
        <v>0</v>
      </c>
      <c r="AD82" s="170">
        <f>IF('Indicator Data'!AK86="No Data",1,IF('Indicator Data imputation'!AE85&lt;&gt;"",1,0))</f>
        <v>0</v>
      </c>
      <c r="AE82" s="170">
        <f>IF('Indicator Data'!AL86="No Data",1,IF('Indicator Data imputation'!AF85&lt;&gt;"",1,0))</f>
        <v>0</v>
      </c>
      <c r="AF82" s="170">
        <f>IF('Indicator Data'!AM86="No Data",1,IF('Indicator Data imputation'!AG85&lt;&gt;"",1,0))</f>
        <v>0</v>
      </c>
      <c r="AG82" s="170">
        <f>IF('Indicator Data'!AN86="No Data",1,IF('Indicator Data imputation'!AH85&lt;&gt;"",1,0))</f>
        <v>0</v>
      </c>
      <c r="AH82" s="170">
        <f>IF('Indicator Data'!AO86="No Data",1,IF('Indicator Data imputation'!AI85&lt;&gt;"",1,0))</f>
        <v>0</v>
      </c>
      <c r="AI82" s="170">
        <f>IF('Indicator Data'!AP86="No Data",1,IF('Indicator Data imputation'!AJ85&lt;&gt;"",1,0))</f>
        <v>0</v>
      </c>
      <c r="AJ82" s="170">
        <f>IF('Indicator Data'!AQ86="No Data",1,IF('Indicator Data imputation'!AK85&lt;&gt;"",1,0))</f>
        <v>0</v>
      </c>
      <c r="AK82" s="170">
        <f>IF('Indicator Data'!AR86="No Data",1,IF('Indicator Data imputation'!AL85&lt;&gt;"",1,0))</f>
        <v>0</v>
      </c>
      <c r="AL82" s="170">
        <f>IF('Indicator Data'!AS86="No Data",1,IF('Indicator Data imputation'!AM85&lt;&gt;"",1,0))</f>
        <v>0</v>
      </c>
      <c r="AM82" s="170">
        <f>IF('Indicator Data'!AT86="No Data",1,IF('Indicator Data imputation'!AN85&lt;&gt;"",1,0))</f>
        <v>0</v>
      </c>
      <c r="AN82" s="170">
        <f>IF('Indicator Data'!AU86="No Data",1,IF('Indicator Data imputation'!AO85&lt;&gt;"",1,0))</f>
        <v>0</v>
      </c>
      <c r="AO82" s="170">
        <f>IF('Indicator Data'!AV86="No Data",1,IF('Indicator Data imputation'!AP85&lt;&gt;"",1,0))</f>
        <v>0</v>
      </c>
      <c r="AP82" s="170">
        <f>IF('Indicator Data'!AW86="No Data",1,IF('Indicator Data imputation'!AQ85&lt;&gt;"",1,0))</f>
        <v>0</v>
      </c>
      <c r="AQ82" s="170">
        <f>IF('Indicator Data'!AX86="No Data",1,IF('Indicator Data imputation'!AR85&lt;&gt;"",1,0))</f>
        <v>0</v>
      </c>
      <c r="AR82" s="170">
        <f>IF('Indicator Data'!AY86="No Data",1,IF('Indicator Data imputation'!AS85&lt;&gt;"",1,0))</f>
        <v>0</v>
      </c>
      <c r="AS82" s="170">
        <f>IF('Indicator Data'!AZ86="No Data",1,IF('Indicator Data imputation'!AT85&lt;&gt;"",1,0))</f>
        <v>0</v>
      </c>
      <c r="AT82" s="170">
        <f>IF('Indicator Data'!BA86="No Data",1,IF('Indicator Data imputation'!AU85&lt;&gt;"",1,0))</f>
        <v>0</v>
      </c>
      <c r="AU82" s="170">
        <f>IF('Indicator Data'!BB86="No Data",1,IF('Indicator Data imputation'!AV85&lt;&gt;"",1,0))</f>
        <v>0</v>
      </c>
      <c r="AV82" s="170">
        <f>IF('Indicator Data'!BC86="No Data",1,IF('Indicator Data imputation'!AW85&lt;&gt;"",1,0))</f>
        <v>0</v>
      </c>
      <c r="AW82" s="170">
        <f>IF('Indicator Data'!BD86="No Data",1,IF('Indicator Data imputation'!AX85&lt;&gt;"",1,0))</f>
        <v>0</v>
      </c>
      <c r="AX82" s="170">
        <f>IF('Indicator Data'!BE86="No Data",1,IF('Indicator Data imputation'!AY85&lt;&gt;"",1,0))</f>
        <v>0</v>
      </c>
      <c r="AY82" s="170">
        <f>IF('Indicator Data'!BF86="No Data",1,IF('Indicator Data imputation'!AZ85&lt;&gt;"",1,0))</f>
        <v>0</v>
      </c>
      <c r="AZ82" s="170">
        <f>IF('Indicator Data'!BG86="No Data",1,IF('Indicator Data imputation'!BA85&lt;&gt;"",1,0))</f>
        <v>0</v>
      </c>
      <c r="BA82" s="5">
        <f t="shared" si="2"/>
        <v>4</v>
      </c>
      <c r="BB82" s="172">
        <f t="shared" si="3"/>
        <v>7.8431372549019607E-2</v>
      </c>
    </row>
    <row r="83" spans="1:54" x14ac:dyDescent="0.25">
      <c r="A83" s="5" t="s">
        <v>154</v>
      </c>
      <c r="B83" s="170">
        <f>IF('Indicator Data'!I87="No Data",1,IF('Indicator Data imputation'!C86&lt;&gt;"",1,0))</f>
        <v>0</v>
      </c>
      <c r="C83" s="170">
        <f>IF('Indicator Data'!J87="No Data",1,IF('Indicator Data imputation'!D86&lt;&gt;"",1,0))</f>
        <v>0</v>
      </c>
      <c r="D83" s="170">
        <f>IF('Indicator Data'!K87="No Data",1,IF('Indicator Data imputation'!E86&lt;&gt;"",1,0))</f>
        <v>0</v>
      </c>
      <c r="E83" s="170">
        <f>IF('Indicator Data'!L87="No Data",1,IF('Indicator Data imputation'!F86&lt;&gt;"",1,0))</f>
        <v>0</v>
      </c>
      <c r="F83" s="170">
        <f>IF('Indicator Data'!M87="No Data",1,IF('Indicator Data imputation'!G86&lt;&gt;"",1,0))</f>
        <v>0</v>
      </c>
      <c r="G83" s="170">
        <f>IF('Indicator Data'!N87="No Data",1,IF('Indicator Data imputation'!H86&lt;&gt;"",1,0))</f>
        <v>0</v>
      </c>
      <c r="H83" s="170">
        <f>IF('Indicator Data'!O87="No Data",1,IF('Indicator Data imputation'!I86&lt;&gt;"",1,0))</f>
        <v>0</v>
      </c>
      <c r="I83" s="170">
        <f>IF('Indicator Data'!P87="No Data",1,IF('Indicator Data imputation'!J86&lt;&gt;"",1,0))</f>
        <v>0</v>
      </c>
      <c r="J83" s="170">
        <f>IF('Indicator Data'!Q87="No Data",1,IF('Indicator Data imputation'!K86&lt;&gt;"",1,0))</f>
        <v>0</v>
      </c>
      <c r="K83" s="170">
        <f>IF('Indicator Data'!R87="No Data",1,IF('Indicator Data imputation'!L86&lt;&gt;"",1,0))</f>
        <v>0</v>
      </c>
      <c r="L83" s="170">
        <f>IF('Indicator Data'!S87="No Data",1,IF('Indicator Data imputation'!M86&lt;&gt;"",1,0))</f>
        <v>0</v>
      </c>
      <c r="M83" s="170">
        <f>IF('Indicator Data'!T87="No Data",1,IF('Indicator Data imputation'!N86&lt;&gt;"",1,0))</f>
        <v>0</v>
      </c>
      <c r="N83" s="170">
        <f>IF('Indicator Data'!U87="No Data",1,IF('Indicator Data imputation'!O86&lt;&gt;"",1,0))</f>
        <v>0</v>
      </c>
      <c r="O83" s="170">
        <f>IF('Indicator Data'!V87="No Data",1,IF('Indicator Data imputation'!P86&lt;&gt;"",1,0))</f>
        <v>0</v>
      </c>
      <c r="P83" s="170">
        <f>IF('Indicator Data'!W87="No Data",1,IF('Indicator Data imputation'!Q86&lt;&gt;"",1,0))</f>
        <v>0</v>
      </c>
      <c r="Q83" s="170">
        <f>IF('Indicator Data'!X87="No Data",1,IF('Indicator Data imputation'!R86&lt;&gt;"",1,0))</f>
        <v>0</v>
      </c>
      <c r="R83" s="170">
        <f>IF('Indicator Data'!Y87="No Data",1,IF('Indicator Data imputation'!S86&lt;&gt;"",1,0))</f>
        <v>0</v>
      </c>
      <c r="S83" s="170">
        <f>IF('Indicator Data'!Z87="No Data",1,IF('Indicator Data imputation'!T86&lt;&gt;"",1,0))</f>
        <v>0</v>
      </c>
      <c r="T83" s="170">
        <f>IF('Indicator Data'!AA87="No Data",1,IF('Indicator Data imputation'!U86&lt;&gt;"",1,0))</f>
        <v>0</v>
      </c>
      <c r="U83" s="170">
        <f>IF('Indicator Data'!AB87="No Data",1,IF('Indicator Data imputation'!V86&lt;&gt;"",1,0))</f>
        <v>0</v>
      </c>
      <c r="V83" s="170">
        <f>IF('Indicator Data'!AC87="No Data",1,IF('Indicator Data imputation'!W86&lt;&gt;"",1,0))</f>
        <v>0</v>
      </c>
      <c r="W83" s="170">
        <f>IF('Indicator Data'!AD87="No Data",1,IF('Indicator Data imputation'!X86&lt;&gt;"",1,0))</f>
        <v>0</v>
      </c>
      <c r="X83" s="170">
        <f>IF('Indicator Data'!AE87="No Data",1,IF('Indicator Data imputation'!Y86&lt;&gt;"",1,0))</f>
        <v>1</v>
      </c>
      <c r="Y83" s="170">
        <f>IF('Indicator Data'!AF87="No Data",1,IF('Indicator Data imputation'!Z86&lt;&gt;"",1,0))</f>
        <v>0</v>
      </c>
      <c r="Z83" s="170">
        <f>IF('Indicator Data'!AG87="No Data",1,IF('Indicator Data imputation'!AA86&lt;&gt;"",1,0))</f>
        <v>0</v>
      </c>
      <c r="AA83" s="170">
        <f>IF('Indicator Data'!AH87="No Data",1,IF('Indicator Data imputation'!AB86&lt;&gt;"",1,0))</f>
        <v>0</v>
      </c>
      <c r="AB83" s="170">
        <f>IF('Indicator Data'!AI87="No Data",1,IF('Indicator Data imputation'!AC86&lt;&gt;"",1,0))</f>
        <v>0</v>
      </c>
      <c r="AC83" s="170">
        <f>IF('Indicator Data'!AJ87="No Data",1,IF('Indicator Data imputation'!AD86&lt;&gt;"",1,0))</f>
        <v>0</v>
      </c>
      <c r="AD83" s="170">
        <f>IF('Indicator Data'!AK87="No Data",1,IF('Indicator Data imputation'!AE86&lt;&gt;"",1,0))</f>
        <v>0</v>
      </c>
      <c r="AE83" s="170">
        <f>IF('Indicator Data'!AL87="No Data",1,IF('Indicator Data imputation'!AF86&lt;&gt;"",1,0))</f>
        <v>0</v>
      </c>
      <c r="AF83" s="170">
        <f>IF('Indicator Data'!AM87="No Data",1,IF('Indicator Data imputation'!AG86&lt;&gt;"",1,0))</f>
        <v>0</v>
      </c>
      <c r="AG83" s="170">
        <f>IF('Indicator Data'!AN87="No Data",1,IF('Indicator Data imputation'!AH86&lt;&gt;"",1,0))</f>
        <v>0</v>
      </c>
      <c r="AH83" s="170">
        <f>IF('Indicator Data'!AO87="No Data",1,IF('Indicator Data imputation'!AI86&lt;&gt;"",1,0))</f>
        <v>0</v>
      </c>
      <c r="AI83" s="170">
        <f>IF('Indicator Data'!AP87="No Data",1,IF('Indicator Data imputation'!AJ86&lt;&gt;"",1,0))</f>
        <v>0</v>
      </c>
      <c r="AJ83" s="170">
        <f>IF('Indicator Data'!AQ87="No Data",1,IF('Indicator Data imputation'!AK86&lt;&gt;"",1,0))</f>
        <v>0</v>
      </c>
      <c r="AK83" s="170">
        <f>IF('Indicator Data'!AR87="No Data",1,IF('Indicator Data imputation'!AL86&lt;&gt;"",1,0))</f>
        <v>0</v>
      </c>
      <c r="AL83" s="170">
        <f>IF('Indicator Data'!AS87="No Data",1,IF('Indicator Data imputation'!AM86&lt;&gt;"",1,0))</f>
        <v>0</v>
      </c>
      <c r="AM83" s="170">
        <f>IF('Indicator Data'!AT87="No Data",1,IF('Indicator Data imputation'!AN86&lt;&gt;"",1,0))</f>
        <v>0</v>
      </c>
      <c r="AN83" s="170">
        <f>IF('Indicator Data'!AU87="No Data",1,IF('Indicator Data imputation'!AO86&lt;&gt;"",1,0))</f>
        <v>0</v>
      </c>
      <c r="AO83" s="170">
        <f>IF('Indicator Data'!AV87="No Data",1,IF('Indicator Data imputation'!AP86&lt;&gt;"",1,0))</f>
        <v>0</v>
      </c>
      <c r="AP83" s="170">
        <f>IF('Indicator Data'!AW87="No Data",1,IF('Indicator Data imputation'!AQ86&lt;&gt;"",1,0))</f>
        <v>0</v>
      </c>
      <c r="AQ83" s="170">
        <f>IF('Indicator Data'!AX87="No Data",1,IF('Indicator Data imputation'!AR86&lt;&gt;"",1,0))</f>
        <v>0</v>
      </c>
      <c r="AR83" s="170">
        <f>IF('Indicator Data'!AY87="No Data",1,IF('Indicator Data imputation'!AS86&lt;&gt;"",1,0))</f>
        <v>0</v>
      </c>
      <c r="AS83" s="170">
        <f>IF('Indicator Data'!AZ87="No Data",1,IF('Indicator Data imputation'!AT86&lt;&gt;"",1,0))</f>
        <v>0</v>
      </c>
      <c r="AT83" s="170">
        <f>IF('Indicator Data'!BA87="No Data",1,IF('Indicator Data imputation'!AU86&lt;&gt;"",1,0))</f>
        <v>0</v>
      </c>
      <c r="AU83" s="170">
        <f>IF('Indicator Data'!BB87="No Data",1,IF('Indicator Data imputation'!AV86&lt;&gt;"",1,0))</f>
        <v>0</v>
      </c>
      <c r="AV83" s="170">
        <f>IF('Indicator Data'!BC87="No Data",1,IF('Indicator Data imputation'!AW86&lt;&gt;"",1,0))</f>
        <v>0</v>
      </c>
      <c r="AW83" s="170">
        <f>IF('Indicator Data'!BD87="No Data",1,IF('Indicator Data imputation'!AX86&lt;&gt;"",1,0))</f>
        <v>0</v>
      </c>
      <c r="AX83" s="170">
        <f>IF('Indicator Data'!BE87="No Data",1,IF('Indicator Data imputation'!AY86&lt;&gt;"",1,0))</f>
        <v>0</v>
      </c>
      <c r="AY83" s="170">
        <f>IF('Indicator Data'!BF87="No Data",1,IF('Indicator Data imputation'!AZ86&lt;&gt;"",1,0))</f>
        <v>0</v>
      </c>
      <c r="AZ83" s="170">
        <f>IF('Indicator Data'!BG87="No Data",1,IF('Indicator Data imputation'!BA86&lt;&gt;"",1,0))</f>
        <v>0</v>
      </c>
      <c r="BA83" s="5">
        <f t="shared" si="2"/>
        <v>1</v>
      </c>
      <c r="BB83" s="172">
        <f t="shared" si="3"/>
        <v>1.9607843137254902E-2</v>
      </c>
    </row>
    <row r="84" spans="1:54" x14ac:dyDescent="0.25">
      <c r="A84" s="5" t="s">
        <v>156</v>
      </c>
      <c r="B84" s="170">
        <f>IF('Indicator Data'!I88="No Data",1,IF('Indicator Data imputation'!C87&lt;&gt;"",1,0))</f>
        <v>0</v>
      </c>
      <c r="C84" s="170">
        <f>IF('Indicator Data'!J88="No Data",1,IF('Indicator Data imputation'!D87&lt;&gt;"",1,0))</f>
        <v>0</v>
      </c>
      <c r="D84" s="170">
        <f>IF('Indicator Data'!K88="No Data",1,IF('Indicator Data imputation'!E87&lt;&gt;"",1,0))</f>
        <v>0</v>
      </c>
      <c r="E84" s="170">
        <f>IF('Indicator Data'!L88="No Data",1,IF('Indicator Data imputation'!F87&lt;&gt;"",1,0))</f>
        <v>0</v>
      </c>
      <c r="F84" s="170">
        <f>IF('Indicator Data'!M88="No Data",1,IF('Indicator Data imputation'!G87&lt;&gt;"",1,0))</f>
        <v>0</v>
      </c>
      <c r="G84" s="170">
        <f>IF('Indicator Data'!N88="No Data",1,IF('Indicator Data imputation'!H87&lt;&gt;"",1,0))</f>
        <v>0</v>
      </c>
      <c r="H84" s="170">
        <f>IF('Indicator Data'!O88="No Data",1,IF('Indicator Data imputation'!I87&lt;&gt;"",1,0))</f>
        <v>0</v>
      </c>
      <c r="I84" s="170">
        <f>IF('Indicator Data'!P88="No Data",1,IF('Indicator Data imputation'!J87&lt;&gt;"",1,0))</f>
        <v>0</v>
      </c>
      <c r="J84" s="170">
        <f>IF('Indicator Data'!Q88="No Data",1,IF('Indicator Data imputation'!K87&lt;&gt;"",1,0))</f>
        <v>0</v>
      </c>
      <c r="K84" s="170">
        <f>IF('Indicator Data'!R88="No Data",1,IF('Indicator Data imputation'!L87&lt;&gt;"",1,0))</f>
        <v>1</v>
      </c>
      <c r="L84" s="170">
        <f>IF('Indicator Data'!S88="No Data",1,IF('Indicator Data imputation'!M87&lt;&gt;"",1,0))</f>
        <v>0</v>
      </c>
      <c r="M84" s="170">
        <f>IF('Indicator Data'!T88="No Data",1,IF('Indicator Data imputation'!N87&lt;&gt;"",1,0))</f>
        <v>0</v>
      </c>
      <c r="N84" s="170">
        <f>IF('Indicator Data'!U88="No Data",1,IF('Indicator Data imputation'!O87&lt;&gt;"",1,0))</f>
        <v>0</v>
      </c>
      <c r="O84" s="170">
        <f>IF('Indicator Data'!V88="No Data",1,IF('Indicator Data imputation'!P87&lt;&gt;"",1,0))</f>
        <v>1</v>
      </c>
      <c r="P84" s="170">
        <f>IF('Indicator Data'!W88="No Data",1,IF('Indicator Data imputation'!Q87&lt;&gt;"",1,0))</f>
        <v>0</v>
      </c>
      <c r="Q84" s="170">
        <f>IF('Indicator Data'!X88="No Data",1,IF('Indicator Data imputation'!R87&lt;&gt;"",1,0))</f>
        <v>0</v>
      </c>
      <c r="R84" s="170">
        <f>IF('Indicator Data'!Y88="No Data",1,IF('Indicator Data imputation'!S87&lt;&gt;"",1,0))</f>
        <v>0</v>
      </c>
      <c r="S84" s="170">
        <f>IF('Indicator Data'!Z88="No Data",1,IF('Indicator Data imputation'!T87&lt;&gt;"",1,0))</f>
        <v>0</v>
      </c>
      <c r="T84" s="170">
        <f>IF('Indicator Data'!AA88="No Data",1,IF('Indicator Data imputation'!U87&lt;&gt;"",1,0))</f>
        <v>0</v>
      </c>
      <c r="U84" s="170">
        <f>IF('Indicator Data'!AB88="No Data",1,IF('Indicator Data imputation'!V87&lt;&gt;"",1,0))</f>
        <v>0</v>
      </c>
      <c r="V84" s="170">
        <f>IF('Indicator Data'!AC88="No Data",1,IF('Indicator Data imputation'!W87&lt;&gt;"",1,0))</f>
        <v>0</v>
      </c>
      <c r="W84" s="170">
        <f>IF('Indicator Data'!AD88="No Data",1,IF('Indicator Data imputation'!X87&lt;&gt;"",1,0))</f>
        <v>0</v>
      </c>
      <c r="X84" s="170">
        <f>IF('Indicator Data'!AE88="No Data",1,IF('Indicator Data imputation'!Y87&lt;&gt;"",1,0))</f>
        <v>1</v>
      </c>
      <c r="Y84" s="170">
        <f>IF('Indicator Data'!AF88="No Data",1,IF('Indicator Data imputation'!Z87&lt;&gt;"",1,0))</f>
        <v>0</v>
      </c>
      <c r="Z84" s="170">
        <f>IF('Indicator Data'!AG88="No Data",1,IF('Indicator Data imputation'!AA87&lt;&gt;"",1,0))</f>
        <v>0</v>
      </c>
      <c r="AA84" s="170">
        <f>IF('Indicator Data'!AH88="No Data",1,IF('Indicator Data imputation'!AB87&lt;&gt;"",1,0))</f>
        <v>0</v>
      </c>
      <c r="AB84" s="170">
        <f>IF('Indicator Data'!AI88="No Data",1,IF('Indicator Data imputation'!AC87&lt;&gt;"",1,0))</f>
        <v>0</v>
      </c>
      <c r="AC84" s="170">
        <f>IF('Indicator Data'!AJ88="No Data",1,IF('Indicator Data imputation'!AD87&lt;&gt;"",1,0))</f>
        <v>0</v>
      </c>
      <c r="AD84" s="170">
        <f>IF('Indicator Data'!AK88="No Data",1,IF('Indicator Data imputation'!AE87&lt;&gt;"",1,0))</f>
        <v>0</v>
      </c>
      <c r="AE84" s="170">
        <f>IF('Indicator Data'!AL88="No Data",1,IF('Indicator Data imputation'!AF87&lt;&gt;"",1,0))</f>
        <v>0</v>
      </c>
      <c r="AF84" s="170">
        <f>IF('Indicator Data'!AM88="No Data",1,IF('Indicator Data imputation'!AG87&lt;&gt;"",1,0))</f>
        <v>0</v>
      </c>
      <c r="AG84" s="170">
        <f>IF('Indicator Data'!AN88="No Data",1,IF('Indicator Data imputation'!AH87&lt;&gt;"",1,0))</f>
        <v>0</v>
      </c>
      <c r="AH84" s="170">
        <f>IF('Indicator Data'!AO88="No Data",1,IF('Indicator Data imputation'!AI87&lt;&gt;"",1,0))</f>
        <v>0</v>
      </c>
      <c r="AI84" s="170">
        <f>IF('Indicator Data'!AP88="No Data",1,IF('Indicator Data imputation'!AJ87&lt;&gt;"",1,0))</f>
        <v>0</v>
      </c>
      <c r="AJ84" s="170">
        <f>IF('Indicator Data'!AQ88="No Data",1,IF('Indicator Data imputation'!AK87&lt;&gt;"",1,0))</f>
        <v>0</v>
      </c>
      <c r="AK84" s="170">
        <f>IF('Indicator Data'!AR88="No Data",1,IF('Indicator Data imputation'!AL87&lt;&gt;"",1,0))</f>
        <v>0</v>
      </c>
      <c r="AL84" s="170">
        <f>IF('Indicator Data'!AS88="No Data",1,IF('Indicator Data imputation'!AM87&lt;&gt;"",1,0))</f>
        <v>0</v>
      </c>
      <c r="AM84" s="170">
        <f>IF('Indicator Data'!AT88="No Data",1,IF('Indicator Data imputation'!AN87&lt;&gt;"",1,0))</f>
        <v>0</v>
      </c>
      <c r="AN84" s="170">
        <f>IF('Indicator Data'!AU88="No Data",1,IF('Indicator Data imputation'!AO87&lt;&gt;"",1,0))</f>
        <v>0</v>
      </c>
      <c r="AO84" s="170">
        <f>IF('Indicator Data'!AV88="No Data",1,IF('Indicator Data imputation'!AP87&lt;&gt;"",1,0))</f>
        <v>1</v>
      </c>
      <c r="AP84" s="170">
        <f>IF('Indicator Data'!AW88="No Data",1,IF('Indicator Data imputation'!AQ87&lt;&gt;"",1,0))</f>
        <v>0</v>
      </c>
      <c r="AQ84" s="170">
        <f>IF('Indicator Data'!AX88="No Data",1,IF('Indicator Data imputation'!AR87&lt;&gt;"",1,0))</f>
        <v>0</v>
      </c>
      <c r="AR84" s="170">
        <f>IF('Indicator Data'!AY88="No Data",1,IF('Indicator Data imputation'!AS87&lt;&gt;"",1,0))</f>
        <v>0</v>
      </c>
      <c r="AS84" s="170">
        <f>IF('Indicator Data'!AZ88="No Data",1,IF('Indicator Data imputation'!AT87&lt;&gt;"",1,0))</f>
        <v>0</v>
      </c>
      <c r="AT84" s="170">
        <f>IF('Indicator Data'!BA88="No Data",1,IF('Indicator Data imputation'!AU87&lt;&gt;"",1,0))</f>
        <v>0</v>
      </c>
      <c r="AU84" s="170">
        <f>IF('Indicator Data'!BB88="No Data",1,IF('Indicator Data imputation'!AV87&lt;&gt;"",1,0))</f>
        <v>0</v>
      </c>
      <c r="AV84" s="170">
        <f>IF('Indicator Data'!BC88="No Data",1,IF('Indicator Data imputation'!AW87&lt;&gt;"",1,0))</f>
        <v>0</v>
      </c>
      <c r="AW84" s="170">
        <f>IF('Indicator Data'!BD88="No Data",1,IF('Indicator Data imputation'!AX87&lt;&gt;"",1,0))</f>
        <v>0</v>
      </c>
      <c r="AX84" s="170">
        <f>IF('Indicator Data'!BE88="No Data",1,IF('Indicator Data imputation'!AY87&lt;&gt;"",1,0))</f>
        <v>0</v>
      </c>
      <c r="AY84" s="170">
        <f>IF('Indicator Data'!BF88="No Data",1,IF('Indicator Data imputation'!AZ87&lt;&gt;"",1,0))</f>
        <v>0</v>
      </c>
      <c r="AZ84" s="170">
        <f>IF('Indicator Data'!BG88="No Data",1,IF('Indicator Data imputation'!BA87&lt;&gt;"",1,0))</f>
        <v>0</v>
      </c>
      <c r="BA84" s="5">
        <f t="shared" si="2"/>
        <v>4</v>
      </c>
      <c r="BB84" s="172">
        <f t="shared" si="3"/>
        <v>7.8431372549019607E-2</v>
      </c>
    </row>
    <row r="85" spans="1:54" x14ac:dyDescent="0.25">
      <c r="A85" s="5" t="s">
        <v>158</v>
      </c>
      <c r="B85" s="170">
        <f>IF('Indicator Data'!I89="No Data",1,IF('Indicator Data imputation'!C88&lt;&gt;"",1,0))</f>
        <v>0</v>
      </c>
      <c r="C85" s="170">
        <f>IF('Indicator Data'!J89="No Data",1,IF('Indicator Data imputation'!D88&lt;&gt;"",1,0))</f>
        <v>0</v>
      </c>
      <c r="D85" s="170">
        <f>IF('Indicator Data'!K89="No Data",1,IF('Indicator Data imputation'!E88&lt;&gt;"",1,0))</f>
        <v>0</v>
      </c>
      <c r="E85" s="170">
        <f>IF('Indicator Data'!L89="No Data",1,IF('Indicator Data imputation'!F88&lt;&gt;"",1,0))</f>
        <v>0</v>
      </c>
      <c r="F85" s="170">
        <f>IF('Indicator Data'!M89="No Data",1,IF('Indicator Data imputation'!G88&lt;&gt;"",1,0))</f>
        <v>0</v>
      </c>
      <c r="G85" s="170">
        <f>IF('Indicator Data'!N89="No Data",1,IF('Indicator Data imputation'!H88&lt;&gt;"",1,0))</f>
        <v>0</v>
      </c>
      <c r="H85" s="170">
        <f>IF('Indicator Data'!O89="No Data",1,IF('Indicator Data imputation'!I88&lt;&gt;"",1,0))</f>
        <v>0</v>
      </c>
      <c r="I85" s="170">
        <f>IF('Indicator Data'!P89="No Data",1,IF('Indicator Data imputation'!J88&lt;&gt;"",1,0))</f>
        <v>0</v>
      </c>
      <c r="J85" s="170">
        <f>IF('Indicator Data'!Q89="No Data",1,IF('Indicator Data imputation'!K88&lt;&gt;"",1,0))</f>
        <v>0</v>
      </c>
      <c r="K85" s="170">
        <f>IF('Indicator Data'!R89="No Data",1,IF('Indicator Data imputation'!L88&lt;&gt;"",1,0))</f>
        <v>0</v>
      </c>
      <c r="L85" s="170">
        <f>IF('Indicator Data'!S89="No Data",1,IF('Indicator Data imputation'!M88&lt;&gt;"",1,0))</f>
        <v>0</v>
      </c>
      <c r="M85" s="170">
        <f>IF('Indicator Data'!T89="No Data",1,IF('Indicator Data imputation'!N88&lt;&gt;"",1,0))</f>
        <v>0</v>
      </c>
      <c r="N85" s="170">
        <f>IF('Indicator Data'!U89="No Data",1,IF('Indicator Data imputation'!O88&lt;&gt;"",1,0))</f>
        <v>0</v>
      </c>
      <c r="O85" s="170">
        <f>IF('Indicator Data'!V89="No Data",1,IF('Indicator Data imputation'!P88&lt;&gt;"",1,0))</f>
        <v>0</v>
      </c>
      <c r="P85" s="170">
        <f>IF('Indicator Data'!W89="No Data",1,IF('Indicator Data imputation'!Q88&lt;&gt;"",1,0))</f>
        <v>0</v>
      </c>
      <c r="Q85" s="170">
        <f>IF('Indicator Data'!X89="No Data",1,IF('Indicator Data imputation'!R88&lt;&gt;"",1,0))</f>
        <v>0</v>
      </c>
      <c r="R85" s="170">
        <f>IF('Indicator Data'!Y89="No Data",1,IF('Indicator Data imputation'!S88&lt;&gt;"",1,0))</f>
        <v>0</v>
      </c>
      <c r="S85" s="170">
        <f>IF('Indicator Data'!Z89="No Data",1,IF('Indicator Data imputation'!T88&lt;&gt;"",1,0))</f>
        <v>0</v>
      </c>
      <c r="T85" s="170">
        <f>IF('Indicator Data'!AA89="No Data",1,IF('Indicator Data imputation'!U88&lt;&gt;"",1,0))</f>
        <v>0</v>
      </c>
      <c r="U85" s="170">
        <f>IF('Indicator Data'!AB89="No Data",1,IF('Indicator Data imputation'!V88&lt;&gt;"",1,0))</f>
        <v>0</v>
      </c>
      <c r="V85" s="170">
        <f>IF('Indicator Data'!AC89="No Data",1,IF('Indicator Data imputation'!W88&lt;&gt;"",1,0))</f>
        <v>0</v>
      </c>
      <c r="W85" s="170">
        <f>IF('Indicator Data'!AD89="No Data",1,IF('Indicator Data imputation'!X88&lt;&gt;"",1,0))</f>
        <v>0</v>
      </c>
      <c r="X85" s="170">
        <f>IF('Indicator Data'!AE89="No Data",1,IF('Indicator Data imputation'!Y88&lt;&gt;"",1,0))</f>
        <v>1</v>
      </c>
      <c r="Y85" s="170">
        <f>IF('Indicator Data'!AF89="No Data",1,IF('Indicator Data imputation'!Z88&lt;&gt;"",1,0))</f>
        <v>0</v>
      </c>
      <c r="Z85" s="170">
        <f>IF('Indicator Data'!AG89="No Data",1,IF('Indicator Data imputation'!AA88&lt;&gt;"",1,0))</f>
        <v>0</v>
      </c>
      <c r="AA85" s="170">
        <f>IF('Indicator Data'!AH89="No Data",1,IF('Indicator Data imputation'!AB88&lt;&gt;"",1,0))</f>
        <v>0</v>
      </c>
      <c r="AB85" s="170">
        <f>IF('Indicator Data'!AI89="No Data",1,IF('Indicator Data imputation'!AC88&lt;&gt;"",1,0))</f>
        <v>0</v>
      </c>
      <c r="AC85" s="170">
        <f>IF('Indicator Data'!AJ89="No Data",1,IF('Indicator Data imputation'!AD88&lt;&gt;"",1,0))</f>
        <v>0</v>
      </c>
      <c r="AD85" s="170">
        <f>IF('Indicator Data'!AK89="No Data",1,IF('Indicator Data imputation'!AE88&lt;&gt;"",1,0))</f>
        <v>0</v>
      </c>
      <c r="AE85" s="170">
        <f>IF('Indicator Data'!AL89="No Data",1,IF('Indicator Data imputation'!AF88&lt;&gt;"",1,0))</f>
        <v>0</v>
      </c>
      <c r="AF85" s="170">
        <f>IF('Indicator Data'!AM89="No Data",1,IF('Indicator Data imputation'!AG88&lt;&gt;"",1,0))</f>
        <v>0</v>
      </c>
      <c r="AG85" s="170">
        <f>IF('Indicator Data'!AN89="No Data",1,IF('Indicator Data imputation'!AH88&lt;&gt;"",1,0))</f>
        <v>0</v>
      </c>
      <c r="AH85" s="170">
        <f>IF('Indicator Data'!AO89="No Data",1,IF('Indicator Data imputation'!AI88&lt;&gt;"",1,0))</f>
        <v>0</v>
      </c>
      <c r="AI85" s="170">
        <f>IF('Indicator Data'!AP89="No Data",1,IF('Indicator Data imputation'!AJ88&lt;&gt;"",1,0))</f>
        <v>0</v>
      </c>
      <c r="AJ85" s="170">
        <f>IF('Indicator Data'!AQ89="No Data",1,IF('Indicator Data imputation'!AK88&lt;&gt;"",1,0))</f>
        <v>0</v>
      </c>
      <c r="AK85" s="170">
        <f>IF('Indicator Data'!AR89="No Data",1,IF('Indicator Data imputation'!AL88&lt;&gt;"",1,0))</f>
        <v>0</v>
      </c>
      <c r="AL85" s="170">
        <f>IF('Indicator Data'!AS89="No Data",1,IF('Indicator Data imputation'!AM88&lt;&gt;"",1,0))</f>
        <v>0</v>
      </c>
      <c r="AM85" s="170">
        <f>IF('Indicator Data'!AT89="No Data",1,IF('Indicator Data imputation'!AN88&lt;&gt;"",1,0))</f>
        <v>0</v>
      </c>
      <c r="AN85" s="170">
        <f>IF('Indicator Data'!AU89="No Data",1,IF('Indicator Data imputation'!AO88&lt;&gt;"",1,0))</f>
        <v>0</v>
      </c>
      <c r="AO85" s="170">
        <f>IF('Indicator Data'!AV89="No Data",1,IF('Indicator Data imputation'!AP88&lt;&gt;"",1,0))</f>
        <v>0</v>
      </c>
      <c r="AP85" s="170">
        <f>IF('Indicator Data'!AW89="No Data",1,IF('Indicator Data imputation'!AQ88&lt;&gt;"",1,0))</f>
        <v>0</v>
      </c>
      <c r="AQ85" s="170">
        <f>IF('Indicator Data'!AX89="No Data",1,IF('Indicator Data imputation'!AR88&lt;&gt;"",1,0))</f>
        <v>0</v>
      </c>
      <c r="AR85" s="170">
        <f>IF('Indicator Data'!AY89="No Data",1,IF('Indicator Data imputation'!AS88&lt;&gt;"",1,0))</f>
        <v>0</v>
      </c>
      <c r="AS85" s="170">
        <f>IF('Indicator Data'!AZ89="No Data",1,IF('Indicator Data imputation'!AT88&lt;&gt;"",1,0))</f>
        <v>0</v>
      </c>
      <c r="AT85" s="170">
        <f>IF('Indicator Data'!BA89="No Data",1,IF('Indicator Data imputation'!AU88&lt;&gt;"",1,0))</f>
        <v>0</v>
      </c>
      <c r="AU85" s="170">
        <f>IF('Indicator Data'!BB89="No Data",1,IF('Indicator Data imputation'!AV88&lt;&gt;"",1,0))</f>
        <v>0</v>
      </c>
      <c r="AV85" s="170">
        <f>IF('Indicator Data'!BC89="No Data",1,IF('Indicator Data imputation'!AW88&lt;&gt;"",1,0))</f>
        <v>0</v>
      </c>
      <c r="AW85" s="170">
        <f>IF('Indicator Data'!BD89="No Data",1,IF('Indicator Data imputation'!AX88&lt;&gt;"",1,0))</f>
        <v>0</v>
      </c>
      <c r="AX85" s="170">
        <f>IF('Indicator Data'!BE89="No Data",1,IF('Indicator Data imputation'!AY88&lt;&gt;"",1,0))</f>
        <v>0</v>
      </c>
      <c r="AY85" s="170">
        <f>IF('Indicator Data'!BF89="No Data",1,IF('Indicator Data imputation'!AZ88&lt;&gt;"",1,0))</f>
        <v>0</v>
      </c>
      <c r="AZ85" s="170">
        <f>IF('Indicator Data'!BG89="No Data",1,IF('Indicator Data imputation'!BA88&lt;&gt;"",1,0))</f>
        <v>0</v>
      </c>
      <c r="BA85" s="5">
        <f t="shared" si="2"/>
        <v>1</v>
      </c>
      <c r="BB85" s="172">
        <f t="shared" si="3"/>
        <v>1.9607843137254902E-2</v>
      </c>
    </row>
    <row r="86" spans="1:54" x14ac:dyDescent="0.25">
      <c r="A86" s="5" t="s">
        <v>160</v>
      </c>
      <c r="B86" s="170">
        <f>IF('Indicator Data'!I90="No Data",1,IF('Indicator Data imputation'!C89&lt;&gt;"",1,0))</f>
        <v>0</v>
      </c>
      <c r="C86" s="170">
        <f>IF('Indicator Data'!J90="No Data",1,IF('Indicator Data imputation'!D89&lt;&gt;"",1,0))</f>
        <v>0</v>
      </c>
      <c r="D86" s="170">
        <f>IF('Indicator Data'!K90="No Data",1,IF('Indicator Data imputation'!E89&lt;&gt;"",1,0))</f>
        <v>0</v>
      </c>
      <c r="E86" s="170">
        <f>IF('Indicator Data'!L90="No Data",1,IF('Indicator Data imputation'!F89&lt;&gt;"",1,0))</f>
        <v>0</v>
      </c>
      <c r="F86" s="170">
        <f>IF('Indicator Data'!M90="No Data",1,IF('Indicator Data imputation'!G89&lt;&gt;"",1,0))</f>
        <v>0</v>
      </c>
      <c r="G86" s="170">
        <f>IF('Indicator Data'!N90="No Data",1,IF('Indicator Data imputation'!H89&lt;&gt;"",1,0))</f>
        <v>0</v>
      </c>
      <c r="H86" s="170">
        <f>IF('Indicator Data'!O90="No Data",1,IF('Indicator Data imputation'!I89&lt;&gt;"",1,0))</f>
        <v>0</v>
      </c>
      <c r="I86" s="170">
        <f>IF('Indicator Data'!P90="No Data",1,IF('Indicator Data imputation'!J89&lt;&gt;"",1,0))</f>
        <v>0</v>
      </c>
      <c r="J86" s="170">
        <f>IF('Indicator Data'!Q90="No Data",1,IF('Indicator Data imputation'!K89&lt;&gt;"",1,0))</f>
        <v>0</v>
      </c>
      <c r="K86" s="170">
        <f>IF('Indicator Data'!R90="No Data",1,IF('Indicator Data imputation'!L89&lt;&gt;"",1,0))</f>
        <v>0</v>
      </c>
      <c r="L86" s="170">
        <f>IF('Indicator Data'!S90="No Data",1,IF('Indicator Data imputation'!M89&lt;&gt;"",1,0))</f>
        <v>0</v>
      </c>
      <c r="M86" s="170">
        <f>IF('Indicator Data'!T90="No Data",1,IF('Indicator Data imputation'!N89&lt;&gt;"",1,0))</f>
        <v>0</v>
      </c>
      <c r="N86" s="170">
        <f>IF('Indicator Data'!U90="No Data",1,IF('Indicator Data imputation'!O89&lt;&gt;"",1,0))</f>
        <v>0</v>
      </c>
      <c r="O86" s="170">
        <f>IF('Indicator Data'!V90="No Data",1,IF('Indicator Data imputation'!P89&lt;&gt;"",1,0))</f>
        <v>0</v>
      </c>
      <c r="P86" s="170">
        <f>IF('Indicator Data'!W90="No Data",1,IF('Indicator Data imputation'!Q89&lt;&gt;"",1,0))</f>
        <v>0</v>
      </c>
      <c r="Q86" s="170">
        <f>IF('Indicator Data'!X90="No Data",1,IF('Indicator Data imputation'!R89&lt;&gt;"",1,0))</f>
        <v>0</v>
      </c>
      <c r="R86" s="170">
        <f>IF('Indicator Data'!Y90="No Data",1,IF('Indicator Data imputation'!S89&lt;&gt;"",1,0))</f>
        <v>0</v>
      </c>
      <c r="S86" s="170">
        <f>IF('Indicator Data'!Z90="No Data",1,IF('Indicator Data imputation'!T89&lt;&gt;"",1,0))</f>
        <v>0</v>
      </c>
      <c r="T86" s="170">
        <f>IF('Indicator Data'!AA90="No Data",1,IF('Indicator Data imputation'!U89&lt;&gt;"",1,0))</f>
        <v>0</v>
      </c>
      <c r="U86" s="170">
        <f>IF('Indicator Data'!AB90="No Data",1,IF('Indicator Data imputation'!V89&lt;&gt;"",1,0))</f>
        <v>0</v>
      </c>
      <c r="V86" s="170">
        <f>IF('Indicator Data'!AC90="No Data",1,IF('Indicator Data imputation'!W89&lt;&gt;"",1,0))</f>
        <v>0</v>
      </c>
      <c r="W86" s="170">
        <f>IF('Indicator Data'!AD90="No Data",1,IF('Indicator Data imputation'!X89&lt;&gt;"",1,0))</f>
        <v>0</v>
      </c>
      <c r="X86" s="170">
        <f>IF('Indicator Data'!AE90="No Data",1,IF('Indicator Data imputation'!Y89&lt;&gt;"",1,0))</f>
        <v>1</v>
      </c>
      <c r="Y86" s="170">
        <f>IF('Indicator Data'!AF90="No Data",1,IF('Indicator Data imputation'!Z89&lt;&gt;"",1,0))</f>
        <v>0</v>
      </c>
      <c r="Z86" s="170">
        <f>IF('Indicator Data'!AG90="No Data",1,IF('Indicator Data imputation'!AA89&lt;&gt;"",1,0))</f>
        <v>0</v>
      </c>
      <c r="AA86" s="170">
        <f>IF('Indicator Data'!AH90="No Data",1,IF('Indicator Data imputation'!AB89&lt;&gt;"",1,0))</f>
        <v>0</v>
      </c>
      <c r="AB86" s="170">
        <f>IF('Indicator Data'!AI90="No Data",1,IF('Indicator Data imputation'!AC89&lt;&gt;"",1,0))</f>
        <v>0</v>
      </c>
      <c r="AC86" s="170">
        <f>IF('Indicator Data'!AJ90="No Data",1,IF('Indicator Data imputation'!AD89&lt;&gt;"",1,0))</f>
        <v>0</v>
      </c>
      <c r="AD86" s="170">
        <f>IF('Indicator Data'!AK90="No Data",1,IF('Indicator Data imputation'!AE89&lt;&gt;"",1,0))</f>
        <v>0</v>
      </c>
      <c r="AE86" s="170">
        <f>IF('Indicator Data'!AL90="No Data",1,IF('Indicator Data imputation'!AF89&lt;&gt;"",1,0))</f>
        <v>0</v>
      </c>
      <c r="AF86" s="170">
        <f>IF('Indicator Data'!AM90="No Data",1,IF('Indicator Data imputation'!AG89&lt;&gt;"",1,0))</f>
        <v>0</v>
      </c>
      <c r="AG86" s="170">
        <f>IF('Indicator Data'!AN90="No Data",1,IF('Indicator Data imputation'!AH89&lt;&gt;"",1,0))</f>
        <v>0</v>
      </c>
      <c r="AH86" s="170">
        <f>IF('Indicator Data'!AO90="No Data",1,IF('Indicator Data imputation'!AI89&lt;&gt;"",1,0))</f>
        <v>0</v>
      </c>
      <c r="AI86" s="170">
        <f>IF('Indicator Data'!AP90="No Data",1,IF('Indicator Data imputation'!AJ89&lt;&gt;"",1,0))</f>
        <v>1</v>
      </c>
      <c r="AJ86" s="170">
        <f>IF('Indicator Data'!AQ90="No Data",1,IF('Indicator Data imputation'!AK89&lt;&gt;"",1,0))</f>
        <v>1</v>
      </c>
      <c r="AK86" s="170">
        <f>IF('Indicator Data'!AR90="No Data",1,IF('Indicator Data imputation'!AL89&lt;&gt;"",1,0))</f>
        <v>0</v>
      </c>
      <c r="AL86" s="170">
        <f>IF('Indicator Data'!AS90="No Data",1,IF('Indicator Data imputation'!AM89&lt;&gt;"",1,0))</f>
        <v>0</v>
      </c>
      <c r="AM86" s="170">
        <f>IF('Indicator Data'!AT90="No Data",1,IF('Indicator Data imputation'!AN89&lt;&gt;"",1,0))</f>
        <v>0</v>
      </c>
      <c r="AN86" s="170">
        <f>IF('Indicator Data'!AU90="No Data",1,IF('Indicator Data imputation'!AO89&lt;&gt;"",1,0))</f>
        <v>0</v>
      </c>
      <c r="AO86" s="170">
        <f>IF('Indicator Data'!AV90="No Data",1,IF('Indicator Data imputation'!AP89&lt;&gt;"",1,0))</f>
        <v>0</v>
      </c>
      <c r="AP86" s="170">
        <f>IF('Indicator Data'!AW90="No Data",1,IF('Indicator Data imputation'!AQ89&lt;&gt;"",1,0))</f>
        <v>0</v>
      </c>
      <c r="AQ86" s="170">
        <f>IF('Indicator Data'!AX90="No Data",1,IF('Indicator Data imputation'!AR89&lt;&gt;"",1,0))</f>
        <v>0</v>
      </c>
      <c r="AR86" s="170">
        <f>IF('Indicator Data'!AY90="No Data",1,IF('Indicator Data imputation'!AS89&lt;&gt;"",1,0))</f>
        <v>0</v>
      </c>
      <c r="AS86" s="170">
        <f>IF('Indicator Data'!AZ90="No Data",1,IF('Indicator Data imputation'!AT89&lt;&gt;"",1,0))</f>
        <v>0</v>
      </c>
      <c r="AT86" s="170">
        <f>IF('Indicator Data'!BA90="No Data",1,IF('Indicator Data imputation'!AU89&lt;&gt;"",1,0))</f>
        <v>0</v>
      </c>
      <c r="AU86" s="170">
        <f>IF('Indicator Data'!BB90="No Data",1,IF('Indicator Data imputation'!AV89&lt;&gt;"",1,0))</f>
        <v>0</v>
      </c>
      <c r="AV86" s="170">
        <f>IF('Indicator Data'!BC90="No Data",1,IF('Indicator Data imputation'!AW89&lt;&gt;"",1,0))</f>
        <v>0</v>
      </c>
      <c r="AW86" s="170">
        <f>IF('Indicator Data'!BD90="No Data",1,IF('Indicator Data imputation'!AX89&lt;&gt;"",1,0))</f>
        <v>0</v>
      </c>
      <c r="AX86" s="170">
        <f>IF('Indicator Data'!BE90="No Data",1,IF('Indicator Data imputation'!AY89&lt;&gt;"",1,0))</f>
        <v>0</v>
      </c>
      <c r="AY86" s="170">
        <f>IF('Indicator Data'!BF90="No Data",1,IF('Indicator Data imputation'!AZ89&lt;&gt;"",1,0))</f>
        <v>0</v>
      </c>
      <c r="AZ86" s="170">
        <f>IF('Indicator Data'!BG90="No Data",1,IF('Indicator Data imputation'!BA89&lt;&gt;"",1,0))</f>
        <v>0</v>
      </c>
      <c r="BA86" s="5">
        <f t="shared" si="2"/>
        <v>3</v>
      </c>
      <c r="BB86" s="172">
        <f t="shared" si="3"/>
        <v>5.8823529411764705E-2</v>
      </c>
    </row>
    <row r="87" spans="1:54" x14ac:dyDescent="0.25">
      <c r="A87" s="5" t="s">
        <v>162</v>
      </c>
      <c r="B87" s="170">
        <f>IF('Indicator Data'!I91="No Data",1,IF('Indicator Data imputation'!C90&lt;&gt;"",1,0))</f>
        <v>0</v>
      </c>
      <c r="C87" s="170">
        <f>IF('Indicator Data'!J91="No Data",1,IF('Indicator Data imputation'!D90&lt;&gt;"",1,0))</f>
        <v>0</v>
      </c>
      <c r="D87" s="170">
        <f>IF('Indicator Data'!K91="No Data",1,IF('Indicator Data imputation'!E90&lt;&gt;"",1,0))</f>
        <v>0</v>
      </c>
      <c r="E87" s="170">
        <f>IF('Indicator Data'!L91="No Data",1,IF('Indicator Data imputation'!F90&lt;&gt;"",1,0))</f>
        <v>0</v>
      </c>
      <c r="F87" s="170">
        <f>IF('Indicator Data'!M91="No Data",1,IF('Indicator Data imputation'!G90&lt;&gt;"",1,0))</f>
        <v>0</v>
      </c>
      <c r="G87" s="170">
        <f>IF('Indicator Data'!N91="No Data",1,IF('Indicator Data imputation'!H90&lt;&gt;"",1,0))</f>
        <v>0</v>
      </c>
      <c r="H87" s="170">
        <f>IF('Indicator Data'!O91="No Data",1,IF('Indicator Data imputation'!I90&lt;&gt;"",1,0))</f>
        <v>0</v>
      </c>
      <c r="I87" s="170">
        <f>IF('Indicator Data'!P91="No Data",1,IF('Indicator Data imputation'!J90&lt;&gt;"",1,0))</f>
        <v>0</v>
      </c>
      <c r="J87" s="170">
        <f>IF('Indicator Data'!Q91="No Data",1,IF('Indicator Data imputation'!K90&lt;&gt;"",1,0))</f>
        <v>0</v>
      </c>
      <c r="K87" s="170">
        <f>IF('Indicator Data'!R91="No Data",1,IF('Indicator Data imputation'!L90&lt;&gt;"",1,0))</f>
        <v>0</v>
      </c>
      <c r="L87" s="170">
        <f>IF('Indicator Data'!S91="No Data",1,IF('Indicator Data imputation'!M90&lt;&gt;"",1,0))</f>
        <v>0</v>
      </c>
      <c r="M87" s="170">
        <f>IF('Indicator Data'!T91="No Data",1,IF('Indicator Data imputation'!N90&lt;&gt;"",1,0))</f>
        <v>0</v>
      </c>
      <c r="N87" s="170">
        <f>IF('Indicator Data'!U91="No Data",1,IF('Indicator Data imputation'!O90&lt;&gt;"",1,0))</f>
        <v>0</v>
      </c>
      <c r="O87" s="170">
        <f>IF('Indicator Data'!V91="No Data",1,IF('Indicator Data imputation'!P90&lt;&gt;"",1,0))</f>
        <v>0</v>
      </c>
      <c r="P87" s="170">
        <f>IF('Indicator Data'!W91="No Data",1,IF('Indicator Data imputation'!Q90&lt;&gt;"",1,0))</f>
        <v>0</v>
      </c>
      <c r="Q87" s="170">
        <f>IF('Indicator Data'!X91="No Data",1,IF('Indicator Data imputation'!R90&lt;&gt;"",1,0))</f>
        <v>0</v>
      </c>
      <c r="R87" s="170">
        <f>IF('Indicator Data'!Y91="No Data",1,IF('Indicator Data imputation'!S90&lt;&gt;"",1,0))</f>
        <v>0</v>
      </c>
      <c r="S87" s="170">
        <f>IF('Indicator Data'!Z91="No Data",1,IF('Indicator Data imputation'!T90&lt;&gt;"",1,0))</f>
        <v>0</v>
      </c>
      <c r="T87" s="170">
        <f>IF('Indicator Data'!AA91="No Data",1,IF('Indicator Data imputation'!U90&lt;&gt;"",1,0))</f>
        <v>0</v>
      </c>
      <c r="U87" s="170">
        <f>IF('Indicator Data'!AB91="No Data",1,IF('Indicator Data imputation'!V90&lt;&gt;"",1,0))</f>
        <v>0</v>
      </c>
      <c r="V87" s="170">
        <f>IF('Indicator Data'!AC91="No Data",1,IF('Indicator Data imputation'!W90&lt;&gt;"",1,0))</f>
        <v>0</v>
      </c>
      <c r="W87" s="170">
        <f>IF('Indicator Data'!AD91="No Data",1,IF('Indicator Data imputation'!X90&lt;&gt;"",1,0))</f>
        <v>0</v>
      </c>
      <c r="X87" s="170">
        <f>IF('Indicator Data'!AE91="No Data",1,IF('Indicator Data imputation'!Y90&lt;&gt;"",1,0))</f>
        <v>0</v>
      </c>
      <c r="Y87" s="170">
        <f>IF('Indicator Data'!AF91="No Data",1,IF('Indicator Data imputation'!Z90&lt;&gt;"",1,0))</f>
        <v>0</v>
      </c>
      <c r="Z87" s="170">
        <f>IF('Indicator Data'!AG91="No Data",1,IF('Indicator Data imputation'!AA90&lt;&gt;"",1,0))</f>
        <v>0</v>
      </c>
      <c r="AA87" s="170">
        <f>IF('Indicator Data'!AH91="No Data",1,IF('Indicator Data imputation'!AB90&lt;&gt;"",1,0))</f>
        <v>0</v>
      </c>
      <c r="AB87" s="170">
        <f>IF('Indicator Data'!AI91="No Data",1,IF('Indicator Data imputation'!AC90&lt;&gt;"",1,0))</f>
        <v>0</v>
      </c>
      <c r="AC87" s="170">
        <f>IF('Indicator Data'!AJ91="No Data",1,IF('Indicator Data imputation'!AD90&lt;&gt;"",1,0))</f>
        <v>0</v>
      </c>
      <c r="AD87" s="170">
        <f>IF('Indicator Data'!AK91="No Data",1,IF('Indicator Data imputation'!AE90&lt;&gt;"",1,0))</f>
        <v>0</v>
      </c>
      <c r="AE87" s="170">
        <f>IF('Indicator Data'!AL91="No Data",1,IF('Indicator Data imputation'!AF90&lt;&gt;"",1,0))</f>
        <v>0</v>
      </c>
      <c r="AF87" s="170">
        <f>IF('Indicator Data'!AM91="No Data",1,IF('Indicator Data imputation'!AG90&lt;&gt;"",1,0))</f>
        <v>0</v>
      </c>
      <c r="AG87" s="170">
        <f>IF('Indicator Data'!AN91="No Data",1,IF('Indicator Data imputation'!AH90&lt;&gt;"",1,0))</f>
        <v>0</v>
      </c>
      <c r="AH87" s="170">
        <f>IF('Indicator Data'!AO91="No Data",1,IF('Indicator Data imputation'!AI90&lt;&gt;"",1,0))</f>
        <v>0</v>
      </c>
      <c r="AI87" s="170">
        <f>IF('Indicator Data'!AP91="No Data",1,IF('Indicator Data imputation'!AJ90&lt;&gt;"",1,0))</f>
        <v>0</v>
      </c>
      <c r="AJ87" s="170">
        <f>IF('Indicator Data'!AQ91="No Data",1,IF('Indicator Data imputation'!AK90&lt;&gt;"",1,0))</f>
        <v>0</v>
      </c>
      <c r="AK87" s="170">
        <f>IF('Indicator Data'!AR91="No Data",1,IF('Indicator Data imputation'!AL90&lt;&gt;"",1,0))</f>
        <v>0</v>
      </c>
      <c r="AL87" s="170">
        <f>IF('Indicator Data'!AS91="No Data",1,IF('Indicator Data imputation'!AM90&lt;&gt;"",1,0))</f>
        <v>0</v>
      </c>
      <c r="AM87" s="170">
        <f>IF('Indicator Data'!AT91="No Data",1,IF('Indicator Data imputation'!AN90&lt;&gt;"",1,0))</f>
        <v>0</v>
      </c>
      <c r="AN87" s="170">
        <f>IF('Indicator Data'!AU91="No Data",1,IF('Indicator Data imputation'!AO90&lt;&gt;"",1,0))</f>
        <v>0</v>
      </c>
      <c r="AO87" s="170">
        <f>IF('Indicator Data'!AV91="No Data",1,IF('Indicator Data imputation'!AP90&lt;&gt;"",1,0))</f>
        <v>0</v>
      </c>
      <c r="AP87" s="170">
        <f>IF('Indicator Data'!AW91="No Data",1,IF('Indicator Data imputation'!AQ90&lt;&gt;"",1,0))</f>
        <v>0</v>
      </c>
      <c r="AQ87" s="170">
        <f>IF('Indicator Data'!AX91="No Data",1,IF('Indicator Data imputation'!AR90&lt;&gt;"",1,0))</f>
        <v>0</v>
      </c>
      <c r="AR87" s="170">
        <f>IF('Indicator Data'!AY91="No Data",1,IF('Indicator Data imputation'!AS90&lt;&gt;"",1,0))</f>
        <v>0</v>
      </c>
      <c r="AS87" s="170">
        <f>IF('Indicator Data'!AZ91="No Data",1,IF('Indicator Data imputation'!AT90&lt;&gt;"",1,0))</f>
        <v>0</v>
      </c>
      <c r="AT87" s="170">
        <f>IF('Indicator Data'!BA91="No Data",1,IF('Indicator Data imputation'!AU90&lt;&gt;"",1,0))</f>
        <v>0</v>
      </c>
      <c r="AU87" s="170">
        <f>IF('Indicator Data'!BB91="No Data",1,IF('Indicator Data imputation'!AV90&lt;&gt;"",1,0))</f>
        <v>0</v>
      </c>
      <c r="AV87" s="170">
        <f>IF('Indicator Data'!BC91="No Data",1,IF('Indicator Data imputation'!AW90&lt;&gt;"",1,0))</f>
        <v>0</v>
      </c>
      <c r="AW87" s="170">
        <f>IF('Indicator Data'!BD91="No Data",1,IF('Indicator Data imputation'!AX90&lt;&gt;"",1,0))</f>
        <v>0</v>
      </c>
      <c r="AX87" s="170">
        <f>IF('Indicator Data'!BE91="No Data",1,IF('Indicator Data imputation'!AY90&lt;&gt;"",1,0))</f>
        <v>0</v>
      </c>
      <c r="AY87" s="170">
        <f>IF('Indicator Data'!BF91="No Data",1,IF('Indicator Data imputation'!AZ90&lt;&gt;"",1,0))</f>
        <v>0</v>
      </c>
      <c r="AZ87" s="170">
        <f>IF('Indicator Data'!BG91="No Data",1,IF('Indicator Data imputation'!BA90&lt;&gt;"",1,0))</f>
        <v>0</v>
      </c>
      <c r="BA87" s="5">
        <f t="shared" si="2"/>
        <v>0</v>
      </c>
      <c r="BB87" s="172">
        <f t="shared" si="3"/>
        <v>0</v>
      </c>
    </row>
    <row r="88" spans="1:54" x14ac:dyDescent="0.25">
      <c r="A88" s="5" t="s">
        <v>164</v>
      </c>
      <c r="B88" s="170">
        <f>IF('Indicator Data'!I92="No Data",1,IF('Indicator Data imputation'!C91&lt;&gt;"",1,0))</f>
        <v>0</v>
      </c>
      <c r="C88" s="170">
        <f>IF('Indicator Data'!J92="No Data",1,IF('Indicator Data imputation'!D91&lt;&gt;"",1,0))</f>
        <v>0</v>
      </c>
      <c r="D88" s="170">
        <f>IF('Indicator Data'!K92="No Data",1,IF('Indicator Data imputation'!E91&lt;&gt;"",1,0))</f>
        <v>0</v>
      </c>
      <c r="E88" s="170">
        <f>IF('Indicator Data'!L92="No Data",1,IF('Indicator Data imputation'!F91&lt;&gt;"",1,0))</f>
        <v>1</v>
      </c>
      <c r="F88" s="170">
        <f>IF('Indicator Data'!M92="No Data",1,IF('Indicator Data imputation'!G91&lt;&gt;"",1,0))</f>
        <v>0</v>
      </c>
      <c r="G88" s="170">
        <f>IF('Indicator Data'!N92="No Data",1,IF('Indicator Data imputation'!H91&lt;&gt;"",1,0))</f>
        <v>0</v>
      </c>
      <c r="H88" s="170">
        <f>IF('Indicator Data'!O92="No Data",1,IF('Indicator Data imputation'!I91&lt;&gt;"",1,0))</f>
        <v>0</v>
      </c>
      <c r="I88" s="170">
        <f>IF('Indicator Data'!P92="No Data",1,IF('Indicator Data imputation'!J91&lt;&gt;"",1,0))</f>
        <v>0</v>
      </c>
      <c r="J88" s="170">
        <f>IF('Indicator Data'!Q92="No Data",1,IF('Indicator Data imputation'!K91&lt;&gt;"",1,0))</f>
        <v>0</v>
      </c>
      <c r="K88" s="170">
        <f>IF('Indicator Data'!R92="No Data",1,IF('Indicator Data imputation'!L91&lt;&gt;"",1,0))</f>
        <v>1</v>
      </c>
      <c r="L88" s="170">
        <f>IF('Indicator Data'!S92="No Data",1,IF('Indicator Data imputation'!M91&lt;&gt;"",1,0))</f>
        <v>0</v>
      </c>
      <c r="M88" s="170">
        <f>IF('Indicator Data'!T92="No Data",1,IF('Indicator Data imputation'!N91&lt;&gt;"",1,0))</f>
        <v>0</v>
      </c>
      <c r="N88" s="170">
        <f>IF('Indicator Data'!U92="No Data",1,IF('Indicator Data imputation'!O91&lt;&gt;"",1,0))</f>
        <v>0</v>
      </c>
      <c r="O88" s="170">
        <f>IF('Indicator Data'!V92="No Data",1,IF('Indicator Data imputation'!P91&lt;&gt;"",1,0))</f>
        <v>0</v>
      </c>
      <c r="P88" s="170">
        <f>IF('Indicator Data'!W92="No Data",1,IF('Indicator Data imputation'!Q91&lt;&gt;"",1,0))</f>
        <v>0</v>
      </c>
      <c r="Q88" s="170">
        <f>IF('Indicator Data'!X92="No Data",1,IF('Indicator Data imputation'!R91&lt;&gt;"",1,0))</f>
        <v>0</v>
      </c>
      <c r="R88" s="170">
        <f>IF('Indicator Data'!Y92="No Data",1,IF('Indicator Data imputation'!S91&lt;&gt;"",1,0))</f>
        <v>0</v>
      </c>
      <c r="S88" s="170">
        <f>IF('Indicator Data'!Z92="No Data",1,IF('Indicator Data imputation'!T91&lt;&gt;"",1,0))</f>
        <v>0</v>
      </c>
      <c r="T88" s="170">
        <f>IF('Indicator Data'!AA92="No Data",1,IF('Indicator Data imputation'!U91&lt;&gt;"",1,0))</f>
        <v>0</v>
      </c>
      <c r="U88" s="170">
        <f>IF('Indicator Data'!AB92="No Data",1,IF('Indicator Data imputation'!V91&lt;&gt;"",1,0))</f>
        <v>1</v>
      </c>
      <c r="V88" s="170">
        <f>IF('Indicator Data'!AC92="No Data",1,IF('Indicator Data imputation'!W91&lt;&gt;"",1,0))</f>
        <v>0</v>
      </c>
      <c r="W88" s="170">
        <f>IF('Indicator Data'!AD92="No Data",1,IF('Indicator Data imputation'!X91&lt;&gt;"",1,0))</f>
        <v>0</v>
      </c>
      <c r="X88" s="170">
        <f>IF('Indicator Data'!AE92="No Data",1,IF('Indicator Data imputation'!Y91&lt;&gt;"",1,0))</f>
        <v>1</v>
      </c>
      <c r="Y88" s="170">
        <f>IF('Indicator Data'!AF92="No Data",1,IF('Indicator Data imputation'!Z91&lt;&gt;"",1,0))</f>
        <v>1</v>
      </c>
      <c r="Z88" s="170">
        <f>IF('Indicator Data'!AG92="No Data",1,IF('Indicator Data imputation'!AA91&lt;&gt;"",1,0))</f>
        <v>0</v>
      </c>
      <c r="AA88" s="170">
        <f>IF('Indicator Data'!AH92="No Data",1,IF('Indicator Data imputation'!AB91&lt;&gt;"",1,0))</f>
        <v>0</v>
      </c>
      <c r="AB88" s="170">
        <f>IF('Indicator Data'!AI92="No Data",1,IF('Indicator Data imputation'!AC91&lt;&gt;"",1,0))</f>
        <v>0</v>
      </c>
      <c r="AC88" s="170">
        <f>IF('Indicator Data'!AJ92="No Data",1,IF('Indicator Data imputation'!AD91&lt;&gt;"",1,0))</f>
        <v>0</v>
      </c>
      <c r="AD88" s="170">
        <f>IF('Indicator Data'!AK92="No Data",1,IF('Indicator Data imputation'!AE91&lt;&gt;"",1,0))</f>
        <v>0</v>
      </c>
      <c r="AE88" s="170">
        <f>IF('Indicator Data'!AL92="No Data",1,IF('Indicator Data imputation'!AF91&lt;&gt;"",1,0))</f>
        <v>0</v>
      </c>
      <c r="AF88" s="170">
        <f>IF('Indicator Data'!AM92="No Data",1,IF('Indicator Data imputation'!AG91&lt;&gt;"",1,0))</f>
        <v>0</v>
      </c>
      <c r="AG88" s="170">
        <f>IF('Indicator Data'!AN92="No Data",1,IF('Indicator Data imputation'!AH91&lt;&gt;"",1,0))</f>
        <v>0</v>
      </c>
      <c r="AH88" s="170">
        <f>IF('Indicator Data'!AO92="No Data",1,IF('Indicator Data imputation'!AI91&lt;&gt;"",1,0))</f>
        <v>0</v>
      </c>
      <c r="AI88" s="170">
        <f>IF('Indicator Data'!AP92="No Data",1,IF('Indicator Data imputation'!AJ91&lt;&gt;"",1,0))</f>
        <v>1</v>
      </c>
      <c r="AJ88" s="170">
        <f>IF('Indicator Data'!AQ92="No Data",1,IF('Indicator Data imputation'!AK91&lt;&gt;"",1,0))</f>
        <v>1</v>
      </c>
      <c r="AK88" s="170">
        <f>IF('Indicator Data'!AR92="No Data",1,IF('Indicator Data imputation'!AL91&lt;&gt;"",1,0))</f>
        <v>1</v>
      </c>
      <c r="AL88" s="170">
        <f>IF('Indicator Data'!AS92="No Data",1,IF('Indicator Data imputation'!AM91&lt;&gt;"",1,0))</f>
        <v>0</v>
      </c>
      <c r="AM88" s="170">
        <f>IF('Indicator Data'!AT92="No Data",1,IF('Indicator Data imputation'!AN91&lt;&gt;"",1,0))</f>
        <v>1</v>
      </c>
      <c r="AN88" s="170">
        <f>IF('Indicator Data'!AU92="No Data",1,IF('Indicator Data imputation'!AO91&lt;&gt;"",1,0))</f>
        <v>0</v>
      </c>
      <c r="AO88" s="170">
        <f>IF('Indicator Data'!AV92="No Data",1,IF('Indicator Data imputation'!AP91&lt;&gt;"",1,0))</f>
        <v>1</v>
      </c>
      <c r="AP88" s="170">
        <f>IF('Indicator Data'!AW92="No Data",1,IF('Indicator Data imputation'!AQ91&lt;&gt;"",1,0))</f>
        <v>0</v>
      </c>
      <c r="AQ88" s="170">
        <f>IF('Indicator Data'!AX92="No Data",1,IF('Indicator Data imputation'!AR91&lt;&gt;"",1,0))</f>
        <v>0</v>
      </c>
      <c r="AR88" s="170">
        <f>IF('Indicator Data'!AY92="No Data",1,IF('Indicator Data imputation'!AS91&lt;&gt;"",1,0))</f>
        <v>0</v>
      </c>
      <c r="AS88" s="170">
        <f>IF('Indicator Data'!AZ92="No Data",1,IF('Indicator Data imputation'!AT91&lt;&gt;"",1,0))</f>
        <v>0</v>
      </c>
      <c r="AT88" s="170">
        <f>IF('Indicator Data'!BA92="No Data",1,IF('Indicator Data imputation'!AU91&lt;&gt;"",1,0))</f>
        <v>0</v>
      </c>
      <c r="AU88" s="170">
        <f>IF('Indicator Data'!BB92="No Data",1,IF('Indicator Data imputation'!AV91&lt;&gt;"",1,0))</f>
        <v>0</v>
      </c>
      <c r="AV88" s="170">
        <f>IF('Indicator Data'!BC92="No Data",1,IF('Indicator Data imputation'!AW91&lt;&gt;"",1,0))</f>
        <v>0</v>
      </c>
      <c r="AW88" s="170">
        <f>IF('Indicator Data'!BD92="No Data",1,IF('Indicator Data imputation'!AX91&lt;&gt;"",1,0))</f>
        <v>0</v>
      </c>
      <c r="AX88" s="170">
        <f>IF('Indicator Data'!BE92="No Data",1,IF('Indicator Data imputation'!AY91&lt;&gt;"",1,0))</f>
        <v>0</v>
      </c>
      <c r="AY88" s="170">
        <f>IF('Indicator Data'!BF92="No Data",1,IF('Indicator Data imputation'!AZ91&lt;&gt;"",1,0))</f>
        <v>0</v>
      </c>
      <c r="AZ88" s="170">
        <f>IF('Indicator Data'!BG92="No Data",1,IF('Indicator Data imputation'!BA91&lt;&gt;"",1,0))</f>
        <v>0</v>
      </c>
      <c r="BA88" s="5">
        <f t="shared" si="2"/>
        <v>10</v>
      </c>
      <c r="BB88" s="172">
        <f t="shared" si="3"/>
        <v>0.19607843137254902</v>
      </c>
    </row>
    <row r="89" spans="1:54" x14ac:dyDescent="0.25">
      <c r="A89" s="5" t="s">
        <v>166</v>
      </c>
      <c r="B89" s="170">
        <f>IF('Indicator Data'!I93="No Data",1,IF('Indicator Data imputation'!C92&lt;&gt;"",1,0))</f>
        <v>0</v>
      </c>
      <c r="C89" s="170">
        <f>IF('Indicator Data'!J93="No Data",1,IF('Indicator Data imputation'!D92&lt;&gt;"",1,0))</f>
        <v>0</v>
      </c>
      <c r="D89" s="170">
        <f>IF('Indicator Data'!K93="No Data",1,IF('Indicator Data imputation'!E92&lt;&gt;"",1,0))</f>
        <v>0</v>
      </c>
      <c r="E89" s="170">
        <f>IF('Indicator Data'!L93="No Data",1,IF('Indicator Data imputation'!F92&lt;&gt;"",1,0))</f>
        <v>0</v>
      </c>
      <c r="F89" s="170">
        <f>IF('Indicator Data'!M93="No Data",1,IF('Indicator Data imputation'!G92&lt;&gt;"",1,0))</f>
        <v>0</v>
      </c>
      <c r="G89" s="170">
        <f>IF('Indicator Data'!N93="No Data",1,IF('Indicator Data imputation'!H92&lt;&gt;"",1,0))</f>
        <v>0</v>
      </c>
      <c r="H89" s="170">
        <f>IF('Indicator Data'!O93="No Data",1,IF('Indicator Data imputation'!I92&lt;&gt;"",1,0))</f>
        <v>0</v>
      </c>
      <c r="I89" s="170">
        <f>IF('Indicator Data'!P93="No Data",1,IF('Indicator Data imputation'!J92&lt;&gt;"",1,0))</f>
        <v>0</v>
      </c>
      <c r="J89" s="170">
        <f>IF('Indicator Data'!Q93="No Data",1,IF('Indicator Data imputation'!K92&lt;&gt;"",1,0))</f>
        <v>1</v>
      </c>
      <c r="K89" s="170">
        <f>IF('Indicator Data'!R93="No Data",1,IF('Indicator Data imputation'!L92&lt;&gt;"",1,0))</f>
        <v>1</v>
      </c>
      <c r="L89" s="170">
        <f>IF('Indicator Data'!S93="No Data",1,IF('Indicator Data imputation'!M92&lt;&gt;"",1,0))</f>
        <v>0</v>
      </c>
      <c r="M89" s="170">
        <f>IF('Indicator Data'!T93="No Data",1,IF('Indicator Data imputation'!N92&lt;&gt;"",1,0))</f>
        <v>0</v>
      </c>
      <c r="N89" s="170">
        <f>IF('Indicator Data'!U93="No Data",1,IF('Indicator Data imputation'!O92&lt;&gt;"",1,0))</f>
        <v>0</v>
      </c>
      <c r="O89" s="170">
        <f>IF('Indicator Data'!V93="No Data",1,IF('Indicator Data imputation'!P92&lt;&gt;"",1,0))</f>
        <v>1</v>
      </c>
      <c r="P89" s="170">
        <f>IF('Indicator Data'!W93="No Data",1,IF('Indicator Data imputation'!Q92&lt;&gt;"",1,0))</f>
        <v>1</v>
      </c>
      <c r="Q89" s="170">
        <f>IF('Indicator Data'!X93="No Data",1,IF('Indicator Data imputation'!R92&lt;&gt;"",1,0))</f>
        <v>0</v>
      </c>
      <c r="R89" s="170">
        <f>IF('Indicator Data'!Y93="No Data",1,IF('Indicator Data imputation'!S92&lt;&gt;"",1,0))</f>
        <v>1</v>
      </c>
      <c r="S89" s="170">
        <f>IF('Indicator Data'!Z93="No Data",1,IF('Indicator Data imputation'!T92&lt;&gt;"",1,0))</f>
        <v>0</v>
      </c>
      <c r="T89" s="170">
        <f>IF('Indicator Data'!AA93="No Data",1,IF('Indicator Data imputation'!U92&lt;&gt;"",1,0))</f>
        <v>0</v>
      </c>
      <c r="U89" s="170">
        <f>IF('Indicator Data'!AB93="No Data",1,IF('Indicator Data imputation'!V92&lt;&gt;"",1,0))</f>
        <v>1</v>
      </c>
      <c r="V89" s="170">
        <f>IF('Indicator Data'!AC93="No Data",1,IF('Indicator Data imputation'!W92&lt;&gt;"",1,0))</f>
        <v>1</v>
      </c>
      <c r="W89" s="170">
        <f>IF('Indicator Data'!AD93="No Data",1,IF('Indicator Data imputation'!X92&lt;&gt;"",1,0))</f>
        <v>0</v>
      </c>
      <c r="X89" s="170">
        <f>IF('Indicator Data'!AE93="No Data",1,IF('Indicator Data imputation'!Y92&lt;&gt;"",1,0))</f>
        <v>0</v>
      </c>
      <c r="Y89" s="170">
        <f>IF('Indicator Data'!AF93="No Data",1,IF('Indicator Data imputation'!Z92&lt;&gt;"",1,0))</f>
        <v>1</v>
      </c>
      <c r="Z89" s="170">
        <f>IF('Indicator Data'!AG93="No Data",1,IF('Indicator Data imputation'!AA92&lt;&gt;"",1,0))</f>
        <v>1</v>
      </c>
      <c r="AA89" s="170">
        <f>IF('Indicator Data'!AH93="No Data",1,IF('Indicator Data imputation'!AB92&lt;&gt;"",1,0))</f>
        <v>0</v>
      </c>
      <c r="AB89" s="170">
        <f>IF('Indicator Data'!AI93="No Data",1,IF('Indicator Data imputation'!AC92&lt;&gt;"",1,0))</f>
        <v>0</v>
      </c>
      <c r="AC89" s="170">
        <f>IF('Indicator Data'!AJ93="No Data",1,IF('Indicator Data imputation'!AD92&lt;&gt;"",1,0))</f>
        <v>0</v>
      </c>
      <c r="AD89" s="170">
        <f>IF('Indicator Data'!AK93="No Data",1,IF('Indicator Data imputation'!AE92&lt;&gt;"",1,0))</f>
        <v>0</v>
      </c>
      <c r="AE89" s="170">
        <f>IF('Indicator Data'!AL93="No Data",1,IF('Indicator Data imputation'!AF92&lt;&gt;"",1,0))</f>
        <v>0</v>
      </c>
      <c r="AF89" s="170">
        <f>IF('Indicator Data'!AM93="No Data",1,IF('Indicator Data imputation'!AG92&lt;&gt;"",1,0))</f>
        <v>0</v>
      </c>
      <c r="AG89" s="170">
        <f>IF('Indicator Data'!AN93="No Data",1,IF('Indicator Data imputation'!AH92&lt;&gt;"",1,0))</f>
        <v>0</v>
      </c>
      <c r="AH89" s="170">
        <f>IF('Indicator Data'!AO93="No Data",1,IF('Indicator Data imputation'!AI92&lt;&gt;"",1,0))</f>
        <v>0</v>
      </c>
      <c r="AI89" s="170">
        <f>IF('Indicator Data'!AP93="No Data",1,IF('Indicator Data imputation'!AJ92&lt;&gt;"",1,0))</f>
        <v>1</v>
      </c>
      <c r="AJ89" s="170">
        <f>IF('Indicator Data'!AQ93="No Data",1,IF('Indicator Data imputation'!AK92&lt;&gt;"",1,0))</f>
        <v>1</v>
      </c>
      <c r="AK89" s="170">
        <f>IF('Indicator Data'!AR93="No Data",1,IF('Indicator Data imputation'!AL92&lt;&gt;"",1,0))</f>
        <v>1</v>
      </c>
      <c r="AL89" s="170">
        <f>IF('Indicator Data'!AS93="No Data",1,IF('Indicator Data imputation'!AM92&lt;&gt;"",1,0))</f>
        <v>0</v>
      </c>
      <c r="AM89" s="170">
        <f>IF('Indicator Data'!AT93="No Data",1,IF('Indicator Data imputation'!AN92&lt;&gt;"",1,0))</f>
        <v>0</v>
      </c>
      <c r="AN89" s="170">
        <f>IF('Indicator Data'!AU93="No Data",1,IF('Indicator Data imputation'!AO92&lt;&gt;"",1,0))</f>
        <v>0</v>
      </c>
      <c r="AO89" s="170">
        <f>IF('Indicator Data'!AV93="No Data",1,IF('Indicator Data imputation'!AP92&lt;&gt;"",1,0))</f>
        <v>0</v>
      </c>
      <c r="AP89" s="170">
        <f>IF('Indicator Data'!AW93="No Data",1,IF('Indicator Data imputation'!AQ92&lt;&gt;"",1,0))</f>
        <v>0</v>
      </c>
      <c r="AQ89" s="170">
        <f>IF('Indicator Data'!AX93="No Data",1,IF('Indicator Data imputation'!AR92&lt;&gt;"",1,0))</f>
        <v>0</v>
      </c>
      <c r="AR89" s="170">
        <f>IF('Indicator Data'!AY93="No Data",1,IF('Indicator Data imputation'!AS92&lt;&gt;"",1,0))</f>
        <v>0</v>
      </c>
      <c r="AS89" s="170">
        <f>IF('Indicator Data'!AZ93="No Data",1,IF('Indicator Data imputation'!AT92&lt;&gt;"",1,0))</f>
        <v>0</v>
      </c>
      <c r="AT89" s="170">
        <f>IF('Indicator Data'!BA93="No Data",1,IF('Indicator Data imputation'!AU92&lt;&gt;"",1,0))</f>
        <v>0</v>
      </c>
      <c r="AU89" s="170">
        <f>IF('Indicator Data'!BB93="No Data",1,IF('Indicator Data imputation'!AV92&lt;&gt;"",1,0))</f>
        <v>0</v>
      </c>
      <c r="AV89" s="170">
        <f>IF('Indicator Data'!BC93="No Data",1,IF('Indicator Data imputation'!AW92&lt;&gt;"",1,0))</f>
        <v>0</v>
      </c>
      <c r="AW89" s="170">
        <f>IF('Indicator Data'!BD93="No Data",1,IF('Indicator Data imputation'!AX92&lt;&gt;"",1,0))</f>
        <v>0</v>
      </c>
      <c r="AX89" s="170">
        <f>IF('Indicator Data'!BE93="No Data",1,IF('Indicator Data imputation'!AY92&lt;&gt;"",1,0))</f>
        <v>0</v>
      </c>
      <c r="AY89" s="170">
        <f>IF('Indicator Data'!BF93="No Data",1,IF('Indicator Data imputation'!AZ92&lt;&gt;"",1,0))</f>
        <v>0</v>
      </c>
      <c r="AZ89" s="170">
        <f>IF('Indicator Data'!BG93="No Data",1,IF('Indicator Data imputation'!BA92&lt;&gt;"",1,0))</f>
        <v>0</v>
      </c>
      <c r="BA89" s="5">
        <f t="shared" si="2"/>
        <v>12</v>
      </c>
      <c r="BB89" s="172">
        <f t="shared" si="3"/>
        <v>0.23529411764705882</v>
      </c>
    </row>
    <row r="90" spans="1:54" x14ac:dyDescent="0.25">
      <c r="A90" s="5" t="s">
        <v>297</v>
      </c>
      <c r="B90" s="170">
        <f>IF('Indicator Data'!I94="No Data",1,IF('Indicator Data imputation'!C93&lt;&gt;"",1,0))</f>
        <v>0</v>
      </c>
      <c r="C90" s="170">
        <f>IF('Indicator Data'!J94="No Data",1,IF('Indicator Data imputation'!D93&lt;&gt;"",1,0))</f>
        <v>0</v>
      </c>
      <c r="D90" s="170">
        <f>IF('Indicator Data'!K94="No Data",1,IF('Indicator Data imputation'!E93&lt;&gt;"",1,0))</f>
        <v>0</v>
      </c>
      <c r="E90" s="170">
        <f>IF('Indicator Data'!L94="No Data",1,IF('Indicator Data imputation'!F93&lt;&gt;"",1,0))</f>
        <v>0</v>
      </c>
      <c r="F90" s="170">
        <f>IF('Indicator Data'!M94="No Data",1,IF('Indicator Data imputation'!G93&lt;&gt;"",1,0))</f>
        <v>0</v>
      </c>
      <c r="G90" s="170">
        <f>IF('Indicator Data'!N94="No Data",1,IF('Indicator Data imputation'!H93&lt;&gt;"",1,0))</f>
        <v>0</v>
      </c>
      <c r="H90" s="170">
        <f>IF('Indicator Data'!O94="No Data",1,IF('Indicator Data imputation'!I93&lt;&gt;"",1,0))</f>
        <v>0</v>
      </c>
      <c r="I90" s="170">
        <f>IF('Indicator Data'!P94="No Data",1,IF('Indicator Data imputation'!J93&lt;&gt;"",1,0))</f>
        <v>0</v>
      </c>
      <c r="J90" s="170">
        <f>IF('Indicator Data'!Q94="No Data",1,IF('Indicator Data imputation'!K93&lt;&gt;"",1,0))</f>
        <v>0</v>
      </c>
      <c r="K90" s="170">
        <f>IF('Indicator Data'!R94="No Data",1,IF('Indicator Data imputation'!L93&lt;&gt;"",1,0))</f>
        <v>1</v>
      </c>
      <c r="L90" s="170">
        <f>IF('Indicator Data'!S94="No Data",1,IF('Indicator Data imputation'!M93&lt;&gt;"",1,0))</f>
        <v>0</v>
      </c>
      <c r="M90" s="170">
        <f>IF('Indicator Data'!T94="No Data",1,IF('Indicator Data imputation'!N93&lt;&gt;"",1,0))</f>
        <v>0</v>
      </c>
      <c r="N90" s="170">
        <f>IF('Indicator Data'!U94="No Data",1,IF('Indicator Data imputation'!O93&lt;&gt;"",1,0))</f>
        <v>0</v>
      </c>
      <c r="O90" s="170">
        <f>IF('Indicator Data'!V94="No Data",1,IF('Indicator Data imputation'!P93&lt;&gt;"",1,0))</f>
        <v>1</v>
      </c>
      <c r="P90" s="170">
        <f>IF('Indicator Data'!W94="No Data",1,IF('Indicator Data imputation'!Q93&lt;&gt;"",1,0))</f>
        <v>0</v>
      </c>
      <c r="Q90" s="170">
        <f>IF('Indicator Data'!X94="No Data",1,IF('Indicator Data imputation'!R93&lt;&gt;"",1,0))</f>
        <v>0</v>
      </c>
      <c r="R90" s="170">
        <f>IF('Indicator Data'!Y94="No Data",1,IF('Indicator Data imputation'!S93&lt;&gt;"",1,0))</f>
        <v>0</v>
      </c>
      <c r="S90" s="170">
        <f>IF('Indicator Data'!Z94="No Data",1,IF('Indicator Data imputation'!T93&lt;&gt;"",1,0))</f>
        <v>0</v>
      </c>
      <c r="T90" s="170">
        <f>IF('Indicator Data'!AA94="No Data",1,IF('Indicator Data imputation'!U93&lt;&gt;"",1,0))</f>
        <v>0</v>
      </c>
      <c r="U90" s="170">
        <f>IF('Indicator Data'!AB94="No Data",1,IF('Indicator Data imputation'!V93&lt;&gt;"",1,0))</f>
        <v>1</v>
      </c>
      <c r="V90" s="170">
        <f>IF('Indicator Data'!AC94="No Data",1,IF('Indicator Data imputation'!W93&lt;&gt;"",1,0))</f>
        <v>0</v>
      </c>
      <c r="W90" s="170">
        <f>IF('Indicator Data'!AD94="No Data",1,IF('Indicator Data imputation'!X93&lt;&gt;"",1,0))</f>
        <v>0</v>
      </c>
      <c r="X90" s="170">
        <f>IF('Indicator Data'!AE94="No Data",1,IF('Indicator Data imputation'!Y93&lt;&gt;"",1,0))</f>
        <v>0</v>
      </c>
      <c r="Y90" s="170">
        <f>IF('Indicator Data'!AF94="No Data",1,IF('Indicator Data imputation'!Z93&lt;&gt;"",1,0))</f>
        <v>0</v>
      </c>
      <c r="Z90" s="170">
        <f>IF('Indicator Data'!AG94="No Data",1,IF('Indicator Data imputation'!AA93&lt;&gt;"",1,0))</f>
        <v>1</v>
      </c>
      <c r="AA90" s="170">
        <f>IF('Indicator Data'!AH94="No Data",1,IF('Indicator Data imputation'!AB93&lt;&gt;"",1,0))</f>
        <v>0</v>
      </c>
      <c r="AB90" s="170">
        <f>IF('Indicator Data'!AI94="No Data",1,IF('Indicator Data imputation'!AC93&lt;&gt;"",1,0))</f>
        <v>0</v>
      </c>
      <c r="AC90" s="170">
        <f>IF('Indicator Data'!AJ94="No Data",1,IF('Indicator Data imputation'!AD93&lt;&gt;"",1,0))</f>
        <v>0</v>
      </c>
      <c r="AD90" s="170">
        <f>IF('Indicator Data'!AK94="No Data",1,IF('Indicator Data imputation'!AE93&lt;&gt;"",1,0))</f>
        <v>0</v>
      </c>
      <c r="AE90" s="170">
        <f>IF('Indicator Data'!AL94="No Data",1,IF('Indicator Data imputation'!AF93&lt;&gt;"",1,0))</f>
        <v>0</v>
      </c>
      <c r="AF90" s="170">
        <f>IF('Indicator Data'!AM94="No Data",1,IF('Indicator Data imputation'!AG93&lt;&gt;"",1,0))</f>
        <v>0</v>
      </c>
      <c r="AG90" s="170">
        <f>IF('Indicator Data'!AN94="No Data",1,IF('Indicator Data imputation'!AH93&lt;&gt;"",1,0))</f>
        <v>0</v>
      </c>
      <c r="AH90" s="170">
        <f>IF('Indicator Data'!AO94="No Data",1,IF('Indicator Data imputation'!AI93&lt;&gt;"",1,0))</f>
        <v>0</v>
      </c>
      <c r="AI90" s="170">
        <f>IF('Indicator Data'!AP94="No Data",1,IF('Indicator Data imputation'!AJ93&lt;&gt;"",1,0))</f>
        <v>0</v>
      </c>
      <c r="AJ90" s="170">
        <f>IF('Indicator Data'!AQ94="No Data",1,IF('Indicator Data imputation'!AK93&lt;&gt;"",1,0))</f>
        <v>0</v>
      </c>
      <c r="AK90" s="170">
        <f>IF('Indicator Data'!AR94="No Data",1,IF('Indicator Data imputation'!AL93&lt;&gt;"",1,0))</f>
        <v>0</v>
      </c>
      <c r="AL90" s="170">
        <f>IF('Indicator Data'!AS94="No Data",1,IF('Indicator Data imputation'!AM93&lt;&gt;"",1,0))</f>
        <v>0</v>
      </c>
      <c r="AM90" s="170">
        <f>IF('Indicator Data'!AT94="No Data",1,IF('Indicator Data imputation'!AN93&lt;&gt;"",1,0))</f>
        <v>0</v>
      </c>
      <c r="AN90" s="170">
        <f>IF('Indicator Data'!AU94="No Data",1,IF('Indicator Data imputation'!AO93&lt;&gt;"",1,0))</f>
        <v>0</v>
      </c>
      <c r="AO90" s="170">
        <f>IF('Indicator Data'!AV94="No Data",1,IF('Indicator Data imputation'!AP93&lt;&gt;"",1,0))</f>
        <v>0</v>
      </c>
      <c r="AP90" s="170">
        <f>IF('Indicator Data'!AW94="No Data",1,IF('Indicator Data imputation'!AQ93&lt;&gt;"",1,0))</f>
        <v>0</v>
      </c>
      <c r="AQ90" s="170">
        <f>IF('Indicator Data'!AX94="No Data",1,IF('Indicator Data imputation'!AR93&lt;&gt;"",1,0))</f>
        <v>0</v>
      </c>
      <c r="AR90" s="170">
        <f>IF('Indicator Data'!AY94="No Data",1,IF('Indicator Data imputation'!AS93&lt;&gt;"",1,0))</f>
        <v>0</v>
      </c>
      <c r="AS90" s="170">
        <f>IF('Indicator Data'!AZ94="No Data",1,IF('Indicator Data imputation'!AT93&lt;&gt;"",1,0))</f>
        <v>0</v>
      </c>
      <c r="AT90" s="170">
        <f>IF('Indicator Data'!BA94="No Data",1,IF('Indicator Data imputation'!AU93&lt;&gt;"",1,0))</f>
        <v>0</v>
      </c>
      <c r="AU90" s="170">
        <f>IF('Indicator Data'!BB94="No Data",1,IF('Indicator Data imputation'!AV93&lt;&gt;"",1,0))</f>
        <v>0</v>
      </c>
      <c r="AV90" s="170">
        <f>IF('Indicator Data'!BC94="No Data",1,IF('Indicator Data imputation'!AW93&lt;&gt;"",1,0))</f>
        <v>0</v>
      </c>
      <c r="AW90" s="170">
        <f>IF('Indicator Data'!BD94="No Data",1,IF('Indicator Data imputation'!AX93&lt;&gt;"",1,0))</f>
        <v>0</v>
      </c>
      <c r="AX90" s="170">
        <f>IF('Indicator Data'!BE94="No Data",1,IF('Indicator Data imputation'!AY93&lt;&gt;"",1,0))</f>
        <v>0</v>
      </c>
      <c r="AY90" s="170">
        <f>IF('Indicator Data'!BF94="No Data",1,IF('Indicator Data imputation'!AZ93&lt;&gt;"",1,0))</f>
        <v>0</v>
      </c>
      <c r="AZ90" s="170">
        <f>IF('Indicator Data'!BG94="No Data",1,IF('Indicator Data imputation'!BA93&lt;&gt;"",1,0))</f>
        <v>0</v>
      </c>
      <c r="BA90" s="5">
        <f t="shared" si="2"/>
        <v>4</v>
      </c>
      <c r="BB90" s="172">
        <f t="shared" si="3"/>
        <v>7.8431372549019607E-2</v>
      </c>
    </row>
    <row r="91" spans="1:54" x14ac:dyDescent="0.25">
      <c r="A91" s="5" t="s">
        <v>167</v>
      </c>
      <c r="B91" s="170">
        <f>IF('Indicator Data'!I95="No Data",1,IF('Indicator Data imputation'!C94&lt;&gt;"",1,0))</f>
        <v>0</v>
      </c>
      <c r="C91" s="170">
        <f>IF('Indicator Data'!J95="No Data",1,IF('Indicator Data imputation'!D94&lt;&gt;"",1,0))</f>
        <v>0</v>
      </c>
      <c r="D91" s="170">
        <f>IF('Indicator Data'!K95="No Data",1,IF('Indicator Data imputation'!E94&lt;&gt;"",1,0))</f>
        <v>0</v>
      </c>
      <c r="E91" s="170">
        <f>IF('Indicator Data'!L95="No Data",1,IF('Indicator Data imputation'!F94&lt;&gt;"",1,0))</f>
        <v>0</v>
      </c>
      <c r="F91" s="170">
        <f>IF('Indicator Data'!M95="No Data",1,IF('Indicator Data imputation'!G94&lt;&gt;"",1,0))</f>
        <v>0</v>
      </c>
      <c r="G91" s="170">
        <f>IF('Indicator Data'!N95="No Data",1,IF('Indicator Data imputation'!H94&lt;&gt;"",1,0))</f>
        <v>0</v>
      </c>
      <c r="H91" s="170">
        <f>IF('Indicator Data'!O95="No Data",1,IF('Indicator Data imputation'!I94&lt;&gt;"",1,0))</f>
        <v>0</v>
      </c>
      <c r="I91" s="170">
        <f>IF('Indicator Data'!P95="No Data",1,IF('Indicator Data imputation'!J94&lt;&gt;"",1,0))</f>
        <v>0</v>
      </c>
      <c r="J91" s="170">
        <f>IF('Indicator Data'!Q95="No Data",1,IF('Indicator Data imputation'!K94&lt;&gt;"",1,0))</f>
        <v>0</v>
      </c>
      <c r="K91" s="170">
        <f>IF('Indicator Data'!R95="No Data",1,IF('Indicator Data imputation'!L94&lt;&gt;"",1,0))</f>
        <v>1</v>
      </c>
      <c r="L91" s="170">
        <f>IF('Indicator Data'!S95="No Data",1,IF('Indicator Data imputation'!M94&lt;&gt;"",1,0))</f>
        <v>0</v>
      </c>
      <c r="M91" s="170">
        <f>IF('Indicator Data'!T95="No Data",1,IF('Indicator Data imputation'!N94&lt;&gt;"",1,0))</f>
        <v>0</v>
      </c>
      <c r="N91" s="170">
        <f>IF('Indicator Data'!U95="No Data",1,IF('Indicator Data imputation'!O94&lt;&gt;"",1,0))</f>
        <v>0</v>
      </c>
      <c r="O91" s="170">
        <f>IF('Indicator Data'!V95="No Data",1,IF('Indicator Data imputation'!P94&lt;&gt;"",1,0))</f>
        <v>1</v>
      </c>
      <c r="P91" s="170">
        <f>IF('Indicator Data'!W95="No Data",1,IF('Indicator Data imputation'!Q94&lt;&gt;"",1,0))</f>
        <v>0</v>
      </c>
      <c r="Q91" s="170">
        <f>IF('Indicator Data'!X95="No Data",1,IF('Indicator Data imputation'!R94&lt;&gt;"",1,0))</f>
        <v>0</v>
      </c>
      <c r="R91" s="170">
        <f>IF('Indicator Data'!Y95="No Data",1,IF('Indicator Data imputation'!S94&lt;&gt;"",1,0))</f>
        <v>0</v>
      </c>
      <c r="S91" s="170">
        <f>IF('Indicator Data'!Z95="No Data",1,IF('Indicator Data imputation'!T94&lt;&gt;"",1,0))</f>
        <v>0</v>
      </c>
      <c r="T91" s="170">
        <f>IF('Indicator Data'!AA95="No Data",1,IF('Indicator Data imputation'!U94&lt;&gt;"",1,0))</f>
        <v>0</v>
      </c>
      <c r="U91" s="170">
        <f>IF('Indicator Data'!AB95="No Data",1,IF('Indicator Data imputation'!V94&lt;&gt;"",1,0))</f>
        <v>0</v>
      </c>
      <c r="V91" s="170">
        <f>IF('Indicator Data'!AC95="No Data",1,IF('Indicator Data imputation'!W94&lt;&gt;"",1,0))</f>
        <v>0</v>
      </c>
      <c r="W91" s="170">
        <f>IF('Indicator Data'!AD95="No Data",1,IF('Indicator Data imputation'!X94&lt;&gt;"",1,0))</f>
        <v>0</v>
      </c>
      <c r="X91" s="170">
        <f>IF('Indicator Data'!AE95="No Data",1,IF('Indicator Data imputation'!Y94&lt;&gt;"",1,0))</f>
        <v>1</v>
      </c>
      <c r="Y91" s="170">
        <f>IF('Indicator Data'!AF95="No Data",1,IF('Indicator Data imputation'!Z94&lt;&gt;"",1,0))</f>
        <v>0</v>
      </c>
      <c r="Z91" s="170">
        <f>IF('Indicator Data'!AG95="No Data",1,IF('Indicator Data imputation'!AA94&lt;&gt;"",1,0))</f>
        <v>1</v>
      </c>
      <c r="AA91" s="170">
        <f>IF('Indicator Data'!AH95="No Data",1,IF('Indicator Data imputation'!AB94&lt;&gt;"",1,0))</f>
        <v>0</v>
      </c>
      <c r="AB91" s="170">
        <f>IF('Indicator Data'!AI95="No Data",1,IF('Indicator Data imputation'!AC94&lt;&gt;"",1,0))</f>
        <v>0</v>
      </c>
      <c r="AC91" s="170">
        <f>IF('Indicator Data'!AJ95="No Data",1,IF('Indicator Data imputation'!AD94&lt;&gt;"",1,0))</f>
        <v>0</v>
      </c>
      <c r="AD91" s="170">
        <f>IF('Indicator Data'!AK95="No Data",1,IF('Indicator Data imputation'!AE94&lt;&gt;"",1,0))</f>
        <v>0</v>
      </c>
      <c r="AE91" s="170">
        <f>IF('Indicator Data'!AL95="No Data",1,IF('Indicator Data imputation'!AF94&lt;&gt;"",1,0))</f>
        <v>0</v>
      </c>
      <c r="AF91" s="170">
        <f>IF('Indicator Data'!AM95="No Data",1,IF('Indicator Data imputation'!AG94&lt;&gt;"",1,0))</f>
        <v>0</v>
      </c>
      <c r="AG91" s="170">
        <f>IF('Indicator Data'!AN95="No Data",1,IF('Indicator Data imputation'!AH94&lt;&gt;"",1,0))</f>
        <v>0</v>
      </c>
      <c r="AH91" s="170">
        <f>IF('Indicator Data'!AO95="No Data",1,IF('Indicator Data imputation'!AI94&lt;&gt;"",1,0))</f>
        <v>0</v>
      </c>
      <c r="AI91" s="170">
        <f>IF('Indicator Data'!AP95="No Data",1,IF('Indicator Data imputation'!AJ94&lt;&gt;"",1,0))</f>
        <v>0</v>
      </c>
      <c r="AJ91" s="170">
        <f>IF('Indicator Data'!AQ95="No Data",1,IF('Indicator Data imputation'!AK94&lt;&gt;"",1,0))</f>
        <v>0</v>
      </c>
      <c r="AK91" s="170">
        <f>IF('Indicator Data'!AR95="No Data",1,IF('Indicator Data imputation'!AL94&lt;&gt;"",1,0))</f>
        <v>1</v>
      </c>
      <c r="AL91" s="170">
        <f>IF('Indicator Data'!AS95="No Data",1,IF('Indicator Data imputation'!AM94&lt;&gt;"",1,0))</f>
        <v>0</v>
      </c>
      <c r="AM91" s="170">
        <f>IF('Indicator Data'!AT95="No Data",1,IF('Indicator Data imputation'!AN94&lt;&gt;"",1,0))</f>
        <v>0</v>
      </c>
      <c r="AN91" s="170">
        <f>IF('Indicator Data'!AU95="No Data",1,IF('Indicator Data imputation'!AO94&lt;&gt;"",1,0))</f>
        <v>0</v>
      </c>
      <c r="AO91" s="170">
        <f>IF('Indicator Data'!AV95="No Data",1,IF('Indicator Data imputation'!AP94&lt;&gt;"",1,0))</f>
        <v>0</v>
      </c>
      <c r="AP91" s="170">
        <f>IF('Indicator Data'!AW95="No Data",1,IF('Indicator Data imputation'!AQ94&lt;&gt;"",1,0))</f>
        <v>0</v>
      </c>
      <c r="AQ91" s="170">
        <f>IF('Indicator Data'!AX95="No Data",1,IF('Indicator Data imputation'!AR94&lt;&gt;"",1,0))</f>
        <v>0</v>
      </c>
      <c r="AR91" s="170">
        <f>IF('Indicator Data'!AY95="No Data",1,IF('Indicator Data imputation'!AS94&lt;&gt;"",1,0))</f>
        <v>0</v>
      </c>
      <c r="AS91" s="170">
        <f>IF('Indicator Data'!AZ95="No Data",1,IF('Indicator Data imputation'!AT94&lt;&gt;"",1,0))</f>
        <v>0</v>
      </c>
      <c r="AT91" s="170">
        <f>IF('Indicator Data'!BA95="No Data",1,IF('Indicator Data imputation'!AU94&lt;&gt;"",1,0))</f>
        <v>0</v>
      </c>
      <c r="AU91" s="170">
        <f>IF('Indicator Data'!BB95="No Data",1,IF('Indicator Data imputation'!AV94&lt;&gt;"",1,0))</f>
        <v>0</v>
      </c>
      <c r="AV91" s="170">
        <f>IF('Indicator Data'!BC95="No Data",1,IF('Indicator Data imputation'!AW94&lt;&gt;"",1,0))</f>
        <v>0</v>
      </c>
      <c r="AW91" s="170">
        <f>IF('Indicator Data'!BD95="No Data",1,IF('Indicator Data imputation'!AX94&lt;&gt;"",1,0))</f>
        <v>0</v>
      </c>
      <c r="AX91" s="170">
        <f>IF('Indicator Data'!BE95="No Data",1,IF('Indicator Data imputation'!AY94&lt;&gt;"",1,0))</f>
        <v>0</v>
      </c>
      <c r="AY91" s="170">
        <f>IF('Indicator Data'!BF95="No Data",1,IF('Indicator Data imputation'!AZ94&lt;&gt;"",1,0))</f>
        <v>0</v>
      </c>
      <c r="AZ91" s="170">
        <f>IF('Indicator Data'!BG95="No Data",1,IF('Indicator Data imputation'!BA94&lt;&gt;"",1,0))</f>
        <v>0</v>
      </c>
      <c r="BA91" s="5">
        <f t="shared" si="2"/>
        <v>5</v>
      </c>
      <c r="BB91" s="172">
        <f t="shared" si="3"/>
        <v>9.8039215686274508E-2</v>
      </c>
    </row>
    <row r="92" spans="1:54" x14ac:dyDescent="0.25">
      <c r="A92" s="5" t="s">
        <v>169</v>
      </c>
      <c r="B92" s="170">
        <f>IF('Indicator Data'!I96="No Data",1,IF('Indicator Data imputation'!C95&lt;&gt;"",1,0))</f>
        <v>0</v>
      </c>
      <c r="C92" s="170">
        <f>IF('Indicator Data'!J96="No Data",1,IF('Indicator Data imputation'!D95&lt;&gt;"",1,0))</f>
        <v>0</v>
      </c>
      <c r="D92" s="170">
        <f>IF('Indicator Data'!K96="No Data",1,IF('Indicator Data imputation'!E95&lt;&gt;"",1,0))</f>
        <v>0</v>
      </c>
      <c r="E92" s="170">
        <f>IF('Indicator Data'!L96="No Data",1,IF('Indicator Data imputation'!F95&lt;&gt;"",1,0))</f>
        <v>0</v>
      </c>
      <c r="F92" s="170">
        <f>IF('Indicator Data'!M96="No Data",1,IF('Indicator Data imputation'!G95&lt;&gt;"",1,0))</f>
        <v>0</v>
      </c>
      <c r="G92" s="170">
        <f>IF('Indicator Data'!N96="No Data",1,IF('Indicator Data imputation'!H95&lt;&gt;"",1,0))</f>
        <v>0</v>
      </c>
      <c r="H92" s="170">
        <f>IF('Indicator Data'!O96="No Data",1,IF('Indicator Data imputation'!I95&lt;&gt;"",1,0))</f>
        <v>0</v>
      </c>
      <c r="I92" s="170">
        <f>IF('Indicator Data'!P96="No Data",1,IF('Indicator Data imputation'!J95&lt;&gt;"",1,0))</f>
        <v>0</v>
      </c>
      <c r="J92" s="170">
        <f>IF('Indicator Data'!Q96="No Data",1,IF('Indicator Data imputation'!K95&lt;&gt;"",1,0))</f>
        <v>0</v>
      </c>
      <c r="K92" s="170">
        <f>IF('Indicator Data'!R96="No Data",1,IF('Indicator Data imputation'!L95&lt;&gt;"",1,0))</f>
        <v>0</v>
      </c>
      <c r="L92" s="170">
        <f>IF('Indicator Data'!S96="No Data",1,IF('Indicator Data imputation'!M95&lt;&gt;"",1,0))</f>
        <v>0</v>
      </c>
      <c r="M92" s="170">
        <f>IF('Indicator Data'!T96="No Data",1,IF('Indicator Data imputation'!N95&lt;&gt;"",1,0))</f>
        <v>0</v>
      </c>
      <c r="N92" s="170">
        <f>IF('Indicator Data'!U96="No Data",1,IF('Indicator Data imputation'!O95&lt;&gt;"",1,0))</f>
        <v>0</v>
      </c>
      <c r="O92" s="170">
        <f>IF('Indicator Data'!V96="No Data",1,IF('Indicator Data imputation'!P95&lt;&gt;"",1,0))</f>
        <v>0</v>
      </c>
      <c r="P92" s="170">
        <f>IF('Indicator Data'!W96="No Data",1,IF('Indicator Data imputation'!Q95&lt;&gt;"",1,0))</f>
        <v>0</v>
      </c>
      <c r="Q92" s="170">
        <f>IF('Indicator Data'!X96="No Data",1,IF('Indicator Data imputation'!R95&lt;&gt;"",1,0))</f>
        <v>0</v>
      </c>
      <c r="R92" s="170">
        <f>IF('Indicator Data'!Y96="No Data",1,IF('Indicator Data imputation'!S95&lt;&gt;"",1,0))</f>
        <v>0</v>
      </c>
      <c r="S92" s="170">
        <f>IF('Indicator Data'!Z96="No Data",1,IF('Indicator Data imputation'!T95&lt;&gt;"",1,0))</f>
        <v>0</v>
      </c>
      <c r="T92" s="170">
        <f>IF('Indicator Data'!AA96="No Data",1,IF('Indicator Data imputation'!U95&lt;&gt;"",1,0))</f>
        <v>0</v>
      </c>
      <c r="U92" s="170">
        <f>IF('Indicator Data'!AB96="No Data",1,IF('Indicator Data imputation'!V95&lt;&gt;"",1,0))</f>
        <v>0</v>
      </c>
      <c r="V92" s="170">
        <f>IF('Indicator Data'!AC96="No Data",1,IF('Indicator Data imputation'!W95&lt;&gt;"",1,0))</f>
        <v>0</v>
      </c>
      <c r="W92" s="170">
        <f>IF('Indicator Data'!AD96="No Data",1,IF('Indicator Data imputation'!X95&lt;&gt;"",1,0))</f>
        <v>0</v>
      </c>
      <c r="X92" s="170">
        <f>IF('Indicator Data'!AE96="No Data",1,IF('Indicator Data imputation'!Y95&lt;&gt;"",1,0))</f>
        <v>0</v>
      </c>
      <c r="Y92" s="170">
        <f>IF('Indicator Data'!AF96="No Data",1,IF('Indicator Data imputation'!Z95&lt;&gt;"",1,0))</f>
        <v>0</v>
      </c>
      <c r="Z92" s="170">
        <f>IF('Indicator Data'!AG96="No Data",1,IF('Indicator Data imputation'!AA95&lt;&gt;"",1,0))</f>
        <v>0</v>
      </c>
      <c r="AA92" s="170">
        <f>IF('Indicator Data'!AH96="No Data",1,IF('Indicator Data imputation'!AB95&lt;&gt;"",1,0))</f>
        <v>0</v>
      </c>
      <c r="AB92" s="170">
        <f>IF('Indicator Data'!AI96="No Data",1,IF('Indicator Data imputation'!AC95&lt;&gt;"",1,0))</f>
        <v>0</v>
      </c>
      <c r="AC92" s="170">
        <f>IF('Indicator Data'!AJ96="No Data",1,IF('Indicator Data imputation'!AD95&lt;&gt;"",1,0))</f>
        <v>0</v>
      </c>
      <c r="AD92" s="170">
        <f>IF('Indicator Data'!AK96="No Data",1,IF('Indicator Data imputation'!AE95&lt;&gt;"",1,0))</f>
        <v>0</v>
      </c>
      <c r="AE92" s="170">
        <f>IF('Indicator Data'!AL96="No Data",1,IF('Indicator Data imputation'!AF95&lt;&gt;"",1,0))</f>
        <v>0</v>
      </c>
      <c r="AF92" s="170">
        <f>IF('Indicator Data'!AM96="No Data",1,IF('Indicator Data imputation'!AG95&lt;&gt;"",1,0))</f>
        <v>0</v>
      </c>
      <c r="AG92" s="170">
        <f>IF('Indicator Data'!AN96="No Data",1,IF('Indicator Data imputation'!AH95&lt;&gt;"",1,0))</f>
        <v>0</v>
      </c>
      <c r="AH92" s="170">
        <f>IF('Indicator Data'!AO96="No Data",1,IF('Indicator Data imputation'!AI95&lt;&gt;"",1,0))</f>
        <v>0</v>
      </c>
      <c r="AI92" s="170">
        <f>IF('Indicator Data'!AP96="No Data",1,IF('Indicator Data imputation'!AJ95&lt;&gt;"",1,0))</f>
        <v>1</v>
      </c>
      <c r="AJ92" s="170">
        <f>IF('Indicator Data'!AQ96="No Data",1,IF('Indicator Data imputation'!AK95&lt;&gt;"",1,0))</f>
        <v>1</v>
      </c>
      <c r="AK92" s="170">
        <f>IF('Indicator Data'!AR96="No Data",1,IF('Indicator Data imputation'!AL95&lt;&gt;"",1,0))</f>
        <v>0</v>
      </c>
      <c r="AL92" s="170">
        <f>IF('Indicator Data'!AS96="No Data",1,IF('Indicator Data imputation'!AM95&lt;&gt;"",1,0))</f>
        <v>0</v>
      </c>
      <c r="AM92" s="170">
        <f>IF('Indicator Data'!AT96="No Data",1,IF('Indicator Data imputation'!AN95&lt;&gt;"",1,0))</f>
        <v>0</v>
      </c>
      <c r="AN92" s="170">
        <f>IF('Indicator Data'!AU96="No Data",1,IF('Indicator Data imputation'!AO95&lt;&gt;"",1,0))</f>
        <v>0</v>
      </c>
      <c r="AO92" s="170">
        <f>IF('Indicator Data'!AV96="No Data",1,IF('Indicator Data imputation'!AP95&lt;&gt;"",1,0))</f>
        <v>0</v>
      </c>
      <c r="AP92" s="170">
        <f>IF('Indicator Data'!AW96="No Data",1,IF('Indicator Data imputation'!AQ95&lt;&gt;"",1,0))</f>
        <v>0</v>
      </c>
      <c r="AQ92" s="170">
        <f>IF('Indicator Data'!AX96="No Data",1,IF('Indicator Data imputation'!AR95&lt;&gt;"",1,0))</f>
        <v>0</v>
      </c>
      <c r="AR92" s="170">
        <f>IF('Indicator Data'!AY96="No Data",1,IF('Indicator Data imputation'!AS95&lt;&gt;"",1,0))</f>
        <v>0</v>
      </c>
      <c r="AS92" s="170">
        <f>IF('Indicator Data'!AZ96="No Data",1,IF('Indicator Data imputation'!AT95&lt;&gt;"",1,0))</f>
        <v>0</v>
      </c>
      <c r="AT92" s="170">
        <f>IF('Indicator Data'!BA96="No Data",1,IF('Indicator Data imputation'!AU95&lt;&gt;"",1,0))</f>
        <v>0</v>
      </c>
      <c r="AU92" s="170">
        <f>IF('Indicator Data'!BB96="No Data",1,IF('Indicator Data imputation'!AV95&lt;&gt;"",1,0))</f>
        <v>0</v>
      </c>
      <c r="AV92" s="170">
        <f>IF('Indicator Data'!BC96="No Data",1,IF('Indicator Data imputation'!AW95&lt;&gt;"",1,0))</f>
        <v>0</v>
      </c>
      <c r="AW92" s="170">
        <f>IF('Indicator Data'!BD96="No Data",1,IF('Indicator Data imputation'!AX95&lt;&gt;"",1,0))</f>
        <v>0</v>
      </c>
      <c r="AX92" s="170">
        <f>IF('Indicator Data'!BE96="No Data",1,IF('Indicator Data imputation'!AY95&lt;&gt;"",1,0))</f>
        <v>0</v>
      </c>
      <c r="AY92" s="170">
        <f>IF('Indicator Data'!BF96="No Data",1,IF('Indicator Data imputation'!AZ95&lt;&gt;"",1,0))</f>
        <v>0</v>
      </c>
      <c r="AZ92" s="170">
        <f>IF('Indicator Data'!BG96="No Data",1,IF('Indicator Data imputation'!BA95&lt;&gt;"",1,0))</f>
        <v>0</v>
      </c>
      <c r="BA92" s="5">
        <f t="shared" si="2"/>
        <v>2</v>
      </c>
      <c r="BB92" s="172">
        <f t="shared" si="3"/>
        <v>3.9215686274509803E-2</v>
      </c>
    </row>
    <row r="93" spans="1:54" x14ac:dyDescent="0.25">
      <c r="A93" s="5" t="s">
        <v>171</v>
      </c>
      <c r="B93" s="170">
        <f>IF('Indicator Data'!I97="No Data",1,IF('Indicator Data imputation'!C96&lt;&gt;"",1,0))</f>
        <v>0</v>
      </c>
      <c r="C93" s="170">
        <f>IF('Indicator Data'!J97="No Data",1,IF('Indicator Data imputation'!D96&lt;&gt;"",1,0))</f>
        <v>0</v>
      </c>
      <c r="D93" s="170">
        <f>IF('Indicator Data'!K97="No Data",1,IF('Indicator Data imputation'!E96&lt;&gt;"",1,0))</f>
        <v>0</v>
      </c>
      <c r="E93" s="170">
        <f>IF('Indicator Data'!L97="No Data",1,IF('Indicator Data imputation'!F96&lt;&gt;"",1,0))</f>
        <v>0</v>
      </c>
      <c r="F93" s="170">
        <f>IF('Indicator Data'!M97="No Data",1,IF('Indicator Data imputation'!G96&lt;&gt;"",1,0))</f>
        <v>0</v>
      </c>
      <c r="G93" s="170">
        <f>IF('Indicator Data'!N97="No Data",1,IF('Indicator Data imputation'!H96&lt;&gt;"",1,0))</f>
        <v>0</v>
      </c>
      <c r="H93" s="170">
        <f>IF('Indicator Data'!O97="No Data",1,IF('Indicator Data imputation'!I96&lt;&gt;"",1,0))</f>
        <v>0</v>
      </c>
      <c r="I93" s="170">
        <f>IF('Indicator Data'!P97="No Data",1,IF('Indicator Data imputation'!J96&lt;&gt;"",1,0))</f>
        <v>0</v>
      </c>
      <c r="J93" s="170">
        <f>IF('Indicator Data'!Q97="No Data",1,IF('Indicator Data imputation'!K96&lt;&gt;"",1,0))</f>
        <v>0</v>
      </c>
      <c r="K93" s="170">
        <f>IF('Indicator Data'!R97="No Data",1,IF('Indicator Data imputation'!L96&lt;&gt;"",1,0))</f>
        <v>0</v>
      </c>
      <c r="L93" s="170">
        <f>IF('Indicator Data'!S97="No Data",1,IF('Indicator Data imputation'!M96&lt;&gt;"",1,0))</f>
        <v>0</v>
      </c>
      <c r="M93" s="170">
        <f>IF('Indicator Data'!T97="No Data",1,IF('Indicator Data imputation'!N96&lt;&gt;"",1,0))</f>
        <v>0</v>
      </c>
      <c r="N93" s="170">
        <f>IF('Indicator Data'!U97="No Data",1,IF('Indicator Data imputation'!O96&lt;&gt;"",1,0))</f>
        <v>0</v>
      </c>
      <c r="O93" s="170">
        <f>IF('Indicator Data'!V97="No Data",1,IF('Indicator Data imputation'!P96&lt;&gt;"",1,0))</f>
        <v>0</v>
      </c>
      <c r="P93" s="170">
        <f>IF('Indicator Data'!W97="No Data",1,IF('Indicator Data imputation'!Q96&lt;&gt;"",1,0))</f>
        <v>0</v>
      </c>
      <c r="Q93" s="170">
        <f>IF('Indicator Data'!X97="No Data",1,IF('Indicator Data imputation'!R96&lt;&gt;"",1,0))</f>
        <v>0</v>
      </c>
      <c r="R93" s="170">
        <f>IF('Indicator Data'!Y97="No Data",1,IF('Indicator Data imputation'!S96&lt;&gt;"",1,0))</f>
        <v>0</v>
      </c>
      <c r="S93" s="170">
        <f>IF('Indicator Data'!Z97="No Data",1,IF('Indicator Data imputation'!T96&lt;&gt;"",1,0))</f>
        <v>0</v>
      </c>
      <c r="T93" s="170">
        <f>IF('Indicator Data'!AA97="No Data",1,IF('Indicator Data imputation'!U96&lt;&gt;"",1,0))</f>
        <v>0</v>
      </c>
      <c r="U93" s="170">
        <f>IF('Indicator Data'!AB97="No Data",1,IF('Indicator Data imputation'!V96&lt;&gt;"",1,0))</f>
        <v>0</v>
      </c>
      <c r="V93" s="170">
        <f>IF('Indicator Data'!AC97="No Data",1,IF('Indicator Data imputation'!W96&lt;&gt;"",1,0))</f>
        <v>0</v>
      </c>
      <c r="W93" s="170">
        <f>IF('Indicator Data'!AD97="No Data",1,IF('Indicator Data imputation'!X96&lt;&gt;"",1,0))</f>
        <v>0</v>
      </c>
      <c r="X93" s="170">
        <f>IF('Indicator Data'!AE97="No Data",1,IF('Indicator Data imputation'!Y96&lt;&gt;"",1,0))</f>
        <v>0</v>
      </c>
      <c r="Y93" s="170">
        <f>IF('Indicator Data'!AF97="No Data",1,IF('Indicator Data imputation'!Z96&lt;&gt;"",1,0))</f>
        <v>0</v>
      </c>
      <c r="Z93" s="170">
        <f>IF('Indicator Data'!AG97="No Data",1,IF('Indicator Data imputation'!AA96&lt;&gt;"",1,0))</f>
        <v>0</v>
      </c>
      <c r="AA93" s="170">
        <f>IF('Indicator Data'!AH97="No Data",1,IF('Indicator Data imputation'!AB96&lt;&gt;"",1,0))</f>
        <v>0</v>
      </c>
      <c r="AB93" s="170">
        <f>IF('Indicator Data'!AI97="No Data",1,IF('Indicator Data imputation'!AC96&lt;&gt;"",1,0))</f>
        <v>0</v>
      </c>
      <c r="AC93" s="170">
        <f>IF('Indicator Data'!AJ97="No Data",1,IF('Indicator Data imputation'!AD96&lt;&gt;"",1,0))</f>
        <v>0</v>
      </c>
      <c r="AD93" s="170">
        <f>IF('Indicator Data'!AK97="No Data",1,IF('Indicator Data imputation'!AE96&lt;&gt;"",1,0))</f>
        <v>0</v>
      </c>
      <c r="AE93" s="170">
        <f>IF('Indicator Data'!AL97="No Data",1,IF('Indicator Data imputation'!AF96&lt;&gt;"",1,0))</f>
        <v>0</v>
      </c>
      <c r="AF93" s="170">
        <f>IF('Indicator Data'!AM97="No Data",1,IF('Indicator Data imputation'!AG96&lt;&gt;"",1,0))</f>
        <v>0</v>
      </c>
      <c r="AG93" s="170">
        <f>IF('Indicator Data'!AN97="No Data",1,IF('Indicator Data imputation'!AH96&lt;&gt;"",1,0))</f>
        <v>0</v>
      </c>
      <c r="AH93" s="170">
        <f>IF('Indicator Data'!AO97="No Data",1,IF('Indicator Data imputation'!AI96&lt;&gt;"",1,0))</f>
        <v>0</v>
      </c>
      <c r="AI93" s="170">
        <f>IF('Indicator Data'!AP97="No Data",1,IF('Indicator Data imputation'!AJ96&lt;&gt;"",1,0))</f>
        <v>0</v>
      </c>
      <c r="AJ93" s="170">
        <f>IF('Indicator Data'!AQ97="No Data",1,IF('Indicator Data imputation'!AK96&lt;&gt;"",1,0))</f>
        <v>0</v>
      </c>
      <c r="AK93" s="170">
        <f>IF('Indicator Data'!AR97="No Data",1,IF('Indicator Data imputation'!AL96&lt;&gt;"",1,0))</f>
        <v>0</v>
      </c>
      <c r="AL93" s="170">
        <f>IF('Indicator Data'!AS97="No Data",1,IF('Indicator Data imputation'!AM96&lt;&gt;"",1,0))</f>
        <v>0</v>
      </c>
      <c r="AM93" s="170">
        <f>IF('Indicator Data'!AT97="No Data",1,IF('Indicator Data imputation'!AN96&lt;&gt;"",1,0))</f>
        <v>0</v>
      </c>
      <c r="AN93" s="170">
        <f>IF('Indicator Data'!AU97="No Data",1,IF('Indicator Data imputation'!AO96&lt;&gt;"",1,0))</f>
        <v>0</v>
      </c>
      <c r="AO93" s="170">
        <f>IF('Indicator Data'!AV97="No Data",1,IF('Indicator Data imputation'!AP96&lt;&gt;"",1,0))</f>
        <v>0</v>
      </c>
      <c r="AP93" s="170">
        <f>IF('Indicator Data'!AW97="No Data",1,IF('Indicator Data imputation'!AQ96&lt;&gt;"",1,0))</f>
        <v>0</v>
      </c>
      <c r="AQ93" s="170">
        <f>IF('Indicator Data'!AX97="No Data",1,IF('Indicator Data imputation'!AR96&lt;&gt;"",1,0))</f>
        <v>0</v>
      </c>
      <c r="AR93" s="170">
        <f>IF('Indicator Data'!AY97="No Data",1,IF('Indicator Data imputation'!AS96&lt;&gt;"",1,0))</f>
        <v>0</v>
      </c>
      <c r="AS93" s="170">
        <f>IF('Indicator Data'!AZ97="No Data",1,IF('Indicator Data imputation'!AT96&lt;&gt;"",1,0))</f>
        <v>0</v>
      </c>
      <c r="AT93" s="170">
        <f>IF('Indicator Data'!BA97="No Data",1,IF('Indicator Data imputation'!AU96&lt;&gt;"",1,0))</f>
        <v>0</v>
      </c>
      <c r="AU93" s="170">
        <f>IF('Indicator Data'!BB97="No Data",1,IF('Indicator Data imputation'!AV96&lt;&gt;"",1,0))</f>
        <v>0</v>
      </c>
      <c r="AV93" s="170">
        <f>IF('Indicator Data'!BC97="No Data",1,IF('Indicator Data imputation'!AW96&lt;&gt;"",1,0))</f>
        <v>0</v>
      </c>
      <c r="AW93" s="170">
        <f>IF('Indicator Data'!BD97="No Data",1,IF('Indicator Data imputation'!AX96&lt;&gt;"",1,0))</f>
        <v>0</v>
      </c>
      <c r="AX93" s="170">
        <f>IF('Indicator Data'!BE97="No Data",1,IF('Indicator Data imputation'!AY96&lt;&gt;"",1,0))</f>
        <v>0</v>
      </c>
      <c r="AY93" s="170">
        <f>IF('Indicator Data'!BF97="No Data",1,IF('Indicator Data imputation'!AZ96&lt;&gt;"",1,0))</f>
        <v>0</v>
      </c>
      <c r="AZ93" s="170">
        <f>IF('Indicator Data'!BG97="No Data",1,IF('Indicator Data imputation'!BA96&lt;&gt;"",1,0))</f>
        <v>0</v>
      </c>
      <c r="BA93" s="5">
        <f t="shared" si="2"/>
        <v>0</v>
      </c>
      <c r="BB93" s="172">
        <f t="shared" si="3"/>
        <v>0</v>
      </c>
    </row>
    <row r="94" spans="1:54" x14ac:dyDescent="0.25">
      <c r="A94" s="5" t="s">
        <v>172</v>
      </c>
      <c r="B94" s="170">
        <f>IF('Indicator Data'!I98="No Data",1,IF('Indicator Data imputation'!C97&lt;&gt;"",1,0))</f>
        <v>0</v>
      </c>
      <c r="C94" s="170">
        <f>IF('Indicator Data'!J98="No Data",1,IF('Indicator Data imputation'!D97&lt;&gt;"",1,0))</f>
        <v>0</v>
      </c>
      <c r="D94" s="170">
        <f>IF('Indicator Data'!K98="No Data",1,IF('Indicator Data imputation'!E97&lt;&gt;"",1,0))</f>
        <v>0</v>
      </c>
      <c r="E94" s="170">
        <f>IF('Indicator Data'!L98="No Data",1,IF('Indicator Data imputation'!F97&lt;&gt;"",1,0))</f>
        <v>0</v>
      </c>
      <c r="F94" s="170">
        <f>IF('Indicator Data'!M98="No Data",1,IF('Indicator Data imputation'!G97&lt;&gt;"",1,0))</f>
        <v>0</v>
      </c>
      <c r="G94" s="170">
        <f>IF('Indicator Data'!N98="No Data",1,IF('Indicator Data imputation'!H97&lt;&gt;"",1,0))</f>
        <v>0</v>
      </c>
      <c r="H94" s="170">
        <f>IF('Indicator Data'!O98="No Data",1,IF('Indicator Data imputation'!I97&lt;&gt;"",1,0))</f>
        <v>0</v>
      </c>
      <c r="I94" s="170">
        <f>IF('Indicator Data'!P98="No Data",1,IF('Indicator Data imputation'!J97&lt;&gt;"",1,0))</f>
        <v>0</v>
      </c>
      <c r="J94" s="170">
        <f>IF('Indicator Data'!Q98="No Data",1,IF('Indicator Data imputation'!K97&lt;&gt;"",1,0))</f>
        <v>0</v>
      </c>
      <c r="K94" s="170">
        <f>IF('Indicator Data'!R98="No Data",1,IF('Indicator Data imputation'!L97&lt;&gt;"",1,0))</f>
        <v>1</v>
      </c>
      <c r="L94" s="170">
        <f>IF('Indicator Data'!S98="No Data",1,IF('Indicator Data imputation'!M97&lt;&gt;"",1,0))</f>
        <v>0</v>
      </c>
      <c r="M94" s="170">
        <f>IF('Indicator Data'!T98="No Data",1,IF('Indicator Data imputation'!N97&lt;&gt;"",1,0))</f>
        <v>0</v>
      </c>
      <c r="N94" s="170">
        <f>IF('Indicator Data'!U98="No Data",1,IF('Indicator Data imputation'!O97&lt;&gt;"",1,0))</f>
        <v>0</v>
      </c>
      <c r="O94" s="170">
        <f>IF('Indicator Data'!V98="No Data",1,IF('Indicator Data imputation'!P97&lt;&gt;"",1,0))</f>
        <v>1</v>
      </c>
      <c r="P94" s="170">
        <f>IF('Indicator Data'!W98="No Data",1,IF('Indicator Data imputation'!Q97&lt;&gt;"",1,0))</f>
        <v>0</v>
      </c>
      <c r="Q94" s="170">
        <f>IF('Indicator Data'!X98="No Data",1,IF('Indicator Data imputation'!R97&lt;&gt;"",1,0))</f>
        <v>1</v>
      </c>
      <c r="R94" s="170">
        <f>IF('Indicator Data'!Y98="No Data",1,IF('Indicator Data imputation'!S97&lt;&gt;"",1,0))</f>
        <v>0</v>
      </c>
      <c r="S94" s="170">
        <f>IF('Indicator Data'!Z98="No Data",1,IF('Indicator Data imputation'!T97&lt;&gt;"",1,0))</f>
        <v>0</v>
      </c>
      <c r="T94" s="170">
        <f>IF('Indicator Data'!AA98="No Data",1,IF('Indicator Data imputation'!U97&lt;&gt;"",1,0))</f>
        <v>0</v>
      </c>
      <c r="U94" s="170">
        <f>IF('Indicator Data'!AB98="No Data",1,IF('Indicator Data imputation'!V97&lt;&gt;"",1,0))</f>
        <v>0</v>
      </c>
      <c r="V94" s="170">
        <f>IF('Indicator Data'!AC98="No Data",1,IF('Indicator Data imputation'!W97&lt;&gt;"",1,0))</f>
        <v>0</v>
      </c>
      <c r="W94" s="170">
        <f>IF('Indicator Data'!AD98="No Data",1,IF('Indicator Data imputation'!X97&lt;&gt;"",1,0))</f>
        <v>0</v>
      </c>
      <c r="X94" s="170">
        <f>IF('Indicator Data'!AE98="No Data",1,IF('Indicator Data imputation'!Y97&lt;&gt;"",1,0))</f>
        <v>1</v>
      </c>
      <c r="Y94" s="170">
        <f>IF('Indicator Data'!AF98="No Data",1,IF('Indicator Data imputation'!Z97&lt;&gt;"",1,0))</f>
        <v>0</v>
      </c>
      <c r="Z94" s="170">
        <f>IF('Indicator Data'!AG98="No Data",1,IF('Indicator Data imputation'!AA97&lt;&gt;"",1,0))</f>
        <v>0</v>
      </c>
      <c r="AA94" s="170">
        <f>IF('Indicator Data'!AH98="No Data",1,IF('Indicator Data imputation'!AB97&lt;&gt;"",1,0))</f>
        <v>0</v>
      </c>
      <c r="AB94" s="170">
        <f>IF('Indicator Data'!AI98="No Data",1,IF('Indicator Data imputation'!AC97&lt;&gt;"",1,0))</f>
        <v>0</v>
      </c>
      <c r="AC94" s="170">
        <f>IF('Indicator Data'!AJ98="No Data",1,IF('Indicator Data imputation'!AD97&lt;&gt;"",1,0))</f>
        <v>0</v>
      </c>
      <c r="AD94" s="170">
        <f>IF('Indicator Data'!AK98="No Data",1,IF('Indicator Data imputation'!AE97&lt;&gt;"",1,0))</f>
        <v>0</v>
      </c>
      <c r="AE94" s="170">
        <f>IF('Indicator Data'!AL98="No Data",1,IF('Indicator Data imputation'!AF97&lt;&gt;"",1,0))</f>
        <v>0</v>
      </c>
      <c r="AF94" s="170">
        <f>IF('Indicator Data'!AM98="No Data",1,IF('Indicator Data imputation'!AG97&lt;&gt;"",1,0))</f>
        <v>0</v>
      </c>
      <c r="AG94" s="170">
        <f>IF('Indicator Data'!AN98="No Data",1,IF('Indicator Data imputation'!AH97&lt;&gt;"",1,0))</f>
        <v>0</v>
      </c>
      <c r="AH94" s="170">
        <f>IF('Indicator Data'!AO98="No Data",1,IF('Indicator Data imputation'!AI97&lt;&gt;"",1,0))</f>
        <v>0</v>
      </c>
      <c r="AI94" s="170">
        <f>IF('Indicator Data'!AP98="No Data",1,IF('Indicator Data imputation'!AJ97&lt;&gt;"",1,0))</f>
        <v>0</v>
      </c>
      <c r="AJ94" s="170">
        <f>IF('Indicator Data'!AQ98="No Data",1,IF('Indicator Data imputation'!AK97&lt;&gt;"",1,0))</f>
        <v>0</v>
      </c>
      <c r="AK94" s="170">
        <f>IF('Indicator Data'!AR98="No Data",1,IF('Indicator Data imputation'!AL97&lt;&gt;"",1,0))</f>
        <v>1</v>
      </c>
      <c r="AL94" s="170">
        <f>IF('Indicator Data'!AS98="No Data",1,IF('Indicator Data imputation'!AM97&lt;&gt;"",1,0))</f>
        <v>0</v>
      </c>
      <c r="AM94" s="170">
        <f>IF('Indicator Data'!AT98="No Data",1,IF('Indicator Data imputation'!AN97&lt;&gt;"",1,0))</f>
        <v>0</v>
      </c>
      <c r="AN94" s="170">
        <f>IF('Indicator Data'!AU98="No Data",1,IF('Indicator Data imputation'!AO97&lt;&gt;"",1,0))</f>
        <v>0</v>
      </c>
      <c r="AO94" s="170">
        <f>IF('Indicator Data'!AV98="No Data",1,IF('Indicator Data imputation'!AP97&lt;&gt;"",1,0))</f>
        <v>0</v>
      </c>
      <c r="AP94" s="170">
        <f>IF('Indicator Data'!AW98="No Data",1,IF('Indicator Data imputation'!AQ97&lt;&gt;"",1,0))</f>
        <v>0</v>
      </c>
      <c r="AQ94" s="170">
        <f>IF('Indicator Data'!AX98="No Data",1,IF('Indicator Data imputation'!AR97&lt;&gt;"",1,0))</f>
        <v>0</v>
      </c>
      <c r="AR94" s="170">
        <f>IF('Indicator Data'!AY98="No Data",1,IF('Indicator Data imputation'!AS97&lt;&gt;"",1,0))</f>
        <v>0</v>
      </c>
      <c r="AS94" s="170">
        <f>IF('Indicator Data'!AZ98="No Data",1,IF('Indicator Data imputation'!AT97&lt;&gt;"",1,0))</f>
        <v>0</v>
      </c>
      <c r="AT94" s="170">
        <f>IF('Indicator Data'!BA98="No Data",1,IF('Indicator Data imputation'!AU97&lt;&gt;"",1,0))</f>
        <v>0</v>
      </c>
      <c r="AU94" s="170">
        <f>IF('Indicator Data'!BB98="No Data",1,IF('Indicator Data imputation'!AV97&lt;&gt;"",1,0))</f>
        <v>0</v>
      </c>
      <c r="AV94" s="170">
        <f>IF('Indicator Data'!BC98="No Data",1,IF('Indicator Data imputation'!AW97&lt;&gt;"",1,0))</f>
        <v>0</v>
      </c>
      <c r="AW94" s="170">
        <f>IF('Indicator Data'!BD98="No Data",1,IF('Indicator Data imputation'!AX97&lt;&gt;"",1,0))</f>
        <v>0</v>
      </c>
      <c r="AX94" s="170">
        <f>IF('Indicator Data'!BE98="No Data",1,IF('Indicator Data imputation'!AY97&lt;&gt;"",1,0))</f>
        <v>0</v>
      </c>
      <c r="AY94" s="170">
        <f>IF('Indicator Data'!BF98="No Data",1,IF('Indicator Data imputation'!AZ97&lt;&gt;"",1,0))</f>
        <v>0</v>
      </c>
      <c r="AZ94" s="170">
        <f>IF('Indicator Data'!BG98="No Data",1,IF('Indicator Data imputation'!BA97&lt;&gt;"",1,0))</f>
        <v>0</v>
      </c>
      <c r="BA94" s="5">
        <f t="shared" si="2"/>
        <v>5</v>
      </c>
      <c r="BB94" s="172">
        <f t="shared" si="3"/>
        <v>9.8039215686274508E-2</v>
      </c>
    </row>
    <row r="95" spans="1:54" x14ac:dyDescent="0.25">
      <c r="A95" s="5" t="s">
        <v>173</v>
      </c>
      <c r="B95" s="170">
        <f>IF('Indicator Data'!I99="No Data",1,IF('Indicator Data imputation'!C98&lt;&gt;"",1,0))</f>
        <v>0</v>
      </c>
      <c r="C95" s="170">
        <f>IF('Indicator Data'!J99="No Data",1,IF('Indicator Data imputation'!D98&lt;&gt;"",1,0))</f>
        <v>0</v>
      </c>
      <c r="D95" s="170">
        <f>IF('Indicator Data'!K99="No Data",1,IF('Indicator Data imputation'!E98&lt;&gt;"",1,0))</f>
        <v>0</v>
      </c>
      <c r="E95" s="170">
        <f>IF('Indicator Data'!L99="No Data",1,IF('Indicator Data imputation'!F98&lt;&gt;"",1,0))</f>
        <v>0</v>
      </c>
      <c r="F95" s="170">
        <f>IF('Indicator Data'!M99="No Data",1,IF('Indicator Data imputation'!G98&lt;&gt;"",1,0))</f>
        <v>0</v>
      </c>
      <c r="G95" s="170">
        <f>IF('Indicator Data'!N99="No Data",1,IF('Indicator Data imputation'!H98&lt;&gt;"",1,0))</f>
        <v>0</v>
      </c>
      <c r="H95" s="170">
        <f>IF('Indicator Data'!O99="No Data",1,IF('Indicator Data imputation'!I98&lt;&gt;"",1,0))</f>
        <v>0</v>
      </c>
      <c r="I95" s="170">
        <f>IF('Indicator Data'!P99="No Data",1,IF('Indicator Data imputation'!J98&lt;&gt;"",1,0))</f>
        <v>0</v>
      </c>
      <c r="J95" s="170">
        <f>IF('Indicator Data'!Q99="No Data",1,IF('Indicator Data imputation'!K98&lt;&gt;"",1,0))</f>
        <v>0</v>
      </c>
      <c r="K95" s="170">
        <f>IF('Indicator Data'!R99="No Data",1,IF('Indicator Data imputation'!L98&lt;&gt;"",1,0))</f>
        <v>1</v>
      </c>
      <c r="L95" s="170">
        <f>IF('Indicator Data'!S99="No Data",1,IF('Indicator Data imputation'!M98&lt;&gt;"",1,0))</f>
        <v>0</v>
      </c>
      <c r="M95" s="170">
        <f>IF('Indicator Data'!T99="No Data",1,IF('Indicator Data imputation'!N98&lt;&gt;"",1,0))</f>
        <v>0</v>
      </c>
      <c r="N95" s="170">
        <f>IF('Indicator Data'!U99="No Data",1,IF('Indicator Data imputation'!O98&lt;&gt;"",1,0))</f>
        <v>0</v>
      </c>
      <c r="O95" s="170">
        <f>IF('Indicator Data'!V99="No Data",1,IF('Indicator Data imputation'!P98&lt;&gt;"",1,0))</f>
        <v>0</v>
      </c>
      <c r="P95" s="170">
        <f>IF('Indicator Data'!W99="No Data",1,IF('Indicator Data imputation'!Q98&lt;&gt;"",1,0))</f>
        <v>0</v>
      </c>
      <c r="Q95" s="170">
        <f>IF('Indicator Data'!X99="No Data",1,IF('Indicator Data imputation'!R98&lt;&gt;"",1,0))</f>
        <v>1</v>
      </c>
      <c r="R95" s="170">
        <f>IF('Indicator Data'!Y99="No Data",1,IF('Indicator Data imputation'!S98&lt;&gt;"",1,0))</f>
        <v>0</v>
      </c>
      <c r="S95" s="170">
        <f>IF('Indicator Data'!Z99="No Data",1,IF('Indicator Data imputation'!T98&lt;&gt;"",1,0))</f>
        <v>0</v>
      </c>
      <c r="T95" s="170">
        <f>IF('Indicator Data'!AA99="No Data",1,IF('Indicator Data imputation'!U98&lt;&gt;"",1,0))</f>
        <v>0</v>
      </c>
      <c r="U95" s="170">
        <f>IF('Indicator Data'!AB99="No Data",1,IF('Indicator Data imputation'!V98&lt;&gt;"",1,0))</f>
        <v>0</v>
      </c>
      <c r="V95" s="170">
        <f>IF('Indicator Data'!AC99="No Data",1,IF('Indicator Data imputation'!W98&lt;&gt;"",1,0))</f>
        <v>0</v>
      </c>
      <c r="W95" s="170">
        <f>IF('Indicator Data'!AD99="No Data",1,IF('Indicator Data imputation'!X98&lt;&gt;"",1,0))</f>
        <v>0</v>
      </c>
      <c r="X95" s="170">
        <f>IF('Indicator Data'!AE99="No Data",1,IF('Indicator Data imputation'!Y98&lt;&gt;"",1,0))</f>
        <v>1</v>
      </c>
      <c r="Y95" s="170">
        <f>IF('Indicator Data'!AF99="No Data",1,IF('Indicator Data imputation'!Z98&lt;&gt;"",1,0))</f>
        <v>0</v>
      </c>
      <c r="Z95" s="170">
        <f>IF('Indicator Data'!AG99="No Data",1,IF('Indicator Data imputation'!AA98&lt;&gt;"",1,0))</f>
        <v>1</v>
      </c>
      <c r="AA95" s="170">
        <f>IF('Indicator Data'!AH99="No Data",1,IF('Indicator Data imputation'!AB98&lt;&gt;"",1,0))</f>
        <v>0</v>
      </c>
      <c r="AB95" s="170">
        <f>IF('Indicator Data'!AI99="No Data",1,IF('Indicator Data imputation'!AC98&lt;&gt;"",1,0))</f>
        <v>0</v>
      </c>
      <c r="AC95" s="170">
        <f>IF('Indicator Data'!AJ99="No Data",1,IF('Indicator Data imputation'!AD98&lt;&gt;"",1,0))</f>
        <v>0</v>
      </c>
      <c r="AD95" s="170">
        <f>IF('Indicator Data'!AK99="No Data",1,IF('Indicator Data imputation'!AE98&lt;&gt;"",1,0))</f>
        <v>0</v>
      </c>
      <c r="AE95" s="170">
        <f>IF('Indicator Data'!AL99="No Data",1,IF('Indicator Data imputation'!AF98&lt;&gt;"",1,0))</f>
        <v>0</v>
      </c>
      <c r="AF95" s="170">
        <f>IF('Indicator Data'!AM99="No Data",1,IF('Indicator Data imputation'!AG98&lt;&gt;"",1,0))</f>
        <v>0</v>
      </c>
      <c r="AG95" s="170">
        <f>IF('Indicator Data'!AN99="No Data",1,IF('Indicator Data imputation'!AH98&lt;&gt;"",1,0))</f>
        <v>0</v>
      </c>
      <c r="AH95" s="170">
        <f>IF('Indicator Data'!AO99="No Data",1,IF('Indicator Data imputation'!AI98&lt;&gt;"",1,0))</f>
        <v>0</v>
      </c>
      <c r="AI95" s="170">
        <f>IF('Indicator Data'!AP99="No Data",1,IF('Indicator Data imputation'!AJ98&lt;&gt;"",1,0))</f>
        <v>1</v>
      </c>
      <c r="AJ95" s="170">
        <f>IF('Indicator Data'!AQ99="No Data",1,IF('Indicator Data imputation'!AK98&lt;&gt;"",1,0))</f>
        <v>1</v>
      </c>
      <c r="AK95" s="170">
        <f>IF('Indicator Data'!AR99="No Data",1,IF('Indicator Data imputation'!AL98&lt;&gt;"",1,0))</f>
        <v>0</v>
      </c>
      <c r="AL95" s="170">
        <f>IF('Indicator Data'!AS99="No Data",1,IF('Indicator Data imputation'!AM98&lt;&gt;"",1,0))</f>
        <v>0</v>
      </c>
      <c r="AM95" s="170">
        <f>IF('Indicator Data'!AT99="No Data",1,IF('Indicator Data imputation'!AN98&lt;&gt;"",1,0))</f>
        <v>0</v>
      </c>
      <c r="AN95" s="170">
        <f>IF('Indicator Data'!AU99="No Data",1,IF('Indicator Data imputation'!AO98&lt;&gt;"",1,0))</f>
        <v>0</v>
      </c>
      <c r="AO95" s="170">
        <f>IF('Indicator Data'!AV99="No Data",1,IF('Indicator Data imputation'!AP98&lt;&gt;"",1,0))</f>
        <v>0</v>
      </c>
      <c r="AP95" s="170">
        <f>IF('Indicator Data'!AW99="No Data",1,IF('Indicator Data imputation'!AQ98&lt;&gt;"",1,0))</f>
        <v>0</v>
      </c>
      <c r="AQ95" s="170">
        <f>IF('Indicator Data'!AX99="No Data",1,IF('Indicator Data imputation'!AR98&lt;&gt;"",1,0))</f>
        <v>0</v>
      </c>
      <c r="AR95" s="170">
        <f>IF('Indicator Data'!AY99="No Data",1,IF('Indicator Data imputation'!AS98&lt;&gt;"",1,0))</f>
        <v>0</v>
      </c>
      <c r="AS95" s="170">
        <f>IF('Indicator Data'!AZ99="No Data",1,IF('Indicator Data imputation'!AT98&lt;&gt;"",1,0))</f>
        <v>0</v>
      </c>
      <c r="AT95" s="170">
        <f>IF('Indicator Data'!BA99="No Data",1,IF('Indicator Data imputation'!AU98&lt;&gt;"",1,0))</f>
        <v>0</v>
      </c>
      <c r="AU95" s="170">
        <f>IF('Indicator Data'!BB99="No Data",1,IF('Indicator Data imputation'!AV98&lt;&gt;"",1,0))</f>
        <v>0</v>
      </c>
      <c r="AV95" s="170">
        <f>IF('Indicator Data'!BC99="No Data",1,IF('Indicator Data imputation'!AW98&lt;&gt;"",1,0))</f>
        <v>0</v>
      </c>
      <c r="AW95" s="170">
        <f>IF('Indicator Data'!BD99="No Data",1,IF('Indicator Data imputation'!AX98&lt;&gt;"",1,0))</f>
        <v>0</v>
      </c>
      <c r="AX95" s="170">
        <f>IF('Indicator Data'!BE99="No Data",1,IF('Indicator Data imputation'!AY98&lt;&gt;"",1,0))</f>
        <v>0</v>
      </c>
      <c r="AY95" s="170">
        <f>IF('Indicator Data'!BF99="No Data",1,IF('Indicator Data imputation'!AZ98&lt;&gt;"",1,0))</f>
        <v>0</v>
      </c>
      <c r="AZ95" s="170">
        <f>IF('Indicator Data'!BG99="No Data",1,IF('Indicator Data imputation'!BA98&lt;&gt;"",1,0))</f>
        <v>0</v>
      </c>
      <c r="BA95" s="5">
        <f t="shared" si="2"/>
        <v>6</v>
      </c>
      <c r="BB95" s="172">
        <f t="shared" si="3"/>
        <v>0.11764705882352941</v>
      </c>
    </row>
    <row r="96" spans="1:54" x14ac:dyDescent="0.25">
      <c r="A96" s="5" t="s">
        <v>175</v>
      </c>
      <c r="B96" s="170">
        <f>IF('Indicator Data'!I100="No Data",1,IF('Indicator Data imputation'!C99&lt;&gt;"",1,0))</f>
        <v>0</v>
      </c>
      <c r="C96" s="170">
        <f>IF('Indicator Data'!J100="No Data",1,IF('Indicator Data imputation'!D99&lt;&gt;"",1,0))</f>
        <v>0</v>
      </c>
      <c r="D96" s="170">
        <f>IF('Indicator Data'!K100="No Data",1,IF('Indicator Data imputation'!E99&lt;&gt;"",1,0))</f>
        <v>0</v>
      </c>
      <c r="E96" s="170">
        <f>IF('Indicator Data'!L100="No Data",1,IF('Indicator Data imputation'!F99&lt;&gt;"",1,0))</f>
        <v>0</v>
      </c>
      <c r="F96" s="170">
        <f>IF('Indicator Data'!M100="No Data",1,IF('Indicator Data imputation'!G99&lt;&gt;"",1,0))</f>
        <v>0</v>
      </c>
      <c r="G96" s="170">
        <f>IF('Indicator Data'!N100="No Data",1,IF('Indicator Data imputation'!H99&lt;&gt;"",1,0))</f>
        <v>0</v>
      </c>
      <c r="H96" s="170">
        <f>IF('Indicator Data'!O100="No Data",1,IF('Indicator Data imputation'!I99&lt;&gt;"",1,0))</f>
        <v>0</v>
      </c>
      <c r="I96" s="170">
        <f>IF('Indicator Data'!P100="No Data",1,IF('Indicator Data imputation'!J99&lt;&gt;"",1,0))</f>
        <v>0</v>
      </c>
      <c r="J96" s="170">
        <f>IF('Indicator Data'!Q100="No Data",1,IF('Indicator Data imputation'!K99&lt;&gt;"",1,0))</f>
        <v>0</v>
      </c>
      <c r="K96" s="170">
        <f>IF('Indicator Data'!R100="No Data",1,IF('Indicator Data imputation'!L99&lt;&gt;"",1,0))</f>
        <v>0</v>
      </c>
      <c r="L96" s="170">
        <f>IF('Indicator Data'!S100="No Data",1,IF('Indicator Data imputation'!M99&lt;&gt;"",1,0))</f>
        <v>0</v>
      </c>
      <c r="M96" s="170">
        <f>IF('Indicator Data'!T100="No Data",1,IF('Indicator Data imputation'!N99&lt;&gt;"",1,0))</f>
        <v>0</v>
      </c>
      <c r="N96" s="170">
        <f>IF('Indicator Data'!U100="No Data",1,IF('Indicator Data imputation'!O99&lt;&gt;"",1,0))</f>
        <v>0</v>
      </c>
      <c r="O96" s="170">
        <f>IF('Indicator Data'!V100="No Data",1,IF('Indicator Data imputation'!P99&lt;&gt;"",1,0))</f>
        <v>0</v>
      </c>
      <c r="P96" s="170">
        <f>IF('Indicator Data'!W100="No Data",1,IF('Indicator Data imputation'!Q99&lt;&gt;"",1,0))</f>
        <v>0</v>
      </c>
      <c r="Q96" s="170">
        <f>IF('Indicator Data'!X100="No Data",1,IF('Indicator Data imputation'!R99&lt;&gt;"",1,0))</f>
        <v>0</v>
      </c>
      <c r="R96" s="170">
        <f>IF('Indicator Data'!Y100="No Data",1,IF('Indicator Data imputation'!S99&lt;&gt;"",1,0))</f>
        <v>1</v>
      </c>
      <c r="S96" s="170">
        <f>IF('Indicator Data'!Z100="No Data",1,IF('Indicator Data imputation'!T99&lt;&gt;"",1,0))</f>
        <v>0</v>
      </c>
      <c r="T96" s="170">
        <f>IF('Indicator Data'!AA100="No Data",1,IF('Indicator Data imputation'!U99&lt;&gt;"",1,0))</f>
        <v>0</v>
      </c>
      <c r="U96" s="170">
        <f>IF('Indicator Data'!AB100="No Data",1,IF('Indicator Data imputation'!V99&lt;&gt;"",1,0))</f>
        <v>0</v>
      </c>
      <c r="V96" s="170">
        <f>IF('Indicator Data'!AC100="No Data",1,IF('Indicator Data imputation'!W99&lt;&gt;"",1,0))</f>
        <v>0</v>
      </c>
      <c r="W96" s="170">
        <f>IF('Indicator Data'!AD100="No Data",1,IF('Indicator Data imputation'!X99&lt;&gt;"",1,0))</f>
        <v>0</v>
      </c>
      <c r="X96" s="170">
        <f>IF('Indicator Data'!AE100="No Data",1,IF('Indicator Data imputation'!Y99&lt;&gt;"",1,0))</f>
        <v>1</v>
      </c>
      <c r="Y96" s="170">
        <f>IF('Indicator Data'!AF100="No Data",1,IF('Indicator Data imputation'!Z99&lt;&gt;"",1,0))</f>
        <v>0</v>
      </c>
      <c r="Z96" s="170">
        <f>IF('Indicator Data'!AG100="No Data",1,IF('Indicator Data imputation'!AA99&lt;&gt;"",1,0))</f>
        <v>0</v>
      </c>
      <c r="AA96" s="170">
        <f>IF('Indicator Data'!AH100="No Data",1,IF('Indicator Data imputation'!AB99&lt;&gt;"",1,0))</f>
        <v>0</v>
      </c>
      <c r="AB96" s="170">
        <f>IF('Indicator Data'!AI100="No Data",1,IF('Indicator Data imputation'!AC99&lt;&gt;"",1,0))</f>
        <v>0</v>
      </c>
      <c r="AC96" s="170">
        <f>IF('Indicator Data'!AJ100="No Data",1,IF('Indicator Data imputation'!AD99&lt;&gt;"",1,0))</f>
        <v>0</v>
      </c>
      <c r="AD96" s="170">
        <f>IF('Indicator Data'!AK100="No Data",1,IF('Indicator Data imputation'!AE99&lt;&gt;"",1,0))</f>
        <v>0</v>
      </c>
      <c r="AE96" s="170">
        <f>IF('Indicator Data'!AL100="No Data",1,IF('Indicator Data imputation'!AF99&lt;&gt;"",1,0))</f>
        <v>0</v>
      </c>
      <c r="AF96" s="170">
        <f>IF('Indicator Data'!AM100="No Data",1,IF('Indicator Data imputation'!AG99&lt;&gt;"",1,0))</f>
        <v>0</v>
      </c>
      <c r="AG96" s="170">
        <f>IF('Indicator Data'!AN100="No Data",1,IF('Indicator Data imputation'!AH99&lt;&gt;"",1,0))</f>
        <v>0</v>
      </c>
      <c r="AH96" s="170">
        <f>IF('Indicator Data'!AO100="No Data",1,IF('Indicator Data imputation'!AI99&lt;&gt;"",1,0))</f>
        <v>0</v>
      </c>
      <c r="AI96" s="170">
        <f>IF('Indicator Data'!AP100="No Data",1,IF('Indicator Data imputation'!AJ99&lt;&gt;"",1,0))</f>
        <v>0</v>
      </c>
      <c r="AJ96" s="170">
        <f>IF('Indicator Data'!AQ100="No Data",1,IF('Indicator Data imputation'!AK99&lt;&gt;"",1,0))</f>
        <v>0</v>
      </c>
      <c r="AK96" s="170">
        <f>IF('Indicator Data'!AR100="No Data",1,IF('Indicator Data imputation'!AL99&lt;&gt;"",1,0))</f>
        <v>0</v>
      </c>
      <c r="AL96" s="170">
        <f>IF('Indicator Data'!AS100="No Data",1,IF('Indicator Data imputation'!AM99&lt;&gt;"",1,0))</f>
        <v>0</v>
      </c>
      <c r="AM96" s="170">
        <f>IF('Indicator Data'!AT100="No Data",1,IF('Indicator Data imputation'!AN99&lt;&gt;"",1,0))</f>
        <v>0</v>
      </c>
      <c r="AN96" s="170">
        <f>IF('Indicator Data'!AU100="No Data",1,IF('Indicator Data imputation'!AO99&lt;&gt;"",1,0))</f>
        <v>0</v>
      </c>
      <c r="AO96" s="170">
        <f>IF('Indicator Data'!AV100="No Data",1,IF('Indicator Data imputation'!AP99&lt;&gt;"",1,0))</f>
        <v>0</v>
      </c>
      <c r="AP96" s="170">
        <f>IF('Indicator Data'!AW100="No Data",1,IF('Indicator Data imputation'!AQ99&lt;&gt;"",1,0))</f>
        <v>0</v>
      </c>
      <c r="AQ96" s="170">
        <f>IF('Indicator Data'!AX100="No Data",1,IF('Indicator Data imputation'!AR99&lt;&gt;"",1,0))</f>
        <v>0</v>
      </c>
      <c r="AR96" s="170">
        <f>IF('Indicator Data'!AY100="No Data",1,IF('Indicator Data imputation'!AS99&lt;&gt;"",1,0))</f>
        <v>0</v>
      </c>
      <c r="AS96" s="170">
        <f>IF('Indicator Data'!AZ100="No Data",1,IF('Indicator Data imputation'!AT99&lt;&gt;"",1,0))</f>
        <v>0</v>
      </c>
      <c r="AT96" s="170">
        <f>IF('Indicator Data'!BA100="No Data",1,IF('Indicator Data imputation'!AU99&lt;&gt;"",1,0))</f>
        <v>0</v>
      </c>
      <c r="AU96" s="170">
        <f>IF('Indicator Data'!BB100="No Data",1,IF('Indicator Data imputation'!AV99&lt;&gt;"",1,0))</f>
        <v>0</v>
      </c>
      <c r="AV96" s="170">
        <f>IF('Indicator Data'!BC100="No Data",1,IF('Indicator Data imputation'!AW99&lt;&gt;"",1,0))</f>
        <v>0</v>
      </c>
      <c r="AW96" s="170">
        <f>IF('Indicator Data'!BD100="No Data",1,IF('Indicator Data imputation'!AX99&lt;&gt;"",1,0))</f>
        <v>0</v>
      </c>
      <c r="AX96" s="170">
        <f>IF('Indicator Data'!BE100="No Data",1,IF('Indicator Data imputation'!AY99&lt;&gt;"",1,0))</f>
        <v>0</v>
      </c>
      <c r="AY96" s="170">
        <f>IF('Indicator Data'!BF100="No Data",1,IF('Indicator Data imputation'!AZ99&lt;&gt;"",1,0))</f>
        <v>0</v>
      </c>
      <c r="AZ96" s="170">
        <f>IF('Indicator Data'!BG100="No Data",1,IF('Indicator Data imputation'!BA99&lt;&gt;"",1,0))</f>
        <v>0</v>
      </c>
      <c r="BA96" s="5">
        <f t="shared" si="2"/>
        <v>2</v>
      </c>
      <c r="BB96" s="172">
        <f t="shared" si="3"/>
        <v>3.9215686274509803E-2</v>
      </c>
    </row>
    <row r="97" spans="1:54" x14ac:dyDescent="0.25">
      <c r="A97" s="5" t="s">
        <v>177</v>
      </c>
      <c r="B97" s="170">
        <f>IF('Indicator Data'!I101="No Data",1,IF('Indicator Data imputation'!C100&lt;&gt;"",1,0))</f>
        <v>0</v>
      </c>
      <c r="C97" s="170">
        <f>IF('Indicator Data'!J101="No Data",1,IF('Indicator Data imputation'!D100&lt;&gt;"",1,0))</f>
        <v>0</v>
      </c>
      <c r="D97" s="170">
        <f>IF('Indicator Data'!K101="No Data",1,IF('Indicator Data imputation'!E100&lt;&gt;"",1,0))</f>
        <v>0</v>
      </c>
      <c r="E97" s="170">
        <f>IF('Indicator Data'!L101="No Data",1,IF('Indicator Data imputation'!F100&lt;&gt;"",1,0))</f>
        <v>0</v>
      </c>
      <c r="F97" s="170">
        <f>IF('Indicator Data'!M101="No Data",1,IF('Indicator Data imputation'!G100&lt;&gt;"",1,0))</f>
        <v>0</v>
      </c>
      <c r="G97" s="170">
        <f>IF('Indicator Data'!N101="No Data",1,IF('Indicator Data imputation'!H100&lt;&gt;"",1,0))</f>
        <v>0</v>
      </c>
      <c r="H97" s="170">
        <f>IF('Indicator Data'!O101="No Data",1,IF('Indicator Data imputation'!I100&lt;&gt;"",1,0))</f>
        <v>0</v>
      </c>
      <c r="I97" s="170">
        <f>IF('Indicator Data'!P101="No Data",1,IF('Indicator Data imputation'!J100&lt;&gt;"",1,0))</f>
        <v>0</v>
      </c>
      <c r="J97" s="170">
        <f>IF('Indicator Data'!Q101="No Data",1,IF('Indicator Data imputation'!K100&lt;&gt;"",1,0))</f>
        <v>0</v>
      </c>
      <c r="K97" s="170">
        <f>IF('Indicator Data'!R101="No Data",1,IF('Indicator Data imputation'!L100&lt;&gt;"",1,0))</f>
        <v>0</v>
      </c>
      <c r="L97" s="170">
        <f>IF('Indicator Data'!S101="No Data",1,IF('Indicator Data imputation'!M100&lt;&gt;"",1,0))</f>
        <v>0</v>
      </c>
      <c r="M97" s="170">
        <f>IF('Indicator Data'!T101="No Data",1,IF('Indicator Data imputation'!N100&lt;&gt;"",1,0))</f>
        <v>0</v>
      </c>
      <c r="N97" s="170">
        <f>IF('Indicator Data'!U101="No Data",1,IF('Indicator Data imputation'!O100&lt;&gt;"",1,0))</f>
        <v>0</v>
      </c>
      <c r="O97" s="170">
        <f>IF('Indicator Data'!V101="No Data",1,IF('Indicator Data imputation'!P100&lt;&gt;"",1,0))</f>
        <v>0</v>
      </c>
      <c r="P97" s="170">
        <f>IF('Indicator Data'!W101="No Data",1,IF('Indicator Data imputation'!Q100&lt;&gt;"",1,0))</f>
        <v>0</v>
      </c>
      <c r="Q97" s="170">
        <f>IF('Indicator Data'!X101="No Data",1,IF('Indicator Data imputation'!R100&lt;&gt;"",1,0))</f>
        <v>0</v>
      </c>
      <c r="R97" s="170">
        <f>IF('Indicator Data'!Y101="No Data",1,IF('Indicator Data imputation'!S100&lt;&gt;"",1,0))</f>
        <v>0</v>
      </c>
      <c r="S97" s="170">
        <f>IF('Indicator Data'!Z101="No Data",1,IF('Indicator Data imputation'!T100&lt;&gt;"",1,0))</f>
        <v>0</v>
      </c>
      <c r="T97" s="170">
        <f>IF('Indicator Data'!AA101="No Data",1,IF('Indicator Data imputation'!U100&lt;&gt;"",1,0))</f>
        <v>0</v>
      </c>
      <c r="U97" s="170">
        <f>IF('Indicator Data'!AB101="No Data",1,IF('Indicator Data imputation'!V100&lt;&gt;"",1,0))</f>
        <v>0</v>
      </c>
      <c r="V97" s="170">
        <f>IF('Indicator Data'!AC101="No Data",1,IF('Indicator Data imputation'!W100&lt;&gt;"",1,0))</f>
        <v>0</v>
      </c>
      <c r="W97" s="170">
        <f>IF('Indicator Data'!AD101="No Data",1,IF('Indicator Data imputation'!X100&lt;&gt;"",1,0))</f>
        <v>0</v>
      </c>
      <c r="X97" s="170">
        <f>IF('Indicator Data'!AE101="No Data",1,IF('Indicator Data imputation'!Y100&lt;&gt;"",1,0))</f>
        <v>0</v>
      </c>
      <c r="Y97" s="170">
        <f>IF('Indicator Data'!AF101="No Data",1,IF('Indicator Data imputation'!Z100&lt;&gt;"",1,0))</f>
        <v>0</v>
      </c>
      <c r="Z97" s="170">
        <f>IF('Indicator Data'!AG101="No Data",1,IF('Indicator Data imputation'!AA100&lt;&gt;"",1,0))</f>
        <v>0</v>
      </c>
      <c r="AA97" s="170">
        <f>IF('Indicator Data'!AH101="No Data",1,IF('Indicator Data imputation'!AB100&lt;&gt;"",1,0))</f>
        <v>0</v>
      </c>
      <c r="AB97" s="170">
        <f>IF('Indicator Data'!AI101="No Data",1,IF('Indicator Data imputation'!AC100&lt;&gt;"",1,0))</f>
        <v>0</v>
      </c>
      <c r="AC97" s="170">
        <f>IF('Indicator Data'!AJ101="No Data",1,IF('Indicator Data imputation'!AD100&lt;&gt;"",1,0))</f>
        <v>0</v>
      </c>
      <c r="AD97" s="170">
        <f>IF('Indicator Data'!AK101="No Data",1,IF('Indicator Data imputation'!AE100&lt;&gt;"",1,0))</f>
        <v>0</v>
      </c>
      <c r="AE97" s="170">
        <f>IF('Indicator Data'!AL101="No Data",1,IF('Indicator Data imputation'!AF100&lt;&gt;"",1,0))</f>
        <v>0</v>
      </c>
      <c r="AF97" s="170">
        <f>IF('Indicator Data'!AM101="No Data",1,IF('Indicator Data imputation'!AG100&lt;&gt;"",1,0))</f>
        <v>0</v>
      </c>
      <c r="AG97" s="170">
        <f>IF('Indicator Data'!AN101="No Data",1,IF('Indicator Data imputation'!AH100&lt;&gt;"",1,0))</f>
        <v>0</v>
      </c>
      <c r="AH97" s="170">
        <f>IF('Indicator Data'!AO101="No Data",1,IF('Indicator Data imputation'!AI100&lt;&gt;"",1,0))</f>
        <v>0</v>
      </c>
      <c r="AI97" s="170">
        <f>IF('Indicator Data'!AP101="No Data",1,IF('Indicator Data imputation'!AJ100&lt;&gt;"",1,0))</f>
        <v>1</v>
      </c>
      <c r="AJ97" s="170">
        <f>IF('Indicator Data'!AQ101="No Data",1,IF('Indicator Data imputation'!AK100&lt;&gt;"",1,0))</f>
        <v>1</v>
      </c>
      <c r="AK97" s="170">
        <f>IF('Indicator Data'!AR101="No Data",1,IF('Indicator Data imputation'!AL100&lt;&gt;"",1,0))</f>
        <v>1</v>
      </c>
      <c r="AL97" s="170">
        <f>IF('Indicator Data'!AS101="No Data",1,IF('Indicator Data imputation'!AM100&lt;&gt;"",1,0))</f>
        <v>0</v>
      </c>
      <c r="AM97" s="170">
        <f>IF('Indicator Data'!AT101="No Data",1,IF('Indicator Data imputation'!AN100&lt;&gt;"",1,0))</f>
        <v>0</v>
      </c>
      <c r="AN97" s="170">
        <f>IF('Indicator Data'!AU101="No Data",1,IF('Indicator Data imputation'!AO100&lt;&gt;"",1,0))</f>
        <v>0</v>
      </c>
      <c r="AO97" s="170">
        <f>IF('Indicator Data'!AV101="No Data",1,IF('Indicator Data imputation'!AP100&lt;&gt;"",1,0))</f>
        <v>0</v>
      </c>
      <c r="AP97" s="170">
        <f>IF('Indicator Data'!AW101="No Data",1,IF('Indicator Data imputation'!AQ100&lt;&gt;"",1,0))</f>
        <v>0</v>
      </c>
      <c r="AQ97" s="170">
        <f>IF('Indicator Data'!AX101="No Data",1,IF('Indicator Data imputation'!AR100&lt;&gt;"",1,0))</f>
        <v>0</v>
      </c>
      <c r="AR97" s="170">
        <f>IF('Indicator Data'!AY101="No Data",1,IF('Indicator Data imputation'!AS100&lt;&gt;"",1,0))</f>
        <v>0</v>
      </c>
      <c r="AS97" s="170">
        <f>IF('Indicator Data'!AZ101="No Data",1,IF('Indicator Data imputation'!AT100&lt;&gt;"",1,0))</f>
        <v>0</v>
      </c>
      <c r="AT97" s="170">
        <f>IF('Indicator Data'!BA101="No Data",1,IF('Indicator Data imputation'!AU100&lt;&gt;"",1,0))</f>
        <v>0</v>
      </c>
      <c r="AU97" s="170">
        <f>IF('Indicator Data'!BB101="No Data",1,IF('Indicator Data imputation'!AV100&lt;&gt;"",1,0))</f>
        <v>0</v>
      </c>
      <c r="AV97" s="170">
        <f>IF('Indicator Data'!BC101="No Data",1,IF('Indicator Data imputation'!AW100&lt;&gt;"",1,0))</f>
        <v>0</v>
      </c>
      <c r="AW97" s="170">
        <f>IF('Indicator Data'!BD101="No Data",1,IF('Indicator Data imputation'!AX100&lt;&gt;"",1,0))</f>
        <v>0</v>
      </c>
      <c r="AX97" s="170">
        <f>IF('Indicator Data'!BE101="No Data",1,IF('Indicator Data imputation'!AY100&lt;&gt;"",1,0))</f>
        <v>0</v>
      </c>
      <c r="AY97" s="170">
        <f>IF('Indicator Data'!BF101="No Data",1,IF('Indicator Data imputation'!AZ100&lt;&gt;"",1,0))</f>
        <v>0</v>
      </c>
      <c r="AZ97" s="170">
        <f>IF('Indicator Data'!BG101="No Data",1,IF('Indicator Data imputation'!BA100&lt;&gt;"",1,0))</f>
        <v>0</v>
      </c>
      <c r="BA97" s="5">
        <f t="shared" si="2"/>
        <v>3</v>
      </c>
      <c r="BB97" s="172">
        <f t="shared" si="3"/>
        <v>5.8823529411764705E-2</v>
      </c>
    </row>
    <row r="98" spans="1:54" x14ac:dyDescent="0.25">
      <c r="A98" s="5" t="s">
        <v>179</v>
      </c>
      <c r="B98" s="170">
        <f>IF('Indicator Data'!I102="No Data",1,IF('Indicator Data imputation'!C101&lt;&gt;"",1,0))</f>
        <v>0</v>
      </c>
      <c r="C98" s="170">
        <f>IF('Indicator Data'!J102="No Data",1,IF('Indicator Data imputation'!D101&lt;&gt;"",1,0))</f>
        <v>0</v>
      </c>
      <c r="D98" s="170">
        <f>IF('Indicator Data'!K102="No Data",1,IF('Indicator Data imputation'!E101&lt;&gt;"",1,0))</f>
        <v>0</v>
      </c>
      <c r="E98" s="170">
        <f>IF('Indicator Data'!L102="No Data",1,IF('Indicator Data imputation'!F101&lt;&gt;"",1,0))</f>
        <v>0</v>
      </c>
      <c r="F98" s="170">
        <f>IF('Indicator Data'!M102="No Data",1,IF('Indicator Data imputation'!G101&lt;&gt;"",1,0))</f>
        <v>0</v>
      </c>
      <c r="G98" s="170">
        <f>IF('Indicator Data'!N102="No Data",1,IF('Indicator Data imputation'!H101&lt;&gt;"",1,0))</f>
        <v>0</v>
      </c>
      <c r="H98" s="170">
        <f>IF('Indicator Data'!O102="No Data",1,IF('Indicator Data imputation'!I101&lt;&gt;"",1,0))</f>
        <v>0</v>
      </c>
      <c r="I98" s="170">
        <f>IF('Indicator Data'!P102="No Data",1,IF('Indicator Data imputation'!J101&lt;&gt;"",1,0))</f>
        <v>0</v>
      </c>
      <c r="J98" s="170">
        <f>IF('Indicator Data'!Q102="No Data",1,IF('Indicator Data imputation'!K101&lt;&gt;"",1,0))</f>
        <v>0</v>
      </c>
      <c r="K98" s="170">
        <f>IF('Indicator Data'!R102="No Data",1,IF('Indicator Data imputation'!L101&lt;&gt;"",1,0))</f>
        <v>0</v>
      </c>
      <c r="L98" s="170">
        <f>IF('Indicator Data'!S102="No Data",1,IF('Indicator Data imputation'!M101&lt;&gt;"",1,0))</f>
        <v>0</v>
      </c>
      <c r="M98" s="170">
        <f>IF('Indicator Data'!T102="No Data",1,IF('Indicator Data imputation'!N101&lt;&gt;"",1,0))</f>
        <v>0</v>
      </c>
      <c r="N98" s="170">
        <f>IF('Indicator Data'!U102="No Data",1,IF('Indicator Data imputation'!O101&lt;&gt;"",1,0))</f>
        <v>0</v>
      </c>
      <c r="O98" s="170">
        <f>IF('Indicator Data'!V102="No Data",1,IF('Indicator Data imputation'!P101&lt;&gt;"",1,0))</f>
        <v>1</v>
      </c>
      <c r="P98" s="170">
        <f>IF('Indicator Data'!W102="No Data",1,IF('Indicator Data imputation'!Q101&lt;&gt;"",1,0))</f>
        <v>0</v>
      </c>
      <c r="Q98" s="170">
        <f>IF('Indicator Data'!X102="No Data",1,IF('Indicator Data imputation'!R101&lt;&gt;"",1,0))</f>
        <v>0</v>
      </c>
      <c r="R98" s="170">
        <f>IF('Indicator Data'!Y102="No Data",1,IF('Indicator Data imputation'!S101&lt;&gt;"",1,0))</f>
        <v>0</v>
      </c>
      <c r="S98" s="170">
        <f>IF('Indicator Data'!Z102="No Data",1,IF('Indicator Data imputation'!T101&lt;&gt;"",1,0))</f>
        <v>0</v>
      </c>
      <c r="T98" s="170">
        <f>IF('Indicator Data'!AA102="No Data",1,IF('Indicator Data imputation'!U101&lt;&gt;"",1,0))</f>
        <v>0</v>
      </c>
      <c r="U98" s="170">
        <f>IF('Indicator Data'!AB102="No Data",1,IF('Indicator Data imputation'!V101&lt;&gt;"",1,0))</f>
        <v>1</v>
      </c>
      <c r="V98" s="170">
        <f>IF('Indicator Data'!AC102="No Data",1,IF('Indicator Data imputation'!W101&lt;&gt;"",1,0))</f>
        <v>0</v>
      </c>
      <c r="W98" s="170">
        <f>IF('Indicator Data'!AD102="No Data",1,IF('Indicator Data imputation'!X101&lt;&gt;"",1,0))</f>
        <v>0</v>
      </c>
      <c r="X98" s="170">
        <f>IF('Indicator Data'!AE102="No Data",1,IF('Indicator Data imputation'!Y101&lt;&gt;"",1,0))</f>
        <v>1</v>
      </c>
      <c r="Y98" s="170">
        <f>IF('Indicator Data'!AF102="No Data",1,IF('Indicator Data imputation'!Z101&lt;&gt;"",1,0))</f>
        <v>0</v>
      </c>
      <c r="Z98" s="170">
        <f>IF('Indicator Data'!AG102="No Data",1,IF('Indicator Data imputation'!AA101&lt;&gt;"",1,0))</f>
        <v>1</v>
      </c>
      <c r="AA98" s="170">
        <f>IF('Indicator Data'!AH102="No Data",1,IF('Indicator Data imputation'!AB101&lt;&gt;"",1,0))</f>
        <v>0</v>
      </c>
      <c r="AB98" s="170">
        <f>IF('Indicator Data'!AI102="No Data",1,IF('Indicator Data imputation'!AC101&lt;&gt;"",1,0))</f>
        <v>0</v>
      </c>
      <c r="AC98" s="170">
        <f>IF('Indicator Data'!AJ102="No Data",1,IF('Indicator Data imputation'!AD101&lt;&gt;"",1,0))</f>
        <v>0</v>
      </c>
      <c r="AD98" s="170">
        <f>IF('Indicator Data'!AK102="No Data",1,IF('Indicator Data imputation'!AE101&lt;&gt;"",1,0))</f>
        <v>0</v>
      </c>
      <c r="AE98" s="170">
        <f>IF('Indicator Data'!AL102="No Data",1,IF('Indicator Data imputation'!AF101&lt;&gt;"",1,0))</f>
        <v>0</v>
      </c>
      <c r="AF98" s="170">
        <f>IF('Indicator Data'!AM102="No Data",1,IF('Indicator Data imputation'!AG101&lt;&gt;"",1,0))</f>
        <v>0</v>
      </c>
      <c r="AG98" s="170">
        <f>IF('Indicator Data'!AN102="No Data",1,IF('Indicator Data imputation'!AH101&lt;&gt;"",1,0))</f>
        <v>0</v>
      </c>
      <c r="AH98" s="170">
        <f>IF('Indicator Data'!AO102="No Data",1,IF('Indicator Data imputation'!AI101&lt;&gt;"",1,0))</f>
        <v>0</v>
      </c>
      <c r="AI98" s="170">
        <f>IF('Indicator Data'!AP102="No Data",1,IF('Indicator Data imputation'!AJ101&lt;&gt;"",1,0))</f>
        <v>1</v>
      </c>
      <c r="AJ98" s="170">
        <f>IF('Indicator Data'!AQ102="No Data",1,IF('Indicator Data imputation'!AK101&lt;&gt;"",1,0))</f>
        <v>1</v>
      </c>
      <c r="AK98" s="170">
        <f>IF('Indicator Data'!AR102="No Data",1,IF('Indicator Data imputation'!AL101&lt;&gt;"",1,0))</f>
        <v>1</v>
      </c>
      <c r="AL98" s="170">
        <f>IF('Indicator Data'!AS102="No Data",1,IF('Indicator Data imputation'!AM101&lt;&gt;"",1,0))</f>
        <v>0</v>
      </c>
      <c r="AM98" s="170">
        <f>IF('Indicator Data'!AT102="No Data",1,IF('Indicator Data imputation'!AN101&lt;&gt;"",1,0))</f>
        <v>1</v>
      </c>
      <c r="AN98" s="170">
        <f>IF('Indicator Data'!AU102="No Data",1,IF('Indicator Data imputation'!AO101&lt;&gt;"",1,0))</f>
        <v>1</v>
      </c>
      <c r="AO98" s="170">
        <f>IF('Indicator Data'!AV102="No Data",1,IF('Indicator Data imputation'!AP101&lt;&gt;"",1,0))</f>
        <v>0</v>
      </c>
      <c r="AP98" s="170">
        <f>IF('Indicator Data'!AW102="No Data",1,IF('Indicator Data imputation'!AQ101&lt;&gt;"",1,0))</f>
        <v>0</v>
      </c>
      <c r="AQ98" s="170">
        <f>IF('Indicator Data'!AX102="No Data",1,IF('Indicator Data imputation'!AR101&lt;&gt;"",1,0))</f>
        <v>0</v>
      </c>
      <c r="AR98" s="170">
        <f>IF('Indicator Data'!AY102="No Data",1,IF('Indicator Data imputation'!AS101&lt;&gt;"",1,0))</f>
        <v>0</v>
      </c>
      <c r="AS98" s="170">
        <f>IF('Indicator Data'!AZ102="No Data",1,IF('Indicator Data imputation'!AT101&lt;&gt;"",1,0))</f>
        <v>0</v>
      </c>
      <c r="AT98" s="170">
        <f>IF('Indicator Data'!BA102="No Data",1,IF('Indicator Data imputation'!AU101&lt;&gt;"",1,0))</f>
        <v>1</v>
      </c>
      <c r="AU98" s="170">
        <f>IF('Indicator Data'!BB102="No Data",1,IF('Indicator Data imputation'!AV101&lt;&gt;"",1,0))</f>
        <v>0</v>
      </c>
      <c r="AV98" s="170">
        <f>IF('Indicator Data'!BC102="No Data",1,IF('Indicator Data imputation'!AW101&lt;&gt;"",1,0))</f>
        <v>0</v>
      </c>
      <c r="AW98" s="170">
        <f>IF('Indicator Data'!BD102="No Data",1,IF('Indicator Data imputation'!AX101&lt;&gt;"",1,0))</f>
        <v>0</v>
      </c>
      <c r="AX98" s="170">
        <f>IF('Indicator Data'!BE102="No Data",1,IF('Indicator Data imputation'!AY101&lt;&gt;"",1,0))</f>
        <v>0</v>
      </c>
      <c r="AY98" s="170">
        <f>IF('Indicator Data'!BF102="No Data",1,IF('Indicator Data imputation'!AZ101&lt;&gt;"",1,0))</f>
        <v>0</v>
      </c>
      <c r="AZ98" s="170">
        <f>IF('Indicator Data'!BG102="No Data",1,IF('Indicator Data imputation'!BA101&lt;&gt;"",1,0))</f>
        <v>0</v>
      </c>
      <c r="BA98" s="5">
        <f t="shared" si="2"/>
        <v>10</v>
      </c>
      <c r="BB98" s="172">
        <f t="shared" si="3"/>
        <v>0.19607843137254902</v>
      </c>
    </row>
    <row r="99" spans="1:54" x14ac:dyDescent="0.25">
      <c r="A99" s="5" t="s">
        <v>181</v>
      </c>
      <c r="B99" s="170">
        <f>IF('Indicator Data'!I103="No Data",1,IF('Indicator Data imputation'!C102&lt;&gt;"",1,0))</f>
        <v>0</v>
      </c>
      <c r="C99" s="170">
        <f>IF('Indicator Data'!J103="No Data",1,IF('Indicator Data imputation'!D102&lt;&gt;"",1,0))</f>
        <v>0</v>
      </c>
      <c r="D99" s="170">
        <f>IF('Indicator Data'!K103="No Data",1,IF('Indicator Data imputation'!E102&lt;&gt;"",1,0))</f>
        <v>0</v>
      </c>
      <c r="E99" s="170">
        <f>IF('Indicator Data'!L103="No Data",1,IF('Indicator Data imputation'!F102&lt;&gt;"",1,0))</f>
        <v>1</v>
      </c>
      <c r="F99" s="170">
        <f>IF('Indicator Data'!M103="No Data",1,IF('Indicator Data imputation'!G102&lt;&gt;"",1,0))</f>
        <v>0</v>
      </c>
      <c r="G99" s="170">
        <f>IF('Indicator Data'!N103="No Data",1,IF('Indicator Data imputation'!H102&lt;&gt;"",1,0))</f>
        <v>0</v>
      </c>
      <c r="H99" s="170">
        <f>IF('Indicator Data'!O103="No Data",1,IF('Indicator Data imputation'!I102&lt;&gt;"",1,0))</f>
        <v>0</v>
      </c>
      <c r="I99" s="170">
        <f>IF('Indicator Data'!P103="No Data",1,IF('Indicator Data imputation'!J102&lt;&gt;"",1,0))</f>
        <v>0</v>
      </c>
      <c r="J99" s="170">
        <f>IF('Indicator Data'!Q103="No Data",1,IF('Indicator Data imputation'!K102&lt;&gt;"",1,0))</f>
        <v>0</v>
      </c>
      <c r="K99" s="170">
        <f>IF('Indicator Data'!R103="No Data",1,IF('Indicator Data imputation'!L102&lt;&gt;"",1,0))</f>
        <v>1</v>
      </c>
      <c r="L99" s="170">
        <f>IF('Indicator Data'!S103="No Data",1,IF('Indicator Data imputation'!M102&lt;&gt;"",1,0))</f>
        <v>0</v>
      </c>
      <c r="M99" s="170">
        <f>IF('Indicator Data'!T103="No Data",1,IF('Indicator Data imputation'!N102&lt;&gt;"",1,0))</f>
        <v>0</v>
      </c>
      <c r="N99" s="170">
        <f>IF('Indicator Data'!U103="No Data",1,IF('Indicator Data imputation'!O102&lt;&gt;"",1,0))</f>
        <v>0</v>
      </c>
      <c r="O99" s="170">
        <f>IF('Indicator Data'!V103="No Data",1,IF('Indicator Data imputation'!P102&lt;&gt;"",1,0))</f>
        <v>1</v>
      </c>
      <c r="P99" s="170">
        <f>IF('Indicator Data'!W103="No Data",1,IF('Indicator Data imputation'!Q102&lt;&gt;"",1,0))</f>
        <v>1</v>
      </c>
      <c r="Q99" s="170">
        <f>IF('Indicator Data'!X103="No Data",1,IF('Indicator Data imputation'!R102&lt;&gt;"",1,0))</f>
        <v>1</v>
      </c>
      <c r="R99" s="170">
        <f>IF('Indicator Data'!Y103="No Data",1,IF('Indicator Data imputation'!S102&lt;&gt;"",1,0))</f>
        <v>1</v>
      </c>
      <c r="S99" s="170">
        <f>IF('Indicator Data'!Z103="No Data",1,IF('Indicator Data imputation'!T102&lt;&gt;"",1,0))</f>
        <v>1</v>
      </c>
      <c r="T99" s="170">
        <f>IF('Indicator Data'!AA103="No Data",1,IF('Indicator Data imputation'!U102&lt;&gt;"",1,0))</f>
        <v>1</v>
      </c>
      <c r="U99" s="170">
        <f>IF('Indicator Data'!AB103="No Data",1,IF('Indicator Data imputation'!V102&lt;&gt;"",1,0))</f>
        <v>1</v>
      </c>
      <c r="V99" s="170">
        <f>IF('Indicator Data'!AC103="No Data",1,IF('Indicator Data imputation'!W102&lt;&gt;"",1,0))</f>
        <v>1</v>
      </c>
      <c r="W99" s="170">
        <f>IF('Indicator Data'!AD103="No Data",1,IF('Indicator Data imputation'!X102&lt;&gt;"",1,0))</f>
        <v>1</v>
      </c>
      <c r="X99" s="170">
        <f>IF('Indicator Data'!AE103="No Data",1,IF('Indicator Data imputation'!Y102&lt;&gt;"",1,0))</f>
        <v>1</v>
      </c>
      <c r="Y99" s="170">
        <f>IF('Indicator Data'!AF103="No Data",1,IF('Indicator Data imputation'!Z102&lt;&gt;"",1,0))</f>
        <v>1</v>
      </c>
      <c r="Z99" s="170">
        <f>IF('Indicator Data'!AG103="No Data",1,IF('Indicator Data imputation'!AA102&lt;&gt;"",1,0))</f>
        <v>1</v>
      </c>
      <c r="AA99" s="170">
        <f>IF('Indicator Data'!AH103="No Data",1,IF('Indicator Data imputation'!AB102&lt;&gt;"",1,0))</f>
        <v>0</v>
      </c>
      <c r="AB99" s="170">
        <f>IF('Indicator Data'!AI103="No Data",1,IF('Indicator Data imputation'!AC102&lt;&gt;"",1,0))</f>
        <v>0</v>
      </c>
      <c r="AC99" s="170">
        <f>IF('Indicator Data'!AJ103="No Data",1,IF('Indicator Data imputation'!AD102&lt;&gt;"",1,0))</f>
        <v>0</v>
      </c>
      <c r="AD99" s="170">
        <f>IF('Indicator Data'!AK103="No Data",1,IF('Indicator Data imputation'!AE102&lt;&gt;"",1,0))</f>
        <v>0</v>
      </c>
      <c r="AE99" s="170">
        <f>IF('Indicator Data'!AL103="No Data",1,IF('Indicator Data imputation'!AF102&lt;&gt;"",1,0))</f>
        <v>0</v>
      </c>
      <c r="AF99" s="170">
        <f>IF('Indicator Data'!AM103="No Data",1,IF('Indicator Data imputation'!AG102&lt;&gt;"",1,0))</f>
        <v>0</v>
      </c>
      <c r="AG99" s="170">
        <f>IF('Indicator Data'!AN103="No Data",1,IF('Indicator Data imputation'!AH102&lt;&gt;"",1,0))</f>
        <v>1</v>
      </c>
      <c r="AH99" s="170">
        <f>IF('Indicator Data'!AO103="No Data",1,IF('Indicator Data imputation'!AI102&lt;&gt;"",1,0))</f>
        <v>0</v>
      </c>
      <c r="AI99" s="170">
        <f>IF('Indicator Data'!AP103="No Data",1,IF('Indicator Data imputation'!AJ102&lt;&gt;"",1,0))</f>
        <v>1</v>
      </c>
      <c r="AJ99" s="170">
        <f>IF('Indicator Data'!AQ103="No Data",1,IF('Indicator Data imputation'!AK102&lt;&gt;"",1,0))</f>
        <v>1</v>
      </c>
      <c r="AK99" s="170">
        <f>IF('Indicator Data'!AR103="No Data",1,IF('Indicator Data imputation'!AL102&lt;&gt;"",1,0))</f>
        <v>1</v>
      </c>
      <c r="AL99" s="170">
        <f>IF('Indicator Data'!AS103="No Data",1,IF('Indicator Data imputation'!AM102&lt;&gt;"",1,0))</f>
        <v>0</v>
      </c>
      <c r="AM99" s="170">
        <f>IF('Indicator Data'!AT103="No Data",1,IF('Indicator Data imputation'!AN102&lt;&gt;"",1,0))</f>
        <v>1</v>
      </c>
      <c r="AN99" s="170">
        <f>IF('Indicator Data'!AU103="No Data",1,IF('Indicator Data imputation'!AO102&lt;&gt;"",1,0))</f>
        <v>0</v>
      </c>
      <c r="AO99" s="170">
        <f>IF('Indicator Data'!AV103="No Data",1,IF('Indicator Data imputation'!AP102&lt;&gt;"",1,0))</f>
        <v>1</v>
      </c>
      <c r="AP99" s="170">
        <f>IF('Indicator Data'!AW103="No Data",1,IF('Indicator Data imputation'!AQ102&lt;&gt;"",1,0))</f>
        <v>0</v>
      </c>
      <c r="AQ99" s="170">
        <f>IF('Indicator Data'!AX103="No Data",1,IF('Indicator Data imputation'!AR102&lt;&gt;"",1,0))</f>
        <v>0</v>
      </c>
      <c r="AR99" s="170">
        <f>IF('Indicator Data'!AY103="No Data",1,IF('Indicator Data imputation'!AS102&lt;&gt;"",1,0))</f>
        <v>0</v>
      </c>
      <c r="AS99" s="170">
        <f>IF('Indicator Data'!AZ103="No Data",1,IF('Indicator Data imputation'!AT102&lt;&gt;"",1,0))</f>
        <v>1</v>
      </c>
      <c r="AT99" s="170">
        <f>IF('Indicator Data'!BA103="No Data",1,IF('Indicator Data imputation'!AU102&lt;&gt;"",1,0))</f>
        <v>1</v>
      </c>
      <c r="AU99" s="170">
        <f>IF('Indicator Data'!BB103="No Data",1,IF('Indicator Data imputation'!AV102&lt;&gt;"",1,0))</f>
        <v>1</v>
      </c>
      <c r="AV99" s="170">
        <f>IF('Indicator Data'!BC103="No Data",1,IF('Indicator Data imputation'!AW102&lt;&gt;"",1,0))</f>
        <v>0</v>
      </c>
      <c r="AW99" s="170">
        <f>IF('Indicator Data'!BD103="No Data",1,IF('Indicator Data imputation'!AX102&lt;&gt;"",1,0))</f>
        <v>0</v>
      </c>
      <c r="AX99" s="170">
        <f>IF('Indicator Data'!BE103="No Data",1,IF('Indicator Data imputation'!AY102&lt;&gt;"",1,0))</f>
        <v>0</v>
      </c>
      <c r="AY99" s="170">
        <f>IF('Indicator Data'!BF103="No Data",1,IF('Indicator Data imputation'!AZ102&lt;&gt;"",1,0))</f>
        <v>0</v>
      </c>
      <c r="AZ99" s="170">
        <f>IF('Indicator Data'!BG103="No Data",1,IF('Indicator Data imputation'!BA102&lt;&gt;"",1,0))</f>
        <v>0</v>
      </c>
      <c r="BA99" s="5">
        <f t="shared" si="2"/>
        <v>23</v>
      </c>
      <c r="BB99" s="172">
        <f t="shared" si="3"/>
        <v>0.45098039215686275</v>
      </c>
    </row>
    <row r="100" spans="1:54" x14ac:dyDescent="0.25">
      <c r="A100" s="5" t="s">
        <v>183</v>
      </c>
      <c r="B100" s="170">
        <f>IF('Indicator Data'!I104="No Data",1,IF('Indicator Data imputation'!C103&lt;&gt;"",1,0))</f>
        <v>0</v>
      </c>
      <c r="C100" s="170">
        <f>IF('Indicator Data'!J104="No Data",1,IF('Indicator Data imputation'!D103&lt;&gt;"",1,0))</f>
        <v>0</v>
      </c>
      <c r="D100" s="170">
        <f>IF('Indicator Data'!K104="No Data",1,IF('Indicator Data imputation'!E103&lt;&gt;"",1,0))</f>
        <v>0</v>
      </c>
      <c r="E100" s="170">
        <f>IF('Indicator Data'!L104="No Data",1,IF('Indicator Data imputation'!F103&lt;&gt;"",1,0))</f>
        <v>0</v>
      </c>
      <c r="F100" s="170">
        <f>IF('Indicator Data'!M104="No Data",1,IF('Indicator Data imputation'!G103&lt;&gt;"",1,0))</f>
        <v>0</v>
      </c>
      <c r="G100" s="170">
        <f>IF('Indicator Data'!N104="No Data",1,IF('Indicator Data imputation'!H103&lt;&gt;"",1,0))</f>
        <v>0</v>
      </c>
      <c r="H100" s="170">
        <f>IF('Indicator Data'!O104="No Data",1,IF('Indicator Data imputation'!I103&lt;&gt;"",1,0))</f>
        <v>0</v>
      </c>
      <c r="I100" s="170">
        <f>IF('Indicator Data'!P104="No Data",1,IF('Indicator Data imputation'!J103&lt;&gt;"",1,0))</f>
        <v>0</v>
      </c>
      <c r="J100" s="170">
        <f>IF('Indicator Data'!Q104="No Data",1,IF('Indicator Data imputation'!K103&lt;&gt;"",1,0))</f>
        <v>0</v>
      </c>
      <c r="K100" s="170">
        <f>IF('Indicator Data'!R104="No Data",1,IF('Indicator Data imputation'!L103&lt;&gt;"",1,0))</f>
        <v>1</v>
      </c>
      <c r="L100" s="170">
        <f>IF('Indicator Data'!S104="No Data",1,IF('Indicator Data imputation'!M103&lt;&gt;"",1,0))</f>
        <v>0</v>
      </c>
      <c r="M100" s="170">
        <f>IF('Indicator Data'!T104="No Data",1,IF('Indicator Data imputation'!N103&lt;&gt;"",1,0))</f>
        <v>0</v>
      </c>
      <c r="N100" s="170">
        <f>IF('Indicator Data'!U104="No Data",1,IF('Indicator Data imputation'!O103&lt;&gt;"",1,0))</f>
        <v>0</v>
      </c>
      <c r="O100" s="170">
        <f>IF('Indicator Data'!V104="No Data",1,IF('Indicator Data imputation'!P103&lt;&gt;"",1,0))</f>
        <v>1</v>
      </c>
      <c r="P100" s="170">
        <f>IF('Indicator Data'!W104="No Data",1,IF('Indicator Data imputation'!Q103&lt;&gt;"",1,0))</f>
        <v>0</v>
      </c>
      <c r="Q100" s="170">
        <f>IF('Indicator Data'!X104="No Data",1,IF('Indicator Data imputation'!R103&lt;&gt;"",1,0))</f>
        <v>1</v>
      </c>
      <c r="R100" s="170">
        <f>IF('Indicator Data'!Y104="No Data",1,IF('Indicator Data imputation'!S103&lt;&gt;"",1,0))</f>
        <v>0</v>
      </c>
      <c r="S100" s="170">
        <f>IF('Indicator Data'!Z104="No Data",1,IF('Indicator Data imputation'!T103&lt;&gt;"",1,0))</f>
        <v>0</v>
      </c>
      <c r="T100" s="170">
        <f>IF('Indicator Data'!AA104="No Data",1,IF('Indicator Data imputation'!U103&lt;&gt;"",1,0))</f>
        <v>0</v>
      </c>
      <c r="U100" s="170">
        <f>IF('Indicator Data'!AB104="No Data",1,IF('Indicator Data imputation'!V103&lt;&gt;"",1,0))</f>
        <v>0</v>
      </c>
      <c r="V100" s="170">
        <f>IF('Indicator Data'!AC104="No Data",1,IF('Indicator Data imputation'!W103&lt;&gt;"",1,0))</f>
        <v>0</v>
      </c>
      <c r="W100" s="170">
        <f>IF('Indicator Data'!AD104="No Data",1,IF('Indicator Data imputation'!X103&lt;&gt;"",1,0))</f>
        <v>0</v>
      </c>
      <c r="X100" s="170">
        <f>IF('Indicator Data'!AE104="No Data",1,IF('Indicator Data imputation'!Y103&lt;&gt;"",1,0))</f>
        <v>1</v>
      </c>
      <c r="Y100" s="170">
        <f>IF('Indicator Data'!AF104="No Data",1,IF('Indicator Data imputation'!Z103&lt;&gt;"",1,0))</f>
        <v>0</v>
      </c>
      <c r="Z100" s="170">
        <f>IF('Indicator Data'!AG104="No Data",1,IF('Indicator Data imputation'!AA103&lt;&gt;"",1,0))</f>
        <v>0</v>
      </c>
      <c r="AA100" s="170">
        <f>IF('Indicator Data'!AH104="No Data",1,IF('Indicator Data imputation'!AB103&lt;&gt;"",1,0))</f>
        <v>0</v>
      </c>
      <c r="AB100" s="170">
        <f>IF('Indicator Data'!AI104="No Data",1,IF('Indicator Data imputation'!AC103&lt;&gt;"",1,0))</f>
        <v>0</v>
      </c>
      <c r="AC100" s="170">
        <f>IF('Indicator Data'!AJ104="No Data",1,IF('Indicator Data imputation'!AD103&lt;&gt;"",1,0))</f>
        <v>0</v>
      </c>
      <c r="AD100" s="170">
        <f>IF('Indicator Data'!AK104="No Data",1,IF('Indicator Data imputation'!AE103&lt;&gt;"",1,0))</f>
        <v>0</v>
      </c>
      <c r="AE100" s="170">
        <f>IF('Indicator Data'!AL104="No Data",1,IF('Indicator Data imputation'!AF103&lt;&gt;"",1,0))</f>
        <v>0</v>
      </c>
      <c r="AF100" s="170">
        <f>IF('Indicator Data'!AM104="No Data",1,IF('Indicator Data imputation'!AG103&lt;&gt;"",1,0))</f>
        <v>0</v>
      </c>
      <c r="AG100" s="170">
        <f>IF('Indicator Data'!AN104="No Data",1,IF('Indicator Data imputation'!AH103&lt;&gt;"",1,0))</f>
        <v>0</v>
      </c>
      <c r="AH100" s="170">
        <f>IF('Indicator Data'!AO104="No Data",1,IF('Indicator Data imputation'!AI103&lt;&gt;"",1,0))</f>
        <v>0</v>
      </c>
      <c r="AI100" s="170">
        <f>IF('Indicator Data'!AP104="No Data",1,IF('Indicator Data imputation'!AJ103&lt;&gt;"",1,0))</f>
        <v>0</v>
      </c>
      <c r="AJ100" s="170">
        <f>IF('Indicator Data'!AQ104="No Data",1,IF('Indicator Data imputation'!AK103&lt;&gt;"",1,0))</f>
        <v>0</v>
      </c>
      <c r="AK100" s="170">
        <f>IF('Indicator Data'!AR104="No Data",1,IF('Indicator Data imputation'!AL103&lt;&gt;"",1,0))</f>
        <v>1</v>
      </c>
      <c r="AL100" s="170">
        <f>IF('Indicator Data'!AS104="No Data",1,IF('Indicator Data imputation'!AM103&lt;&gt;"",1,0))</f>
        <v>0</v>
      </c>
      <c r="AM100" s="170">
        <f>IF('Indicator Data'!AT104="No Data",1,IF('Indicator Data imputation'!AN103&lt;&gt;"",1,0))</f>
        <v>0</v>
      </c>
      <c r="AN100" s="170">
        <f>IF('Indicator Data'!AU104="No Data",1,IF('Indicator Data imputation'!AO103&lt;&gt;"",1,0))</f>
        <v>0</v>
      </c>
      <c r="AO100" s="170">
        <f>IF('Indicator Data'!AV104="No Data",1,IF('Indicator Data imputation'!AP103&lt;&gt;"",1,0))</f>
        <v>0</v>
      </c>
      <c r="AP100" s="170">
        <f>IF('Indicator Data'!AW104="No Data",1,IF('Indicator Data imputation'!AQ103&lt;&gt;"",1,0))</f>
        <v>0</v>
      </c>
      <c r="AQ100" s="170">
        <f>IF('Indicator Data'!AX104="No Data",1,IF('Indicator Data imputation'!AR103&lt;&gt;"",1,0))</f>
        <v>0</v>
      </c>
      <c r="AR100" s="170">
        <f>IF('Indicator Data'!AY104="No Data",1,IF('Indicator Data imputation'!AS103&lt;&gt;"",1,0))</f>
        <v>0</v>
      </c>
      <c r="AS100" s="170">
        <f>IF('Indicator Data'!AZ104="No Data",1,IF('Indicator Data imputation'!AT103&lt;&gt;"",1,0))</f>
        <v>0</v>
      </c>
      <c r="AT100" s="170">
        <f>IF('Indicator Data'!BA104="No Data",1,IF('Indicator Data imputation'!AU103&lt;&gt;"",1,0))</f>
        <v>0</v>
      </c>
      <c r="AU100" s="170">
        <f>IF('Indicator Data'!BB104="No Data",1,IF('Indicator Data imputation'!AV103&lt;&gt;"",1,0))</f>
        <v>0</v>
      </c>
      <c r="AV100" s="170">
        <f>IF('Indicator Data'!BC104="No Data",1,IF('Indicator Data imputation'!AW103&lt;&gt;"",1,0))</f>
        <v>0</v>
      </c>
      <c r="AW100" s="170">
        <f>IF('Indicator Data'!BD104="No Data",1,IF('Indicator Data imputation'!AX103&lt;&gt;"",1,0))</f>
        <v>0</v>
      </c>
      <c r="AX100" s="170">
        <f>IF('Indicator Data'!BE104="No Data",1,IF('Indicator Data imputation'!AY103&lt;&gt;"",1,0))</f>
        <v>0</v>
      </c>
      <c r="AY100" s="170">
        <f>IF('Indicator Data'!BF104="No Data",1,IF('Indicator Data imputation'!AZ103&lt;&gt;"",1,0))</f>
        <v>0</v>
      </c>
      <c r="AZ100" s="170">
        <f>IF('Indicator Data'!BG104="No Data",1,IF('Indicator Data imputation'!BA103&lt;&gt;"",1,0))</f>
        <v>0</v>
      </c>
      <c r="BA100" s="5">
        <f t="shared" si="2"/>
        <v>5</v>
      </c>
      <c r="BB100" s="172">
        <f t="shared" si="3"/>
        <v>9.8039215686274508E-2</v>
      </c>
    </row>
    <row r="101" spans="1:54" x14ac:dyDescent="0.25">
      <c r="A101" s="5" t="s">
        <v>185</v>
      </c>
      <c r="B101" s="170">
        <f>IF('Indicator Data'!I105="No Data",1,IF('Indicator Data imputation'!C104&lt;&gt;"",1,0))</f>
        <v>0</v>
      </c>
      <c r="C101" s="170">
        <f>IF('Indicator Data'!J105="No Data",1,IF('Indicator Data imputation'!D104&lt;&gt;"",1,0))</f>
        <v>0</v>
      </c>
      <c r="D101" s="170">
        <f>IF('Indicator Data'!K105="No Data",1,IF('Indicator Data imputation'!E104&lt;&gt;"",1,0))</f>
        <v>0</v>
      </c>
      <c r="E101" s="170">
        <f>IF('Indicator Data'!L105="No Data",1,IF('Indicator Data imputation'!F104&lt;&gt;"",1,0))</f>
        <v>0</v>
      </c>
      <c r="F101" s="170">
        <f>IF('Indicator Data'!M105="No Data",1,IF('Indicator Data imputation'!G104&lt;&gt;"",1,0))</f>
        <v>0</v>
      </c>
      <c r="G101" s="170">
        <f>IF('Indicator Data'!N105="No Data",1,IF('Indicator Data imputation'!H104&lt;&gt;"",1,0))</f>
        <v>0</v>
      </c>
      <c r="H101" s="170">
        <f>IF('Indicator Data'!O105="No Data",1,IF('Indicator Data imputation'!I104&lt;&gt;"",1,0))</f>
        <v>0</v>
      </c>
      <c r="I101" s="170">
        <f>IF('Indicator Data'!P105="No Data",1,IF('Indicator Data imputation'!J104&lt;&gt;"",1,0))</f>
        <v>0</v>
      </c>
      <c r="J101" s="170">
        <f>IF('Indicator Data'!Q105="No Data",1,IF('Indicator Data imputation'!K104&lt;&gt;"",1,0))</f>
        <v>0</v>
      </c>
      <c r="K101" s="170">
        <f>IF('Indicator Data'!R105="No Data",1,IF('Indicator Data imputation'!L104&lt;&gt;"",1,0))</f>
        <v>1</v>
      </c>
      <c r="L101" s="170">
        <f>IF('Indicator Data'!S105="No Data",1,IF('Indicator Data imputation'!M104&lt;&gt;"",1,0))</f>
        <v>0</v>
      </c>
      <c r="M101" s="170">
        <f>IF('Indicator Data'!T105="No Data",1,IF('Indicator Data imputation'!N104&lt;&gt;"",1,0))</f>
        <v>0</v>
      </c>
      <c r="N101" s="170">
        <f>IF('Indicator Data'!U105="No Data",1,IF('Indicator Data imputation'!O104&lt;&gt;"",1,0))</f>
        <v>0</v>
      </c>
      <c r="O101" s="170">
        <f>IF('Indicator Data'!V105="No Data",1,IF('Indicator Data imputation'!P104&lt;&gt;"",1,0))</f>
        <v>1</v>
      </c>
      <c r="P101" s="170">
        <f>IF('Indicator Data'!W105="No Data",1,IF('Indicator Data imputation'!Q104&lt;&gt;"",1,0))</f>
        <v>0</v>
      </c>
      <c r="Q101" s="170">
        <f>IF('Indicator Data'!X105="No Data",1,IF('Indicator Data imputation'!R104&lt;&gt;"",1,0))</f>
        <v>1</v>
      </c>
      <c r="R101" s="170">
        <f>IF('Indicator Data'!Y105="No Data",1,IF('Indicator Data imputation'!S104&lt;&gt;"",1,0))</f>
        <v>0</v>
      </c>
      <c r="S101" s="170">
        <f>IF('Indicator Data'!Z105="No Data",1,IF('Indicator Data imputation'!T104&lt;&gt;"",1,0))</f>
        <v>0</v>
      </c>
      <c r="T101" s="170">
        <f>IF('Indicator Data'!AA105="No Data",1,IF('Indicator Data imputation'!U104&lt;&gt;"",1,0))</f>
        <v>0</v>
      </c>
      <c r="U101" s="170">
        <f>IF('Indicator Data'!AB105="No Data",1,IF('Indicator Data imputation'!V104&lt;&gt;"",1,0))</f>
        <v>1</v>
      </c>
      <c r="V101" s="170">
        <f>IF('Indicator Data'!AC105="No Data",1,IF('Indicator Data imputation'!W104&lt;&gt;"",1,0))</f>
        <v>0</v>
      </c>
      <c r="W101" s="170">
        <f>IF('Indicator Data'!AD105="No Data",1,IF('Indicator Data imputation'!X104&lt;&gt;"",1,0))</f>
        <v>0</v>
      </c>
      <c r="X101" s="170">
        <f>IF('Indicator Data'!AE105="No Data",1,IF('Indicator Data imputation'!Y104&lt;&gt;"",1,0))</f>
        <v>1</v>
      </c>
      <c r="Y101" s="170">
        <f>IF('Indicator Data'!AF105="No Data",1,IF('Indicator Data imputation'!Z104&lt;&gt;"",1,0))</f>
        <v>0</v>
      </c>
      <c r="Z101" s="170">
        <f>IF('Indicator Data'!AG105="No Data",1,IF('Indicator Data imputation'!AA104&lt;&gt;"",1,0))</f>
        <v>0</v>
      </c>
      <c r="AA101" s="170">
        <f>IF('Indicator Data'!AH105="No Data",1,IF('Indicator Data imputation'!AB104&lt;&gt;"",1,0))</f>
        <v>0</v>
      </c>
      <c r="AB101" s="170">
        <f>IF('Indicator Data'!AI105="No Data",1,IF('Indicator Data imputation'!AC104&lt;&gt;"",1,0))</f>
        <v>0</v>
      </c>
      <c r="AC101" s="170">
        <f>IF('Indicator Data'!AJ105="No Data",1,IF('Indicator Data imputation'!AD104&lt;&gt;"",1,0))</f>
        <v>0</v>
      </c>
      <c r="AD101" s="170">
        <f>IF('Indicator Data'!AK105="No Data",1,IF('Indicator Data imputation'!AE104&lt;&gt;"",1,0))</f>
        <v>0</v>
      </c>
      <c r="AE101" s="170">
        <f>IF('Indicator Data'!AL105="No Data",1,IF('Indicator Data imputation'!AF104&lt;&gt;"",1,0))</f>
        <v>0</v>
      </c>
      <c r="AF101" s="170">
        <f>IF('Indicator Data'!AM105="No Data",1,IF('Indicator Data imputation'!AG104&lt;&gt;"",1,0))</f>
        <v>0</v>
      </c>
      <c r="AG101" s="170">
        <f>IF('Indicator Data'!AN105="No Data",1,IF('Indicator Data imputation'!AH104&lt;&gt;"",1,0))</f>
        <v>0</v>
      </c>
      <c r="AH101" s="170">
        <f>IF('Indicator Data'!AO105="No Data",1,IF('Indicator Data imputation'!AI104&lt;&gt;"",1,0))</f>
        <v>0</v>
      </c>
      <c r="AI101" s="170">
        <f>IF('Indicator Data'!AP105="No Data",1,IF('Indicator Data imputation'!AJ104&lt;&gt;"",1,0))</f>
        <v>0</v>
      </c>
      <c r="AJ101" s="170">
        <f>IF('Indicator Data'!AQ105="No Data",1,IF('Indicator Data imputation'!AK104&lt;&gt;"",1,0))</f>
        <v>0</v>
      </c>
      <c r="AK101" s="170">
        <f>IF('Indicator Data'!AR105="No Data",1,IF('Indicator Data imputation'!AL104&lt;&gt;"",1,0))</f>
        <v>1</v>
      </c>
      <c r="AL101" s="170">
        <f>IF('Indicator Data'!AS105="No Data",1,IF('Indicator Data imputation'!AM104&lt;&gt;"",1,0))</f>
        <v>0</v>
      </c>
      <c r="AM101" s="170">
        <f>IF('Indicator Data'!AT105="No Data",1,IF('Indicator Data imputation'!AN104&lt;&gt;"",1,0))</f>
        <v>0</v>
      </c>
      <c r="AN101" s="170">
        <f>IF('Indicator Data'!AU105="No Data",1,IF('Indicator Data imputation'!AO104&lt;&gt;"",1,0))</f>
        <v>0</v>
      </c>
      <c r="AO101" s="170">
        <f>IF('Indicator Data'!AV105="No Data",1,IF('Indicator Data imputation'!AP104&lt;&gt;"",1,0))</f>
        <v>1</v>
      </c>
      <c r="AP101" s="170">
        <f>IF('Indicator Data'!AW105="No Data",1,IF('Indicator Data imputation'!AQ104&lt;&gt;"",1,0))</f>
        <v>0</v>
      </c>
      <c r="AQ101" s="170">
        <f>IF('Indicator Data'!AX105="No Data",1,IF('Indicator Data imputation'!AR104&lt;&gt;"",1,0))</f>
        <v>0</v>
      </c>
      <c r="AR101" s="170">
        <f>IF('Indicator Data'!AY105="No Data",1,IF('Indicator Data imputation'!AS104&lt;&gt;"",1,0))</f>
        <v>0</v>
      </c>
      <c r="AS101" s="170">
        <f>IF('Indicator Data'!AZ105="No Data",1,IF('Indicator Data imputation'!AT104&lt;&gt;"",1,0))</f>
        <v>0</v>
      </c>
      <c r="AT101" s="170">
        <f>IF('Indicator Data'!BA105="No Data",1,IF('Indicator Data imputation'!AU104&lt;&gt;"",1,0))</f>
        <v>0</v>
      </c>
      <c r="AU101" s="170">
        <f>IF('Indicator Data'!BB105="No Data",1,IF('Indicator Data imputation'!AV104&lt;&gt;"",1,0))</f>
        <v>0</v>
      </c>
      <c r="AV101" s="170">
        <f>IF('Indicator Data'!BC105="No Data",1,IF('Indicator Data imputation'!AW104&lt;&gt;"",1,0))</f>
        <v>0</v>
      </c>
      <c r="AW101" s="170">
        <f>IF('Indicator Data'!BD105="No Data",1,IF('Indicator Data imputation'!AX104&lt;&gt;"",1,0))</f>
        <v>0</v>
      </c>
      <c r="AX101" s="170">
        <f>IF('Indicator Data'!BE105="No Data",1,IF('Indicator Data imputation'!AY104&lt;&gt;"",1,0))</f>
        <v>0</v>
      </c>
      <c r="AY101" s="170">
        <f>IF('Indicator Data'!BF105="No Data",1,IF('Indicator Data imputation'!AZ104&lt;&gt;"",1,0))</f>
        <v>0</v>
      </c>
      <c r="AZ101" s="170">
        <f>IF('Indicator Data'!BG105="No Data",1,IF('Indicator Data imputation'!BA104&lt;&gt;"",1,0))</f>
        <v>0</v>
      </c>
      <c r="BA101" s="5">
        <f t="shared" si="2"/>
        <v>7</v>
      </c>
      <c r="BB101" s="172">
        <f t="shared" si="3"/>
        <v>0.13725490196078433</v>
      </c>
    </row>
    <row r="102" spans="1:54" x14ac:dyDescent="0.25">
      <c r="A102" s="5" t="s">
        <v>188</v>
      </c>
      <c r="B102" s="170">
        <f>IF('Indicator Data'!I106="No Data",1,IF('Indicator Data imputation'!C105&lt;&gt;"",1,0))</f>
        <v>0</v>
      </c>
      <c r="C102" s="170">
        <f>IF('Indicator Data'!J106="No Data",1,IF('Indicator Data imputation'!D105&lt;&gt;"",1,0))</f>
        <v>0</v>
      </c>
      <c r="D102" s="170">
        <f>IF('Indicator Data'!K106="No Data",1,IF('Indicator Data imputation'!E105&lt;&gt;"",1,0))</f>
        <v>0</v>
      </c>
      <c r="E102" s="170">
        <f>IF('Indicator Data'!L106="No Data",1,IF('Indicator Data imputation'!F105&lt;&gt;"",1,0))</f>
        <v>0</v>
      </c>
      <c r="F102" s="170">
        <f>IF('Indicator Data'!M106="No Data",1,IF('Indicator Data imputation'!G105&lt;&gt;"",1,0))</f>
        <v>0</v>
      </c>
      <c r="G102" s="170">
        <f>IF('Indicator Data'!N106="No Data",1,IF('Indicator Data imputation'!H105&lt;&gt;"",1,0))</f>
        <v>0</v>
      </c>
      <c r="H102" s="170">
        <f>IF('Indicator Data'!O106="No Data",1,IF('Indicator Data imputation'!I105&lt;&gt;"",1,0))</f>
        <v>0</v>
      </c>
      <c r="I102" s="170">
        <f>IF('Indicator Data'!P106="No Data",1,IF('Indicator Data imputation'!J105&lt;&gt;"",1,0))</f>
        <v>0</v>
      </c>
      <c r="J102" s="170">
        <f>IF('Indicator Data'!Q106="No Data",1,IF('Indicator Data imputation'!K105&lt;&gt;"",1,0))</f>
        <v>0</v>
      </c>
      <c r="K102" s="170">
        <f>IF('Indicator Data'!R106="No Data",1,IF('Indicator Data imputation'!L105&lt;&gt;"",1,0))</f>
        <v>0</v>
      </c>
      <c r="L102" s="170">
        <f>IF('Indicator Data'!S106="No Data",1,IF('Indicator Data imputation'!M105&lt;&gt;"",1,0))</f>
        <v>0</v>
      </c>
      <c r="M102" s="170">
        <f>IF('Indicator Data'!T106="No Data",1,IF('Indicator Data imputation'!N105&lt;&gt;"",1,0))</f>
        <v>0</v>
      </c>
      <c r="N102" s="170">
        <f>IF('Indicator Data'!U106="No Data",1,IF('Indicator Data imputation'!O105&lt;&gt;"",1,0))</f>
        <v>0</v>
      </c>
      <c r="O102" s="170">
        <f>IF('Indicator Data'!V106="No Data",1,IF('Indicator Data imputation'!P105&lt;&gt;"",1,0))</f>
        <v>0</v>
      </c>
      <c r="P102" s="170">
        <f>IF('Indicator Data'!W106="No Data",1,IF('Indicator Data imputation'!Q105&lt;&gt;"",1,0))</f>
        <v>0</v>
      </c>
      <c r="Q102" s="170">
        <f>IF('Indicator Data'!X106="No Data",1,IF('Indicator Data imputation'!R105&lt;&gt;"",1,0))</f>
        <v>1</v>
      </c>
      <c r="R102" s="170">
        <f>IF('Indicator Data'!Y106="No Data",1,IF('Indicator Data imputation'!S105&lt;&gt;"",1,0))</f>
        <v>0</v>
      </c>
      <c r="S102" s="170">
        <f>IF('Indicator Data'!Z106="No Data",1,IF('Indicator Data imputation'!T105&lt;&gt;"",1,0))</f>
        <v>0</v>
      </c>
      <c r="T102" s="170">
        <f>IF('Indicator Data'!AA106="No Data",1,IF('Indicator Data imputation'!U105&lt;&gt;"",1,0))</f>
        <v>0</v>
      </c>
      <c r="U102" s="170">
        <f>IF('Indicator Data'!AB106="No Data",1,IF('Indicator Data imputation'!V105&lt;&gt;"",1,0))</f>
        <v>0</v>
      </c>
      <c r="V102" s="170">
        <f>IF('Indicator Data'!AC106="No Data",1,IF('Indicator Data imputation'!W105&lt;&gt;"",1,0))</f>
        <v>0</v>
      </c>
      <c r="W102" s="170">
        <f>IF('Indicator Data'!AD106="No Data",1,IF('Indicator Data imputation'!X105&lt;&gt;"",1,0))</f>
        <v>0</v>
      </c>
      <c r="X102" s="170">
        <f>IF('Indicator Data'!AE106="No Data",1,IF('Indicator Data imputation'!Y105&lt;&gt;"",1,0))</f>
        <v>0</v>
      </c>
      <c r="Y102" s="170">
        <f>IF('Indicator Data'!AF106="No Data",1,IF('Indicator Data imputation'!Z105&lt;&gt;"",1,0))</f>
        <v>1</v>
      </c>
      <c r="Z102" s="170">
        <f>IF('Indicator Data'!AG106="No Data",1,IF('Indicator Data imputation'!AA105&lt;&gt;"",1,0))</f>
        <v>0</v>
      </c>
      <c r="AA102" s="170">
        <f>IF('Indicator Data'!AH106="No Data",1,IF('Indicator Data imputation'!AB105&lt;&gt;"",1,0))</f>
        <v>0</v>
      </c>
      <c r="AB102" s="170">
        <f>IF('Indicator Data'!AI106="No Data",1,IF('Indicator Data imputation'!AC105&lt;&gt;"",1,0))</f>
        <v>0</v>
      </c>
      <c r="AC102" s="170">
        <f>IF('Indicator Data'!AJ106="No Data",1,IF('Indicator Data imputation'!AD105&lt;&gt;"",1,0))</f>
        <v>0</v>
      </c>
      <c r="AD102" s="170">
        <f>IF('Indicator Data'!AK106="No Data",1,IF('Indicator Data imputation'!AE105&lt;&gt;"",1,0))</f>
        <v>0</v>
      </c>
      <c r="AE102" s="170">
        <f>IF('Indicator Data'!AL106="No Data",1,IF('Indicator Data imputation'!AF105&lt;&gt;"",1,0))</f>
        <v>0</v>
      </c>
      <c r="AF102" s="170">
        <f>IF('Indicator Data'!AM106="No Data",1,IF('Indicator Data imputation'!AG105&lt;&gt;"",1,0))</f>
        <v>0</v>
      </c>
      <c r="AG102" s="170">
        <f>IF('Indicator Data'!AN106="No Data",1,IF('Indicator Data imputation'!AH105&lt;&gt;"",1,0))</f>
        <v>0</v>
      </c>
      <c r="AH102" s="170">
        <f>IF('Indicator Data'!AO106="No Data",1,IF('Indicator Data imputation'!AI105&lt;&gt;"",1,0))</f>
        <v>0</v>
      </c>
      <c r="AI102" s="170">
        <f>IF('Indicator Data'!AP106="No Data",1,IF('Indicator Data imputation'!AJ105&lt;&gt;"",1,0))</f>
        <v>0</v>
      </c>
      <c r="AJ102" s="170">
        <f>IF('Indicator Data'!AQ106="No Data",1,IF('Indicator Data imputation'!AK105&lt;&gt;"",1,0))</f>
        <v>0</v>
      </c>
      <c r="AK102" s="170">
        <f>IF('Indicator Data'!AR106="No Data",1,IF('Indicator Data imputation'!AL105&lt;&gt;"",1,0))</f>
        <v>0</v>
      </c>
      <c r="AL102" s="170">
        <f>IF('Indicator Data'!AS106="No Data",1,IF('Indicator Data imputation'!AM105&lt;&gt;"",1,0))</f>
        <v>0</v>
      </c>
      <c r="AM102" s="170">
        <f>IF('Indicator Data'!AT106="No Data",1,IF('Indicator Data imputation'!AN105&lt;&gt;"",1,0))</f>
        <v>0</v>
      </c>
      <c r="AN102" s="170">
        <f>IF('Indicator Data'!AU106="No Data",1,IF('Indicator Data imputation'!AO105&lt;&gt;"",1,0))</f>
        <v>0</v>
      </c>
      <c r="AO102" s="170">
        <f>IF('Indicator Data'!AV106="No Data",1,IF('Indicator Data imputation'!AP105&lt;&gt;"",1,0))</f>
        <v>0</v>
      </c>
      <c r="AP102" s="170">
        <f>IF('Indicator Data'!AW106="No Data",1,IF('Indicator Data imputation'!AQ105&lt;&gt;"",1,0))</f>
        <v>0</v>
      </c>
      <c r="AQ102" s="170">
        <f>IF('Indicator Data'!AX106="No Data",1,IF('Indicator Data imputation'!AR105&lt;&gt;"",1,0))</f>
        <v>0</v>
      </c>
      <c r="AR102" s="170">
        <f>IF('Indicator Data'!AY106="No Data",1,IF('Indicator Data imputation'!AS105&lt;&gt;"",1,0))</f>
        <v>0</v>
      </c>
      <c r="AS102" s="170">
        <f>IF('Indicator Data'!AZ106="No Data",1,IF('Indicator Data imputation'!AT105&lt;&gt;"",1,0))</f>
        <v>0</v>
      </c>
      <c r="AT102" s="170">
        <f>IF('Indicator Data'!BA106="No Data",1,IF('Indicator Data imputation'!AU105&lt;&gt;"",1,0))</f>
        <v>0</v>
      </c>
      <c r="AU102" s="170">
        <f>IF('Indicator Data'!BB106="No Data",1,IF('Indicator Data imputation'!AV105&lt;&gt;"",1,0))</f>
        <v>0</v>
      </c>
      <c r="AV102" s="170">
        <f>IF('Indicator Data'!BC106="No Data",1,IF('Indicator Data imputation'!AW105&lt;&gt;"",1,0))</f>
        <v>0</v>
      </c>
      <c r="AW102" s="170">
        <f>IF('Indicator Data'!BD106="No Data",1,IF('Indicator Data imputation'!AX105&lt;&gt;"",1,0))</f>
        <v>0</v>
      </c>
      <c r="AX102" s="170">
        <f>IF('Indicator Data'!BE106="No Data",1,IF('Indicator Data imputation'!AY105&lt;&gt;"",1,0))</f>
        <v>0</v>
      </c>
      <c r="AY102" s="170">
        <f>IF('Indicator Data'!BF106="No Data",1,IF('Indicator Data imputation'!AZ105&lt;&gt;"",1,0))</f>
        <v>0</v>
      </c>
      <c r="AZ102" s="170">
        <f>IF('Indicator Data'!BG106="No Data",1,IF('Indicator Data imputation'!BA105&lt;&gt;"",1,0))</f>
        <v>0</v>
      </c>
      <c r="BA102" s="5">
        <f t="shared" si="2"/>
        <v>2</v>
      </c>
      <c r="BB102" s="172">
        <f t="shared" si="3"/>
        <v>3.9215686274509803E-2</v>
      </c>
    </row>
    <row r="103" spans="1:54" x14ac:dyDescent="0.25">
      <c r="A103" s="5" t="s">
        <v>190</v>
      </c>
      <c r="B103" s="170">
        <f>IF('Indicator Data'!I107="No Data",1,IF('Indicator Data imputation'!C106&lt;&gt;"",1,0))</f>
        <v>0</v>
      </c>
      <c r="C103" s="170">
        <f>IF('Indicator Data'!J107="No Data",1,IF('Indicator Data imputation'!D106&lt;&gt;"",1,0))</f>
        <v>0</v>
      </c>
      <c r="D103" s="170">
        <f>IF('Indicator Data'!K107="No Data",1,IF('Indicator Data imputation'!E106&lt;&gt;"",1,0))</f>
        <v>0</v>
      </c>
      <c r="E103" s="170">
        <f>IF('Indicator Data'!L107="No Data",1,IF('Indicator Data imputation'!F106&lt;&gt;"",1,0))</f>
        <v>0</v>
      </c>
      <c r="F103" s="170">
        <f>IF('Indicator Data'!M107="No Data",1,IF('Indicator Data imputation'!G106&lt;&gt;"",1,0))</f>
        <v>0</v>
      </c>
      <c r="G103" s="170">
        <f>IF('Indicator Data'!N107="No Data",1,IF('Indicator Data imputation'!H106&lt;&gt;"",1,0))</f>
        <v>0</v>
      </c>
      <c r="H103" s="170">
        <f>IF('Indicator Data'!O107="No Data",1,IF('Indicator Data imputation'!I106&lt;&gt;"",1,0))</f>
        <v>0</v>
      </c>
      <c r="I103" s="170">
        <f>IF('Indicator Data'!P107="No Data",1,IF('Indicator Data imputation'!J106&lt;&gt;"",1,0))</f>
        <v>0</v>
      </c>
      <c r="J103" s="170">
        <f>IF('Indicator Data'!Q107="No Data",1,IF('Indicator Data imputation'!K106&lt;&gt;"",1,0))</f>
        <v>0</v>
      </c>
      <c r="K103" s="170">
        <f>IF('Indicator Data'!R107="No Data",1,IF('Indicator Data imputation'!L106&lt;&gt;"",1,0))</f>
        <v>0</v>
      </c>
      <c r="L103" s="170">
        <f>IF('Indicator Data'!S107="No Data",1,IF('Indicator Data imputation'!M106&lt;&gt;"",1,0))</f>
        <v>0</v>
      </c>
      <c r="M103" s="170">
        <f>IF('Indicator Data'!T107="No Data",1,IF('Indicator Data imputation'!N106&lt;&gt;"",1,0))</f>
        <v>0</v>
      </c>
      <c r="N103" s="170">
        <f>IF('Indicator Data'!U107="No Data",1,IF('Indicator Data imputation'!O106&lt;&gt;"",1,0))</f>
        <v>0</v>
      </c>
      <c r="O103" s="170">
        <f>IF('Indicator Data'!V107="No Data",1,IF('Indicator Data imputation'!P106&lt;&gt;"",1,0))</f>
        <v>0</v>
      </c>
      <c r="P103" s="170">
        <f>IF('Indicator Data'!W107="No Data",1,IF('Indicator Data imputation'!Q106&lt;&gt;"",1,0))</f>
        <v>0</v>
      </c>
      <c r="Q103" s="170">
        <f>IF('Indicator Data'!X107="No Data",1,IF('Indicator Data imputation'!R106&lt;&gt;"",1,0))</f>
        <v>0</v>
      </c>
      <c r="R103" s="170">
        <f>IF('Indicator Data'!Y107="No Data",1,IF('Indicator Data imputation'!S106&lt;&gt;"",1,0))</f>
        <v>0</v>
      </c>
      <c r="S103" s="170">
        <f>IF('Indicator Data'!Z107="No Data",1,IF('Indicator Data imputation'!T106&lt;&gt;"",1,0))</f>
        <v>0</v>
      </c>
      <c r="T103" s="170">
        <f>IF('Indicator Data'!AA107="No Data",1,IF('Indicator Data imputation'!U106&lt;&gt;"",1,0))</f>
        <v>0</v>
      </c>
      <c r="U103" s="170">
        <f>IF('Indicator Data'!AB107="No Data",1,IF('Indicator Data imputation'!V106&lt;&gt;"",1,0))</f>
        <v>0</v>
      </c>
      <c r="V103" s="170">
        <f>IF('Indicator Data'!AC107="No Data",1,IF('Indicator Data imputation'!W106&lt;&gt;"",1,0))</f>
        <v>0</v>
      </c>
      <c r="W103" s="170">
        <f>IF('Indicator Data'!AD107="No Data",1,IF('Indicator Data imputation'!X106&lt;&gt;"",1,0))</f>
        <v>0</v>
      </c>
      <c r="X103" s="170">
        <f>IF('Indicator Data'!AE107="No Data",1,IF('Indicator Data imputation'!Y106&lt;&gt;"",1,0))</f>
        <v>0</v>
      </c>
      <c r="Y103" s="170">
        <f>IF('Indicator Data'!AF107="No Data",1,IF('Indicator Data imputation'!Z106&lt;&gt;"",1,0))</f>
        <v>0</v>
      </c>
      <c r="Z103" s="170">
        <f>IF('Indicator Data'!AG107="No Data",1,IF('Indicator Data imputation'!AA106&lt;&gt;"",1,0))</f>
        <v>0</v>
      </c>
      <c r="AA103" s="170">
        <f>IF('Indicator Data'!AH107="No Data",1,IF('Indicator Data imputation'!AB106&lt;&gt;"",1,0))</f>
        <v>0</v>
      </c>
      <c r="AB103" s="170">
        <f>IF('Indicator Data'!AI107="No Data",1,IF('Indicator Data imputation'!AC106&lt;&gt;"",1,0))</f>
        <v>0</v>
      </c>
      <c r="AC103" s="170">
        <f>IF('Indicator Data'!AJ107="No Data",1,IF('Indicator Data imputation'!AD106&lt;&gt;"",1,0))</f>
        <v>0</v>
      </c>
      <c r="AD103" s="170">
        <f>IF('Indicator Data'!AK107="No Data",1,IF('Indicator Data imputation'!AE106&lt;&gt;"",1,0))</f>
        <v>0</v>
      </c>
      <c r="AE103" s="170">
        <f>IF('Indicator Data'!AL107="No Data",1,IF('Indicator Data imputation'!AF106&lt;&gt;"",1,0))</f>
        <v>0</v>
      </c>
      <c r="AF103" s="170">
        <f>IF('Indicator Data'!AM107="No Data",1,IF('Indicator Data imputation'!AG106&lt;&gt;"",1,0))</f>
        <v>0</v>
      </c>
      <c r="AG103" s="170">
        <f>IF('Indicator Data'!AN107="No Data",1,IF('Indicator Data imputation'!AH106&lt;&gt;"",1,0))</f>
        <v>0</v>
      </c>
      <c r="AH103" s="170">
        <f>IF('Indicator Data'!AO107="No Data",1,IF('Indicator Data imputation'!AI106&lt;&gt;"",1,0))</f>
        <v>0</v>
      </c>
      <c r="AI103" s="170">
        <f>IF('Indicator Data'!AP107="No Data",1,IF('Indicator Data imputation'!AJ106&lt;&gt;"",1,0))</f>
        <v>0</v>
      </c>
      <c r="AJ103" s="170">
        <f>IF('Indicator Data'!AQ107="No Data",1,IF('Indicator Data imputation'!AK106&lt;&gt;"",1,0))</f>
        <v>0</v>
      </c>
      <c r="AK103" s="170">
        <f>IF('Indicator Data'!AR107="No Data",1,IF('Indicator Data imputation'!AL106&lt;&gt;"",1,0))</f>
        <v>0</v>
      </c>
      <c r="AL103" s="170">
        <f>IF('Indicator Data'!AS107="No Data",1,IF('Indicator Data imputation'!AM106&lt;&gt;"",1,0))</f>
        <v>0</v>
      </c>
      <c r="AM103" s="170">
        <f>IF('Indicator Data'!AT107="No Data",1,IF('Indicator Data imputation'!AN106&lt;&gt;"",1,0))</f>
        <v>0</v>
      </c>
      <c r="AN103" s="170">
        <f>IF('Indicator Data'!AU107="No Data",1,IF('Indicator Data imputation'!AO106&lt;&gt;"",1,0))</f>
        <v>0</v>
      </c>
      <c r="AO103" s="170">
        <f>IF('Indicator Data'!AV107="No Data",1,IF('Indicator Data imputation'!AP106&lt;&gt;"",1,0))</f>
        <v>0</v>
      </c>
      <c r="AP103" s="170">
        <f>IF('Indicator Data'!AW107="No Data",1,IF('Indicator Data imputation'!AQ106&lt;&gt;"",1,0))</f>
        <v>0</v>
      </c>
      <c r="AQ103" s="170">
        <f>IF('Indicator Data'!AX107="No Data",1,IF('Indicator Data imputation'!AR106&lt;&gt;"",1,0))</f>
        <v>0</v>
      </c>
      <c r="AR103" s="170">
        <f>IF('Indicator Data'!AY107="No Data",1,IF('Indicator Data imputation'!AS106&lt;&gt;"",1,0))</f>
        <v>0</v>
      </c>
      <c r="AS103" s="170">
        <f>IF('Indicator Data'!AZ107="No Data",1,IF('Indicator Data imputation'!AT106&lt;&gt;"",1,0))</f>
        <v>0</v>
      </c>
      <c r="AT103" s="170">
        <f>IF('Indicator Data'!BA107="No Data",1,IF('Indicator Data imputation'!AU106&lt;&gt;"",1,0))</f>
        <v>0</v>
      </c>
      <c r="AU103" s="170">
        <f>IF('Indicator Data'!BB107="No Data",1,IF('Indicator Data imputation'!AV106&lt;&gt;"",1,0))</f>
        <v>0</v>
      </c>
      <c r="AV103" s="170">
        <f>IF('Indicator Data'!BC107="No Data",1,IF('Indicator Data imputation'!AW106&lt;&gt;"",1,0))</f>
        <v>0</v>
      </c>
      <c r="AW103" s="170">
        <f>IF('Indicator Data'!BD107="No Data",1,IF('Indicator Data imputation'!AX106&lt;&gt;"",1,0))</f>
        <v>0</v>
      </c>
      <c r="AX103" s="170">
        <f>IF('Indicator Data'!BE107="No Data",1,IF('Indicator Data imputation'!AY106&lt;&gt;"",1,0))</f>
        <v>0</v>
      </c>
      <c r="AY103" s="170">
        <f>IF('Indicator Data'!BF107="No Data",1,IF('Indicator Data imputation'!AZ106&lt;&gt;"",1,0))</f>
        <v>0</v>
      </c>
      <c r="AZ103" s="170">
        <f>IF('Indicator Data'!BG107="No Data",1,IF('Indicator Data imputation'!BA106&lt;&gt;"",1,0))</f>
        <v>0</v>
      </c>
      <c r="BA103" s="5">
        <f t="shared" si="2"/>
        <v>0</v>
      </c>
      <c r="BB103" s="172">
        <f t="shared" si="3"/>
        <v>0</v>
      </c>
    </row>
    <row r="104" spans="1:54" x14ac:dyDescent="0.25">
      <c r="A104" s="5" t="s">
        <v>192</v>
      </c>
      <c r="B104" s="170">
        <f>IF('Indicator Data'!I108="No Data",1,IF('Indicator Data imputation'!C107&lt;&gt;"",1,0))</f>
        <v>0</v>
      </c>
      <c r="C104" s="170">
        <f>IF('Indicator Data'!J108="No Data",1,IF('Indicator Data imputation'!D107&lt;&gt;"",1,0))</f>
        <v>0</v>
      </c>
      <c r="D104" s="170">
        <f>IF('Indicator Data'!K108="No Data",1,IF('Indicator Data imputation'!E107&lt;&gt;"",1,0))</f>
        <v>0</v>
      </c>
      <c r="E104" s="170">
        <f>IF('Indicator Data'!L108="No Data",1,IF('Indicator Data imputation'!F107&lt;&gt;"",1,0))</f>
        <v>0</v>
      </c>
      <c r="F104" s="170">
        <f>IF('Indicator Data'!M108="No Data",1,IF('Indicator Data imputation'!G107&lt;&gt;"",1,0))</f>
        <v>0</v>
      </c>
      <c r="G104" s="170">
        <f>IF('Indicator Data'!N108="No Data",1,IF('Indicator Data imputation'!H107&lt;&gt;"",1,0))</f>
        <v>0</v>
      </c>
      <c r="H104" s="170">
        <f>IF('Indicator Data'!O108="No Data",1,IF('Indicator Data imputation'!I107&lt;&gt;"",1,0))</f>
        <v>0</v>
      </c>
      <c r="I104" s="170">
        <f>IF('Indicator Data'!P108="No Data",1,IF('Indicator Data imputation'!J107&lt;&gt;"",1,0))</f>
        <v>0</v>
      </c>
      <c r="J104" s="170">
        <f>IF('Indicator Data'!Q108="No Data",1,IF('Indicator Data imputation'!K107&lt;&gt;"",1,0))</f>
        <v>0</v>
      </c>
      <c r="K104" s="170">
        <f>IF('Indicator Data'!R108="No Data",1,IF('Indicator Data imputation'!L107&lt;&gt;"",1,0))</f>
        <v>1</v>
      </c>
      <c r="L104" s="170">
        <f>IF('Indicator Data'!S108="No Data",1,IF('Indicator Data imputation'!M107&lt;&gt;"",1,0))</f>
        <v>0</v>
      </c>
      <c r="M104" s="170">
        <f>IF('Indicator Data'!T108="No Data",1,IF('Indicator Data imputation'!N107&lt;&gt;"",1,0))</f>
        <v>0</v>
      </c>
      <c r="N104" s="170">
        <f>IF('Indicator Data'!U108="No Data",1,IF('Indicator Data imputation'!O107&lt;&gt;"",1,0))</f>
        <v>0</v>
      </c>
      <c r="O104" s="170">
        <f>IF('Indicator Data'!V108="No Data",1,IF('Indicator Data imputation'!P107&lt;&gt;"",1,0))</f>
        <v>0</v>
      </c>
      <c r="P104" s="170">
        <f>IF('Indicator Data'!W108="No Data",1,IF('Indicator Data imputation'!Q107&lt;&gt;"",1,0))</f>
        <v>0</v>
      </c>
      <c r="Q104" s="170">
        <f>IF('Indicator Data'!X108="No Data",1,IF('Indicator Data imputation'!R107&lt;&gt;"",1,0))</f>
        <v>0</v>
      </c>
      <c r="R104" s="170">
        <f>IF('Indicator Data'!Y108="No Data",1,IF('Indicator Data imputation'!S107&lt;&gt;"",1,0))</f>
        <v>0</v>
      </c>
      <c r="S104" s="170">
        <f>IF('Indicator Data'!Z108="No Data",1,IF('Indicator Data imputation'!T107&lt;&gt;"",1,0))</f>
        <v>0</v>
      </c>
      <c r="T104" s="170">
        <f>IF('Indicator Data'!AA108="No Data",1,IF('Indicator Data imputation'!U107&lt;&gt;"",1,0))</f>
        <v>0</v>
      </c>
      <c r="U104" s="170">
        <f>IF('Indicator Data'!AB108="No Data",1,IF('Indicator Data imputation'!V107&lt;&gt;"",1,0))</f>
        <v>0</v>
      </c>
      <c r="V104" s="170">
        <f>IF('Indicator Data'!AC108="No Data",1,IF('Indicator Data imputation'!W107&lt;&gt;"",1,0))</f>
        <v>0</v>
      </c>
      <c r="W104" s="170">
        <f>IF('Indicator Data'!AD108="No Data",1,IF('Indicator Data imputation'!X107&lt;&gt;"",1,0))</f>
        <v>0</v>
      </c>
      <c r="X104" s="170">
        <f>IF('Indicator Data'!AE108="No Data",1,IF('Indicator Data imputation'!Y107&lt;&gt;"",1,0))</f>
        <v>0</v>
      </c>
      <c r="Y104" s="170">
        <f>IF('Indicator Data'!AF108="No Data",1,IF('Indicator Data imputation'!Z107&lt;&gt;"",1,0))</f>
        <v>0</v>
      </c>
      <c r="Z104" s="170">
        <f>IF('Indicator Data'!AG108="No Data",1,IF('Indicator Data imputation'!AA107&lt;&gt;"",1,0))</f>
        <v>0</v>
      </c>
      <c r="AA104" s="170">
        <f>IF('Indicator Data'!AH108="No Data",1,IF('Indicator Data imputation'!AB107&lt;&gt;"",1,0))</f>
        <v>0</v>
      </c>
      <c r="AB104" s="170">
        <f>IF('Indicator Data'!AI108="No Data",1,IF('Indicator Data imputation'!AC107&lt;&gt;"",1,0))</f>
        <v>0</v>
      </c>
      <c r="AC104" s="170">
        <f>IF('Indicator Data'!AJ108="No Data",1,IF('Indicator Data imputation'!AD107&lt;&gt;"",1,0))</f>
        <v>0</v>
      </c>
      <c r="AD104" s="170">
        <f>IF('Indicator Data'!AK108="No Data",1,IF('Indicator Data imputation'!AE107&lt;&gt;"",1,0))</f>
        <v>0</v>
      </c>
      <c r="AE104" s="170">
        <f>IF('Indicator Data'!AL108="No Data",1,IF('Indicator Data imputation'!AF107&lt;&gt;"",1,0))</f>
        <v>0</v>
      </c>
      <c r="AF104" s="170">
        <f>IF('Indicator Data'!AM108="No Data",1,IF('Indicator Data imputation'!AG107&lt;&gt;"",1,0))</f>
        <v>0</v>
      </c>
      <c r="AG104" s="170">
        <f>IF('Indicator Data'!AN108="No Data",1,IF('Indicator Data imputation'!AH107&lt;&gt;"",1,0))</f>
        <v>0</v>
      </c>
      <c r="AH104" s="170">
        <f>IF('Indicator Data'!AO108="No Data",1,IF('Indicator Data imputation'!AI107&lt;&gt;"",1,0))</f>
        <v>0</v>
      </c>
      <c r="AI104" s="170">
        <f>IF('Indicator Data'!AP108="No Data",1,IF('Indicator Data imputation'!AJ107&lt;&gt;"",1,0))</f>
        <v>0</v>
      </c>
      <c r="AJ104" s="170">
        <f>IF('Indicator Data'!AQ108="No Data",1,IF('Indicator Data imputation'!AK107&lt;&gt;"",1,0))</f>
        <v>0</v>
      </c>
      <c r="AK104" s="170">
        <f>IF('Indicator Data'!AR108="No Data",1,IF('Indicator Data imputation'!AL107&lt;&gt;"",1,0))</f>
        <v>0</v>
      </c>
      <c r="AL104" s="170">
        <f>IF('Indicator Data'!AS108="No Data",1,IF('Indicator Data imputation'!AM107&lt;&gt;"",1,0))</f>
        <v>0</v>
      </c>
      <c r="AM104" s="170">
        <f>IF('Indicator Data'!AT108="No Data",1,IF('Indicator Data imputation'!AN107&lt;&gt;"",1,0))</f>
        <v>0</v>
      </c>
      <c r="AN104" s="170">
        <f>IF('Indicator Data'!AU108="No Data",1,IF('Indicator Data imputation'!AO107&lt;&gt;"",1,0))</f>
        <v>0</v>
      </c>
      <c r="AO104" s="170">
        <f>IF('Indicator Data'!AV108="No Data",1,IF('Indicator Data imputation'!AP107&lt;&gt;"",1,0))</f>
        <v>0</v>
      </c>
      <c r="AP104" s="170">
        <f>IF('Indicator Data'!AW108="No Data",1,IF('Indicator Data imputation'!AQ107&lt;&gt;"",1,0))</f>
        <v>0</v>
      </c>
      <c r="AQ104" s="170">
        <f>IF('Indicator Data'!AX108="No Data",1,IF('Indicator Data imputation'!AR107&lt;&gt;"",1,0))</f>
        <v>0</v>
      </c>
      <c r="AR104" s="170">
        <f>IF('Indicator Data'!AY108="No Data",1,IF('Indicator Data imputation'!AS107&lt;&gt;"",1,0))</f>
        <v>0</v>
      </c>
      <c r="AS104" s="170">
        <f>IF('Indicator Data'!AZ108="No Data",1,IF('Indicator Data imputation'!AT107&lt;&gt;"",1,0))</f>
        <v>0</v>
      </c>
      <c r="AT104" s="170">
        <f>IF('Indicator Data'!BA108="No Data",1,IF('Indicator Data imputation'!AU107&lt;&gt;"",1,0))</f>
        <v>0</v>
      </c>
      <c r="AU104" s="170">
        <f>IF('Indicator Data'!BB108="No Data",1,IF('Indicator Data imputation'!AV107&lt;&gt;"",1,0))</f>
        <v>0</v>
      </c>
      <c r="AV104" s="170">
        <f>IF('Indicator Data'!BC108="No Data",1,IF('Indicator Data imputation'!AW107&lt;&gt;"",1,0))</f>
        <v>0</v>
      </c>
      <c r="AW104" s="170">
        <f>IF('Indicator Data'!BD108="No Data",1,IF('Indicator Data imputation'!AX107&lt;&gt;"",1,0))</f>
        <v>0</v>
      </c>
      <c r="AX104" s="170">
        <f>IF('Indicator Data'!BE108="No Data",1,IF('Indicator Data imputation'!AY107&lt;&gt;"",1,0))</f>
        <v>0</v>
      </c>
      <c r="AY104" s="170">
        <f>IF('Indicator Data'!BF108="No Data",1,IF('Indicator Data imputation'!AZ107&lt;&gt;"",1,0))</f>
        <v>0</v>
      </c>
      <c r="AZ104" s="170">
        <f>IF('Indicator Data'!BG108="No Data",1,IF('Indicator Data imputation'!BA107&lt;&gt;"",1,0))</f>
        <v>0</v>
      </c>
      <c r="BA104" s="5">
        <f t="shared" si="2"/>
        <v>1</v>
      </c>
      <c r="BB104" s="172">
        <f t="shared" si="3"/>
        <v>1.9607843137254902E-2</v>
      </c>
    </row>
    <row r="105" spans="1:54" x14ac:dyDescent="0.25">
      <c r="A105" s="5" t="s">
        <v>194</v>
      </c>
      <c r="B105" s="170">
        <f>IF('Indicator Data'!I109="No Data",1,IF('Indicator Data imputation'!C108&lt;&gt;"",1,0))</f>
        <v>0</v>
      </c>
      <c r="C105" s="170">
        <f>IF('Indicator Data'!J109="No Data",1,IF('Indicator Data imputation'!D108&lt;&gt;"",1,0))</f>
        <v>0</v>
      </c>
      <c r="D105" s="170">
        <f>IF('Indicator Data'!K109="No Data",1,IF('Indicator Data imputation'!E108&lt;&gt;"",1,0))</f>
        <v>0</v>
      </c>
      <c r="E105" s="170">
        <f>IF('Indicator Data'!L109="No Data",1,IF('Indicator Data imputation'!F108&lt;&gt;"",1,0))</f>
        <v>1</v>
      </c>
      <c r="F105" s="170">
        <f>IF('Indicator Data'!M109="No Data",1,IF('Indicator Data imputation'!G108&lt;&gt;"",1,0))</f>
        <v>0</v>
      </c>
      <c r="G105" s="170">
        <f>IF('Indicator Data'!N109="No Data",1,IF('Indicator Data imputation'!H108&lt;&gt;"",1,0))</f>
        <v>0</v>
      </c>
      <c r="H105" s="170">
        <f>IF('Indicator Data'!O109="No Data",1,IF('Indicator Data imputation'!I108&lt;&gt;"",1,0))</f>
        <v>0</v>
      </c>
      <c r="I105" s="170">
        <f>IF('Indicator Data'!P109="No Data",1,IF('Indicator Data imputation'!J108&lt;&gt;"",1,0))</f>
        <v>0</v>
      </c>
      <c r="J105" s="170">
        <f>IF('Indicator Data'!Q109="No Data",1,IF('Indicator Data imputation'!K108&lt;&gt;"",1,0))</f>
        <v>0</v>
      </c>
      <c r="K105" s="170">
        <f>IF('Indicator Data'!R109="No Data",1,IF('Indicator Data imputation'!L108&lt;&gt;"",1,0))</f>
        <v>0</v>
      </c>
      <c r="L105" s="170">
        <f>IF('Indicator Data'!S109="No Data",1,IF('Indicator Data imputation'!M108&lt;&gt;"",1,0))</f>
        <v>0</v>
      </c>
      <c r="M105" s="170">
        <f>IF('Indicator Data'!T109="No Data",1,IF('Indicator Data imputation'!N108&lt;&gt;"",1,0))</f>
        <v>0</v>
      </c>
      <c r="N105" s="170">
        <f>IF('Indicator Data'!U109="No Data",1,IF('Indicator Data imputation'!O108&lt;&gt;"",1,0))</f>
        <v>0</v>
      </c>
      <c r="O105" s="170">
        <f>IF('Indicator Data'!V109="No Data",1,IF('Indicator Data imputation'!P108&lt;&gt;"",1,0))</f>
        <v>0</v>
      </c>
      <c r="P105" s="170">
        <f>IF('Indicator Data'!W109="No Data",1,IF('Indicator Data imputation'!Q108&lt;&gt;"",1,0))</f>
        <v>0</v>
      </c>
      <c r="Q105" s="170">
        <f>IF('Indicator Data'!X109="No Data",1,IF('Indicator Data imputation'!R108&lt;&gt;"",1,0))</f>
        <v>0</v>
      </c>
      <c r="R105" s="170">
        <f>IF('Indicator Data'!Y109="No Data",1,IF('Indicator Data imputation'!S108&lt;&gt;"",1,0))</f>
        <v>0</v>
      </c>
      <c r="S105" s="170">
        <f>IF('Indicator Data'!Z109="No Data",1,IF('Indicator Data imputation'!T108&lt;&gt;"",1,0))</f>
        <v>0</v>
      </c>
      <c r="T105" s="170">
        <f>IF('Indicator Data'!AA109="No Data",1,IF('Indicator Data imputation'!U108&lt;&gt;"",1,0))</f>
        <v>0</v>
      </c>
      <c r="U105" s="170">
        <f>IF('Indicator Data'!AB109="No Data",1,IF('Indicator Data imputation'!V108&lt;&gt;"",1,0))</f>
        <v>0</v>
      </c>
      <c r="V105" s="170">
        <f>IF('Indicator Data'!AC109="No Data",1,IF('Indicator Data imputation'!W108&lt;&gt;"",1,0))</f>
        <v>0</v>
      </c>
      <c r="W105" s="170">
        <f>IF('Indicator Data'!AD109="No Data",1,IF('Indicator Data imputation'!X108&lt;&gt;"",1,0))</f>
        <v>0</v>
      </c>
      <c r="X105" s="170">
        <f>IF('Indicator Data'!AE109="No Data",1,IF('Indicator Data imputation'!Y108&lt;&gt;"",1,0))</f>
        <v>1</v>
      </c>
      <c r="Y105" s="170">
        <f>IF('Indicator Data'!AF109="No Data",1,IF('Indicator Data imputation'!Z108&lt;&gt;"",1,0))</f>
        <v>0</v>
      </c>
      <c r="Z105" s="170">
        <f>IF('Indicator Data'!AG109="No Data",1,IF('Indicator Data imputation'!AA108&lt;&gt;"",1,0))</f>
        <v>0</v>
      </c>
      <c r="AA105" s="170">
        <f>IF('Indicator Data'!AH109="No Data",1,IF('Indicator Data imputation'!AB108&lt;&gt;"",1,0))</f>
        <v>0</v>
      </c>
      <c r="AB105" s="170">
        <f>IF('Indicator Data'!AI109="No Data",1,IF('Indicator Data imputation'!AC108&lt;&gt;"",1,0))</f>
        <v>0</v>
      </c>
      <c r="AC105" s="170">
        <f>IF('Indicator Data'!AJ109="No Data",1,IF('Indicator Data imputation'!AD108&lt;&gt;"",1,0))</f>
        <v>0</v>
      </c>
      <c r="AD105" s="170">
        <f>IF('Indicator Data'!AK109="No Data",1,IF('Indicator Data imputation'!AE108&lt;&gt;"",1,0))</f>
        <v>0</v>
      </c>
      <c r="AE105" s="170">
        <f>IF('Indicator Data'!AL109="No Data",1,IF('Indicator Data imputation'!AF108&lt;&gt;"",1,0))</f>
        <v>0</v>
      </c>
      <c r="AF105" s="170">
        <f>IF('Indicator Data'!AM109="No Data",1,IF('Indicator Data imputation'!AG108&lt;&gt;"",1,0))</f>
        <v>0</v>
      </c>
      <c r="AG105" s="170">
        <f>IF('Indicator Data'!AN109="No Data",1,IF('Indicator Data imputation'!AH108&lt;&gt;"",1,0))</f>
        <v>0</v>
      </c>
      <c r="AH105" s="170">
        <f>IF('Indicator Data'!AO109="No Data",1,IF('Indicator Data imputation'!AI108&lt;&gt;"",1,0))</f>
        <v>0</v>
      </c>
      <c r="AI105" s="170">
        <f>IF('Indicator Data'!AP109="No Data",1,IF('Indicator Data imputation'!AJ108&lt;&gt;"",1,0))</f>
        <v>0</v>
      </c>
      <c r="AJ105" s="170">
        <f>IF('Indicator Data'!AQ109="No Data",1,IF('Indicator Data imputation'!AK108&lt;&gt;"",1,0))</f>
        <v>0</v>
      </c>
      <c r="AK105" s="170">
        <f>IF('Indicator Data'!AR109="No Data",1,IF('Indicator Data imputation'!AL108&lt;&gt;"",1,0))</f>
        <v>0</v>
      </c>
      <c r="AL105" s="170">
        <f>IF('Indicator Data'!AS109="No Data",1,IF('Indicator Data imputation'!AM108&lt;&gt;"",1,0))</f>
        <v>0</v>
      </c>
      <c r="AM105" s="170">
        <f>IF('Indicator Data'!AT109="No Data",1,IF('Indicator Data imputation'!AN108&lt;&gt;"",1,0))</f>
        <v>0</v>
      </c>
      <c r="AN105" s="170">
        <f>IF('Indicator Data'!AU109="No Data",1,IF('Indicator Data imputation'!AO108&lt;&gt;"",1,0))</f>
        <v>0</v>
      </c>
      <c r="AO105" s="170">
        <f>IF('Indicator Data'!AV109="No Data",1,IF('Indicator Data imputation'!AP108&lt;&gt;"",1,0))</f>
        <v>0</v>
      </c>
      <c r="AP105" s="170">
        <f>IF('Indicator Data'!AW109="No Data",1,IF('Indicator Data imputation'!AQ108&lt;&gt;"",1,0))</f>
        <v>0</v>
      </c>
      <c r="AQ105" s="170">
        <f>IF('Indicator Data'!AX109="No Data",1,IF('Indicator Data imputation'!AR108&lt;&gt;"",1,0))</f>
        <v>0</v>
      </c>
      <c r="AR105" s="170">
        <f>IF('Indicator Data'!AY109="No Data",1,IF('Indicator Data imputation'!AS108&lt;&gt;"",1,0))</f>
        <v>0</v>
      </c>
      <c r="AS105" s="170">
        <f>IF('Indicator Data'!AZ109="No Data",1,IF('Indicator Data imputation'!AT108&lt;&gt;"",1,0))</f>
        <v>0</v>
      </c>
      <c r="AT105" s="170">
        <f>IF('Indicator Data'!BA109="No Data",1,IF('Indicator Data imputation'!AU108&lt;&gt;"",1,0))</f>
        <v>0</v>
      </c>
      <c r="AU105" s="170">
        <f>IF('Indicator Data'!BB109="No Data",1,IF('Indicator Data imputation'!AV108&lt;&gt;"",1,0))</f>
        <v>0</v>
      </c>
      <c r="AV105" s="170">
        <f>IF('Indicator Data'!BC109="No Data",1,IF('Indicator Data imputation'!AW108&lt;&gt;"",1,0))</f>
        <v>0</v>
      </c>
      <c r="AW105" s="170">
        <f>IF('Indicator Data'!BD109="No Data",1,IF('Indicator Data imputation'!AX108&lt;&gt;"",1,0))</f>
        <v>0</v>
      </c>
      <c r="AX105" s="170">
        <f>IF('Indicator Data'!BE109="No Data",1,IF('Indicator Data imputation'!AY108&lt;&gt;"",1,0))</f>
        <v>0</v>
      </c>
      <c r="AY105" s="170">
        <f>IF('Indicator Data'!BF109="No Data",1,IF('Indicator Data imputation'!AZ108&lt;&gt;"",1,0))</f>
        <v>0</v>
      </c>
      <c r="AZ105" s="170">
        <f>IF('Indicator Data'!BG109="No Data",1,IF('Indicator Data imputation'!BA108&lt;&gt;"",1,0))</f>
        <v>0</v>
      </c>
      <c r="BA105" s="5">
        <f t="shared" si="2"/>
        <v>2</v>
      </c>
      <c r="BB105" s="172">
        <f t="shared" si="3"/>
        <v>3.9215686274509803E-2</v>
      </c>
    </row>
    <row r="106" spans="1:54" x14ac:dyDescent="0.25">
      <c r="A106" s="5" t="s">
        <v>196</v>
      </c>
      <c r="B106" s="170">
        <f>IF('Indicator Data'!I110="No Data",1,IF('Indicator Data imputation'!C109&lt;&gt;"",1,0))</f>
        <v>0</v>
      </c>
      <c r="C106" s="170">
        <f>IF('Indicator Data'!J110="No Data",1,IF('Indicator Data imputation'!D109&lt;&gt;"",1,0))</f>
        <v>0</v>
      </c>
      <c r="D106" s="170">
        <f>IF('Indicator Data'!K110="No Data",1,IF('Indicator Data imputation'!E109&lt;&gt;"",1,0))</f>
        <v>0</v>
      </c>
      <c r="E106" s="170">
        <f>IF('Indicator Data'!L110="No Data",1,IF('Indicator Data imputation'!F109&lt;&gt;"",1,0))</f>
        <v>0</v>
      </c>
      <c r="F106" s="170">
        <f>IF('Indicator Data'!M110="No Data",1,IF('Indicator Data imputation'!G109&lt;&gt;"",1,0))</f>
        <v>0</v>
      </c>
      <c r="G106" s="170">
        <f>IF('Indicator Data'!N110="No Data",1,IF('Indicator Data imputation'!H109&lt;&gt;"",1,0))</f>
        <v>0</v>
      </c>
      <c r="H106" s="170">
        <f>IF('Indicator Data'!O110="No Data",1,IF('Indicator Data imputation'!I109&lt;&gt;"",1,0))</f>
        <v>0</v>
      </c>
      <c r="I106" s="170">
        <f>IF('Indicator Data'!P110="No Data",1,IF('Indicator Data imputation'!J109&lt;&gt;"",1,0))</f>
        <v>0</v>
      </c>
      <c r="J106" s="170">
        <f>IF('Indicator Data'!Q110="No Data",1,IF('Indicator Data imputation'!K109&lt;&gt;"",1,0))</f>
        <v>0</v>
      </c>
      <c r="K106" s="170">
        <f>IF('Indicator Data'!R110="No Data",1,IF('Indicator Data imputation'!L109&lt;&gt;"",1,0))</f>
        <v>0</v>
      </c>
      <c r="L106" s="170">
        <f>IF('Indicator Data'!S110="No Data",1,IF('Indicator Data imputation'!M109&lt;&gt;"",1,0))</f>
        <v>0</v>
      </c>
      <c r="M106" s="170">
        <f>IF('Indicator Data'!T110="No Data",1,IF('Indicator Data imputation'!N109&lt;&gt;"",1,0))</f>
        <v>0</v>
      </c>
      <c r="N106" s="170">
        <f>IF('Indicator Data'!U110="No Data",1,IF('Indicator Data imputation'!O109&lt;&gt;"",1,0))</f>
        <v>0</v>
      </c>
      <c r="O106" s="170">
        <f>IF('Indicator Data'!V110="No Data",1,IF('Indicator Data imputation'!P109&lt;&gt;"",1,0))</f>
        <v>0</v>
      </c>
      <c r="P106" s="170">
        <f>IF('Indicator Data'!W110="No Data",1,IF('Indicator Data imputation'!Q109&lt;&gt;"",1,0))</f>
        <v>0</v>
      </c>
      <c r="Q106" s="170">
        <f>IF('Indicator Data'!X110="No Data",1,IF('Indicator Data imputation'!R109&lt;&gt;"",1,0))</f>
        <v>0</v>
      </c>
      <c r="R106" s="170">
        <f>IF('Indicator Data'!Y110="No Data",1,IF('Indicator Data imputation'!S109&lt;&gt;"",1,0))</f>
        <v>0</v>
      </c>
      <c r="S106" s="170">
        <f>IF('Indicator Data'!Z110="No Data",1,IF('Indicator Data imputation'!T109&lt;&gt;"",1,0))</f>
        <v>0</v>
      </c>
      <c r="T106" s="170">
        <f>IF('Indicator Data'!AA110="No Data",1,IF('Indicator Data imputation'!U109&lt;&gt;"",1,0))</f>
        <v>0</v>
      </c>
      <c r="U106" s="170">
        <f>IF('Indicator Data'!AB110="No Data",1,IF('Indicator Data imputation'!V109&lt;&gt;"",1,0))</f>
        <v>0</v>
      </c>
      <c r="V106" s="170">
        <f>IF('Indicator Data'!AC110="No Data",1,IF('Indicator Data imputation'!W109&lt;&gt;"",1,0))</f>
        <v>0</v>
      </c>
      <c r="W106" s="170">
        <f>IF('Indicator Data'!AD110="No Data",1,IF('Indicator Data imputation'!X109&lt;&gt;"",1,0))</f>
        <v>0</v>
      </c>
      <c r="X106" s="170">
        <f>IF('Indicator Data'!AE110="No Data",1,IF('Indicator Data imputation'!Y109&lt;&gt;"",1,0))</f>
        <v>0</v>
      </c>
      <c r="Y106" s="170">
        <f>IF('Indicator Data'!AF110="No Data",1,IF('Indicator Data imputation'!Z109&lt;&gt;"",1,0))</f>
        <v>0</v>
      </c>
      <c r="Z106" s="170">
        <f>IF('Indicator Data'!AG110="No Data",1,IF('Indicator Data imputation'!AA109&lt;&gt;"",1,0))</f>
        <v>0</v>
      </c>
      <c r="AA106" s="170">
        <f>IF('Indicator Data'!AH110="No Data",1,IF('Indicator Data imputation'!AB109&lt;&gt;"",1,0))</f>
        <v>0</v>
      </c>
      <c r="AB106" s="170">
        <f>IF('Indicator Data'!AI110="No Data",1,IF('Indicator Data imputation'!AC109&lt;&gt;"",1,0))</f>
        <v>0</v>
      </c>
      <c r="AC106" s="170">
        <f>IF('Indicator Data'!AJ110="No Data",1,IF('Indicator Data imputation'!AD109&lt;&gt;"",1,0))</f>
        <v>0</v>
      </c>
      <c r="AD106" s="170">
        <f>IF('Indicator Data'!AK110="No Data",1,IF('Indicator Data imputation'!AE109&lt;&gt;"",1,0))</f>
        <v>0</v>
      </c>
      <c r="AE106" s="170">
        <f>IF('Indicator Data'!AL110="No Data",1,IF('Indicator Data imputation'!AF109&lt;&gt;"",1,0))</f>
        <v>0</v>
      </c>
      <c r="AF106" s="170">
        <f>IF('Indicator Data'!AM110="No Data",1,IF('Indicator Data imputation'!AG109&lt;&gt;"",1,0))</f>
        <v>0</v>
      </c>
      <c r="AG106" s="170">
        <f>IF('Indicator Data'!AN110="No Data",1,IF('Indicator Data imputation'!AH109&lt;&gt;"",1,0))</f>
        <v>0</v>
      </c>
      <c r="AH106" s="170">
        <f>IF('Indicator Data'!AO110="No Data",1,IF('Indicator Data imputation'!AI109&lt;&gt;"",1,0))</f>
        <v>0</v>
      </c>
      <c r="AI106" s="170">
        <f>IF('Indicator Data'!AP110="No Data",1,IF('Indicator Data imputation'!AJ109&lt;&gt;"",1,0))</f>
        <v>0</v>
      </c>
      <c r="AJ106" s="170">
        <f>IF('Indicator Data'!AQ110="No Data",1,IF('Indicator Data imputation'!AK109&lt;&gt;"",1,0))</f>
        <v>0</v>
      </c>
      <c r="AK106" s="170">
        <f>IF('Indicator Data'!AR110="No Data",1,IF('Indicator Data imputation'!AL109&lt;&gt;"",1,0))</f>
        <v>0</v>
      </c>
      <c r="AL106" s="170">
        <f>IF('Indicator Data'!AS110="No Data",1,IF('Indicator Data imputation'!AM109&lt;&gt;"",1,0))</f>
        <v>0</v>
      </c>
      <c r="AM106" s="170">
        <f>IF('Indicator Data'!AT110="No Data",1,IF('Indicator Data imputation'!AN109&lt;&gt;"",1,0))</f>
        <v>0</v>
      </c>
      <c r="AN106" s="170">
        <f>IF('Indicator Data'!AU110="No Data",1,IF('Indicator Data imputation'!AO109&lt;&gt;"",1,0))</f>
        <v>0</v>
      </c>
      <c r="AO106" s="170">
        <f>IF('Indicator Data'!AV110="No Data",1,IF('Indicator Data imputation'!AP109&lt;&gt;"",1,0))</f>
        <v>0</v>
      </c>
      <c r="AP106" s="170">
        <f>IF('Indicator Data'!AW110="No Data",1,IF('Indicator Data imputation'!AQ109&lt;&gt;"",1,0))</f>
        <v>0</v>
      </c>
      <c r="AQ106" s="170">
        <f>IF('Indicator Data'!AX110="No Data",1,IF('Indicator Data imputation'!AR109&lt;&gt;"",1,0))</f>
        <v>0</v>
      </c>
      <c r="AR106" s="170">
        <f>IF('Indicator Data'!AY110="No Data",1,IF('Indicator Data imputation'!AS109&lt;&gt;"",1,0))</f>
        <v>0</v>
      </c>
      <c r="AS106" s="170">
        <f>IF('Indicator Data'!AZ110="No Data",1,IF('Indicator Data imputation'!AT109&lt;&gt;"",1,0))</f>
        <v>0</v>
      </c>
      <c r="AT106" s="170">
        <f>IF('Indicator Data'!BA110="No Data",1,IF('Indicator Data imputation'!AU109&lt;&gt;"",1,0))</f>
        <v>0</v>
      </c>
      <c r="AU106" s="170">
        <f>IF('Indicator Data'!BB110="No Data",1,IF('Indicator Data imputation'!AV109&lt;&gt;"",1,0))</f>
        <v>0</v>
      </c>
      <c r="AV106" s="170">
        <f>IF('Indicator Data'!BC110="No Data",1,IF('Indicator Data imputation'!AW109&lt;&gt;"",1,0))</f>
        <v>0</v>
      </c>
      <c r="AW106" s="170">
        <f>IF('Indicator Data'!BD110="No Data",1,IF('Indicator Data imputation'!AX109&lt;&gt;"",1,0))</f>
        <v>0</v>
      </c>
      <c r="AX106" s="170">
        <f>IF('Indicator Data'!BE110="No Data",1,IF('Indicator Data imputation'!AY109&lt;&gt;"",1,0))</f>
        <v>0</v>
      </c>
      <c r="AY106" s="170">
        <f>IF('Indicator Data'!BF110="No Data",1,IF('Indicator Data imputation'!AZ109&lt;&gt;"",1,0))</f>
        <v>0</v>
      </c>
      <c r="AZ106" s="170">
        <f>IF('Indicator Data'!BG110="No Data",1,IF('Indicator Data imputation'!BA109&lt;&gt;"",1,0))</f>
        <v>0</v>
      </c>
      <c r="BA106" s="5">
        <f t="shared" si="2"/>
        <v>0</v>
      </c>
      <c r="BB106" s="172">
        <f t="shared" si="3"/>
        <v>0</v>
      </c>
    </row>
    <row r="107" spans="1:54" x14ac:dyDescent="0.25">
      <c r="A107" s="5" t="s">
        <v>198</v>
      </c>
      <c r="B107" s="170">
        <f>IF('Indicator Data'!I111="No Data",1,IF('Indicator Data imputation'!C110&lt;&gt;"",1,0))</f>
        <v>0</v>
      </c>
      <c r="C107" s="170">
        <f>IF('Indicator Data'!J111="No Data",1,IF('Indicator Data imputation'!D110&lt;&gt;"",1,0))</f>
        <v>0</v>
      </c>
      <c r="D107" s="170">
        <f>IF('Indicator Data'!K111="No Data",1,IF('Indicator Data imputation'!E110&lt;&gt;"",1,0))</f>
        <v>0</v>
      </c>
      <c r="E107" s="170">
        <f>IF('Indicator Data'!L111="No Data",1,IF('Indicator Data imputation'!F110&lt;&gt;"",1,0))</f>
        <v>0</v>
      </c>
      <c r="F107" s="170">
        <f>IF('Indicator Data'!M111="No Data",1,IF('Indicator Data imputation'!G110&lt;&gt;"",1,0))</f>
        <v>0</v>
      </c>
      <c r="G107" s="170">
        <f>IF('Indicator Data'!N111="No Data",1,IF('Indicator Data imputation'!H110&lt;&gt;"",1,0))</f>
        <v>0</v>
      </c>
      <c r="H107" s="170">
        <f>IF('Indicator Data'!O111="No Data",1,IF('Indicator Data imputation'!I110&lt;&gt;"",1,0))</f>
        <v>0</v>
      </c>
      <c r="I107" s="170">
        <f>IF('Indicator Data'!P111="No Data",1,IF('Indicator Data imputation'!J110&lt;&gt;"",1,0))</f>
        <v>0</v>
      </c>
      <c r="J107" s="170">
        <f>IF('Indicator Data'!Q111="No Data",1,IF('Indicator Data imputation'!K110&lt;&gt;"",1,0))</f>
        <v>0</v>
      </c>
      <c r="K107" s="170">
        <f>IF('Indicator Data'!R111="No Data",1,IF('Indicator Data imputation'!L110&lt;&gt;"",1,0))</f>
        <v>1</v>
      </c>
      <c r="L107" s="170">
        <f>IF('Indicator Data'!S111="No Data",1,IF('Indicator Data imputation'!M110&lt;&gt;"",1,0))</f>
        <v>0</v>
      </c>
      <c r="M107" s="170">
        <f>IF('Indicator Data'!T111="No Data",1,IF('Indicator Data imputation'!N110&lt;&gt;"",1,0))</f>
        <v>0</v>
      </c>
      <c r="N107" s="170">
        <f>IF('Indicator Data'!U111="No Data",1,IF('Indicator Data imputation'!O110&lt;&gt;"",1,0))</f>
        <v>0</v>
      </c>
      <c r="O107" s="170">
        <f>IF('Indicator Data'!V111="No Data",1,IF('Indicator Data imputation'!P110&lt;&gt;"",1,0))</f>
        <v>1</v>
      </c>
      <c r="P107" s="170">
        <f>IF('Indicator Data'!W111="No Data",1,IF('Indicator Data imputation'!Q110&lt;&gt;"",1,0))</f>
        <v>0</v>
      </c>
      <c r="Q107" s="170">
        <f>IF('Indicator Data'!X111="No Data",1,IF('Indicator Data imputation'!R110&lt;&gt;"",1,0))</f>
        <v>1</v>
      </c>
      <c r="R107" s="170">
        <f>IF('Indicator Data'!Y111="No Data",1,IF('Indicator Data imputation'!S110&lt;&gt;"",1,0))</f>
        <v>0</v>
      </c>
      <c r="S107" s="170">
        <f>IF('Indicator Data'!Z111="No Data",1,IF('Indicator Data imputation'!T110&lt;&gt;"",1,0))</f>
        <v>0</v>
      </c>
      <c r="T107" s="170">
        <f>IF('Indicator Data'!AA111="No Data",1,IF('Indicator Data imputation'!U110&lt;&gt;"",1,0))</f>
        <v>0</v>
      </c>
      <c r="U107" s="170">
        <f>IF('Indicator Data'!AB111="No Data",1,IF('Indicator Data imputation'!V110&lt;&gt;"",1,0))</f>
        <v>0</v>
      </c>
      <c r="V107" s="170">
        <f>IF('Indicator Data'!AC111="No Data",1,IF('Indicator Data imputation'!W110&lt;&gt;"",1,0))</f>
        <v>0</v>
      </c>
      <c r="W107" s="170">
        <f>IF('Indicator Data'!AD111="No Data",1,IF('Indicator Data imputation'!X110&lt;&gt;"",1,0))</f>
        <v>0</v>
      </c>
      <c r="X107" s="170">
        <f>IF('Indicator Data'!AE111="No Data",1,IF('Indicator Data imputation'!Y110&lt;&gt;"",1,0))</f>
        <v>1</v>
      </c>
      <c r="Y107" s="170">
        <f>IF('Indicator Data'!AF111="No Data",1,IF('Indicator Data imputation'!Z110&lt;&gt;"",1,0))</f>
        <v>0</v>
      </c>
      <c r="Z107" s="170">
        <f>IF('Indicator Data'!AG111="No Data",1,IF('Indicator Data imputation'!AA110&lt;&gt;"",1,0))</f>
        <v>1</v>
      </c>
      <c r="AA107" s="170">
        <f>IF('Indicator Data'!AH111="No Data",1,IF('Indicator Data imputation'!AB110&lt;&gt;"",1,0))</f>
        <v>0</v>
      </c>
      <c r="AB107" s="170">
        <f>IF('Indicator Data'!AI111="No Data",1,IF('Indicator Data imputation'!AC110&lt;&gt;"",1,0))</f>
        <v>0</v>
      </c>
      <c r="AC107" s="170">
        <f>IF('Indicator Data'!AJ111="No Data",1,IF('Indicator Data imputation'!AD110&lt;&gt;"",1,0))</f>
        <v>0</v>
      </c>
      <c r="AD107" s="170">
        <f>IF('Indicator Data'!AK111="No Data",1,IF('Indicator Data imputation'!AE110&lt;&gt;"",1,0))</f>
        <v>0</v>
      </c>
      <c r="AE107" s="170">
        <f>IF('Indicator Data'!AL111="No Data",1,IF('Indicator Data imputation'!AF110&lt;&gt;"",1,0))</f>
        <v>0</v>
      </c>
      <c r="AF107" s="170">
        <f>IF('Indicator Data'!AM111="No Data",1,IF('Indicator Data imputation'!AG110&lt;&gt;"",1,0))</f>
        <v>0</v>
      </c>
      <c r="AG107" s="170">
        <f>IF('Indicator Data'!AN111="No Data",1,IF('Indicator Data imputation'!AH110&lt;&gt;"",1,0))</f>
        <v>0</v>
      </c>
      <c r="AH107" s="170">
        <f>IF('Indicator Data'!AO111="No Data",1,IF('Indicator Data imputation'!AI110&lt;&gt;"",1,0))</f>
        <v>0</v>
      </c>
      <c r="AI107" s="170">
        <f>IF('Indicator Data'!AP111="No Data",1,IF('Indicator Data imputation'!AJ110&lt;&gt;"",1,0))</f>
        <v>0</v>
      </c>
      <c r="AJ107" s="170">
        <f>IF('Indicator Data'!AQ111="No Data",1,IF('Indicator Data imputation'!AK110&lt;&gt;"",1,0))</f>
        <v>0</v>
      </c>
      <c r="AK107" s="170">
        <f>IF('Indicator Data'!AR111="No Data",1,IF('Indicator Data imputation'!AL110&lt;&gt;"",1,0))</f>
        <v>1</v>
      </c>
      <c r="AL107" s="170">
        <f>IF('Indicator Data'!AS111="No Data",1,IF('Indicator Data imputation'!AM110&lt;&gt;"",1,0))</f>
        <v>0</v>
      </c>
      <c r="AM107" s="170">
        <f>IF('Indicator Data'!AT111="No Data",1,IF('Indicator Data imputation'!AN110&lt;&gt;"",1,0))</f>
        <v>0</v>
      </c>
      <c r="AN107" s="170">
        <f>IF('Indicator Data'!AU111="No Data",1,IF('Indicator Data imputation'!AO110&lt;&gt;"",1,0))</f>
        <v>0</v>
      </c>
      <c r="AO107" s="170">
        <f>IF('Indicator Data'!AV111="No Data",1,IF('Indicator Data imputation'!AP110&lt;&gt;"",1,0))</f>
        <v>0</v>
      </c>
      <c r="AP107" s="170">
        <f>IF('Indicator Data'!AW111="No Data",1,IF('Indicator Data imputation'!AQ110&lt;&gt;"",1,0))</f>
        <v>0</v>
      </c>
      <c r="AQ107" s="170">
        <f>IF('Indicator Data'!AX111="No Data",1,IF('Indicator Data imputation'!AR110&lt;&gt;"",1,0))</f>
        <v>0</v>
      </c>
      <c r="AR107" s="170">
        <f>IF('Indicator Data'!AY111="No Data",1,IF('Indicator Data imputation'!AS110&lt;&gt;"",1,0))</f>
        <v>0</v>
      </c>
      <c r="AS107" s="170">
        <f>IF('Indicator Data'!AZ111="No Data",1,IF('Indicator Data imputation'!AT110&lt;&gt;"",1,0))</f>
        <v>0</v>
      </c>
      <c r="AT107" s="170">
        <f>IF('Indicator Data'!BA111="No Data",1,IF('Indicator Data imputation'!AU110&lt;&gt;"",1,0))</f>
        <v>0</v>
      </c>
      <c r="AU107" s="170">
        <f>IF('Indicator Data'!BB111="No Data",1,IF('Indicator Data imputation'!AV110&lt;&gt;"",1,0))</f>
        <v>0</v>
      </c>
      <c r="AV107" s="170">
        <f>IF('Indicator Data'!BC111="No Data",1,IF('Indicator Data imputation'!AW110&lt;&gt;"",1,0))</f>
        <v>0</v>
      </c>
      <c r="AW107" s="170">
        <f>IF('Indicator Data'!BD111="No Data",1,IF('Indicator Data imputation'!AX110&lt;&gt;"",1,0))</f>
        <v>0</v>
      </c>
      <c r="AX107" s="170">
        <f>IF('Indicator Data'!BE111="No Data",1,IF('Indicator Data imputation'!AY110&lt;&gt;"",1,0))</f>
        <v>0</v>
      </c>
      <c r="AY107" s="170">
        <f>IF('Indicator Data'!BF111="No Data",1,IF('Indicator Data imputation'!AZ110&lt;&gt;"",1,0))</f>
        <v>0</v>
      </c>
      <c r="AZ107" s="170">
        <f>IF('Indicator Data'!BG111="No Data",1,IF('Indicator Data imputation'!BA110&lt;&gt;"",1,0))</f>
        <v>0</v>
      </c>
      <c r="BA107" s="5">
        <f t="shared" si="2"/>
        <v>6</v>
      </c>
      <c r="BB107" s="172">
        <f t="shared" si="3"/>
        <v>0.11764705882352941</v>
      </c>
    </row>
    <row r="108" spans="1:54" x14ac:dyDescent="0.25">
      <c r="A108" s="5" t="s">
        <v>200</v>
      </c>
      <c r="B108" s="170">
        <f>IF('Indicator Data'!I112="No Data",1,IF('Indicator Data imputation'!C111&lt;&gt;"",1,0))</f>
        <v>0</v>
      </c>
      <c r="C108" s="170">
        <f>IF('Indicator Data'!J112="No Data",1,IF('Indicator Data imputation'!D111&lt;&gt;"",1,0))</f>
        <v>0</v>
      </c>
      <c r="D108" s="170">
        <f>IF('Indicator Data'!K112="No Data",1,IF('Indicator Data imputation'!E111&lt;&gt;"",1,0))</f>
        <v>0</v>
      </c>
      <c r="E108" s="170">
        <f>IF('Indicator Data'!L112="No Data",1,IF('Indicator Data imputation'!F111&lt;&gt;"",1,0))</f>
        <v>1</v>
      </c>
      <c r="F108" s="170">
        <f>IF('Indicator Data'!M112="No Data",1,IF('Indicator Data imputation'!G111&lt;&gt;"",1,0))</f>
        <v>0</v>
      </c>
      <c r="G108" s="170">
        <f>IF('Indicator Data'!N112="No Data",1,IF('Indicator Data imputation'!H111&lt;&gt;"",1,0))</f>
        <v>0</v>
      </c>
      <c r="H108" s="170">
        <f>IF('Indicator Data'!O112="No Data",1,IF('Indicator Data imputation'!I111&lt;&gt;"",1,0))</f>
        <v>0</v>
      </c>
      <c r="I108" s="170">
        <f>IF('Indicator Data'!P112="No Data",1,IF('Indicator Data imputation'!J111&lt;&gt;"",1,0))</f>
        <v>0</v>
      </c>
      <c r="J108" s="170">
        <f>IF('Indicator Data'!Q112="No Data",1,IF('Indicator Data imputation'!K111&lt;&gt;"",1,0))</f>
        <v>1</v>
      </c>
      <c r="K108" s="170">
        <f>IF('Indicator Data'!R112="No Data",1,IF('Indicator Data imputation'!L111&lt;&gt;"",1,0))</f>
        <v>1</v>
      </c>
      <c r="L108" s="170">
        <f>IF('Indicator Data'!S112="No Data",1,IF('Indicator Data imputation'!M111&lt;&gt;"",1,0))</f>
        <v>0</v>
      </c>
      <c r="M108" s="170">
        <f>IF('Indicator Data'!T112="No Data",1,IF('Indicator Data imputation'!N111&lt;&gt;"",1,0))</f>
        <v>0</v>
      </c>
      <c r="N108" s="170">
        <f>IF('Indicator Data'!U112="No Data",1,IF('Indicator Data imputation'!O111&lt;&gt;"",1,0))</f>
        <v>0</v>
      </c>
      <c r="O108" s="170">
        <f>IF('Indicator Data'!V112="No Data",1,IF('Indicator Data imputation'!P111&lt;&gt;"",1,0))</f>
        <v>0</v>
      </c>
      <c r="P108" s="170">
        <f>IF('Indicator Data'!W112="No Data",1,IF('Indicator Data imputation'!Q111&lt;&gt;"",1,0))</f>
        <v>1</v>
      </c>
      <c r="Q108" s="170">
        <f>IF('Indicator Data'!X112="No Data",1,IF('Indicator Data imputation'!R111&lt;&gt;"",1,0))</f>
        <v>0</v>
      </c>
      <c r="R108" s="170">
        <f>IF('Indicator Data'!Y112="No Data",1,IF('Indicator Data imputation'!S111&lt;&gt;"",1,0))</f>
        <v>0</v>
      </c>
      <c r="S108" s="170">
        <f>IF('Indicator Data'!Z112="No Data",1,IF('Indicator Data imputation'!T111&lt;&gt;"",1,0))</f>
        <v>0</v>
      </c>
      <c r="T108" s="170">
        <f>IF('Indicator Data'!AA112="No Data",1,IF('Indicator Data imputation'!U111&lt;&gt;"",1,0))</f>
        <v>0</v>
      </c>
      <c r="U108" s="170">
        <f>IF('Indicator Data'!AB112="No Data",1,IF('Indicator Data imputation'!V111&lt;&gt;"",1,0))</f>
        <v>1</v>
      </c>
      <c r="V108" s="170">
        <f>IF('Indicator Data'!AC112="No Data",1,IF('Indicator Data imputation'!W111&lt;&gt;"",1,0))</f>
        <v>0</v>
      </c>
      <c r="W108" s="170">
        <f>IF('Indicator Data'!AD112="No Data",1,IF('Indicator Data imputation'!X111&lt;&gt;"",1,0))</f>
        <v>1</v>
      </c>
      <c r="X108" s="170">
        <f>IF('Indicator Data'!AE112="No Data",1,IF('Indicator Data imputation'!Y111&lt;&gt;"",1,0))</f>
        <v>1</v>
      </c>
      <c r="Y108" s="170">
        <f>IF('Indicator Data'!AF112="No Data",1,IF('Indicator Data imputation'!Z111&lt;&gt;"",1,0))</f>
        <v>1</v>
      </c>
      <c r="Z108" s="170">
        <f>IF('Indicator Data'!AG112="No Data",1,IF('Indicator Data imputation'!AA111&lt;&gt;"",1,0))</f>
        <v>1</v>
      </c>
      <c r="AA108" s="170">
        <f>IF('Indicator Data'!AH112="No Data",1,IF('Indicator Data imputation'!AB111&lt;&gt;"",1,0))</f>
        <v>0</v>
      </c>
      <c r="AB108" s="170">
        <f>IF('Indicator Data'!AI112="No Data",1,IF('Indicator Data imputation'!AC111&lt;&gt;"",1,0))</f>
        <v>0</v>
      </c>
      <c r="AC108" s="170">
        <f>IF('Indicator Data'!AJ112="No Data",1,IF('Indicator Data imputation'!AD111&lt;&gt;"",1,0))</f>
        <v>0</v>
      </c>
      <c r="AD108" s="170">
        <f>IF('Indicator Data'!AK112="No Data",1,IF('Indicator Data imputation'!AE111&lt;&gt;"",1,0))</f>
        <v>0</v>
      </c>
      <c r="AE108" s="170">
        <f>IF('Indicator Data'!AL112="No Data",1,IF('Indicator Data imputation'!AF111&lt;&gt;"",1,0))</f>
        <v>0</v>
      </c>
      <c r="AF108" s="170">
        <f>IF('Indicator Data'!AM112="No Data",1,IF('Indicator Data imputation'!AG111&lt;&gt;"",1,0))</f>
        <v>0</v>
      </c>
      <c r="AG108" s="170">
        <f>IF('Indicator Data'!AN112="No Data",1,IF('Indicator Data imputation'!AH111&lt;&gt;"",1,0))</f>
        <v>0</v>
      </c>
      <c r="AH108" s="170">
        <f>IF('Indicator Data'!AO112="No Data",1,IF('Indicator Data imputation'!AI111&lt;&gt;"",1,0))</f>
        <v>0</v>
      </c>
      <c r="AI108" s="170">
        <f>IF('Indicator Data'!AP112="No Data",1,IF('Indicator Data imputation'!AJ111&lt;&gt;"",1,0))</f>
        <v>1</v>
      </c>
      <c r="AJ108" s="170">
        <f>IF('Indicator Data'!AQ112="No Data",1,IF('Indicator Data imputation'!AK111&lt;&gt;"",1,0))</f>
        <v>1</v>
      </c>
      <c r="AK108" s="170">
        <f>IF('Indicator Data'!AR112="No Data",1,IF('Indicator Data imputation'!AL111&lt;&gt;"",1,0))</f>
        <v>0</v>
      </c>
      <c r="AL108" s="170">
        <f>IF('Indicator Data'!AS112="No Data",1,IF('Indicator Data imputation'!AM111&lt;&gt;"",1,0))</f>
        <v>0</v>
      </c>
      <c r="AM108" s="170">
        <f>IF('Indicator Data'!AT112="No Data",1,IF('Indicator Data imputation'!AN111&lt;&gt;"",1,0))</f>
        <v>1</v>
      </c>
      <c r="AN108" s="170">
        <f>IF('Indicator Data'!AU112="No Data",1,IF('Indicator Data imputation'!AO111&lt;&gt;"",1,0))</f>
        <v>1</v>
      </c>
      <c r="AO108" s="170">
        <f>IF('Indicator Data'!AV112="No Data",1,IF('Indicator Data imputation'!AP111&lt;&gt;"",1,0))</f>
        <v>0</v>
      </c>
      <c r="AP108" s="170">
        <f>IF('Indicator Data'!AW112="No Data",1,IF('Indicator Data imputation'!AQ111&lt;&gt;"",1,0))</f>
        <v>0</v>
      </c>
      <c r="AQ108" s="170">
        <f>IF('Indicator Data'!AX112="No Data",1,IF('Indicator Data imputation'!AR111&lt;&gt;"",1,0))</f>
        <v>0</v>
      </c>
      <c r="AR108" s="170">
        <f>IF('Indicator Data'!AY112="No Data",1,IF('Indicator Data imputation'!AS111&lt;&gt;"",1,0))</f>
        <v>0</v>
      </c>
      <c r="AS108" s="170">
        <f>IF('Indicator Data'!AZ112="No Data",1,IF('Indicator Data imputation'!AT111&lt;&gt;"",1,0))</f>
        <v>0</v>
      </c>
      <c r="AT108" s="170">
        <f>IF('Indicator Data'!BA112="No Data",1,IF('Indicator Data imputation'!AU111&lt;&gt;"",1,0))</f>
        <v>0</v>
      </c>
      <c r="AU108" s="170">
        <f>IF('Indicator Data'!BB112="No Data",1,IF('Indicator Data imputation'!AV111&lt;&gt;"",1,0))</f>
        <v>0</v>
      </c>
      <c r="AV108" s="170">
        <f>IF('Indicator Data'!BC112="No Data",1,IF('Indicator Data imputation'!AW111&lt;&gt;"",1,0))</f>
        <v>0</v>
      </c>
      <c r="AW108" s="170">
        <f>IF('Indicator Data'!BD112="No Data",1,IF('Indicator Data imputation'!AX111&lt;&gt;"",1,0))</f>
        <v>0</v>
      </c>
      <c r="AX108" s="170">
        <f>IF('Indicator Data'!BE112="No Data",1,IF('Indicator Data imputation'!AY111&lt;&gt;"",1,0))</f>
        <v>0</v>
      </c>
      <c r="AY108" s="170">
        <f>IF('Indicator Data'!BF112="No Data",1,IF('Indicator Data imputation'!AZ111&lt;&gt;"",1,0))</f>
        <v>0</v>
      </c>
      <c r="AZ108" s="170">
        <f>IF('Indicator Data'!BG112="No Data",1,IF('Indicator Data imputation'!BA111&lt;&gt;"",1,0))</f>
        <v>0</v>
      </c>
      <c r="BA108" s="5">
        <f t="shared" si="2"/>
        <v>13</v>
      </c>
      <c r="BB108" s="172">
        <f t="shared" si="3"/>
        <v>0.25490196078431371</v>
      </c>
    </row>
    <row r="109" spans="1:54" x14ac:dyDescent="0.25">
      <c r="A109" s="5" t="s">
        <v>202</v>
      </c>
      <c r="B109" s="170">
        <f>IF('Indicator Data'!I113="No Data",1,IF('Indicator Data imputation'!C112&lt;&gt;"",1,0))</f>
        <v>0</v>
      </c>
      <c r="C109" s="170">
        <f>IF('Indicator Data'!J113="No Data",1,IF('Indicator Data imputation'!D112&lt;&gt;"",1,0))</f>
        <v>0</v>
      </c>
      <c r="D109" s="170">
        <f>IF('Indicator Data'!K113="No Data",1,IF('Indicator Data imputation'!E112&lt;&gt;"",1,0))</f>
        <v>0</v>
      </c>
      <c r="E109" s="170">
        <f>IF('Indicator Data'!L113="No Data",1,IF('Indicator Data imputation'!F112&lt;&gt;"",1,0))</f>
        <v>0</v>
      </c>
      <c r="F109" s="170">
        <f>IF('Indicator Data'!M113="No Data",1,IF('Indicator Data imputation'!G112&lt;&gt;"",1,0))</f>
        <v>0</v>
      </c>
      <c r="G109" s="170">
        <f>IF('Indicator Data'!N113="No Data",1,IF('Indicator Data imputation'!H112&lt;&gt;"",1,0))</f>
        <v>0</v>
      </c>
      <c r="H109" s="170">
        <f>IF('Indicator Data'!O113="No Data",1,IF('Indicator Data imputation'!I112&lt;&gt;"",1,0))</f>
        <v>0</v>
      </c>
      <c r="I109" s="170">
        <f>IF('Indicator Data'!P113="No Data",1,IF('Indicator Data imputation'!J112&lt;&gt;"",1,0))</f>
        <v>0</v>
      </c>
      <c r="J109" s="170">
        <f>IF('Indicator Data'!Q113="No Data",1,IF('Indicator Data imputation'!K112&lt;&gt;"",1,0))</f>
        <v>0</v>
      </c>
      <c r="K109" s="170">
        <f>IF('Indicator Data'!R113="No Data",1,IF('Indicator Data imputation'!L112&lt;&gt;"",1,0))</f>
        <v>0</v>
      </c>
      <c r="L109" s="170">
        <f>IF('Indicator Data'!S113="No Data",1,IF('Indicator Data imputation'!M112&lt;&gt;"",1,0))</f>
        <v>0</v>
      </c>
      <c r="M109" s="170">
        <f>IF('Indicator Data'!T113="No Data",1,IF('Indicator Data imputation'!N112&lt;&gt;"",1,0))</f>
        <v>0</v>
      </c>
      <c r="N109" s="170">
        <f>IF('Indicator Data'!U113="No Data",1,IF('Indicator Data imputation'!O112&lt;&gt;"",1,0))</f>
        <v>0</v>
      </c>
      <c r="O109" s="170">
        <f>IF('Indicator Data'!V113="No Data",1,IF('Indicator Data imputation'!P112&lt;&gt;"",1,0))</f>
        <v>0</v>
      </c>
      <c r="P109" s="170">
        <f>IF('Indicator Data'!W113="No Data",1,IF('Indicator Data imputation'!Q112&lt;&gt;"",1,0))</f>
        <v>0</v>
      </c>
      <c r="Q109" s="170">
        <f>IF('Indicator Data'!X113="No Data",1,IF('Indicator Data imputation'!R112&lt;&gt;"",1,0))</f>
        <v>0</v>
      </c>
      <c r="R109" s="170">
        <f>IF('Indicator Data'!Y113="No Data",1,IF('Indicator Data imputation'!S112&lt;&gt;"",1,0))</f>
        <v>0</v>
      </c>
      <c r="S109" s="170">
        <f>IF('Indicator Data'!Z113="No Data",1,IF('Indicator Data imputation'!T112&lt;&gt;"",1,0))</f>
        <v>0</v>
      </c>
      <c r="T109" s="170">
        <f>IF('Indicator Data'!AA113="No Data",1,IF('Indicator Data imputation'!U112&lt;&gt;"",1,0))</f>
        <v>0</v>
      </c>
      <c r="U109" s="170">
        <f>IF('Indicator Data'!AB113="No Data",1,IF('Indicator Data imputation'!V112&lt;&gt;"",1,0))</f>
        <v>0</v>
      </c>
      <c r="V109" s="170">
        <f>IF('Indicator Data'!AC113="No Data",1,IF('Indicator Data imputation'!W112&lt;&gt;"",1,0))</f>
        <v>0</v>
      </c>
      <c r="W109" s="170">
        <f>IF('Indicator Data'!AD113="No Data",1,IF('Indicator Data imputation'!X112&lt;&gt;"",1,0))</f>
        <v>0</v>
      </c>
      <c r="X109" s="170">
        <f>IF('Indicator Data'!AE113="No Data",1,IF('Indicator Data imputation'!Y112&lt;&gt;"",1,0))</f>
        <v>0</v>
      </c>
      <c r="Y109" s="170">
        <f>IF('Indicator Data'!AF113="No Data",1,IF('Indicator Data imputation'!Z112&lt;&gt;"",1,0))</f>
        <v>0</v>
      </c>
      <c r="Z109" s="170">
        <f>IF('Indicator Data'!AG113="No Data",1,IF('Indicator Data imputation'!AA112&lt;&gt;"",1,0))</f>
        <v>0</v>
      </c>
      <c r="AA109" s="170">
        <f>IF('Indicator Data'!AH113="No Data",1,IF('Indicator Data imputation'!AB112&lt;&gt;"",1,0))</f>
        <v>0</v>
      </c>
      <c r="AB109" s="170">
        <f>IF('Indicator Data'!AI113="No Data",1,IF('Indicator Data imputation'!AC112&lt;&gt;"",1,0))</f>
        <v>0</v>
      </c>
      <c r="AC109" s="170">
        <f>IF('Indicator Data'!AJ113="No Data",1,IF('Indicator Data imputation'!AD112&lt;&gt;"",1,0))</f>
        <v>0</v>
      </c>
      <c r="AD109" s="170">
        <f>IF('Indicator Data'!AK113="No Data",1,IF('Indicator Data imputation'!AE112&lt;&gt;"",1,0))</f>
        <v>0</v>
      </c>
      <c r="AE109" s="170">
        <f>IF('Indicator Data'!AL113="No Data",1,IF('Indicator Data imputation'!AF112&lt;&gt;"",1,0))</f>
        <v>0</v>
      </c>
      <c r="AF109" s="170">
        <f>IF('Indicator Data'!AM113="No Data",1,IF('Indicator Data imputation'!AG112&lt;&gt;"",1,0))</f>
        <v>0</v>
      </c>
      <c r="AG109" s="170">
        <f>IF('Indicator Data'!AN113="No Data",1,IF('Indicator Data imputation'!AH112&lt;&gt;"",1,0))</f>
        <v>0</v>
      </c>
      <c r="AH109" s="170">
        <f>IF('Indicator Data'!AO113="No Data",1,IF('Indicator Data imputation'!AI112&lt;&gt;"",1,0))</f>
        <v>0</v>
      </c>
      <c r="AI109" s="170">
        <f>IF('Indicator Data'!AP113="No Data",1,IF('Indicator Data imputation'!AJ112&lt;&gt;"",1,0))</f>
        <v>0</v>
      </c>
      <c r="AJ109" s="170">
        <f>IF('Indicator Data'!AQ113="No Data",1,IF('Indicator Data imputation'!AK112&lt;&gt;"",1,0))</f>
        <v>0</v>
      </c>
      <c r="AK109" s="170">
        <f>IF('Indicator Data'!AR113="No Data",1,IF('Indicator Data imputation'!AL112&lt;&gt;"",1,0))</f>
        <v>0</v>
      </c>
      <c r="AL109" s="170">
        <f>IF('Indicator Data'!AS113="No Data",1,IF('Indicator Data imputation'!AM112&lt;&gt;"",1,0))</f>
        <v>0</v>
      </c>
      <c r="AM109" s="170">
        <f>IF('Indicator Data'!AT113="No Data",1,IF('Indicator Data imputation'!AN112&lt;&gt;"",1,0))</f>
        <v>0</v>
      </c>
      <c r="AN109" s="170">
        <f>IF('Indicator Data'!AU113="No Data",1,IF('Indicator Data imputation'!AO112&lt;&gt;"",1,0))</f>
        <v>0</v>
      </c>
      <c r="AO109" s="170">
        <f>IF('Indicator Data'!AV113="No Data",1,IF('Indicator Data imputation'!AP112&lt;&gt;"",1,0))</f>
        <v>0</v>
      </c>
      <c r="AP109" s="170">
        <f>IF('Indicator Data'!AW113="No Data",1,IF('Indicator Data imputation'!AQ112&lt;&gt;"",1,0))</f>
        <v>0</v>
      </c>
      <c r="AQ109" s="170">
        <f>IF('Indicator Data'!AX113="No Data",1,IF('Indicator Data imputation'!AR112&lt;&gt;"",1,0))</f>
        <v>0</v>
      </c>
      <c r="AR109" s="170">
        <f>IF('Indicator Data'!AY113="No Data",1,IF('Indicator Data imputation'!AS112&lt;&gt;"",1,0))</f>
        <v>0</v>
      </c>
      <c r="AS109" s="170">
        <f>IF('Indicator Data'!AZ113="No Data",1,IF('Indicator Data imputation'!AT112&lt;&gt;"",1,0))</f>
        <v>0</v>
      </c>
      <c r="AT109" s="170">
        <f>IF('Indicator Data'!BA113="No Data",1,IF('Indicator Data imputation'!AU112&lt;&gt;"",1,0))</f>
        <v>0</v>
      </c>
      <c r="AU109" s="170">
        <f>IF('Indicator Data'!BB113="No Data",1,IF('Indicator Data imputation'!AV112&lt;&gt;"",1,0))</f>
        <v>0</v>
      </c>
      <c r="AV109" s="170">
        <f>IF('Indicator Data'!BC113="No Data",1,IF('Indicator Data imputation'!AW112&lt;&gt;"",1,0))</f>
        <v>0</v>
      </c>
      <c r="AW109" s="170">
        <f>IF('Indicator Data'!BD113="No Data",1,IF('Indicator Data imputation'!AX112&lt;&gt;"",1,0))</f>
        <v>0</v>
      </c>
      <c r="AX109" s="170">
        <f>IF('Indicator Data'!BE113="No Data",1,IF('Indicator Data imputation'!AY112&lt;&gt;"",1,0))</f>
        <v>0</v>
      </c>
      <c r="AY109" s="170">
        <f>IF('Indicator Data'!BF113="No Data",1,IF('Indicator Data imputation'!AZ112&lt;&gt;"",1,0))</f>
        <v>0</v>
      </c>
      <c r="AZ109" s="170">
        <f>IF('Indicator Data'!BG113="No Data",1,IF('Indicator Data imputation'!BA112&lt;&gt;"",1,0))</f>
        <v>0</v>
      </c>
      <c r="BA109" s="5">
        <f t="shared" si="2"/>
        <v>0</v>
      </c>
      <c r="BB109" s="172">
        <f t="shared" si="3"/>
        <v>0</v>
      </c>
    </row>
    <row r="110" spans="1:54" x14ac:dyDescent="0.25">
      <c r="A110" s="5" t="s">
        <v>204</v>
      </c>
      <c r="B110" s="170">
        <f>IF('Indicator Data'!I114="No Data",1,IF('Indicator Data imputation'!C113&lt;&gt;"",1,0))</f>
        <v>0</v>
      </c>
      <c r="C110" s="170">
        <f>IF('Indicator Data'!J114="No Data",1,IF('Indicator Data imputation'!D113&lt;&gt;"",1,0))</f>
        <v>0</v>
      </c>
      <c r="D110" s="170">
        <f>IF('Indicator Data'!K114="No Data",1,IF('Indicator Data imputation'!E113&lt;&gt;"",1,0))</f>
        <v>0</v>
      </c>
      <c r="E110" s="170">
        <f>IF('Indicator Data'!L114="No Data",1,IF('Indicator Data imputation'!F113&lt;&gt;"",1,0))</f>
        <v>0</v>
      </c>
      <c r="F110" s="170">
        <f>IF('Indicator Data'!M114="No Data",1,IF('Indicator Data imputation'!G113&lt;&gt;"",1,0))</f>
        <v>0</v>
      </c>
      <c r="G110" s="170">
        <f>IF('Indicator Data'!N114="No Data",1,IF('Indicator Data imputation'!H113&lt;&gt;"",1,0))</f>
        <v>0</v>
      </c>
      <c r="H110" s="170">
        <f>IF('Indicator Data'!O114="No Data",1,IF('Indicator Data imputation'!I113&lt;&gt;"",1,0))</f>
        <v>0</v>
      </c>
      <c r="I110" s="170">
        <f>IF('Indicator Data'!P114="No Data",1,IF('Indicator Data imputation'!J113&lt;&gt;"",1,0))</f>
        <v>0</v>
      </c>
      <c r="J110" s="170">
        <f>IF('Indicator Data'!Q114="No Data",1,IF('Indicator Data imputation'!K113&lt;&gt;"",1,0))</f>
        <v>0</v>
      </c>
      <c r="K110" s="170">
        <f>IF('Indicator Data'!R114="No Data",1,IF('Indicator Data imputation'!L113&lt;&gt;"",1,0))</f>
        <v>1</v>
      </c>
      <c r="L110" s="170">
        <f>IF('Indicator Data'!S114="No Data",1,IF('Indicator Data imputation'!M113&lt;&gt;"",1,0))</f>
        <v>0</v>
      </c>
      <c r="M110" s="170">
        <f>IF('Indicator Data'!T114="No Data",1,IF('Indicator Data imputation'!N113&lt;&gt;"",1,0))</f>
        <v>0</v>
      </c>
      <c r="N110" s="170">
        <f>IF('Indicator Data'!U114="No Data",1,IF('Indicator Data imputation'!O113&lt;&gt;"",1,0))</f>
        <v>0</v>
      </c>
      <c r="O110" s="170">
        <f>IF('Indicator Data'!V114="No Data",1,IF('Indicator Data imputation'!P113&lt;&gt;"",1,0))</f>
        <v>0</v>
      </c>
      <c r="P110" s="170">
        <f>IF('Indicator Data'!W114="No Data",1,IF('Indicator Data imputation'!Q113&lt;&gt;"",1,0))</f>
        <v>0</v>
      </c>
      <c r="Q110" s="170">
        <f>IF('Indicator Data'!X114="No Data",1,IF('Indicator Data imputation'!R113&lt;&gt;"",1,0))</f>
        <v>1</v>
      </c>
      <c r="R110" s="170">
        <f>IF('Indicator Data'!Y114="No Data",1,IF('Indicator Data imputation'!S113&lt;&gt;"",1,0))</f>
        <v>1</v>
      </c>
      <c r="S110" s="170">
        <f>IF('Indicator Data'!Z114="No Data",1,IF('Indicator Data imputation'!T113&lt;&gt;"",1,0))</f>
        <v>0</v>
      </c>
      <c r="T110" s="170">
        <f>IF('Indicator Data'!AA114="No Data",1,IF('Indicator Data imputation'!U113&lt;&gt;"",1,0))</f>
        <v>0</v>
      </c>
      <c r="U110" s="170">
        <f>IF('Indicator Data'!AB114="No Data",1,IF('Indicator Data imputation'!V113&lt;&gt;"",1,0))</f>
        <v>0</v>
      </c>
      <c r="V110" s="170">
        <f>IF('Indicator Data'!AC114="No Data",1,IF('Indicator Data imputation'!W113&lt;&gt;"",1,0))</f>
        <v>0</v>
      </c>
      <c r="W110" s="170">
        <f>IF('Indicator Data'!AD114="No Data",1,IF('Indicator Data imputation'!X113&lt;&gt;"",1,0))</f>
        <v>0</v>
      </c>
      <c r="X110" s="170">
        <f>IF('Indicator Data'!AE114="No Data",1,IF('Indicator Data imputation'!Y113&lt;&gt;"",1,0))</f>
        <v>1</v>
      </c>
      <c r="Y110" s="170">
        <f>IF('Indicator Data'!AF114="No Data",1,IF('Indicator Data imputation'!Z113&lt;&gt;"",1,0))</f>
        <v>0</v>
      </c>
      <c r="Z110" s="170">
        <f>IF('Indicator Data'!AG114="No Data",1,IF('Indicator Data imputation'!AA113&lt;&gt;"",1,0))</f>
        <v>0</v>
      </c>
      <c r="AA110" s="170">
        <f>IF('Indicator Data'!AH114="No Data",1,IF('Indicator Data imputation'!AB113&lt;&gt;"",1,0))</f>
        <v>0</v>
      </c>
      <c r="AB110" s="170">
        <f>IF('Indicator Data'!AI114="No Data",1,IF('Indicator Data imputation'!AC113&lt;&gt;"",1,0))</f>
        <v>0</v>
      </c>
      <c r="AC110" s="170">
        <f>IF('Indicator Data'!AJ114="No Data",1,IF('Indicator Data imputation'!AD113&lt;&gt;"",1,0))</f>
        <v>0</v>
      </c>
      <c r="AD110" s="170">
        <f>IF('Indicator Data'!AK114="No Data",1,IF('Indicator Data imputation'!AE113&lt;&gt;"",1,0))</f>
        <v>0</v>
      </c>
      <c r="AE110" s="170">
        <f>IF('Indicator Data'!AL114="No Data",1,IF('Indicator Data imputation'!AF113&lt;&gt;"",1,0))</f>
        <v>0</v>
      </c>
      <c r="AF110" s="170">
        <f>IF('Indicator Data'!AM114="No Data",1,IF('Indicator Data imputation'!AG113&lt;&gt;"",1,0))</f>
        <v>0</v>
      </c>
      <c r="AG110" s="170">
        <f>IF('Indicator Data'!AN114="No Data",1,IF('Indicator Data imputation'!AH113&lt;&gt;"",1,0))</f>
        <v>0</v>
      </c>
      <c r="AH110" s="170">
        <f>IF('Indicator Data'!AO114="No Data",1,IF('Indicator Data imputation'!AI113&lt;&gt;"",1,0))</f>
        <v>0</v>
      </c>
      <c r="AI110" s="170">
        <f>IF('Indicator Data'!AP114="No Data",1,IF('Indicator Data imputation'!AJ113&lt;&gt;"",1,0))</f>
        <v>0</v>
      </c>
      <c r="AJ110" s="170">
        <f>IF('Indicator Data'!AQ114="No Data",1,IF('Indicator Data imputation'!AK113&lt;&gt;"",1,0))</f>
        <v>0</v>
      </c>
      <c r="AK110" s="170">
        <f>IF('Indicator Data'!AR114="No Data",1,IF('Indicator Data imputation'!AL113&lt;&gt;"",1,0))</f>
        <v>0</v>
      </c>
      <c r="AL110" s="170">
        <f>IF('Indicator Data'!AS114="No Data",1,IF('Indicator Data imputation'!AM113&lt;&gt;"",1,0))</f>
        <v>0</v>
      </c>
      <c r="AM110" s="170">
        <f>IF('Indicator Data'!AT114="No Data",1,IF('Indicator Data imputation'!AN113&lt;&gt;"",1,0))</f>
        <v>0</v>
      </c>
      <c r="AN110" s="170">
        <f>IF('Indicator Data'!AU114="No Data",1,IF('Indicator Data imputation'!AO113&lt;&gt;"",1,0))</f>
        <v>0</v>
      </c>
      <c r="AO110" s="170">
        <f>IF('Indicator Data'!AV114="No Data",1,IF('Indicator Data imputation'!AP113&lt;&gt;"",1,0))</f>
        <v>0</v>
      </c>
      <c r="AP110" s="170">
        <f>IF('Indicator Data'!AW114="No Data",1,IF('Indicator Data imputation'!AQ113&lt;&gt;"",1,0))</f>
        <v>0</v>
      </c>
      <c r="AQ110" s="170">
        <f>IF('Indicator Data'!AX114="No Data",1,IF('Indicator Data imputation'!AR113&lt;&gt;"",1,0))</f>
        <v>0</v>
      </c>
      <c r="AR110" s="170">
        <f>IF('Indicator Data'!AY114="No Data",1,IF('Indicator Data imputation'!AS113&lt;&gt;"",1,0))</f>
        <v>0</v>
      </c>
      <c r="AS110" s="170">
        <f>IF('Indicator Data'!AZ114="No Data",1,IF('Indicator Data imputation'!AT113&lt;&gt;"",1,0))</f>
        <v>0</v>
      </c>
      <c r="AT110" s="170">
        <f>IF('Indicator Data'!BA114="No Data",1,IF('Indicator Data imputation'!AU113&lt;&gt;"",1,0))</f>
        <v>0</v>
      </c>
      <c r="AU110" s="170">
        <f>IF('Indicator Data'!BB114="No Data",1,IF('Indicator Data imputation'!AV113&lt;&gt;"",1,0))</f>
        <v>0</v>
      </c>
      <c r="AV110" s="170">
        <f>IF('Indicator Data'!BC114="No Data",1,IF('Indicator Data imputation'!AW113&lt;&gt;"",1,0))</f>
        <v>0</v>
      </c>
      <c r="AW110" s="170">
        <f>IF('Indicator Data'!BD114="No Data",1,IF('Indicator Data imputation'!AX113&lt;&gt;"",1,0))</f>
        <v>0</v>
      </c>
      <c r="AX110" s="170">
        <f>IF('Indicator Data'!BE114="No Data",1,IF('Indicator Data imputation'!AY113&lt;&gt;"",1,0))</f>
        <v>0</v>
      </c>
      <c r="AY110" s="170">
        <f>IF('Indicator Data'!BF114="No Data",1,IF('Indicator Data imputation'!AZ113&lt;&gt;"",1,0))</f>
        <v>0</v>
      </c>
      <c r="AZ110" s="170">
        <f>IF('Indicator Data'!BG114="No Data",1,IF('Indicator Data imputation'!BA113&lt;&gt;"",1,0))</f>
        <v>0</v>
      </c>
      <c r="BA110" s="5">
        <f t="shared" si="2"/>
        <v>4</v>
      </c>
      <c r="BB110" s="172">
        <f t="shared" si="3"/>
        <v>7.8431372549019607E-2</v>
      </c>
    </row>
    <row r="111" spans="1:54" x14ac:dyDescent="0.25">
      <c r="A111" s="5" t="s">
        <v>206</v>
      </c>
      <c r="B111" s="170">
        <f>IF('Indicator Data'!I115="No Data",1,IF('Indicator Data imputation'!C114&lt;&gt;"",1,0))</f>
        <v>0</v>
      </c>
      <c r="C111" s="170">
        <f>IF('Indicator Data'!J115="No Data",1,IF('Indicator Data imputation'!D114&lt;&gt;"",1,0))</f>
        <v>0</v>
      </c>
      <c r="D111" s="170">
        <f>IF('Indicator Data'!K115="No Data",1,IF('Indicator Data imputation'!E114&lt;&gt;"",1,0))</f>
        <v>0</v>
      </c>
      <c r="E111" s="170">
        <f>IF('Indicator Data'!L115="No Data",1,IF('Indicator Data imputation'!F114&lt;&gt;"",1,0))</f>
        <v>0</v>
      </c>
      <c r="F111" s="170">
        <f>IF('Indicator Data'!M115="No Data",1,IF('Indicator Data imputation'!G114&lt;&gt;"",1,0))</f>
        <v>0</v>
      </c>
      <c r="G111" s="170">
        <f>IF('Indicator Data'!N115="No Data",1,IF('Indicator Data imputation'!H114&lt;&gt;"",1,0))</f>
        <v>0</v>
      </c>
      <c r="H111" s="170">
        <f>IF('Indicator Data'!O115="No Data",1,IF('Indicator Data imputation'!I114&lt;&gt;"",1,0))</f>
        <v>0</v>
      </c>
      <c r="I111" s="170">
        <f>IF('Indicator Data'!P115="No Data",1,IF('Indicator Data imputation'!J114&lt;&gt;"",1,0))</f>
        <v>0</v>
      </c>
      <c r="J111" s="170">
        <f>IF('Indicator Data'!Q115="No Data",1,IF('Indicator Data imputation'!K114&lt;&gt;"",1,0))</f>
        <v>0</v>
      </c>
      <c r="K111" s="170">
        <f>IF('Indicator Data'!R115="No Data",1,IF('Indicator Data imputation'!L114&lt;&gt;"",1,0))</f>
        <v>0</v>
      </c>
      <c r="L111" s="170">
        <f>IF('Indicator Data'!S115="No Data",1,IF('Indicator Data imputation'!M114&lt;&gt;"",1,0))</f>
        <v>0</v>
      </c>
      <c r="M111" s="170">
        <f>IF('Indicator Data'!T115="No Data",1,IF('Indicator Data imputation'!N114&lt;&gt;"",1,0))</f>
        <v>0</v>
      </c>
      <c r="N111" s="170">
        <f>IF('Indicator Data'!U115="No Data",1,IF('Indicator Data imputation'!O114&lt;&gt;"",1,0))</f>
        <v>0</v>
      </c>
      <c r="O111" s="170">
        <f>IF('Indicator Data'!V115="No Data",1,IF('Indicator Data imputation'!P114&lt;&gt;"",1,0))</f>
        <v>0</v>
      </c>
      <c r="P111" s="170">
        <f>IF('Indicator Data'!W115="No Data",1,IF('Indicator Data imputation'!Q114&lt;&gt;"",1,0))</f>
        <v>0</v>
      </c>
      <c r="Q111" s="170">
        <f>IF('Indicator Data'!X115="No Data",1,IF('Indicator Data imputation'!R114&lt;&gt;"",1,0))</f>
        <v>0</v>
      </c>
      <c r="R111" s="170">
        <f>IF('Indicator Data'!Y115="No Data",1,IF('Indicator Data imputation'!S114&lt;&gt;"",1,0))</f>
        <v>0</v>
      </c>
      <c r="S111" s="170">
        <f>IF('Indicator Data'!Z115="No Data",1,IF('Indicator Data imputation'!T114&lt;&gt;"",1,0))</f>
        <v>0</v>
      </c>
      <c r="T111" s="170">
        <f>IF('Indicator Data'!AA115="No Data",1,IF('Indicator Data imputation'!U114&lt;&gt;"",1,0))</f>
        <v>0</v>
      </c>
      <c r="U111" s="170">
        <f>IF('Indicator Data'!AB115="No Data",1,IF('Indicator Data imputation'!V114&lt;&gt;"",1,0))</f>
        <v>0</v>
      </c>
      <c r="V111" s="170">
        <f>IF('Indicator Data'!AC115="No Data",1,IF('Indicator Data imputation'!W114&lt;&gt;"",1,0))</f>
        <v>0</v>
      </c>
      <c r="W111" s="170">
        <f>IF('Indicator Data'!AD115="No Data",1,IF('Indicator Data imputation'!X114&lt;&gt;"",1,0))</f>
        <v>0</v>
      </c>
      <c r="X111" s="170">
        <f>IF('Indicator Data'!AE115="No Data",1,IF('Indicator Data imputation'!Y114&lt;&gt;"",1,0))</f>
        <v>0</v>
      </c>
      <c r="Y111" s="170">
        <f>IF('Indicator Data'!AF115="No Data",1,IF('Indicator Data imputation'!Z114&lt;&gt;"",1,0))</f>
        <v>0</v>
      </c>
      <c r="Z111" s="170">
        <f>IF('Indicator Data'!AG115="No Data",1,IF('Indicator Data imputation'!AA114&lt;&gt;"",1,0))</f>
        <v>0</v>
      </c>
      <c r="AA111" s="170">
        <f>IF('Indicator Data'!AH115="No Data",1,IF('Indicator Data imputation'!AB114&lt;&gt;"",1,0))</f>
        <v>0</v>
      </c>
      <c r="AB111" s="170">
        <f>IF('Indicator Data'!AI115="No Data",1,IF('Indicator Data imputation'!AC114&lt;&gt;"",1,0))</f>
        <v>0</v>
      </c>
      <c r="AC111" s="170">
        <f>IF('Indicator Data'!AJ115="No Data",1,IF('Indicator Data imputation'!AD114&lt;&gt;"",1,0))</f>
        <v>0</v>
      </c>
      <c r="AD111" s="170">
        <f>IF('Indicator Data'!AK115="No Data",1,IF('Indicator Data imputation'!AE114&lt;&gt;"",1,0))</f>
        <v>0</v>
      </c>
      <c r="AE111" s="170">
        <f>IF('Indicator Data'!AL115="No Data",1,IF('Indicator Data imputation'!AF114&lt;&gt;"",1,0))</f>
        <v>0</v>
      </c>
      <c r="AF111" s="170">
        <f>IF('Indicator Data'!AM115="No Data",1,IF('Indicator Data imputation'!AG114&lt;&gt;"",1,0))</f>
        <v>0</v>
      </c>
      <c r="AG111" s="170">
        <f>IF('Indicator Data'!AN115="No Data",1,IF('Indicator Data imputation'!AH114&lt;&gt;"",1,0))</f>
        <v>0</v>
      </c>
      <c r="AH111" s="170">
        <f>IF('Indicator Data'!AO115="No Data",1,IF('Indicator Data imputation'!AI114&lt;&gt;"",1,0))</f>
        <v>0</v>
      </c>
      <c r="AI111" s="170">
        <f>IF('Indicator Data'!AP115="No Data",1,IF('Indicator Data imputation'!AJ114&lt;&gt;"",1,0))</f>
        <v>0</v>
      </c>
      <c r="AJ111" s="170">
        <f>IF('Indicator Data'!AQ115="No Data",1,IF('Indicator Data imputation'!AK114&lt;&gt;"",1,0))</f>
        <v>0</v>
      </c>
      <c r="AK111" s="170">
        <f>IF('Indicator Data'!AR115="No Data",1,IF('Indicator Data imputation'!AL114&lt;&gt;"",1,0))</f>
        <v>0</v>
      </c>
      <c r="AL111" s="170">
        <f>IF('Indicator Data'!AS115="No Data",1,IF('Indicator Data imputation'!AM114&lt;&gt;"",1,0))</f>
        <v>0</v>
      </c>
      <c r="AM111" s="170">
        <f>IF('Indicator Data'!AT115="No Data",1,IF('Indicator Data imputation'!AN114&lt;&gt;"",1,0))</f>
        <v>0</v>
      </c>
      <c r="AN111" s="170">
        <f>IF('Indicator Data'!AU115="No Data",1,IF('Indicator Data imputation'!AO114&lt;&gt;"",1,0))</f>
        <v>0</v>
      </c>
      <c r="AO111" s="170">
        <f>IF('Indicator Data'!AV115="No Data",1,IF('Indicator Data imputation'!AP114&lt;&gt;"",1,0))</f>
        <v>0</v>
      </c>
      <c r="AP111" s="170">
        <f>IF('Indicator Data'!AW115="No Data",1,IF('Indicator Data imputation'!AQ114&lt;&gt;"",1,0))</f>
        <v>0</v>
      </c>
      <c r="AQ111" s="170">
        <f>IF('Indicator Data'!AX115="No Data",1,IF('Indicator Data imputation'!AR114&lt;&gt;"",1,0))</f>
        <v>0</v>
      </c>
      <c r="AR111" s="170">
        <f>IF('Indicator Data'!AY115="No Data",1,IF('Indicator Data imputation'!AS114&lt;&gt;"",1,0))</f>
        <v>0</v>
      </c>
      <c r="AS111" s="170">
        <f>IF('Indicator Data'!AZ115="No Data",1,IF('Indicator Data imputation'!AT114&lt;&gt;"",1,0))</f>
        <v>0</v>
      </c>
      <c r="AT111" s="170">
        <f>IF('Indicator Data'!BA115="No Data",1,IF('Indicator Data imputation'!AU114&lt;&gt;"",1,0))</f>
        <v>0</v>
      </c>
      <c r="AU111" s="170">
        <f>IF('Indicator Data'!BB115="No Data",1,IF('Indicator Data imputation'!AV114&lt;&gt;"",1,0))</f>
        <v>0</v>
      </c>
      <c r="AV111" s="170">
        <f>IF('Indicator Data'!BC115="No Data",1,IF('Indicator Data imputation'!AW114&lt;&gt;"",1,0))</f>
        <v>0</v>
      </c>
      <c r="AW111" s="170">
        <f>IF('Indicator Data'!BD115="No Data",1,IF('Indicator Data imputation'!AX114&lt;&gt;"",1,0))</f>
        <v>0</v>
      </c>
      <c r="AX111" s="170">
        <f>IF('Indicator Data'!BE115="No Data",1,IF('Indicator Data imputation'!AY114&lt;&gt;"",1,0))</f>
        <v>0</v>
      </c>
      <c r="AY111" s="170">
        <f>IF('Indicator Data'!BF115="No Data",1,IF('Indicator Data imputation'!AZ114&lt;&gt;"",1,0))</f>
        <v>0</v>
      </c>
      <c r="AZ111" s="170">
        <f>IF('Indicator Data'!BG115="No Data",1,IF('Indicator Data imputation'!BA114&lt;&gt;"",1,0))</f>
        <v>0</v>
      </c>
      <c r="BA111" s="5">
        <f t="shared" si="2"/>
        <v>0</v>
      </c>
      <c r="BB111" s="172">
        <f t="shared" si="3"/>
        <v>0</v>
      </c>
    </row>
    <row r="112" spans="1:54" x14ac:dyDescent="0.25">
      <c r="A112" s="5" t="s">
        <v>208</v>
      </c>
      <c r="B112" s="170">
        <f>IF('Indicator Data'!I116="No Data",1,IF('Indicator Data imputation'!C115&lt;&gt;"",1,0))</f>
        <v>0</v>
      </c>
      <c r="C112" s="170">
        <f>IF('Indicator Data'!J116="No Data",1,IF('Indicator Data imputation'!D115&lt;&gt;"",1,0))</f>
        <v>0</v>
      </c>
      <c r="D112" s="170">
        <f>IF('Indicator Data'!K116="No Data",1,IF('Indicator Data imputation'!E115&lt;&gt;"",1,0))</f>
        <v>0</v>
      </c>
      <c r="E112" s="170">
        <f>IF('Indicator Data'!L116="No Data",1,IF('Indicator Data imputation'!F115&lt;&gt;"",1,0))</f>
        <v>0</v>
      </c>
      <c r="F112" s="170">
        <f>IF('Indicator Data'!M116="No Data",1,IF('Indicator Data imputation'!G115&lt;&gt;"",1,0))</f>
        <v>0</v>
      </c>
      <c r="G112" s="170">
        <f>IF('Indicator Data'!N116="No Data",1,IF('Indicator Data imputation'!H115&lt;&gt;"",1,0))</f>
        <v>0</v>
      </c>
      <c r="H112" s="170">
        <f>IF('Indicator Data'!O116="No Data",1,IF('Indicator Data imputation'!I115&lt;&gt;"",1,0))</f>
        <v>0</v>
      </c>
      <c r="I112" s="170">
        <f>IF('Indicator Data'!P116="No Data",1,IF('Indicator Data imputation'!J115&lt;&gt;"",1,0))</f>
        <v>0</v>
      </c>
      <c r="J112" s="170">
        <f>IF('Indicator Data'!Q116="No Data",1,IF('Indicator Data imputation'!K115&lt;&gt;"",1,0))</f>
        <v>0</v>
      </c>
      <c r="K112" s="170">
        <f>IF('Indicator Data'!R116="No Data",1,IF('Indicator Data imputation'!L115&lt;&gt;"",1,0))</f>
        <v>1</v>
      </c>
      <c r="L112" s="170">
        <f>IF('Indicator Data'!S116="No Data",1,IF('Indicator Data imputation'!M115&lt;&gt;"",1,0))</f>
        <v>0</v>
      </c>
      <c r="M112" s="170">
        <f>IF('Indicator Data'!T116="No Data",1,IF('Indicator Data imputation'!N115&lt;&gt;"",1,0))</f>
        <v>0</v>
      </c>
      <c r="N112" s="170">
        <f>IF('Indicator Data'!U116="No Data",1,IF('Indicator Data imputation'!O115&lt;&gt;"",1,0))</f>
        <v>0</v>
      </c>
      <c r="O112" s="170">
        <f>IF('Indicator Data'!V116="No Data",1,IF('Indicator Data imputation'!P115&lt;&gt;"",1,0))</f>
        <v>0</v>
      </c>
      <c r="P112" s="170">
        <f>IF('Indicator Data'!W116="No Data",1,IF('Indicator Data imputation'!Q115&lt;&gt;"",1,0))</f>
        <v>0</v>
      </c>
      <c r="Q112" s="170">
        <f>IF('Indicator Data'!X116="No Data",1,IF('Indicator Data imputation'!R115&lt;&gt;"",1,0))</f>
        <v>1</v>
      </c>
      <c r="R112" s="170">
        <f>IF('Indicator Data'!Y116="No Data",1,IF('Indicator Data imputation'!S115&lt;&gt;"",1,0))</f>
        <v>0</v>
      </c>
      <c r="S112" s="170">
        <f>IF('Indicator Data'!Z116="No Data",1,IF('Indicator Data imputation'!T115&lt;&gt;"",1,0))</f>
        <v>0</v>
      </c>
      <c r="T112" s="170">
        <f>IF('Indicator Data'!AA116="No Data",1,IF('Indicator Data imputation'!U115&lt;&gt;"",1,0))</f>
        <v>0</v>
      </c>
      <c r="U112" s="170">
        <f>IF('Indicator Data'!AB116="No Data",1,IF('Indicator Data imputation'!V115&lt;&gt;"",1,0))</f>
        <v>1</v>
      </c>
      <c r="V112" s="170">
        <f>IF('Indicator Data'!AC116="No Data",1,IF('Indicator Data imputation'!W115&lt;&gt;"",1,0))</f>
        <v>0</v>
      </c>
      <c r="W112" s="170">
        <f>IF('Indicator Data'!AD116="No Data",1,IF('Indicator Data imputation'!X115&lt;&gt;"",1,0))</f>
        <v>0</v>
      </c>
      <c r="X112" s="170">
        <f>IF('Indicator Data'!AE116="No Data",1,IF('Indicator Data imputation'!Y115&lt;&gt;"",1,0))</f>
        <v>1</v>
      </c>
      <c r="Y112" s="170">
        <f>IF('Indicator Data'!AF116="No Data",1,IF('Indicator Data imputation'!Z115&lt;&gt;"",1,0))</f>
        <v>1</v>
      </c>
      <c r="Z112" s="170">
        <f>IF('Indicator Data'!AG116="No Data",1,IF('Indicator Data imputation'!AA115&lt;&gt;"",1,0))</f>
        <v>1</v>
      </c>
      <c r="AA112" s="170">
        <f>IF('Indicator Data'!AH116="No Data",1,IF('Indicator Data imputation'!AB115&lt;&gt;"",1,0))</f>
        <v>0</v>
      </c>
      <c r="AB112" s="170">
        <f>IF('Indicator Data'!AI116="No Data",1,IF('Indicator Data imputation'!AC115&lt;&gt;"",1,0))</f>
        <v>0</v>
      </c>
      <c r="AC112" s="170">
        <f>IF('Indicator Data'!AJ116="No Data",1,IF('Indicator Data imputation'!AD115&lt;&gt;"",1,0))</f>
        <v>0</v>
      </c>
      <c r="AD112" s="170">
        <f>IF('Indicator Data'!AK116="No Data",1,IF('Indicator Data imputation'!AE115&lt;&gt;"",1,0))</f>
        <v>0</v>
      </c>
      <c r="AE112" s="170">
        <f>IF('Indicator Data'!AL116="No Data",1,IF('Indicator Data imputation'!AF115&lt;&gt;"",1,0))</f>
        <v>0</v>
      </c>
      <c r="AF112" s="170">
        <f>IF('Indicator Data'!AM116="No Data",1,IF('Indicator Data imputation'!AG115&lt;&gt;"",1,0))</f>
        <v>0</v>
      </c>
      <c r="AG112" s="170">
        <f>IF('Indicator Data'!AN116="No Data",1,IF('Indicator Data imputation'!AH115&lt;&gt;"",1,0))</f>
        <v>0</v>
      </c>
      <c r="AH112" s="170">
        <f>IF('Indicator Data'!AO116="No Data",1,IF('Indicator Data imputation'!AI115&lt;&gt;"",1,0))</f>
        <v>0</v>
      </c>
      <c r="AI112" s="170">
        <f>IF('Indicator Data'!AP116="No Data",1,IF('Indicator Data imputation'!AJ115&lt;&gt;"",1,0))</f>
        <v>1</v>
      </c>
      <c r="AJ112" s="170">
        <f>IF('Indicator Data'!AQ116="No Data",1,IF('Indicator Data imputation'!AK115&lt;&gt;"",1,0))</f>
        <v>1</v>
      </c>
      <c r="AK112" s="170">
        <f>IF('Indicator Data'!AR116="No Data",1,IF('Indicator Data imputation'!AL115&lt;&gt;"",1,0))</f>
        <v>0</v>
      </c>
      <c r="AL112" s="170">
        <f>IF('Indicator Data'!AS116="No Data",1,IF('Indicator Data imputation'!AM115&lt;&gt;"",1,0))</f>
        <v>0</v>
      </c>
      <c r="AM112" s="170">
        <f>IF('Indicator Data'!AT116="No Data",1,IF('Indicator Data imputation'!AN115&lt;&gt;"",1,0))</f>
        <v>1</v>
      </c>
      <c r="AN112" s="170">
        <f>IF('Indicator Data'!AU116="No Data",1,IF('Indicator Data imputation'!AO115&lt;&gt;"",1,0))</f>
        <v>1</v>
      </c>
      <c r="AO112" s="170">
        <f>IF('Indicator Data'!AV116="No Data",1,IF('Indicator Data imputation'!AP115&lt;&gt;"",1,0))</f>
        <v>1</v>
      </c>
      <c r="AP112" s="170">
        <f>IF('Indicator Data'!AW116="No Data",1,IF('Indicator Data imputation'!AQ115&lt;&gt;"",1,0))</f>
        <v>0</v>
      </c>
      <c r="AQ112" s="170">
        <f>IF('Indicator Data'!AX116="No Data",1,IF('Indicator Data imputation'!AR115&lt;&gt;"",1,0))</f>
        <v>0</v>
      </c>
      <c r="AR112" s="170">
        <f>IF('Indicator Data'!AY116="No Data",1,IF('Indicator Data imputation'!AS115&lt;&gt;"",1,0))</f>
        <v>0</v>
      </c>
      <c r="AS112" s="170">
        <f>IF('Indicator Data'!AZ116="No Data",1,IF('Indicator Data imputation'!AT115&lt;&gt;"",1,0))</f>
        <v>0</v>
      </c>
      <c r="AT112" s="170">
        <f>IF('Indicator Data'!BA116="No Data",1,IF('Indicator Data imputation'!AU115&lt;&gt;"",1,0))</f>
        <v>0</v>
      </c>
      <c r="AU112" s="170">
        <f>IF('Indicator Data'!BB116="No Data",1,IF('Indicator Data imputation'!AV115&lt;&gt;"",1,0))</f>
        <v>0</v>
      </c>
      <c r="AV112" s="170">
        <f>IF('Indicator Data'!BC116="No Data",1,IF('Indicator Data imputation'!AW115&lt;&gt;"",1,0))</f>
        <v>0</v>
      </c>
      <c r="AW112" s="170">
        <f>IF('Indicator Data'!BD116="No Data",1,IF('Indicator Data imputation'!AX115&lt;&gt;"",1,0))</f>
        <v>0</v>
      </c>
      <c r="AX112" s="170">
        <f>IF('Indicator Data'!BE116="No Data",1,IF('Indicator Data imputation'!AY115&lt;&gt;"",1,0))</f>
        <v>0</v>
      </c>
      <c r="AY112" s="170">
        <f>IF('Indicator Data'!BF116="No Data",1,IF('Indicator Data imputation'!AZ115&lt;&gt;"",1,0))</f>
        <v>0</v>
      </c>
      <c r="AZ112" s="170">
        <f>IF('Indicator Data'!BG116="No Data",1,IF('Indicator Data imputation'!BA115&lt;&gt;"",1,0))</f>
        <v>0</v>
      </c>
      <c r="BA112" s="5">
        <f t="shared" si="2"/>
        <v>11</v>
      </c>
      <c r="BB112" s="172">
        <f t="shared" si="3"/>
        <v>0.21568627450980393</v>
      </c>
    </row>
    <row r="113" spans="1:54" x14ac:dyDescent="0.25">
      <c r="A113" s="5" t="s">
        <v>209</v>
      </c>
      <c r="B113" s="170">
        <f>IF('Indicator Data'!I117="No Data",1,IF('Indicator Data imputation'!C116&lt;&gt;"",1,0))</f>
        <v>0</v>
      </c>
      <c r="C113" s="170">
        <f>IF('Indicator Data'!J117="No Data",1,IF('Indicator Data imputation'!D116&lt;&gt;"",1,0))</f>
        <v>0</v>
      </c>
      <c r="D113" s="170">
        <f>IF('Indicator Data'!K117="No Data",1,IF('Indicator Data imputation'!E116&lt;&gt;"",1,0))</f>
        <v>0</v>
      </c>
      <c r="E113" s="170">
        <f>IF('Indicator Data'!L117="No Data",1,IF('Indicator Data imputation'!F116&lt;&gt;"",1,0))</f>
        <v>0</v>
      </c>
      <c r="F113" s="170">
        <f>IF('Indicator Data'!M117="No Data",1,IF('Indicator Data imputation'!G116&lt;&gt;"",1,0))</f>
        <v>0</v>
      </c>
      <c r="G113" s="170">
        <f>IF('Indicator Data'!N117="No Data",1,IF('Indicator Data imputation'!H116&lt;&gt;"",1,0))</f>
        <v>0</v>
      </c>
      <c r="H113" s="170">
        <f>IF('Indicator Data'!O117="No Data",1,IF('Indicator Data imputation'!I116&lt;&gt;"",1,0))</f>
        <v>0</v>
      </c>
      <c r="I113" s="170">
        <f>IF('Indicator Data'!P117="No Data",1,IF('Indicator Data imputation'!J116&lt;&gt;"",1,0))</f>
        <v>0</v>
      </c>
      <c r="J113" s="170">
        <f>IF('Indicator Data'!Q117="No Data",1,IF('Indicator Data imputation'!K116&lt;&gt;"",1,0))</f>
        <v>0</v>
      </c>
      <c r="K113" s="170">
        <f>IF('Indicator Data'!R117="No Data",1,IF('Indicator Data imputation'!L116&lt;&gt;"",1,0))</f>
        <v>0</v>
      </c>
      <c r="L113" s="170">
        <f>IF('Indicator Data'!S117="No Data",1,IF('Indicator Data imputation'!M116&lt;&gt;"",1,0))</f>
        <v>0</v>
      </c>
      <c r="M113" s="170">
        <f>IF('Indicator Data'!T117="No Data",1,IF('Indicator Data imputation'!N116&lt;&gt;"",1,0))</f>
        <v>0</v>
      </c>
      <c r="N113" s="170">
        <f>IF('Indicator Data'!U117="No Data",1,IF('Indicator Data imputation'!O116&lt;&gt;"",1,0))</f>
        <v>0</v>
      </c>
      <c r="O113" s="170">
        <f>IF('Indicator Data'!V117="No Data",1,IF('Indicator Data imputation'!P116&lt;&gt;"",1,0))</f>
        <v>0</v>
      </c>
      <c r="P113" s="170">
        <f>IF('Indicator Data'!W117="No Data",1,IF('Indicator Data imputation'!Q116&lt;&gt;"",1,0))</f>
        <v>0</v>
      </c>
      <c r="Q113" s="170">
        <f>IF('Indicator Data'!X117="No Data",1,IF('Indicator Data imputation'!R116&lt;&gt;"",1,0))</f>
        <v>0</v>
      </c>
      <c r="R113" s="170">
        <f>IF('Indicator Data'!Y117="No Data",1,IF('Indicator Data imputation'!S116&lt;&gt;"",1,0))</f>
        <v>0</v>
      </c>
      <c r="S113" s="170">
        <f>IF('Indicator Data'!Z117="No Data",1,IF('Indicator Data imputation'!T116&lt;&gt;"",1,0))</f>
        <v>0</v>
      </c>
      <c r="T113" s="170">
        <f>IF('Indicator Data'!AA117="No Data",1,IF('Indicator Data imputation'!U116&lt;&gt;"",1,0))</f>
        <v>0</v>
      </c>
      <c r="U113" s="170">
        <f>IF('Indicator Data'!AB117="No Data",1,IF('Indicator Data imputation'!V116&lt;&gt;"",1,0))</f>
        <v>0</v>
      </c>
      <c r="V113" s="170">
        <f>IF('Indicator Data'!AC117="No Data",1,IF('Indicator Data imputation'!W116&lt;&gt;"",1,0))</f>
        <v>0</v>
      </c>
      <c r="W113" s="170">
        <f>IF('Indicator Data'!AD117="No Data",1,IF('Indicator Data imputation'!X116&lt;&gt;"",1,0))</f>
        <v>0</v>
      </c>
      <c r="X113" s="170">
        <f>IF('Indicator Data'!AE117="No Data",1,IF('Indicator Data imputation'!Y116&lt;&gt;"",1,0))</f>
        <v>1</v>
      </c>
      <c r="Y113" s="170">
        <f>IF('Indicator Data'!AF117="No Data",1,IF('Indicator Data imputation'!Z116&lt;&gt;"",1,0))</f>
        <v>0</v>
      </c>
      <c r="Z113" s="170">
        <f>IF('Indicator Data'!AG117="No Data",1,IF('Indicator Data imputation'!AA116&lt;&gt;"",1,0))</f>
        <v>0</v>
      </c>
      <c r="AA113" s="170">
        <f>IF('Indicator Data'!AH117="No Data",1,IF('Indicator Data imputation'!AB116&lt;&gt;"",1,0))</f>
        <v>0</v>
      </c>
      <c r="AB113" s="170">
        <f>IF('Indicator Data'!AI117="No Data",1,IF('Indicator Data imputation'!AC116&lt;&gt;"",1,0))</f>
        <v>0</v>
      </c>
      <c r="AC113" s="170">
        <f>IF('Indicator Data'!AJ117="No Data",1,IF('Indicator Data imputation'!AD116&lt;&gt;"",1,0))</f>
        <v>0</v>
      </c>
      <c r="AD113" s="170">
        <f>IF('Indicator Data'!AK117="No Data",1,IF('Indicator Data imputation'!AE116&lt;&gt;"",1,0))</f>
        <v>0</v>
      </c>
      <c r="AE113" s="170">
        <f>IF('Indicator Data'!AL117="No Data",1,IF('Indicator Data imputation'!AF116&lt;&gt;"",1,0))</f>
        <v>0</v>
      </c>
      <c r="AF113" s="170">
        <f>IF('Indicator Data'!AM117="No Data",1,IF('Indicator Data imputation'!AG116&lt;&gt;"",1,0))</f>
        <v>0</v>
      </c>
      <c r="AG113" s="170">
        <f>IF('Indicator Data'!AN117="No Data",1,IF('Indicator Data imputation'!AH116&lt;&gt;"",1,0))</f>
        <v>0</v>
      </c>
      <c r="AH113" s="170">
        <f>IF('Indicator Data'!AO117="No Data",1,IF('Indicator Data imputation'!AI116&lt;&gt;"",1,0))</f>
        <v>0</v>
      </c>
      <c r="AI113" s="170">
        <f>IF('Indicator Data'!AP117="No Data",1,IF('Indicator Data imputation'!AJ116&lt;&gt;"",1,0))</f>
        <v>0</v>
      </c>
      <c r="AJ113" s="170">
        <f>IF('Indicator Data'!AQ117="No Data",1,IF('Indicator Data imputation'!AK116&lt;&gt;"",1,0))</f>
        <v>0</v>
      </c>
      <c r="AK113" s="170">
        <f>IF('Indicator Data'!AR117="No Data",1,IF('Indicator Data imputation'!AL116&lt;&gt;"",1,0))</f>
        <v>0</v>
      </c>
      <c r="AL113" s="170">
        <f>IF('Indicator Data'!AS117="No Data",1,IF('Indicator Data imputation'!AM116&lt;&gt;"",1,0))</f>
        <v>0</v>
      </c>
      <c r="AM113" s="170">
        <f>IF('Indicator Data'!AT117="No Data",1,IF('Indicator Data imputation'!AN116&lt;&gt;"",1,0))</f>
        <v>0</v>
      </c>
      <c r="AN113" s="170">
        <f>IF('Indicator Data'!AU117="No Data",1,IF('Indicator Data imputation'!AO116&lt;&gt;"",1,0))</f>
        <v>0</v>
      </c>
      <c r="AO113" s="170">
        <f>IF('Indicator Data'!AV117="No Data",1,IF('Indicator Data imputation'!AP116&lt;&gt;"",1,0))</f>
        <v>0</v>
      </c>
      <c r="AP113" s="170">
        <f>IF('Indicator Data'!AW117="No Data",1,IF('Indicator Data imputation'!AQ116&lt;&gt;"",1,0))</f>
        <v>0</v>
      </c>
      <c r="AQ113" s="170">
        <f>IF('Indicator Data'!AX117="No Data",1,IF('Indicator Data imputation'!AR116&lt;&gt;"",1,0))</f>
        <v>0</v>
      </c>
      <c r="AR113" s="170">
        <f>IF('Indicator Data'!AY117="No Data",1,IF('Indicator Data imputation'!AS116&lt;&gt;"",1,0))</f>
        <v>0</v>
      </c>
      <c r="AS113" s="170">
        <f>IF('Indicator Data'!AZ117="No Data",1,IF('Indicator Data imputation'!AT116&lt;&gt;"",1,0))</f>
        <v>0</v>
      </c>
      <c r="AT113" s="170">
        <f>IF('Indicator Data'!BA117="No Data",1,IF('Indicator Data imputation'!AU116&lt;&gt;"",1,0))</f>
        <v>0</v>
      </c>
      <c r="AU113" s="170">
        <f>IF('Indicator Data'!BB117="No Data",1,IF('Indicator Data imputation'!AV116&lt;&gt;"",1,0))</f>
        <v>0</v>
      </c>
      <c r="AV113" s="170">
        <f>IF('Indicator Data'!BC117="No Data",1,IF('Indicator Data imputation'!AW116&lt;&gt;"",1,0))</f>
        <v>0</v>
      </c>
      <c r="AW113" s="170">
        <f>IF('Indicator Data'!BD117="No Data",1,IF('Indicator Data imputation'!AX116&lt;&gt;"",1,0))</f>
        <v>0</v>
      </c>
      <c r="AX113" s="170">
        <f>IF('Indicator Data'!BE117="No Data",1,IF('Indicator Data imputation'!AY116&lt;&gt;"",1,0))</f>
        <v>0</v>
      </c>
      <c r="AY113" s="170">
        <f>IF('Indicator Data'!BF117="No Data",1,IF('Indicator Data imputation'!AZ116&lt;&gt;"",1,0))</f>
        <v>0</v>
      </c>
      <c r="AZ113" s="170">
        <f>IF('Indicator Data'!BG117="No Data",1,IF('Indicator Data imputation'!BA116&lt;&gt;"",1,0))</f>
        <v>0</v>
      </c>
      <c r="BA113" s="5">
        <f t="shared" si="2"/>
        <v>1</v>
      </c>
      <c r="BB113" s="172">
        <f t="shared" si="3"/>
        <v>1.9607843137254902E-2</v>
      </c>
    </row>
    <row r="114" spans="1:54" x14ac:dyDescent="0.25">
      <c r="A114" s="5" t="s">
        <v>210</v>
      </c>
      <c r="B114" s="170">
        <f>IF('Indicator Data'!I118="No Data",1,IF('Indicator Data imputation'!C117&lt;&gt;"",1,0))</f>
        <v>0</v>
      </c>
      <c r="C114" s="170">
        <f>IF('Indicator Data'!J118="No Data",1,IF('Indicator Data imputation'!D117&lt;&gt;"",1,0))</f>
        <v>0</v>
      </c>
      <c r="D114" s="170">
        <f>IF('Indicator Data'!K118="No Data",1,IF('Indicator Data imputation'!E117&lt;&gt;"",1,0))</f>
        <v>0</v>
      </c>
      <c r="E114" s="170">
        <f>IF('Indicator Data'!L118="No Data",1,IF('Indicator Data imputation'!F117&lt;&gt;"",1,0))</f>
        <v>0</v>
      </c>
      <c r="F114" s="170">
        <f>IF('Indicator Data'!M118="No Data",1,IF('Indicator Data imputation'!G117&lt;&gt;"",1,0))</f>
        <v>0</v>
      </c>
      <c r="G114" s="170">
        <f>IF('Indicator Data'!N118="No Data",1,IF('Indicator Data imputation'!H117&lt;&gt;"",1,0))</f>
        <v>0</v>
      </c>
      <c r="H114" s="170">
        <f>IF('Indicator Data'!O118="No Data",1,IF('Indicator Data imputation'!I117&lt;&gt;"",1,0))</f>
        <v>0</v>
      </c>
      <c r="I114" s="170">
        <f>IF('Indicator Data'!P118="No Data",1,IF('Indicator Data imputation'!J117&lt;&gt;"",1,0))</f>
        <v>0</v>
      </c>
      <c r="J114" s="170">
        <f>IF('Indicator Data'!Q118="No Data",1,IF('Indicator Data imputation'!K117&lt;&gt;"",1,0))</f>
        <v>0</v>
      </c>
      <c r="K114" s="170">
        <f>IF('Indicator Data'!R118="No Data",1,IF('Indicator Data imputation'!L117&lt;&gt;"",1,0))</f>
        <v>0</v>
      </c>
      <c r="L114" s="170">
        <f>IF('Indicator Data'!S118="No Data",1,IF('Indicator Data imputation'!M117&lt;&gt;"",1,0))</f>
        <v>0</v>
      </c>
      <c r="M114" s="170">
        <f>IF('Indicator Data'!T118="No Data",1,IF('Indicator Data imputation'!N117&lt;&gt;"",1,0))</f>
        <v>0</v>
      </c>
      <c r="N114" s="170">
        <f>IF('Indicator Data'!U118="No Data",1,IF('Indicator Data imputation'!O117&lt;&gt;"",1,0))</f>
        <v>0</v>
      </c>
      <c r="O114" s="170">
        <f>IF('Indicator Data'!V118="No Data",1,IF('Indicator Data imputation'!P117&lt;&gt;"",1,0))</f>
        <v>0</v>
      </c>
      <c r="P114" s="170">
        <f>IF('Indicator Data'!W118="No Data",1,IF('Indicator Data imputation'!Q117&lt;&gt;"",1,0))</f>
        <v>0</v>
      </c>
      <c r="Q114" s="170">
        <f>IF('Indicator Data'!X118="No Data",1,IF('Indicator Data imputation'!R117&lt;&gt;"",1,0))</f>
        <v>0</v>
      </c>
      <c r="R114" s="170">
        <f>IF('Indicator Data'!Y118="No Data",1,IF('Indicator Data imputation'!S117&lt;&gt;"",1,0))</f>
        <v>0</v>
      </c>
      <c r="S114" s="170">
        <f>IF('Indicator Data'!Z118="No Data",1,IF('Indicator Data imputation'!T117&lt;&gt;"",1,0))</f>
        <v>0</v>
      </c>
      <c r="T114" s="170">
        <f>IF('Indicator Data'!AA118="No Data",1,IF('Indicator Data imputation'!U117&lt;&gt;"",1,0))</f>
        <v>0</v>
      </c>
      <c r="U114" s="170">
        <f>IF('Indicator Data'!AB118="No Data",1,IF('Indicator Data imputation'!V117&lt;&gt;"",1,0))</f>
        <v>0</v>
      </c>
      <c r="V114" s="170">
        <f>IF('Indicator Data'!AC118="No Data",1,IF('Indicator Data imputation'!W117&lt;&gt;"",1,0))</f>
        <v>0</v>
      </c>
      <c r="W114" s="170">
        <f>IF('Indicator Data'!AD118="No Data",1,IF('Indicator Data imputation'!X117&lt;&gt;"",1,0))</f>
        <v>0</v>
      </c>
      <c r="X114" s="170">
        <f>IF('Indicator Data'!AE118="No Data",1,IF('Indicator Data imputation'!Y117&lt;&gt;"",1,0))</f>
        <v>1</v>
      </c>
      <c r="Y114" s="170">
        <f>IF('Indicator Data'!AF118="No Data",1,IF('Indicator Data imputation'!Z117&lt;&gt;"",1,0))</f>
        <v>0</v>
      </c>
      <c r="Z114" s="170">
        <f>IF('Indicator Data'!AG118="No Data",1,IF('Indicator Data imputation'!AA117&lt;&gt;"",1,0))</f>
        <v>0</v>
      </c>
      <c r="AA114" s="170">
        <f>IF('Indicator Data'!AH118="No Data",1,IF('Indicator Data imputation'!AB117&lt;&gt;"",1,0))</f>
        <v>0</v>
      </c>
      <c r="AB114" s="170">
        <f>IF('Indicator Data'!AI118="No Data",1,IF('Indicator Data imputation'!AC117&lt;&gt;"",1,0))</f>
        <v>0</v>
      </c>
      <c r="AC114" s="170">
        <f>IF('Indicator Data'!AJ118="No Data",1,IF('Indicator Data imputation'!AD117&lt;&gt;"",1,0))</f>
        <v>0</v>
      </c>
      <c r="AD114" s="170">
        <f>IF('Indicator Data'!AK118="No Data",1,IF('Indicator Data imputation'!AE117&lt;&gt;"",1,0))</f>
        <v>0</v>
      </c>
      <c r="AE114" s="170">
        <f>IF('Indicator Data'!AL118="No Data",1,IF('Indicator Data imputation'!AF117&lt;&gt;"",1,0))</f>
        <v>0</v>
      </c>
      <c r="AF114" s="170">
        <f>IF('Indicator Data'!AM118="No Data",1,IF('Indicator Data imputation'!AG117&lt;&gt;"",1,0))</f>
        <v>0</v>
      </c>
      <c r="AG114" s="170">
        <f>IF('Indicator Data'!AN118="No Data",1,IF('Indicator Data imputation'!AH117&lt;&gt;"",1,0))</f>
        <v>0</v>
      </c>
      <c r="AH114" s="170">
        <f>IF('Indicator Data'!AO118="No Data",1,IF('Indicator Data imputation'!AI117&lt;&gt;"",1,0))</f>
        <v>0</v>
      </c>
      <c r="AI114" s="170">
        <f>IF('Indicator Data'!AP118="No Data",1,IF('Indicator Data imputation'!AJ117&lt;&gt;"",1,0))</f>
        <v>0</v>
      </c>
      <c r="AJ114" s="170">
        <f>IF('Indicator Data'!AQ118="No Data",1,IF('Indicator Data imputation'!AK117&lt;&gt;"",1,0))</f>
        <v>0</v>
      </c>
      <c r="AK114" s="170">
        <f>IF('Indicator Data'!AR118="No Data",1,IF('Indicator Data imputation'!AL117&lt;&gt;"",1,0))</f>
        <v>0</v>
      </c>
      <c r="AL114" s="170">
        <f>IF('Indicator Data'!AS118="No Data",1,IF('Indicator Data imputation'!AM117&lt;&gt;"",1,0))</f>
        <v>0</v>
      </c>
      <c r="AM114" s="170">
        <f>IF('Indicator Data'!AT118="No Data",1,IF('Indicator Data imputation'!AN117&lt;&gt;"",1,0))</f>
        <v>0</v>
      </c>
      <c r="AN114" s="170">
        <f>IF('Indicator Data'!AU118="No Data",1,IF('Indicator Data imputation'!AO117&lt;&gt;"",1,0))</f>
        <v>0</v>
      </c>
      <c r="AO114" s="170">
        <f>IF('Indicator Data'!AV118="No Data",1,IF('Indicator Data imputation'!AP117&lt;&gt;"",1,0))</f>
        <v>0</v>
      </c>
      <c r="AP114" s="170">
        <f>IF('Indicator Data'!AW118="No Data",1,IF('Indicator Data imputation'!AQ117&lt;&gt;"",1,0))</f>
        <v>0</v>
      </c>
      <c r="AQ114" s="170">
        <f>IF('Indicator Data'!AX118="No Data",1,IF('Indicator Data imputation'!AR117&lt;&gt;"",1,0))</f>
        <v>0</v>
      </c>
      <c r="AR114" s="170">
        <f>IF('Indicator Data'!AY118="No Data",1,IF('Indicator Data imputation'!AS117&lt;&gt;"",1,0))</f>
        <v>0</v>
      </c>
      <c r="AS114" s="170">
        <f>IF('Indicator Data'!AZ118="No Data",1,IF('Indicator Data imputation'!AT117&lt;&gt;"",1,0))</f>
        <v>0</v>
      </c>
      <c r="AT114" s="170">
        <f>IF('Indicator Data'!BA118="No Data",1,IF('Indicator Data imputation'!AU117&lt;&gt;"",1,0))</f>
        <v>0</v>
      </c>
      <c r="AU114" s="170">
        <f>IF('Indicator Data'!BB118="No Data",1,IF('Indicator Data imputation'!AV117&lt;&gt;"",1,0))</f>
        <v>0</v>
      </c>
      <c r="AV114" s="170">
        <f>IF('Indicator Data'!BC118="No Data",1,IF('Indicator Data imputation'!AW117&lt;&gt;"",1,0))</f>
        <v>0</v>
      </c>
      <c r="AW114" s="170">
        <f>IF('Indicator Data'!BD118="No Data",1,IF('Indicator Data imputation'!AX117&lt;&gt;"",1,0))</f>
        <v>0</v>
      </c>
      <c r="AX114" s="170">
        <f>IF('Indicator Data'!BE118="No Data",1,IF('Indicator Data imputation'!AY117&lt;&gt;"",1,0))</f>
        <v>0</v>
      </c>
      <c r="AY114" s="170">
        <f>IF('Indicator Data'!BF118="No Data",1,IF('Indicator Data imputation'!AZ117&lt;&gt;"",1,0))</f>
        <v>0</v>
      </c>
      <c r="AZ114" s="170">
        <f>IF('Indicator Data'!BG118="No Data",1,IF('Indicator Data imputation'!BA117&lt;&gt;"",1,0))</f>
        <v>0</v>
      </c>
      <c r="BA114" s="5">
        <f t="shared" si="2"/>
        <v>1</v>
      </c>
      <c r="BB114" s="172">
        <f t="shared" si="3"/>
        <v>1.9607843137254902E-2</v>
      </c>
    </row>
    <row r="115" spans="1:54" x14ac:dyDescent="0.25">
      <c r="A115" s="5" t="s">
        <v>212</v>
      </c>
      <c r="B115" s="170">
        <f>IF('Indicator Data'!I119="No Data",1,IF('Indicator Data imputation'!C118&lt;&gt;"",1,0))</f>
        <v>0</v>
      </c>
      <c r="C115" s="170">
        <f>IF('Indicator Data'!J119="No Data",1,IF('Indicator Data imputation'!D118&lt;&gt;"",1,0))</f>
        <v>0</v>
      </c>
      <c r="D115" s="170">
        <f>IF('Indicator Data'!K119="No Data",1,IF('Indicator Data imputation'!E118&lt;&gt;"",1,0))</f>
        <v>0</v>
      </c>
      <c r="E115" s="170">
        <f>IF('Indicator Data'!L119="No Data",1,IF('Indicator Data imputation'!F118&lt;&gt;"",1,0))</f>
        <v>0</v>
      </c>
      <c r="F115" s="170">
        <f>IF('Indicator Data'!M119="No Data",1,IF('Indicator Data imputation'!G118&lt;&gt;"",1,0))</f>
        <v>0</v>
      </c>
      <c r="G115" s="170">
        <f>IF('Indicator Data'!N119="No Data",1,IF('Indicator Data imputation'!H118&lt;&gt;"",1,0))</f>
        <v>0</v>
      </c>
      <c r="H115" s="170">
        <f>IF('Indicator Data'!O119="No Data",1,IF('Indicator Data imputation'!I118&lt;&gt;"",1,0))</f>
        <v>0</v>
      </c>
      <c r="I115" s="170">
        <f>IF('Indicator Data'!P119="No Data",1,IF('Indicator Data imputation'!J118&lt;&gt;"",1,0))</f>
        <v>0</v>
      </c>
      <c r="J115" s="170">
        <f>IF('Indicator Data'!Q119="No Data",1,IF('Indicator Data imputation'!K118&lt;&gt;"",1,0))</f>
        <v>0</v>
      </c>
      <c r="K115" s="170">
        <f>IF('Indicator Data'!R119="No Data",1,IF('Indicator Data imputation'!L118&lt;&gt;"",1,0))</f>
        <v>0</v>
      </c>
      <c r="L115" s="170">
        <f>IF('Indicator Data'!S119="No Data",1,IF('Indicator Data imputation'!M118&lt;&gt;"",1,0))</f>
        <v>0</v>
      </c>
      <c r="M115" s="170">
        <f>IF('Indicator Data'!T119="No Data",1,IF('Indicator Data imputation'!N118&lt;&gt;"",1,0))</f>
        <v>0</v>
      </c>
      <c r="N115" s="170">
        <f>IF('Indicator Data'!U119="No Data",1,IF('Indicator Data imputation'!O118&lt;&gt;"",1,0))</f>
        <v>0</v>
      </c>
      <c r="O115" s="170">
        <f>IF('Indicator Data'!V119="No Data",1,IF('Indicator Data imputation'!P118&lt;&gt;"",1,0))</f>
        <v>0</v>
      </c>
      <c r="P115" s="170">
        <f>IF('Indicator Data'!W119="No Data",1,IF('Indicator Data imputation'!Q118&lt;&gt;"",1,0))</f>
        <v>0</v>
      </c>
      <c r="Q115" s="170">
        <f>IF('Indicator Data'!X119="No Data",1,IF('Indicator Data imputation'!R118&lt;&gt;"",1,0))</f>
        <v>0</v>
      </c>
      <c r="R115" s="170">
        <f>IF('Indicator Data'!Y119="No Data",1,IF('Indicator Data imputation'!S118&lt;&gt;"",1,0))</f>
        <v>0</v>
      </c>
      <c r="S115" s="170">
        <f>IF('Indicator Data'!Z119="No Data",1,IF('Indicator Data imputation'!T118&lt;&gt;"",1,0))</f>
        <v>0</v>
      </c>
      <c r="T115" s="170">
        <f>IF('Indicator Data'!AA119="No Data",1,IF('Indicator Data imputation'!U118&lt;&gt;"",1,0))</f>
        <v>0</v>
      </c>
      <c r="U115" s="170">
        <f>IF('Indicator Data'!AB119="No Data",1,IF('Indicator Data imputation'!V118&lt;&gt;"",1,0))</f>
        <v>0</v>
      </c>
      <c r="V115" s="170">
        <f>IF('Indicator Data'!AC119="No Data",1,IF('Indicator Data imputation'!W118&lt;&gt;"",1,0))</f>
        <v>0</v>
      </c>
      <c r="W115" s="170">
        <f>IF('Indicator Data'!AD119="No Data",1,IF('Indicator Data imputation'!X118&lt;&gt;"",1,0))</f>
        <v>0</v>
      </c>
      <c r="X115" s="170">
        <f>IF('Indicator Data'!AE119="No Data",1,IF('Indicator Data imputation'!Y118&lt;&gt;"",1,0))</f>
        <v>1</v>
      </c>
      <c r="Y115" s="170">
        <f>IF('Indicator Data'!AF119="No Data",1,IF('Indicator Data imputation'!Z118&lt;&gt;"",1,0))</f>
        <v>0</v>
      </c>
      <c r="Z115" s="170">
        <f>IF('Indicator Data'!AG119="No Data",1,IF('Indicator Data imputation'!AA118&lt;&gt;"",1,0))</f>
        <v>0</v>
      </c>
      <c r="AA115" s="170">
        <f>IF('Indicator Data'!AH119="No Data",1,IF('Indicator Data imputation'!AB118&lt;&gt;"",1,0))</f>
        <v>0</v>
      </c>
      <c r="AB115" s="170">
        <f>IF('Indicator Data'!AI119="No Data",1,IF('Indicator Data imputation'!AC118&lt;&gt;"",1,0))</f>
        <v>0</v>
      </c>
      <c r="AC115" s="170">
        <f>IF('Indicator Data'!AJ119="No Data",1,IF('Indicator Data imputation'!AD118&lt;&gt;"",1,0))</f>
        <v>0</v>
      </c>
      <c r="AD115" s="170">
        <f>IF('Indicator Data'!AK119="No Data",1,IF('Indicator Data imputation'!AE118&lt;&gt;"",1,0))</f>
        <v>0</v>
      </c>
      <c r="AE115" s="170">
        <f>IF('Indicator Data'!AL119="No Data",1,IF('Indicator Data imputation'!AF118&lt;&gt;"",1,0))</f>
        <v>0</v>
      </c>
      <c r="AF115" s="170">
        <f>IF('Indicator Data'!AM119="No Data",1,IF('Indicator Data imputation'!AG118&lt;&gt;"",1,0))</f>
        <v>0</v>
      </c>
      <c r="AG115" s="170">
        <f>IF('Indicator Data'!AN119="No Data",1,IF('Indicator Data imputation'!AH118&lt;&gt;"",1,0))</f>
        <v>0</v>
      </c>
      <c r="AH115" s="170">
        <f>IF('Indicator Data'!AO119="No Data",1,IF('Indicator Data imputation'!AI118&lt;&gt;"",1,0))</f>
        <v>0</v>
      </c>
      <c r="AI115" s="170">
        <f>IF('Indicator Data'!AP119="No Data",1,IF('Indicator Data imputation'!AJ118&lt;&gt;"",1,0))</f>
        <v>0</v>
      </c>
      <c r="AJ115" s="170">
        <f>IF('Indicator Data'!AQ119="No Data",1,IF('Indicator Data imputation'!AK118&lt;&gt;"",1,0))</f>
        <v>1</v>
      </c>
      <c r="AK115" s="170">
        <f>IF('Indicator Data'!AR119="No Data",1,IF('Indicator Data imputation'!AL118&lt;&gt;"",1,0))</f>
        <v>0</v>
      </c>
      <c r="AL115" s="170">
        <f>IF('Indicator Data'!AS119="No Data",1,IF('Indicator Data imputation'!AM118&lt;&gt;"",1,0))</f>
        <v>0</v>
      </c>
      <c r="AM115" s="170">
        <f>IF('Indicator Data'!AT119="No Data",1,IF('Indicator Data imputation'!AN118&lt;&gt;"",1,0))</f>
        <v>0</v>
      </c>
      <c r="AN115" s="170">
        <f>IF('Indicator Data'!AU119="No Data",1,IF('Indicator Data imputation'!AO118&lt;&gt;"",1,0))</f>
        <v>0</v>
      </c>
      <c r="AO115" s="170">
        <f>IF('Indicator Data'!AV119="No Data",1,IF('Indicator Data imputation'!AP118&lt;&gt;"",1,0))</f>
        <v>0</v>
      </c>
      <c r="AP115" s="170">
        <f>IF('Indicator Data'!AW119="No Data",1,IF('Indicator Data imputation'!AQ118&lt;&gt;"",1,0))</f>
        <v>0</v>
      </c>
      <c r="AQ115" s="170">
        <f>IF('Indicator Data'!AX119="No Data",1,IF('Indicator Data imputation'!AR118&lt;&gt;"",1,0))</f>
        <v>0</v>
      </c>
      <c r="AR115" s="170">
        <f>IF('Indicator Data'!AY119="No Data",1,IF('Indicator Data imputation'!AS118&lt;&gt;"",1,0))</f>
        <v>0</v>
      </c>
      <c r="AS115" s="170">
        <f>IF('Indicator Data'!AZ119="No Data",1,IF('Indicator Data imputation'!AT118&lt;&gt;"",1,0))</f>
        <v>0</v>
      </c>
      <c r="AT115" s="170">
        <f>IF('Indicator Data'!BA119="No Data",1,IF('Indicator Data imputation'!AU118&lt;&gt;"",1,0))</f>
        <v>0</v>
      </c>
      <c r="AU115" s="170">
        <f>IF('Indicator Data'!BB119="No Data",1,IF('Indicator Data imputation'!AV118&lt;&gt;"",1,0))</f>
        <v>0</v>
      </c>
      <c r="AV115" s="170">
        <f>IF('Indicator Data'!BC119="No Data",1,IF('Indicator Data imputation'!AW118&lt;&gt;"",1,0))</f>
        <v>0</v>
      </c>
      <c r="AW115" s="170">
        <f>IF('Indicator Data'!BD119="No Data",1,IF('Indicator Data imputation'!AX118&lt;&gt;"",1,0))</f>
        <v>0</v>
      </c>
      <c r="AX115" s="170">
        <f>IF('Indicator Data'!BE119="No Data",1,IF('Indicator Data imputation'!AY118&lt;&gt;"",1,0))</f>
        <v>0</v>
      </c>
      <c r="AY115" s="170">
        <f>IF('Indicator Data'!BF119="No Data",1,IF('Indicator Data imputation'!AZ118&lt;&gt;"",1,0))</f>
        <v>0</v>
      </c>
      <c r="AZ115" s="170">
        <f>IF('Indicator Data'!BG119="No Data",1,IF('Indicator Data imputation'!BA118&lt;&gt;"",1,0))</f>
        <v>0</v>
      </c>
      <c r="BA115" s="5">
        <f t="shared" si="2"/>
        <v>2</v>
      </c>
      <c r="BB115" s="172">
        <f t="shared" si="3"/>
        <v>3.9215686274509803E-2</v>
      </c>
    </row>
    <row r="116" spans="1:54" x14ac:dyDescent="0.25">
      <c r="A116" s="5" t="s">
        <v>214</v>
      </c>
      <c r="B116" s="170">
        <f>IF('Indicator Data'!I120="No Data",1,IF('Indicator Data imputation'!C119&lt;&gt;"",1,0))</f>
        <v>0</v>
      </c>
      <c r="C116" s="170">
        <f>IF('Indicator Data'!J120="No Data",1,IF('Indicator Data imputation'!D119&lt;&gt;"",1,0))</f>
        <v>0</v>
      </c>
      <c r="D116" s="170">
        <f>IF('Indicator Data'!K120="No Data",1,IF('Indicator Data imputation'!E119&lt;&gt;"",1,0))</f>
        <v>0</v>
      </c>
      <c r="E116" s="170">
        <f>IF('Indicator Data'!L120="No Data",1,IF('Indicator Data imputation'!F119&lt;&gt;"",1,0))</f>
        <v>0</v>
      </c>
      <c r="F116" s="170">
        <f>IF('Indicator Data'!M120="No Data",1,IF('Indicator Data imputation'!G119&lt;&gt;"",1,0))</f>
        <v>0</v>
      </c>
      <c r="G116" s="170">
        <f>IF('Indicator Data'!N120="No Data",1,IF('Indicator Data imputation'!H119&lt;&gt;"",1,0))</f>
        <v>0</v>
      </c>
      <c r="H116" s="170">
        <f>IF('Indicator Data'!O120="No Data",1,IF('Indicator Data imputation'!I119&lt;&gt;"",1,0))</f>
        <v>0</v>
      </c>
      <c r="I116" s="170">
        <f>IF('Indicator Data'!P120="No Data",1,IF('Indicator Data imputation'!J119&lt;&gt;"",1,0))</f>
        <v>0</v>
      </c>
      <c r="J116" s="170">
        <f>IF('Indicator Data'!Q120="No Data",1,IF('Indicator Data imputation'!K119&lt;&gt;"",1,0))</f>
        <v>0</v>
      </c>
      <c r="K116" s="170">
        <f>IF('Indicator Data'!R120="No Data",1,IF('Indicator Data imputation'!L119&lt;&gt;"",1,0))</f>
        <v>0</v>
      </c>
      <c r="L116" s="170">
        <f>IF('Indicator Data'!S120="No Data",1,IF('Indicator Data imputation'!M119&lt;&gt;"",1,0))</f>
        <v>0</v>
      </c>
      <c r="M116" s="170">
        <f>IF('Indicator Data'!T120="No Data",1,IF('Indicator Data imputation'!N119&lt;&gt;"",1,0))</f>
        <v>0</v>
      </c>
      <c r="N116" s="170">
        <f>IF('Indicator Data'!U120="No Data",1,IF('Indicator Data imputation'!O119&lt;&gt;"",1,0))</f>
        <v>0</v>
      </c>
      <c r="O116" s="170">
        <f>IF('Indicator Data'!V120="No Data",1,IF('Indicator Data imputation'!P119&lt;&gt;"",1,0))</f>
        <v>0</v>
      </c>
      <c r="P116" s="170">
        <f>IF('Indicator Data'!W120="No Data",1,IF('Indicator Data imputation'!Q119&lt;&gt;"",1,0))</f>
        <v>0</v>
      </c>
      <c r="Q116" s="170">
        <f>IF('Indicator Data'!X120="No Data",1,IF('Indicator Data imputation'!R119&lt;&gt;"",1,0))</f>
        <v>0</v>
      </c>
      <c r="R116" s="170">
        <f>IF('Indicator Data'!Y120="No Data",1,IF('Indicator Data imputation'!S119&lt;&gt;"",1,0))</f>
        <v>0</v>
      </c>
      <c r="S116" s="170">
        <f>IF('Indicator Data'!Z120="No Data",1,IF('Indicator Data imputation'!T119&lt;&gt;"",1,0))</f>
        <v>0</v>
      </c>
      <c r="T116" s="170">
        <f>IF('Indicator Data'!AA120="No Data",1,IF('Indicator Data imputation'!U119&lt;&gt;"",1,0))</f>
        <v>0</v>
      </c>
      <c r="U116" s="170">
        <f>IF('Indicator Data'!AB120="No Data",1,IF('Indicator Data imputation'!V119&lt;&gt;"",1,0))</f>
        <v>0</v>
      </c>
      <c r="V116" s="170">
        <f>IF('Indicator Data'!AC120="No Data",1,IF('Indicator Data imputation'!W119&lt;&gt;"",1,0))</f>
        <v>0</v>
      </c>
      <c r="W116" s="170">
        <f>IF('Indicator Data'!AD120="No Data",1,IF('Indicator Data imputation'!X119&lt;&gt;"",1,0))</f>
        <v>0</v>
      </c>
      <c r="X116" s="170">
        <f>IF('Indicator Data'!AE120="No Data",1,IF('Indicator Data imputation'!Y119&lt;&gt;"",1,0))</f>
        <v>1</v>
      </c>
      <c r="Y116" s="170">
        <f>IF('Indicator Data'!AF120="No Data",1,IF('Indicator Data imputation'!Z119&lt;&gt;"",1,0))</f>
        <v>0</v>
      </c>
      <c r="Z116" s="170">
        <f>IF('Indicator Data'!AG120="No Data",1,IF('Indicator Data imputation'!AA119&lt;&gt;"",1,0))</f>
        <v>0</v>
      </c>
      <c r="AA116" s="170">
        <f>IF('Indicator Data'!AH120="No Data",1,IF('Indicator Data imputation'!AB119&lt;&gt;"",1,0))</f>
        <v>0</v>
      </c>
      <c r="AB116" s="170">
        <f>IF('Indicator Data'!AI120="No Data",1,IF('Indicator Data imputation'!AC119&lt;&gt;"",1,0))</f>
        <v>0</v>
      </c>
      <c r="AC116" s="170">
        <f>IF('Indicator Data'!AJ120="No Data",1,IF('Indicator Data imputation'!AD119&lt;&gt;"",1,0))</f>
        <v>0</v>
      </c>
      <c r="AD116" s="170">
        <f>IF('Indicator Data'!AK120="No Data",1,IF('Indicator Data imputation'!AE119&lt;&gt;"",1,0))</f>
        <v>0</v>
      </c>
      <c r="AE116" s="170">
        <f>IF('Indicator Data'!AL120="No Data",1,IF('Indicator Data imputation'!AF119&lt;&gt;"",1,0))</f>
        <v>0</v>
      </c>
      <c r="AF116" s="170">
        <f>IF('Indicator Data'!AM120="No Data",1,IF('Indicator Data imputation'!AG119&lt;&gt;"",1,0))</f>
        <v>0</v>
      </c>
      <c r="AG116" s="170">
        <f>IF('Indicator Data'!AN120="No Data",1,IF('Indicator Data imputation'!AH119&lt;&gt;"",1,0))</f>
        <v>0</v>
      </c>
      <c r="AH116" s="170">
        <f>IF('Indicator Data'!AO120="No Data",1,IF('Indicator Data imputation'!AI119&lt;&gt;"",1,0))</f>
        <v>0</v>
      </c>
      <c r="AI116" s="170">
        <f>IF('Indicator Data'!AP120="No Data",1,IF('Indicator Data imputation'!AJ119&lt;&gt;"",1,0))</f>
        <v>0</v>
      </c>
      <c r="AJ116" s="170">
        <f>IF('Indicator Data'!AQ120="No Data",1,IF('Indicator Data imputation'!AK119&lt;&gt;"",1,0))</f>
        <v>0</v>
      </c>
      <c r="AK116" s="170">
        <f>IF('Indicator Data'!AR120="No Data",1,IF('Indicator Data imputation'!AL119&lt;&gt;"",1,0))</f>
        <v>0</v>
      </c>
      <c r="AL116" s="170">
        <f>IF('Indicator Data'!AS120="No Data",1,IF('Indicator Data imputation'!AM119&lt;&gt;"",1,0))</f>
        <v>0</v>
      </c>
      <c r="AM116" s="170">
        <f>IF('Indicator Data'!AT120="No Data",1,IF('Indicator Data imputation'!AN119&lt;&gt;"",1,0))</f>
        <v>0</v>
      </c>
      <c r="AN116" s="170">
        <f>IF('Indicator Data'!AU120="No Data",1,IF('Indicator Data imputation'!AO119&lt;&gt;"",1,0))</f>
        <v>0</v>
      </c>
      <c r="AO116" s="170">
        <f>IF('Indicator Data'!AV120="No Data",1,IF('Indicator Data imputation'!AP119&lt;&gt;"",1,0))</f>
        <v>0</v>
      </c>
      <c r="AP116" s="170">
        <f>IF('Indicator Data'!AW120="No Data",1,IF('Indicator Data imputation'!AQ119&lt;&gt;"",1,0))</f>
        <v>0</v>
      </c>
      <c r="AQ116" s="170">
        <f>IF('Indicator Data'!AX120="No Data",1,IF('Indicator Data imputation'!AR119&lt;&gt;"",1,0))</f>
        <v>0</v>
      </c>
      <c r="AR116" s="170">
        <f>IF('Indicator Data'!AY120="No Data",1,IF('Indicator Data imputation'!AS119&lt;&gt;"",1,0))</f>
        <v>0</v>
      </c>
      <c r="AS116" s="170">
        <f>IF('Indicator Data'!AZ120="No Data",1,IF('Indicator Data imputation'!AT119&lt;&gt;"",1,0))</f>
        <v>0</v>
      </c>
      <c r="AT116" s="170">
        <f>IF('Indicator Data'!BA120="No Data",1,IF('Indicator Data imputation'!AU119&lt;&gt;"",1,0))</f>
        <v>0</v>
      </c>
      <c r="AU116" s="170">
        <f>IF('Indicator Data'!BB120="No Data",1,IF('Indicator Data imputation'!AV119&lt;&gt;"",1,0))</f>
        <v>0</v>
      </c>
      <c r="AV116" s="170">
        <f>IF('Indicator Data'!BC120="No Data",1,IF('Indicator Data imputation'!AW119&lt;&gt;"",1,0))</f>
        <v>0</v>
      </c>
      <c r="AW116" s="170">
        <f>IF('Indicator Data'!BD120="No Data",1,IF('Indicator Data imputation'!AX119&lt;&gt;"",1,0))</f>
        <v>0</v>
      </c>
      <c r="AX116" s="170">
        <f>IF('Indicator Data'!BE120="No Data",1,IF('Indicator Data imputation'!AY119&lt;&gt;"",1,0))</f>
        <v>0</v>
      </c>
      <c r="AY116" s="170">
        <f>IF('Indicator Data'!BF120="No Data",1,IF('Indicator Data imputation'!AZ119&lt;&gt;"",1,0))</f>
        <v>0</v>
      </c>
      <c r="AZ116" s="170">
        <f>IF('Indicator Data'!BG120="No Data",1,IF('Indicator Data imputation'!BA119&lt;&gt;"",1,0))</f>
        <v>0</v>
      </c>
      <c r="BA116" s="5">
        <f t="shared" si="2"/>
        <v>1</v>
      </c>
      <c r="BB116" s="172">
        <f t="shared" si="3"/>
        <v>1.9607843137254902E-2</v>
      </c>
    </row>
    <row r="117" spans="1:54" x14ac:dyDescent="0.25">
      <c r="A117" s="5" t="s">
        <v>216</v>
      </c>
      <c r="B117" s="170">
        <f>IF('Indicator Data'!I121="No Data",1,IF('Indicator Data imputation'!C120&lt;&gt;"",1,0))</f>
        <v>0</v>
      </c>
      <c r="C117" s="170">
        <f>IF('Indicator Data'!J121="No Data",1,IF('Indicator Data imputation'!D120&lt;&gt;"",1,0))</f>
        <v>0</v>
      </c>
      <c r="D117" s="170">
        <f>IF('Indicator Data'!K121="No Data",1,IF('Indicator Data imputation'!E120&lt;&gt;"",1,0))</f>
        <v>0</v>
      </c>
      <c r="E117" s="170">
        <f>IF('Indicator Data'!L121="No Data",1,IF('Indicator Data imputation'!F120&lt;&gt;"",1,0))</f>
        <v>0</v>
      </c>
      <c r="F117" s="170">
        <f>IF('Indicator Data'!M121="No Data",1,IF('Indicator Data imputation'!G120&lt;&gt;"",1,0))</f>
        <v>0</v>
      </c>
      <c r="G117" s="170">
        <f>IF('Indicator Data'!N121="No Data",1,IF('Indicator Data imputation'!H120&lt;&gt;"",1,0))</f>
        <v>0</v>
      </c>
      <c r="H117" s="170">
        <f>IF('Indicator Data'!O121="No Data",1,IF('Indicator Data imputation'!I120&lt;&gt;"",1,0))</f>
        <v>0</v>
      </c>
      <c r="I117" s="170">
        <f>IF('Indicator Data'!P121="No Data",1,IF('Indicator Data imputation'!J120&lt;&gt;"",1,0))</f>
        <v>0</v>
      </c>
      <c r="J117" s="170">
        <f>IF('Indicator Data'!Q121="No Data",1,IF('Indicator Data imputation'!K120&lt;&gt;"",1,0))</f>
        <v>0</v>
      </c>
      <c r="K117" s="170">
        <f>IF('Indicator Data'!R121="No Data",1,IF('Indicator Data imputation'!L120&lt;&gt;"",1,0))</f>
        <v>0</v>
      </c>
      <c r="L117" s="170">
        <f>IF('Indicator Data'!S121="No Data",1,IF('Indicator Data imputation'!M120&lt;&gt;"",1,0))</f>
        <v>0</v>
      </c>
      <c r="M117" s="170">
        <f>IF('Indicator Data'!T121="No Data",1,IF('Indicator Data imputation'!N120&lt;&gt;"",1,0))</f>
        <v>0</v>
      </c>
      <c r="N117" s="170">
        <f>IF('Indicator Data'!U121="No Data",1,IF('Indicator Data imputation'!O120&lt;&gt;"",1,0))</f>
        <v>0</v>
      </c>
      <c r="O117" s="170">
        <f>IF('Indicator Data'!V121="No Data",1,IF('Indicator Data imputation'!P120&lt;&gt;"",1,0))</f>
        <v>0</v>
      </c>
      <c r="P117" s="170">
        <f>IF('Indicator Data'!W121="No Data",1,IF('Indicator Data imputation'!Q120&lt;&gt;"",1,0))</f>
        <v>0</v>
      </c>
      <c r="Q117" s="170">
        <f>IF('Indicator Data'!X121="No Data",1,IF('Indicator Data imputation'!R120&lt;&gt;"",1,0))</f>
        <v>0</v>
      </c>
      <c r="R117" s="170">
        <f>IF('Indicator Data'!Y121="No Data",1,IF('Indicator Data imputation'!S120&lt;&gt;"",1,0))</f>
        <v>0</v>
      </c>
      <c r="S117" s="170">
        <f>IF('Indicator Data'!Z121="No Data",1,IF('Indicator Data imputation'!T120&lt;&gt;"",1,0))</f>
        <v>0</v>
      </c>
      <c r="T117" s="170">
        <f>IF('Indicator Data'!AA121="No Data",1,IF('Indicator Data imputation'!U120&lt;&gt;"",1,0))</f>
        <v>0</v>
      </c>
      <c r="U117" s="170">
        <f>IF('Indicator Data'!AB121="No Data",1,IF('Indicator Data imputation'!V120&lt;&gt;"",1,0))</f>
        <v>0</v>
      </c>
      <c r="V117" s="170">
        <f>IF('Indicator Data'!AC121="No Data",1,IF('Indicator Data imputation'!W120&lt;&gt;"",1,0))</f>
        <v>0</v>
      </c>
      <c r="W117" s="170">
        <f>IF('Indicator Data'!AD121="No Data",1,IF('Indicator Data imputation'!X120&lt;&gt;"",1,0))</f>
        <v>0</v>
      </c>
      <c r="X117" s="170">
        <f>IF('Indicator Data'!AE121="No Data",1,IF('Indicator Data imputation'!Y120&lt;&gt;"",1,0))</f>
        <v>0</v>
      </c>
      <c r="Y117" s="170">
        <f>IF('Indicator Data'!AF121="No Data",1,IF('Indicator Data imputation'!Z120&lt;&gt;"",1,0))</f>
        <v>0</v>
      </c>
      <c r="Z117" s="170">
        <f>IF('Indicator Data'!AG121="No Data",1,IF('Indicator Data imputation'!AA120&lt;&gt;"",1,0))</f>
        <v>0</v>
      </c>
      <c r="AA117" s="170">
        <f>IF('Indicator Data'!AH121="No Data",1,IF('Indicator Data imputation'!AB120&lt;&gt;"",1,0))</f>
        <v>0</v>
      </c>
      <c r="AB117" s="170">
        <f>IF('Indicator Data'!AI121="No Data",1,IF('Indicator Data imputation'!AC120&lt;&gt;"",1,0))</f>
        <v>0</v>
      </c>
      <c r="AC117" s="170">
        <f>IF('Indicator Data'!AJ121="No Data",1,IF('Indicator Data imputation'!AD120&lt;&gt;"",1,0))</f>
        <v>0</v>
      </c>
      <c r="AD117" s="170">
        <f>IF('Indicator Data'!AK121="No Data",1,IF('Indicator Data imputation'!AE120&lt;&gt;"",1,0))</f>
        <v>0</v>
      </c>
      <c r="AE117" s="170">
        <f>IF('Indicator Data'!AL121="No Data",1,IF('Indicator Data imputation'!AF120&lt;&gt;"",1,0))</f>
        <v>0</v>
      </c>
      <c r="AF117" s="170">
        <f>IF('Indicator Data'!AM121="No Data",1,IF('Indicator Data imputation'!AG120&lt;&gt;"",1,0))</f>
        <v>0</v>
      </c>
      <c r="AG117" s="170">
        <f>IF('Indicator Data'!AN121="No Data",1,IF('Indicator Data imputation'!AH120&lt;&gt;"",1,0))</f>
        <v>0</v>
      </c>
      <c r="AH117" s="170">
        <f>IF('Indicator Data'!AO121="No Data",1,IF('Indicator Data imputation'!AI120&lt;&gt;"",1,0))</f>
        <v>0</v>
      </c>
      <c r="AI117" s="170">
        <f>IF('Indicator Data'!AP121="No Data",1,IF('Indicator Data imputation'!AJ120&lt;&gt;"",1,0))</f>
        <v>0</v>
      </c>
      <c r="AJ117" s="170">
        <f>IF('Indicator Data'!AQ121="No Data",1,IF('Indicator Data imputation'!AK120&lt;&gt;"",1,0))</f>
        <v>0</v>
      </c>
      <c r="AK117" s="170">
        <f>IF('Indicator Data'!AR121="No Data",1,IF('Indicator Data imputation'!AL120&lt;&gt;"",1,0))</f>
        <v>0</v>
      </c>
      <c r="AL117" s="170">
        <f>IF('Indicator Data'!AS121="No Data",1,IF('Indicator Data imputation'!AM120&lt;&gt;"",1,0))</f>
        <v>0</v>
      </c>
      <c r="AM117" s="170">
        <f>IF('Indicator Data'!AT121="No Data",1,IF('Indicator Data imputation'!AN120&lt;&gt;"",1,0))</f>
        <v>0</v>
      </c>
      <c r="AN117" s="170">
        <f>IF('Indicator Data'!AU121="No Data",1,IF('Indicator Data imputation'!AO120&lt;&gt;"",1,0))</f>
        <v>0</v>
      </c>
      <c r="AO117" s="170">
        <f>IF('Indicator Data'!AV121="No Data",1,IF('Indicator Data imputation'!AP120&lt;&gt;"",1,0))</f>
        <v>0</v>
      </c>
      <c r="AP117" s="170">
        <f>IF('Indicator Data'!AW121="No Data",1,IF('Indicator Data imputation'!AQ120&lt;&gt;"",1,0))</f>
        <v>0</v>
      </c>
      <c r="AQ117" s="170">
        <f>IF('Indicator Data'!AX121="No Data",1,IF('Indicator Data imputation'!AR120&lt;&gt;"",1,0))</f>
        <v>0</v>
      </c>
      <c r="AR117" s="170">
        <f>IF('Indicator Data'!AY121="No Data",1,IF('Indicator Data imputation'!AS120&lt;&gt;"",1,0))</f>
        <v>0</v>
      </c>
      <c r="AS117" s="170">
        <f>IF('Indicator Data'!AZ121="No Data",1,IF('Indicator Data imputation'!AT120&lt;&gt;"",1,0))</f>
        <v>0</v>
      </c>
      <c r="AT117" s="170">
        <f>IF('Indicator Data'!BA121="No Data",1,IF('Indicator Data imputation'!AU120&lt;&gt;"",1,0))</f>
        <v>0</v>
      </c>
      <c r="AU117" s="170">
        <f>IF('Indicator Data'!BB121="No Data",1,IF('Indicator Data imputation'!AV120&lt;&gt;"",1,0))</f>
        <v>0</v>
      </c>
      <c r="AV117" s="170">
        <f>IF('Indicator Data'!BC121="No Data",1,IF('Indicator Data imputation'!AW120&lt;&gt;"",1,0))</f>
        <v>0</v>
      </c>
      <c r="AW117" s="170">
        <f>IF('Indicator Data'!BD121="No Data",1,IF('Indicator Data imputation'!AX120&lt;&gt;"",1,0))</f>
        <v>0</v>
      </c>
      <c r="AX117" s="170">
        <f>IF('Indicator Data'!BE121="No Data",1,IF('Indicator Data imputation'!AY120&lt;&gt;"",1,0))</f>
        <v>0</v>
      </c>
      <c r="AY117" s="170">
        <f>IF('Indicator Data'!BF121="No Data",1,IF('Indicator Data imputation'!AZ120&lt;&gt;"",1,0))</f>
        <v>0</v>
      </c>
      <c r="AZ117" s="170">
        <f>IF('Indicator Data'!BG121="No Data",1,IF('Indicator Data imputation'!BA120&lt;&gt;"",1,0))</f>
        <v>0</v>
      </c>
      <c r="BA117" s="5">
        <f t="shared" si="2"/>
        <v>0</v>
      </c>
      <c r="BB117" s="172">
        <f t="shared" si="3"/>
        <v>0</v>
      </c>
    </row>
    <row r="118" spans="1:54" x14ac:dyDescent="0.25">
      <c r="A118" s="5" t="s">
        <v>218</v>
      </c>
      <c r="B118" s="170">
        <f>IF('Indicator Data'!I122="No Data",1,IF('Indicator Data imputation'!C121&lt;&gt;"",1,0))</f>
        <v>0</v>
      </c>
      <c r="C118" s="170">
        <f>IF('Indicator Data'!J122="No Data",1,IF('Indicator Data imputation'!D121&lt;&gt;"",1,0))</f>
        <v>0</v>
      </c>
      <c r="D118" s="170">
        <f>IF('Indicator Data'!K122="No Data",1,IF('Indicator Data imputation'!E121&lt;&gt;"",1,0))</f>
        <v>0</v>
      </c>
      <c r="E118" s="170">
        <f>IF('Indicator Data'!L122="No Data",1,IF('Indicator Data imputation'!F121&lt;&gt;"",1,0))</f>
        <v>0</v>
      </c>
      <c r="F118" s="170">
        <f>IF('Indicator Data'!M122="No Data",1,IF('Indicator Data imputation'!G121&lt;&gt;"",1,0))</f>
        <v>0</v>
      </c>
      <c r="G118" s="170">
        <f>IF('Indicator Data'!N122="No Data",1,IF('Indicator Data imputation'!H121&lt;&gt;"",1,0))</f>
        <v>0</v>
      </c>
      <c r="H118" s="170">
        <f>IF('Indicator Data'!O122="No Data",1,IF('Indicator Data imputation'!I121&lt;&gt;"",1,0))</f>
        <v>0</v>
      </c>
      <c r="I118" s="170">
        <f>IF('Indicator Data'!P122="No Data",1,IF('Indicator Data imputation'!J121&lt;&gt;"",1,0))</f>
        <v>0</v>
      </c>
      <c r="J118" s="170">
        <f>IF('Indicator Data'!Q122="No Data",1,IF('Indicator Data imputation'!K121&lt;&gt;"",1,0))</f>
        <v>0</v>
      </c>
      <c r="K118" s="170">
        <f>IF('Indicator Data'!R122="No Data",1,IF('Indicator Data imputation'!L121&lt;&gt;"",1,0))</f>
        <v>1</v>
      </c>
      <c r="L118" s="170">
        <f>IF('Indicator Data'!S122="No Data",1,IF('Indicator Data imputation'!M121&lt;&gt;"",1,0))</f>
        <v>0</v>
      </c>
      <c r="M118" s="170">
        <f>IF('Indicator Data'!T122="No Data",1,IF('Indicator Data imputation'!N121&lt;&gt;"",1,0))</f>
        <v>0</v>
      </c>
      <c r="N118" s="170">
        <f>IF('Indicator Data'!U122="No Data",1,IF('Indicator Data imputation'!O121&lt;&gt;"",1,0))</f>
        <v>0</v>
      </c>
      <c r="O118" s="170">
        <f>IF('Indicator Data'!V122="No Data",1,IF('Indicator Data imputation'!P121&lt;&gt;"",1,0))</f>
        <v>0</v>
      </c>
      <c r="P118" s="170">
        <f>IF('Indicator Data'!W122="No Data",1,IF('Indicator Data imputation'!Q121&lt;&gt;"",1,0))</f>
        <v>0</v>
      </c>
      <c r="Q118" s="170">
        <f>IF('Indicator Data'!X122="No Data",1,IF('Indicator Data imputation'!R121&lt;&gt;"",1,0))</f>
        <v>0</v>
      </c>
      <c r="R118" s="170">
        <f>IF('Indicator Data'!Y122="No Data",1,IF('Indicator Data imputation'!S121&lt;&gt;"",1,0))</f>
        <v>0</v>
      </c>
      <c r="S118" s="170">
        <f>IF('Indicator Data'!Z122="No Data",1,IF('Indicator Data imputation'!T121&lt;&gt;"",1,0))</f>
        <v>0</v>
      </c>
      <c r="T118" s="170">
        <f>IF('Indicator Data'!AA122="No Data",1,IF('Indicator Data imputation'!U121&lt;&gt;"",1,0))</f>
        <v>0</v>
      </c>
      <c r="U118" s="170">
        <f>IF('Indicator Data'!AB122="No Data",1,IF('Indicator Data imputation'!V121&lt;&gt;"",1,0))</f>
        <v>0</v>
      </c>
      <c r="V118" s="170">
        <f>IF('Indicator Data'!AC122="No Data",1,IF('Indicator Data imputation'!W121&lt;&gt;"",1,0))</f>
        <v>0</v>
      </c>
      <c r="W118" s="170">
        <f>IF('Indicator Data'!AD122="No Data",1,IF('Indicator Data imputation'!X121&lt;&gt;"",1,0))</f>
        <v>0</v>
      </c>
      <c r="X118" s="170">
        <f>IF('Indicator Data'!AE122="No Data",1,IF('Indicator Data imputation'!Y121&lt;&gt;"",1,0))</f>
        <v>0</v>
      </c>
      <c r="Y118" s="170">
        <f>IF('Indicator Data'!AF122="No Data",1,IF('Indicator Data imputation'!Z121&lt;&gt;"",1,0))</f>
        <v>0</v>
      </c>
      <c r="Z118" s="170">
        <f>IF('Indicator Data'!AG122="No Data",1,IF('Indicator Data imputation'!AA121&lt;&gt;"",1,0))</f>
        <v>1</v>
      </c>
      <c r="AA118" s="170">
        <f>IF('Indicator Data'!AH122="No Data",1,IF('Indicator Data imputation'!AB121&lt;&gt;"",1,0))</f>
        <v>0</v>
      </c>
      <c r="AB118" s="170">
        <f>IF('Indicator Data'!AI122="No Data",1,IF('Indicator Data imputation'!AC121&lt;&gt;"",1,0))</f>
        <v>0</v>
      </c>
      <c r="AC118" s="170">
        <f>IF('Indicator Data'!AJ122="No Data",1,IF('Indicator Data imputation'!AD121&lt;&gt;"",1,0))</f>
        <v>0</v>
      </c>
      <c r="AD118" s="170">
        <f>IF('Indicator Data'!AK122="No Data",1,IF('Indicator Data imputation'!AE121&lt;&gt;"",1,0))</f>
        <v>0</v>
      </c>
      <c r="AE118" s="170">
        <f>IF('Indicator Data'!AL122="No Data",1,IF('Indicator Data imputation'!AF121&lt;&gt;"",1,0))</f>
        <v>0</v>
      </c>
      <c r="AF118" s="170">
        <f>IF('Indicator Data'!AM122="No Data",1,IF('Indicator Data imputation'!AG121&lt;&gt;"",1,0))</f>
        <v>0</v>
      </c>
      <c r="AG118" s="170">
        <f>IF('Indicator Data'!AN122="No Data",1,IF('Indicator Data imputation'!AH121&lt;&gt;"",1,0))</f>
        <v>0</v>
      </c>
      <c r="AH118" s="170">
        <f>IF('Indicator Data'!AO122="No Data",1,IF('Indicator Data imputation'!AI121&lt;&gt;"",1,0))</f>
        <v>0</v>
      </c>
      <c r="AI118" s="170">
        <f>IF('Indicator Data'!AP122="No Data",1,IF('Indicator Data imputation'!AJ121&lt;&gt;"",1,0))</f>
        <v>0</v>
      </c>
      <c r="AJ118" s="170">
        <f>IF('Indicator Data'!AQ122="No Data",1,IF('Indicator Data imputation'!AK121&lt;&gt;"",1,0))</f>
        <v>0</v>
      </c>
      <c r="AK118" s="170">
        <f>IF('Indicator Data'!AR122="No Data",1,IF('Indicator Data imputation'!AL121&lt;&gt;"",1,0))</f>
        <v>0</v>
      </c>
      <c r="AL118" s="170">
        <f>IF('Indicator Data'!AS122="No Data",1,IF('Indicator Data imputation'!AM121&lt;&gt;"",1,0))</f>
        <v>0</v>
      </c>
      <c r="AM118" s="170">
        <f>IF('Indicator Data'!AT122="No Data",1,IF('Indicator Data imputation'!AN121&lt;&gt;"",1,0))</f>
        <v>0</v>
      </c>
      <c r="AN118" s="170">
        <f>IF('Indicator Data'!AU122="No Data",1,IF('Indicator Data imputation'!AO121&lt;&gt;"",1,0))</f>
        <v>0</v>
      </c>
      <c r="AO118" s="170">
        <f>IF('Indicator Data'!AV122="No Data",1,IF('Indicator Data imputation'!AP121&lt;&gt;"",1,0))</f>
        <v>0</v>
      </c>
      <c r="AP118" s="170">
        <f>IF('Indicator Data'!AW122="No Data",1,IF('Indicator Data imputation'!AQ121&lt;&gt;"",1,0))</f>
        <v>0</v>
      </c>
      <c r="AQ118" s="170">
        <f>IF('Indicator Data'!AX122="No Data",1,IF('Indicator Data imputation'!AR121&lt;&gt;"",1,0))</f>
        <v>0</v>
      </c>
      <c r="AR118" s="170">
        <f>IF('Indicator Data'!AY122="No Data",1,IF('Indicator Data imputation'!AS121&lt;&gt;"",1,0))</f>
        <v>0</v>
      </c>
      <c r="AS118" s="170">
        <f>IF('Indicator Data'!AZ122="No Data",1,IF('Indicator Data imputation'!AT121&lt;&gt;"",1,0))</f>
        <v>0</v>
      </c>
      <c r="AT118" s="170">
        <f>IF('Indicator Data'!BA122="No Data",1,IF('Indicator Data imputation'!AU121&lt;&gt;"",1,0))</f>
        <v>0</v>
      </c>
      <c r="AU118" s="170">
        <f>IF('Indicator Data'!BB122="No Data",1,IF('Indicator Data imputation'!AV121&lt;&gt;"",1,0))</f>
        <v>0</v>
      </c>
      <c r="AV118" s="170">
        <f>IF('Indicator Data'!BC122="No Data",1,IF('Indicator Data imputation'!AW121&lt;&gt;"",1,0))</f>
        <v>0</v>
      </c>
      <c r="AW118" s="170">
        <f>IF('Indicator Data'!BD122="No Data",1,IF('Indicator Data imputation'!AX121&lt;&gt;"",1,0))</f>
        <v>0</v>
      </c>
      <c r="AX118" s="170">
        <f>IF('Indicator Data'!BE122="No Data",1,IF('Indicator Data imputation'!AY121&lt;&gt;"",1,0))</f>
        <v>0</v>
      </c>
      <c r="AY118" s="170">
        <f>IF('Indicator Data'!BF122="No Data",1,IF('Indicator Data imputation'!AZ121&lt;&gt;"",1,0))</f>
        <v>0</v>
      </c>
      <c r="AZ118" s="170">
        <f>IF('Indicator Data'!BG122="No Data",1,IF('Indicator Data imputation'!BA121&lt;&gt;"",1,0))</f>
        <v>0</v>
      </c>
      <c r="BA118" s="5">
        <f t="shared" si="2"/>
        <v>2</v>
      </c>
      <c r="BB118" s="172">
        <f t="shared" si="3"/>
        <v>3.9215686274509803E-2</v>
      </c>
    </row>
    <row r="119" spans="1:54" x14ac:dyDescent="0.25">
      <c r="A119" s="5" t="s">
        <v>219</v>
      </c>
      <c r="B119" s="170">
        <f>IF('Indicator Data'!I123="No Data",1,IF('Indicator Data imputation'!C122&lt;&gt;"",1,0))</f>
        <v>0</v>
      </c>
      <c r="C119" s="170">
        <f>IF('Indicator Data'!J123="No Data",1,IF('Indicator Data imputation'!D122&lt;&gt;"",1,0))</f>
        <v>0</v>
      </c>
      <c r="D119" s="170">
        <f>IF('Indicator Data'!K123="No Data",1,IF('Indicator Data imputation'!E122&lt;&gt;"",1,0))</f>
        <v>0</v>
      </c>
      <c r="E119" s="170">
        <f>IF('Indicator Data'!L123="No Data",1,IF('Indicator Data imputation'!F122&lt;&gt;"",1,0))</f>
        <v>0</v>
      </c>
      <c r="F119" s="170">
        <f>IF('Indicator Data'!M123="No Data",1,IF('Indicator Data imputation'!G122&lt;&gt;"",1,0))</f>
        <v>0</v>
      </c>
      <c r="G119" s="170">
        <f>IF('Indicator Data'!N123="No Data",1,IF('Indicator Data imputation'!H122&lt;&gt;"",1,0))</f>
        <v>0</v>
      </c>
      <c r="H119" s="170">
        <f>IF('Indicator Data'!O123="No Data",1,IF('Indicator Data imputation'!I122&lt;&gt;"",1,0))</f>
        <v>0</v>
      </c>
      <c r="I119" s="170">
        <f>IF('Indicator Data'!P123="No Data",1,IF('Indicator Data imputation'!J122&lt;&gt;"",1,0))</f>
        <v>0</v>
      </c>
      <c r="J119" s="170">
        <f>IF('Indicator Data'!Q123="No Data",1,IF('Indicator Data imputation'!K122&lt;&gt;"",1,0))</f>
        <v>0</v>
      </c>
      <c r="K119" s="170">
        <f>IF('Indicator Data'!R123="No Data",1,IF('Indicator Data imputation'!L122&lt;&gt;"",1,0))</f>
        <v>0</v>
      </c>
      <c r="L119" s="170">
        <f>IF('Indicator Data'!S123="No Data",1,IF('Indicator Data imputation'!M122&lt;&gt;"",1,0))</f>
        <v>0</v>
      </c>
      <c r="M119" s="170">
        <f>IF('Indicator Data'!T123="No Data",1,IF('Indicator Data imputation'!N122&lt;&gt;"",1,0))</f>
        <v>0</v>
      </c>
      <c r="N119" s="170">
        <f>IF('Indicator Data'!U123="No Data",1,IF('Indicator Data imputation'!O122&lt;&gt;"",1,0))</f>
        <v>0</v>
      </c>
      <c r="O119" s="170">
        <f>IF('Indicator Data'!V123="No Data",1,IF('Indicator Data imputation'!P122&lt;&gt;"",1,0))</f>
        <v>0</v>
      </c>
      <c r="P119" s="170">
        <f>IF('Indicator Data'!W123="No Data",1,IF('Indicator Data imputation'!Q122&lt;&gt;"",1,0))</f>
        <v>0</v>
      </c>
      <c r="Q119" s="170">
        <f>IF('Indicator Data'!X123="No Data",1,IF('Indicator Data imputation'!R122&lt;&gt;"",1,0))</f>
        <v>0</v>
      </c>
      <c r="R119" s="170">
        <f>IF('Indicator Data'!Y123="No Data",1,IF('Indicator Data imputation'!S122&lt;&gt;"",1,0))</f>
        <v>0</v>
      </c>
      <c r="S119" s="170">
        <f>IF('Indicator Data'!Z123="No Data",1,IF('Indicator Data imputation'!T122&lt;&gt;"",1,0))</f>
        <v>0</v>
      </c>
      <c r="T119" s="170">
        <f>IF('Indicator Data'!AA123="No Data",1,IF('Indicator Data imputation'!U122&lt;&gt;"",1,0))</f>
        <v>0</v>
      </c>
      <c r="U119" s="170">
        <f>IF('Indicator Data'!AB123="No Data",1,IF('Indicator Data imputation'!V122&lt;&gt;"",1,0))</f>
        <v>0</v>
      </c>
      <c r="V119" s="170">
        <f>IF('Indicator Data'!AC123="No Data",1,IF('Indicator Data imputation'!W122&lt;&gt;"",1,0))</f>
        <v>0</v>
      </c>
      <c r="W119" s="170">
        <f>IF('Indicator Data'!AD123="No Data",1,IF('Indicator Data imputation'!X122&lt;&gt;"",1,0))</f>
        <v>0</v>
      </c>
      <c r="X119" s="170">
        <f>IF('Indicator Data'!AE123="No Data",1,IF('Indicator Data imputation'!Y122&lt;&gt;"",1,0))</f>
        <v>0</v>
      </c>
      <c r="Y119" s="170">
        <f>IF('Indicator Data'!AF123="No Data",1,IF('Indicator Data imputation'!Z122&lt;&gt;"",1,0))</f>
        <v>0</v>
      </c>
      <c r="Z119" s="170">
        <f>IF('Indicator Data'!AG123="No Data",1,IF('Indicator Data imputation'!AA122&lt;&gt;"",1,0))</f>
        <v>0</v>
      </c>
      <c r="AA119" s="170">
        <f>IF('Indicator Data'!AH123="No Data",1,IF('Indicator Data imputation'!AB122&lt;&gt;"",1,0))</f>
        <v>0</v>
      </c>
      <c r="AB119" s="170">
        <f>IF('Indicator Data'!AI123="No Data",1,IF('Indicator Data imputation'!AC122&lt;&gt;"",1,0))</f>
        <v>0</v>
      </c>
      <c r="AC119" s="170">
        <f>IF('Indicator Data'!AJ123="No Data",1,IF('Indicator Data imputation'!AD122&lt;&gt;"",1,0))</f>
        <v>0</v>
      </c>
      <c r="AD119" s="170">
        <f>IF('Indicator Data'!AK123="No Data",1,IF('Indicator Data imputation'!AE122&lt;&gt;"",1,0))</f>
        <v>0</v>
      </c>
      <c r="AE119" s="170">
        <f>IF('Indicator Data'!AL123="No Data",1,IF('Indicator Data imputation'!AF122&lt;&gt;"",1,0))</f>
        <v>0</v>
      </c>
      <c r="AF119" s="170">
        <f>IF('Indicator Data'!AM123="No Data",1,IF('Indicator Data imputation'!AG122&lt;&gt;"",1,0))</f>
        <v>0</v>
      </c>
      <c r="AG119" s="170">
        <f>IF('Indicator Data'!AN123="No Data",1,IF('Indicator Data imputation'!AH122&lt;&gt;"",1,0))</f>
        <v>0</v>
      </c>
      <c r="AH119" s="170">
        <f>IF('Indicator Data'!AO123="No Data",1,IF('Indicator Data imputation'!AI122&lt;&gt;"",1,0))</f>
        <v>0</v>
      </c>
      <c r="AI119" s="170">
        <f>IF('Indicator Data'!AP123="No Data",1,IF('Indicator Data imputation'!AJ122&lt;&gt;"",1,0))</f>
        <v>0</v>
      </c>
      <c r="AJ119" s="170">
        <f>IF('Indicator Data'!AQ123="No Data",1,IF('Indicator Data imputation'!AK122&lt;&gt;"",1,0))</f>
        <v>0</v>
      </c>
      <c r="AK119" s="170">
        <f>IF('Indicator Data'!AR123="No Data",1,IF('Indicator Data imputation'!AL122&lt;&gt;"",1,0))</f>
        <v>0</v>
      </c>
      <c r="AL119" s="170">
        <f>IF('Indicator Data'!AS123="No Data",1,IF('Indicator Data imputation'!AM122&lt;&gt;"",1,0))</f>
        <v>0</v>
      </c>
      <c r="AM119" s="170">
        <f>IF('Indicator Data'!AT123="No Data",1,IF('Indicator Data imputation'!AN122&lt;&gt;"",1,0))</f>
        <v>0</v>
      </c>
      <c r="AN119" s="170">
        <f>IF('Indicator Data'!AU123="No Data",1,IF('Indicator Data imputation'!AO122&lt;&gt;"",1,0))</f>
        <v>0</v>
      </c>
      <c r="AO119" s="170">
        <f>IF('Indicator Data'!AV123="No Data",1,IF('Indicator Data imputation'!AP122&lt;&gt;"",1,0))</f>
        <v>0</v>
      </c>
      <c r="AP119" s="170">
        <f>IF('Indicator Data'!AW123="No Data",1,IF('Indicator Data imputation'!AQ122&lt;&gt;"",1,0))</f>
        <v>0</v>
      </c>
      <c r="AQ119" s="170">
        <f>IF('Indicator Data'!AX123="No Data",1,IF('Indicator Data imputation'!AR122&lt;&gt;"",1,0))</f>
        <v>0</v>
      </c>
      <c r="AR119" s="170">
        <f>IF('Indicator Data'!AY123="No Data",1,IF('Indicator Data imputation'!AS122&lt;&gt;"",1,0))</f>
        <v>0</v>
      </c>
      <c r="AS119" s="170">
        <f>IF('Indicator Data'!AZ123="No Data",1,IF('Indicator Data imputation'!AT122&lt;&gt;"",1,0))</f>
        <v>0</v>
      </c>
      <c r="AT119" s="170">
        <f>IF('Indicator Data'!BA123="No Data",1,IF('Indicator Data imputation'!AU122&lt;&gt;"",1,0))</f>
        <v>0</v>
      </c>
      <c r="AU119" s="170">
        <f>IF('Indicator Data'!BB123="No Data",1,IF('Indicator Data imputation'!AV122&lt;&gt;"",1,0))</f>
        <v>0</v>
      </c>
      <c r="AV119" s="170">
        <f>IF('Indicator Data'!BC123="No Data",1,IF('Indicator Data imputation'!AW122&lt;&gt;"",1,0))</f>
        <v>0</v>
      </c>
      <c r="AW119" s="170">
        <f>IF('Indicator Data'!BD123="No Data",1,IF('Indicator Data imputation'!AX122&lt;&gt;"",1,0))</f>
        <v>0</v>
      </c>
      <c r="AX119" s="170">
        <f>IF('Indicator Data'!BE123="No Data",1,IF('Indicator Data imputation'!AY122&lt;&gt;"",1,0))</f>
        <v>0</v>
      </c>
      <c r="AY119" s="170">
        <f>IF('Indicator Data'!BF123="No Data",1,IF('Indicator Data imputation'!AZ122&lt;&gt;"",1,0))</f>
        <v>0</v>
      </c>
      <c r="AZ119" s="170">
        <f>IF('Indicator Data'!BG123="No Data",1,IF('Indicator Data imputation'!BA122&lt;&gt;"",1,0))</f>
        <v>0</v>
      </c>
      <c r="BA119" s="5">
        <f t="shared" si="2"/>
        <v>0</v>
      </c>
      <c r="BB119" s="172">
        <f t="shared" si="3"/>
        <v>0</v>
      </c>
    </row>
    <row r="120" spans="1:54" x14ac:dyDescent="0.25">
      <c r="A120" s="5" t="s">
        <v>221</v>
      </c>
      <c r="B120" s="170">
        <f>IF('Indicator Data'!I124="No Data",1,IF('Indicator Data imputation'!C123&lt;&gt;"",1,0))</f>
        <v>0</v>
      </c>
      <c r="C120" s="170">
        <f>IF('Indicator Data'!J124="No Data",1,IF('Indicator Data imputation'!D123&lt;&gt;"",1,0))</f>
        <v>0</v>
      </c>
      <c r="D120" s="170">
        <f>IF('Indicator Data'!K124="No Data",1,IF('Indicator Data imputation'!E123&lt;&gt;"",1,0))</f>
        <v>0</v>
      </c>
      <c r="E120" s="170">
        <f>IF('Indicator Data'!L124="No Data",1,IF('Indicator Data imputation'!F123&lt;&gt;"",1,0))</f>
        <v>1</v>
      </c>
      <c r="F120" s="170">
        <f>IF('Indicator Data'!M124="No Data",1,IF('Indicator Data imputation'!G123&lt;&gt;"",1,0))</f>
        <v>0</v>
      </c>
      <c r="G120" s="170">
        <f>IF('Indicator Data'!N124="No Data",1,IF('Indicator Data imputation'!H123&lt;&gt;"",1,0))</f>
        <v>0</v>
      </c>
      <c r="H120" s="170">
        <f>IF('Indicator Data'!O124="No Data",1,IF('Indicator Data imputation'!I123&lt;&gt;"",1,0))</f>
        <v>0</v>
      </c>
      <c r="I120" s="170">
        <f>IF('Indicator Data'!P124="No Data",1,IF('Indicator Data imputation'!J123&lt;&gt;"",1,0))</f>
        <v>0</v>
      </c>
      <c r="J120" s="170">
        <f>IF('Indicator Data'!Q124="No Data",1,IF('Indicator Data imputation'!K123&lt;&gt;"",1,0))</f>
        <v>1</v>
      </c>
      <c r="K120" s="170">
        <f>IF('Indicator Data'!R124="No Data",1,IF('Indicator Data imputation'!L123&lt;&gt;"",1,0))</f>
        <v>1</v>
      </c>
      <c r="L120" s="170">
        <f>IF('Indicator Data'!S124="No Data",1,IF('Indicator Data imputation'!M123&lt;&gt;"",1,0))</f>
        <v>0</v>
      </c>
      <c r="M120" s="170">
        <f>IF('Indicator Data'!T124="No Data",1,IF('Indicator Data imputation'!N123&lt;&gt;"",1,0))</f>
        <v>0</v>
      </c>
      <c r="N120" s="170">
        <f>IF('Indicator Data'!U124="No Data",1,IF('Indicator Data imputation'!O123&lt;&gt;"",1,0))</f>
        <v>0</v>
      </c>
      <c r="O120" s="170">
        <f>IF('Indicator Data'!V124="No Data",1,IF('Indicator Data imputation'!P123&lt;&gt;"",1,0))</f>
        <v>0</v>
      </c>
      <c r="P120" s="170">
        <f>IF('Indicator Data'!W124="No Data",1,IF('Indicator Data imputation'!Q123&lt;&gt;"",1,0))</f>
        <v>1</v>
      </c>
      <c r="Q120" s="170">
        <f>IF('Indicator Data'!X124="No Data",1,IF('Indicator Data imputation'!R123&lt;&gt;"",1,0))</f>
        <v>0</v>
      </c>
      <c r="R120" s="170">
        <f>IF('Indicator Data'!Y124="No Data",1,IF('Indicator Data imputation'!S123&lt;&gt;"",1,0))</f>
        <v>0</v>
      </c>
      <c r="S120" s="170">
        <f>IF('Indicator Data'!Z124="No Data",1,IF('Indicator Data imputation'!T123&lt;&gt;"",1,0))</f>
        <v>0</v>
      </c>
      <c r="T120" s="170">
        <f>IF('Indicator Data'!AA124="No Data",1,IF('Indicator Data imputation'!U123&lt;&gt;"",1,0))</f>
        <v>0</v>
      </c>
      <c r="U120" s="170">
        <f>IF('Indicator Data'!AB124="No Data",1,IF('Indicator Data imputation'!V123&lt;&gt;"",1,0))</f>
        <v>1</v>
      </c>
      <c r="V120" s="170">
        <f>IF('Indicator Data'!AC124="No Data",1,IF('Indicator Data imputation'!W123&lt;&gt;"",1,0))</f>
        <v>0</v>
      </c>
      <c r="W120" s="170">
        <f>IF('Indicator Data'!AD124="No Data",1,IF('Indicator Data imputation'!X123&lt;&gt;"",1,0))</f>
        <v>1</v>
      </c>
      <c r="X120" s="170">
        <f>IF('Indicator Data'!AE124="No Data",1,IF('Indicator Data imputation'!Y123&lt;&gt;"",1,0))</f>
        <v>1</v>
      </c>
      <c r="Y120" s="170">
        <f>IF('Indicator Data'!AF124="No Data",1,IF('Indicator Data imputation'!Z123&lt;&gt;"",1,0))</f>
        <v>1</v>
      </c>
      <c r="Z120" s="170">
        <f>IF('Indicator Data'!AG124="No Data",1,IF('Indicator Data imputation'!AA123&lt;&gt;"",1,0))</f>
        <v>1</v>
      </c>
      <c r="AA120" s="170">
        <f>IF('Indicator Data'!AH124="No Data",1,IF('Indicator Data imputation'!AB123&lt;&gt;"",1,0))</f>
        <v>0</v>
      </c>
      <c r="AB120" s="170">
        <f>IF('Indicator Data'!AI124="No Data",1,IF('Indicator Data imputation'!AC123&lt;&gt;"",1,0))</f>
        <v>0</v>
      </c>
      <c r="AC120" s="170">
        <f>IF('Indicator Data'!AJ124="No Data",1,IF('Indicator Data imputation'!AD123&lt;&gt;"",1,0))</f>
        <v>0</v>
      </c>
      <c r="AD120" s="170">
        <f>IF('Indicator Data'!AK124="No Data",1,IF('Indicator Data imputation'!AE123&lt;&gt;"",1,0))</f>
        <v>0</v>
      </c>
      <c r="AE120" s="170">
        <f>IF('Indicator Data'!AL124="No Data",1,IF('Indicator Data imputation'!AF123&lt;&gt;"",1,0))</f>
        <v>0</v>
      </c>
      <c r="AF120" s="170">
        <f>IF('Indicator Data'!AM124="No Data",1,IF('Indicator Data imputation'!AG123&lt;&gt;"",1,0))</f>
        <v>0</v>
      </c>
      <c r="AG120" s="170">
        <f>IF('Indicator Data'!AN124="No Data",1,IF('Indicator Data imputation'!AH123&lt;&gt;"",1,0))</f>
        <v>0</v>
      </c>
      <c r="AH120" s="170">
        <f>IF('Indicator Data'!AO124="No Data",1,IF('Indicator Data imputation'!AI123&lt;&gt;"",1,0))</f>
        <v>0</v>
      </c>
      <c r="AI120" s="170">
        <f>IF('Indicator Data'!AP124="No Data",1,IF('Indicator Data imputation'!AJ123&lt;&gt;"",1,0))</f>
        <v>1</v>
      </c>
      <c r="AJ120" s="170">
        <f>IF('Indicator Data'!AQ124="No Data",1,IF('Indicator Data imputation'!AK123&lt;&gt;"",1,0))</f>
        <v>1</v>
      </c>
      <c r="AK120" s="170">
        <f>IF('Indicator Data'!AR124="No Data",1,IF('Indicator Data imputation'!AL123&lt;&gt;"",1,0))</f>
        <v>0</v>
      </c>
      <c r="AL120" s="170">
        <f>IF('Indicator Data'!AS124="No Data",1,IF('Indicator Data imputation'!AM123&lt;&gt;"",1,0))</f>
        <v>0</v>
      </c>
      <c r="AM120" s="170">
        <f>IF('Indicator Data'!AT124="No Data",1,IF('Indicator Data imputation'!AN123&lt;&gt;"",1,0))</f>
        <v>1</v>
      </c>
      <c r="AN120" s="170">
        <f>IF('Indicator Data'!AU124="No Data",1,IF('Indicator Data imputation'!AO123&lt;&gt;"",1,0))</f>
        <v>1</v>
      </c>
      <c r="AO120" s="170">
        <f>IF('Indicator Data'!AV124="No Data",1,IF('Indicator Data imputation'!AP123&lt;&gt;"",1,0))</f>
        <v>1</v>
      </c>
      <c r="AP120" s="170">
        <f>IF('Indicator Data'!AW124="No Data",1,IF('Indicator Data imputation'!AQ123&lt;&gt;"",1,0))</f>
        <v>0</v>
      </c>
      <c r="AQ120" s="170">
        <f>IF('Indicator Data'!AX124="No Data",1,IF('Indicator Data imputation'!AR123&lt;&gt;"",1,0))</f>
        <v>0</v>
      </c>
      <c r="AR120" s="170">
        <f>IF('Indicator Data'!AY124="No Data",1,IF('Indicator Data imputation'!AS123&lt;&gt;"",1,0))</f>
        <v>0</v>
      </c>
      <c r="AS120" s="170">
        <f>IF('Indicator Data'!AZ124="No Data",1,IF('Indicator Data imputation'!AT123&lt;&gt;"",1,0))</f>
        <v>0</v>
      </c>
      <c r="AT120" s="170">
        <f>IF('Indicator Data'!BA124="No Data",1,IF('Indicator Data imputation'!AU123&lt;&gt;"",1,0))</f>
        <v>0</v>
      </c>
      <c r="AU120" s="170">
        <f>IF('Indicator Data'!BB124="No Data",1,IF('Indicator Data imputation'!AV123&lt;&gt;"",1,0))</f>
        <v>0</v>
      </c>
      <c r="AV120" s="170">
        <f>IF('Indicator Data'!BC124="No Data",1,IF('Indicator Data imputation'!AW123&lt;&gt;"",1,0))</f>
        <v>0</v>
      </c>
      <c r="AW120" s="170">
        <f>IF('Indicator Data'!BD124="No Data",1,IF('Indicator Data imputation'!AX123&lt;&gt;"",1,0))</f>
        <v>0</v>
      </c>
      <c r="AX120" s="170">
        <f>IF('Indicator Data'!BE124="No Data",1,IF('Indicator Data imputation'!AY123&lt;&gt;"",1,0))</f>
        <v>0</v>
      </c>
      <c r="AY120" s="170">
        <f>IF('Indicator Data'!BF124="No Data",1,IF('Indicator Data imputation'!AZ123&lt;&gt;"",1,0))</f>
        <v>0</v>
      </c>
      <c r="AZ120" s="170">
        <f>IF('Indicator Data'!BG124="No Data",1,IF('Indicator Data imputation'!BA123&lt;&gt;"",1,0))</f>
        <v>0</v>
      </c>
      <c r="BA120" s="5">
        <f t="shared" si="2"/>
        <v>14</v>
      </c>
      <c r="BB120" s="172">
        <f t="shared" si="3"/>
        <v>0.27450980392156865</v>
      </c>
    </row>
    <row r="121" spans="1:54" x14ac:dyDescent="0.25">
      <c r="A121" s="5" t="s">
        <v>223</v>
      </c>
      <c r="B121" s="170">
        <f>IF('Indicator Data'!I125="No Data",1,IF('Indicator Data imputation'!C124&lt;&gt;"",1,0))</f>
        <v>0</v>
      </c>
      <c r="C121" s="170">
        <f>IF('Indicator Data'!J125="No Data",1,IF('Indicator Data imputation'!D124&lt;&gt;"",1,0))</f>
        <v>0</v>
      </c>
      <c r="D121" s="170">
        <f>IF('Indicator Data'!K125="No Data",1,IF('Indicator Data imputation'!E124&lt;&gt;"",1,0))</f>
        <v>0</v>
      </c>
      <c r="E121" s="170">
        <f>IF('Indicator Data'!L125="No Data",1,IF('Indicator Data imputation'!F124&lt;&gt;"",1,0))</f>
        <v>0</v>
      </c>
      <c r="F121" s="170">
        <f>IF('Indicator Data'!M125="No Data",1,IF('Indicator Data imputation'!G124&lt;&gt;"",1,0))</f>
        <v>0</v>
      </c>
      <c r="G121" s="170">
        <f>IF('Indicator Data'!N125="No Data",1,IF('Indicator Data imputation'!H124&lt;&gt;"",1,0))</f>
        <v>0</v>
      </c>
      <c r="H121" s="170">
        <f>IF('Indicator Data'!O125="No Data",1,IF('Indicator Data imputation'!I124&lt;&gt;"",1,0))</f>
        <v>0</v>
      </c>
      <c r="I121" s="170">
        <f>IF('Indicator Data'!P125="No Data",1,IF('Indicator Data imputation'!J124&lt;&gt;"",1,0))</f>
        <v>0</v>
      </c>
      <c r="J121" s="170">
        <f>IF('Indicator Data'!Q125="No Data",1,IF('Indicator Data imputation'!K124&lt;&gt;"",1,0))</f>
        <v>0</v>
      </c>
      <c r="K121" s="170">
        <f>IF('Indicator Data'!R125="No Data",1,IF('Indicator Data imputation'!L124&lt;&gt;"",1,0))</f>
        <v>0</v>
      </c>
      <c r="L121" s="170">
        <f>IF('Indicator Data'!S125="No Data",1,IF('Indicator Data imputation'!M124&lt;&gt;"",1,0))</f>
        <v>0</v>
      </c>
      <c r="M121" s="170">
        <f>IF('Indicator Data'!T125="No Data",1,IF('Indicator Data imputation'!N124&lt;&gt;"",1,0))</f>
        <v>0</v>
      </c>
      <c r="N121" s="170">
        <f>IF('Indicator Data'!U125="No Data",1,IF('Indicator Data imputation'!O124&lt;&gt;"",1,0))</f>
        <v>0</v>
      </c>
      <c r="O121" s="170">
        <f>IF('Indicator Data'!V125="No Data",1,IF('Indicator Data imputation'!P124&lt;&gt;"",1,0))</f>
        <v>0</v>
      </c>
      <c r="P121" s="170">
        <f>IF('Indicator Data'!W125="No Data",1,IF('Indicator Data imputation'!Q124&lt;&gt;"",1,0))</f>
        <v>0</v>
      </c>
      <c r="Q121" s="170">
        <f>IF('Indicator Data'!X125="No Data",1,IF('Indicator Data imputation'!R124&lt;&gt;"",1,0))</f>
        <v>0</v>
      </c>
      <c r="R121" s="170">
        <f>IF('Indicator Data'!Y125="No Data",1,IF('Indicator Data imputation'!S124&lt;&gt;"",1,0))</f>
        <v>1</v>
      </c>
      <c r="S121" s="170">
        <f>IF('Indicator Data'!Z125="No Data",1,IF('Indicator Data imputation'!T124&lt;&gt;"",1,0))</f>
        <v>0</v>
      </c>
      <c r="T121" s="170">
        <f>IF('Indicator Data'!AA125="No Data",1,IF('Indicator Data imputation'!U124&lt;&gt;"",1,0))</f>
        <v>0</v>
      </c>
      <c r="U121" s="170">
        <f>IF('Indicator Data'!AB125="No Data",1,IF('Indicator Data imputation'!V124&lt;&gt;"",1,0))</f>
        <v>0</v>
      </c>
      <c r="V121" s="170">
        <f>IF('Indicator Data'!AC125="No Data",1,IF('Indicator Data imputation'!W124&lt;&gt;"",1,0))</f>
        <v>0</v>
      </c>
      <c r="W121" s="170">
        <f>IF('Indicator Data'!AD125="No Data",1,IF('Indicator Data imputation'!X124&lt;&gt;"",1,0))</f>
        <v>0</v>
      </c>
      <c r="X121" s="170">
        <f>IF('Indicator Data'!AE125="No Data",1,IF('Indicator Data imputation'!Y124&lt;&gt;"",1,0))</f>
        <v>0</v>
      </c>
      <c r="Y121" s="170">
        <f>IF('Indicator Data'!AF125="No Data",1,IF('Indicator Data imputation'!Z124&lt;&gt;"",1,0))</f>
        <v>0</v>
      </c>
      <c r="Z121" s="170">
        <f>IF('Indicator Data'!AG125="No Data",1,IF('Indicator Data imputation'!AA124&lt;&gt;"",1,0))</f>
        <v>0</v>
      </c>
      <c r="AA121" s="170">
        <f>IF('Indicator Data'!AH125="No Data",1,IF('Indicator Data imputation'!AB124&lt;&gt;"",1,0))</f>
        <v>0</v>
      </c>
      <c r="AB121" s="170">
        <f>IF('Indicator Data'!AI125="No Data",1,IF('Indicator Data imputation'!AC124&lt;&gt;"",1,0))</f>
        <v>0</v>
      </c>
      <c r="AC121" s="170">
        <f>IF('Indicator Data'!AJ125="No Data",1,IF('Indicator Data imputation'!AD124&lt;&gt;"",1,0))</f>
        <v>0</v>
      </c>
      <c r="AD121" s="170">
        <f>IF('Indicator Data'!AK125="No Data",1,IF('Indicator Data imputation'!AE124&lt;&gt;"",1,0))</f>
        <v>0</v>
      </c>
      <c r="AE121" s="170">
        <f>IF('Indicator Data'!AL125="No Data",1,IF('Indicator Data imputation'!AF124&lt;&gt;"",1,0))</f>
        <v>0</v>
      </c>
      <c r="AF121" s="170">
        <f>IF('Indicator Data'!AM125="No Data",1,IF('Indicator Data imputation'!AG124&lt;&gt;"",1,0))</f>
        <v>0</v>
      </c>
      <c r="AG121" s="170">
        <f>IF('Indicator Data'!AN125="No Data",1,IF('Indicator Data imputation'!AH124&lt;&gt;"",1,0))</f>
        <v>0</v>
      </c>
      <c r="AH121" s="170">
        <f>IF('Indicator Data'!AO125="No Data",1,IF('Indicator Data imputation'!AI124&lt;&gt;"",1,0))</f>
        <v>0</v>
      </c>
      <c r="AI121" s="170">
        <f>IF('Indicator Data'!AP125="No Data",1,IF('Indicator Data imputation'!AJ124&lt;&gt;"",1,0))</f>
        <v>0</v>
      </c>
      <c r="AJ121" s="170">
        <f>IF('Indicator Data'!AQ125="No Data",1,IF('Indicator Data imputation'!AK124&lt;&gt;"",1,0))</f>
        <v>0</v>
      </c>
      <c r="AK121" s="170">
        <f>IF('Indicator Data'!AR125="No Data",1,IF('Indicator Data imputation'!AL124&lt;&gt;"",1,0))</f>
        <v>0</v>
      </c>
      <c r="AL121" s="170">
        <f>IF('Indicator Data'!AS125="No Data",1,IF('Indicator Data imputation'!AM124&lt;&gt;"",1,0))</f>
        <v>0</v>
      </c>
      <c r="AM121" s="170">
        <f>IF('Indicator Data'!AT125="No Data",1,IF('Indicator Data imputation'!AN124&lt;&gt;"",1,0))</f>
        <v>0</v>
      </c>
      <c r="AN121" s="170">
        <f>IF('Indicator Data'!AU125="No Data",1,IF('Indicator Data imputation'!AO124&lt;&gt;"",1,0))</f>
        <v>0</v>
      </c>
      <c r="AO121" s="170">
        <f>IF('Indicator Data'!AV125="No Data",1,IF('Indicator Data imputation'!AP124&lt;&gt;"",1,0))</f>
        <v>0</v>
      </c>
      <c r="AP121" s="170">
        <f>IF('Indicator Data'!AW125="No Data",1,IF('Indicator Data imputation'!AQ124&lt;&gt;"",1,0))</f>
        <v>0</v>
      </c>
      <c r="AQ121" s="170">
        <f>IF('Indicator Data'!AX125="No Data",1,IF('Indicator Data imputation'!AR124&lt;&gt;"",1,0))</f>
        <v>0</v>
      </c>
      <c r="AR121" s="170">
        <f>IF('Indicator Data'!AY125="No Data",1,IF('Indicator Data imputation'!AS124&lt;&gt;"",1,0))</f>
        <v>0</v>
      </c>
      <c r="AS121" s="170">
        <f>IF('Indicator Data'!AZ125="No Data",1,IF('Indicator Data imputation'!AT124&lt;&gt;"",1,0))</f>
        <v>0</v>
      </c>
      <c r="AT121" s="170">
        <f>IF('Indicator Data'!BA125="No Data",1,IF('Indicator Data imputation'!AU124&lt;&gt;"",1,0))</f>
        <v>0</v>
      </c>
      <c r="AU121" s="170">
        <f>IF('Indicator Data'!BB125="No Data",1,IF('Indicator Data imputation'!AV124&lt;&gt;"",1,0))</f>
        <v>0</v>
      </c>
      <c r="AV121" s="170">
        <f>IF('Indicator Data'!BC125="No Data",1,IF('Indicator Data imputation'!AW124&lt;&gt;"",1,0))</f>
        <v>0</v>
      </c>
      <c r="AW121" s="170">
        <f>IF('Indicator Data'!BD125="No Data",1,IF('Indicator Data imputation'!AX124&lt;&gt;"",1,0))</f>
        <v>0</v>
      </c>
      <c r="AX121" s="170">
        <f>IF('Indicator Data'!BE125="No Data",1,IF('Indicator Data imputation'!AY124&lt;&gt;"",1,0))</f>
        <v>0</v>
      </c>
      <c r="AY121" s="170">
        <f>IF('Indicator Data'!BF125="No Data",1,IF('Indicator Data imputation'!AZ124&lt;&gt;"",1,0))</f>
        <v>0</v>
      </c>
      <c r="AZ121" s="170">
        <f>IF('Indicator Data'!BG125="No Data",1,IF('Indicator Data imputation'!BA124&lt;&gt;"",1,0))</f>
        <v>0</v>
      </c>
      <c r="BA121" s="5">
        <f t="shared" si="2"/>
        <v>1</v>
      </c>
      <c r="BB121" s="172">
        <f t="shared" si="3"/>
        <v>1.9607843137254902E-2</v>
      </c>
    </row>
    <row r="122" spans="1:54" x14ac:dyDescent="0.25">
      <c r="A122" s="5" t="s">
        <v>225</v>
      </c>
      <c r="B122" s="170">
        <f>IF('Indicator Data'!I126="No Data",1,IF('Indicator Data imputation'!C125&lt;&gt;"",1,0))</f>
        <v>0</v>
      </c>
      <c r="C122" s="170">
        <f>IF('Indicator Data'!J126="No Data",1,IF('Indicator Data imputation'!D125&lt;&gt;"",1,0))</f>
        <v>0</v>
      </c>
      <c r="D122" s="170">
        <f>IF('Indicator Data'!K126="No Data",1,IF('Indicator Data imputation'!E125&lt;&gt;"",1,0))</f>
        <v>0</v>
      </c>
      <c r="E122" s="170">
        <f>IF('Indicator Data'!L126="No Data",1,IF('Indicator Data imputation'!F125&lt;&gt;"",1,0))</f>
        <v>0</v>
      </c>
      <c r="F122" s="170">
        <f>IF('Indicator Data'!M126="No Data",1,IF('Indicator Data imputation'!G125&lt;&gt;"",1,0))</f>
        <v>0</v>
      </c>
      <c r="G122" s="170">
        <f>IF('Indicator Data'!N126="No Data",1,IF('Indicator Data imputation'!H125&lt;&gt;"",1,0))</f>
        <v>0</v>
      </c>
      <c r="H122" s="170">
        <f>IF('Indicator Data'!O126="No Data",1,IF('Indicator Data imputation'!I125&lt;&gt;"",1,0))</f>
        <v>0</v>
      </c>
      <c r="I122" s="170">
        <f>IF('Indicator Data'!P126="No Data",1,IF('Indicator Data imputation'!J125&lt;&gt;"",1,0))</f>
        <v>0</v>
      </c>
      <c r="J122" s="170">
        <f>IF('Indicator Data'!Q126="No Data",1,IF('Indicator Data imputation'!K125&lt;&gt;"",1,0))</f>
        <v>0</v>
      </c>
      <c r="K122" s="170">
        <f>IF('Indicator Data'!R126="No Data",1,IF('Indicator Data imputation'!L125&lt;&gt;"",1,0))</f>
        <v>1</v>
      </c>
      <c r="L122" s="170">
        <f>IF('Indicator Data'!S126="No Data",1,IF('Indicator Data imputation'!M125&lt;&gt;"",1,0))</f>
        <v>0</v>
      </c>
      <c r="M122" s="170">
        <f>IF('Indicator Data'!T126="No Data",1,IF('Indicator Data imputation'!N125&lt;&gt;"",1,0))</f>
        <v>0</v>
      </c>
      <c r="N122" s="170">
        <f>IF('Indicator Data'!U126="No Data",1,IF('Indicator Data imputation'!O125&lt;&gt;"",1,0))</f>
        <v>0</v>
      </c>
      <c r="O122" s="170">
        <f>IF('Indicator Data'!V126="No Data",1,IF('Indicator Data imputation'!P125&lt;&gt;"",1,0))</f>
        <v>1</v>
      </c>
      <c r="P122" s="170">
        <f>IF('Indicator Data'!W126="No Data",1,IF('Indicator Data imputation'!Q125&lt;&gt;"",1,0))</f>
        <v>0</v>
      </c>
      <c r="Q122" s="170">
        <f>IF('Indicator Data'!X126="No Data",1,IF('Indicator Data imputation'!R125&lt;&gt;"",1,0))</f>
        <v>1</v>
      </c>
      <c r="R122" s="170">
        <f>IF('Indicator Data'!Y126="No Data",1,IF('Indicator Data imputation'!S125&lt;&gt;"",1,0))</f>
        <v>0</v>
      </c>
      <c r="S122" s="170">
        <f>IF('Indicator Data'!Z126="No Data",1,IF('Indicator Data imputation'!T125&lt;&gt;"",1,0))</f>
        <v>0</v>
      </c>
      <c r="T122" s="170">
        <f>IF('Indicator Data'!AA126="No Data",1,IF('Indicator Data imputation'!U125&lt;&gt;"",1,0))</f>
        <v>0</v>
      </c>
      <c r="U122" s="170">
        <f>IF('Indicator Data'!AB126="No Data",1,IF('Indicator Data imputation'!V125&lt;&gt;"",1,0))</f>
        <v>0</v>
      </c>
      <c r="V122" s="170">
        <f>IF('Indicator Data'!AC126="No Data",1,IF('Indicator Data imputation'!W125&lt;&gt;"",1,0))</f>
        <v>0</v>
      </c>
      <c r="W122" s="170">
        <f>IF('Indicator Data'!AD126="No Data",1,IF('Indicator Data imputation'!X125&lt;&gt;"",1,0))</f>
        <v>0</v>
      </c>
      <c r="X122" s="170">
        <f>IF('Indicator Data'!AE126="No Data",1,IF('Indicator Data imputation'!Y125&lt;&gt;"",1,0))</f>
        <v>1</v>
      </c>
      <c r="Y122" s="170">
        <f>IF('Indicator Data'!AF126="No Data",1,IF('Indicator Data imputation'!Z125&lt;&gt;"",1,0))</f>
        <v>0</v>
      </c>
      <c r="Z122" s="170">
        <f>IF('Indicator Data'!AG126="No Data",1,IF('Indicator Data imputation'!AA125&lt;&gt;"",1,0))</f>
        <v>0</v>
      </c>
      <c r="AA122" s="170">
        <f>IF('Indicator Data'!AH126="No Data",1,IF('Indicator Data imputation'!AB125&lt;&gt;"",1,0))</f>
        <v>0</v>
      </c>
      <c r="AB122" s="170">
        <f>IF('Indicator Data'!AI126="No Data",1,IF('Indicator Data imputation'!AC125&lt;&gt;"",1,0))</f>
        <v>0</v>
      </c>
      <c r="AC122" s="170">
        <f>IF('Indicator Data'!AJ126="No Data",1,IF('Indicator Data imputation'!AD125&lt;&gt;"",1,0))</f>
        <v>0</v>
      </c>
      <c r="AD122" s="170">
        <f>IF('Indicator Data'!AK126="No Data",1,IF('Indicator Data imputation'!AE125&lt;&gt;"",1,0))</f>
        <v>0</v>
      </c>
      <c r="AE122" s="170">
        <f>IF('Indicator Data'!AL126="No Data",1,IF('Indicator Data imputation'!AF125&lt;&gt;"",1,0))</f>
        <v>0</v>
      </c>
      <c r="AF122" s="170">
        <f>IF('Indicator Data'!AM126="No Data",1,IF('Indicator Data imputation'!AG125&lt;&gt;"",1,0))</f>
        <v>0</v>
      </c>
      <c r="AG122" s="170">
        <f>IF('Indicator Data'!AN126="No Data",1,IF('Indicator Data imputation'!AH125&lt;&gt;"",1,0))</f>
        <v>0</v>
      </c>
      <c r="AH122" s="170">
        <f>IF('Indicator Data'!AO126="No Data",1,IF('Indicator Data imputation'!AI125&lt;&gt;"",1,0))</f>
        <v>0</v>
      </c>
      <c r="AI122" s="170">
        <f>IF('Indicator Data'!AP126="No Data",1,IF('Indicator Data imputation'!AJ125&lt;&gt;"",1,0))</f>
        <v>0</v>
      </c>
      <c r="AJ122" s="170">
        <f>IF('Indicator Data'!AQ126="No Data",1,IF('Indicator Data imputation'!AK125&lt;&gt;"",1,0))</f>
        <v>0</v>
      </c>
      <c r="AK122" s="170">
        <f>IF('Indicator Data'!AR126="No Data",1,IF('Indicator Data imputation'!AL125&lt;&gt;"",1,0))</f>
        <v>0</v>
      </c>
      <c r="AL122" s="170">
        <f>IF('Indicator Data'!AS126="No Data",1,IF('Indicator Data imputation'!AM125&lt;&gt;"",1,0))</f>
        <v>0</v>
      </c>
      <c r="AM122" s="170">
        <f>IF('Indicator Data'!AT126="No Data",1,IF('Indicator Data imputation'!AN125&lt;&gt;"",1,0))</f>
        <v>0</v>
      </c>
      <c r="AN122" s="170">
        <f>IF('Indicator Data'!AU126="No Data",1,IF('Indicator Data imputation'!AO125&lt;&gt;"",1,0))</f>
        <v>0</v>
      </c>
      <c r="AO122" s="170">
        <f>IF('Indicator Data'!AV126="No Data",1,IF('Indicator Data imputation'!AP125&lt;&gt;"",1,0))</f>
        <v>1</v>
      </c>
      <c r="AP122" s="170">
        <f>IF('Indicator Data'!AW126="No Data",1,IF('Indicator Data imputation'!AQ125&lt;&gt;"",1,0))</f>
        <v>0</v>
      </c>
      <c r="AQ122" s="170">
        <f>IF('Indicator Data'!AX126="No Data",1,IF('Indicator Data imputation'!AR125&lt;&gt;"",1,0))</f>
        <v>0</v>
      </c>
      <c r="AR122" s="170">
        <f>IF('Indicator Data'!AY126="No Data",1,IF('Indicator Data imputation'!AS125&lt;&gt;"",1,0))</f>
        <v>0</v>
      </c>
      <c r="AS122" s="170">
        <f>IF('Indicator Data'!AZ126="No Data",1,IF('Indicator Data imputation'!AT125&lt;&gt;"",1,0))</f>
        <v>0</v>
      </c>
      <c r="AT122" s="170">
        <f>IF('Indicator Data'!BA126="No Data",1,IF('Indicator Data imputation'!AU125&lt;&gt;"",1,0))</f>
        <v>0</v>
      </c>
      <c r="AU122" s="170">
        <f>IF('Indicator Data'!BB126="No Data",1,IF('Indicator Data imputation'!AV125&lt;&gt;"",1,0))</f>
        <v>0</v>
      </c>
      <c r="AV122" s="170">
        <f>IF('Indicator Data'!BC126="No Data",1,IF('Indicator Data imputation'!AW125&lt;&gt;"",1,0))</f>
        <v>0</v>
      </c>
      <c r="AW122" s="170">
        <f>IF('Indicator Data'!BD126="No Data",1,IF('Indicator Data imputation'!AX125&lt;&gt;"",1,0))</f>
        <v>0</v>
      </c>
      <c r="AX122" s="170">
        <f>IF('Indicator Data'!BE126="No Data",1,IF('Indicator Data imputation'!AY125&lt;&gt;"",1,0))</f>
        <v>0</v>
      </c>
      <c r="AY122" s="170">
        <f>IF('Indicator Data'!BF126="No Data",1,IF('Indicator Data imputation'!AZ125&lt;&gt;"",1,0))</f>
        <v>0</v>
      </c>
      <c r="AZ122" s="170">
        <f>IF('Indicator Data'!BG126="No Data",1,IF('Indicator Data imputation'!BA125&lt;&gt;"",1,0))</f>
        <v>0</v>
      </c>
      <c r="BA122" s="5">
        <f t="shared" si="2"/>
        <v>5</v>
      </c>
      <c r="BB122" s="172">
        <f t="shared" si="3"/>
        <v>9.8039215686274508E-2</v>
      </c>
    </row>
    <row r="123" spans="1:54" x14ac:dyDescent="0.25">
      <c r="A123" s="5" t="s">
        <v>227</v>
      </c>
      <c r="B123" s="170">
        <f>IF('Indicator Data'!I127="No Data",1,IF('Indicator Data imputation'!C126&lt;&gt;"",1,0))</f>
        <v>0</v>
      </c>
      <c r="C123" s="170">
        <f>IF('Indicator Data'!J127="No Data",1,IF('Indicator Data imputation'!D126&lt;&gt;"",1,0))</f>
        <v>0</v>
      </c>
      <c r="D123" s="170">
        <f>IF('Indicator Data'!K127="No Data",1,IF('Indicator Data imputation'!E126&lt;&gt;"",1,0))</f>
        <v>0</v>
      </c>
      <c r="E123" s="170">
        <f>IF('Indicator Data'!L127="No Data",1,IF('Indicator Data imputation'!F126&lt;&gt;"",1,0))</f>
        <v>0</v>
      </c>
      <c r="F123" s="170">
        <f>IF('Indicator Data'!M127="No Data",1,IF('Indicator Data imputation'!G126&lt;&gt;"",1,0))</f>
        <v>0</v>
      </c>
      <c r="G123" s="170">
        <f>IF('Indicator Data'!N127="No Data",1,IF('Indicator Data imputation'!H126&lt;&gt;"",1,0))</f>
        <v>0</v>
      </c>
      <c r="H123" s="170">
        <f>IF('Indicator Data'!O127="No Data",1,IF('Indicator Data imputation'!I126&lt;&gt;"",1,0))</f>
        <v>0</v>
      </c>
      <c r="I123" s="170">
        <f>IF('Indicator Data'!P127="No Data",1,IF('Indicator Data imputation'!J126&lt;&gt;"",1,0))</f>
        <v>0</v>
      </c>
      <c r="J123" s="170">
        <f>IF('Indicator Data'!Q127="No Data",1,IF('Indicator Data imputation'!K126&lt;&gt;"",1,0))</f>
        <v>0</v>
      </c>
      <c r="K123" s="170">
        <f>IF('Indicator Data'!R127="No Data",1,IF('Indicator Data imputation'!L126&lt;&gt;"",1,0))</f>
        <v>1</v>
      </c>
      <c r="L123" s="170">
        <f>IF('Indicator Data'!S127="No Data",1,IF('Indicator Data imputation'!M126&lt;&gt;"",1,0))</f>
        <v>0</v>
      </c>
      <c r="M123" s="170">
        <f>IF('Indicator Data'!T127="No Data",1,IF('Indicator Data imputation'!N126&lt;&gt;"",1,0))</f>
        <v>0</v>
      </c>
      <c r="N123" s="170">
        <f>IF('Indicator Data'!U127="No Data",1,IF('Indicator Data imputation'!O126&lt;&gt;"",1,0))</f>
        <v>0</v>
      </c>
      <c r="O123" s="170">
        <f>IF('Indicator Data'!V127="No Data",1,IF('Indicator Data imputation'!P126&lt;&gt;"",1,0))</f>
        <v>1</v>
      </c>
      <c r="P123" s="170">
        <f>IF('Indicator Data'!W127="No Data",1,IF('Indicator Data imputation'!Q126&lt;&gt;"",1,0))</f>
        <v>0</v>
      </c>
      <c r="Q123" s="170">
        <f>IF('Indicator Data'!X127="No Data",1,IF('Indicator Data imputation'!R126&lt;&gt;"",1,0))</f>
        <v>1</v>
      </c>
      <c r="R123" s="170">
        <f>IF('Indicator Data'!Y127="No Data",1,IF('Indicator Data imputation'!S126&lt;&gt;"",1,0))</f>
        <v>0</v>
      </c>
      <c r="S123" s="170">
        <f>IF('Indicator Data'!Z127="No Data",1,IF('Indicator Data imputation'!T126&lt;&gt;"",1,0))</f>
        <v>0</v>
      </c>
      <c r="T123" s="170">
        <f>IF('Indicator Data'!AA127="No Data",1,IF('Indicator Data imputation'!U126&lt;&gt;"",1,0))</f>
        <v>0</v>
      </c>
      <c r="U123" s="170">
        <f>IF('Indicator Data'!AB127="No Data",1,IF('Indicator Data imputation'!V126&lt;&gt;"",1,0))</f>
        <v>0</v>
      </c>
      <c r="V123" s="170">
        <f>IF('Indicator Data'!AC127="No Data",1,IF('Indicator Data imputation'!W126&lt;&gt;"",1,0))</f>
        <v>0</v>
      </c>
      <c r="W123" s="170">
        <f>IF('Indicator Data'!AD127="No Data",1,IF('Indicator Data imputation'!X126&lt;&gt;"",1,0))</f>
        <v>0</v>
      </c>
      <c r="X123" s="170">
        <f>IF('Indicator Data'!AE127="No Data",1,IF('Indicator Data imputation'!Y126&lt;&gt;"",1,0))</f>
        <v>1</v>
      </c>
      <c r="Y123" s="170">
        <f>IF('Indicator Data'!AF127="No Data",1,IF('Indicator Data imputation'!Z126&lt;&gt;"",1,0))</f>
        <v>0</v>
      </c>
      <c r="Z123" s="170">
        <f>IF('Indicator Data'!AG127="No Data",1,IF('Indicator Data imputation'!AA126&lt;&gt;"",1,0))</f>
        <v>1</v>
      </c>
      <c r="AA123" s="170">
        <f>IF('Indicator Data'!AH127="No Data",1,IF('Indicator Data imputation'!AB126&lt;&gt;"",1,0))</f>
        <v>0</v>
      </c>
      <c r="AB123" s="170">
        <f>IF('Indicator Data'!AI127="No Data",1,IF('Indicator Data imputation'!AC126&lt;&gt;"",1,0))</f>
        <v>0</v>
      </c>
      <c r="AC123" s="170">
        <f>IF('Indicator Data'!AJ127="No Data",1,IF('Indicator Data imputation'!AD126&lt;&gt;"",1,0))</f>
        <v>0</v>
      </c>
      <c r="AD123" s="170">
        <f>IF('Indicator Data'!AK127="No Data",1,IF('Indicator Data imputation'!AE126&lt;&gt;"",1,0))</f>
        <v>0</v>
      </c>
      <c r="AE123" s="170">
        <f>IF('Indicator Data'!AL127="No Data",1,IF('Indicator Data imputation'!AF126&lt;&gt;"",1,0))</f>
        <v>0</v>
      </c>
      <c r="AF123" s="170">
        <f>IF('Indicator Data'!AM127="No Data",1,IF('Indicator Data imputation'!AG126&lt;&gt;"",1,0))</f>
        <v>0</v>
      </c>
      <c r="AG123" s="170">
        <f>IF('Indicator Data'!AN127="No Data",1,IF('Indicator Data imputation'!AH126&lt;&gt;"",1,0))</f>
        <v>0</v>
      </c>
      <c r="AH123" s="170">
        <f>IF('Indicator Data'!AO127="No Data",1,IF('Indicator Data imputation'!AI126&lt;&gt;"",1,0))</f>
        <v>0</v>
      </c>
      <c r="AI123" s="170">
        <f>IF('Indicator Data'!AP127="No Data",1,IF('Indicator Data imputation'!AJ126&lt;&gt;"",1,0))</f>
        <v>0</v>
      </c>
      <c r="AJ123" s="170">
        <f>IF('Indicator Data'!AQ127="No Data",1,IF('Indicator Data imputation'!AK126&lt;&gt;"",1,0))</f>
        <v>1</v>
      </c>
      <c r="AK123" s="170">
        <f>IF('Indicator Data'!AR127="No Data",1,IF('Indicator Data imputation'!AL126&lt;&gt;"",1,0))</f>
        <v>0</v>
      </c>
      <c r="AL123" s="170">
        <f>IF('Indicator Data'!AS127="No Data",1,IF('Indicator Data imputation'!AM126&lt;&gt;"",1,0))</f>
        <v>0</v>
      </c>
      <c r="AM123" s="170">
        <f>IF('Indicator Data'!AT127="No Data",1,IF('Indicator Data imputation'!AN126&lt;&gt;"",1,0))</f>
        <v>0</v>
      </c>
      <c r="AN123" s="170">
        <f>IF('Indicator Data'!AU127="No Data",1,IF('Indicator Data imputation'!AO126&lt;&gt;"",1,0))</f>
        <v>0</v>
      </c>
      <c r="AO123" s="170">
        <f>IF('Indicator Data'!AV127="No Data",1,IF('Indicator Data imputation'!AP126&lt;&gt;"",1,0))</f>
        <v>1</v>
      </c>
      <c r="AP123" s="170">
        <f>IF('Indicator Data'!AW127="No Data",1,IF('Indicator Data imputation'!AQ126&lt;&gt;"",1,0))</f>
        <v>0</v>
      </c>
      <c r="AQ123" s="170">
        <f>IF('Indicator Data'!AX127="No Data",1,IF('Indicator Data imputation'!AR126&lt;&gt;"",1,0))</f>
        <v>0</v>
      </c>
      <c r="AR123" s="170">
        <f>IF('Indicator Data'!AY127="No Data",1,IF('Indicator Data imputation'!AS126&lt;&gt;"",1,0))</f>
        <v>0</v>
      </c>
      <c r="AS123" s="170">
        <f>IF('Indicator Data'!AZ127="No Data",1,IF('Indicator Data imputation'!AT126&lt;&gt;"",1,0))</f>
        <v>1</v>
      </c>
      <c r="AT123" s="170">
        <f>IF('Indicator Data'!BA127="No Data",1,IF('Indicator Data imputation'!AU126&lt;&gt;"",1,0))</f>
        <v>0</v>
      </c>
      <c r="AU123" s="170">
        <f>IF('Indicator Data'!BB127="No Data",1,IF('Indicator Data imputation'!AV126&lt;&gt;"",1,0))</f>
        <v>0</v>
      </c>
      <c r="AV123" s="170">
        <f>IF('Indicator Data'!BC127="No Data",1,IF('Indicator Data imputation'!AW126&lt;&gt;"",1,0))</f>
        <v>0</v>
      </c>
      <c r="AW123" s="170">
        <f>IF('Indicator Data'!BD127="No Data",1,IF('Indicator Data imputation'!AX126&lt;&gt;"",1,0))</f>
        <v>0</v>
      </c>
      <c r="AX123" s="170">
        <f>IF('Indicator Data'!BE127="No Data",1,IF('Indicator Data imputation'!AY126&lt;&gt;"",1,0))</f>
        <v>0</v>
      </c>
      <c r="AY123" s="170">
        <f>IF('Indicator Data'!BF127="No Data",1,IF('Indicator Data imputation'!AZ126&lt;&gt;"",1,0))</f>
        <v>0</v>
      </c>
      <c r="AZ123" s="170">
        <f>IF('Indicator Data'!BG127="No Data",1,IF('Indicator Data imputation'!BA126&lt;&gt;"",1,0))</f>
        <v>0</v>
      </c>
      <c r="BA123" s="5">
        <f t="shared" si="2"/>
        <v>8</v>
      </c>
      <c r="BB123" s="172">
        <f t="shared" si="3"/>
        <v>0.15686274509803921</v>
      </c>
    </row>
    <row r="124" spans="1:54" x14ac:dyDescent="0.25">
      <c r="A124" s="5" t="s">
        <v>229</v>
      </c>
      <c r="B124" s="170">
        <f>IF('Indicator Data'!I128="No Data",1,IF('Indicator Data imputation'!C127&lt;&gt;"",1,0))</f>
        <v>0</v>
      </c>
      <c r="C124" s="170">
        <f>IF('Indicator Data'!J128="No Data",1,IF('Indicator Data imputation'!D127&lt;&gt;"",1,0))</f>
        <v>0</v>
      </c>
      <c r="D124" s="170">
        <f>IF('Indicator Data'!K128="No Data",1,IF('Indicator Data imputation'!E127&lt;&gt;"",1,0))</f>
        <v>0</v>
      </c>
      <c r="E124" s="170">
        <f>IF('Indicator Data'!L128="No Data",1,IF('Indicator Data imputation'!F127&lt;&gt;"",1,0))</f>
        <v>0</v>
      </c>
      <c r="F124" s="170">
        <f>IF('Indicator Data'!M128="No Data",1,IF('Indicator Data imputation'!G127&lt;&gt;"",1,0))</f>
        <v>0</v>
      </c>
      <c r="G124" s="170">
        <f>IF('Indicator Data'!N128="No Data",1,IF('Indicator Data imputation'!H127&lt;&gt;"",1,0))</f>
        <v>0</v>
      </c>
      <c r="H124" s="170">
        <f>IF('Indicator Data'!O128="No Data",1,IF('Indicator Data imputation'!I127&lt;&gt;"",1,0))</f>
        <v>0</v>
      </c>
      <c r="I124" s="170">
        <f>IF('Indicator Data'!P128="No Data",1,IF('Indicator Data imputation'!J127&lt;&gt;"",1,0))</f>
        <v>0</v>
      </c>
      <c r="J124" s="170">
        <f>IF('Indicator Data'!Q128="No Data",1,IF('Indicator Data imputation'!K127&lt;&gt;"",1,0))</f>
        <v>0</v>
      </c>
      <c r="K124" s="170">
        <f>IF('Indicator Data'!R128="No Data",1,IF('Indicator Data imputation'!L127&lt;&gt;"",1,0))</f>
        <v>0</v>
      </c>
      <c r="L124" s="170">
        <f>IF('Indicator Data'!S128="No Data",1,IF('Indicator Data imputation'!M127&lt;&gt;"",1,0))</f>
        <v>0</v>
      </c>
      <c r="M124" s="170">
        <f>IF('Indicator Data'!T128="No Data",1,IF('Indicator Data imputation'!N127&lt;&gt;"",1,0))</f>
        <v>0</v>
      </c>
      <c r="N124" s="170">
        <f>IF('Indicator Data'!U128="No Data",1,IF('Indicator Data imputation'!O127&lt;&gt;"",1,0))</f>
        <v>0</v>
      </c>
      <c r="O124" s="170">
        <f>IF('Indicator Data'!V128="No Data",1,IF('Indicator Data imputation'!P127&lt;&gt;"",1,0))</f>
        <v>0</v>
      </c>
      <c r="P124" s="170">
        <f>IF('Indicator Data'!W128="No Data",1,IF('Indicator Data imputation'!Q127&lt;&gt;"",1,0))</f>
        <v>0</v>
      </c>
      <c r="Q124" s="170">
        <f>IF('Indicator Data'!X128="No Data",1,IF('Indicator Data imputation'!R127&lt;&gt;"",1,0))</f>
        <v>0</v>
      </c>
      <c r="R124" s="170">
        <f>IF('Indicator Data'!Y128="No Data",1,IF('Indicator Data imputation'!S127&lt;&gt;"",1,0))</f>
        <v>0</v>
      </c>
      <c r="S124" s="170">
        <f>IF('Indicator Data'!Z128="No Data",1,IF('Indicator Data imputation'!T127&lt;&gt;"",1,0))</f>
        <v>0</v>
      </c>
      <c r="T124" s="170">
        <f>IF('Indicator Data'!AA128="No Data",1,IF('Indicator Data imputation'!U127&lt;&gt;"",1,0))</f>
        <v>0</v>
      </c>
      <c r="U124" s="170">
        <f>IF('Indicator Data'!AB128="No Data",1,IF('Indicator Data imputation'!V127&lt;&gt;"",1,0))</f>
        <v>0</v>
      </c>
      <c r="V124" s="170">
        <f>IF('Indicator Data'!AC128="No Data",1,IF('Indicator Data imputation'!W127&lt;&gt;"",1,0))</f>
        <v>0</v>
      </c>
      <c r="W124" s="170">
        <f>IF('Indicator Data'!AD128="No Data",1,IF('Indicator Data imputation'!X127&lt;&gt;"",1,0))</f>
        <v>0</v>
      </c>
      <c r="X124" s="170">
        <f>IF('Indicator Data'!AE128="No Data",1,IF('Indicator Data imputation'!Y127&lt;&gt;"",1,0))</f>
        <v>0</v>
      </c>
      <c r="Y124" s="170">
        <f>IF('Indicator Data'!AF128="No Data",1,IF('Indicator Data imputation'!Z127&lt;&gt;"",1,0))</f>
        <v>0</v>
      </c>
      <c r="Z124" s="170">
        <f>IF('Indicator Data'!AG128="No Data",1,IF('Indicator Data imputation'!AA127&lt;&gt;"",1,0))</f>
        <v>0</v>
      </c>
      <c r="AA124" s="170">
        <f>IF('Indicator Data'!AH128="No Data",1,IF('Indicator Data imputation'!AB127&lt;&gt;"",1,0))</f>
        <v>0</v>
      </c>
      <c r="AB124" s="170">
        <f>IF('Indicator Data'!AI128="No Data",1,IF('Indicator Data imputation'!AC127&lt;&gt;"",1,0))</f>
        <v>0</v>
      </c>
      <c r="AC124" s="170">
        <f>IF('Indicator Data'!AJ128="No Data",1,IF('Indicator Data imputation'!AD127&lt;&gt;"",1,0))</f>
        <v>0</v>
      </c>
      <c r="AD124" s="170">
        <f>IF('Indicator Data'!AK128="No Data",1,IF('Indicator Data imputation'!AE127&lt;&gt;"",1,0))</f>
        <v>0</v>
      </c>
      <c r="AE124" s="170">
        <f>IF('Indicator Data'!AL128="No Data",1,IF('Indicator Data imputation'!AF127&lt;&gt;"",1,0))</f>
        <v>0</v>
      </c>
      <c r="AF124" s="170">
        <f>IF('Indicator Data'!AM128="No Data",1,IF('Indicator Data imputation'!AG127&lt;&gt;"",1,0))</f>
        <v>0</v>
      </c>
      <c r="AG124" s="170">
        <f>IF('Indicator Data'!AN128="No Data",1,IF('Indicator Data imputation'!AH127&lt;&gt;"",1,0))</f>
        <v>0</v>
      </c>
      <c r="AH124" s="170">
        <f>IF('Indicator Data'!AO128="No Data",1,IF('Indicator Data imputation'!AI127&lt;&gt;"",1,0))</f>
        <v>0</v>
      </c>
      <c r="AI124" s="170">
        <f>IF('Indicator Data'!AP128="No Data",1,IF('Indicator Data imputation'!AJ127&lt;&gt;"",1,0))</f>
        <v>0</v>
      </c>
      <c r="AJ124" s="170">
        <f>IF('Indicator Data'!AQ128="No Data",1,IF('Indicator Data imputation'!AK127&lt;&gt;"",1,0))</f>
        <v>0</v>
      </c>
      <c r="AK124" s="170">
        <f>IF('Indicator Data'!AR128="No Data",1,IF('Indicator Data imputation'!AL127&lt;&gt;"",1,0))</f>
        <v>0</v>
      </c>
      <c r="AL124" s="170">
        <f>IF('Indicator Data'!AS128="No Data",1,IF('Indicator Data imputation'!AM127&lt;&gt;"",1,0))</f>
        <v>0</v>
      </c>
      <c r="AM124" s="170">
        <f>IF('Indicator Data'!AT128="No Data",1,IF('Indicator Data imputation'!AN127&lt;&gt;"",1,0))</f>
        <v>0</v>
      </c>
      <c r="AN124" s="170">
        <f>IF('Indicator Data'!AU128="No Data",1,IF('Indicator Data imputation'!AO127&lt;&gt;"",1,0))</f>
        <v>0</v>
      </c>
      <c r="AO124" s="170">
        <f>IF('Indicator Data'!AV128="No Data",1,IF('Indicator Data imputation'!AP127&lt;&gt;"",1,0))</f>
        <v>0</v>
      </c>
      <c r="AP124" s="170">
        <f>IF('Indicator Data'!AW128="No Data",1,IF('Indicator Data imputation'!AQ127&lt;&gt;"",1,0))</f>
        <v>0</v>
      </c>
      <c r="AQ124" s="170">
        <f>IF('Indicator Data'!AX128="No Data",1,IF('Indicator Data imputation'!AR127&lt;&gt;"",1,0))</f>
        <v>0</v>
      </c>
      <c r="AR124" s="170">
        <f>IF('Indicator Data'!AY128="No Data",1,IF('Indicator Data imputation'!AS127&lt;&gt;"",1,0))</f>
        <v>0</v>
      </c>
      <c r="AS124" s="170">
        <f>IF('Indicator Data'!AZ128="No Data",1,IF('Indicator Data imputation'!AT127&lt;&gt;"",1,0))</f>
        <v>0</v>
      </c>
      <c r="AT124" s="170">
        <f>IF('Indicator Data'!BA128="No Data",1,IF('Indicator Data imputation'!AU127&lt;&gt;"",1,0))</f>
        <v>0</v>
      </c>
      <c r="AU124" s="170">
        <f>IF('Indicator Data'!BB128="No Data",1,IF('Indicator Data imputation'!AV127&lt;&gt;"",1,0))</f>
        <v>0</v>
      </c>
      <c r="AV124" s="170">
        <f>IF('Indicator Data'!BC128="No Data",1,IF('Indicator Data imputation'!AW127&lt;&gt;"",1,0))</f>
        <v>0</v>
      </c>
      <c r="AW124" s="170">
        <f>IF('Indicator Data'!BD128="No Data",1,IF('Indicator Data imputation'!AX127&lt;&gt;"",1,0))</f>
        <v>0</v>
      </c>
      <c r="AX124" s="170">
        <f>IF('Indicator Data'!BE128="No Data",1,IF('Indicator Data imputation'!AY127&lt;&gt;"",1,0))</f>
        <v>0</v>
      </c>
      <c r="AY124" s="170">
        <f>IF('Indicator Data'!BF128="No Data",1,IF('Indicator Data imputation'!AZ127&lt;&gt;"",1,0))</f>
        <v>0</v>
      </c>
      <c r="AZ124" s="170">
        <f>IF('Indicator Data'!BG128="No Data",1,IF('Indicator Data imputation'!BA127&lt;&gt;"",1,0))</f>
        <v>0</v>
      </c>
      <c r="BA124" s="5">
        <f t="shared" si="2"/>
        <v>0</v>
      </c>
      <c r="BB124" s="172">
        <f t="shared" si="3"/>
        <v>0</v>
      </c>
    </row>
    <row r="125" spans="1:54" x14ac:dyDescent="0.25">
      <c r="A125" s="5" t="s">
        <v>231</v>
      </c>
      <c r="B125" s="170">
        <f>IF('Indicator Data'!I129="No Data",1,IF('Indicator Data imputation'!C128&lt;&gt;"",1,0))</f>
        <v>0</v>
      </c>
      <c r="C125" s="170">
        <f>IF('Indicator Data'!J129="No Data",1,IF('Indicator Data imputation'!D128&lt;&gt;"",1,0))</f>
        <v>0</v>
      </c>
      <c r="D125" s="170">
        <f>IF('Indicator Data'!K129="No Data",1,IF('Indicator Data imputation'!E128&lt;&gt;"",1,0))</f>
        <v>0</v>
      </c>
      <c r="E125" s="170">
        <f>IF('Indicator Data'!L129="No Data",1,IF('Indicator Data imputation'!F128&lt;&gt;"",1,0))</f>
        <v>0</v>
      </c>
      <c r="F125" s="170">
        <f>IF('Indicator Data'!M129="No Data",1,IF('Indicator Data imputation'!G128&lt;&gt;"",1,0))</f>
        <v>0</v>
      </c>
      <c r="G125" s="170">
        <f>IF('Indicator Data'!N129="No Data",1,IF('Indicator Data imputation'!H128&lt;&gt;"",1,0))</f>
        <v>0</v>
      </c>
      <c r="H125" s="170">
        <f>IF('Indicator Data'!O129="No Data",1,IF('Indicator Data imputation'!I128&lt;&gt;"",1,0))</f>
        <v>0</v>
      </c>
      <c r="I125" s="170">
        <f>IF('Indicator Data'!P129="No Data",1,IF('Indicator Data imputation'!J128&lt;&gt;"",1,0))</f>
        <v>0</v>
      </c>
      <c r="J125" s="170">
        <f>IF('Indicator Data'!Q129="No Data",1,IF('Indicator Data imputation'!K128&lt;&gt;"",1,0))</f>
        <v>0</v>
      </c>
      <c r="K125" s="170">
        <f>IF('Indicator Data'!R129="No Data",1,IF('Indicator Data imputation'!L128&lt;&gt;"",1,0))</f>
        <v>0</v>
      </c>
      <c r="L125" s="170">
        <f>IF('Indicator Data'!S129="No Data",1,IF('Indicator Data imputation'!M128&lt;&gt;"",1,0))</f>
        <v>0</v>
      </c>
      <c r="M125" s="170">
        <f>IF('Indicator Data'!T129="No Data",1,IF('Indicator Data imputation'!N128&lt;&gt;"",1,0))</f>
        <v>0</v>
      </c>
      <c r="N125" s="170">
        <f>IF('Indicator Data'!U129="No Data",1,IF('Indicator Data imputation'!O128&lt;&gt;"",1,0))</f>
        <v>0</v>
      </c>
      <c r="O125" s="170">
        <f>IF('Indicator Data'!V129="No Data",1,IF('Indicator Data imputation'!P128&lt;&gt;"",1,0))</f>
        <v>1</v>
      </c>
      <c r="P125" s="170">
        <f>IF('Indicator Data'!W129="No Data",1,IF('Indicator Data imputation'!Q128&lt;&gt;"",1,0))</f>
        <v>0</v>
      </c>
      <c r="Q125" s="170">
        <f>IF('Indicator Data'!X129="No Data",1,IF('Indicator Data imputation'!R128&lt;&gt;"",1,0))</f>
        <v>0</v>
      </c>
      <c r="R125" s="170">
        <f>IF('Indicator Data'!Y129="No Data",1,IF('Indicator Data imputation'!S128&lt;&gt;"",1,0))</f>
        <v>0</v>
      </c>
      <c r="S125" s="170">
        <f>IF('Indicator Data'!Z129="No Data",1,IF('Indicator Data imputation'!T128&lt;&gt;"",1,0))</f>
        <v>0</v>
      </c>
      <c r="T125" s="170">
        <f>IF('Indicator Data'!AA129="No Data",1,IF('Indicator Data imputation'!U128&lt;&gt;"",1,0))</f>
        <v>0</v>
      </c>
      <c r="U125" s="170">
        <f>IF('Indicator Data'!AB129="No Data",1,IF('Indicator Data imputation'!V128&lt;&gt;"",1,0))</f>
        <v>0</v>
      </c>
      <c r="V125" s="170">
        <f>IF('Indicator Data'!AC129="No Data",1,IF('Indicator Data imputation'!W128&lt;&gt;"",1,0))</f>
        <v>0</v>
      </c>
      <c r="W125" s="170">
        <f>IF('Indicator Data'!AD129="No Data",1,IF('Indicator Data imputation'!X128&lt;&gt;"",1,0))</f>
        <v>0</v>
      </c>
      <c r="X125" s="170">
        <f>IF('Indicator Data'!AE129="No Data",1,IF('Indicator Data imputation'!Y128&lt;&gt;"",1,0))</f>
        <v>0</v>
      </c>
      <c r="Y125" s="170">
        <f>IF('Indicator Data'!AF129="No Data",1,IF('Indicator Data imputation'!Z128&lt;&gt;"",1,0))</f>
        <v>0</v>
      </c>
      <c r="Z125" s="170">
        <f>IF('Indicator Data'!AG129="No Data",1,IF('Indicator Data imputation'!AA128&lt;&gt;"",1,0))</f>
        <v>0</v>
      </c>
      <c r="AA125" s="170">
        <f>IF('Indicator Data'!AH129="No Data",1,IF('Indicator Data imputation'!AB128&lt;&gt;"",1,0))</f>
        <v>0</v>
      </c>
      <c r="AB125" s="170">
        <f>IF('Indicator Data'!AI129="No Data",1,IF('Indicator Data imputation'!AC128&lt;&gt;"",1,0))</f>
        <v>0</v>
      </c>
      <c r="AC125" s="170">
        <f>IF('Indicator Data'!AJ129="No Data",1,IF('Indicator Data imputation'!AD128&lt;&gt;"",1,0))</f>
        <v>0</v>
      </c>
      <c r="AD125" s="170">
        <f>IF('Indicator Data'!AK129="No Data",1,IF('Indicator Data imputation'!AE128&lt;&gt;"",1,0))</f>
        <v>0</v>
      </c>
      <c r="AE125" s="170">
        <f>IF('Indicator Data'!AL129="No Data",1,IF('Indicator Data imputation'!AF128&lt;&gt;"",1,0))</f>
        <v>0</v>
      </c>
      <c r="AF125" s="170">
        <f>IF('Indicator Data'!AM129="No Data",1,IF('Indicator Data imputation'!AG128&lt;&gt;"",1,0))</f>
        <v>0</v>
      </c>
      <c r="AG125" s="170">
        <f>IF('Indicator Data'!AN129="No Data",1,IF('Indicator Data imputation'!AH128&lt;&gt;"",1,0))</f>
        <v>0</v>
      </c>
      <c r="AH125" s="170">
        <f>IF('Indicator Data'!AO129="No Data",1,IF('Indicator Data imputation'!AI128&lt;&gt;"",1,0))</f>
        <v>0</v>
      </c>
      <c r="AI125" s="170">
        <f>IF('Indicator Data'!AP129="No Data",1,IF('Indicator Data imputation'!AJ128&lt;&gt;"",1,0))</f>
        <v>0</v>
      </c>
      <c r="AJ125" s="170">
        <f>IF('Indicator Data'!AQ129="No Data",1,IF('Indicator Data imputation'!AK128&lt;&gt;"",1,0))</f>
        <v>0</v>
      </c>
      <c r="AK125" s="170">
        <f>IF('Indicator Data'!AR129="No Data",1,IF('Indicator Data imputation'!AL128&lt;&gt;"",1,0))</f>
        <v>0</v>
      </c>
      <c r="AL125" s="170">
        <f>IF('Indicator Data'!AS129="No Data",1,IF('Indicator Data imputation'!AM128&lt;&gt;"",1,0))</f>
        <v>0</v>
      </c>
      <c r="AM125" s="170">
        <f>IF('Indicator Data'!AT129="No Data",1,IF('Indicator Data imputation'!AN128&lt;&gt;"",1,0))</f>
        <v>0</v>
      </c>
      <c r="AN125" s="170">
        <f>IF('Indicator Data'!AU129="No Data",1,IF('Indicator Data imputation'!AO128&lt;&gt;"",1,0))</f>
        <v>0</v>
      </c>
      <c r="AO125" s="170">
        <f>IF('Indicator Data'!AV129="No Data",1,IF('Indicator Data imputation'!AP128&lt;&gt;"",1,0))</f>
        <v>0</v>
      </c>
      <c r="AP125" s="170">
        <f>IF('Indicator Data'!AW129="No Data",1,IF('Indicator Data imputation'!AQ128&lt;&gt;"",1,0))</f>
        <v>0</v>
      </c>
      <c r="AQ125" s="170">
        <f>IF('Indicator Data'!AX129="No Data",1,IF('Indicator Data imputation'!AR128&lt;&gt;"",1,0))</f>
        <v>0</v>
      </c>
      <c r="AR125" s="170">
        <f>IF('Indicator Data'!AY129="No Data",1,IF('Indicator Data imputation'!AS128&lt;&gt;"",1,0))</f>
        <v>0</v>
      </c>
      <c r="AS125" s="170">
        <f>IF('Indicator Data'!AZ129="No Data",1,IF('Indicator Data imputation'!AT128&lt;&gt;"",1,0))</f>
        <v>0</v>
      </c>
      <c r="AT125" s="170">
        <f>IF('Indicator Data'!BA129="No Data",1,IF('Indicator Data imputation'!AU128&lt;&gt;"",1,0))</f>
        <v>0</v>
      </c>
      <c r="AU125" s="170">
        <f>IF('Indicator Data'!BB129="No Data",1,IF('Indicator Data imputation'!AV128&lt;&gt;"",1,0))</f>
        <v>0</v>
      </c>
      <c r="AV125" s="170">
        <f>IF('Indicator Data'!BC129="No Data",1,IF('Indicator Data imputation'!AW128&lt;&gt;"",1,0))</f>
        <v>0</v>
      </c>
      <c r="AW125" s="170">
        <f>IF('Indicator Data'!BD129="No Data",1,IF('Indicator Data imputation'!AX128&lt;&gt;"",1,0))</f>
        <v>0</v>
      </c>
      <c r="AX125" s="170">
        <f>IF('Indicator Data'!BE129="No Data",1,IF('Indicator Data imputation'!AY128&lt;&gt;"",1,0))</f>
        <v>0</v>
      </c>
      <c r="AY125" s="170">
        <f>IF('Indicator Data'!BF129="No Data",1,IF('Indicator Data imputation'!AZ128&lt;&gt;"",1,0))</f>
        <v>0</v>
      </c>
      <c r="AZ125" s="170">
        <f>IF('Indicator Data'!BG129="No Data",1,IF('Indicator Data imputation'!BA128&lt;&gt;"",1,0))</f>
        <v>0</v>
      </c>
      <c r="BA125" s="5">
        <f t="shared" si="2"/>
        <v>1</v>
      </c>
      <c r="BB125" s="172">
        <f t="shared" si="3"/>
        <v>1.9607843137254902E-2</v>
      </c>
    </row>
    <row r="126" spans="1:54" x14ac:dyDescent="0.25">
      <c r="A126" s="5" t="s">
        <v>233</v>
      </c>
      <c r="B126" s="170">
        <f>IF('Indicator Data'!I130="No Data",1,IF('Indicator Data imputation'!C129&lt;&gt;"",1,0))</f>
        <v>0</v>
      </c>
      <c r="C126" s="170">
        <f>IF('Indicator Data'!J130="No Data",1,IF('Indicator Data imputation'!D129&lt;&gt;"",1,0))</f>
        <v>0</v>
      </c>
      <c r="D126" s="170">
        <f>IF('Indicator Data'!K130="No Data",1,IF('Indicator Data imputation'!E129&lt;&gt;"",1,0))</f>
        <v>0</v>
      </c>
      <c r="E126" s="170">
        <f>IF('Indicator Data'!L130="No Data",1,IF('Indicator Data imputation'!F129&lt;&gt;"",1,0))</f>
        <v>0</v>
      </c>
      <c r="F126" s="170">
        <f>IF('Indicator Data'!M130="No Data",1,IF('Indicator Data imputation'!G129&lt;&gt;"",1,0))</f>
        <v>0</v>
      </c>
      <c r="G126" s="170">
        <f>IF('Indicator Data'!N130="No Data",1,IF('Indicator Data imputation'!H129&lt;&gt;"",1,0))</f>
        <v>0</v>
      </c>
      <c r="H126" s="170">
        <f>IF('Indicator Data'!O130="No Data",1,IF('Indicator Data imputation'!I129&lt;&gt;"",1,0))</f>
        <v>0</v>
      </c>
      <c r="I126" s="170">
        <f>IF('Indicator Data'!P130="No Data",1,IF('Indicator Data imputation'!J129&lt;&gt;"",1,0))</f>
        <v>0</v>
      </c>
      <c r="J126" s="170">
        <f>IF('Indicator Data'!Q130="No Data",1,IF('Indicator Data imputation'!K129&lt;&gt;"",1,0))</f>
        <v>0</v>
      </c>
      <c r="K126" s="170">
        <f>IF('Indicator Data'!R130="No Data",1,IF('Indicator Data imputation'!L129&lt;&gt;"",1,0))</f>
        <v>0</v>
      </c>
      <c r="L126" s="170">
        <f>IF('Indicator Data'!S130="No Data",1,IF('Indicator Data imputation'!M129&lt;&gt;"",1,0))</f>
        <v>0</v>
      </c>
      <c r="M126" s="170">
        <f>IF('Indicator Data'!T130="No Data",1,IF('Indicator Data imputation'!N129&lt;&gt;"",1,0))</f>
        <v>0</v>
      </c>
      <c r="N126" s="170">
        <f>IF('Indicator Data'!U130="No Data",1,IF('Indicator Data imputation'!O129&lt;&gt;"",1,0))</f>
        <v>0</v>
      </c>
      <c r="O126" s="170">
        <f>IF('Indicator Data'!V130="No Data",1,IF('Indicator Data imputation'!P129&lt;&gt;"",1,0))</f>
        <v>0</v>
      </c>
      <c r="P126" s="170">
        <f>IF('Indicator Data'!W130="No Data",1,IF('Indicator Data imputation'!Q129&lt;&gt;"",1,0))</f>
        <v>0</v>
      </c>
      <c r="Q126" s="170">
        <f>IF('Indicator Data'!X130="No Data",1,IF('Indicator Data imputation'!R129&lt;&gt;"",1,0))</f>
        <v>0</v>
      </c>
      <c r="R126" s="170">
        <f>IF('Indicator Data'!Y130="No Data",1,IF('Indicator Data imputation'!S129&lt;&gt;"",1,0))</f>
        <v>0</v>
      </c>
      <c r="S126" s="170">
        <f>IF('Indicator Data'!Z130="No Data",1,IF('Indicator Data imputation'!T129&lt;&gt;"",1,0))</f>
        <v>0</v>
      </c>
      <c r="T126" s="170">
        <f>IF('Indicator Data'!AA130="No Data",1,IF('Indicator Data imputation'!U129&lt;&gt;"",1,0))</f>
        <v>0</v>
      </c>
      <c r="U126" s="170">
        <f>IF('Indicator Data'!AB130="No Data",1,IF('Indicator Data imputation'!V129&lt;&gt;"",1,0))</f>
        <v>0</v>
      </c>
      <c r="V126" s="170">
        <f>IF('Indicator Data'!AC130="No Data",1,IF('Indicator Data imputation'!W129&lt;&gt;"",1,0))</f>
        <v>0</v>
      </c>
      <c r="W126" s="170">
        <f>IF('Indicator Data'!AD130="No Data",1,IF('Indicator Data imputation'!X129&lt;&gt;"",1,0))</f>
        <v>0</v>
      </c>
      <c r="X126" s="170">
        <f>IF('Indicator Data'!AE130="No Data",1,IF('Indicator Data imputation'!Y129&lt;&gt;"",1,0))</f>
        <v>0</v>
      </c>
      <c r="Y126" s="170">
        <f>IF('Indicator Data'!AF130="No Data",1,IF('Indicator Data imputation'!Z129&lt;&gt;"",1,0))</f>
        <v>1</v>
      </c>
      <c r="Z126" s="170">
        <f>IF('Indicator Data'!AG130="No Data",1,IF('Indicator Data imputation'!AA129&lt;&gt;"",1,0))</f>
        <v>0</v>
      </c>
      <c r="AA126" s="170">
        <f>IF('Indicator Data'!AH130="No Data",1,IF('Indicator Data imputation'!AB129&lt;&gt;"",1,0))</f>
        <v>0</v>
      </c>
      <c r="AB126" s="170">
        <f>IF('Indicator Data'!AI130="No Data",1,IF('Indicator Data imputation'!AC129&lt;&gt;"",1,0))</f>
        <v>0</v>
      </c>
      <c r="AC126" s="170">
        <f>IF('Indicator Data'!AJ130="No Data",1,IF('Indicator Data imputation'!AD129&lt;&gt;"",1,0))</f>
        <v>0</v>
      </c>
      <c r="AD126" s="170">
        <f>IF('Indicator Data'!AK130="No Data",1,IF('Indicator Data imputation'!AE129&lt;&gt;"",1,0))</f>
        <v>0</v>
      </c>
      <c r="AE126" s="170">
        <f>IF('Indicator Data'!AL130="No Data",1,IF('Indicator Data imputation'!AF129&lt;&gt;"",1,0))</f>
        <v>0</v>
      </c>
      <c r="AF126" s="170">
        <f>IF('Indicator Data'!AM130="No Data",1,IF('Indicator Data imputation'!AG129&lt;&gt;"",1,0))</f>
        <v>0</v>
      </c>
      <c r="AG126" s="170">
        <f>IF('Indicator Data'!AN130="No Data",1,IF('Indicator Data imputation'!AH129&lt;&gt;"",1,0))</f>
        <v>0</v>
      </c>
      <c r="AH126" s="170">
        <f>IF('Indicator Data'!AO130="No Data",1,IF('Indicator Data imputation'!AI129&lt;&gt;"",1,0))</f>
        <v>0</v>
      </c>
      <c r="AI126" s="170">
        <f>IF('Indicator Data'!AP130="No Data",1,IF('Indicator Data imputation'!AJ129&lt;&gt;"",1,0))</f>
        <v>0</v>
      </c>
      <c r="AJ126" s="170">
        <f>IF('Indicator Data'!AQ130="No Data",1,IF('Indicator Data imputation'!AK129&lt;&gt;"",1,0))</f>
        <v>0</v>
      </c>
      <c r="AK126" s="170">
        <f>IF('Indicator Data'!AR130="No Data",1,IF('Indicator Data imputation'!AL129&lt;&gt;"",1,0))</f>
        <v>0</v>
      </c>
      <c r="AL126" s="170">
        <f>IF('Indicator Data'!AS130="No Data",1,IF('Indicator Data imputation'!AM129&lt;&gt;"",1,0))</f>
        <v>0</v>
      </c>
      <c r="AM126" s="170">
        <f>IF('Indicator Data'!AT130="No Data",1,IF('Indicator Data imputation'!AN129&lt;&gt;"",1,0))</f>
        <v>0</v>
      </c>
      <c r="AN126" s="170">
        <f>IF('Indicator Data'!AU130="No Data",1,IF('Indicator Data imputation'!AO129&lt;&gt;"",1,0))</f>
        <v>0</v>
      </c>
      <c r="AO126" s="170">
        <f>IF('Indicator Data'!AV130="No Data",1,IF('Indicator Data imputation'!AP129&lt;&gt;"",1,0))</f>
        <v>0</v>
      </c>
      <c r="AP126" s="170">
        <f>IF('Indicator Data'!AW130="No Data",1,IF('Indicator Data imputation'!AQ129&lt;&gt;"",1,0))</f>
        <v>0</v>
      </c>
      <c r="AQ126" s="170">
        <f>IF('Indicator Data'!AX130="No Data",1,IF('Indicator Data imputation'!AR129&lt;&gt;"",1,0))</f>
        <v>0</v>
      </c>
      <c r="AR126" s="170">
        <f>IF('Indicator Data'!AY130="No Data",1,IF('Indicator Data imputation'!AS129&lt;&gt;"",1,0))</f>
        <v>0</v>
      </c>
      <c r="AS126" s="170">
        <f>IF('Indicator Data'!AZ130="No Data",1,IF('Indicator Data imputation'!AT129&lt;&gt;"",1,0))</f>
        <v>0</v>
      </c>
      <c r="AT126" s="170">
        <f>IF('Indicator Data'!BA130="No Data",1,IF('Indicator Data imputation'!AU129&lt;&gt;"",1,0))</f>
        <v>0</v>
      </c>
      <c r="AU126" s="170">
        <f>IF('Indicator Data'!BB130="No Data",1,IF('Indicator Data imputation'!AV129&lt;&gt;"",1,0))</f>
        <v>0</v>
      </c>
      <c r="AV126" s="170">
        <f>IF('Indicator Data'!BC130="No Data",1,IF('Indicator Data imputation'!AW129&lt;&gt;"",1,0))</f>
        <v>0</v>
      </c>
      <c r="AW126" s="170">
        <f>IF('Indicator Data'!BD130="No Data",1,IF('Indicator Data imputation'!AX129&lt;&gt;"",1,0))</f>
        <v>0</v>
      </c>
      <c r="AX126" s="170">
        <f>IF('Indicator Data'!BE130="No Data",1,IF('Indicator Data imputation'!AY129&lt;&gt;"",1,0))</f>
        <v>0</v>
      </c>
      <c r="AY126" s="170">
        <f>IF('Indicator Data'!BF130="No Data",1,IF('Indicator Data imputation'!AZ129&lt;&gt;"",1,0))</f>
        <v>0</v>
      </c>
      <c r="AZ126" s="170">
        <f>IF('Indicator Data'!BG130="No Data",1,IF('Indicator Data imputation'!BA129&lt;&gt;"",1,0))</f>
        <v>0</v>
      </c>
      <c r="BA126" s="5">
        <f t="shared" si="2"/>
        <v>1</v>
      </c>
      <c r="BB126" s="172">
        <f t="shared" si="3"/>
        <v>1.9607843137254902E-2</v>
      </c>
    </row>
    <row r="127" spans="1:54" x14ac:dyDescent="0.25">
      <c r="A127" s="5" t="s">
        <v>235</v>
      </c>
      <c r="B127" s="170">
        <f>IF('Indicator Data'!I131="No Data",1,IF('Indicator Data imputation'!C130&lt;&gt;"",1,0))</f>
        <v>0</v>
      </c>
      <c r="C127" s="170">
        <f>IF('Indicator Data'!J131="No Data",1,IF('Indicator Data imputation'!D130&lt;&gt;"",1,0))</f>
        <v>0</v>
      </c>
      <c r="D127" s="170">
        <f>IF('Indicator Data'!K131="No Data",1,IF('Indicator Data imputation'!E130&lt;&gt;"",1,0))</f>
        <v>0</v>
      </c>
      <c r="E127" s="170">
        <f>IF('Indicator Data'!L131="No Data",1,IF('Indicator Data imputation'!F130&lt;&gt;"",1,0))</f>
        <v>0</v>
      </c>
      <c r="F127" s="170">
        <f>IF('Indicator Data'!M131="No Data",1,IF('Indicator Data imputation'!G130&lt;&gt;"",1,0))</f>
        <v>0</v>
      </c>
      <c r="G127" s="170">
        <f>IF('Indicator Data'!N131="No Data",1,IF('Indicator Data imputation'!H130&lt;&gt;"",1,0))</f>
        <v>0</v>
      </c>
      <c r="H127" s="170">
        <f>IF('Indicator Data'!O131="No Data",1,IF('Indicator Data imputation'!I130&lt;&gt;"",1,0))</f>
        <v>0</v>
      </c>
      <c r="I127" s="170">
        <f>IF('Indicator Data'!P131="No Data",1,IF('Indicator Data imputation'!J130&lt;&gt;"",1,0))</f>
        <v>0</v>
      </c>
      <c r="J127" s="170">
        <f>IF('Indicator Data'!Q131="No Data",1,IF('Indicator Data imputation'!K130&lt;&gt;"",1,0))</f>
        <v>0</v>
      </c>
      <c r="K127" s="170">
        <f>IF('Indicator Data'!R131="No Data",1,IF('Indicator Data imputation'!L130&lt;&gt;"",1,0))</f>
        <v>1</v>
      </c>
      <c r="L127" s="170">
        <f>IF('Indicator Data'!S131="No Data",1,IF('Indicator Data imputation'!M130&lt;&gt;"",1,0))</f>
        <v>0</v>
      </c>
      <c r="M127" s="170">
        <f>IF('Indicator Data'!T131="No Data",1,IF('Indicator Data imputation'!N130&lt;&gt;"",1,0))</f>
        <v>0</v>
      </c>
      <c r="N127" s="170">
        <f>IF('Indicator Data'!U131="No Data",1,IF('Indicator Data imputation'!O130&lt;&gt;"",1,0))</f>
        <v>0</v>
      </c>
      <c r="O127" s="170">
        <f>IF('Indicator Data'!V131="No Data",1,IF('Indicator Data imputation'!P130&lt;&gt;"",1,0))</f>
        <v>1</v>
      </c>
      <c r="P127" s="170">
        <f>IF('Indicator Data'!W131="No Data",1,IF('Indicator Data imputation'!Q130&lt;&gt;"",1,0))</f>
        <v>0</v>
      </c>
      <c r="Q127" s="170">
        <f>IF('Indicator Data'!X131="No Data",1,IF('Indicator Data imputation'!R130&lt;&gt;"",1,0))</f>
        <v>1</v>
      </c>
      <c r="R127" s="170">
        <f>IF('Indicator Data'!Y131="No Data",1,IF('Indicator Data imputation'!S130&lt;&gt;"",1,0))</f>
        <v>0</v>
      </c>
      <c r="S127" s="170">
        <f>IF('Indicator Data'!Z131="No Data",1,IF('Indicator Data imputation'!T130&lt;&gt;"",1,0))</f>
        <v>0</v>
      </c>
      <c r="T127" s="170">
        <f>IF('Indicator Data'!AA131="No Data",1,IF('Indicator Data imputation'!U130&lt;&gt;"",1,0))</f>
        <v>0</v>
      </c>
      <c r="U127" s="170">
        <f>IF('Indicator Data'!AB131="No Data",1,IF('Indicator Data imputation'!V130&lt;&gt;"",1,0))</f>
        <v>0</v>
      </c>
      <c r="V127" s="170">
        <f>IF('Indicator Data'!AC131="No Data",1,IF('Indicator Data imputation'!W130&lt;&gt;"",1,0))</f>
        <v>0</v>
      </c>
      <c r="W127" s="170">
        <f>IF('Indicator Data'!AD131="No Data",1,IF('Indicator Data imputation'!X130&lt;&gt;"",1,0))</f>
        <v>0</v>
      </c>
      <c r="X127" s="170">
        <f>IF('Indicator Data'!AE131="No Data",1,IF('Indicator Data imputation'!Y130&lt;&gt;"",1,0))</f>
        <v>1</v>
      </c>
      <c r="Y127" s="170">
        <f>IF('Indicator Data'!AF131="No Data",1,IF('Indicator Data imputation'!Z130&lt;&gt;"",1,0))</f>
        <v>0</v>
      </c>
      <c r="Z127" s="170">
        <f>IF('Indicator Data'!AG131="No Data",1,IF('Indicator Data imputation'!AA130&lt;&gt;"",1,0))</f>
        <v>0</v>
      </c>
      <c r="AA127" s="170">
        <f>IF('Indicator Data'!AH131="No Data",1,IF('Indicator Data imputation'!AB130&lt;&gt;"",1,0))</f>
        <v>0</v>
      </c>
      <c r="AB127" s="170">
        <f>IF('Indicator Data'!AI131="No Data",1,IF('Indicator Data imputation'!AC130&lt;&gt;"",1,0))</f>
        <v>0</v>
      </c>
      <c r="AC127" s="170">
        <f>IF('Indicator Data'!AJ131="No Data",1,IF('Indicator Data imputation'!AD130&lt;&gt;"",1,0))</f>
        <v>0</v>
      </c>
      <c r="AD127" s="170">
        <f>IF('Indicator Data'!AK131="No Data",1,IF('Indicator Data imputation'!AE130&lt;&gt;"",1,0))</f>
        <v>0</v>
      </c>
      <c r="AE127" s="170">
        <f>IF('Indicator Data'!AL131="No Data",1,IF('Indicator Data imputation'!AF130&lt;&gt;"",1,0))</f>
        <v>0</v>
      </c>
      <c r="AF127" s="170">
        <f>IF('Indicator Data'!AM131="No Data",1,IF('Indicator Data imputation'!AG130&lt;&gt;"",1,0))</f>
        <v>0</v>
      </c>
      <c r="AG127" s="170">
        <f>IF('Indicator Data'!AN131="No Data",1,IF('Indicator Data imputation'!AH130&lt;&gt;"",1,0))</f>
        <v>0</v>
      </c>
      <c r="AH127" s="170">
        <f>IF('Indicator Data'!AO131="No Data",1,IF('Indicator Data imputation'!AI130&lt;&gt;"",1,0))</f>
        <v>0</v>
      </c>
      <c r="AI127" s="170">
        <f>IF('Indicator Data'!AP131="No Data",1,IF('Indicator Data imputation'!AJ130&lt;&gt;"",1,0))</f>
        <v>0</v>
      </c>
      <c r="AJ127" s="170">
        <f>IF('Indicator Data'!AQ131="No Data",1,IF('Indicator Data imputation'!AK130&lt;&gt;"",1,0))</f>
        <v>0</v>
      </c>
      <c r="AK127" s="170">
        <f>IF('Indicator Data'!AR131="No Data",1,IF('Indicator Data imputation'!AL130&lt;&gt;"",1,0))</f>
        <v>0</v>
      </c>
      <c r="AL127" s="170">
        <f>IF('Indicator Data'!AS131="No Data",1,IF('Indicator Data imputation'!AM130&lt;&gt;"",1,0))</f>
        <v>0</v>
      </c>
      <c r="AM127" s="170">
        <f>IF('Indicator Data'!AT131="No Data",1,IF('Indicator Data imputation'!AN130&lt;&gt;"",1,0))</f>
        <v>0</v>
      </c>
      <c r="AN127" s="170">
        <f>IF('Indicator Data'!AU131="No Data",1,IF('Indicator Data imputation'!AO130&lt;&gt;"",1,0))</f>
        <v>0</v>
      </c>
      <c r="AO127" s="170">
        <f>IF('Indicator Data'!AV131="No Data",1,IF('Indicator Data imputation'!AP130&lt;&gt;"",1,0))</f>
        <v>1</v>
      </c>
      <c r="AP127" s="170">
        <f>IF('Indicator Data'!AW131="No Data",1,IF('Indicator Data imputation'!AQ130&lt;&gt;"",1,0))</f>
        <v>0</v>
      </c>
      <c r="AQ127" s="170">
        <f>IF('Indicator Data'!AX131="No Data",1,IF('Indicator Data imputation'!AR130&lt;&gt;"",1,0))</f>
        <v>0</v>
      </c>
      <c r="AR127" s="170">
        <f>IF('Indicator Data'!AY131="No Data",1,IF('Indicator Data imputation'!AS130&lt;&gt;"",1,0))</f>
        <v>0</v>
      </c>
      <c r="AS127" s="170">
        <f>IF('Indicator Data'!AZ131="No Data",1,IF('Indicator Data imputation'!AT130&lt;&gt;"",1,0))</f>
        <v>0</v>
      </c>
      <c r="AT127" s="170">
        <f>IF('Indicator Data'!BA131="No Data",1,IF('Indicator Data imputation'!AU130&lt;&gt;"",1,0))</f>
        <v>0</v>
      </c>
      <c r="AU127" s="170">
        <f>IF('Indicator Data'!BB131="No Data",1,IF('Indicator Data imputation'!AV130&lt;&gt;"",1,0))</f>
        <v>0</v>
      </c>
      <c r="AV127" s="170">
        <f>IF('Indicator Data'!BC131="No Data",1,IF('Indicator Data imputation'!AW130&lt;&gt;"",1,0))</f>
        <v>0</v>
      </c>
      <c r="AW127" s="170">
        <f>IF('Indicator Data'!BD131="No Data",1,IF('Indicator Data imputation'!AX130&lt;&gt;"",1,0))</f>
        <v>0</v>
      </c>
      <c r="AX127" s="170">
        <f>IF('Indicator Data'!BE131="No Data",1,IF('Indicator Data imputation'!AY130&lt;&gt;"",1,0))</f>
        <v>0</v>
      </c>
      <c r="AY127" s="170">
        <f>IF('Indicator Data'!BF131="No Data",1,IF('Indicator Data imputation'!AZ130&lt;&gt;"",1,0))</f>
        <v>0</v>
      </c>
      <c r="AZ127" s="170">
        <f>IF('Indicator Data'!BG131="No Data",1,IF('Indicator Data imputation'!BA130&lt;&gt;"",1,0))</f>
        <v>0</v>
      </c>
      <c r="BA127" s="5">
        <f t="shared" si="2"/>
        <v>5</v>
      </c>
      <c r="BB127" s="172">
        <f t="shared" si="3"/>
        <v>9.8039215686274508E-2</v>
      </c>
    </row>
    <row r="128" spans="1:54" x14ac:dyDescent="0.25">
      <c r="A128" s="5" t="s">
        <v>238</v>
      </c>
      <c r="B128" s="170">
        <f>IF('Indicator Data'!I132="No Data",1,IF('Indicator Data imputation'!C131&lt;&gt;"",1,0))</f>
        <v>0</v>
      </c>
      <c r="C128" s="170">
        <f>IF('Indicator Data'!J132="No Data",1,IF('Indicator Data imputation'!D131&lt;&gt;"",1,0))</f>
        <v>0</v>
      </c>
      <c r="D128" s="170">
        <f>IF('Indicator Data'!K132="No Data",1,IF('Indicator Data imputation'!E131&lt;&gt;"",1,0))</f>
        <v>0</v>
      </c>
      <c r="E128" s="170">
        <f>IF('Indicator Data'!L132="No Data",1,IF('Indicator Data imputation'!F131&lt;&gt;"",1,0))</f>
        <v>0</v>
      </c>
      <c r="F128" s="170">
        <f>IF('Indicator Data'!M132="No Data",1,IF('Indicator Data imputation'!G131&lt;&gt;"",1,0))</f>
        <v>0</v>
      </c>
      <c r="G128" s="170">
        <f>IF('Indicator Data'!N132="No Data",1,IF('Indicator Data imputation'!H131&lt;&gt;"",1,0))</f>
        <v>0</v>
      </c>
      <c r="H128" s="170">
        <f>IF('Indicator Data'!O132="No Data",1,IF('Indicator Data imputation'!I131&lt;&gt;"",1,0))</f>
        <v>0</v>
      </c>
      <c r="I128" s="170">
        <f>IF('Indicator Data'!P132="No Data",1,IF('Indicator Data imputation'!J131&lt;&gt;"",1,0))</f>
        <v>0</v>
      </c>
      <c r="J128" s="170">
        <f>IF('Indicator Data'!Q132="No Data",1,IF('Indicator Data imputation'!K131&lt;&gt;"",1,0))</f>
        <v>0</v>
      </c>
      <c r="K128" s="170">
        <f>IF('Indicator Data'!R132="No Data",1,IF('Indicator Data imputation'!L131&lt;&gt;"",1,0))</f>
        <v>1</v>
      </c>
      <c r="L128" s="170">
        <f>IF('Indicator Data'!S132="No Data",1,IF('Indicator Data imputation'!M131&lt;&gt;"",1,0))</f>
        <v>0</v>
      </c>
      <c r="M128" s="170">
        <f>IF('Indicator Data'!T132="No Data",1,IF('Indicator Data imputation'!N131&lt;&gt;"",1,0))</f>
        <v>0</v>
      </c>
      <c r="N128" s="170">
        <f>IF('Indicator Data'!U132="No Data",1,IF('Indicator Data imputation'!O131&lt;&gt;"",1,0))</f>
        <v>0</v>
      </c>
      <c r="O128" s="170">
        <f>IF('Indicator Data'!V132="No Data",1,IF('Indicator Data imputation'!P131&lt;&gt;"",1,0))</f>
        <v>1</v>
      </c>
      <c r="P128" s="170">
        <f>IF('Indicator Data'!W132="No Data",1,IF('Indicator Data imputation'!Q131&lt;&gt;"",1,0))</f>
        <v>0</v>
      </c>
      <c r="Q128" s="170">
        <f>IF('Indicator Data'!X132="No Data",1,IF('Indicator Data imputation'!R131&lt;&gt;"",1,0))</f>
        <v>0</v>
      </c>
      <c r="R128" s="170">
        <f>IF('Indicator Data'!Y132="No Data",1,IF('Indicator Data imputation'!S131&lt;&gt;"",1,0))</f>
        <v>0</v>
      </c>
      <c r="S128" s="170">
        <f>IF('Indicator Data'!Z132="No Data",1,IF('Indicator Data imputation'!T131&lt;&gt;"",1,0))</f>
        <v>0</v>
      </c>
      <c r="T128" s="170">
        <f>IF('Indicator Data'!AA132="No Data",1,IF('Indicator Data imputation'!U131&lt;&gt;"",1,0))</f>
        <v>0</v>
      </c>
      <c r="U128" s="170">
        <f>IF('Indicator Data'!AB132="No Data",1,IF('Indicator Data imputation'!V131&lt;&gt;"",1,0))</f>
        <v>0</v>
      </c>
      <c r="V128" s="170">
        <f>IF('Indicator Data'!AC132="No Data",1,IF('Indicator Data imputation'!W131&lt;&gt;"",1,0))</f>
        <v>0</v>
      </c>
      <c r="W128" s="170">
        <f>IF('Indicator Data'!AD132="No Data",1,IF('Indicator Data imputation'!X131&lt;&gt;"",1,0))</f>
        <v>0</v>
      </c>
      <c r="X128" s="170">
        <f>IF('Indicator Data'!AE132="No Data",1,IF('Indicator Data imputation'!Y131&lt;&gt;"",1,0))</f>
        <v>1</v>
      </c>
      <c r="Y128" s="170">
        <f>IF('Indicator Data'!AF132="No Data",1,IF('Indicator Data imputation'!Z131&lt;&gt;"",1,0))</f>
        <v>0</v>
      </c>
      <c r="Z128" s="170">
        <f>IF('Indicator Data'!AG132="No Data",1,IF('Indicator Data imputation'!AA131&lt;&gt;"",1,0))</f>
        <v>1</v>
      </c>
      <c r="AA128" s="170">
        <f>IF('Indicator Data'!AH132="No Data",1,IF('Indicator Data imputation'!AB131&lt;&gt;"",1,0))</f>
        <v>0</v>
      </c>
      <c r="AB128" s="170">
        <f>IF('Indicator Data'!AI132="No Data",1,IF('Indicator Data imputation'!AC131&lt;&gt;"",1,0))</f>
        <v>0</v>
      </c>
      <c r="AC128" s="170">
        <f>IF('Indicator Data'!AJ132="No Data",1,IF('Indicator Data imputation'!AD131&lt;&gt;"",1,0))</f>
        <v>0</v>
      </c>
      <c r="AD128" s="170">
        <f>IF('Indicator Data'!AK132="No Data",1,IF('Indicator Data imputation'!AE131&lt;&gt;"",1,0))</f>
        <v>0</v>
      </c>
      <c r="AE128" s="170">
        <f>IF('Indicator Data'!AL132="No Data",1,IF('Indicator Data imputation'!AF131&lt;&gt;"",1,0))</f>
        <v>0</v>
      </c>
      <c r="AF128" s="170">
        <f>IF('Indicator Data'!AM132="No Data",1,IF('Indicator Data imputation'!AG131&lt;&gt;"",1,0))</f>
        <v>0</v>
      </c>
      <c r="AG128" s="170">
        <f>IF('Indicator Data'!AN132="No Data",1,IF('Indicator Data imputation'!AH131&lt;&gt;"",1,0))</f>
        <v>0</v>
      </c>
      <c r="AH128" s="170">
        <f>IF('Indicator Data'!AO132="No Data",1,IF('Indicator Data imputation'!AI131&lt;&gt;"",1,0))</f>
        <v>0</v>
      </c>
      <c r="AI128" s="170">
        <f>IF('Indicator Data'!AP132="No Data",1,IF('Indicator Data imputation'!AJ131&lt;&gt;"",1,0))</f>
        <v>0</v>
      </c>
      <c r="AJ128" s="170">
        <f>IF('Indicator Data'!AQ132="No Data",1,IF('Indicator Data imputation'!AK131&lt;&gt;"",1,0))</f>
        <v>0</v>
      </c>
      <c r="AK128" s="170">
        <f>IF('Indicator Data'!AR132="No Data",1,IF('Indicator Data imputation'!AL131&lt;&gt;"",1,0))</f>
        <v>1</v>
      </c>
      <c r="AL128" s="170">
        <f>IF('Indicator Data'!AS132="No Data",1,IF('Indicator Data imputation'!AM131&lt;&gt;"",1,0))</f>
        <v>0</v>
      </c>
      <c r="AM128" s="170">
        <f>IF('Indicator Data'!AT132="No Data",1,IF('Indicator Data imputation'!AN131&lt;&gt;"",1,0))</f>
        <v>0</v>
      </c>
      <c r="AN128" s="170">
        <f>IF('Indicator Data'!AU132="No Data",1,IF('Indicator Data imputation'!AO131&lt;&gt;"",1,0))</f>
        <v>0</v>
      </c>
      <c r="AO128" s="170">
        <f>IF('Indicator Data'!AV132="No Data",1,IF('Indicator Data imputation'!AP131&lt;&gt;"",1,0))</f>
        <v>0</v>
      </c>
      <c r="AP128" s="170">
        <f>IF('Indicator Data'!AW132="No Data",1,IF('Indicator Data imputation'!AQ131&lt;&gt;"",1,0))</f>
        <v>0</v>
      </c>
      <c r="AQ128" s="170">
        <f>IF('Indicator Data'!AX132="No Data",1,IF('Indicator Data imputation'!AR131&lt;&gt;"",1,0))</f>
        <v>0</v>
      </c>
      <c r="AR128" s="170">
        <f>IF('Indicator Data'!AY132="No Data",1,IF('Indicator Data imputation'!AS131&lt;&gt;"",1,0))</f>
        <v>0</v>
      </c>
      <c r="AS128" s="170">
        <f>IF('Indicator Data'!AZ132="No Data",1,IF('Indicator Data imputation'!AT131&lt;&gt;"",1,0))</f>
        <v>0</v>
      </c>
      <c r="AT128" s="170">
        <f>IF('Indicator Data'!BA132="No Data",1,IF('Indicator Data imputation'!AU131&lt;&gt;"",1,0))</f>
        <v>0</v>
      </c>
      <c r="AU128" s="170">
        <f>IF('Indicator Data'!BB132="No Data",1,IF('Indicator Data imputation'!AV131&lt;&gt;"",1,0))</f>
        <v>0</v>
      </c>
      <c r="AV128" s="170">
        <f>IF('Indicator Data'!BC132="No Data",1,IF('Indicator Data imputation'!AW131&lt;&gt;"",1,0))</f>
        <v>0</v>
      </c>
      <c r="AW128" s="170">
        <f>IF('Indicator Data'!BD132="No Data",1,IF('Indicator Data imputation'!AX131&lt;&gt;"",1,0))</f>
        <v>0</v>
      </c>
      <c r="AX128" s="170">
        <f>IF('Indicator Data'!BE132="No Data",1,IF('Indicator Data imputation'!AY131&lt;&gt;"",1,0))</f>
        <v>0</v>
      </c>
      <c r="AY128" s="170">
        <f>IF('Indicator Data'!BF132="No Data",1,IF('Indicator Data imputation'!AZ131&lt;&gt;"",1,0))</f>
        <v>0</v>
      </c>
      <c r="AZ128" s="170">
        <f>IF('Indicator Data'!BG132="No Data",1,IF('Indicator Data imputation'!BA131&lt;&gt;"",1,0))</f>
        <v>0</v>
      </c>
      <c r="BA128" s="5">
        <f t="shared" si="2"/>
        <v>5</v>
      </c>
      <c r="BB128" s="172">
        <f t="shared" si="3"/>
        <v>9.8039215686274508E-2</v>
      </c>
    </row>
    <row r="129" spans="1:54" x14ac:dyDescent="0.25">
      <c r="A129" s="5" t="s">
        <v>240</v>
      </c>
      <c r="B129" s="170">
        <f>IF('Indicator Data'!I133="No Data",1,IF('Indicator Data imputation'!C132&lt;&gt;"",1,0))</f>
        <v>0</v>
      </c>
      <c r="C129" s="170">
        <f>IF('Indicator Data'!J133="No Data",1,IF('Indicator Data imputation'!D132&lt;&gt;"",1,0))</f>
        <v>0</v>
      </c>
      <c r="D129" s="170">
        <f>IF('Indicator Data'!K133="No Data",1,IF('Indicator Data imputation'!E132&lt;&gt;"",1,0))</f>
        <v>0</v>
      </c>
      <c r="E129" s="170">
        <f>IF('Indicator Data'!L133="No Data",1,IF('Indicator Data imputation'!F132&lt;&gt;"",1,0))</f>
        <v>0</v>
      </c>
      <c r="F129" s="170">
        <f>IF('Indicator Data'!M133="No Data",1,IF('Indicator Data imputation'!G132&lt;&gt;"",1,0))</f>
        <v>0</v>
      </c>
      <c r="G129" s="170">
        <f>IF('Indicator Data'!N133="No Data",1,IF('Indicator Data imputation'!H132&lt;&gt;"",1,0))</f>
        <v>0</v>
      </c>
      <c r="H129" s="170">
        <f>IF('Indicator Data'!O133="No Data",1,IF('Indicator Data imputation'!I132&lt;&gt;"",1,0))</f>
        <v>0</v>
      </c>
      <c r="I129" s="170">
        <f>IF('Indicator Data'!P133="No Data",1,IF('Indicator Data imputation'!J132&lt;&gt;"",1,0))</f>
        <v>0</v>
      </c>
      <c r="J129" s="170">
        <f>IF('Indicator Data'!Q133="No Data",1,IF('Indicator Data imputation'!K132&lt;&gt;"",1,0))</f>
        <v>0</v>
      </c>
      <c r="K129" s="170">
        <f>IF('Indicator Data'!R133="No Data",1,IF('Indicator Data imputation'!L132&lt;&gt;"",1,0))</f>
        <v>0</v>
      </c>
      <c r="L129" s="170">
        <f>IF('Indicator Data'!S133="No Data",1,IF('Indicator Data imputation'!M132&lt;&gt;"",1,0))</f>
        <v>0</v>
      </c>
      <c r="M129" s="170">
        <f>IF('Indicator Data'!T133="No Data",1,IF('Indicator Data imputation'!N132&lt;&gt;"",1,0))</f>
        <v>0</v>
      </c>
      <c r="N129" s="170">
        <f>IF('Indicator Data'!U133="No Data",1,IF('Indicator Data imputation'!O132&lt;&gt;"",1,0))</f>
        <v>0</v>
      </c>
      <c r="O129" s="170">
        <f>IF('Indicator Data'!V133="No Data",1,IF('Indicator Data imputation'!P132&lt;&gt;"",1,0))</f>
        <v>0</v>
      </c>
      <c r="P129" s="170">
        <f>IF('Indicator Data'!W133="No Data",1,IF('Indicator Data imputation'!Q132&lt;&gt;"",1,0))</f>
        <v>0</v>
      </c>
      <c r="Q129" s="170">
        <f>IF('Indicator Data'!X133="No Data",1,IF('Indicator Data imputation'!R132&lt;&gt;"",1,0))</f>
        <v>0</v>
      </c>
      <c r="R129" s="170">
        <f>IF('Indicator Data'!Y133="No Data",1,IF('Indicator Data imputation'!S132&lt;&gt;"",1,0))</f>
        <v>0</v>
      </c>
      <c r="S129" s="170">
        <f>IF('Indicator Data'!Z133="No Data",1,IF('Indicator Data imputation'!T132&lt;&gt;"",1,0))</f>
        <v>0</v>
      </c>
      <c r="T129" s="170">
        <f>IF('Indicator Data'!AA133="No Data",1,IF('Indicator Data imputation'!U132&lt;&gt;"",1,0))</f>
        <v>0</v>
      </c>
      <c r="U129" s="170">
        <f>IF('Indicator Data'!AB133="No Data",1,IF('Indicator Data imputation'!V132&lt;&gt;"",1,0))</f>
        <v>0</v>
      </c>
      <c r="V129" s="170">
        <f>IF('Indicator Data'!AC133="No Data",1,IF('Indicator Data imputation'!W132&lt;&gt;"",1,0))</f>
        <v>0</v>
      </c>
      <c r="W129" s="170">
        <f>IF('Indicator Data'!AD133="No Data",1,IF('Indicator Data imputation'!X132&lt;&gt;"",1,0))</f>
        <v>0</v>
      </c>
      <c r="X129" s="170">
        <f>IF('Indicator Data'!AE133="No Data",1,IF('Indicator Data imputation'!Y132&lt;&gt;"",1,0))</f>
        <v>0</v>
      </c>
      <c r="Y129" s="170">
        <f>IF('Indicator Data'!AF133="No Data",1,IF('Indicator Data imputation'!Z132&lt;&gt;"",1,0))</f>
        <v>0</v>
      </c>
      <c r="Z129" s="170">
        <f>IF('Indicator Data'!AG133="No Data",1,IF('Indicator Data imputation'!AA132&lt;&gt;"",1,0))</f>
        <v>0</v>
      </c>
      <c r="AA129" s="170">
        <f>IF('Indicator Data'!AH133="No Data",1,IF('Indicator Data imputation'!AB132&lt;&gt;"",1,0))</f>
        <v>0</v>
      </c>
      <c r="AB129" s="170">
        <f>IF('Indicator Data'!AI133="No Data",1,IF('Indicator Data imputation'!AC132&lt;&gt;"",1,0))</f>
        <v>0</v>
      </c>
      <c r="AC129" s="170">
        <f>IF('Indicator Data'!AJ133="No Data",1,IF('Indicator Data imputation'!AD132&lt;&gt;"",1,0))</f>
        <v>0</v>
      </c>
      <c r="AD129" s="170">
        <f>IF('Indicator Data'!AK133="No Data",1,IF('Indicator Data imputation'!AE132&lt;&gt;"",1,0))</f>
        <v>0</v>
      </c>
      <c r="AE129" s="170">
        <f>IF('Indicator Data'!AL133="No Data",1,IF('Indicator Data imputation'!AF132&lt;&gt;"",1,0))</f>
        <v>0</v>
      </c>
      <c r="AF129" s="170">
        <f>IF('Indicator Data'!AM133="No Data",1,IF('Indicator Data imputation'!AG132&lt;&gt;"",1,0))</f>
        <v>0</v>
      </c>
      <c r="AG129" s="170">
        <f>IF('Indicator Data'!AN133="No Data",1,IF('Indicator Data imputation'!AH132&lt;&gt;"",1,0))</f>
        <v>0</v>
      </c>
      <c r="AH129" s="170">
        <f>IF('Indicator Data'!AO133="No Data",1,IF('Indicator Data imputation'!AI132&lt;&gt;"",1,0))</f>
        <v>0</v>
      </c>
      <c r="AI129" s="170">
        <f>IF('Indicator Data'!AP133="No Data",1,IF('Indicator Data imputation'!AJ132&lt;&gt;"",1,0))</f>
        <v>0</v>
      </c>
      <c r="AJ129" s="170">
        <f>IF('Indicator Data'!AQ133="No Data",1,IF('Indicator Data imputation'!AK132&lt;&gt;"",1,0))</f>
        <v>0</v>
      </c>
      <c r="AK129" s="170">
        <f>IF('Indicator Data'!AR133="No Data",1,IF('Indicator Data imputation'!AL132&lt;&gt;"",1,0))</f>
        <v>0</v>
      </c>
      <c r="AL129" s="170">
        <f>IF('Indicator Data'!AS133="No Data",1,IF('Indicator Data imputation'!AM132&lt;&gt;"",1,0))</f>
        <v>0</v>
      </c>
      <c r="AM129" s="170">
        <f>IF('Indicator Data'!AT133="No Data",1,IF('Indicator Data imputation'!AN132&lt;&gt;"",1,0))</f>
        <v>0</v>
      </c>
      <c r="AN129" s="170">
        <f>IF('Indicator Data'!AU133="No Data",1,IF('Indicator Data imputation'!AO132&lt;&gt;"",1,0))</f>
        <v>0</v>
      </c>
      <c r="AO129" s="170">
        <f>IF('Indicator Data'!AV133="No Data",1,IF('Indicator Data imputation'!AP132&lt;&gt;"",1,0))</f>
        <v>0</v>
      </c>
      <c r="AP129" s="170">
        <f>IF('Indicator Data'!AW133="No Data",1,IF('Indicator Data imputation'!AQ132&lt;&gt;"",1,0))</f>
        <v>0</v>
      </c>
      <c r="AQ129" s="170">
        <f>IF('Indicator Data'!AX133="No Data",1,IF('Indicator Data imputation'!AR132&lt;&gt;"",1,0))</f>
        <v>0</v>
      </c>
      <c r="AR129" s="170">
        <f>IF('Indicator Data'!AY133="No Data",1,IF('Indicator Data imputation'!AS132&lt;&gt;"",1,0))</f>
        <v>0</v>
      </c>
      <c r="AS129" s="170">
        <f>IF('Indicator Data'!AZ133="No Data",1,IF('Indicator Data imputation'!AT132&lt;&gt;"",1,0))</f>
        <v>0</v>
      </c>
      <c r="AT129" s="170">
        <f>IF('Indicator Data'!BA133="No Data",1,IF('Indicator Data imputation'!AU132&lt;&gt;"",1,0))</f>
        <v>0</v>
      </c>
      <c r="AU129" s="170">
        <f>IF('Indicator Data'!BB133="No Data",1,IF('Indicator Data imputation'!AV132&lt;&gt;"",1,0))</f>
        <v>0</v>
      </c>
      <c r="AV129" s="170">
        <f>IF('Indicator Data'!BC133="No Data",1,IF('Indicator Data imputation'!AW132&lt;&gt;"",1,0))</f>
        <v>0</v>
      </c>
      <c r="AW129" s="170">
        <f>IF('Indicator Data'!BD133="No Data",1,IF('Indicator Data imputation'!AX132&lt;&gt;"",1,0))</f>
        <v>0</v>
      </c>
      <c r="AX129" s="170">
        <f>IF('Indicator Data'!BE133="No Data",1,IF('Indicator Data imputation'!AY132&lt;&gt;"",1,0))</f>
        <v>0</v>
      </c>
      <c r="AY129" s="170">
        <f>IF('Indicator Data'!BF133="No Data",1,IF('Indicator Data imputation'!AZ132&lt;&gt;"",1,0))</f>
        <v>0</v>
      </c>
      <c r="AZ129" s="170">
        <f>IF('Indicator Data'!BG133="No Data",1,IF('Indicator Data imputation'!BA132&lt;&gt;"",1,0))</f>
        <v>0</v>
      </c>
      <c r="BA129" s="5">
        <f t="shared" si="2"/>
        <v>0</v>
      </c>
      <c r="BB129" s="172">
        <f t="shared" si="3"/>
        <v>0</v>
      </c>
    </row>
    <row r="130" spans="1:54" x14ac:dyDescent="0.25">
      <c r="A130" s="5" t="s">
        <v>242</v>
      </c>
      <c r="B130" s="170">
        <f>IF('Indicator Data'!I134="No Data",1,IF('Indicator Data imputation'!C133&lt;&gt;"",1,0))</f>
        <v>0</v>
      </c>
      <c r="C130" s="170">
        <f>IF('Indicator Data'!J134="No Data",1,IF('Indicator Data imputation'!D133&lt;&gt;"",1,0))</f>
        <v>0</v>
      </c>
      <c r="D130" s="170">
        <f>IF('Indicator Data'!K134="No Data",1,IF('Indicator Data imputation'!E133&lt;&gt;"",1,0))</f>
        <v>0</v>
      </c>
      <c r="E130" s="170">
        <f>IF('Indicator Data'!L134="No Data",1,IF('Indicator Data imputation'!F133&lt;&gt;"",1,0))</f>
        <v>0</v>
      </c>
      <c r="F130" s="170">
        <f>IF('Indicator Data'!M134="No Data",1,IF('Indicator Data imputation'!G133&lt;&gt;"",1,0))</f>
        <v>0</v>
      </c>
      <c r="G130" s="170">
        <f>IF('Indicator Data'!N134="No Data",1,IF('Indicator Data imputation'!H133&lt;&gt;"",1,0))</f>
        <v>0</v>
      </c>
      <c r="H130" s="170">
        <f>IF('Indicator Data'!O134="No Data",1,IF('Indicator Data imputation'!I133&lt;&gt;"",1,0))</f>
        <v>0</v>
      </c>
      <c r="I130" s="170">
        <f>IF('Indicator Data'!P134="No Data",1,IF('Indicator Data imputation'!J133&lt;&gt;"",1,0))</f>
        <v>0</v>
      </c>
      <c r="J130" s="170">
        <f>IF('Indicator Data'!Q134="No Data",1,IF('Indicator Data imputation'!K133&lt;&gt;"",1,0))</f>
        <v>0</v>
      </c>
      <c r="K130" s="170">
        <f>IF('Indicator Data'!R134="No Data",1,IF('Indicator Data imputation'!L133&lt;&gt;"",1,0))</f>
        <v>1</v>
      </c>
      <c r="L130" s="170">
        <f>IF('Indicator Data'!S134="No Data",1,IF('Indicator Data imputation'!M133&lt;&gt;"",1,0))</f>
        <v>0</v>
      </c>
      <c r="M130" s="170">
        <f>IF('Indicator Data'!T134="No Data",1,IF('Indicator Data imputation'!N133&lt;&gt;"",1,0))</f>
        <v>0</v>
      </c>
      <c r="N130" s="170">
        <f>IF('Indicator Data'!U134="No Data",1,IF('Indicator Data imputation'!O133&lt;&gt;"",1,0))</f>
        <v>0</v>
      </c>
      <c r="O130" s="170">
        <f>IF('Indicator Data'!V134="No Data",1,IF('Indicator Data imputation'!P133&lt;&gt;"",1,0))</f>
        <v>0</v>
      </c>
      <c r="P130" s="170">
        <f>IF('Indicator Data'!W134="No Data",1,IF('Indicator Data imputation'!Q133&lt;&gt;"",1,0))</f>
        <v>0</v>
      </c>
      <c r="Q130" s="170">
        <f>IF('Indicator Data'!X134="No Data",1,IF('Indicator Data imputation'!R133&lt;&gt;"",1,0))</f>
        <v>0</v>
      </c>
      <c r="R130" s="170">
        <f>IF('Indicator Data'!Y134="No Data",1,IF('Indicator Data imputation'!S133&lt;&gt;"",1,0))</f>
        <v>0</v>
      </c>
      <c r="S130" s="170">
        <f>IF('Indicator Data'!Z134="No Data",1,IF('Indicator Data imputation'!T133&lt;&gt;"",1,0))</f>
        <v>0</v>
      </c>
      <c r="T130" s="170">
        <f>IF('Indicator Data'!AA134="No Data",1,IF('Indicator Data imputation'!U133&lt;&gt;"",1,0))</f>
        <v>0</v>
      </c>
      <c r="U130" s="170">
        <f>IF('Indicator Data'!AB134="No Data",1,IF('Indicator Data imputation'!V133&lt;&gt;"",1,0))</f>
        <v>1</v>
      </c>
      <c r="V130" s="170">
        <f>IF('Indicator Data'!AC134="No Data",1,IF('Indicator Data imputation'!W133&lt;&gt;"",1,0))</f>
        <v>0</v>
      </c>
      <c r="W130" s="170">
        <f>IF('Indicator Data'!AD134="No Data",1,IF('Indicator Data imputation'!X133&lt;&gt;"",1,0))</f>
        <v>1</v>
      </c>
      <c r="X130" s="170">
        <f>IF('Indicator Data'!AE134="No Data",1,IF('Indicator Data imputation'!Y133&lt;&gt;"",1,0))</f>
        <v>1</v>
      </c>
      <c r="Y130" s="170">
        <f>IF('Indicator Data'!AF134="No Data",1,IF('Indicator Data imputation'!Z133&lt;&gt;"",1,0))</f>
        <v>1</v>
      </c>
      <c r="Z130" s="170">
        <f>IF('Indicator Data'!AG134="No Data",1,IF('Indicator Data imputation'!AA133&lt;&gt;"",1,0))</f>
        <v>1</v>
      </c>
      <c r="AA130" s="170">
        <f>IF('Indicator Data'!AH134="No Data",1,IF('Indicator Data imputation'!AB133&lt;&gt;"",1,0))</f>
        <v>0</v>
      </c>
      <c r="AB130" s="170">
        <f>IF('Indicator Data'!AI134="No Data",1,IF('Indicator Data imputation'!AC133&lt;&gt;"",1,0))</f>
        <v>0</v>
      </c>
      <c r="AC130" s="170">
        <f>IF('Indicator Data'!AJ134="No Data",1,IF('Indicator Data imputation'!AD133&lt;&gt;"",1,0))</f>
        <v>0</v>
      </c>
      <c r="AD130" s="170">
        <f>IF('Indicator Data'!AK134="No Data",1,IF('Indicator Data imputation'!AE133&lt;&gt;"",1,0))</f>
        <v>0</v>
      </c>
      <c r="AE130" s="170">
        <f>IF('Indicator Data'!AL134="No Data",1,IF('Indicator Data imputation'!AF133&lt;&gt;"",1,0))</f>
        <v>0</v>
      </c>
      <c r="AF130" s="170">
        <f>IF('Indicator Data'!AM134="No Data",1,IF('Indicator Data imputation'!AG133&lt;&gt;"",1,0))</f>
        <v>0</v>
      </c>
      <c r="AG130" s="170">
        <f>IF('Indicator Data'!AN134="No Data",1,IF('Indicator Data imputation'!AH133&lt;&gt;"",1,0))</f>
        <v>0</v>
      </c>
      <c r="AH130" s="170">
        <f>IF('Indicator Data'!AO134="No Data",1,IF('Indicator Data imputation'!AI133&lt;&gt;"",1,0))</f>
        <v>0</v>
      </c>
      <c r="AI130" s="170">
        <f>IF('Indicator Data'!AP134="No Data",1,IF('Indicator Data imputation'!AJ133&lt;&gt;"",1,0))</f>
        <v>1</v>
      </c>
      <c r="AJ130" s="170">
        <f>IF('Indicator Data'!AQ134="No Data",1,IF('Indicator Data imputation'!AK133&lt;&gt;"",1,0))</f>
        <v>1</v>
      </c>
      <c r="AK130" s="170">
        <f>IF('Indicator Data'!AR134="No Data",1,IF('Indicator Data imputation'!AL133&lt;&gt;"",1,0))</f>
        <v>0</v>
      </c>
      <c r="AL130" s="170">
        <f>IF('Indicator Data'!AS134="No Data",1,IF('Indicator Data imputation'!AM133&lt;&gt;"",1,0))</f>
        <v>0</v>
      </c>
      <c r="AM130" s="170">
        <f>IF('Indicator Data'!AT134="No Data",1,IF('Indicator Data imputation'!AN133&lt;&gt;"",1,0))</f>
        <v>1</v>
      </c>
      <c r="AN130" s="170">
        <f>IF('Indicator Data'!AU134="No Data",1,IF('Indicator Data imputation'!AO133&lt;&gt;"",1,0))</f>
        <v>1</v>
      </c>
      <c r="AO130" s="170">
        <f>IF('Indicator Data'!AV134="No Data",1,IF('Indicator Data imputation'!AP133&lt;&gt;"",1,0))</f>
        <v>0</v>
      </c>
      <c r="AP130" s="170">
        <f>IF('Indicator Data'!AW134="No Data",1,IF('Indicator Data imputation'!AQ133&lt;&gt;"",1,0))</f>
        <v>1</v>
      </c>
      <c r="AQ130" s="170">
        <f>IF('Indicator Data'!AX134="No Data",1,IF('Indicator Data imputation'!AR133&lt;&gt;"",1,0))</f>
        <v>0</v>
      </c>
      <c r="AR130" s="170">
        <f>IF('Indicator Data'!AY134="No Data",1,IF('Indicator Data imputation'!AS133&lt;&gt;"",1,0))</f>
        <v>0</v>
      </c>
      <c r="AS130" s="170">
        <f>IF('Indicator Data'!AZ134="No Data",1,IF('Indicator Data imputation'!AT133&lt;&gt;"",1,0))</f>
        <v>0</v>
      </c>
      <c r="AT130" s="170">
        <f>IF('Indicator Data'!BA134="No Data",1,IF('Indicator Data imputation'!AU133&lt;&gt;"",1,0))</f>
        <v>0</v>
      </c>
      <c r="AU130" s="170">
        <f>IF('Indicator Data'!BB134="No Data",1,IF('Indicator Data imputation'!AV133&lt;&gt;"",1,0))</f>
        <v>0</v>
      </c>
      <c r="AV130" s="170">
        <f>IF('Indicator Data'!BC134="No Data",1,IF('Indicator Data imputation'!AW133&lt;&gt;"",1,0))</f>
        <v>0</v>
      </c>
      <c r="AW130" s="170">
        <f>IF('Indicator Data'!BD134="No Data",1,IF('Indicator Data imputation'!AX133&lt;&gt;"",1,0))</f>
        <v>0</v>
      </c>
      <c r="AX130" s="170">
        <f>IF('Indicator Data'!BE134="No Data",1,IF('Indicator Data imputation'!AY133&lt;&gt;"",1,0))</f>
        <v>0</v>
      </c>
      <c r="AY130" s="170">
        <f>IF('Indicator Data'!BF134="No Data",1,IF('Indicator Data imputation'!AZ133&lt;&gt;"",1,0))</f>
        <v>0</v>
      </c>
      <c r="AZ130" s="170">
        <f>IF('Indicator Data'!BG134="No Data",1,IF('Indicator Data imputation'!BA133&lt;&gt;"",1,0))</f>
        <v>0</v>
      </c>
      <c r="BA130" s="5">
        <f t="shared" si="2"/>
        <v>11</v>
      </c>
      <c r="BB130" s="172">
        <f t="shared" si="3"/>
        <v>0.21568627450980393</v>
      </c>
    </row>
    <row r="131" spans="1:54" x14ac:dyDescent="0.25">
      <c r="A131" s="5" t="s">
        <v>237</v>
      </c>
      <c r="B131" s="170">
        <f>IF('Indicator Data'!I135="No Data",1,IF('Indicator Data imputation'!C134&lt;&gt;"",1,0))</f>
        <v>0</v>
      </c>
      <c r="C131" s="170">
        <f>IF('Indicator Data'!J135="No Data",1,IF('Indicator Data imputation'!D134&lt;&gt;"",1,0))</f>
        <v>0</v>
      </c>
      <c r="D131" s="170">
        <f>IF('Indicator Data'!K135="No Data",1,IF('Indicator Data imputation'!E134&lt;&gt;"",1,0))</f>
        <v>0</v>
      </c>
      <c r="E131" s="170">
        <f>IF('Indicator Data'!L135="No Data",1,IF('Indicator Data imputation'!F134&lt;&gt;"",1,0))</f>
        <v>0</v>
      </c>
      <c r="F131" s="170">
        <f>IF('Indicator Data'!M135="No Data",1,IF('Indicator Data imputation'!G134&lt;&gt;"",1,0))</f>
        <v>0</v>
      </c>
      <c r="G131" s="170">
        <f>IF('Indicator Data'!N135="No Data",1,IF('Indicator Data imputation'!H134&lt;&gt;"",1,0))</f>
        <v>0</v>
      </c>
      <c r="H131" s="170">
        <f>IF('Indicator Data'!O135="No Data",1,IF('Indicator Data imputation'!I134&lt;&gt;"",1,0))</f>
        <v>0</v>
      </c>
      <c r="I131" s="170">
        <f>IF('Indicator Data'!P135="No Data",1,IF('Indicator Data imputation'!J134&lt;&gt;"",1,0))</f>
        <v>0</v>
      </c>
      <c r="J131" s="170">
        <f>IF('Indicator Data'!Q135="No Data",1,IF('Indicator Data imputation'!K134&lt;&gt;"",1,0))</f>
        <v>0</v>
      </c>
      <c r="K131" s="170">
        <f>IF('Indicator Data'!R135="No Data",1,IF('Indicator Data imputation'!L134&lt;&gt;"",1,0))</f>
        <v>0</v>
      </c>
      <c r="L131" s="170">
        <f>IF('Indicator Data'!S135="No Data",1,IF('Indicator Data imputation'!M134&lt;&gt;"",1,0))</f>
        <v>0</v>
      </c>
      <c r="M131" s="170">
        <f>IF('Indicator Data'!T135="No Data",1,IF('Indicator Data imputation'!N134&lt;&gt;"",1,0))</f>
        <v>0</v>
      </c>
      <c r="N131" s="170">
        <f>IF('Indicator Data'!U135="No Data",1,IF('Indicator Data imputation'!O134&lt;&gt;"",1,0))</f>
        <v>0</v>
      </c>
      <c r="O131" s="170">
        <f>IF('Indicator Data'!V135="No Data",1,IF('Indicator Data imputation'!P134&lt;&gt;"",1,0))</f>
        <v>0</v>
      </c>
      <c r="P131" s="170">
        <f>IF('Indicator Data'!W135="No Data",1,IF('Indicator Data imputation'!Q134&lt;&gt;"",1,0))</f>
        <v>0</v>
      </c>
      <c r="Q131" s="170">
        <f>IF('Indicator Data'!X135="No Data",1,IF('Indicator Data imputation'!R134&lt;&gt;"",1,0))</f>
        <v>0</v>
      </c>
      <c r="R131" s="170">
        <f>IF('Indicator Data'!Y135="No Data",1,IF('Indicator Data imputation'!S134&lt;&gt;"",1,0))</f>
        <v>0</v>
      </c>
      <c r="S131" s="170">
        <f>IF('Indicator Data'!Z135="No Data",1,IF('Indicator Data imputation'!T134&lt;&gt;"",1,0))</f>
        <v>0</v>
      </c>
      <c r="T131" s="170">
        <f>IF('Indicator Data'!AA135="No Data",1,IF('Indicator Data imputation'!U134&lt;&gt;"",1,0))</f>
        <v>0</v>
      </c>
      <c r="U131" s="170">
        <f>IF('Indicator Data'!AB135="No Data",1,IF('Indicator Data imputation'!V134&lt;&gt;"",1,0))</f>
        <v>1</v>
      </c>
      <c r="V131" s="170">
        <f>IF('Indicator Data'!AC135="No Data",1,IF('Indicator Data imputation'!W134&lt;&gt;"",1,0))</f>
        <v>1</v>
      </c>
      <c r="W131" s="170">
        <f>IF('Indicator Data'!AD135="No Data",1,IF('Indicator Data imputation'!X134&lt;&gt;"",1,0))</f>
        <v>0</v>
      </c>
      <c r="X131" s="170">
        <f>IF('Indicator Data'!AE135="No Data",1,IF('Indicator Data imputation'!Y134&lt;&gt;"",1,0))</f>
        <v>1</v>
      </c>
      <c r="Y131" s="170">
        <f>IF('Indicator Data'!AF135="No Data",1,IF('Indicator Data imputation'!Z134&lt;&gt;"",1,0))</f>
        <v>1</v>
      </c>
      <c r="Z131" s="170">
        <f>IF('Indicator Data'!AG135="No Data",1,IF('Indicator Data imputation'!AA134&lt;&gt;"",1,0))</f>
        <v>0</v>
      </c>
      <c r="AA131" s="170">
        <f>IF('Indicator Data'!AH135="No Data",1,IF('Indicator Data imputation'!AB134&lt;&gt;"",1,0))</f>
        <v>0</v>
      </c>
      <c r="AB131" s="170">
        <f>IF('Indicator Data'!AI135="No Data",1,IF('Indicator Data imputation'!AC134&lt;&gt;"",1,0))</f>
        <v>0</v>
      </c>
      <c r="AC131" s="170">
        <f>IF('Indicator Data'!AJ135="No Data",1,IF('Indicator Data imputation'!AD134&lt;&gt;"",1,0))</f>
        <v>0</v>
      </c>
      <c r="AD131" s="170">
        <f>IF('Indicator Data'!AK135="No Data",1,IF('Indicator Data imputation'!AE134&lt;&gt;"",1,0))</f>
        <v>0</v>
      </c>
      <c r="AE131" s="170">
        <f>IF('Indicator Data'!AL135="No Data",1,IF('Indicator Data imputation'!AF134&lt;&gt;"",1,0))</f>
        <v>0</v>
      </c>
      <c r="AF131" s="170">
        <f>IF('Indicator Data'!AM135="No Data",1,IF('Indicator Data imputation'!AG134&lt;&gt;"",1,0))</f>
        <v>0</v>
      </c>
      <c r="AG131" s="170">
        <f>IF('Indicator Data'!AN135="No Data",1,IF('Indicator Data imputation'!AH134&lt;&gt;"",1,0))</f>
        <v>0</v>
      </c>
      <c r="AH131" s="170">
        <f>IF('Indicator Data'!AO135="No Data",1,IF('Indicator Data imputation'!AI134&lt;&gt;"",1,0))</f>
        <v>0</v>
      </c>
      <c r="AI131" s="170">
        <f>IF('Indicator Data'!AP135="No Data",1,IF('Indicator Data imputation'!AJ134&lt;&gt;"",1,0))</f>
        <v>1</v>
      </c>
      <c r="AJ131" s="170">
        <f>IF('Indicator Data'!AQ135="No Data",1,IF('Indicator Data imputation'!AK134&lt;&gt;"",1,0))</f>
        <v>1</v>
      </c>
      <c r="AK131" s="170">
        <f>IF('Indicator Data'!AR135="No Data",1,IF('Indicator Data imputation'!AL134&lt;&gt;"",1,0))</f>
        <v>0</v>
      </c>
      <c r="AL131" s="170">
        <f>IF('Indicator Data'!AS135="No Data",1,IF('Indicator Data imputation'!AM134&lt;&gt;"",1,0))</f>
        <v>0</v>
      </c>
      <c r="AM131" s="170">
        <f>IF('Indicator Data'!AT135="No Data",1,IF('Indicator Data imputation'!AN134&lt;&gt;"",1,0))</f>
        <v>1</v>
      </c>
      <c r="AN131" s="170">
        <f>IF('Indicator Data'!AU135="No Data",1,IF('Indicator Data imputation'!AO134&lt;&gt;"",1,0))</f>
        <v>1</v>
      </c>
      <c r="AO131" s="170">
        <f>IF('Indicator Data'!AV135="No Data",1,IF('Indicator Data imputation'!AP134&lt;&gt;"",1,0))</f>
        <v>0</v>
      </c>
      <c r="AP131" s="170">
        <f>IF('Indicator Data'!AW135="No Data",1,IF('Indicator Data imputation'!AQ134&lt;&gt;"",1,0))</f>
        <v>0</v>
      </c>
      <c r="AQ131" s="170">
        <f>IF('Indicator Data'!AX135="No Data",1,IF('Indicator Data imputation'!AR134&lt;&gt;"",1,0))</f>
        <v>0</v>
      </c>
      <c r="AR131" s="170">
        <f>IF('Indicator Data'!AY135="No Data",1,IF('Indicator Data imputation'!AS134&lt;&gt;"",1,0))</f>
        <v>0</v>
      </c>
      <c r="AS131" s="170">
        <f>IF('Indicator Data'!AZ135="No Data",1,IF('Indicator Data imputation'!AT134&lt;&gt;"",1,0))</f>
        <v>0</v>
      </c>
      <c r="AT131" s="170">
        <f>IF('Indicator Data'!BA135="No Data",1,IF('Indicator Data imputation'!AU134&lt;&gt;"",1,0))</f>
        <v>0</v>
      </c>
      <c r="AU131" s="170">
        <f>IF('Indicator Data'!BB135="No Data",1,IF('Indicator Data imputation'!AV134&lt;&gt;"",1,0))</f>
        <v>0</v>
      </c>
      <c r="AV131" s="170">
        <f>IF('Indicator Data'!BC135="No Data",1,IF('Indicator Data imputation'!AW134&lt;&gt;"",1,0))</f>
        <v>0</v>
      </c>
      <c r="AW131" s="170">
        <f>IF('Indicator Data'!BD135="No Data",1,IF('Indicator Data imputation'!AX134&lt;&gt;"",1,0))</f>
        <v>0</v>
      </c>
      <c r="AX131" s="170">
        <f>IF('Indicator Data'!BE135="No Data",1,IF('Indicator Data imputation'!AY134&lt;&gt;"",1,0))</f>
        <v>0</v>
      </c>
      <c r="AY131" s="170">
        <f>IF('Indicator Data'!BF135="No Data",1,IF('Indicator Data imputation'!AZ134&lt;&gt;"",1,0))</f>
        <v>0</v>
      </c>
      <c r="AZ131" s="170">
        <f>IF('Indicator Data'!BG135="No Data",1,IF('Indicator Data imputation'!BA134&lt;&gt;"",1,0))</f>
        <v>0</v>
      </c>
      <c r="BA131" s="5">
        <f t="shared" ref="BA131:BA192" si="4">SUM(B131:AZ131)</f>
        <v>8</v>
      </c>
      <c r="BB131" s="172">
        <f t="shared" ref="BB131:BB192" si="5">BA131/51</f>
        <v>0.15686274509803921</v>
      </c>
    </row>
    <row r="132" spans="1:54" x14ac:dyDescent="0.25">
      <c r="A132" s="5" t="s">
        <v>244</v>
      </c>
      <c r="B132" s="170">
        <f>IF('Indicator Data'!I136="No Data",1,IF('Indicator Data imputation'!C135&lt;&gt;"",1,0))</f>
        <v>0</v>
      </c>
      <c r="C132" s="170">
        <f>IF('Indicator Data'!J136="No Data",1,IF('Indicator Data imputation'!D135&lt;&gt;"",1,0))</f>
        <v>0</v>
      </c>
      <c r="D132" s="170">
        <f>IF('Indicator Data'!K136="No Data",1,IF('Indicator Data imputation'!E135&lt;&gt;"",1,0))</f>
        <v>0</v>
      </c>
      <c r="E132" s="170">
        <f>IF('Indicator Data'!L136="No Data",1,IF('Indicator Data imputation'!F135&lt;&gt;"",1,0))</f>
        <v>0</v>
      </c>
      <c r="F132" s="170">
        <f>IF('Indicator Data'!M136="No Data",1,IF('Indicator Data imputation'!G135&lt;&gt;"",1,0))</f>
        <v>0</v>
      </c>
      <c r="G132" s="170">
        <f>IF('Indicator Data'!N136="No Data",1,IF('Indicator Data imputation'!H135&lt;&gt;"",1,0))</f>
        <v>0</v>
      </c>
      <c r="H132" s="170">
        <f>IF('Indicator Data'!O136="No Data",1,IF('Indicator Data imputation'!I135&lt;&gt;"",1,0))</f>
        <v>0</v>
      </c>
      <c r="I132" s="170">
        <f>IF('Indicator Data'!P136="No Data",1,IF('Indicator Data imputation'!J135&lt;&gt;"",1,0))</f>
        <v>0</v>
      </c>
      <c r="J132" s="170">
        <f>IF('Indicator Data'!Q136="No Data",1,IF('Indicator Data imputation'!K135&lt;&gt;"",1,0))</f>
        <v>0</v>
      </c>
      <c r="K132" s="170">
        <f>IF('Indicator Data'!R136="No Data",1,IF('Indicator Data imputation'!L135&lt;&gt;"",1,0))</f>
        <v>1</v>
      </c>
      <c r="L132" s="170">
        <f>IF('Indicator Data'!S136="No Data",1,IF('Indicator Data imputation'!M135&lt;&gt;"",1,0))</f>
        <v>0</v>
      </c>
      <c r="M132" s="170">
        <f>IF('Indicator Data'!T136="No Data",1,IF('Indicator Data imputation'!N135&lt;&gt;"",1,0))</f>
        <v>0</v>
      </c>
      <c r="N132" s="170">
        <f>IF('Indicator Data'!U136="No Data",1,IF('Indicator Data imputation'!O135&lt;&gt;"",1,0))</f>
        <v>0</v>
      </c>
      <c r="O132" s="170">
        <f>IF('Indicator Data'!V136="No Data",1,IF('Indicator Data imputation'!P135&lt;&gt;"",1,0))</f>
        <v>0</v>
      </c>
      <c r="P132" s="170">
        <f>IF('Indicator Data'!W136="No Data",1,IF('Indicator Data imputation'!Q135&lt;&gt;"",1,0))</f>
        <v>0</v>
      </c>
      <c r="Q132" s="170">
        <f>IF('Indicator Data'!X136="No Data",1,IF('Indicator Data imputation'!R135&lt;&gt;"",1,0))</f>
        <v>0</v>
      </c>
      <c r="R132" s="170">
        <f>IF('Indicator Data'!Y136="No Data",1,IF('Indicator Data imputation'!S135&lt;&gt;"",1,0))</f>
        <v>0</v>
      </c>
      <c r="S132" s="170">
        <f>IF('Indicator Data'!Z136="No Data",1,IF('Indicator Data imputation'!T135&lt;&gt;"",1,0))</f>
        <v>0</v>
      </c>
      <c r="T132" s="170">
        <f>IF('Indicator Data'!AA136="No Data",1,IF('Indicator Data imputation'!U135&lt;&gt;"",1,0))</f>
        <v>0</v>
      </c>
      <c r="U132" s="170">
        <f>IF('Indicator Data'!AB136="No Data",1,IF('Indicator Data imputation'!V135&lt;&gt;"",1,0))</f>
        <v>0</v>
      </c>
      <c r="V132" s="170">
        <f>IF('Indicator Data'!AC136="No Data",1,IF('Indicator Data imputation'!W135&lt;&gt;"",1,0))</f>
        <v>0</v>
      </c>
      <c r="W132" s="170">
        <f>IF('Indicator Data'!AD136="No Data",1,IF('Indicator Data imputation'!X135&lt;&gt;"",1,0))</f>
        <v>0</v>
      </c>
      <c r="X132" s="170">
        <f>IF('Indicator Data'!AE136="No Data",1,IF('Indicator Data imputation'!Y135&lt;&gt;"",1,0))</f>
        <v>0</v>
      </c>
      <c r="Y132" s="170">
        <f>IF('Indicator Data'!AF136="No Data",1,IF('Indicator Data imputation'!Z135&lt;&gt;"",1,0))</f>
        <v>0</v>
      </c>
      <c r="Z132" s="170">
        <f>IF('Indicator Data'!AG136="No Data",1,IF('Indicator Data imputation'!AA135&lt;&gt;"",1,0))</f>
        <v>0</v>
      </c>
      <c r="AA132" s="170">
        <f>IF('Indicator Data'!AH136="No Data",1,IF('Indicator Data imputation'!AB135&lt;&gt;"",1,0))</f>
        <v>0</v>
      </c>
      <c r="AB132" s="170">
        <f>IF('Indicator Data'!AI136="No Data",1,IF('Indicator Data imputation'!AC135&lt;&gt;"",1,0))</f>
        <v>0</v>
      </c>
      <c r="AC132" s="170">
        <f>IF('Indicator Data'!AJ136="No Data",1,IF('Indicator Data imputation'!AD135&lt;&gt;"",1,0))</f>
        <v>0</v>
      </c>
      <c r="AD132" s="170">
        <f>IF('Indicator Data'!AK136="No Data",1,IF('Indicator Data imputation'!AE135&lt;&gt;"",1,0))</f>
        <v>0</v>
      </c>
      <c r="AE132" s="170">
        <f>IF('Indicator Data'!AL136="No Data",1,IF('Indicator Data imputation'!AF135&lt;&gt;"",1,0))</f>
        <v>0</v>
      </c>
      <c r="AF132" s="170">
        <f>IF('Indicator Data'!AM136="No Data",1,IF('Indicator Data imputation'!AG135&lt;&gt;"",1,0))</f>
        <v>0</v>
      </c>
      <c r="AG132" s="170">
        <f>IF('Indicator Data'!AN136="No Data",1,IF('Indicator Data imputation'!AH135&lt;&gt;"",1,0))</f>
        <v>0</v>
      </c>
      <c r="AH132" s="170">
        <f>IF('Indicator Data'!AO136="No Data",1,IF('Indicator Data imputation'!AI135&lt;&gt;"",1,0))</f>
        <v>0</v>
      </c>
      <c r="AI132" s="170">
        <f>IF('Indicator Data'!AP136="No Data",1,IF('Indicator Data imputation'!AJ135&lt;&gt;"",1,0))</f>
        <v>0</v>
      </c>
      <c r="AJ132" s="170">
        <f>IF('Indicator Data'!AQ136="No Data",1,IF('Indicator Data imputation'!AK135&lt;&gt;"",1,0))</f>
        <v>0</v>
      </c>
      <c r="AK132" s="170">
        <f>IF('Indicator Data'!AR136="No Data",1,IF('Indicator Data imputation'!AL135&lt;&gt;"",1,0))</f>
        <v>0</v>
      </c>
      <c r="AL132" s="170">
        <f>IF('Indicator Data'!AS136="No Data",1,IF('Indicator Data imputation'!AM135&lt;&gt;"",1,0))</f>
        <v>0</v>
      </c>
      <c r="AM132" s="170">
        <f>IF('Indicator Data'!AT136="No Data",1,IF('Indicator Data imputation'!AN135&lt;&gt;"",1,0))</f>
        <v>0</v>
      </c>
      <c r="AN132" s="170">
        <f>IF('Indicator Data'!AU136="No Data",1,IF('Indicator Data imputation'!AO135&lt;&gt;"",1,0))</f>
        <v>0</v>
      </c>
      <c r="AO132" s="170">
        <f>IF('Indicator Data'!AV136="No Data",1,IF('Indicator Data imputation'!AP135&lt;&gt;"",1,0))</f>
        <v>0</v>
      </c>
      <c r="AP132" s="170">
        <f>IF('Indicator Data'!AW136="No Data",1,IF('Indicator Data imputation'!AQ135&lt;&gt;"",1,0))</f>
        <v>0</v>
      </c>
      <c r="AQ132" s="170">
        <f>IF('Indicator Data'!AX136="No Data",1,IF('Indicator Data imputation'!AR135&lt;&gt;"",1,0))</f>
        <v>0</v>
      </c>
      <c r="AR132" s="170">
        <f>IF('Indicator Data'!AY136="No Data",1,IF('Indicator Data imputation'!AS135&lt;&gt;"",1,0))</f>
        <v>0</v>
      </c>
      <c r="AS132" s="170">
        <f>IF('Indicator Data'!AZ136="No Data",1,IF('Indicator Data imputation'!AT135&lt;&gt;"",1,0))</f>
        <v>0</v>
      </c>
      <c r="AT132" s="170">
        <f>IF('Indicator Data'!BA136="No Data",1,IF('Indicator Data imputation'!AU135&lt;&gt;"",1,0))</f>
        <v>0</v>
      </c>
      <c r="AU132" s="170">
        <f>IF('Indicator Data'!BB136="No Data",1,IF('Indicator Data imputation'!AV135&lt;&gt;"",1,0))</f>
        <v>0</v>
      </c>
      <c r="AV132" s="170">
        <f>IF('Indicator Data'!BC136="No Data",1,IF('Indicator Data imputation'!AW135&lt;&gt;"",1,0))</f>
        <v>0</v>
      </c>
      <c r="AW132" s="170">
        <f>IF('Indicator Data'!BD136="No Data",1,IF('Indicator Data imputation'!AX135&lt;&gt;"",1,0))</f>
        <v>0</v>
      </c>
      <c r="AX132" s="170">
        <f>IF('Indicator Data'!BE136="No Data",1,IF('Indicator Data imputation'!AY135&lt;&gt;"",1,0))</f>
        <v>0</v>
      </c>
      <c r="AY132" s="170">
        <f>IF('Indicator Data'!BF136="No Data",1,IF('Indicator Data imputation'!AZ135&lt;&gt;"",1,0))</f>
        <v>0</v>
      </c>
      <c r="AZ132" s="170">
        <f>IF('Indicator Data'!BG136="No Data",1,IF('Indicator Data imputation'!BA135&lt;&gt;"",1,0))</f>
        <v>0</v>
      </c>
      <c r="BA132" s="5">
        <f t="shared" si="4"/>
        <v>1</v>
      </c>
      <c r="BB132" s="172">
        <f t="shared" si="5"/>
        <v>1.9607843137254902E-2</v>
      </c>
    </row>
    <row r="133" spans="1:54" x14ac:dyDescent="0.25">
      <c r="A133" s="5" t="s">
        <v>246</v>
      </c>
      <c r="B133" s="170">
        <f>IF('Indicator Data'!I137="No Data",1,IF('Indicator Data imputation'!C136&lt;&gt;"",1,0))</f>
        <v>0</v>
      </c>
      <c r="C133" s="170">
        <f>IF('Indicator Data'!J137="No Data",1,IF('Indicator Data imputation'!D136&lt;&gt;"",1,0))</f>
        <v>0</v>
      </c>
      <c r="D133" s="170">
        <f>IF('Indicator Data'!K137="No Data",1,IF('Indicator Data imputation'!E136&lt;&gt;"",1,0))</f>
        <v>0</v>
      </c>
      <c r="E133" s="170">
        <f>IF('Indicator Data'!L137="No Data",1,IF('Indicator Data imputation'!F136&lt;&gt;"",1,0))</f>
        <v>0</v>
      </c>
      <c r="F133" s="170">
        <f>IF('Indicator Data'!M137="No Data",1,IF('Indicator Data imputation'!G136&lt;&gt;"",1,0))</f>
        <v>0</v>
      </c>
      <c r="G133" s="170">
        <f>IF('Indicator Data'!N137="No Data",1,IF('Indicator Data imputation'!H136&lt;&gt;"",1,0))</f>
        <v>0</v>
      </c>
      <c r="H133" s="170">
        <f>IF('Indicator Data'!O137="No Data",1,IF('Indicator Data imputation'!I136&lt;&gt;"",1,0))</f>
        <v>0</v>
      </c>
      <c r="I133" s="170">
        <f>IF('Indicator Data'!P137="No Data",1,IF('Indicator Data imputation'!J136&lt;&gt;"",1,0))</f>
        <v>0</v>
      </c>
      <c r="J133" s="170">
        <f>IF('Indicator Data'!Q137="No Data",1,IF('Indicator Data imputation'!K136&lt;&gt;"",1,0))</f>
        <v>0</v>
      </c>
      <c r="K133" s="170">
        <f>IF('Indicator Data'!R137="No Data",1,IF('Indicator Data imputation'!L136&lt;&gt;"",1,0))</f>
        <v>1</v>
      </c>
      <c r="L133" s="170">
        <f>IF('Indicator Data'!S137="No Data",1,IF('Indicator Data imputation'!M136&lt;&gt;"",1,0))</f>
        <v>0</v>
      </c>
      <c r="M133" s="170">
        <f>IF('Indicator Data'!T137="No Data",1,IF('Indicator Data imputation'!N136&lt;&gt;"",1,0))</f>
        <v>0</v>
      </c>
      <c r="N133" s="170">
        <f>IF('Indicator Data'!U137="No Data",1,IF('Indicator Data imputation'!O136&lt;&gt;"",1,0))</f>
        <v>0</v>
      </c>
      <c r="O133" s="170">
        <f>IF('Indicator Data'!V137="No Data",1,IF('Indicator Data imputation'!P136&lt;&gt;"",1,0))</f>
        <v>0</v>
      </c>
      <c r="P133" s="170">
        <f>IF('Indicator Data'!W137="No Data",1,IF('Indicator Data imputation'!Q136&lt;&gt;"",1,0))</f>
        <v>0</v>
      </c>
      <c r="Q133" s="170">
        <f>IF('Indicator Data'!X137="No Data",1,IF('Indicator Data imputation'!R136&lt;&gt;"",1,0))</f>
        <v>0</v>
      </c>
      <c r="R133" s="170">
        <f>IF('Indicator Data'!Y137="No Data",1,IF('Indicator Data imputation'!S136&lt;&gt;"",1,0))</f>
        <v>0</v>
      </c>
      <c r="S133" s="170">
        <f>IF('Indicator Data'!Z137="No Data",1,IF('Indicator Data imputation'!T136&lt;&gt;"",1,0))</f>
        <v>0</v>
      </c>
      <c r="T133" s="170">
        <f>IF('Indicator Data'!AA137="No Data",1,IF('Indicator Data imputation'!U136&lt;&gt;"",1,0))</f>
        <v>0</v>
      </c>
      <c r="U133" s="170">
        <f>IF('Indicator Data'!AB137="No Data",1,IF('Indicator Data imputation'!V136&lt;&gt;"",1,0))</f>
        <v>0</v>
      </c>
      <c r="V133" s="170">
        <f>IF('Indicator Data'!AC137="No Data",1,IF('Indicator Data imputation'!W136&lt;&gt;"",1,0))</f>
        <v>0</v>
      </c>
      <c r="W133" s="170">
        <f>IF('Indicator Data'!AD137="No Data",1,IF('Indicator Data imputation'!X136&lt;&gt;"",1,0))</f>
        <v>0</v>
      </c>
      <c r="X133" s="170">
        <f>IF('Indicator Data'!AE137="No Data",1,IF('Indicator Data imputation'!Y136&lt;&gt;"",1,0))</f>
        <v>0</v>
      </c>
      <c r="Y133" s="170">
        <f>IF('Indicator Data'!AF137="No Data",1,IF('Indicator Data imputation'!Z136&lt;&gt;"",1,0))</f>
        <v>0</v>
      </c>
      <c r="Z133" s="170">
        <f>IF('Indicator Data'!AG137="No Data",1,IF('Indicator Data imputation'!AA136&lt;&gt;"",1,0))</f>
        <v>0</v>
      </c>
      <c r="AA133" s="170">
        <f>IF('Indicator Data'!AH137="No Data",1,IF('Indicator Data imputation'!AB136&lt;&gt;"",1,0))</f>
        <v>0</v>
      </c>
      <c r="AB133" s="170">
        <f>IF('Indicator Data'!AI137="No Data",1,IF('Indicator Data imputation'!AC136&lt;&gt;"",1,0))</f>
        <v>0</v>
      </c>
      <c r="AC133" s="170">
        <f>IF('Indicator Data'!AJ137="No Data",1,IF('Indicator Data imputation'!AD136&lt;&gt;"",1,0))</f>
        <v>0</v>
      </c>
      <c r="AD133" s="170">
        <f>IF('Indicator Data'!AK137="No Data",1,IF('Indicator Data imputation'!AE136&lt;&gt;"",1,0))</f>
        <v>0</v>
      </c>
      <c r="AE133" s="170">
        <f>IF('Indicator Data'!AL137="No Data",1,IF('Indicator Data imputation'!AF136&lt;&gt;"",1,0))</f>
        <v>0</v>
      </c>
      <c r="AF133" s="170">
        <f>IF('Indicator Data'!AM137="No Data",1,IF('Indicator Data imputation'!AG136&lt;&gt;"",1,0))</f>
        <v>0</v>
      </c>
      <c r="AG133" s="170">
        <f>IF('Indicator Data'!AN137="No Data",1,IF('Indicator Data imputation'!AH136&lt;&gt;"",1,0))</f>
        <v>0</v>
      </c>
      <c r="AH133" s="170">
        <f>IF('Indicator Data'!AO137="No Data",1,IF('Indicator Data imputation'!AI136&lt;&gt;"",1,0))</f>
        <v>0</v>
      </c>
      <c r="AI133" s="170">
        <f>IF('Indicator Data'!AP137="No Data",1,IF('Indicator Data imputation'!AJ136&lt;&gt;"",1,0))</f>
        <v>1</v>
      </c>
      <c r="AJ133" s="170">
        <f>IF('Indicator Data'!AQ137="No Data",1,IF('Indicator Data imputation'!AK136&lt;&gt;"",1,0))</f>
        <v>1</v>
      </c>
      <c r="AK133" s="170">
        <f>IF('Indicator Data'!AR137="No Data",1,IF('Indicator Data imputation'!AL136&lt;&gt;"",1,0))</f>
        <v>0</v>
      </c>
      <c r="AL133" s="170">
        <f>IF('Indicator Data'!AS137="No Data",1,IF('Indicator Data imputation'!AM136&lt;&gt;"",1,0))</f>
        <v>0</v>
      </c>
      <c r="AM133" s="170">
        <f>IF('Indicator Data'!AT137="No Data",1,IF('Indicator Data imputation'!AN136&lt;&gt;"",1,0))</f>
        <v>1</v>
      </c>
      <c r="AN133" s="170">
        <f>IF('Indicator Data'!AU137="No Data",1,IF('Indicator Data imputation'!AO136&lt;&gt;"",1,0))</f>
        <v>1</v>
      </c>
      <c r="AO133" s="170">
        <f>IF('Indicator Data'!AV137="No Data",1,IF('Indicator Data imputation'!AP136&lt;&gt;"",1,0))</f>
        <v>0</v>
      </c>
      <c r="AP133" s="170">
        <f>IF('Indicator Data'!AW137="No Data",1,IF('Indicator Data imputation'!AQ136&lt;&gt;"",1,0))</f>
        <v>0</v>
      </c>
      <c r="AQ133" s="170">
        <f>IF('Indicator Data'!AX137="No Data",1,IF('Indicator Data imputation'!AR136&lt;&gt;"",1,0))</f>
        <v>0</v>
      </c>
      <c r="AR133" s="170">
        <f>IF('Indicator Data'!AY137="No Data",1,IF('Indicator Data imputation'!AS136&lt;&gt;"",1,0))</f>
        <v>0</v>
      </c>
      <c r="AS133" s="170">
        <f>IF('Indicator Data'!AZ137="No Data",1,IF('Indicator Data imputation'!AT136&lt;&gt;"",1,0))</f>
        <v>0</v>
      </c>
      <c r="AT133" s="170">
        <f>IF('Indicator Data'!BA137="No Data",1,IF('Indicator Data imputation'!AU136&lt;&gt;"",1,0))</f>
        <v>0</v>
      </c>
      <c r="AU133" s="170">
        <f>IF('Indicator Data'!BB137="No Data",1,IF('Indicator Data imputation'!AV136&lt;&gt;"",1,0))</f>
        <v>0</v>
      </c>
      <c r="AV133" s="170">
        <f>IF('Indicator Data'!BC137="No Data",1,IF('Indicator Data imputation'!AW136&lt;&gt;"",1,0))</f>
        <v>0</v>
      </c>
      <c r="AW133" s="170">
        <f>IF('Indicator Data'!BD137="No Data",1,IF('Indicator Data imputation'!AX136&lt;&gt;"",1,0))</f>
        <v>0</v>
      </c>
      <c r="AX133" s="170">
        <f>IF('Indicator Data'!BE137="No Data",1,IF('Indicator Data imputation'!AY136&lt;&gt;"",1,0))</f>
        <v>0</v>
      </c>
      <c r="AY133" s="170">
        <f>IF('Indicator Data'!BF137="No Data",1,IF('Indicator Data imputation'!AZ136&lt;&gt;"",1,0))</f>
        <v>0</v>
      </c>
      <c r="AZ133" s="170">
        <f>IF('Indicator Data'!BG137="No Data",1,IF('Indicator Data imputation'!BA136&lt;&gt;"",1,0))</f>
        <v>0</v>
      </c>
      <c r="BA133" s="5">
        <f t="shared" si="4"/>
        <v>5</v>
      </c>
      <c r="BB133" s="172">
        <f t="shared" si="5"/>
        <v>9.8039215686274508E-2</v>
      </c>
    </row>
    <row r="134" spans="1:54" x14ac:dyDescent="0.25">
      <c r="A134" s="5" t="s">
        <v>248</v>
      </c>
      <c r="B134" s="170">
        <f>IF('Indicator Data'!I138="No Data",1,IF('Indicator Data imputation'!C137&lt;&gt;"",1,0))</f>
        <v>0</v>
      </c>
      <c r="C134" s="170">
        <f>IF('Indicator Data'!J138="No Data",1,IF('Indicator Data imputation'!D137&lt;&gt;"",1,0))</f>
        <v>0</v>
      </c>
      <c r="D134" s="170">
        <f>IF('Indicator Data'!K138="No Data",1,IF('Indicator Data imputation'!E137&lt;&gt;"",1,0))</f>
        <v>0</v>
      </c>
      <c r="E134" s="170">
        <f>IF('Indicator Data'!L138="No Data",1,IF('Indicator Data imputation'!F137&lt;&gt;"",1,0))</f>
        <v>0</v>
      </c>
      <c r="F134" s="170">
        <f>IF('Indicator Data'!M138="No Data",1,IF('Indicator Data imputation'!G137&lt;&gt;"",1,0))</f>
        <v>0</v>
      </c>
      <c r="G134" s="170">
        <f>IF('Indicator Data'!N138="No Data",1,IF('Indicator Data imputation'!H137&lt;&gt;"",1,0))</f>
        <v>0</v>
      </c>
      <c r="H134" s="170">
        <f>IF('Indicator Data'!O138="No Data",1,IF('Indicator Data imputation'!I137&lt;&gt;"",1,0))</f>
        <v>0</v>
      </c>
      <c r="I134" s="170">
        <f>IF('Indicator Data'!P138="No Data",1,IF('Indicator Data imputation'!J137&lt;&gt;"",1,0))</f>
        <v>0</v>
      </c>
      <c r="J134" s="170">
        <f>IF('Indicator Data'!Q138="No Data",1,IF('Indicator Data imputation'!K137&lt;&gt;"",1,0))</f>
        <v>0</v>
      </c>
      <c r="K134" s="170">
        <f>IF('Indicator Data'!R138="No Data",1,IF('Indicator Data imputation'!L137&lt;&gt;"",1,0))</f>
        <v>1</v>
      </c>
      <c r="L134" s="170">
        <f>IF('Indicator Data'!S138="No Data",1,IF('Indicator Data imputation'!M137&lt;&gt;"",1,0))</f>
        <v>0</v>
      </c>
      <c r="M134" s="170">
        <f>IF('Indicator Data'!T138="No Data",1,IF('Indicator Data imputation'!N137&lt;&gt;"",1,0))</f>
        <v>0</v>
      </c>
      <c r="N134" s="170">
        <f>IF('Indicator Data'!U138="No Data",1,IF('Indicator Data imputation'!O137&lt;&gt;"",1,0))</f>
        <v>0</v>
      </c>
      <c r="O134" s="170">
        <f>IF('Indicator Data'!V138="No Data",1,IF('Indicator Data imputation'!P137&lt;&gt;"",1,0))</f>
        <v>0</v>
      </c>
      <c r="P134" s="170">
        <f>IF('Indicator Data'!W138="No Data",1,IF('Indicator Data imputation'!Q137&lt;&gt;"",1,0))</f>
        <v>0</v>
      </c>
      <c r="Q134" s="170">
        <f>IF('Indicator Data'!X138="No Data",1,IF('Indicator Data imputation'!R137&lt;&gt;"",1,0))</f>
        <v>0</v>
      </c>
      <c r="R134" s="170">
        <f>IF('Indicator Data'!Y138="No Data",1,IF('Indicator Data imputation'!S137&lt;&gt;"",1,0))</f>
        <v>0</v>
      </c>
      <c r="S134" s="170">
        <f>IF('Indicator Data'!Z138="No Data",1,IF('Indicator Data imputation'!T137&lt;&gt;"",1,0))</f>
        <v>0</v>
      </c>
      <c r="T134" s="170">
        <f>IF('Indicator Data'!AA138="No Data",1,IF('Indicator Data imputation'!U137&lt;&gt;"",1,0))</f>
        <v>0</v>
      </c>
      <c r="U134" s="170">
        <f>IF('Indicator Data'!AB138="No Data",1,IF('Indicator Data imputation'!V137&lt;&gt;"",1,0))</f>
        <v>0</v>
      </c>
      <c r="V134" s="170">
        <f>IF('Indicator Data'!AC138="No Data",1,IF('Indicator Data imputation'!W137&lt;&gt;"",1,0))</f>
        <v>0</v>
      </c>
      <c r="W134" s="170">
        <f>IF('Indicator Data'!AD138="No Data",1,IF('Indicator Data imputation'!X137&lt;&gt;"",1,0))</f>
        <v>0</v>
      </c>
      <c r="X134" s="170">
        <f>IF('Indicator Data'!AE138="No Data",1,IF('Indicator Data imputation'!Y137&lt;&gt;"",1,0))</f>
        <v>0</v>
      </c>
      <c r="Y134" s="170">
        <f>IF('Indicator Data'!AF138="No Data",1,IF('Indicator Data imputation'!Z137&lt;&gt;"",1,0))</f>
        <v>0</v>
      </c>
      <c r="Z134" s="170">
        <f>IF('Indicator Data'!AG138="No Data",1,IF('Indicator Data imputation'!AA137&lt;&gt;"",1,0))</f>
        <v>0</v>
      </c>
      <c r="AA134" s="170">
        <f>IF('Indicator Data'!AH138="No Data",1,IF('Indicator Data imputation'!AB137&lt;&gt;"",1,0))</f>
        <v>0</v>
      </c>
      <c r="AB134" s="170">
        <f>IF('Indicator Data'!AI138="No Data",1,IF('Indicator Data imputation'!AC137&lt;&gt;"",1,0))</f>
        <v>0</v>
      </c>
      <c r="AC134" s="170">
        <f>IF('Indicator Data'!AJ138="No Data",1,IF('Indicator Data imputation'!AD137&lt;&gt;"",1,0))</f>
        <v>0</v>
      </c>
      <c r="AD134" s="170">
        <f>IF('Indicator Data'!AK138="No Data",1,IF('Indicator Data imputation'!AE137&lt;&gt;"",1,0))</f>
        <v>0</v>
      </c>
      <c r="AE134" s="170">
        <f>IF('Indicator Data'!AL138="No Data",1,IF('Indicator Data imputation'!AF137&lt;&gt;"",1,0))</f>
        <v>0</v>
      </c>
      <c r="AF134" s="170">
        <f>IF('Indicator Data'!AM138="No Data",1,IF('Indicator Data imputation'!AG137&lt;&gt;"",1,0))</f>
        <v>0</v>
      </c>
      <c r="AG134" s="170">
        <f>IF('Indicator Data'!AN138="No Data",1,IF('Indicator Data imputation'!AH137&lt;&gt;"",1,0))</f>
        <v>0</v>
      </c>
      <c r="AH134" s="170">
        <f>IF('Indicator Data'!AO138="No Data",1,IF('Indicator Data imputation'!AI137&lt;&gt;"",1,0))</f>
        <v>0</v>
      </c>
      <c r="AI134" s="170">
        <f>IF('Indicator Data'!AP138="No Data",1,IF('Indicator Data imputation'!AJ137&lt;&gt;"",1,0))</f>
        <v>0</v>
      </c>
      <c r="AJ134" s="170">
        <f>IF('Indicator Data'!AQ138="No Data",1,IF('Indicator Data imputation'!AK137&lt;&gt;"",1,0))</f>
        <v>0</v>
      </c>
      <c r="AK134" s="170">
        <f>IF('Indicator Data'!AR138="No Data",1,IF('Indicator Data imputation'!AL137&lt;&gt;"",1,0))</f>
        <v>0</v>
      </c>
      <c r="AL134" s="170">
        <f>IF('Indicator Data'!AS138="No Data",1,IF('Indicator Data imputation'!AM137&lt;&gt;"",1,0))</f>
        <v>0</v>
      </c>
      <c r="AM134" s="170">
        <f>IF('Indicator Data'!AT138="No Data",1,IF('Indicator Data imputation'!AN137&lt;&gt;"",1,0))</f>
        <v>0</v>
      </c>
      <c r="AN134" s="170">
        <f>IF('Indicator Data'!AU138="No Data",1,IF('Indicator Data imputation'!AO137&lt;&gt;"",1,0))</f>
        <v>0</v>
      </c>
      <c r="AO134" s="170">
        <f>IF('Indicator Data'!AV138="No Data",1,IF('Indicator Data imputation'!AP137&lt;&gt;"",1,0))</f>
        <v>0</v>
      </c>
      <c r="AP134" s="170">
        <f>IF('Indicator Data'!AW138="No Data",1,IF('Indicator Data imputation'!AQ137&lt;&gt;"",1,0))</f>
        <v>0</v>
      </c>
      <c r="AQ134" s="170">
        <f>IF('Indicator Data'!AX138="No Data",1,IF('Indicator Data imputation'!AR137&lt;&gt;"",1,0))</f>
        <v>0</v>
      </c>
      <c r="AR134" s="170">
        <f>IF('Indicator Data'!AY138="No Data",1,IF('Indicator Data imputation'!AS137&lt;&gt;"",1,0))</f>
        <v>0</v>
      </c>
      <c r="AS134" s="170">
        <f>IF('Indicator Data'!AZ138="No Data",1,IF('Indicator Data imputation'!AT137&lt;&gt;"",1,0))</f>
        <v>0</v>
      </c>
      <c r="AT134" s="170">
        <f>IF('Indicator Data'!BA138="No Data",1,IF('Indicator Data imputation'!AU137&lt;&gt;"",1,0))</f>
        <v>0</v>
      </c>
      <c r="AU134" s="170">
        <f>IF('Indicator Data'!BB138="No Data",1,IF('Indicator Data imputation'!AV137&lt;&gt;"",1,0))</f>
        <v>0</v>
      </c>
      <c r="AV134" s="170">
        <f>IF('Indicator Data'!BC138="No Data",1,IF('Indicator Data imputation'!AW137&lt;&gt;"",1,0))</f>
        <v>0</v>
      </c>
      <c r="AW134" s="170">
        <f>IF('Indicator Data'!BD138="No Data",1,IF('Indicator Data imputation'!AX137&lt;&gt;"",1,0))</f>
        <v>0</v>
      </c>
      <c r="AX134" s="170">
        <f>IF('Indicator Data'!BE138="No Data",1,IF('Indicator Data imputation'!AY137&lt;&gt;"",1,0))</f>
        <v>0</v>
      </c>
      <c r="AY134" s="170">
        <f>IF('Indicator Data'!BF138="No Data",1,IF('Indicator Data imputation'!AZ137&lt;&gt;"",1,0))</f>
        <v>0</v>
      </c>
      <c r="AZ134" s="170">
        <f>IF('Indicator Data'!BG138="No Data",1,IF('Indicator Data imputation'!BA137&lt;&gt;"",1,0))</f>
        <v>0</v>
      </c>
      <c r="BA134" s="5">
        <f t="shared" si="4"/>
        <v>1</v>
      </c>
      <c r="BB134" s="172">
        <f t="shared" si="5"/>
        <v>1.9607843137254902E-2</v>
      </c>
    </row>
    <row r="135" spans="1:54" x14ac:dyDescent="0.25">
      <c r="A135" s="5" t="s">
        <v>250</v>
      </c>
      <c r="B135" s="170">
        <f>IF('Indicator Data'!I139="No Data",1,IF('Indicator Data imputation'!C138&lt;&gt;"",1,0))</f>
        <v>0</v>
      </c>
      <c r="C135" s="170">
        <f>IF('Indicator Data'!J139="No Data",1,IF('Indicator Data imputation'!D138&lt;&gt;"",1,0))</f>
        <v>0</v>
      </c>
      <c r="D135" s="170">
        <f>IF('Indicator Data'!K139="No Data",1,IF('Indicator Data imputation'!E138&lt;&gt;"",1,0))</f>
        <v>0</v>
      </c>
      <c r="E135" s="170">
        <f>IF('Indicator Data'!L139="No Data",1,IF('Indicator Data imputation'!F138&lt;&gt;"",1,0))</f>
        <v>0</v>
      </c>
      <c r="F135" s="170">
        <f>IF('Indicator Data'!M139="No Data",1,IF('Indicator Data imputation'!G138&lt;&gt;"",1,0))</f>
        <v>0</v>
      </c>
      <c r="G135" s="170">
        <f>IF('Indicator Data'!N139="No Data",1,IF('Indicator Data imputation'!H138&lt;&gt;"",1,0))</f>
        <v>0</v>
      </c>
      <c r="H135" s="170">
        <f>IF('Indicator Data'!O139="No Data",1,IF('Indicator Data imputation'!I138&lt;&gt;"",1,0))</f>
        <v>0</v>
      </c>
      <c r="I135" s="170">
        <f>IF('Indicator Data'!P139="No Data",1,IF('Indicator Data imputation'!J138&lt;&gt;"",1,0))</f>
        <v>0</v>
      </c>
      <c r="J135" s="170">
        <f>IF('Indicator Data'!Q139="No Data",1,IF('Indicator Data imputation'!K138&lt;&gt;"",1,0))</f>
        <v>0</v>
      </c>
      <c r="K135" s="170">
        <f>IF('Indicator Data'!R139="No Data",1,IF('Indicator Data imputation'!L138&lt;&gt;"",1,0))</f>
        <v>0</v>
      </c>
      <c r="L135" s="170">
        <f>IF('Indicator Data'!S139="No Data",1,IF('Indicator Data imputation'!M138&lt;&gt;"",1,0))</f>
        <v>0</v>
      </c>
      <c r="M135" s="170">
        <f>IF('Indicator Data'!T139="No Data",1,IF('Indicator Data imputation'!N138&lt;&gt;"",1,0))</f>
        <v>0</v>
      </c>
      <c r="N135" s="170">
        <f>IF('Indicator Data'!U139="No Data",1,IF('Indicator Data imputation'!O138&lt;&gt;"",1,0))</f>
        <v>0</v>
      </c>
      <c r="O135" s="170">
        <f>IF('Indicator Data'!V139="No Data",1,IF('Indicator Data imputation'!P138&lt;&gt;"",1,0))</f>
        <v>0</v>
      </c>
      <c r="P135" s="170">
        <f>IF('Indicator Data'!W139="No Data",1,IF('Indicator Data imputation'!Q138&lt;&gt;"",1,0))</f>
        <v>0</v>
      </c>
      <c r="Q135" s="170">
        <f>IF('Indicator Data'!X139="No Data",1,IF('Indicator Data imputation'!R138&lt;&gt;"",1,0))</f>
        <v>0</v>
      </c>
      <c r="R135" s="170">
        <f>IF('Indicator Data'!Y139="No Data",1,IF('Indicator Data imputation'!S138&lt;&gt;"",1,0))</f>
        <v>0</v>
      </c>
      <c r="S135" s="170">
        <f>IF('Indicator Data'!Z139="No Data",1,IF('Indicator Data imputation'!T138&lt;&gt;"",1,0))</f>
        <v>0</v>
      </c>
      <c r="T135" s="170">
        <f>IF('Indicator Data'!AA139="No Data",1,IF('Indicator Data imputation'!U138&lt;&gt;"",1,0))</f>
        <v>0</v>
      </c>
      <c r="U135" s="170">
        <f>IF('Indicator Data'!AB139="No Data",1,IF('Indicator Data imputation'!V138&lt;&gt;"",1,0))</f>
        <v>0</v>
      </c>
      <c r="V135" s="170">
        <f>IF('Indicator Data'!AC139="No Data",1,IF('Indicator Data imputation'!W138&lt;&gt;"",1,0))</f>
        <v>0</v>
      </c>
      <c r="W135" s="170">
        <f>IF('Indicator Data'!AD139="No Data",1,IF('Indicator Data imputation'!X138&lt;&gt;"",1,0))</f>
        <v>0</v>
      </c>
      <c r="X135" s="170">
        <f>IF('Indicator Data'!AE139="No Data",1,IF('Indicator Data imputation'!Y138&lt;&gt;"",1,0))</f>
        <v>0</v>
      </c>
      <c r="Y135" s="170">
        <f>IF('Indicator Data'!AF139="No Data",1,IF('Indicator Data imputation'!Z138&lt;&gt;"",1,0))</f>
        <v>0</v>
      </c>
      <c r="Z135" s="170">
        <f>IF('Indicator Data'!AG139="No Data",1,IF('Indicator Data imputation'!AA138&lt;&gt;"",1,0))</f>
        <v>0</v>
      </c>
      <c r="AA135" s="170">
        <f>IF('Indicator Data'!AH139="No Data",1,IF('Indicator Data imputation'!AB138&lt;&gt;"",1,0))</f>
        <v>0</v>
      </c>
      <c r="AB135" s="170">
        <f>IF('Indicator Data'!AI139="No Data",1,IF('Indicator Data imputation'!AC138&lt;&gt;"",1,0))</f>
        <v>0</v>
      </c>
      <c r="AC135" s="170">
        <f>IF('Indicator Data'!AJ139="No Data",1,IF('Indicator Data imputation'!AD138&lt;&gt;"",1,0))</f>
        <v>0</v>
      </c>
      <c r="AD135" s="170">
        <f>IF('Indicator Data'!AK139="No Data",1,IF('Indicator Data imputation'!AE138&lt;&gt;"",1,0))</f>
        <v>0</v>
      </c>
      <c r="AE135" s="170">
        <f>IF('Indicator Data'!AL139="No Data",1,IF('Indicator Data imputation'!AF138&lt;&gt;"",1,0))</f>
        <v>0</v>
      </c>
      <c r="AF135" s="170">
        <f>IF('Indicator Data'!AM139="No Data",1,IF('Indicator Data imputation'!AG138&lt;&gt;"",1,0))</f>
        <v>0</v>
      </c>
      <c r="AG135" s="170">
        <f>IF('Indicator Data'!AN139="No Data",1,IF('Indicator Data imputation'!AH138&lt;&gt;"",1,0))</f>
        <v>0</v>
      </c>
      <c r="AH135" s="170">
        <f>IF('Indicator Data'!AO139="No Data",1,IF('Indicator Data imputation'!AI138&lt;&gt;"",1,0))</f>
        <v>0</v>
      </c>
      <c r="AI135" s="170">
        <f>IF('Indicator Data'!AP139="No Data",1,IF('Indicator Data imputation'!AJ138&lt;&gt;"",1,0))</f>
        <v>0</v>
      </c>
      <c r="AJ135" s="170">
        <f>IF('Indicator Data'!AQ139="No Data",1,IF('Indicator Data imputation'!AK138&lt;&gt;"",1,0))</f>
        <v>0</v>
      </c>
      <c r="AK135" s="170">
        <f>IF('Indicator Data'!AR139="No Data",1,IF('Indicator Data imputation'!AL138&lt;&gt;"",1,0))</f>
        <v>0</v>
      </c>
      <c r="AL135" s="170">
        <f>IF('Indicator Data'!AS139="No Data",1,IF('Indicator Data imputation'!AM138&lt;&gt;"",1,0))</f>
        <v>0</v>
      </c>
      <c r="AM135" s="170">
        <f>IF('Indicator Data'!AT139="No Data",1,IF('Indicator Data imputation'!AN138&lt;&gt;"",1,0))</f>
        <v>0</v>
      </c>
      <c r="AN135" s="170">
        <f>IF('Indicator Data'!AU139="No Data",1,IF('Indicator Data imputation'!AO138&lt;&gt;"",1,0))</f>
        <v>0</v>
      </c>
      <c r="AO135" s="170">
        <f>IF('Indicator Data'!AV139="No Data",1,IF('Indicator Data imputation'!AP138&lt;&gt;"",1,0))</f>
        <v>0</v>
      </c>
      <c r="AP135" s="170">
        <f>IF('Indicator Data'!AW139="No Data",1,IF('Indicator Data imputation'!AQ138&lt;&gt;"",1,0))</f>
        <v>0</v>
      </c>
      <c r="AQ135" s="170">
        <f>IF('Indicator Data'!AX139="No Data",1,IF('Indicator Data imputation'!AR138&lt;&gt;"",1,0))</f>
        <v>0</v>
      </c>
      <c r="AR135" s="170">
        <f>IF('Indicator Data'!AY139="No Data",1,IF('Indicator Data imputation'!AS138&lt;&gt;"",1,0))</f>
        <v>0</v>
      </c>
      <c r="AS135" s="170">
        <f>IF('Indicator Data'!AZ139="No Data",1,IF('Indicator Data imputation'!AT138&lt;&gt;"",1,0))</f>
        <v>0</v>
      </c>
      <c r="AT135" s="170">
        <f>IF('Indicator Data'!BA139="No Data",1,IF('Indicator Data imputation'!AU138&lt;&gt;"",1,0))</f>
        <v>0</v>
      </c>
      <c r="AU135" s="170">
        <f>IF('Indicator Data'!BB139="No Data",1,IF('Indicator Data imputation'!AV138&lt;&gt;"",1,0))</f>
        <v>0</v>
      </c>
      <c r="AV135" s="170">
        <f>IF('Indicator Data'!BC139="No Data",1,IF('Indicator Data imputation'!AW138&lt;&gt;"",1,0))</f>
        <v>0</v>
      </c>
      <c r="AW135" s="170">
        <f>IF('Indicator Data'!BD139="No Data",1,IF('Indicator Data imputation'!AX138&lt;&gt;"",1,0))</f>
        <v>0</v>
      </c>
      <c r="AX135" s="170">
        <f>IF('Indicator Data'!BE139="No Data",1,IF('Indicator Data imputation'!AY138&lt;&gt;"",1,0))</f>
        <v>0</v>
      </c>
      <c r="AY135" s="170">
        <f>IF('Indicator Data'!BF139="No Data",1,IF('Indicator Data imputation'!AZ138&lt;&gt;"",1,0))</f>
        <v>0</v>
      </c>
      <c r="AZ135" s="170">
        <f>IF('Indicator Data'!BG139="No Data",1,IF('Indicator Data imputation'!BA138&lt;&gt;"",1,0))</f>
        <v>0</v>
      </c>
      <c r="BA135" s="5">
        <f t="shared" si="4"/>
        <v>0</v>
      </c>
      <c r="BB135" s="172">
        <f t="shared" si="5"/>
        <v>0</v>
      </c>
    </row>
    <row r="136" spans="1:54" x14ac:dyDescent="0.25">
      <c r="A136" s="5" t="s">
        <v>252</v>
      </c>
      <c r="B136" s="170">
        <f>IF('Indicator Data'!I140="No Data",1,IF('Indicator Data imputation'!C139&lt;&gt;"",1,0))</f>
        <v>0</v>
      </c>
      <c r="C136" s="170">
        <f>IF('Indicator Data'!J140="No Data",1,IF('Indicator Data imputation'!D139&lt;&gt;"",1,0))</f>
        <v>0</v>
      </c>
      <c r="D136" s="170">
        <f>IF('Indicator Data'!K140="No Data",1,IF('Indicator Data imputation'!E139&lt;&gt;"",1,0))</f>
        <v>0</v>
      </c>
      <c r="E136" s="170">
        <f>IF('Indicator Data'!L140="No Data",1,IF('Indicator Data imputation'!F139&lt;&gt;"",1,0))</f>
        <v>0</v>
      </c>
      <c r="F136" s="170">
        <f>IF('Indicator Data'!M140="No Data",1,IF('Indicator Data imputation'!G139&lt;&gt;"",1,0))</f>
        <v>0</v>
      </c>
      <c r="G136" s="170">
        <f>IF('Indicator Data'!N140="No Data",1,IF('Indicator Data imputation'!H139&lt;&gt;"",1,0))</f>
        <v>0</v>
      </c>
      <c r="H136" s="170">
        <f>IF('Indicator Data'!O140="No Data",1,IF('Indicator Data imputation'!I139&lt;&gt;"",1,0))</f>
        <v>0</v>
      </c>
      <c r="I136" s="170">
        <f>IF('Indicator Data'!P140="No Data",1,IF('Indicator Data imputation'!J139&lt;&gt;"",1,0))</f>
        <v>0</v>
      </c>
      <c r="J136" s="170">
        <f>IF('Indicator Data'!Q140="No Data",1,IF('Indicator Data imputation'!K139&lt;&gt;"",1,0))</f>
        <v>0</v>
      </c>
      <c r="K136" s="170">
        <f>IF('Indicator Data'!R140="No Data",1,IF('Indicator Data imputation'!L139&lt;&gt;"",1,0))</f>
        <v>0</v>
      </c>
      <c r="L136" s="170">
        <f>IF('Indicator Data'!S140="No Data",1,IF('Indicator Data imputation'!M139&lt;&gt;"",1,0))</f>
        <v>0</v>
      </c>
      <c r="M136" s="170">
        <f>IF('Indicator Data'!T140="No Data",1,IF('Indicator Data imputation'!N139&lt;&gt;"",1,0))</f>
        <v>0</v>
      </c>
      <c r="N136" s="170">
        <f>IF('Indicator Data'!U140="No Data",1,IF('Indicator Data imputation'!O139&lt;&gt;"",1,0))</f>
        <v>0</v>
      </c>
      <c r="O136" s="170">
        <f>IF('Indicator Data'!V140="No Data",1,IF('Indicator Data imputation'!P139&lt;&gt;"",1,0))</f>
        <v>0</v>
      </c>
      <c r="P136" s="170">
        <f>IF('Indicator Data'!W140="No Data",1,IF('Indicator Data imputation'!Q139&lt;&gt;"",1,0))</f>
        <v>0</v>
      </c>
      <c r="Q136" s="170">
        <f>IF('Indicator Data'!X140="No Data",1,IF('Indicator Data imputation'!R139&lt;&gt;"",1,0))</f>
        <v>0</v>
      </c>
      <c r="R136" s="170">
        <f>IF('Indicator Data'!Y140="No Data",1,IF('Indicator Data imputation'!S139&lt;&gt;"",1,0))</f>
        <v>1</v>
      </c>
      <c r="S136" s="170">
        <f>IF('Indicator Data'!Z140="No Data",1,IF('Indicator Data imputation'!T139&lt;&gt;"",1,0))</f>
        <v>0</v>
      </c>
      <c r="T136" s="170">
        <f>IF('Indicator Data'!AA140="No Data",1,IF('Indicator Data imputation'!U139&lt;&gt;"",1,0))</f>
        <v>0</v>
      </c>
      <c r="U136" s="170">
        <f>IF('Indicator Data'!AB140="No Data",1,IF('Indicator Data imputation'!V139&lt;&gt;"",1,0))</f>
        <v>0</v>
      </c>
      <c r="V136" s="170">
        <f>IF('Indicator Data'!AC140="No Data",1,IF('Indicator Data imputation'!W139&lt;&gt;"",1,0))</f>
        <v>0</v>
      </c>
      <c r="W136" s="170">
        <f>IF('Indicator Data'!AD140="No Data",1,IF('Indicator Data imputation'!X139&lt;&gt;"",1,0))</f>
        <v>0</v>
      </c>
      <c r="X136" s="170">
        <f>IF('Indicator Data'!AE140="No Data",1,IF('Indicator Data imputation'!Y139&lt;&gt;"",1,0))</f>
        <v>0</v>
      </c>
      <c r="Y136" s="170">
        <f>IF('Indicator Data'!AF140="No Data",1,IF('Indicator Data imputation'!Z139&lt;&gt;"",1,0))</f>
        <v>0</v>
      </c>
      <c r="Z136" s="170">
        <f>IF('Indicator Data'!AG140="No Data",1,IF('Indicator Data imputation'!AA139&lt;&gt;"",1,0))</f>
        <v>0</v>
      </c>
      <c r="AA136" s="170">
        <f>IF('Indicator Data'!AH140="No Data",1,IF('Indicator Data imputation'!AB139&lt;&gt;"",1,0))</f>
        <v>0</v>
      </c>
      <c r="AB136" s="170">
        <f>IF('Indicator Data'!AI140="No Data",1,IF('Indicator Data imputation'!AC139&lt;&gt;"",1,0))</f>
        <v>0</v>
      </c>
      <c r="AC136" s="170">
        <f>IF('Indicator Data'!AJ140="No Data",1,IF('Indicator Data imputation'!AD139&lt;&gt;"",1,0))</f>
        <v>0</v>
      </c>
      <c r="AD136" s="170">
        <f>IF('Indicator Data'!AK140="No Data",1,IF('Indicator Data imputation'!AE139&lt;&gt;"",1,0))</f>
        <v>0</v>
      </c>
      <c r="AE136" s="170">
        <f>IF('Indicator Data'!AL140="No Data",1,IF('Indicator Data imputation'!AF139&lt;&gt;"",1,0))</f>
        <v>0</v>
      </c>
      <c r="AF136" s="170">
        <f>IF('Indicator Data'!AM140="No Data",1,IF('Indicator Data imputation'!AG139&lt;&gt;"",1,0))</f>
        <v>0</v>
      </c>
      <c r="AG136" s="170">
        <f>IF('Indicator Data'!AN140="No Data",1,IF('Indicator Data imputation'!AH139&lt;&gt;"",1,0))</f>
        <v>0</v>
      </c>
      <c r="AH136" s="170">
        <f>IF('Indicator Data'!AO140="No Data",1,IF('Indicator Data imputation'!AI139&lt;&gt;"",1,0))</f>
        <v>0</v>
      </c>
      <c r="AI136" s="170">
        <f>IF('Indicator Data'!AP140="No Data",1,IF('Indicator Data imputation'!AJ139&lt;&gt;"",1,0))</f>
        <v>0</v>
      </c>
      <c r="AJ136" s="170">
        <f>IF('Indicator Data'!AQ140="No Data",1,IF('Indicator Data imputation'!AK139&lt;&gt;"",1,0))</f>
        <v>0</v>
      </c>
      <c r="AK136" s="170">
        <f>IF('Indicator Data'!AR140="No Data",1,IF('Indicator Data imputation'!AL139&lt;&gt;"",1,0))</f>
        <v>0</v>
      </c>
      <c r="AL136" s="170">
        <f>IF('Indicator Data'!AS140="No Data",1,IF('Indicator Data imputation'!AM139&lt;&gt;"",1,0))</f>
        <v>0</v>
      </c>
      <c r="AM136" s="170">
        <f>IF('Indicator Data'!AT140="No Data",1,IF('Indicator Data imputation'!AN139&lt;&gt;"",1,0))</f>
        <v>0</v>
      </c>
      <c r="AN136" s="170">
        <f>IF('Indicator Data'!AU140="No Data",1,IF('Indicator Data imputation'!AO139&lt;&gt;"",1,0))</f>
        <v>0</v>
      </c>
      <c r="AO136" s="170">
        <f>IF('Indicator Data'!AV140="No Data",1,IF('Indicator Data imputation'!AP139&lt;&gt;"",1,0))</f>
        <v>0</v>
      </c>
      <c r="AP136" s="170">
        <f>IF('Indicator Data'!AW140="No Data",1,IF('Indicator Data imputation'!AQ139&lt;&gt;"",1,0))</f>
        <v>0</v>
      </c>
      <c r="AQ136" s="170">
        <f>IF('Indicator Data'!AX140="No Data",1,IF('Indicator Data imputation'!AR139&lt;&gt;"",1,0))</f>
        <v>0</v>
      </c>
      <c r="AR136" s="170">
        <f>IF('Indicator Data'!AY140="No Data",1,IF('Indicator Data imputation'!AS139&lt;&gt;"",1,0))</f>
        <v>0</v>
      </c>
      <c r="AS136" s="170">
        <f>IF('Indicator Data'!AZ140="No Data",1,IF('Indicator Data imputation'!AT139&lt;&gt;"",1,0))</f>
        <v>0</v>
      </c>
      <c r="AT136" s="170">
        <f>IF('Indicator Data'!BA140="No Data",1,IF('Indicator Data imputation'!AU139&lt;&gt;"",1,0))</f>
        <v>0</v>
      </c>
      <c r="AU136" s="170">
        <f>IF('Indicator Data'!BB140="No Data",1,IF('Indicator Data imputation'!AV139&lt;&gt;"",1,0))</f>
        <v>0</v>
      </c>
      <c r="AV136" s="170">
        <f>IF('Indicator Data'!BC140="No Data",1,IF('Indicator Data imputation'!AW139&lt;&gt;"",1,0))</f>
        <v>0</v>
      </c>
      <c r="AW136" s="170">
        <f>IF('Indicator Data'!BD140="No Data",1,IF('Indicator Data imputation'!AX139&lt;&gt;"",1,0))</f>
        <v>0</v>
      </c>
      <c r="AX136" s="170">
        <f>IF('Indicator Data'!BE140="No Data",1,IF('Indicator Data imputation'!AY139&lt;&gt;"",1,0))</f>
        <v>0</v>
      </c>
      <c r="AY136" s="170">
        <f>IF('Indicator Data'!BF140="No Data",1,IF('Indicator Data imputation'!AZ139&lt;&gt;"",1,0))</f>
        <v>0</v>
      </c>
      <c r="AZ136" s="170">
        <f>IF('Indicator Data'!BG140="No Data",1,IF('Indicator Data imputation'!BA139&lt;&gt;"",1,0))</f>
        <v>0</v>
      </c>
      <c r="BA136" s="5">
        <f t="shared" si="4"/>
        <v>1</v>
      </c>
      <c r="BB136" s="172">
        <f t="shared" si="5"/>
        <v>1.9607843137254902E-2</v>
      </c>
    </row>
    <row r="137" spans="1:54" x14ac:dyDescent="0.25">
      <c r="A137" s="5" t="s">
        <v>254</v>
      </c>
      <c r="B137" s="170">
        <f>IF('Indicator Data'!I141="No Data",1,IF('Indicator Data imputation'!C140&lt;&gt;"",1,0))</f>
        <v>0</v>
      </c>
      <c r="C137" s="170">
        <f>IF('Indicator Data'!J141="No Data",1,IF('Indicator Data imputation'!D140&lt;&gt;"",1,0))</f>
        <v>0</v>
      </c>
      <c r="D137" s="170">
        <f>IF('Indicator Data'!K141="No Data",1,IF('Indicator Data imputation'!E140&lt;&gt;"",1,0))</f>
        <v>0</v>
      </c>
      <c r="E137" s="170">
        <f>IF('Indicator Data'!L141="No Data",1,IF('Indicator Data imputation'!F140&lt;&gt;"",1,0))</f>
        <v>0</v>
      </c>
      <c r="F137" s="170">
        <f>IF('Indicator Data'!M141="No Data",1,IF('Indicator Data imputation'!G140&lt;&gt;"",1,0))</f>
        <v>0</v>
      </c>
      <c r="G137" s="170">
        <f>IF('Indicator Data'!N141="No Data",1,IF('Indicator Data imputation'!H140&lt;&gt;"",1,0))</f>
        <v>0</v>
      </c>
      <c r="H137" s="170">
        <f>IF('Indicator Data'!O141="No Data",1,IF('Indicator Data imputation'!I140&lt;&gt;"",1,0))</f>
        <v>0</v>
      </c>
      <c r="I137" s="170">
        <f>IF('Indicator Data'!P141="No Data",1,IF('Indicator Data imputation'!J140&lt;&gt;"",1,0))</f>
        <v>0</v>
      </c>
      <c r="J137" s="170">
        <f>IF('Indicator Data'!Q141="No Data",1,IF('Indicator Data imputation'!K140&lt;&gt;"",1,0))</f>
        <v>0</v>
      </c>
      <c r="K137" s="170">
        <f>IF('Indicator Data'!R141="No Data",1,IF('Indicator Data imputation'!L140&lt;&gt;"",1,0))</f>
        <v>1</v>
      </c>
      <c r="L137" s="170">
        <f>IF('Indicator Data'!S141="No Data",1,IF('Indicator Data imputation'!M140&lt;&gt;"",1,0))</f>
        <v>0</v>
      </c>
      <c r="M137" s="170">
        <f>IF('Indicator Data'!T141="No Data",1,IF('Indicator Data imputation'!N140&lt;&gt;"",1,0))</f>
        <v>0</v>
      </c>
      <c r="N137" s="170">
        <f>IF('Indicator Data'!U141="No Data",1,IF('Indicator Data imputation'!O140&lt;&gt;"",1,0))</f>
        <v>0</v>
      </c>
      <c r="O137" s="170">
        <f>IF('Indicator Data'!V141="No Data",1,IF('Indicator Data imputation'!P140&lt;&gt;"",1,0))</f>
        <v>1</v>
      </c>
      <c r="P137" s="170">
        <f>IF('Indicator Data'!W141="No Data",1,IF('Indicator Data imputation'!Q140&lt;&gt;"",1,0))</f>
        <v>0</v>
      </c>
      <c r="Q137" s="170">
        <f>IF('Indicator Data'!X141="No Data",1,IF('Indicator Data imputation'!R140&lt;&gt;"",1,0))</f>
        <v>1</v>
      </c>
      <c r="R137" s="170">
        <f>IF('Indicator Data'!Y141="No Data",1,IF('Indicator Data imputation'!S140&lt;&gt;"",1,0))</f>
        <v>0</v>
      </c>
      <c r="S137" s="170">
        <f>IF('Indicator Data'!Z141="No Data",1,IF('Indicator Data imputation'!T140&lt;&gt;"",1,0))</f>
        <v>0</v>
      </c>
      <c r="T137" s="170">
        <f>IF('Indicator Data'!AA141="No Data",1,IF('Indicator Data imputation'!U140&lt;&gt;"",1,0))</f>
        <v>0</v>
      </c>
      <c r="U137" s="170">
        <f>IF('Indicator Data'!AB141="No Data",1,IF('Indicator Data imputation'!V140&lt;&gt;"",1,0))</f>
        <v>0</v>
      </c>
      <c r="V137" s="170">
        <f>IF('Indicator Data'!AC141="No Data",1,IF('Indicator Data imputation'!W140&lt;&gt;"",1,0))</f>
        <v>0</v>
      </c>
      <c r="W137" s="170">
        <f>IF('Indicator Data'!AD141="No Data",1,IF('Indicator Data imputation'!X140&lt;&gt;"",1,0))</f>
        <v>0</v>
      </c>
      <c r="X137" s="170">
        <f>IF('Indicator Data'!AE141="No Data",1,IF('Indicator Data imputation'!Y140&lt;&gt;"",1,0))</f>
        <v>1</v>
      </c>
      <c r="Y137" s="170">
        <f>IF('Indicator Data'!AF141="No Data",1,IF('Indicator Data imputation'!Z140&lt;&gt;"",1,0))</f>
        <v>0</v>
      </c>
      <c r="Z137" s="170">
        <f>IF('Indicator Data'!AG141="No Data",1,IF('Indicator Data imputation'!AA140&lt;&gt;"",1,0))</f>
        <v>0</v>
      </c>
      <c r="AA137" s="170">
        <f>IF('Indicator Data'!AH141="No Data",1,IF('Indicator Data imputation'!AB140&lt;&gt;"",1,0))</f>
        <v>0</v>
      </c>
      <c r="AB137" s="170">
        <f>IF('Indicator Data'!AI141="No Data",1,IF('Indicator Data imputation'!AC140&lt;&gt;"",1,0))</f>
        <v>0</v>
      </c>
      <c r="AC137" s="170">
        <f>IF('Indicator Data'!AJ141="No Data",1,IF('Indicator Data imputation'!AD140&lt;&gt;"",1,0))</f>
        <v>0</v>
      </c>
      <c r="AD137" s="170">
        <f>IF('Indicator Data'!AK141="No Data",1,IF('Indicator Data imputation'!AE140&lt;&gt;"",1,0))</f>
        <v>0</v>
      </c>
      <c r="AE137" s="170">
        <f>IF('Indicator Data'!AL141="No Data",1,IF('Indicator Data imputation'!AF140&lt;&gt;"",1,0))</f>
        <v>0</v>
      </c>
      <c r="AF137" s="170">
        <f>IF('Indicator Data'!AM141="No Data",1,IF('Indicator Data imputation'!AG140&lt;&gt;"",1,0))</f>
        <v>0</v>
      </c>
      <c r="AG137" s="170">
        <f>IF('Indicator Data'!AN141="No Data",1,IF('Indicator Data imputation'!AH140&lt;&gt;"",1,0))</f>
        <v>0</v>
      </c>
      <c r="AH137" s="170">
        <f>IF('Indicator Data'!AO141="No Data",1,IF('Indicator Data imputation'!AI140&lt;&gt;"",1,0))</f>
        <v>0</v>
      </c>
      <c r="AI137" s="170">
        <f>IF('Indicator Data'!AP141="No Data",1,IF('Indicator Data imputation'!AJ140&lt;&gt;"",1,0))</f>
        <v>0</v>
      </c>
      <c r="AJ137" s="170">
        <f>IF('Indicator Data'!AQ141="No Data",1,IF('Indicator Data imputation'!AK140&lt;&gt;"",1,0))</f>
        <v>0</v>
      </c>
      <c r="AK137" s="170">
        <f>IF('Indicator Data'!AR141="No Data",1,IF('Indicator Data imputation'!AL140&lt;&gt;"",1,0))</f>
        <v>0</v>
      </c>
      <c r="AL137" s="170">
        <f>IF('Indicator Data'!AS141="No Data",1,IF('Indicator Data imputation'!AM140&lt;&gt;"",1,0))</f>
        <v>0</v>
      </c>
      <c r="AM137" s="170">
        <f>IF('Indicator Data'!AT141="No Data",1,IF('Indicator Data imputation'!AN140&lt;&gt;"",1,0))</f>
        <v>0</v>
      </c>
      <c r="AN137" s="170">
        <f>IF('Indicator Data'!AU141="No Data",1,IF('Indicator Data imputation'!AO140&lt;&gt;"",1,0))</f>
        <v>0</v>
      </c>
      <c r="AO137" s="170">
        <f>IF('Indicator Data'!AV141="No Data",1,IF('Indicator Data imputation'!AP140&lt;&gt;"",1,0))</f>
        <v>0</v>
      </c>
      <c r="AP137" s="170">
        <f>IF('Indicator Data'!AW141="No Data",1,IF('Indicator Data imputation'!AQ140&lt;&gt;"",1,0))</f>
        <v>0</v>
      </c>
      <c r="AQ137" s="170">
        <f>IF('Indicator Data'!AX141="No Data",1,IF('Indicator Data imputation'!AR140&lt;&gt;"",1,0))</f>
        <v>0</v>
      </c>
      <c r="AR137" s="170">
        <f>IF('Indicator Data'!AY141="No Data",1,IF('Indicator Data imputation'!AS140&lt;&gt;"",1,0))</f>
        <v>0</v>
      </c>
      <c r="AS137" s="170">
        <f>IF('Indicator Data'!AZ141="No Data",1,IF('Indicator Data imputation'!AT140&lt;&gt;"",1,0))</f>
        <v>0</v>
      </c>
      <c r="AT137" s="170">
        <f>IF('Indicator Data'!BA141="No Data",1,IF('Indicator Data imputation'!AU140&lt;&gt;"",1,0))</f>
        <v>0</v>
      </c>
      <c r="AU137" s="170">
        <f>IF('Indicator Data'!BB141="No Data",1,IF('Indicator Data imputation'!AV140&lt;&gt;"",1,0))</f>
        <v>0</v>
      </c>
      <c r="AV137" s="170">
        <f>IF('Indicator Data'!BC141="No Data",1,IF('Indicator Data imputation'!AW140&lt;&gt;"",1,0))</f>
        <v>0</v>
      </c>
      <c r="AW137" s="170">
        <f>IF('Indicator Data'!BD141="No Data",1,IF('Indicator Data imputation'!AX140&lt;&gt;"",1,0))</f>
        <v>0</v>
      </c>
      <c r="AX137" s="170">
        <f>IF('Indicator Data'!BE141="No Data",1,IF('Indicator Data imputation'!AY140&lt;&gt;"",1,0))</f>
        <v>0</v>
      </c>
      <c r="AY137" s="170">
        <f>IF('Indicator Data'!BF141="No Data",1,IF('Indicator Data imputation'!AZ140&lt;&gt;"",1,0))</f>
        <v>0</v>
      </c>
      <c r="AZ137" s="170">
        <f>IF('Indicator Data'!BG141="No Data",1,IF('Indicator Data imputation'!BA140&lt;&gt;"",1,0))</f>
        <v>0</v>
      </c>
      <c r="BA137" s="5">
        <f t="shared" si="4"/>
        <v>4</v>
      </c>
      <c r="BB137" s="172">
        <f t="shared" si="5"/>
        <v>7.8431372549019607E-2</v>
      </c>
    </row>
    <row r="138" spans="1:54" x14ac:dyDescent="0.25">
      <c r="A138" s="5" t="s">
        <v>256</v>
      </c>
      <c r="B138" s="170">
        <f>IF('Indicator Data'!I142="No Data",1,IF('Indicator Data imputation'!C141&lt;&gt;"",1,0))</f>
        <v>0</v>
      </c>
      <c r="C138" s="170">
        <f>IF('Indicator Data'!J142="No Data",1,IF('Indicator Data imputation'!D141&lt;&gt;"",1,0))</f>
        <v>0</v>
      </c>
      <c r="D138" s="170">
        <f>IF('Indicator Data'!K142="No Data",1,IF('Indicator Data imputation'!E141&lt;&gt;"",1,0))</f>
        <v>0</v>
      </c>
      <c r="E138" s="170">
        <f>IF('Indicator Data'!L142="No Data",1,IF('Indicator Data imputation'!F141&lt;&gt;"",1,0))</f>
        <v>0</v>
      </c>
      <c r="F138" s="170">
        <f>IF('Indicator Data'!M142="No Data",1,IF('Indicator Data imputation'!G141&lt;&gt;"",1,0))</f>
        <v>0</v>
      </c>
      <c r="G138" s="170">
        <f>IF('Indicator Data'!N142="No Data",1,IF('Indicator Data imputation'!H141&lt;&gt;"",1,0))</f>
        <v>0</v>
      </c>
      <c r="H138" s="170">
        <f>IF('Indicator Data'!O142="No Data",1,IF('Indicator Data imputation'!I141&lt;&gt;"",1,0))</f>
        <v>0</v>
      </c>
      <c r="I138" s="170">
        <f>IF('Indicator Data'!P142="No Data",1,IF('Indicator Data imputation'!J141&lt;&gt;"",1,0))</f>
        <v>0</v>
      </c>
      <c r="J138" s="170">
        <f>IF('Indicator Data'!Q142="No Data",1,IF('Indicator Data imputation'!K141&lt;&gt;"",1,0))</f>
        <v>0</v>
      </c>
      <c r="K138" s="170">
        <f>IF('Indicator Data'!R142="No Data",1,IF('Indicator Data imputation'!L141&lt;&gt;"",1,0))</f>
        <v>1</v>
      </c>
      <c r="L138" s="170">
        <f>IF('Indicator Data'!S142="No Data",1,IF('Indicator Data imputation'!M141&lt;&gt;"",1,0))</f>
        <v>0</v>
      </c>
      <c r="M138" s="170">
        <f>IF('Indicator Data'!T142="No Data",1,IF('Indicator Data imputation'!N141&lt;&gt;"",1,0))</f>
        <v>0</v>
      </c>
      <c r="N138" s="170">
        <f>IF('Indicator Data'!U142="No Data",1,IF('Indicator Data imputation'!O141&lt;&gt;"",1,0))</f>
        <v>0</v>
      </c>
      <c r="O138" s="170">
        <f>IF('Indicator Data'!V142="No Data",1,IF('Indicator Data imputation'!P141&lt;&gt;"",1,0))</f>
        <v>1</v>
      </c>
      <c r="P138" s="170">
        <f>IF('Indicator Data'!W142="No Data",1,IF('Indicator Data imputation'!Q141&lt;&gt;"",1,0))</f>
        <v>0</v>
      </c>
      <c r="Q138" s="170">
        <f>IF('Indicator Data'!X142="No Data",1,IF('Indicator Data imputation'!R141&lt;&gt;"",1,0))</f>
        <v>1</v>
      </c>
      <c r="R138" s="170">
        <f>IF('Indicator Data'!Y142="No Data",1,IF('Indicator Data imputation'!S141&lt;&gt;"",1,0))</f>
        <v>0</v>
      </c>
      <c r="S138" s="170">
        <f>IF('Indicator Data'!Z142="No Data",1,IF('Indicator Data imputation'!T141&lt;&gt;"",1,0))</f>
        <v>0</v>
      </c>
      <c r="T138" s="170">
        <f>IF('Indicator Data'!AA142="No Data",1,IF('Indicator Data imputation'!U141&lt;&gt;"",1,0))</f>
        <v>0</v>
      </c>
      <c r="U138" s="170">
        <f>IF('Indicator Data'!AB142="No Data",1,IF('Indicator Data imputation'!V141&lt;&gt;"",1,0))</f>
        <v>1</v>
      </c>
      <c r="V138" s="170">
        <f>IF('Indicator Data'!AC142="No Data",1,IF('Indicator Data imputation'!W141&lt;&gt;"",1,0))</f>
        <v>0</v>
      </c>
      <c r="W138" s="170">
        <f>IF('Indicator Data'!AD142="No Data",1,IF('Indicator Data imputation'!X141&lt;&gt;"",1,0))</f>
        <v>0</v>
      </c>
      <c r="X138" s="170">
        <f>IF('Indicator Data'!AE142="No Data",1,IF('Indicator Data imputation'!Y141&lt;&gt;"",1,0))</f>
        <v>1</v>
      </c>
      <c r="Y138" s="170">
        <f>IF('Indicator Data'!AF142="No Data",1,IF('Indicator Data imputation'!Z141&lt;&gt;"",1,0))</f>
        <v>0</v>
      </c>
      <c r="Z138" s="170">
        <f>IF('Indicator Data'!AG142="No Data",1,IF('Indicator Data imputation'!AA141&lt;&gt;"",1,0))</f>
        <v>0</v>
      </c>
      <c r="AA138" s="170">
        <f>IF('Indicator Data'!AH142="No Data",1,IF('Indicator Data imputation'!AB141&lt;&gt;"",1,0))</f>
        <v>0</v>
      </c>
      <c r="AB138" s="170">
        <f>IF('Indicator Data'!AI142="No Data",1,IF('Indicator Data imputation'!AC141&lt;&gt;"",1,0))</f>
        <v>0</v>
      </c>
      <c r="AC138" s="170">
        <f>IF('Indicator Data'!AJ142="No Data",1,IF('Indicator Data imputation'!AD141&lt;&gt;"",1,0))</f>
        <v>0</v>
      </c>
      <c r="AD138" s="170">
        <f>IF('Indicator Data'!AK142="No Data",1,IF('Indicator Data imputation'!AE141&lt;&gt;"",1,0))</f>
        <v>0</v>
      </c>
      <c r="AE138" s="170">
        <f>IF('Indicator Data'!AL142="No Data",1,IF('Indicator Data imputation'!AF141&lt;&gt;"",1,0))</f>
        <v>0</v>
      </c>
      <c r="AF138" s="170">
        <f>IF('Indicator Data'!AM142="No Data",1,IF('Indicator Data imputation'!AG141&lt;&gt;"",1,0))</f>
        <v>0</v>
      </c>
      <c r="AG138" s="170">
        <f>IF('Indicator Data'!AN142="No Data",1,IF('Indicator Data imputation'!AH141&lt;&gt;"",1,0))</f>
        <v>0</v>
      </c>
      <c r="AH138" s="170">
        <f>IF('Indicator Data'!AO142="No Data",1,IF('Indicator Data imputation'!AI141&lt;&gt;"",1,0))</f>
        <v>0</v>
      </c>
      <c r="AI138" s="170">
        <f>IF('Indicator Data'!AP142="No Data",1,IF('Indicator Data imputation'!AJ141&lt;&gt;"",1,0))</f>
        <v>0</v>
      </c>
      <c r="AJ138" s="170">
        <f>IF('Indicator Data'!AQ142="No Data",1,IF('Indicator Data imputation'!AK141&lt;&gt;"",1,0))</f>
        <v>0</v>
      </c>
      <c r="AK138" s="170">
        <f>IF('Indicator Data'!AR142="No Data",1,IF('Indicator Data imputation'!AL141&lt;&gt;"",1,0))</f>
        <v>0</v>
      </c>
      <c r="AL138" s="170">
        <f>IF('Indicator Data'!AS142="No Data",1,IF('Indicator Data imputation'!AM141&lt;&gt;"",1,0))</f>
        <v>0</v>
      </c>
      <c r="AM138" s="170">
        <f>IF('Indicator Data'!AT142="No Data",1,IF('Indicator Data imputation'!AN141&lt;&gt;"",1,0))</f>
        <v>0</v>
      </c>
      <c r="AN138" s="170">
        <f>IF('Indicator Data'!AU142="No Data",1,IF('Indicator Data imputation'!AO141&lt;&gt;"",1,0))</f>
        <v>0</v>
      </c>
      <c r="AO138" s="170">
        <f>IF('Indicator Data'!AV142="No Data",1,IF('Indicator Data imputation'!AP141&lt;&gt;"",1,0))</f>
        <v>0</v>
      </c>
      <c r="AP138" s="170">
        <f>IF('Indicator Data'!AW142="No Data",1,IF('Indicator Data imputation'!AQ141&lt;&gt;"",1,0))</f>
        <v>0</v>
      </c>
      <c r="AQ138" s="170">
        <f>IF('Indicator Data'!AX142="No Data",1,IF('Indicator Data imputation'!AR141&lt;&gt;"",1,0))</f>
        <v>0</v>
      </c>
      <c r="AR138" s="170">
        <f>IF('Indicator Data'!AY142="No Data",1,IF('Indicator Data imputation'!AS141&lt;&gt;"",1,0))</f>
        <v>0</v>
      </c>
      <c r="AS138" s="170">
        <f>IF('Indicator Data'!AZ142="No Data",1,IF('Indicator Data imputation'!AT141&lt;&gt;"",1,0))</f>
        <v>0</v>
      </c>
      <c r="AT138" s="170">
        <f>IF('Indicator Data'!BA142="No Data",1,IF('Indicator Data imputation'!AU141&lt;&gt;"",1,0))</f>
        <v>0</v>
      </c>
      <c r="AU138" s="170">
        <f>IF('Indicator Data'!BB142="No Data",1,IF('Indicator Data imputation'!AV141&lt;&gt;"",1,0))</f>
        <v>0</v>
      </c>
      <c r="AV138" s="170">
        <f>IF('Indicator Data'!BC142="No Data",1,IF('Indicator Data imputation'!AW141&lt;&gt;"",1,0))</f>
        <v>0</v>
      </c>
      <c r="AW138" s="170">
        <f>IF('Indicator Data'!BD142="No Data",1,IF('Indicator Data imputation'!AX141&lt;&gt;"",1,0))</f>
        <v>0</v>
      </c>
      <c r="AX138" s="170">
        <f>IF('Indicator Data'!BE142="No Data",1,IF('Indicator Data imputation'!AY141&lt;&gt;"",1,0))</f>
        <v>0</v>
      </c>
      <c r="AY138" s="170">
        <f>IF('Indicator Data'!BF142="No Data",1,IF('Indicator Data imputation'!AZ141&lt;&gt;"",1,0))</f>
        <v>0</v>
      </c>
      <c r="AZ138" s="170">
        <f>IF('Indicator Data'!BG142="No Data",1,IF('Indicator Data imputation'!BA141&lt;&gt;"",1,0))</f>
        <v>0</v>
      </c>
      <c r="BA138" s="5">
        <f t="shared" si="4"/>
        <v>5</v>
      </c>
      <c r="BB138" s="172">
        <f t="shared" si="5"/>
        <v>9.8039215686274508E-2</v>
      </c>
    </row>
    <row r="139" spans="1:54" x14ac:dyDescent="0.25">
      <c r="A139" s="5" t="s">
        <v>258</v>
      </c>
      <c r="B139" s="170">
        <f>IF('Indicator Data'!I143="No Data",1,IF('Indicator Data imputation'!C142&lt;&gt;"",1,0))</f>
        <v>0</v>
      </c>
      <c r="C139" s="170">
        <f>IF('Indicator Data'!J143="No Data",1,IF('Indicator Data imputation'!D142&lt;&gt;"",1,0))</f>
        <v>0</v>
      </c>
      <c r="D139" s="170">
        <f>IF('Indicator Data'!K143="No Data",1,IF('Indicator Data imputation'!E142&lt;&gt;"",1,0))</f>
        <v>0</v>
      </c>
      <c r="E139" s="170">
        <f>IF('Indicator Data'!L143="No Data",1,IF('Indicator Data imputation'!F142&lt;&gt;"",1,0))</f>
        <v>0</v>
      </c>
      <c r="F139" s="170">
        <f>IF('Indicator Data'!M143="No Data",1,IF('Indicator Data imputation'!G142&lt;&gt;"",1,0))</f>
        <v>0</v>
      </c>
      <c r="G139" s="170">
        <f>IF('Indicator Data'!N143="No Data",1,IF('Indicator Data imputation'!H142&lt;&gt;"",1,0))</f>
        <v>0</v>
      </c>
      <c r="H139" s="170">
        <f>IF('Indicator Data'!O143="No Data",1,IF('Indicator Data imputation'!I142&lt;&gt;"",1,0))</f>
        <v>0</v>
      </c>
      <c r="I139" s="170">
        <f>IF('Indicator Data'!P143="No Data",1,IF('Indicator Data imputation'!J142&lt;&gt;"",1,0))</f>
        <v>0</v>
      </c>
      <c r="J139" s="170">
        <f>IF('Indicator Data'!Q143="No Data",1,IF('Indicator Data imputation'!K142&lt;&gt;"",1,0))</f>
        <v>0</v>
      </c>
      <c r="K139" s="170">
        <f>IF('Indicator Data'!R143="No Data",1,IF('Indicator Data imputation'!L142&lt;&gt;"",1,0))</f>
        <v>1</v>
      </c>
      <c r="L139" s="170">
        <f>IF('Indicator Data'!S143="No Data",1,IF('Indicator Data imputation'!M142&lt;&gt;"",1,0))</f>
        <v>0</v>
      </c>
      <c r="M139" s="170">
        <f>IF('Indicator Data'!T143="No Data",1,IF('Indicator Data imputation'!N142&lt;&gt;"",1,0))</f>
        <v>0</v>
      </c>
      <c r="N139" s="170">
        <f>IF('Indicator Data'!U143="No Data",1,IF('Indicator Data imputation'!O142&lt;&gt;"",1,0))</f>
        <v>0</v>
      </c>
      <c r="O139" s="170">
        <f>IF('Indicator Data'!V143="No Data",1,IF('Indicator Data imputation'!P142&lt;&gt;"",1,0))</f>
        <v>1</v>
      </c>
      <c r="P139" s="170">
        <f>IF('Indicator Data'!W143="No Data",1,IF('Indicator Data imputation'!Q142&lt;&gt;"",1,0))</f>
        <v>0</v>
      </c>
      <c r="Q139" s="170">
        <f>IF('Indicator Data'!X143="No Data",1,IF('Indicator Data imputation'!R142&lt;&gt;"",1,0))</f>
        <v>1</v>
      </c>
      <c r="R139" s="170">
        <f>IF('Indicator Data'!Y143="No Data",1,IF('Indicator Data imputation'!S142&lt;&gt;"",1,0))</f>
        <v>0</v>
      </c>
      <c r="S139" s="170">
        <f>IF('Indicator Data'!Z143="No Data",1,IF('Indicator Data imputation'!T142&lt;&gt;"",1,0))</f>
        <v>0</v>
      </c>
      <c r="T139" s="170">
        <f>IF('Indicator Data'!AA143="No Data",1,IF('Indicator Data imputation'!U142&lt;&gt;"",1,0))</f>
        <v>0</v>
      </c>
      <c r="U139" s="170">
        <f>IF('Indicator Data'!AB143="No Data",1,IF('Indicator Data imputation'!V142&lt;&gt;"",1,0))</f>
        <v>0</v>
      </c>
      <c r="V139" s="170">
        <f>IF('Indicator Data'!AC143="No Data",1,IF('Indicator Data imputation'!W142&lt;&gt;"",1,0))</f>
        <v>0</v>
      </c>
      <c r="W139" s="170">
        <f>IF('Indicator Data'!AD143="No Data",1,IF('Indicator Data imputation'!X142&lt;&gt;"",1,0))</f>
        <v>0</v>
      </c>
      <c r="X139" s="170">
        <f>IF('Indicator Data'!AE143="No Data",1,IF('Indicator Data imputation'!Y142&lt;&gt;"",1,0))</f>
        <v>1</v>
      </c>
      <c r="Y139" s="170">
        <f>IF('Indicator Data'!AF143="No Data",1,IF('Indicator Data imputation'!Z142&lt;&gt;"",1,0))</f>
        <v>0</v>
      </c>
      <c r="Z139" s="170">
        <f>IF('Indicator Data'!AG143="No Data",1,IF('Indicator Data imputation'!AA142&lt;&gt;"",1,0))</f>
        <v>1</v>
      </c>
      <c r="AA139" s="170">
        <f>IF('Indicator Data'!AH143="No Data",1,IF('Indicator Data imputation'!AB142&lt;&gt;"",1,0))</f>
        <v>0</v>
      </c>
      <c r="AB139" s="170">
        <f>IF('Indicator Data'!AI143="No Data",1,IF('Indicator Data imputation'!AC142&lt;&gt;"",1,0))</f>
        <v>0</v>
      </c>
      <c r="AC139" s="170">
        <f>IF('Indicator Data'!AJ143="No Data",1,IF('Indicator Data imputation'!AD142&lt;&gt;"",1,0))</f>
        <v>0</v>
      </c>
      <c r="AD139" s="170">
        <f>IF('Indicator Data'!AK143="No Data",1,IF('Indicator Data imputation'!AE142&lt;&gt;"",1,0))</f>
        <v>0</v>
      </c>
      <c r="AE139" s="170">
        <f>IF('Indicator Data'!AL143="No Data",1,IF('Indicator Data imputation'!AF142&lt;&gt;"",1,0))</f>
        <v>0</v>
      </c>
      <c r="AF139" s="170">
        <f>IF('Indicator Data'!AM143="No Data",1,IF('Indicator Data imputation'!AG142&lt;&gt;"",1,0))</f>
        <v>0</v>
      </c>
      <c r="AG139" s="170">
        <f>IF('Indicator Data'!AN143="No Data",1,IF('Indicator Data imputation'!AH142&lt;&gt;"",1,0))</f>
        <v>0</v>
      </c>
      <c r="AH139" s="170">
        <f>IF('Indicator Data'!AO143="No Data",1,IF('Indicator Data imputation'!AI142&lt;&gt;"",1,0))</f>
        <v>0</v>
      </c>
      <c r="AI139" s="170">
        <f>IF('Indicator Data'!AP143="No Data",1,IF('Indicator Data imputation'!AJ142&lt;&gt;"",1,0))</f>
        <v>0</v>
      </c>
      <c r="AJ139" s="170">
        <f>IF('Indicator Data'!AQ143="No Data",1,IF('Indicator Data imputation'!AK142&lt;&gt;"",1,0))</f>
        <v>0</v>
      </c>
      <c r="AK139" s="170">
        <f>IF('Indicator Data'!AR143="No Data",1,IF('Indicator Data imputation'!AL142&lt;&gt;"",1,0))</f>
        <v>0</v>
      </c>
      <c r="AL139" s="170">
        <f>IF('Indicator Data'!AS143="No Data",1,IF('Indicator Data imputation'!AM142&lt;&gt;"",1,0))</f>
        <v>0</v>
      </c>
      <c r="AM139" s="170">
        <f>IF('Indicator Data'!AT143="No Data",1,IF('Indicator Data imputation'!AN142&lt;&gt;"",1,0))</f>
        <v>1</v>
      </c>
      <c r="AN139" s="170">
        <f>IF('Indicator Data'!AU143="No Data",1,IF('Indicator Data imputation'!AO142&lt;&gt;"",1,0))</f>
        <v>1</v>
      </c>
      <c r="AO139" s="170">
        <f>IF('Indicator Data'!AV143="No Data",1,IF('Indicator Data imputation'!AP142&lt;&gt;"",1,0))</f>
        <v>0</v>
      </c>
      <c r="AP139" s="170">
        <f>IF('Indicator Data'!AW143="No Data",1,IF('Indicator Data imputation'!AQ142&lt;&gt;"",1,0))</f>
        <v>0</v>
      </c>
      <c r="AQ139" s="170">
        <f>IF('Indicator Data'!AX143="No Data",1,IF('Indicator Data imputation'!AR142&lt;&gt;"",1,0))</f>
        <v>0</v>
      </c>
      <c r="AR139" s="170">
        <f>IF('Indicator Data'!AY143="No Data",1,IF('Indicator Data imputation'!AS142&lt;&gt;"",1,0))</f>
        <v>0</v>
      </c>
      <c r="AS139" s="170">
        <f>IF('Indicator Data'!AZ143="No Data",1,IF('Indicator Data imputation'!AT142&lt;&gt;"",1,0))</f>
        <v>0</v>
      </c>
      <c r="AT139" s="170">
        <f>IF('Indicator Data'!BA143="No Data",1,IF('Indicator Data imputation'!AU142&lt;&gt;"",1,0))</f>
        <v>0</v>
      </c>
      <c r="AU139" s="170">
        <f>IF('Indicator Data'!BB143="No Data",1,IF('Indicator Data imputation'!AV142&lt;&gt;"",1,0))</f>
        <v>0</v>
      </c>
      <c r="AV139" s="170">
        <f>IF('Indicator Data'!BC143="No Data",1,IF('Indicator Data imputation'!AW142&lt;&gt;"",1,0))</f>
        <v>0</v>
      </c>
      <c r="AW139" s="170">
        <f>IF('Indicator Data'!BD143="No Data",1,IF('Indicator Data imputation'!AX142&lt;&gt;"",1,0))</f>
        <v>0</v>
      </c>
      <c r="AX139" s="170">
        <f>IF('Indicator Data'!BE143="No Data",1,IF('Indicator Data imputation'!AY142&lt;&gt;"",1,0))</f>
        <v>0</v>
      </c>
      <c r="AY139" s="170">
        <f>IF('Indicator Data'!BF143="No Data",1,IF('Indicator Data imputation'!AZ142&lt;&gt;"",1,0))</f>
        <v>0</v>
      </c>
      <c r="AZ139" s="170">
        <f>IF('Indicator Data'!BG143="No Data",1,IF('Indicator Data imputation'!BA142&lt;&gt;"",1,0))</f>
        <v>0</v>
      </c>
      <c r="BA139" s="5">
        <f t="shared" si="4"/>
        <v>7</v>
      </c>
      <c r="BB139" s="172">
        <f t="shared" si="5"/>
        <v>0.13725490196078433</v>
      </c>
    </row>
    <row r="140" spans="1:54" x14ac:dyDescent="0.25">
      <c r="A140" s="5" t="s">
        <v>260</v>
      </c>
      <c r="B140" s="170">
        <f>IF('Indicator Data'!I144="No Data",1,IF('Indicator Data imputation'!C143&lt;&gt;"",1,0))</f>
        <v>0</v>
      </c>
      <c r="C140" s="170">
        <f>IF('Indicator Data'!J144="No Data",1,IF('Indicator Data imputation'!D143&lt;&gt;"",1,0))</f>
        <v>0</v>
      </c>
      <c r="D140" s="170">
        <f>IF('Indicator Data'!K144="No Data",1,IF('Indicator Data imputation'!E143&lt;&gt;"",1,0))</f>
        <v>0</v>
      </c>
      <c r="E140" s="170">
        <f>IF('Indicator Data'!L144="No Data",1,IF('Indicator Data imputation'!F143&lt;&gt;"",1,0))</f>
        <v>0</v>
      </c>
      <c r="F140" s="170">
        <f>IF('Indicator Data'!M144="No Data",1,IF('Indicator Data imputation'!G143&lt;&gt;"",1,0))</f>
        <v>0</v>
      </c>
      <c r="G140" s="170">
        <f>IF('Indicator Data'!N144="No Data",1,IF('Indicator Data imputation'!H143&lt;&gt;"",1,0))</f>
        <v>0</v>
      </c>
      <c r="H140" s="170">
        <f>IF('Indicator Data'!O144="No Data",1,IF('Indicator Data imputation'!I143&lt;&gt;"",1,0))</f>
        <v>0</v>
      </c>
      <c r="I140" s="170">
        <f>IF('Indicator Data'!P144="No Data",1,IF('Indicator Data imputation'!J143&lt;&gt;"",1,0))</f>
        <v>0</v>
      </c>
      <c r="J140" s="170">
        <f>IF('Indicator Data'!Q144="No Data",1,IF('Indicator Data imputation'!K143&lt;&gt;"",1,0))</f>
        <v>0</v>
      </c>
      <c r="K140" s="170">
        <f>IF('Indicator Data'!R144="No Data",1,IF('Indicator Data imputation'!L143&lt;&gt;"",1,0))</f>
        <v>1</v>
      </c>
      <c r="L140" s="170">
        <f>IF('Indicator Data'!S144="No Data",1,IF('Indicator Data imputation'!M143&lt;&gt;"",1,0))</f>
        <v>0</v>
      </c>
      <c r="M140" s="170">
        <f>IF('Indicator Data'!T144="No Data",1,IF('Indicator Data imputation'!N143&lt;&gt;"",1,0))</f>
        <v>0</v>
      </c>
      <c r="N140" s="170">
        <f>IF('Indicator Data'!U144="No Data",1,IF('Indicator Data imputation'!O143&lt;&gt;"",1,0))</f>
        <v>0</v>
      </c>
      <c r="O140" s="170">
        <f>IF('Indicator Data'!V144="No Data",1,IF('Indicator Data imputation'!P143&lt;&gt;"",1,0))</f>
        <v>1</v>
      </c>
      <c r="P140" s="170">
        <f>IF('Indicator Data'!W144="No Data",1,IF('Indicator Data imputation'!Q143&lt;&gt;"",1,0))</f>
        <v>0</v>
      </c>
      <c r="Q140" s="170">
        <f>IF('Indicator Data'!X144="No Data",1,IF('Indicator Data imputation'!R143&lt;&gt;"",1,0))</f>
        <v>1</v>
      </c>
      <c r="R140" s="170">
        <f>IF('Indicator Data'!Y144="No Data",1,IF('Indicator Data imputation'!S143&lt;&gt;"",1,0))</f>
        <v>0</v>
      </c>
      <c r="S140" s="170">
        <f>IF('Indicator Data'!Z144="No Data",1,IF('Indicator Data imputation'!T143&lt;&gt;"",1,0))</f>
        <v>0</v>
      </c>
      <c r="T140" s="170">
        <f>IF('Indicator Data'!AA144="No Data",1,IF('Indicator Data imputation'!U143&lt;&gt;"",1,0))</f>
        <v>0</v>
      </c>
      <c r="U140" s="170">
        <f>IF('Indicator Data'!AB144="No Data",1,IF('Indicator Data imputation'!V143&lt;&gt;"",1,0))</f>
        <v>0</v>
      </c>
      <c r="V140" s="170">
        <f>IF('Indicator Data'!AC144="No Data",1,IF('Indicator Data imputation'!W143&lt;&gt;"",1,0))</f>
        <v>0</v>
      </c>
      <c r="W140" s="170">
        <f>IF('Indicator Data'!AD144="No Data",1,IF('Indicator Data imputation'!X143&lt;&gt;"",1,0))</f>
        <v>0</v>
      </c>
      <c r="X140" s="170">
        <f>IF('Indicator Data'!AE144="No Data",1,IF('Indicator Data imputation'!Y143&lt;&gt;"",1,0))</f>
        <v>1</v>
      </c>
      <c r="Y140" s="170">
        <f>IF('Indicator Data'!AF144="No Data",1,IF('Indicator Data imputation'!Z143&lt;&gt;"",1,0))</f>
        <v>0</v>
      </c>
      <c r="Z140" s="170">
        <f>IF('Indicator Data'!AG144="No Data",1,IF('Indicator Data imputation'!AA143&lt;&gt;"",1,0))</f>
        <v>0</v>
      </c>
      <c r="AA140" s="170">
        <f>IF('Indicator Data'!AH144="No Data",1,IF('Indicator Data imputation'!AB143&lt;&gt;"",1,0))</f>
        <v>0</v>
      </c>
      <c r="AB140" s="170">
        <f>IF('Indicator Data'!AI144="No Data",1,IF('Indicator Data imputation'!AC143&lt;&gt;"",1,0))</f>
        <v>0</v>
      </c>
      <c r="AC140" s="170">
        <f>IF('Indicator Data'!AJ144="No Data",1,IF('Indicator Data imputation'!AD143&lt;&gt;"",1,0))</f>
        <v>0</v>
      </c>
      <c r="AD140" s="170">
        <f>IF('Indicator Data'!AK144="No Data",1,IF('Indicator Data imputation'!AE143&lt;&gt;"",1,0))</f>
        <v>0</v>
      </c>
      <c r="AE140" s="170">
        <f>IF('Indicator Data'!AL144="No Data",1,IF('Indicator Data imputation'!AF143&lt;&gt;"",1,0))</f>
        <v>0</v>
      </c>
      <c r="AF140" s="170">
        <f>IF('Indicator Data'!AM144="No Data",1,IF('Indicator Data imputation'!AG143&lt;&gt;"",1,0))</f>
        <v>0</v>
      </c>
      <c r="AG140" s="170">
        <f>IF('Indicator Data'!AN144="No Data",1,IF('Indicator Data imputation'!AH143&lt;&gt;"",1,0))</f>
        <v>0</v>
      </c>
      <c r="AH140" s="170">
        <f>IF('Indicator Data'!AO144="No Data",1,IF('Indicator Data imputation'!AI143&lt;&gt;"",1,0))</f>
        <v>0</v>
      </c>
      <c r="AI140" s="170">
        <f>IF('Indicator Data'!AP144="No Data",1,IF('Indicator Data imputation'!AJ143&lt;&gt;"",1,0))</f>
        <v>0</v>
      </c>
      <c r="AJ140" s="170">
        <f>IF('Indicator Data'!AQ144="No Data",1,IF('Indicator Data imputation'!AK143&lt;&gt;"",1,0))</f>
        <v>0</v>
      </c>
      <c r="AK140" s="170">
        <f>IF('Indicator Data'!AR144="No Data",1,IF('Indicator Data imputation'!AL143&lt;&gt;"",1,0))</f>
        <v>0</v>
      </c>
      <c r="AL140" s="170">
        <f>IF('Indicator Data'!AS144="No Data",1,IF('Indicator Data imputation'!AM143&lt;&gt;"",1,0))</f>
        <v>0</v>
      </c>
      <c r="AM140" s="170">
        <f>IF('Indicator Data'!AT144="No Data",1,IF('Indicator Data imputation'!AN143&lt;&gt;"",1,0))</f>
        <v>0</v>
      </c>
      <c r="AN140" s="170">
        <f>IF('Indicator Data'!AU144="No Data",1,IF('Indicator Data imputation'!AO143&lt;&gt;"",1,0))</f>
        <v>0</v>
      </c>
      <c r="AO140" s="170">
        <f>IF('Indicator Data'!AV144="No Data",1,IF('Indicator Data imputation'!AP143&lt;&gt;"",1,0))</f>
        <v>0</v>
      </c>
      <c r="AP140" s="170">
        <f>IF('Indicator Data'!AW144="No Data",1,IF('Indicator Data imputation'!AQ143&lt;&gt;"",1,0))</f>
        <v>0</v>
      </c>
      <c r="AQ140" s="170">
        <f>IF('Indicator Data'!AX144="No Data",1,IF('Indicator Data imputation'!AR143&lt;&gt;"",1,0))</f>
        <v>0</v>
      </c>
      <c r="AR140" s="170">
        <f>IF('Indicator Data'!AY144="No Data",1,IF('Indicator Data imputation'!AS143&lt;&gt;"",1,0))</f>
        <v>0</v>
      </c>
      <c r="AS140" s="170">
        <f>IF('Indicator Data'!AZ144="No Data",1,IF('Indicator Data imputation'!AT143&lt;&gt;"",1,0))</f>
        <v>0</v>
      </c>
      <c r="AT140" s="170">
        <f>IF('Indicator Data'!BA144="No Data",1,IF('Indicator Data imputation'!AU143&lt;&gt;"",1,0))</f>
        <v>0</v>
      </c>
      <c r="AU140" s="170">
        <f>IF('Indicator Data'!BB144="No Data",1,IF('Indicator Data imputation'!AV143&lt;&gt;"",1,0))</f>
        <v>0</v>
      </c>
      <c r="AV140" s="170">
        <f>IF('Indicator Data'!BC144="No Data",1,IF('Indicator Data imputation'!AW143&lt;&gt;"",1,0))</f>
        <v>0</v>
      </c>
      <c r="AW140" s="170">
        <f>IF('Indicator Data'!BD144="No Data",1,IF('Indicator Data imputation'!AX143&lt;&gt;"",1,0))</f>
        <v>0</v>
      </c>
      <c r="AX140" s="170">
        <f>IF('Indicator Data'!BE144="No Data",1,IF('Indicator Data imputation'!AY143&lt;&gt;"",1,0))</f>
        <v>0</v>
      </c>
      <c r="AY140" s="170">
        <f>IF('Indicator Data'!BF144="No Data",1,IF('Indicator Data imputation'!AZ143&lt;&gt;"",1,0))</f>
        <v>0</v>
      </c>
      <c r="AZ140" s="170">
        <f>IF('Indicator Data'!BG144="No Data",1,IF('Indicator Data imputation'!BA143&lt;&gt;"",1,0))</f>
        <v>0</v>
      </c>
      <c r="BA140" s="5">
        <f t="shared" si="4"/>
        <v>4</v>
      </c>
      <c r="BB140" s="172">
        <f t="shared" si="5"/>
        <v>7.8431372549019607E-2</v>
      </c>
    </row>
    <row r="141" spans="1:54" x14ac:dyDescent="0.25">
      <c r="A141" s="5" t="s">
        <v>262</v>
      </c>
      <c r="B141" s="170">
        <f>IF('Indicator Data'!I145="No Data",1,IF('Indicator Data imputation'!C144&lt;&gt;"",1,0))</f>
        <v>0</v>
      </c>
      <c r="C141" s="170">
        <f>IF('Indicator Data'!J145="No Data",1,IF('Indicator Data imputation'!D144&lt;&gt;"",1,0))</f>
        <v>0</v>
      </c>
      <c r="D141" s="170">
        <f>IF('Indicator Data'!K145="No Data",1,IF('Indicator Data imputation'!E144&lt;&gt;"",1,0))</f>
        <v>0</v>
      </c>
      <c r="E141" s="170">
        <f>IF('Indicator Data'!L145="No Data",1,IF('Indicator Data imputation'!F144&lt;&gt;"",1,0))</f>
        <v>0</v>
      </c>
      <c r="F141" s="170">
        <f>IF('Indicator Data'!M145="No Data",1,IF('Indicator Data imputation'!G144&lt;&gt;"",1,0))</f>
        <v>0</v>
      </c>
      <c r="G141" s="170">
        <f>IF('Indicator Data'!N145="No Data",1,IF('Indicator Data imputation'!H144&lt;&gt;"",1,0))</f>
        <v>0</v>
      </c>
      <c r="H141" s="170">
        <f>IF('Indicator Data'!O145="No Data",1,IF('Indicator Data imputation'!I144&lt;&gt;"",1,0))</f>
        <v>0</v>
      </c>
      <c r="I141" s="170">
        <f>IF('Indicator Data'!P145="No Data",1,IF('Indicator Data imputation'!J144&lt;&gt;"",1,0))</f>
        <v>0</v>
      </c>
      <c r="J141" s="170">
        <f>IF('Indicator Data'!Q145="No Data",1,IF('Indicator Data imputation'!K144&lt;&gt;"",1,0))</f>
        <v>0</v>
      </c>
      <c r="K141" s="170">
        <f>IF('Indicator Data'!R145="No Data",1,IF('Indicator Data imputation'!L144&lt;&gt;"",1,0))</f>
        <v>1</v>
      </c>
      <c r="L141" s="170">
        <f>IF('Indicator Data'!S145="No Data",1,IF('Indicator Data imputation'!M144&lt;&gt;"",1,0))</f>
        <v>0</v>
      </c>
      <c r="M141" s="170">
        <f>IF('Indicator Data'!T145="No Data",1,IF('Indicator Data imputation'!N144&lt;&gt;"",1,0))</f>
        <v>0</v>
      </c>
      <c r="N141" s="170">
        <f>IF('Indicator Data'!U145="No Data",1,IF('Indicator Data imputation'!O144&lt;&gt;"",1,0))</f>
        <v>0</v>
      </c>
      <c r="O141" s="170">
        <f>IF('Indicator Data'!V145="No Data",1,IF('Indicator Data imputation'!P144&lt;&gt;"",1,0))</f>
        <v>1</v>
      </c>
      <c r="P141" s="170">
        <f>IF('Indicator Data'!W145="No Data",1,IF('Indicator Data imputation'!Q144&lt;&gt;"",1,0))</f>
        <v>0</v>
      </c>
      <c r="Q141" s="170">
        <f>IF('Indicator Data'!X145="No Data",1,IF('Indicator Data imputation'!R144&lt;&gt;"",1,0))</f>
        <v>1</v>
      </c>
      <c r="R141" s="170">
        <f>IF('Indicator Data'!Y145="No Data",1,IF('Indicator Data imputation'!S144&lt;&gt;"",1,0))</f>
        <v>0</v>
      </c>
      <c r="S141" s="170">
        <f>IF('Indicator Data'!Z145="No Data",1,IF('Indicator Data imputation'!T144&lt;&gt;"",1,0))</f>
        <v>0</v>
      </c>
      <c r="T141" s="170">
        <f>IF('Indicator Data'!AA145="No Data",1,IF('Indicator Data imputation'!U144&lt;&gt;"",1,0))</f>
        <v>0</v>
      </c>
      <c r="U141" s="170">
        <f>IF('Indicator Data'!AB145="No Data",1,IF('Indicator Data imputation'!V144&lt;&gt;"",1,0))</f>
        <v>1</v>
      </c>
      <c r="V141" s="170">
        <f>IF('Indicator Data'!AC145="No Data",1,IF('Indicator Data imputation'!W144&lt;&gt;"",1,0))</f>
        <v>0</v>
      </c>
      <c r="W141" s="170">
        <f>IF('Indicator Data'!AD145="No Data",1,IF('Indicator Data imputation'!X144&lt;&gt;"",1,0))</f>
        <v>0</v>
      </c>
      <c r="X141" s="170">
        <f>IF('Indicator Data'!AE145="No Data",1,IF('Indicator Data imputation'!Y144&lt;&gt;"",1,0))</f>
        <v>1</v>
      </c>
      <c r="Y141" s="170">
        <f>IF('Indicator Data'!AF145="No Data",1,IF('Indicator Data imputation'!Z144&lt;&gt;"",1,0))</f>
        <v>0</v>
      </c>
      <c r="Z141" s="170">
        <f>IF('Indicator Data'!AG145="No Data",1,IF('Indicator Data imputation'!AA144&lt;&gt;"",1,0))</f>
        <v>0</v>
      </c>
      <c r="AA141" s="170">
        <f>IF('Indicator Data'!AH145="No Data",1,IF('Indicator Data imputation'!AB144&lt;&gt;"",1,0))</f>
        <v>0</v>
      </c>
      <c r="AB141" s="170">
        <f>IF('Indicator Data'!AI145="No Data",1,IF('Indicator Data imputation'!AC144&lt;&gt;"",1,0))</f>
        <v>0</v>
      </c>
      <c r="AC141" s="170">
        <f>IF('Indicator Data'!AJ145="No Data",1,IF('Indicator Data imputation'!AD144&lt;&gt;"",1,0))</f>
        <v>0</v>
      </c>
      <c r="AD141" s="170">
        <f>IF('Indicator Data'!AK145="No Data",1,IF('Indicator Data imputation'!AE144&lt;&gt;"",1,0))</f>
        <v>0</v>
      </c>
      <c r="AE141" s="170">
        <f>IF('Indicator Data'!AL145="No Data",1,IF('Indicator Data imputation'!AF144&lt;&gt;"",1,0))</f>
        <v>0</v>
      </c>
      <c r="AF141" s="170">
        <f>IF('Indicator Data'!AM145="No Data",1,IF('Indicator Data imputation'!AG144&lt;&gt;"",1,0))</f>
        <v>0</v>
      </c>
      <c r="AG141" s="170">
        <f>IF('Indicator Data'!AN145="No Data",1,IF('Indicator Data imputation'!AH144&lt;&gt;"",1,0))</f>
        <v>0</v>
      </c>
      <c r="AH141" s="170">
        <f>IF('Indicator Data'!AO145="No Data",1,IF('Indicator Data imputation'!AI144&lt;&gt;"",1,0))</f>
        <v>0</v>
      </c>
      <c r="AI141" s="170">
        <f>IF('Indicator Data'!AP145="No Data",1,IF('Indicator Data imputation'!AJ144&lt;&gt;"",1,0))</f>
        <v>0</v>
      </c>
      <c r="AJ141" s="170">
        <f>IF('Indicator Data'!AQ145="No Data",1,IF('Indicator Data imputation'!AK144&lt;&gt;"",1,0))</f>
        <v>0</v>
      </c>
      <c r="AK141" s="170">
        <f>IF('Indicator Data'!AR145="No Data",1,IF('Indicator Data imputation'!AL144&lt;&gt;"",1,0))</f>
        <v>1</v>
      </c>
      <c r="AL141" s="170">
        <f>IF('Indicator Data'!AS145="No Data",1,IF('Indicator Data imputation'!AM144&lt;&gt;"",1,0))</f>
        <v>0</v>
      </c>
      <c r="AM141" s="170">
        <f>IF('Indicator Data'!AT145="No Data",1,IF('Indicator Data imputation'!AN144&lt;&gt;"",1,0))</f>
        <v>0</v>
      </c>
      <c r="AN141" s="170">
        <f>IF('Indicator Data'!AU145="No Data",1,IF('Indicator Data imputation'!AO144&lt;&gt;"",1,0))</f>
        <v>0</v>
      </c>
      <c r="AO141" s="170">
        <f>IF('Indicator Data'!AV145="No Data",1,IF('Indicator Data imputation'!AP144&lt;&gt;"",1,0))</f>
        <v>0</v>
      </c>
      <c r="AP141" s="170">
        <f>IF('Indicator Data'!AW145="No Data",1,IF('Indicator Data imputation'!AQ144&lt;&gt;"",1,0))</f>
        <v>0</v>
      </c>
      <c r="AQ141" s="170">
        <f>IF('Indicator Data'!AX145="No Data",1,IF('Indicator Data imputation'!AR144&lt;&gt;"",1,0))</f>
        <v>0</v>
      </c>
      <c r="AR141" s="170">
        <f>IF('Indicator Data'!AY145="No Data",1,IF('Indicator Data imputation'!AS144&lt;&gt;"",1,0))</f>
        <v>0</v>
      </c>
      <c r="AS141" s="170">
        <f>IF('Indicator Data'!AZ145="No Data",1,IF('Indicator Data imputation'!AT144&lt;&gt;"",1,0))</f>
        <v>0</v>
      </c>
      <c r="AT141" s="170">
        <f>IF('Indicator Data'!BA145="No Data",1,IF('Indicator Data imputation'!AU144&lt;&gt;"",1,0))</f>
        <v>0</v>
      </c>
      <c r="AU141" s="170">
        <f>IF('Indicator Data'!BB145="No Data",1,IF('Indicator Data imputation'!AV144&lt;&gt;"",1,0))</f>
        <v>0</v>
      </c>
      <c r="AV141" s="170">
        <f>IF('Indicator Data'!BC145="No Data",1,IF('Indicator Data imputation'!AW144&lt;&gt;"",1,0))</f>
        <v>0</v>
      </c>
      <c r="AW141" s="170">
        <f>IF('Indicator Data'!BD145="No Data",1,IF('Indicator Data imputation'!AX144&lt;&gt;"",1,0))</f>
        <v>0</v>
      </c>
      <c r="AX141" s="170">
        <f>IF('Indicator Data'!BE145="No Data",1,IF('Indicator Data imputation'!AY144&lt;&gt;"",1,0))</f>
        <v>0</v>
      </c>
      <c r="AY141" s="170">
        <f>IF('Indicator Data'!BF145="No Data",1,IF('Indicator Data imputation'!AZ144&lt;&gt;"",1,0))</f>
        <v>0</v>
      </c>
      <c r="AZ141" s="170">
        <f>IF('Indicator Data'!BG145="No Data",1,IF('Indicator Data imputation'!BA144&lt;&gt;"",1,0))</f>
        <v>0</v>
      </c>
      <c r="BA141" s="5">
        <f t="shared" si="4"/>
        <v>6</v>
      </c>
      <c r="BB141" s="172">
        <f t="shared" si="5"/>
        <v>0.11764705882352941</v>
      </c>
    </row>
    <row r="142" spans="1:54" x14ac:dyDescent="0.25">
      <c r="A142" s="5" t="s">
        <v>263</v>
      </c>
      <c r="B142" s="170">
        <f>IF('Indicator Data'!I146="No Data",1,IF('Indicator Data imputation'!C145&lt;&gt;"",1,0))</f>
        <v>0</v>
      </c>
      <c r="C142" s="170">
        <f>IF('Indicator Data'!J146="No Data",1,IF('Indicator Data imputation'!D145&lt;&gt;"",1,0))</f>
        <v>0</v>
      </c>
      <c r="D142" s="170">
        <f>IF('Indicator Data'!K146="No Data",1,IF('Indicator Data imputation'!E145&lt;&gt;"",1,0))</f>
        <v>0</v>
      </c>
      <c r="E142" s="170">
        <f>IF('Indicator Data'!L146="No Data",1,IF('Indicator Data imputation'!F145&lt;&gt;"",1,0))</f>
        <v>0</v>
      </c>
      <c r="F142" s="170">
        <f>IF('Indicator Data'!M146="No Data",1,IF('Indicator Data imputation'!G145&lt;&gt;"",1,0))</f>
        <v>0</v>
      </c>
      <c r="G142" s="170">
        <f>IF('Indicator Data'!N146="No Data",1,IF('Indicator Data imputation'!H145&lt;&gt;"",1,0))</f>
        <v>0</v>
      </c>
      <c r="H142" s="170">
        <f>IF('Indicator Data'!O146="No Data",1,IF('Indicator Data imputation'!I145&lt;&gt;"",1,0))</f>
        <v>0</v>
      </c>
      <c r="I142" s="170">
        <f>IF('Indicator Data'!P146="No Data",1,IF('Indicator Data imputation'!J145&lt;&gt;"",1,0))</f>
        <v>0</v>
      </c>
      <c r="J142" s="170">
        <f>IF('Indicator Data'!Q146="No Data",1,IF('Indicator Data imputation'!K145&lt;&gt;"",1,0))</f>
        <v>0</v>
      </c>
      <c r="K142" s="170">
        <f>IF('Indicator Data'!R146="No Data",1,IF('Indicator Data imputation'!L145&lt;&gt;"",1,0))</f>
        <v>0</v>
      </c>
      <c r="L142" s="170">
        <f>IF('Indicator Data'!S146="No Data",1,IF('Indicator Data imputation'!M145&lt;&gt;"",1,0))</f>
        <v>0</v>
      </c>
      <c r="M142" s="170">
        <f>IF('Indicator Data'!T146="No Data",1,IF('Indicator Data imputation'!N145&lt;&gt;"",1,0))</f>
        <v>0</v>
      </c>
      <c r="N142" s="170">
        <f>IF('Indicator Data'!U146="No Data",1,IF('Indicator Data imputation'!O145&lt;&gt;"",1,0))</f>
        <v>0</v>
      </c>
      <c r="O142" s="170">
        <f>IF('Indicator Data'!V146="No Data",1,IF('Indicator Data imputation'!P145&lt;&gt;"",1,0))</f>
        <v>0</v>
      </c>
      <c r="P142" s="170">
        <f>IF('Indicator Data'!W146="No Data",1,IF('Indicator Data imputation'!Q145&lt;&gt;"",1,0))</f>
        <v>0</v>
      </c>
      <c r="Q142" s="170">
        <f>IF('Indicator Data'!X146="No Data",1,IF('Indicator Data imputation'!R145&lt;&gt;"",1,0))</f>
        <v>0</v>
      </c>
      <c r="R142" s="170">
        <f>IF('Indicator Data'!Y146="No Data",1,IF('Indicator Data imputation'!S145&lt;&gt;"",1,0))</f>
        <v>0</v>
      </c>
      <c r="S142" s="170">
        <f>IF('Indicator Data'!Z146="No Data",1,IF('Indicator Data imputation'!T145&lt;&gt;"",1,0))</f>
        <v>0</v>
      </c>
      <c r="T142" s="170">
        <f>IF('Indicator Data'!AA146="No Data",1,IF('Indicator Data imputation'!U145&lt;&gt;"",1,0))</f>
        <v>0</v>
      </c>
      <c r="U142" s="170">
        <f>IF('Indicator Data'!AB146="No Data",1,IF('Indicator Data imputation'!V145&lt;&gt;"",1,0))</f>
        <v>0</v>
      </c>
      <c r="V142" s="170">
        <f>IF('Indicator Data'!AC146="No Data",1,IF('Indicator Data imputation'!W145&lt;&gt;"",1,0))</f>
        <v>0</v>
      </c>
      <c r="W142" s="170">
        <f>IF('Indicator Data'!AD146="No Data",1,IF('Indicator Data imputation'!X145&lt;&gt;"",1,0))</f>
        <v>0</v>
      </c>
      <c r="X142" s="170">
        <f>IF('Indicator Data'!AE146="No Data",1,IF('Indicator Data imputation'!Y145&lt;&gt;"",1,0))</f>
        <v>0</v>
      </c>
      <c r="Y142" s="170">
        <f>IF('Indicator Data'!AF146="No Data",1,IF('Indicator Data imputation'!Z145&lt;&gt;"",1,0))</f>
        <v>0</v>
      </c>
      <c r="Z142" s="170">
        <f>IF('Indicator Data'!AG146="No Data",1,IF('Indicator Data imputation'!AA145&lt;&gt;"",1,0))</f>
        <v>0</v>
      </c>
      <c r="AA142" s="170">
        <f>IF('Indicator Data'!AH146="No Data",1,IF('Indicator Data imputation'!AB145&lt;&gt;"",1,0))</f>
        <v>0</v>
      </c>
      <c r="AB142" s="170">
        <f>IF('Indicator Data'!AI146="No Data",1,IF('Indicator Data imputation'!AC145&lt;&gt;"",1,0))</f>
        <v>0</v>
      </c>
      <c r="AC142" s="170">
        <f>IF('Indicator Data'!AJ146="No Data",1,IF('Indicator Data imputation'!AD145&lt;&gt;"",1,0))</f>
        <v>0</v>
      </c>
      <c r="AD142" s="170">
        <f>IF('Indicator Data'!AK146="No Data",1,IF('Indicator Data imputation'!AE145&lt;&gt;"",1,0))</f>
        <v>0</v>
      </c>
      <c r="AE142" s="170">
        <f>IF('Indicator Data'!AL146="No Data",1,IF('Indicator Data imputation'!AF145&lt;&gt;"",1,0))</f>
        <v>0</v>
      </c>
      <c r="AF142" s="170">
        <f>IF('Indicator Data'!AM146="No Data",1,IF('Indicator Data imputation'!AG145&lt;&gt;"",1,0))</f>
        <v>0</v>
      </c>
      <c r="AG142" s="170">
        <f>IF('Indicator Data'!AN146="No Data",1,IF('Indicator Data imputation'!AH145&lt;&gt;"",1,0))</f>
        <v>0</v>
      </c>
      <c r="AH142" s="170">
        <f>IF('Indicator Data'!AO146="No Data",1,IF('Indicator Data imputation'!AI145&lt;&gt;"",1,0))</f>
        <v>0</v>
      </c>
      <c r="AI142" s="170">
        <f>IF('Indicator Data'!AP146="No Data",1,IF('Indicator Data imputation'!AJ145&lt;&gt;"",1,0))</f>
        <v>0</v>
      </c>
      <c r="AJ142" s="170">
        <f>IF('Indicator Data'!AQ146="No Data",1,IF('Indicator Data imputation'!AK145&lt;&gt;"",1,0))</f>
        <v>0</v>
      </c>
      <c r="AK142" s="170">
        <f>IF('Indicator Data'!AR146="No Data",1,IF('Indicator Data imputation'!AL145&lt;&gt;"",1,0))</f>
        <v>0</v>
      </c>
      <c r="AL142" s="170">
        <f>IF('Indicator Data'!AS146="No Data",1,IF('Indicator Data imputation'!AM145&lt;&gt;"",1,0))</f>
        <v>0</v>
      </c>
      <c r="AM142" s="170">
        <f>IF('Indicator Data'!AT146="No Data",1,IF('Indicator Data imputation'!AN145&lt;&gt;"",1,0))</f>
        <v>0</v>
      </c>
      <c r="AN142" s="170">
        <f>IF('Indicator Data'!AU146="No Data",1,IF('Indicator Data imputation'!AO145&lt;&gt;"",1,0))</f>
        <v>0</v>
      </c>
      <c r="AO142" s="170">
        <f>IF('Indicator Data'!AV146="No Data",1,IF('Indicator Data imputation'!AP145&lt;&gt;"",1,0))</f>
        <v>0</v>
      </c>
      <c r="AP142" s="170">
        <f>IF('Indicator Data'!AW146="No Data",1,IF('Indicator Data imputation'!AQ145&lt;&gt;"",1,0))</f>
        <v>0</v>
      </c>
      <c r="AQ142" s="170">
        <f>IF('Indicator Data'!AX146="No Data",1,IF('Indicator Data imputation'!AR145&lt;&gt;"",1,0))</f>
        <v>0</v>
      </c>
      <c r="AR142" s="170">
        <f>IF('Indicator Data'!AY146="No Data",1,IF('Indicator Data imputation'!AS145&lt;&gt;"",1,0))</f>
        <v>0</v>
      </c>
      <c r="AS142" s="170">
        <f>IF('Indicator Data'!AZ146="No Data",1,IF('Indicator Data imputation'!AT145&lt;&gt;"",1,0))</f>
        <v>0</v>
      </c>
      <c r="AT142" s="170">
        <f>IF('Indicator Data'!BA146="No Data",1,IF('Indicator Data imputation'!AU145&lt;&gt;"",1,0))</f>
        <v>0</v>
      </c>
      <c r="AU142" s="170">
        <f>IF('Indicator Data'!BB146="No Data",1,IF('Indicator Data imputation'!AV145&lt;&gt;"",1,0))</f>
        <v>0</v>
      </c>
      <c r="AV142" s="170">
        <f>IF('Indicator Data'!BC146="No Data",1,IF('Indicator Data imputation'!AW145&lt;&gt;"",1,0))</f>
        <v>0</v>
      </c>
      <c r="AW142" s="170">
        <f>IF('Indicator Data'!BD146="No Data",1,IF('Indicator Data imputation'!AX145&lt;&gt;"",1,0))</f>
        <v>0</v>
      </c>
      <c r="AX142" s="170">
        <f>IF('Indicator Data'!BE146="No Data",1,IF('Indicator Data imputation'!AY145&lt;&gt;"",1,0))</f>
        <v>0</v>
      </c>
      <c r="AY142" s="170">
        <f>IF('Indicator Data'!BF146="No Data",1,IF('Indicator Data imputation'!AZ145&lt;&gt;"",1,0))</f>
        <v>0</v>
      </c>
      <c r="AZ142" s="170">
        <f>IF('Indicator Data'!BG146="No Data",1,IF('Indicator Data imputation'!BA145&lt;&gt;"",1,0))</f>
        <v>0</v>
      </c>
      <c r="BA142" s="5">
        <f t="shared" si="4"/>
        <v>0</v>
      </c>
      <c r="BB142" s="172">
        <f t="shared" si="5"/>
        <v>0</v>
      </c>
    </row>
    <row r="143" spans="1:54" x14ac:dyDescent="0.25">
      <c r="A143" s="5" t="s">
        <v>265</v>
      </c>
      <c r="B143" s="170">
        <f>IF('Indicator Data'!I147="No Data",1,IF('Indicator Data imputation'!C146&lt;&gt;"",1,0))</f>
        <v>0</v>
      </c>
      <c r="C143" s="170">
        <f>IF('Indicator Data'!J147="No Data",1,IF('Indicator Data imputation'!D146&lt;&gt;"",1,0))</f>
        <v>0</v>
      </c>
      <c r="D143" s="170">
        <f>IF('Indicator Data'!K147="No Data",1,IF('Indicator Data imputation'!E146&lt;&gt;"",1,0))</f>
        <v>0</v>
      </c>
      <c r="E143" s="170">
        <f>IF('Indicator Data'!L147="No Data",1,IF('Indicator Data imputation'!F146&lt;&gt;"",1,0))</f>
        <v>0</v>
      </c>
      <c r="F143" s="170">
        <f>IF('Indicator Data'!M147="No Data",1,IF('Indicator Data imputation'!G146&lt;&gt;"",1,0))</f>
        <v>0</v>
      </c>
      <c r="G143" s="170">
        <f>IF('Indicator Data'!N147="No Data",1,IF('Indicator Data imputation'!H146&lt;&gt;"",1,0))</f>
        <v>0</v>
      </c>
      <c r="H143" s="170">
        <f>IF('Indicator Data'!O147="No Data",1,IF('Indicator Data imputation'!I146&lt;&gt;"",1,0))</f>
        <v>0</v>
      </c>
      <c r="I143" s="170">
        <f>IF('Indicator Data'!P147="No Data",1,IF('Indicator Data imputation'!J146&lt;&gt;"",1,0))</f>
        <v>0</v>
      </c>
      <c r="J143" s="170">
        <f>IF('Indicator Data'!Q147="No Data",1,IF('Indicator Data imputation'!K146&lt;&gt;"",1,0))</f>
        <v>0</v>
      </c>
      <c r="K143" s="170">
        <f>IF('Indicator Data'!R147="No Data",1,IF('Indicator Data imputation'!L146&lt;&gt;"",1,0))</f>
        <v>1</v>
      </c>
      <c r="L143" s="170">
        <f>IF('Indicator Data'!S147="No Data",1,IF('Indicator Data imputation'!M146&lt;&gt;"",1,0))</f>
        <v>0</v>
      </c>
      <c r="M143" s="170">
        <f>IF('Indicator Data'!T147="No Data",1,IF('Indicator Data imputation'!N146&lt;&gt;"",1,0))</f>
        <v>0</v>
      </c>
      <c r="N143" s="170">
        <f>IF('Indicator Data'!U147="No Data",1,IF('Indicator Data imputation'!O146&lt;&gt;"",1,0))</f>
        <v>0</v>
      </c>
      <c r="O143" s="170">
        <f>IF('Indicator Data'!V147="No Data",1,IF('Indicator Data imputation'!P146&lt;&gt;"",1,0))</f>
        <v>1</v>
      </c>
      <c r="P143" s="170">
        <f>IF('Indicator Data'!W147="No Data",1,IF('Indicator Data imputation'!Q146&lt;&gt;"",1,0))</f>
        <v>0</v>
      </c>
      <c r="Q143" s="170">
        <f>IF('Indicator Data'!X147="No Data",1,IF('Indicator Data imputation'!R146&lt;&gt;"",1,0))</f>
        <v>1</v>
      </c>
      <c r="R143" s="170">
        <f>IF('Indicator Data'!Y147="No Data",1,IF('Indicator Data imputation'!S146&lt;&gt;"",1,0))</f>
        <v>1</v>
      </c>
      <c r="S143" s="170">
        <f>IF('Indicator Data'!Z147="No Data",1,IF('Indicator Data imputation'!T146&lt;&gt;"",1,0))</f>
        <v>0</v>
      </c>
      <c r="T143" s="170">
        <f>IF('Indicator Data'!AA147="No Data",1,IF('Indicator Data imputation'!U146&lt;&gt;"",1,0))</f>
        <v>0</v>
      </c>
      <c r="U143" s="170">
        <f>IF('Indicator Data'!AB147="No Data",1,IF('Indicator Data imputation'!V146&lt;&gt;"",1,0))</f>
        <v>1</v>
      </c>
      <c r="V143" s="170">
        <f>IF('Indicator Data'!AC147="No Data",1,IF('Indicator Data imputation'!W146&lt;&gt;"",1,0))</f>
        <v>0</v>
      </c>
      <c r="W143" s="170">
        <f>IF('Indicator Data'!AD147="No Data",1,IF('Indicator Data imputation'!X146&lt;&gt;"",1,0))</f>
        <v>1</v>
      </c>
      <c r="X143" s="170">
        <f>IF('Indicator Data'!AE147="No Data",1,IF('Indicator Data imputation'!Y146&lt;&gt;"",1,0))</f>
        <v>1</v>
      </c>
      <c r="Y143" s="170">
        <f>IF('Indicator Data'!AF147="No Data",1,IF('Indicator Data imputation'!Z146&lt;&gt;"",1,0))</f>
        <v>1</v>
      </c>
      <c r="Z143" s="170">
        <f>IF('Indicator Data'!AG147="No Data",1,IF('Indicator Data imputation'!AA146&lt;&gt;"",1,0))</f>
        <v>0</v>
      </c>
      <c r="AA143" s="170">
        <f>IF('Indicator Data'!AH147="No Data",1,IF('Indicator Data imputation'!AB146&lt;&gt;"",1,0))</f>
        <v>0</v>
      </c>
      <c r="AB143" s="170">
        <f>IF('Indicator Data'!AI147="No Data",1,IF('Indicator Data imputation'!AC146&lt;&gt;"",1,0))</f>
        <v>0</v>
      </c>
      <c r="AC143" s="170">
        <f>IF('Indicator Data'!AJ147="No Data",1,IF('Indicator Data imputation'!AD146&lt;&gt;"",1,0))</f>
        <v>0</v>
      </c>
      <c r="AD143" s="170">
        <f>IF('Indicator Data'!AK147="No Data",1,IF('Indicator Data imputation'!AE146&lt;&gt;"",1,0))</f>
        <v>0</v>
      </c>
      <c r="AE143" s="170">
        <f>IF('Indicator Data'!AL147="No Data",1,IF('Indicator Data imputation'!AF146&lt;&gt;"",1,0))</f>
        <v>0</v>
      </c>
      <c r="AF143" s="170">
        <f>IF('Indicator Data'!AM147="No Data",1,IF('Indicator Data imputation'!AG146&lt;&gt;"",1,0))</f>
        <v>0</v>
      </c>
      <c r="AG143" s="170">
        <f>IF('Indicator Data'!AN147="No Data",1,IF('Indicator Data imputation'!AH146&lt;&gt;"",1,0))</f>
        <v>0</v>
      </c>
      <c r="AH143" s="170">
        <f>IF('Indicator Data'!AO147="No Data",1,IF('Indicator Data imputation'!AI146&lt;&gt;"",1,0))</f>
        <v>0</v>
      </c>
      <c r="AI143" s="170">
        <f>IF('Indicator Data'!AP147="No Data",1,IF('Indicator Data imputation'!AJ146&lt;&gt;"",1,0))</f>
        <v>0</v>
      </c>
      <c r="AJ143" s="170">
        <f>IF('Indicator Data'!AQ147="No Data",1,IF('Indicator Data imputation'!AK146&lt;&gt;"",1,0))</f>
        <v>1</v>
      </c>
      <c r="AK143" s="170">
        <f>IF('Indicator Data'!AR147="No Data",1,IF('Indicator Data imputation'!AL146&lt;&gt;"",1,0))</f>
        <v>0</v>
      </c>
      <c r="AL143" s="170">
        <f>IF('Indicator Data'!AS147="No Data",1,IF('Indicator Data imputation'!AM146&lt;&gt;"",1,0))</f>
        <v>0</v>
      </c>
      <c r="AM143" s="170">
        <f>IF('Indicator Data'!AT147="No Data",1,IF('Indicator Data imputation'!AN146&lt;&gt;"",1,0))</f>
        <v>1</v>
      </c>
      <c r="AN143" s="170">
        <f>IF('Indicator Data'!AU147="No Data",1,IF('Indicator Data imputation'!AO146&lt;&gt;"",1,0))</f>
        <v>1</v>
      </c>
      <c r="AO143" s="170">
        <f>IF('Indicator Data'!AV147="No Data",1,IF('Indicator Data imputation'!AP146&lt;&gt;"",1,0))</f>
        <v>1</v>
      </c>
      <c r="AP143" s="170">
        <f>IF('Indicator Data'!AW147="No Data",1,IF('Indicator Data imputation'!AQ146&lt;&gt;"",1,0))</f>
        <v>0</v>
      </c>
      <c r="AQ143" s="170">
        <f>IF('Indicator Data'!AX147="No Data",1,IF('Indicator Data imputation'!AR146&lt;&gt;"",1,0))</f>
        <v>0</v>
      </c>
      <c r="AR143" s="170">
        <f>IF('Indicator Data'!AY147="No Data",1,IF('Indicator Data imputation'!AS146&lt;&gt;"",1,0))</f>
        <v>0</v>
      </c>
      <c r="AS143" s="170">
        <f>IF('Indicator Data'!AZ147="No Data",1,IF('Indicator Data imputation'!AT146&lt;&gt;"",1,0))</f>
        <v>0</v>
      </c>
      <c r="AT143" s="170">
        <f>IF('Indicator Data'!BA147="No Data",1,IF('Indicator Data imputation'!AU146&lt;&gt;"",1,0))</f>
        <v>0</v>
      </c>
      <c r="AU143" s="170">
        <f>IF('Indicator Data'!BB147="No Data",1,IF('Indicator Data imputation'!AV146&lt;&gt;"",1,0))</f>
        <v>0</v>
      </c>
      <c r="AV143" s="170">
        <f>IF('Indicator Data'!BC147="No Data",1,IF('Indicator Data imputation'!AW146&lt;&gt;"",1,0))</f>
        <v>0</v>
      </c>
      <c r="AW143" s="170">
        <f>IF('Indicator Data'!BD147="No Data",1,IF('Indicator Data imputation'!AX146&lt;&gt;"",1,0))</f>
        <v>0</v>
      </c>
      <c r="AX143" s="170">
        <f>IF('Indicator Data'!BE147="No Data",1,IF('Indicator Data imputation'!AY146&lt;&gt;"",1,0))</f>
        <v>0</v>
      </c>
      <c r="AY143" s="170">
        <f>IF('Indicator Data'!BF147="No Data",1,IF('Indicator Data imputation'!AZ146&lt;&gt;"",1,0))</f>
        <v>0</v>
      </c>
      <c r="AZ143" s="170">
        <f>IF('Indicator Data'!BG147="No Data",1,IF('Indicator Data imputation'!BA146&lt;&gt;"",1,0))</f>
        <v>0</v>
      </c>
      <c r="BA143" s="5">
        <f t="shared" si="4"/>
        <v>12</v>
      </c>
      <c r="BB143" s="172">
        <f t="shared" si="5"/>
        <v>0.23529411764705882</v>
      </c>
    </row>
    <row r="144" spans="1:54" x14ac:dyDescent="0.25">
      <c r="A144" s="5" t="s">
        <v>267</v>
      </c>
      <c r="B144" s="170">
        <f>IF('Indicator Data'!I148="No Data",1,IF('Indicator Data imputation'!C147&lt;&gt;"",1,0))</f>
        <v>0</v>
      </c>
      <c r="C144" s="170">
        <f>IF('Indicator Data'!J148="No Data",1,IF('Indicator Data imputation'!D147&lt;&gt;"",1,0))</f>
        <v>0</v>
      </c>
      <c r="D144" s="170">
        <f>IF('Indicator Data'!K148="No Data",1,IF('Indicator Data imputation'!E147&lt;&gt;"",1,0))</f>
        <v>0</v>
      </c>
      <c r="E144" s="170">
        <f>IF('Indicator Data'!L148="No Data",1,IF('Indicator Data imputation'!F147&lt;&gt;"",1,0))</f>
        <v>0</v>
      </c>
      <c r="F144" s="170">
        <f>IF('Indicator Data'!M148="No Data",1,IF('Indicator Data imputation'!G147&lt;&gt;"",1,0))</f>
        <v>0</v>
      </c>
      <c r="G144" s="170">
        <f>IF('Indicator Data'!N148="No Data",1,IF('Indicator Data imputation'!H147&lt;&gt;"",1,0))</f>
        <v>0</v>
      </c>
      <c r="H144" s="170">
        <f>IF('Indicator Data'!O148="No Data",1,IF('Indicator Data imputation'!I147&lt;&gt;"",1,0))</f>
        <v>0</v>
      </c>
      <c r="I144" s="170">
        <f>IF('Indicator Data'!P148="No Data",1,IF('Indicator Data imputation'!J147&lt;&gt;"",1,0))</f>
        <v>0</v>
      </c>
      <c r="J144" s="170">
        <f>IF('Indicator Data'!Q148="No Data",1,IF('Indicator Data imputation'!K147&lt;&gt;"",1,0))</f>
        <v>0</v>
      </c>
      <c r="K144" s="170">
        <f>IF('Indicator Data'!R148="No Data",1,IF('Indicator Data imputation'!L147&lt;&gt;"",1,0))</f>
        <v>0</v>
      </c>
      <c r="L144" s="170">
        <f>IF('Indicator Data'!S148="No Data",1,IF('Indicator Data imputation'!M147&lt;&gt;"",1,0))</f>
        <v>0</v>
      </c>
      <c r="M144" s="170">
        <f>IF('Indicator Data'!T148="No Data",1,IF('Indicator Data imputation'!N147&lt;&gt;"",1,0))</f>
        <v>0</v>
      </c>
      <c r="N144" s="170">
        <f>IF('Indicator Data'!U148="No Data",1,IF('Indicator Data imputation'!O147&lt;&gt;"",1,0))</f>
        <v>0</v>
      </c>
      <c r="O144" s="170">
        <f>IF('Indicator Data'!V148="No Data",1,IF('Indicator Data imputation'!P147&lt;&gt;"",1,0))</f>
        <v>0</v>
      </c>
      <c r="P144" s="170">
        <f>IF('Indicator Data'!W148="No Data",1,IF('Indicator Data imputation'!Q147&lt;&gt;"",1,0))</f>
        <v>0</v>
      </c>
      <c r="Q144" s="170">
        <f>IF('Indicator Data'!X148="No Data",1,IF('Indicator Data imputation'!R147&lt;&gt;"",1,0))</f>
        <v>0</v>
      </c>
      <c r="R144" s="170">
        <f>IF('Indicator Data'!Y148="No Data",1,IF('Indicator Data imputation'!S147&lt;&gt;"",1,0))</f>
        <v>0</v>
      </c>
      <c r="S144" s="170">
        <f>IF('Indicator Data'!Z148="No Data",1,IF('Indicator Data imputation'!T147&lt;&gt;"",1,0))</f>
        <v>0</v>
      </c>
      <c r="T144" s="170">
        <f>IF('Indicator Data'!AA148="No Data",1,IF('Indicator Data imputation'!U147&lt;&gt;"",1,0))</f>
        <v>0</v>
      </c>
      <c r="U144" s="170">
        <f>IF('Indicator Data'!AB148="No Data",1,IF('Indicator Data imputation'!V147&lt;&gt;"",1,0))</f>
        <v>1</v>
      </c>
      <c r="V144" s="170">
        <f>IF('Indicator Data'!AC148="No Data",1,IF('Indicator Data imputation'!W147&lt;&gt;"",1,0))</f>
        <v>0</v>
      </c>
      <c r="W144" s="170">
        <f>IF('Indicator Data'!AD148="No Data",1,IF('Indicator Data imputation'!X147&lt;&gt;"",1,0))</f>
        <v>0</v>
      </c>
      <c r="X144" s="170">
        <f>IF('Indicator Data'!AE148="No Data",1,IF('Indicator Data imputation'!Y147&lt;&gt;"",1,0))</f>
        <v>1</v>
      </c>
      <c r="Y144" s="170">
        <f>IF('Indicator Data'!AF148="No Data",1,IF('Indicator Data imputation'!Z147&lt;&gt;"",1,0))</f>
        <v>0</v>
      </c>
      <c r="Z144" s="170">
        <f>IF('Indicator Data'!AG148="No Data",1,IF('Indicator Data imputation'!AA147&lt;&gt;"",1,0))</f>
        <v>0</v>
      </c>
      <c r="AA144" s="170">
        <f>IF('Indicator Data'!AH148="No Data",1,IF('Indicator Data imputation'!AB147&lt;&gt;"",1,0))</f>
        <v>0</v>
      </c>
      <c r="AB144" s="170">
        <f>IF('Indicator Data'!AI148="No Data",1,IF('Indicator Data imputation'!AC147&lt;&gt;"",1,0))</f>
        <v>0</v>
      </c>
      <c r="AC144" s="170">
        <f>IF('Indicator Data'!AJ148="No Data",1,IF('Indicator Data imputation'!AD147&lt;&gt;"",1,0))</f>
        <v>0</v>
      </c>
      <c r="AD144" s="170">
        <f>IF('Indicator Data'!AK148="No Data",1,IF('Indicator Data imputation'!AE147&lt;&gt;"",1,0))</f>
        <v>0</v>
      </c>
      <c r="AE144" s="170">
        <f>IF('Indicator Data'!AL148="No Data",1,IF('Indicator Data imputation'!AF147&lt;&gt;"",1,0))</f>
        <v>0</v>
      </c>
      <c r="AF144" s="170">
        <f>IF('Indicator Data'!AM148="No Data",1,IF('Indicator Data imputation'!AG147&lt;&gt;"",1,0))</f>
        <v>0</v>
      </c>
      <c r="AG144" s="170">
        <f>IF('Indicator Data'!AN148="No Data",1,IF('Indicator Data imputation'!AH147&lt;&gt;"",1,0))</f>
        <v>0</v>
      </c>
      <c r="AH144" s="170">
        <f>IF('Indicator Data'!AO148="No Data",1,IF('Indicator Data imputation'!AI147&lt;&gt;"",1,0))</f>
        <v>0</v>
      </c>
      <c r="AI144" s="170">
        <f>IF('Indicator Data'!AP148="No Data",1,IF('Indicator Data imputation'!AJ147&lt;&gt;"",1,0))</f>
        <v>0</v>
      </c>
      <c r="AJ144" s="170">
        <f>IF('Indicator Data'!AQ148="No Data",1,IF('Indicator Data imputation'!AK147&lt;&gt;"",1,0))</f>
        <v>0</v>
      </c>
      <c r="AK144" s="170">
        <f>IF('Indicator Data'!AR148="No Data",1,IF('Indicator Data imputation'!AL147&lt;&gt;"",1,0))</f>
        <v>0</v>
      </c>
      <c r="AL144" s="170">
        <f>IF('Indicator Data'!AS148="No Data",1,IF('Indicator Data imputation'!AM147&lt;&gt;"",1,0))</f>
        <v>0</v>
      </c>
      <c r="AM144" s="170">
        <f>IF('Indicator Data'!AT148="No Data",1,IF('Indicator Data imputation'!AN147&lt;&gt;"",1,0))</f>
        <v>1</v>
      </c>
      <c r="AN144" s="170">
        <f>IF('Indicator Data'!AU148="No Data",1,IF('Indicator Data imputation'!AO147&lt;&gt;"",1,0))</f>
        <v>1</v>
      </c>
      <c r="AO144" s="170">
        <f>IF('Indicator Data'!AV148="No Data",1,IF('Indicator Data imputation'!AP147&lt;&gt;"",1,0))</f>
        <v>1</v>
      </c>
      <c r="AP144" s="170">
        <f>IF('Indicator Data'!AW148="No Data",1,IF('Indicator Data imputation'!AQ147&lt;&gt;"",1,0))</f>
        <v>0</v>
      </c>
      <c r="AQ144" s="170">
        <f>IF('Indicator Data'!AX148="No Data",1,IF('Indicator Data imputation'!AR147&lt;&gt;"",1,0))</f>
        <v>0</v>
      </c>
      <c r="AR144" s="170">
        <f>IF('Indicator Data'!AY148="No Data",1,IF('Indicator Data imputation'!AS147&lt;&gt;"",1,0))</f>
        <v>0</v>
      </c>
      <c r="AS144" s="170">
        <f>IF('Indicator Data'!AZ148="No Data",1,IF('Indicator Data imputation'!AT147&lt;&gt;"",1,0))</f>
        <v>0</v>
      </c>
      <c r="AT144" s="170">
        <f>IF('Indicator Data'!BA148="No Data",1,IF('Indicator Data imputation'!AU147&lt;&gt;"",1,0))</f>
        <v>0</v>
      </c>
      <c r="AU144" s="170">
        <f>IF('Indicator Data'!BB148="No Data",1,IF('Indicator Data imputation'!AV147&lt;&gt;"",1,0))</f>
        <v>0</v>
      </c>
      <c r="AV144" s="170">
        <f>IF('Indicator Data'!BC148="No Data",1,IF('Indicator Data imputation'!AW147&lt;&gt;"",1,0))</f>
        <v>0</v>
      </c>
      <c r="AW144" s="170">
        <f>IF('Indicator Data'!BD148="No Data",1,IF('Indicator Data imputation'!AX147&lt;&gt;"",1,0))</f>
        <v>0</v>
      </c>
      <c r="AX144" s="170">
        <f>IF('Indicator Data'!BE148="No Data",1,IF('Indicator Data imputation'!AY147&lt;&gt;"",1,0))</f>
        <v>0</v>
      </c>
      <c r="AY144" s="170">
        <f>IF('Indicator Data'!BF148="No Data",1,IF('Indicator Data imputation'!AZ147&lt;&gt;"",1,0))</f>
        <v>0</v>
      </c>
      <c r="AZ144" s="170">
        <f>IF('Indicator Data'!BG148="No Data",1,IF('Indicator Data imputation'!BA147&lt;&gt;"",1,0))</f>
        <v>0</v>
      </c>
      <c r="BA144" s="5">
        <f t="shared" si="4"/>
        <v>5</v>
      </c>
      <c r="BB144" s="172">
        <f t="shared" si="5"/>
        <v>9.8039215686274508E-2</v>
      </c>
    </row>
    <row r="145" spans="1:54" x14ac:dyDescent="0.25">
      <c r="A145" s="5" t="s">
        <v>269</v>
      </c>
      <c r="B145" s="170">
        <f>IF('Indicator Data'!I149="No Data",1,IF('Indicator Data imputation'!C148&lt;&gt;"",1,0))</f>
        <v>0</v>
      </c>
      <c r="C145" s="170">
        <f>IF('Indicator Data'!J149="No Data",1,IF('Indicator Data imputation'!D148&lt;&gt;"",1,0))</f>
        <v>0</v>
      </c>
      <c r="D145" s="170">
        <f>IF('Indicator Data'!K149="No Data",1,IF('Indicator Data imputation'!E148&lt;&gt;"",1,0))</f>
        <v>0</v>
      </c>
      <c r="E145" s="170">
        <f>IF('Indicator Data'!L149="No Data",1,IF('Indicator Data imputation'!F148&lt;&gt;"",1,0))</f>
        <v>1</v>
      </c>
      <c r="F145" s="170">
        <f>IF('Indicator Data'!M149="No Data",1,IF('Indicator Data imputation'!G148&lt;&gt;"",1,0))</f>
        <v>0</v>
      </c>
      <c r="G145" s="170">
        <f>IF('Indicator Data'!N149="No Data",1,IF('Indicator Data imputation'!H148&lt;&gt;"",1,0))</f>
        <v>0</v>
      </c>
      <c r="H145" s="170">
        <f>IF('Indicator Data'!O149="No Data",1,IF('Indicator Data imputation'!I148&lt;&gt;"",1,0))</f>
        <v>0</v>
      </c>
      <c r="I145" s="170">
        <f>IF('Indicator Data'!P149="No Data",1,IF('Indicator Data imputation'!J148&lt;&gt;"",1,0))</f>
        <v>0</v>
      </c>
      <c r="J145" s="170">
        <f>IF('Indicator Data'!Q149="No Data",1,IF('Indicator Data imputation'!K148&lt;&gt;"",1,0))</f>
        <v>0</v>
      </c>
      <c r="K145" s="170">
        <f>IF('Indicator Data'!R149="No Data",1,IF('Indicator Data imputation'!L148&lt;&gt;"",1,0))</f>
        <v>1</v>
      </c>
      <c r="L145" s="170">
        <f>IF('Indicator Data'!S149="No Data",1,IF('Indicator Data imputation'!M148&lt;&gt;"",1,0))</f>
        <v>0</v>
      </c>
      <c r="M145" s="170">
        <f>IF('Indicator Data'!T149="No Data",1,IF('Indicator Data imputation'!N148&lt;&gt;"",1,0))</f>
        <v>0</v>
      </c>
      <c r="N145" s="170">
        <f>IF('Indicator Data'!U149="No Data",1,IF('Indicator Data imputation'!O148&lt;&gt;"",1,0))</f>
        <v>0</v>
      </c>
      <c r="O145" s="170">
        <f>IF('Indicator Data'!V149="No Data",1,IF('Indicator Data imputation'!P148&lt;&gt;"",1,0))</f>
        <v>0</v>
      </c>
      <c r="P145" s="170">
        <f>IF('Indicator Data'!W149="No Data",1,IF('Indicator Data imputation'!Q148&lt;&gt;"",1,0))</f>
        <v>0</v>
      </c>
      <c r="Q145" s="170">
        <f>IF('Indicator Data'!X149="No Data",1,IF('Indicator Data imputation'!R148&lt;&gt;"",1,0))</f>
        <v>1</v>
      </c>
      <c r="R145" s="170">
        <f>IF('Indicator Data'!Y149="No Data",1,IF('Indicator Data imputation'!S148&lt;&gt;"",1,0))</f>
        <v>0</v>
      </c>
      <c r="S145" s="170">
        <f>IF('Indicator Data'!Z149="No Data",1,IF('Indicator Data imputation'!T148&lt;&gt;"",1,0))</f>
        <v>0</v>
      </c>
      <c r="T145" s="170">
        <f>IF('Indicator Data'!AA149="No Data",1,IF('Indicator Data imputation'!U148&lt;&gt;"",1,0))</f>
        <v>0</v>
      </c>
      <c r="U145" s="170">
        <f>IF('Indicator Data'!AB149="No Data",1,IF('Indicator Data imputation'!V148&lt;&gt;"",1,0))</f>
        <v>1</v>
      </c>
      <c r="V145" s="170">
        <f>IF('Indicator Data'!AC149="No Data",1,IF('Indicator Data imputation'!W148&lt;&gt;"",1,0))</f>
        <v>0</v>
      </c>
      <c r="W145" s="170">
        <f>IF('Indicator Data'!AD149="No Data",1,IF('Indicator Data imputation'!X148&lt;&gt;"",1,0))</f>
        <v>0</v>
      </c>
      <c r="X145" s="170">
        <f>IF('Indicator Data'!AE149="No Data",1,IF('Indicator Data imputation'!Y148&lt;&gt;"",1,0))</f>
        <v>1</v>
      </c>
      <c r="Y145" s="170">
        <f>IF('Indicator Data'!AF149="No Data",1,IF('Indicator Data imputation'!Z148&lt;&gt;"",1,0))</f>
        <v>1</v>
      </c>
      <c r="Z145" s="170">
        <f>IF('Indicator Data'!AG149="No Data",1,IF('Indicator Data imputation'!AA148&lt;&gt;"",1,0))</f>
        <v>0</v>
      </c>
      <c r="AA145" s="170">
        <f>IF('Indicator Data'!AH149="No Data",1,IF('Indicator Data imputation'!AB148&lt;&gt;"",1,0))</f>
        <v>0</v>
      </c>
      <c r="AB145" s="170">
        <f>IF('Indicator Data'!AI149="No Data",1,IF('Indicator Data imputation'!AC148&lt;&gt;"",1,0))</f>
        <v>0</v>
      </c>
      <c r="AC145" s="170">
        <f>IF('Indicator Data'!AJ149="No Data",1,IF('Indicator Data imputation'!AD148&lt;&gt;"",1,0))</f>
        <v>0</v>
      </c>
      <c r="AD145" s="170">
        <f>IF('Indicator Data'!AK149="No Data",1,IF('Indicator Data imputation'!AE148&lt;&gt;"",1,0))</f>
        <v>0</v>
      </c>
      <c r="AE145" s="170">
        <f>IF('Indicator Data'!AL149="No Data",1,IF('Indicator Data imputation'!AF148&lt;&gt;"",1,0))</f>
        <v>0</v>
      </c>
      <c r="AF145" s="170">
        <f>IF('Indicator Data'!AM149="No Data",1,IF('Indicator Data imputation'!AG148&lt;&gt;"",1,0))</f>
        <v>0</v>
      </c>
      <c r="AG145" s="170">
        <f>IF('Indicator Data'!AN149="No Data",1,IF('Indicator Data imputation'!AH148&lt;&gt;"",1,0))</f>
        <v>0</v>
      </c>
      <c r="AH145" s="170">
        <f>IF('Indicator Data'!AO149="No Data",1,IF('Indicator Data imputation'!AI148&lt;&gt;"",1,0))</f>
        <v>0</v>
      </c>
      <c r="AI145" s="170">
        <f>IF('Indicator Data'!AP149="No Data",1,IF('Indicator Data imputation'!AJ148&lt;&gt;"",1,0))</f>
        <v>0</v>
      </c>
      <c r="AJ145" s="170">
        <f>IF('Indicator Data'!AQ149="No Data",1,IF('Indicator Data imputation'!AK148&lt;&gt;"",1,0))</f>
        <v>0</v>
      </c>
      <c r="AK145" s="170">
        <f>IF('Indicator Data'!AR149="No Data",1,IF('Indicator Data imputation'!AL148&lt;&gt;"",1,0))</f>
        <v>1</v>
      </c>
      <c r="AL145" s="170">
        <f>IF('Indicator Data'!AS149="No Data",1,IF('Indicator Data imputation'!AM148&lt;&gt;"",1,0))</f>
        <v>0</v>
      </c>
      <c r="AM145" s="170">
        <f>IF('Indicator Data'!AT149="No Data",1,IF('Indicator Data imputation'!AN148&lt;&gt;"",1,0))</f>
        <v>0</v>
      </c>
      <c r="AN145" s="170">
        <f>IF('Indicator Data'!AU149="No Data",1,IF('Indicator Data imputation'!AO148&lt;&gt;"",1,0))</f>
        <v>0</v>
      </c>
      <c r="AO145" s="170">
        <f>IF('Indicator Data'!AV149="No Data",1,IF('Indicator Data imputation'!AP148&lt;&gt;"",1,0))</f>
        <v>1</v>
      </c>
      <c r="AP145" s="170">
        <f>IF('Indicator Data'!AW149="No Data",1,IF('Indicator Data imputation'!AQ148&lt;&gt;"",1,0))</f>
        <v>0</v>
      </c>
      <c r="AQ145" s="170">
        <f>IF('Indicator Data'!AX149="No Data",1,IF('Indicator Data imputation'!AR148&lt;&gt;"",1,0))</f>
        <v>0</v>
      </c>
      <c r="AR145" s="170">
        <f>IF('Indicator Data'!AY149="No Data",1,IF('Indicator Data imputation'!AS148&lt;&gt;"",1,0))</f>
        <v>0</v>
      </c>
      <c r="AS145" s="170">
        <f>IF('Indicator Data'!AZ149="No Data",1,IF('Indicator Data imputation'!AT148&lt;&gt;"",1,0))</f>
        <v>0</v>
      </c>
      <c r="AT145" s="170">
        <f>IF('Indicator Data'!BA149="No Data",1,IF('Indicator Data imputation'!AU148&lt;&gt;"",1,0))</f>
        <v>0</v>
      </c>
      <c r="AU145" s="170">
        <f>IF('Indicator Data'!BB149="No Data",1,IF('Indicator Data imputation'!AV148&lt;&gt;"",1,0))</f>
        <v>0</v>
      </c>
      <c r="AV145" s="170">
        <f>IF('Indicator Data'!BC149="No Data",1,IF('Indicator Data imputation'!AW148&lt;&gt;"",1,0))</f>
        <v>0</v>
      </c>
      <c r="AW145" s="170">
        <f>IF('Indicator Data'!BD149="No Data",1,IF('Indicator Data imputation'!AX148&lt;&gt;"",1,0))</f>
        <v>0</v>
      </c>
      <c r="AX145" s="170">
        <f>IF('Indicator Data'!BE149="No Data",1,IF('Indicator Data imputation'!AY148&lt;&gt;"",1,0))</f>
        <v>0</v>
      </c>
      <c r="AY145" s="170">
        <f>IF('Indicator Data'!BF149="No Data",1,IF('Indicator Data imputation'!AZ148&lt;&gt;"",1,0))</f>
        <v>0</v>
      </c>
      <c r="AZ145" s="170">
        <f>IF('Indicator Data'!BG149="No Data",1,IF('Indicator Data imputation'!BA148&lt;&gt;"",1,0))</f>
        <v>0</v>
      </c>
      <c r="BA145" s="5">
        <f t="shared" si="4"/>
        <v>8</v>
      </c>
      <c r="BB145" s="172">
        <f t="shared" si="5"/>
        <v>0.15686274509803921</v>
      </c>
    </row>
    <row r="146" spans="1:54" x14ac:dyDescent="0.25">
      <c r="A146" s="5" t="s">
        <v>271</v>
      </c>
      <c r="B146" s="170">
        <f>IF('Indicator Data'!I150="No Data",1,IF('Indicator Data imputation'!C149&lt;&gt;"",1,0))</f>
        <v>0</v>
      </c>
      <c r="C146" s="170">
        <f>IF('Indicator Data'!J150="No Data",1,IF('Indicator Data imputation'!D149&lt;&gt;"",1,0))</f>
        <v>0</v>
      </c>
      <c r="D146" s="170">
        <f>IF('Indicator Data'!K150="No Data",1,IF('Indicator Data imputation'!E149&lt;&gt;"",1,0))</f>
        <v>0</v>
      </c>
      <c r="E146" s="170">
        <f>IF('Indicator Data'!L150="No Data",1,IF('Indicator Data imputation'!F149&lt;&gt;"",1,0))</f>
        <v>1</v>
      </c>
      <c r="F146" s="170">
        <f>IF('Indicator Data'!M150="No Data",1,IF('Indicator Data imputation'!G149&lt;&gt;"",1,0))</f>
        <v>0</v>
      </c>
      <c r="G146" s="170">
        <f>IF('Indicator Data'!N150="No Data",1,IF('Indicator Data imputation'!H149&lt;&gt;"",1,0))</f>
        <v>0</v>
      </c>
      <c r="H146" s="170">
        <f>IF('Indicator Data'!O150="No Data",1,IF('Indicator Data imputation'!I149&lt;&gt;"",1,0))</f>
        <v>0</v>
      </c>
      <c r="I146" s="170">
        <f>IF('Indicator Data'!P150="No Data",1,IF('Indicator Data imputation'!J149&lt;&gt;"",1,0))</f>
        <v>0</v>
      </c>
      <c r="J146" s="170">
        <f>IF('Indicator Data'!Q150="No Data",1,IF('Indicator Data imputation'!K149&lt;&gt;"",1,0))</f>
        <v>0</v>
      </c>
      <c r="K146" s="170">
        <f>IF('Indicator Data'!R150="No Data",1,IF('Indicator Data imputation'!L149&lt;&gt;"",1,0))</f>
        <v>1</v>
      </c>
      <c r="L146" s="170">
        <f>IF('Indicator Data'!S150="No Data",1,IF('Indicator Data imputation'!M149&lt;&gt;"",1,0))</f>
        <v>0</v>
      </c>
      <c r="M146" s="170">
        <f>IF('Indicator Data'!T150="No Data",1,IF('Indicator Data imputation'!N149&lt;&gt;"",1,0))</f>
        <v>0</v>
      </c>
      <c r="N146" s="170">
        <f>IF('Indicator Data'!U150="No Data",1,IF('Indicator Data imputation'!O149&lt;&gt;"",1,0))</f>
        <v>0</v>
      </c>
      <c r="O146" s="170">
        <f>IF('Indicator Data'!V150="No Data",1,IF('Indicator Data imputation'!P149&lt;&gt;"",1,0))</f>
        <v>0</v>
      </c>
      <c r="P146" s="170">
        <f>IF('Indicator Data'!W150="No Data",1,IF('Indicator Data imputation'!Q149&lt;&gt;"",1,0))</f>
        <v>0</v>
      </c>
      <c r="Q146" s="170">
        <f>IF('Indicator Data'!X150="No Data",1,IF('Indicator Data imputation'!R149&lt;&gt;"",1,0))</f>
        <v>0</v>
      </c>
      <c r="R146" s="170">
        <f>IF('Indicator Data'!Y150="No Data",1,IF('Indicator Data imputation'!S149&lt;&gt;"",1,0))</f>
        <v>0</v>
      </c>
      <c r="S146" s="170">
        <f>IF('Indicator Data'!Z150="No Data",1,IF('Indicator Data imputation'!T149&lt;&gt;"",1,0))</f>
        <v>0</v>
      </c>
      <c r="T146" s="170">
        <f>IF('Indicator Data'!AA150="No Data",1,IF('Indicator Data imputation'!U149&lt;&gt;"",1,0))</f>
        <v>0</v>
      </c>
      <c r="U146" s="170">
        <f>IF('Indicator Data'!AB150="No Data",1,IF('Indicator Data imputation'!V149&lt;&gt;"",1,0))</f>
        <v>1</v>
      </c>
      <c r="V146" s="170">
        <f>IF('Indicator Data'!AC150="No Data",1,IF('Indicator Data imputation'!W149&lt;&gt;"",1,0))</f>
        <v>0</v>
      </c>
      <c r="W146" s="170">
        <f>IF('Indicator Data'!AD150="No Data",1,IF('Indicator Data imputation'!X149&lt;&gt;"",1,0))</f>
        <v>0</v>
      </c>
      <c r="X146" s="170">
        <f>IF('Indicator Data'!AE150="No Data",1,IF('Indicator Data imputation'!Y149&lt;&gt;"",1,0))</f>
        <v>1</v>
      </c>
      <c r="Y146" s="170">
        <f>IF('Indicator Data'!AF150="No Data",1,IF('Indicator Data imputation'!Z149&lt;&gt;"",1,0))</f>
        <v>0</v>
      </c>
      <c r="Z146" s="170">
        <f>IF('Indicator Data'!AG150="No Data",1,IF('Indicator Data imputation'!AA149&lt;&gt;"",1,0))</f>
        <v>0</v>
      </c>
      <c r="AA146" s="170">
        <f>IF('Indicator Data'!AH150="No Data",1,IF('Indicator Data imputation'!AB149&lt;&gt;"",1,0))</f>
        <v>0</v>
      </c>
      <c r="AB146" s="170">
        <f>IF('Indicator Data'!AI150="No Data",1,IF('Indicator Data imputation'!AC149&lt;&gt;"",1,0))</f>
        <v>0</v>
      </c>
      <c r="AC146" s="170">
        <f>IF('Indicator Data'!AJ150="No Data",1,IF('Indicator Data imputation'!AD149&lt;&gt;"",1,0))</f>
        <v>0</v>
      </c>
      <c r="AD146" s="170">
        <f>IF('Indicator Data'!AK150="No Data",1,IF('Indicator Data imputation'!AE149&lt;&gt;"",1,0))</f>
        <v>0</v>
      </c>
      <c r="AE146" s="170">
        <f>IF('Indicator Data'!AL150="No Data",1,IF('Indicator Data imputation'!AF149&lt;&gt;"",1,0))</f>
        <v>0</v>
      </c>
      <c r="AF146" s="170">
        <f>IF('Indicator Data'!AM150="No Data",1,IF('Indicator Data imputation'!AG149&lt;&gt;"",1,0))</f>
        <v>0</v>
      </c>
      <c r="AG146" s="170">
        <f>IF('Indicator Data'!AN150="No Data",1,IF('Indicator Data imputation'!AH149&lt;&gt;"",1,0))</f>
        <v>0</v>
      </c>
      <c r="AH146" s="170">
        <f>IF('Indicator Data'!AO150="No Data",1,IF('Indicator Data imputation'!AI149&lt;&gt;"",1,0))</f>
        <v>0</v>
      </c>
      <c r="AI146" s="170">
        <f>IF('Indicator Data'!AP150="No Data",1,IF('Indicator Data imputation'!AJ149&lt;&gt;"",1,0))</f>
        <v>1</v>
      </c>
      <c r="AJ146" s="170">
        <f>IF('Indicator Data'!AQ150="No Data",1,IF('Indicator Data imputation'!AK149&lt;&gt;"",1,0))</f>
        <v>1</v>
      </c>
      <c r="AK146" s="170">
        <f>IF('Indicator Data'!AR150="No Data",1,IF('Indicator Data imputation'!AL149&lt;&gt;"",1,0))</f>
        <v>0</v>
      </c>
      <c r="AL146" s="170">
        <f>IF('Indicator Data'!AS150="No Data",1,IF('Indicator Data imputation'!AM149&lt;&gt;"",1,0))</f>
        <v>0</v>
      </c>
      <c r="AM146" s="170">
        <f>IF('Indicator Data'!AT150="No Data",1,IF('Indicator Data imputation'!AN149&lt;&gt;"",1,0))</f>
        <v>1</v>
      </c>
      <c r="AN146" s="170">
        <f>IF('Indicator Data'!AU150="No Data",1,IF('Indicator Data imputation'!AO149&lt;&gt;"",1,0))</f>
        <v>0</v>
      </c>
      <c r="AO146" s="170">
        <f>IF('Indicator Data'!AV150="No Data",1,IF('Indicator Data imputation'!AP149&lt;&gt;"",1,0))</f>
        <v>0</v>
      </c>
      <c r="AP146" s="170">
        <f>IF('Indicator Data'!AW150="No Data",1,IF('Indicator Data imputation'!AQ149&lt;&gt;"",1,0))</f>
        <v>0</v>
      </c>
      <c r="AQ146" s="170">
        <f>IF('Indicator Data'!AX150="No Data",1,IF('Indicator Data imputation'!AR149&lt;&gt;"",1,0))</f>
        <v>0</v>
      </c>
      <c r="AR146" s="170">
        <f>IF('Indicator Data'!AY150="No Data",1,IF('Indicator Data imputation'!AS149&lt;&gt;"",1,0))</f>
        <v>0</v>
      </c>
      <c r="AS146" s="170">
        <f>IF('Indicator Data'!AZ150="No Data",1,IF('Indicator Data imputation'!AT149&lt;&gt;"",1,0))</f>
        <v>0</v>
      </c>
      <c r="AT146" s="170">
        <f>IF('Indicator Data'!BA150="No Data",1,IF('Indicator Data imputation'!AU149&lt;&gt;"",1,0))</f>
        <v>0</v>
      </c>
      <c r="AU146" s="170">
        <f>IF('Indicator Data'!BB150="No Data",1,IF('Indicator Data imputation'!AV149&lt;&gt;"",1,0))</f>
        <v>0</v>
      </c>
      <c r="AV146" s="170">
        <f>IF('Indicator Data'!BC150="No Data",1,IF('Indicator Data imputation'!AW149&lt;&gt;"",1,0))</f>
        <v>0</v>
      </c>
      <c r="AW146" s="170">
        <f>IF('Indicator Data'!BD150="No Data",1,IF('Indicator Data imputation'!AX149&lt;&gt;"",1,0))</f>
        <v>0</v>
      </c>
      <c r="AX146" s="170">
        <f>IF('Indicator Data'!BE150="No Data",1,IF('Indicator Data imputation'!AY149&lt;&gt;"",1,0))</f>
        <v>0</v>
      </c>
      <c r="AY146" s="170">
        <f>IF('Indicator Data'!BF150="No Data",1,IF('Indicator Data imputation'!AZ149&lt;&gt;"",1,0))</f>
        <v>0</v>
      </c>
      <c r="AZ146" s="170">
        <f>IF('Indicator Data'!BG150="No Data",1,IF('Indicator Data imputation'!BA149&lt;&gt;"",1,0))</f>
        <v>0</v>
      </c>
      <c r="BA146" s="5">
        <f t="shared" si="4"/>
        <v>7</v>
      </c>
      <c r="BB146" s="172">
        <f t="shared" si="5"/>
        <v>0.13725490196078433</v>
      </c>
    </row>
    <row r="147" spans="1:54" x14ac:dyDescent="0.25">
      <c r="A147" s="5" t="s">
        <v>273</v>
      </c>
      <c r="B147" s="170">
        <f>IF('Indicator Data'!I151="No Data",1,IF('Indicator Data imputation'!C150&lt;&gt;"",1,0))</f>
        <v>0</v>
      </c>
      <c r="C147" s="170">
        <f>IF('Indicator Data'!J151="No Data",1,IF('Indicator Data imputation'!D150&lt;&gt;"",1,0))</f>
        <v>0</v>
      </c>
      <c r="D147" s="170">
        <f>IF('Indicator Data'!K151="No Data",1,IF('Indicator Data imputation'!E150&lt;&gt;"",1,0))</f>
        <v>0</v>
      </c>
      <c r="E147" s="170">
        <f>IF('Indicator Data'!L151="No Data",1,IF('Indicator Data imputation'!F150&lt;&gt;"",1,0))</f>
        <v>0</v>
      </c>
      <c r="F147" s="170">
        <f>IF('Indicator Data'!M151="No Data",1,IF('Indicator Data imputation'!G150&lt;&gt;"",1,0))</f>
        <v>0</v>
      </c>
      <c r="G147" s="170">
        <f>IF('Indicator Data'!N151="No Data",1,IF('Indicator Data imputation'!H150&lt;&gt;"",1,0))</f>
        <v>0</v>
      </c>
      <c r="H147" s="170">
        <f>IF('Indicator Data'!O151="No Data",1,IF('Indicator Data imputation'!I150&lt;&gt;"",1,0))</f>
        <v>0</v>
      </c>
      <c r="I147" s="170">
        <f>IF('Indicator Data'!P151="No Data",1,IF('Indicator Data imputation'!J150&lt;&gt;"",1,0))</f>
        <v>0</v>
      </c>
      <c r="J147" s="170">
        <f>IF('Indicator Data'!Q151="No Data",1,IF('Indicator Data imputation'!K150&lt;&gt;"",1,0))</f>
        <v>0</v>
      </c>
      <c r="K147" s="170">
        <f>IF('Indicator Data'!R151="No Data",1,IF('Indicator Data imputation'!L150&lt;&gt;"",1,0))</f>
        <v>0</v>
      </c>
      <c r="L147" s="170">
        <f>IF('Indicator Data'!S151="No Data",1,IF('Indicator Data imputation'!M150&lt;&gt;"",1,0))</f>
        <v>0</v>
      </c>
      <c r="M147" s="170">
        <f>IF('Indicator Data'!T151="No Data",1,IF('Indicator Data imputation'!N150&lt;&gt;"",1,0))</f>
        <v>0</v>
      </c>
      <c r="N147" s="170">
        <f>IF('Indicator Data'!U151="No Data",1,IF('Indicator Data imputation'!O150&lt;&gt;"",1,0))</f>
        <v>0</v>
      </c>
      <c r="O147" s="170">
        <f>IF('Indicator Data'!V151="No Data",1,IF('Indicator Data imputation'!P150&lt;&gt;"",1,0))</f>
        <v>0</v>
      </c>
      <c r="P147" s="170">
        <f>IF('Indicator Data'!W151="No Data",1,IF('Indicator Data imputation'!Q150&lt;&gt;"",1,0))</f>
        <v>0</v>
      </c>
      <c r="Q147" s="170">
        <f>IF('Indicator Data'!X151="No Data",1,IF('Indicator Data imputation'!R150&lt;&gt;"",1,0))</f>
        <v>0</v>
      </c>
      <c r="R147" s="170">
        <f>IF('Indicator Data'!Y151="No Data",1,IF('Indicator Data imputation'!S150&lt;&gt;"",1,0))</f>
        <v>1</v>
      </c>
      <c r="S147" s="170">
        <f>IF('Indicator Data'!Z151="No Data",1,IF('Indicator Data imputation'!T150&lt;&gt;"",1,0))</f>
        <v>0</v>
      </c>
      <c r="T147" s="170">
        <f>IF('Indicator Data'!AA151="No Data",1,IF('Indicator Data imputation'!U150&lt;&gt;"",1,0))</f>
        <v>0</v>
      </c>
      <c r="U147" s="170">
        <f>IF('Indicator Data'!AB151="No Data",1,IF('Indicator Data imputation'!V150&lt;&gt;"",1,0))</f>
        <v>0</v>
      </c>
      <c r="V147" s="170">
        <f>IF('Indicator Data'!AC151="No Data",1,IF('Indicator Data imputation'!W150&lt;&gt;"",1,0))</f>
        <v>0</v>
      </c>
      <c r="W147" s="170">
        <f>IF('Indicator Data'!AD151="No Data",1,IF('Indicator Data imputation'!X150&lt;&gt;"",1,0))</f>
        <v>0</v>
      </c>
      <c r="X147" s="170">
        <f>IF('Indicator Data'!AE151="No Data",1,IF('Indicator Data imputation'!Y150&lt;&gt;"",1,0))</f>
        <v>0</v>
      </c>
      <c r="Y147" s="170">
        <f>IF('Indicator Data'!AF151="No Data",1,IF('Indicator Data imputation'!Z150&lt;&gt;"",1,0))</f>
        <v>0</v>
      </c>
      <c r="Z147" s="170">
        <f>IF('Indicator Data'!AG151="No Data",1,IF('Indicator Data imputation'!AA150&lt;&gt;"",1,0))</f>
        <v>0</v>
      </c>
      <c r="AA147" s="170">
        <f>IF('Indicator Data'!AH151="No Data",1,IF('Indicator Data imputation'!AB150&lt;&gt;"",1,0))</f>
        <v>0</v>
      </c>
      <c r="AB147" s="170">
        <f>IF('Indicator Data'!AI151="No Data",1,IF('Indicator Data imputation'!AC150&lt;&gt;"",1,0))</f>
        <v>0</v>
      </c>
      <c r="AC147" s="170">
        <f>IF('Indicator Data'!AJ151="No Data",1,IF('Indicator Data imputation'!AD150&lt;&gt;"",1,0))</f>
        <v>0</v>
      </c>
      <c r="AD147" s="170">
        <f>IF('Indicator Data'!AK151="No Data",1,IF('Indicator Data imputation'!AE150&lt;&gt;"",1,0))</f>
        <v>0</v>
      </c>
      <c r="AE147" s="170">
        <f>IF('Indicator Data'!AL151="No Data",1,IF('Indicator Data imputation'!AF150&lt;&gt;"",1,0))</f>
        <v>0</v>
      </c>
      <c r="AF147" s="170">
        <f>IF('Indicator Data'!AM151="No Data",1,IF('Indicator Data imputation'!AG150&lt;&gt;"",1,0))</f>
        <v>0</v>
      </c>
      <c r="AG147" s="170">
        <f>IF('Indicator Data'!AN151="No Data",1,IF('Indicator Data imputation'!AH150&lt;&gt;"",1,0))</f>
        <v>0</v>
      </c>
      <c r="AH147" s="170">
        <f>IF('Indicator Data'!AO151="No Data",1,IF('Indicator Data imputation'!AI150&lt;&gt;"",1,0))</f>
        <v>0</v>
      </c>
      <c r="AI147" s="170">
        <f>IF('Indicator Data'!AP151="No Data",1,IF('Indicator Data imputation'!AJ150&lt;&gt;"",1,0))</f>
        <v>0</v>
      </c>
      <c r="AJ147" s="170">
        <f>IF('Indicator Data'!AQ151="No Data",1,IF('Indicator Data imputation'!AK150&lt;&gt;"",1,0))</f>
        <v>1</v>
      </c>
      <c r="AK147" s="170">
        <f>IF('Indicator Data'!AR151="No Data",1,IF('Indicator Data imputation'!AL150&lt;&gt;"",1,0))</f>
        <v>1</v>
      </c>
      <c r="AL147" s="170">
        <f>IF('Indicator Data'!AS151="No Data",1,IF('Indicator Data imputation'!AM150&lt;&gt;"",1,0))</f>
        <v>0</v>
      </c>
      <c r="AM147" s="170">
        <f>IF('Indicator Data'!AT151="No Data",1,IF('Indicator Data imputation'!AN150&lt;&gt;"",1,0))</f>
        <v>0</v>
      </c>
      <c r="AN147" s="170">
        <f>IF('Indicator Data'!AU151="No Data",1,IF('Indicator Data imputation'!AO150&lt;&gt;"",1,0))</f>
        <v>0</v>
      </c>
      <c r="AO147" s="170">
        <f>IF('Indicator Data'!AV151="No Data",1,IF('Indicator Data imputation'!AP150&lt;&gt;"",1,0))</f>
        <v>0</v>
      </c>
      <c r="AP147" s="170">
        <f>IF('Indicator Data'!AW151="No Data",1,IF('Indicator Data imputation'!AQ150&lt;&gt;"",1,0))</f>
        <v>0</v>
      </c>
      <c r="AQ147" s="170">
        <f>IF('Indicator Data'!AX151="No Data",1,IF('Indicator Data imputation'!AR150&lt;&gt;"",1,0))</f>
        <v>0</v>
      </c>
      <c r="AR147" s="170">
        <f>IF('Indicator Data'!AY151="No Data",1,IF('Indicator Data imputation'!AS150&lt;&gt;"",1,0))</f>
        <v>0</v>
      </c>
      <c r="AS147" s="170">
        <f>IF('Indicator Data'!AZ151="No Data",1,IF('Indicator Data imputation'!AT150&lt;&gt;"",1,0))</f>
        <v>0</v>
      </c>
      <c r="AT147" s="170">
        <f>IF('Indicator Data'!BA151="No Data",1,IF('Indicator Data imputation'!AU150&lt;&gt;"",1,0))</f>
        <v>0</v>
      </c>
      <c r="AU147" s="170">
        <f>IF('Indicator Data'!BB151="No Data",1,IF('Indicator Data imputation'!AV150&lt;&gt;"",1,0))</f>
        <v>0</v>
      </c>
      <c r="AV147" s="170">
        <f>IF('Indicator Data'!BC151="No Data",1,IF('Indicator Data imputation'!AW150&lt;&gt;"",1,0))</f>
        <v>0</v>
      </c>
      <c r="AW147" s="170">
        <f>IF('Indicator Data'!BD151="No Data",1,IF('Indicator Data imputation'!AX150&lt;&gt;"",1,0))</f>
        <v>0</v>
      </c>
      <c r="AX147" s="170">
        <f>IF('Indicator Data'!BE151="No Data",1,IF('Indicator Data imputation'!AY150&lt;&gt;"",1,0))</f>
        <v>0</v>
      </c>
      <c r="AY147" s="170">
        <f>IF('Indicator Data'!BF151="No Data",1,IF('Indicator Data imputation'!AZ150&lt;&gt;"",1,0))</f>
        <v>0</v>
      </c>
      <c r="AZ147" s="170">
        <f>IF('Indicator Data'!BG151="No Data",1,IF('Indicator Data imputation'!BA150&lt;&gt;"",1,0))</f>
        <v>0</v>
      </c>
      <c r="BA147" s="5">
        <f t="shared" si="4"/>
        <v>3</v>
      </c>
      <c r="BB147" s="172">
        <f t="shared" si="5"/>
        <v>5.8823529411764705E-2</v>
      </c>
    </row>
    <row r="148" spans="1:54" x14ac:dyDescent="0.25">
      <c r="A148" s="5" t="s">
        <v>275</v>
      </c>
      <c r="B148" s="170">
        <f>IF('Indicator Data'!I152="No Data",1,IF('Indicator Data imputation'!C151&lt;&gt;"",1,0))</f>
        <v>0</v>
      </c>
      <c r="C148" s="170">
        <f>IF('Indicator Data'!J152="No Data",1,IF('Indicator Data imputation'!D151&lt;&gt;"",1,0))</f>
        <v>0</v>
      </c>
      <c r="D148" s="170">
        <f>IF('Indicator Data'!K152="No Data",1,IF('Indicator Data imputation'!E151&lt;&gt;"",1,0))</f>
        <v>0</v>
      </c>
      <c r="E148" s="170">
        <f>IF('Indicator Data'!L152="No Data",1,IF('Indicator Data imputation'!F151&lt;&gt;"",1,0))</f>
        <v>0</v>
      </c>
      <c r="F148" s="170">
        <f>IF('Indicator Data'!M152="No Data",1,IF('Indicator Data imputation'!G151&lt;&gt;"",1,0))</f>
        <v>0</v>
      </c>
      <c r="G148" s="170">
        <f>IF('Indicator Data'!N152="No Data",1,IF('Indicator Data imputation'!H151&lt;&gt;"",1,0))</f>
        <v>0</v>
      </c>
      <c r="H148" s="170">
        <f>IF('Indicator Data'!O152="No Data",1,IF('Indicator Data imputation'!I151&lt;&gt;"",1,0))</f>
        <v>0</v>
      </c>
      <c r="I148" s="170">
        <f>IF('Indicator Data'!P152="No Data",1,IF('Indicator Data imputation'!J151&lt;&gt;"",1,0))</f>
        <v>0</v>
      </c>
      <c r="J148" s="170">
        <f>IF('Indicator Data'!Q152="No Data",1,IF('Indicator Data imputation'!K151&lt;&gt;"",1,0))</f>
        <v>0</v>
      </c>
      <c r="K148" s="170">
        <f>IF('Indicator Data'!R152="No Data",1,IF('Indicator Data imputation'!L151&lt;&gt;"",1,0))</f>
        <v>1</v>
      </c>
      <c r="L148" s="170">
        <f>IF('Indicator Data'!S152="No Data",1,IF('Indicator Data imputation'!M151&lt;&gt;"",1,0))</f>
        <v>0</v>
      </c>
      <c r="M148" s="170">
        <f>IF('Indicator Data'!T152="No Data",1,IF('Indicator Data imputation'!N151&lt;&gt;"",1,0))</f>
        <v>0</v>
      </c>
      <c r="N148" s="170">
        <f>IF('Indicator Data'!U152="No Data",1,IF('Indicator Data imputation'!O151&lt;&gt;"",1,0))</f>
        <v>0</v>
      </c>
      <c r="O148" s="170">
        <f>IF('Indicator Data'!V152="No Data",1,IF('Indicator Data imputation'!P151&lt;&gt;"",1,0))</f>
        <v>1</v>
      </c>
      <c r="P148" s="170">
        <f>IF('Indicator Data'!W152="No Data",1,IF('Indicator Data imputation'!Q151&lt;&gt;"",1,0))</f>
        <v>0</v>
      </c>
      <c r="Q148" s="170">
        <f>IF('Indicator Data'!X152="No Data",1,IF('Indicator Data imputation'!R151&lt;&gt;"",1,0))</f>
        <v>1</v>
      </c>
      <c r="R148" s="170">
        <f>IF('Indicator Data'!Y152="No Data",1,IF('Indicator Data imputation'!S151&lt;&gt;"",1,0))</f>
        <v>0</v>
      </c>
      <c r="S148" s="170">
        <f>IF('Indicator Data'!Z152="No Data",1,IF('Indicator Data imputation'!T151&lt;&gt;"",1,0))</f>
        <v>0</v>
      </c>
      <c r="T148" s="170">
        <f>IF('Indicator Data'!AA152="No Data",1,IF('Indicator Data imputation'!U151&lt;&gt;"",1,0))</f>
        <v>0</v>
      </c>
      <c r="U148" s="170">
        <f>IF('Indicator Data'!AB152="No Data",1,IF('Indicator Data imputation'!V151&lt;&gt;"",1,0))</f>
        <v>0</v>
      </c>
      <c r="V148" s="170">
        <f>IF('Indicator Data'!AC152="No Data",1,IF('Indicator Data imputation'!W151&lt;&gt;"",1,0))</f>
        <v>0</v>
      </c>
      <c r="W148" s="170">
        <f>IF('Indicator Data'!AD152="No Data",1,IF('Indicator Data imputation'!X151&lt;&gt;"",1,0))</f>
        <v>0</v>
      </c>
      <c r="X148" s="170">
        <f>IF('Indicator Data'!AE152="No Data",1,IF('Indicator Data imputation'!Y151&lt;&gt;"",1,0))</f>
        <v>0</v>
      </c>
      <c r="Y148" s="170">
        <f>IF('Indicator Data'!AF152="No Data",1,IF('Indicator Data imputation'!Z151&lt;&gt;"",1,0))</f>
        <v>0</v>
      </c>
      <c r="Z148" s="170">
        <f>IF('Indicator Data'!AG152="No Data",1,IF('Indicator Data imputation'!AA151&lt;&gt;"",1,0))</f>
        <v>1</v>
      </c>
      <c r="AA148" s="170">
        <f>IF('Indicator Data'!AH152="No Data",1,IF('Indicator Data imputation'!AB151&lt;&gt;"",1,0))</f>
        <v>0</v>
      </c>
      <c r="AB148" s="170">
        <f>IF('Indicator Data'!AI152="No Data",1,IF('Indicator Data imputation'!AC151&lt;&gt;"",1,0))</f>
        <v>0</v>
      </c>
      <c r="AC148" s="170">
        <f>IF('Indicator Data'!AJ152="No Data",1,IF('Indicator Data imputation'!AD151&lt;&gt;"",1,0))</f>
        <v>0</v>
      </c>
      <c r="AD148" s="170">
        <f>IF('Indicator Data'!AK152="No Data",1,IF('Indicator Data imputation'!AE151&lt;&gt;"",1,0))</f>
        <v>0</v>
      </c>
      <c r="AE148" s="170">
        <f>IF('Indicator Data'!AL152="No Data",1,IF('Indicator Data imputation'!AF151&lt;&gt;"",1,0))</f>
        <v>0</v>
      </c>
      <c r="AF148" s="170">
        <f>IF('Indicator Data'!AM152="No Data",1,IF('Indicator Data imputation'!AG151&lt;&gt;"",1,0))</f>
        <v>0</v>
      </c>
      <c r="AG148" s="170">
        <f>IF('Indicator Data'!AN152="No Data",1,IF('Indicator Data imputation'!AH151&lt;&gt;"",1,0))</f>
        <v>0</v>
      </c>
      <c r="AH148" s="170">
        <f>IF('Indicator Data'!AO152="No Data",1,IF('Indicator Data imputation'!AI151&lt;&gt;"",1,0))</f>
        <v>0</v>
      </c>
      <c r="AI148" s="170">
        <f>IF('Indicator Data'!AP152="No Data",1,IF('Indicator Data imputation'!AJ151&lt;&gt;"",1,0))</f>
        <v>0</v>
      </c>
      <c r="AJ148" s="170">
        <f>IF('Indicator Data'!AQ152="No Data",1,IF('Indicator Data imputation'!AK151&lt;&gt;"",1,0))</f>
        <v>0</v>
      </c>
      <c r="AK148" s="170">
        <f>IF('Indicator Data'!AR152="No Data",1,IF('Indicator Data imputation'!AL151&lt;&gt;"",1,0))</f>
        <v>1</v>
      </c>
      <c r="AL148" s="170">
        <f>IF('Indicator Data'!AS152="No Data",1,IF('Indicator Data imputation'!AM151&lt;&gt;"",1,0))</f>
        <v>0</v>
      </c>
      <c r="AM148" s="170">
        <f>IF('Indicator Data'!AT152="No Data",1,IF('Indicator Data imputation'!AN151&lt;&gt;"",1,0))</f>
        <v>0</v>
      </c>
      <c r="AN148" s="170">
        <f>IF('Indicator Data'!AU152="No Data",1,IF('Indicator Data imputation'!AO151&lt;&gt;"",1,0))</f>
        <v>0</v>
      </c>
      <c r="AO148" s="170">
        <f>IF('Indicator Data'!AV152="No Data",1,IF('Indicator Data imputation'!AP151&lt;&gt;"",1,0))</f>
        <v>0</v>
      </c>
      <c r="AP148" s="170">
        <f>IF('Indicator Data'!AW152="No Data",1,IF('Indicator Data imputation'!AQ151&lt;&gt;"",1,0))</f>
        <v>0</v>
      </c>
      <c r="AQ148" s="170">
        <f>IF('Indicator Data'!AX152="No Data",1,IF('Indicator Data imputation'!AR151&lt;&gt;"",1,0))</f>
        <v>0</v>
      </c>
      <c r="AR148" s="170">
        <f>IF('Indicator Data'!AY152="No Data",1,IF('Indicator Data imputation'!AS151&lt;&gt;"",1,0))</f>
        <v>0</v>
      </c>
      <c r="AS148" s="170">
        <f>IF('Indicator Data'!AZ152="No Data",1,IF('Indicator Data imputation'!AT151&lt;&gt;"",1,0))</f>
        <v>0</v>
      </c>
      <c r="AT148" s="170">
        <f>IF('Indicator Data'!BA152="No Data",1,IF('Indicator Data imputation'!AU151&lt;&gt;"",1,0))</f>
        <v>0</v>
      </c>
      <c r="AU148" s="170">
        <f>IF('Indicator Data'!BB152="No Data",1,IF('Indicator Data imputation'!AV151&lt;&gt;"",1,0))</f>
        <v>0</v>
      </c>
      <c r="AV148" s="170">
        <f>IF('Indicator Data'!BC152="No Data",1,IF('Indicator Data imputation'!AW151&lt;&gt;"",1,0))</f>
        <v>0</v>
      </c>
      <c r="AW148" s="170">
        <f>IF('Indicator Data'!BD152="No Data",1,IF('Indicator Data imputation'!AX151&lt;&gt;"",1,0))</f>
        <v>0</v>
      </c>
      <c r="AX148" s="170">
        <f>IF('Indicator Data'!BE152="No Data",1,IF('Indicator Data imputation'!AY151&lt;&gt;"",1,0))</f>
        <v>0</v>
      </c>
      <c r="AY148" s="170">
        <f>IF('Indicator Data'!BF152="No Data",1,IF('Indicator Data imputation'!AZ151&lt;&gt;"",1,0))</f>
        <v>0</v>
      </c>
      <c r="AZ148" s="170">
        <f>IF('Indicator Data'!BG152="No Data",1,IF('Indicator Data imputation'!BA151&lt;&gt;"",1,0))</f>
        <v>0</v>
      </c>
      <c r="BA148" s="5">
        <f t="shared" si="4"/>
        <v>5</v>
      </c>
      <c r="BB148" s="172">
        <f t="shared" si="5"/>
        <v>9.8039215686274508E-2</v>
      </c>
    </row>
    <row r="149" spans="1:54" x14ac:dyDescent="0.25">
      <c r="A149" s="5" t="s">
        <v>277</v>
      </c>
      <c r="B149" s="170">
        <f>IF('Indicator Data'!I153="No Data",1,IF('Indicator Data imputation'!C152&lt;&gt;"",1,0))</f>
        <v>0</v>
      </c>
      <c r="C149" s="170">
        <f>IF('Indicator Data'!J153="No Data",1,IF('Indicator Data imputation'!D152&lt;&gt;"",1,0))</f>
        <v>0</v>
      </c>
      <c r="D149" s="170">
        <f>IF('Indicator Data'!K153="No Data",1,IF('Indicator Data imputation'!E152&lt;&gt;"",1,0))</f>
        <v>0</v>
      </c>
      <c r="E149" s="170">
        <f>IF('Indicator Data'!L153="No Data",1,IF('Indicator Data imputation'!F152&lt;&gt;"",1,0))</f>
        <v>0</v>
      </c>
      <c r="F149" s="170">
        <f>IF('Indicator Data'!M153="No Data",1,IF('Indicator Data imputation'!G152&lt;&gt;"",1,0))</f>
        <v>0</v>
      </c>
      <c r="G149" s="170">
        <f>IF('Indicator Data'!N153="No Data",1,IF('Indicator Data imputation'!H152&lt;&gt;"",1,0))</f>
        <v>0</v>
      </c>
      <c r="H149" s="170">
        <f>IF('Indicator Data'!O153="No Data",1,IF('Indicator Data imputation'!I152&lt;&gt;"",1,0))</f>
        <v>0</v>
      </c>
      <c r="I149" s="170">
        <f>IF('Indicator Data'!P153="No Data",1,IF('Indicator Data imputation'!J152&lt;&gt;"",1,0))</f>
        <v>0</v>
      </c>
      <c r="J149" s="170">
        <f>IF('Indicator Data'!Q153="No Data",1,IF('Indicator Data imputation'!K152&lt;&gt;"",1,0))</f>
        <v>0</v>
      </c>
      <c r="K149" s="170">
        <f>IF('Indicator Data'!R153="No Data",1,IF('Indicator Data imputation'!L152&lt;&gt;"",1,0))</f>
        <v>0</v>
      </c>
      <c r="L149" s="170">
        <f>IF('Indicator Data'!S153="No Data",1,IF('Indicator Data imputation'!M152&lt;&gt;"",1,0))</f>
        <v>0</v>
      </c>
      <c r="M149" s="170">
        <f>IF('Indicator Data'!T153="No Data",1,IF('Indicator Data imputation'!N152&lt;&gt;"",1,0))</f>
        <v>0</v>
      </c>
      <c r="N149" s="170">
        <f>IF('Indicator Data'!U153="No Data",1,IF('Indicator Data imputation'!O152&lt;&gt;"",1,0))</f>
        <v>0</v>
      </c>
      <c r="O149" s="170">
        <f>IF('Indicator Data'!V153="No Data",1,IF('Indicator Data imputation'!P152&lt;&gt;"",1,0))</f>
        <v>0</v>
      </c>
      <c r="P149" s="170">
        <f>IF('Indicator Data'!W153="No Data",1,IF('Indicator Data imputation'!Q152&lt;&gt;"",1,0))</f>
        <v>0</v>
      </c>
      <c r="Q149" s="170">
        <f>IF('Indicator Data'!X153="No Data",1,IF('Indicator Data imputation'!R152&lt;&gt;"",1,0))</f>
        <v>0</v>
      </c>
      <c r="R149" s="170">
        <f>IF('Indicator Data'!Y153="No Data",1,IF('Indicator Data imputation'!S152&lt;&gt;"",1,0))</f>
        <v>0</v>
      </c>
      <c r="S149" s="170">
        <f>IF('Indicator Data'!Z153="No Data",1,IF('Indicator Data imputation'!T152&lt;&gt;"",1,0))</f>
        <v>0</v>
      </c>
      <c r="T149" s="170">
        <f>IF('Indicator Data'!AA153="No Data",1,IF('Indicator Data imputation'!U152&lt;&gt;"",1,0))</f>
        <v>0</v>
      </c>
      <c r="U149" s="170">
        <f>IF('Indicator Data'!AB153="No Data",1,IF('Indicator Data imputation'!V152&lt;&gt;"",1,0))</f>
        <v>0</v>
      </c>
      <c r="V149" s="170">
        <f>IF('Indicator Data'!AC153="No Data",1,IF('Indicator Data imputation'!W152&lt;&gt;"",1,0))</f>
        <v>0</v>
      </c>
      <c r="W149" s="170">
        <f>IF('Indicator Data'!AD153="No Data",1,IF('Indicator Data imputation'!X152&lt;&gt;"",1,0))</f>
        <v>0</v>
      </c>
      <c r="X149" s="170">
        <f>IF('Indicator Data'!AE153="No Data",1,IF('Indicator Data imputation'!Y152&lt;&gt;"",1,0))</f>
        <v>0</v>
      </c>
      <c r="Y149" s="170">
        <f>IF('Indicator Data'!AF153="No Data",1,IF('Indicator Data imputation'!Z152&lt;&gt;"",1,0))</f>
        <v>0</v>
      </c>
      <c r="Z149" s="170">
        <f>IF('Indicator Data'!AG153="No Data",1,IF('Indicator Data imputation'!AA152&lt;&gt;"",1,0))</f>
        <v>0</v>
      </c>
      <c r="AA149" s="170">
        <f>IF('Indicator Data'!AH153="No Data",1,IF('Indicator Data imputation'!AB152&lt;&gt;"",1,0))</f>
        <v>0</v>
      </c>
      <c r="AB149" s="170">
        <f>IF('Indicator Data'!AI153="No Data",1,IF('Indicator Data imputation'!AC152&lt;&gt;"",1,0))</f>
        <v>0</v>
      </c>
      <c r="AC149" s="170">
        <f>IF('Indicator Data'!AJ153="No Data",1,IF('Indicator Data imputation'!AD152&lt;&gt;"",1,0))</f>
        <v>0</v>
      </c>
      <c r="AD149" s="170">
        <f>IF('Indicator Data'!AK153="No Data",1,IF('Indicator Data imputation'!AE152&lt;&gt;"",1,0))</f>
        <v>0</v>
      </c>
      <c r="AE149" s="170">
        <f>IF('Indicator Data'!AL153="No Data",1,IF('Indicator Data imputation'!AF152&lt;&gt;"",1,0))</f>
        <v>0</v>
      </c>
      <c r="AF149" s="170">
        <f>IF('Indicator Data'!AM153="No Data",1,IF('Indicator Data imputation'!AG152&lt;&gt;"",1,0))</f>
        <v>0</v>
      </c>
      <c r="AG149" s="170">
        <f>IF('Indicator Data'!AN153="No Data",1,IF('Indicator Data imputation'!AH152&lt;&gt;"",1,0))</f>
        <v>0</v>
      </c>
      <c r="AH149" s="170">
        <f>IF('Indicator Data'!AO153="No Data",1,IF('Indicator Data imputation'!AI152&lt;&gt;"",1,0))</f>
        <v>0</v>
      </c>
      <c r="AI149" s="170">
        <f>IF('Indicator Data'!AP153="No Data",1,IF('Indicator Data imputation'!AJ152&lt;&gt;"",1,0))</f>
        <v>0</v>
      </c>
      <c r="AJ149" s="170">
        <f>IF('Indicator Data'!AQ153="No Data",1,IF('Indicator Data imputation'!AK152&lt;&gt;"",1,0))</f>
        <v>0</v>
      </c>
      <c r="AK149" s="170">
        <f>IF('Indicator Data'!AR153="No Data",1,IF('Indicator Data imputation'!AL152&lt;&gt;"",1,0))</f>
        <v>0</v>
      </c>
      <c r="AL149" s="170">
        <f>IF('Indicator Data'!AS153="No Data",1,IF('Indicator Data imputation'!AM152&lt;&gt;"",1,0))</f>
        <v>0</v>
      </c>
      <c r="AM149" s="170">
        <f>IF('Indicator Data'!AT153="No Data",1,IF('Indicator Data imputation'!AN152&lt;&gt;"",1,0))</f>
        <v>0</v>
      </c>
      <c r="AN149" s="170">
        <f>IF('Indicator Data'!AU153="No Data",1,IF('Indicator Data imputation'!AO152&lt;&gt;"",1,0))</f>
        <v>0</v>
      </c>
      <c r="AO149" s="170">
        <f>IF('Indicator Data'!AV153="No Data",1,IF('Indicator Data imputation'!AP152&lt;&gt;"",1,0))</f>
        <v>0</v>
      </c>
      <c r="AP149" s="170">
        <f>IF('Indicator Data'!AW153="No Data",1,IF('Indicator Data imputation'!AQ152&lt;&gt;"",1,0))</f>
        <v>0</v>
      </c>
      <c r="AQ149" s="170">
        <f>IF('Indicator Data'!AX153="No Data",1,IF('Indicator Data imputation'!AR152&lt;&gt;"",1,0))</f>
        <v>0</v>
      </c>
      <c r="AR149" s="170">
        <f>IF('Indicator Data'!AY153="No Data",1,IF('Indicator Data imputation'!AS152&lt;&gt;"",1,0))</f>
        <v>0</v>
      </c>
      <c r="AS149" s="170">
        <f>IF('Indicator Data'!AZ153="No Data",1,IF('Indicator Data imputation'!AT152&lt;&gt;"",1,0))</f>
        <v>0</v>
      </c>
      <c r="AT149" s="170">
        <f>IF('Indicator Data'!BA153="No Data",1,IF('Indicator Data imputation'!AU152&lt;&gt;"",1,0))</f>
        <v>0</v>
      </c>
      <c r="AU149" s="170">
        <f>IF('Indicator Data'!BB153="No Data",1,IF('Indicator Data imputation'!AV152&lt;&gt;"",1,0))</f>
        <v>0</v>
      </c>
      <c r="AV149" s="170">
        <f>IF('Indicator Data'!BC153="No Data",1,IF('Indicator Data imputation'!AW152&lt;&gt;"",1,0))</f>
        <v>0</v>
      </c>
      <c r="AW149" s="170">
        <f>IF('Indicator Data'!BD153="No Data",1,IF('Indicator Data imputation'!AX152&lt;&gt;"",1,0))</f>
        <v>0</v>
      </c>
      <c r="AX149" s="170">
        <f>IF('Indicator Data'!BE153="No Data",1,IF('Indicator Data imputation'!AY152&lt;&gt;"",1,0))</f>
        <v>0</v>
      </c>
      <c r="AY149" s="170">
        <f>IF('Indicator Data'!BF153="No Data",1,IF('Indicator Data imputation'!AZ152&lt;&gt;"",1,0))</f>
        <v>0</v>
      </c>
      <c r="AZ149" s="170">
        <f>IF('Indicator Data'!BG153="No Data",1,IF('Indicator Data imputation'!BA152&lt;&gt;"",1,0))</f>
        <v>0</v>
      </c>
      <c r="BA149" s="5">
        <f t="shared" si="4"/>
        <v>0</v>
      </c>
      <c r="BB149" s="172">
        <f t="shared" si="5"/>
        <v>0</v>
      </c>
    </row>
    <row r="150" spans="1:54" x14ac:dyDescent="0.25">
      <c r="A150" s="5" t="s">
        <v>279</v>
      </c>
      <c r="B150" s="170">
        <f>IF('Indicator Data'!I154="No Data",1,IF('Indicator Data imputation'!C153&lt;&gt;"",1,0))</f>
        <v>0</v>
      </c>
      <c r="C150" s="170">
        <f>IF('Indicator Data'!J154="No Data",1,IF('Indicator Data imputation'!D153&lt;&gt;"",1,0))</f>
        <v>0</v>
      </c>
      <c r="D150" s="170">
        <f>IF('Indicator Data'!K154="No Data",1,IF('Indicator Data imputation'!E153&lt;&gt;"",1,0))</f>
        <v>0</v>
      </c>
      <c r="E150" s="170">
        <f>IF('Indicator Data'!L154="No Data",1,IF('Indicator Data imputation'!F153&lt;&gt;"",1,0))</f>
        <v>0</v>
      </c>
      <c r="F150" s="170">
        <f>IF('Indicator Data'!M154="No Data",1,IF('Indicator Data imputation'!G153&lt;&gt;"",1,0))</f>
        <v>0</v>
      </c>
      <c r="G150" s="170">
        <f>IF('Indicator Data'!N154="No Data",1,IF('Indicator Data imputation'!H153&lt;&gt;"",1,0))</f>
        <v>0</v>
      </c>
      <c r="H150" s="170">
        <f>IF('Indicator Data'!O154="No Data",1,IF('Indicator Data imputation'!I153&lt;&gt;"",1,0))</f>
        <v>0</v>
      </c>
      <c r="I150" s="170">
        <f>IF('Indicator Data'!P154="No Data",1,IF('Indicator Data imputation'!J153&lt;&gt;"",1,0))</f>
        <v>0</v>
      </c>
      <c r="J150" s="170">
        <f>IF('Indicator Data'!Q154="No Data",1,IF('Indicator Data imputation'!K153&lt;&gt;"",1,0))</f>
        <v>0</v>
      </c>
      <c r="K150" s="170">
        <f>IF('Indicator Data'!R154="No Data",1,IF('Indicator Data imputation'!L153&lt;&gt;"",1,0))</f>
        <v>0</v>
      </c>
      <c r="L150" s="170">
        <f>IF('Indicator Data'!S154="No Data",1,IF('Indicator Data imputation'!M153&lt;&gt;"",1,0))</f>
        <v>0</v>
      </c>
      <c r="M150" s="170">
        <f>IF('Indicator Data'!T154="No Data",1,IF('Indicator Data imputation'!N153&lt;&gt;"",1,0))</f>
        <v>0</v>
      </c>
      <c r="N150" s="170">
        <f>IF('Indicator Data'!U154="No Data",1,IF('Indicator Data imputation'!O153&lt;&gt;"",1,0))</f>
        <v>0</v>
      </c>
      <c r="O150" s="170">
        <f>IF('Indicator Data'!V154="No Data",1,IF('Indicator Data imputation'!P153&lt;&gt;"",1,0))</f>
        <v>0</v>
      </c>
      <c r="P150" s="170">
        <f>IF('Indicator Data'!W154="No Data",1,IF('Indicator Data imputation'!Q153&lt;&gt;"",1,0))</f>
        <v>0</v>
      </c>
      <c r="Q150" s="170">
        <f>IF('Indicator Data'!X154="No Data",1,IF('Indicator Data imputation'!R153&lt;&gt;"",1,0))</f>
        <v>0</v>
      </c>
      <c r="R150" s="170">
        <f>IF('Indicator Data'!Y154="No Data",1,IF('Indicator Data imputation'!S153&lt;&gt;"",1,0))</f>
        <v>0</v>
      </c>
      <c r="S150" s="170">
        <f>IF('Indicator Data'!Z154="No Data",1,IF('Indicator Data imputation'!T153&lt;&gt;"",1,0))</f>
        <v>0</v>
      </c>
      <c r="T150" s="170">
        <f>IF('Indicator Data'!AA154="No Data",1,IF('Indicator Data imputation'!U153&lt;&gt;"",1,0))</f>
        <v>0</v>
      </c>
      <c r="U150" s="170">
        <f>IF('Indicator Data'!AB154="No Data",1,IF('Indicator Data imputation'!V153&lt;&gt;"",1,0))</f>
        <v>0</v>
      </c>
      <c r="V150" s="170">
        <f>IF('Indicator Data'!AC154="No Data",1,IF('Indicator Data imputation'!W153&lt;&gt;"",1,0))</f>
        <v>0</v>
      </c>
      <c r="W150" s="170">
        <f>IF('Indicator Data'!AD154="No Data",1,IF('Indicator Data imputation'!X153&lt;&gt;"",1,0))</f>
        <v>0</v>
      </c>
      <c r="X150" s="170">
        <f>IF('Indicator Data'!AE154="No Data",1,IF('Indicator Data imputation'!Y153&lt;&gt;"",1,0))</f>
        <v>1</v>
      </c>
      <c r="Y150" s="170">
        <f>IF('Indicator Data'!AF154="No Data",1,IF('Indicator Data imputation'!Z153&lt;&gt;"",1,0))</f>
        <v>0</v>
      </c>
      <c r="Z150" s="170">
        <f>IF('Indicator Data'!AG154="No Data",1,IF('Indicator Data imputation'!AA153&lt;&gt;"",1,0))</f>
        <v>0</v>
      </c>
      <c r="AA150" s="170">
        <f>IF('Indicator Data'!AH154="No Data",1,IF('Indicator Data imputation'!AB153&lt;&gt;"",1,0))</f>
        <v>0</v>
      </c>
      <c r="AB150" s="170">
        <f>IF('Indicator Data'!AI154="No Data",1,IF('Indicator Data imputation'!AC153&lt;&gt;"",1,0))</f>
        <v>0</v>
      </c>
      <c r="AC150" s="170">
        <f>IF('Indicator Data'!AJ154="No Data",1,IF('Indicator Data imputation'!AD153&lt;&gt;"",1,0))</f>
        <v>0</v>
      </c>
      <c r="AD150" s="170">
        <f>IF('Indicator Data'!AK154="No Data",1,IF('Indicator Data imputation'!AE153&lt;&gt;"",1,0))</f>
        <v>0</v>
      </c>
      <c r="AE150" s="170">
        <f>IF('Indicator Data'!AL154="No Data",1,IF('Indicator Data imputation'!AF153&lt;&gt;"",1,0))</f>
        <v>0</v>
      </c>
      <c r="AF150" s="170">
        <f>IF('Indicator Data'!AM154="No Data",1,IF('Indicator Data imputation'!AG153&lt;&gt;"",1,0))</f>
        <v>0</v>
      </c>
      <c r="AG150" s="170">
        <f>IF('Indicator Data'!AN154="No Data",1,IF('Indicator Data imputation'!AH153&lt;&gt;"",1,0))</f>
        <v>0</v>
      </c>
      <c r="AH150" s="170">
        <f>IF('Indicator Data'!AO154="No Data",1,IF('Indicator Data imputation'!AI153&lt;&gt;"",1,0))</f>
        <v>0</v>
      </c>
      <c r="AI150" s="170">
        <f>IF('Indicator Data'!AP154="No Data",1,IF('Indicator Data imputation'!AJ153&lt;&gt;"",1,0))</f>
        <v>0</v>
      </c>
      <c r="AJ150" s="170">
        <f>IF('Indicator Data'!AQ154="No Data",1,IF('Indicator Data imputation'!AK153&lt;&gt;"",1,0))</f>
        <v>0</v>
      </c>
      <c r="AK150" s="170">
        <f>IF('Indicator Data'!AR154="No Data",1,IF('Indicator Data imputation'!AL153&lt;&gt;"",1,0))</f>
        <v>0</v>
      </c>
      <c r="AL150" s="170">
        <f>IF('Indicator Data'!AS154="No Data",1,IF('Indicator Data imputation'!AM153&lt;&gt;"",1,0))</f>
        <v>0</v>
      </c>
      <c r="AM150" s="170">
        <f>IF('Indicator Data'!AT154="No Data",1,IF('Indicator Data imputation'!AN153&lt;&gt;"",1,0))</f>
        <v>0</v>
      </c>
      <c r="AN150" s="170">
        <f>IF('Indicator Data'!AU154="No Data",1,IF('Indicator Data imputation'!AO153&lt;&gt;"",1,0))</f>
        <v>0</v>
      </c>
      <c r="AO150" s="170">
        <f>IF('Indicator Data'!AV154="No Data",1,IF('Indicator Data imputation'!AP153&lt;&gt;"",1,0))</f>
        <v>0</v>
      </c>
      <c r="AP150" s="170">
        <f>IF('Indicator Data'!AW154="No Data",1,IF('Indicator Data imputation'!AQ153&lt;&gt;"",1,0))</f>
        <v>0</v>
      </c>
      <c r="AQ150" s="170">
        <f>IF('Indicator Data'!AX154="No Data",1,IF('Indicator Data imputation'!AR153&lt;&gt;"",1,0))</f>
        <v>0</v>
      </c>
      <c r="AR150" s="170">
        <f>IF('Indicator Data'!AY154="No Data",1,IF('Indicator Data imputation'!AS153&lt;&gt;"",1,0))</f>
        <v>0</v>
      </c>
      <c r="AS150" s="170">
        <f>IF('Indicator Data'!AZ154="No Data",1,IF('Indicator Data imputation'!AT153&lt;&gt;"",1,0))</f>
        <v>0</v>
      </c>
      <c r="AT150" s="170">
        <f>IF('Indicator Data'!BA154="No Data",1,IF('Indicator Data imputation'!AU153&lt;&gt;"",1,0))</f>
        <v>0</v>
      </c>
      <c r="AU150" s="170">
        <f>IF('Indicator Data'!BB154="No Data",1,IF('Indicator Data imputation'!AV153&lt;&gt;"",1,0))</f>
        <v>0</v>
      </c>
      <c r="AV150" s="170">
        <f>IF('Indicator Data'!BC154="No Data",1,IF('Indicator Data imputation'!AW153&lt;&gt;"",1,0))</f>
        <v>0</v>
      </c>
      <c r="AW150" s="170">
        <f>IF('Indicator Data'!BD154="No Data",1,IF('Indicator Data imputation'!AX153&lt;&gt;"",1,0))</f>
        <v>0</v>
      </c>
      <c r="AX150" s="170">
        <f>IF('Indicator Data'!BE154="No Data",1,IF('Indicator Data imputation'!AY153&lt;&gt;"",1,0))</f>
        <v>0</v>
      </c>
      <c r="AY150" s="170">
        <f>IF('Indicator Data'!BF154="No Data",1,IF('Indicator Data imputation'!AZ153&lt;&gt;"",1,0))</f>
        <v>0</v>
      </c>
      <c r="AZ150" s="170">
        <f>IF('Indicator Data'!BG154="No Data",1,IF('Indicator Data imputation'!BA153&lt;&gt;"",1,0))</f>
        <v>0</v>
      </c>
      <c r="BA150" s="5">
        <f t="shared" si="4"/>
        <v>1</v>
      </c>
      <c r="BB150" s="172">
        <f t="shared" si="5"/>
        <v>1.9607843137254902E-2</v>
      </c>
    </row>
    <row r="151" spans="1:54" x14ac:dyDescent="0.25">
      <c r="A151" s="5" t="s">
        <v>281</v>
      </c>
      <c r="B151" s="170">
        <f>IF('Indicator Data'!I155="No Data",1,IF('Indicator Data imputation'!C154&lt;&gt;"",1,0))</f>
        <v>0</v>
      </c>
      <c r="C151" s="170">
        <f>IF('Indicator Data'!J155="No Data",1,IF('Indicator Data imputation'!D154&lt;&gt;"",1,0))</f>
        <v>0</v>
      </c>
      <c r="D151" s="170">
        <f>IF('Indicator Data'!K155="No Data",1,IF('Indicator Data imputation'!E154&lt;&gt;"",1,0))</f>
        <v>0</v>
      </c>
      <c r="E151" s="170">
        <f>IF('Indicator Data'!L155="No Data",1,IF('Indicator Data imputation'!F154&lt;&gt;"",1,0))</f>
        <v>1</v>
      </c>
      <c r="F151" s="170">
        <f>IF('Indicator Data'!M155="No Data",1,IF('Indicator Data imputation'!G154&lt;&gt;"",1,0))</f>
        <v>0</v>
      </c>
      <c r="G151" s="170">
        <f>IF('Indicator Data'!N155="No Data",1,IF('Indicator Data imputation'!H154&lt;&gt;"",1,0))</f>
        <v>0</v>
      </c>
      <c r="H151" s="170">
        <f>IF('Indicator Data'!O155="No Data",1,IF('Indicator Data imputation'!I154&lt;&gt;"",1,0))</f>
        <v>0</v>
      </c>
      <c r="I151" s="170">
        <f>IF('Indicator Data'!P155="No Data",1,IF('Indicator Data imputation'!J154&lt;&gt;"",1,0))</f>
        <v>0</v>
      </c>
      <c r="J151" s="170">
        <f>IF('Indicator Data'!Q155="No Data",1,IF('Indicator Data imputation'!K154&lt;&gt;"",1,0))</f>
        <v>0</v>
      </c>
      <c r="K151" s="170">
        <f>IF('Indicator Data'!R155="No Data",1,IF('Indicator Data imputation'!L154&lt;&gt;"",1,0))</f>
        <v>1</v>
      </c>
      <c r="L151" s="170">
        <f>IF('Indicator Data'!S155="No Data",1,IF('Indicator Data imputation'!M154&lt;&gt;"",1,0))</f>
        <v>0</v>
      </c>
      <c r="M151" s="170">
        <f>IF('Indicator Data'!T155="No Data",1,IF('Indicator Data imputation'!N154&lt;&gt;"",1,0))</f>
        <v>0</v>
      </c>
      <c r="N151" s="170">
        <f>IF('Indicator Data'!U155="No Data",1,IF('Indicator Data imputation'!O154&lt;&gt;"",1,0))</f>
        <v>0</v>
      </c>
      <c r="O151" s="170">
        <f>IF('Indicator Data'!V155="No Data",1,IF('Indicator Data imputation'!P154&lt;&gt;"",1,0))</f>
        <v>0</v>
      </c>
      <c r="P151" s="170">
        <f>IF('Indicator Data'!W155="No Data",1,IF('Indicator Data imputation'!Q154&lt;&gt;"",1,0))</f>
        <v>0</v>
      </c>
      <c r="Q151" s="170">
        <f>IF('Indicator Data'!X155="No Data",1,IF('Indicator Data imputation'!R154&lt;&gt;"",1,0))</f>
        <v>0</v>
      </c>
      <c r="R151" s="170">
        <f>IF('Indicator Data'!Y155="No Data",1,IF('Indicator Data imputation'!S154&lt;&gt;"",1,0))</f>
        <v>0</v>
      </c>
      <c r="S151" s="170">
        <f>IF('Indicator Data'!Z155="No Data",1,IF('Indicator Data imputation'!T154&lt;&gt;"",1,0))</f>
        <v>0</v>
      </c>
      <c r="T151" s="170">
        <f>IF('Indicator Data'!AA155="No Data",1,IF('Indicator Data imputation'!U154&lt;&gt;"",1,0))</f>
        <v>0</v>
      </c>
      <c r="U151" s="170">
        <f>IF('Indicator Data'!AB155="No Data",1,IF('Indicator Data imputation'!V154&lt;&gt;"",1,0))</f>
        <v>1</v>
      </c>
      <c r="V151" s="170">
        <f>IF('Indicator Data'!AC155="No Data",1,IF('Indicator Data imputation'!W154&lt;&gt;"",1,0))</f>
        <v>0</v>
      </c>
      <c r="W151" s="170">
        <f>IF('Indicator Data'!AD155="No Data",1,IF('Indicator Data imputation'!X154&lt;&gt;"",1,0))</f>
        <v>1</v>
      </c>
      <c r="X151" s="170">
        <f>IF('Indicator Data'!AE155="No Data",1,IF('Indicator Data imputation'!Y154&lt;&gt;"",1,0))</f>
        <v>1</v>
      </c>
      <c r="Y151" s="170">
        <f>IF('Indicator Data'!AF155="No Data",1,IF('Indicator Data imputation'!Z154&lt;&gt;"",1,0))</f>
        <v>1</v>
      </c>
      <c r="Z151" s="170">
        <f>IF('Indicator Data'!AG155="No Data",1,IF('Indicator Data imputation'!AA154&lt;&gt;"",1,0))</f>
        <v>0</v>
      </c>
      <c r="AA151" s="170">
        <f>IF('Indicator Data'!AH155="No Data",1,IF('Indicator Data imputation'!AB154&lt;&gt;"",1,0))</f>
        <v>0</v>
      </c>
      <c r="AB151" s="170">
        <f>IF('Indicator Data'!AI155="No Data",1,IF('Indicator Data imputation'!AC154&lt;&gt;"",1,0))</f>
        <v>0</v>
      </c>
      <c r="AC151" s="170">
        <f>IF('Indicator Data'!AJ155="No Data",1,IF('Indicator Data imputation'!AD154&lt;&gt;"",1,0))</f>
        <v>0</v>
      </c>
      <c r="AD151" s="170">
        <f>IF('Indicator Data'!AK155="No Data",1,IF('Indicator Data imputation'!AE154&lt;&gt;"",1,0))</f>
        <v>0</v>
      </c>
      <c r="AE151" s="170">
        <f>IF('Indicator Data'!AL155="No Data",1,IF('Indicator Data imputation'!AF154&lt;&gt;"",1,0))</f>
        <v>0</v>
      </c>
      <c r="AF151" s="170">
        <f>IF('Indicator Data'!AM155="No Data",1,IF('Indicator Data imputation'!AG154&lt;&gt;"",1,0))</f>
        <v>0</v>
      </c>
      <c r="AG151" s="170">
        <f>IF('Indicator Data'!AN155="No Data",1,IF('Indicator Data imputation'!AH154&lt;&gt;"",1,0))</f>
        <v>0</v>
      </c>
      <c r="AH151" s="170">
        <f>IF('Indicator Data'!AO155="No Data",1,IF('Indicator Data imputation'!AI154&lt;&gt;"",1,0))</f>
        <v>0</v>
      </c>
      <c r="AI151" s="170">
        <f>IF('Indicator Data'!AP155="No Data",1,IF('Indicator Data imputation'!AJ154&lt;&gt;"",1,0))</f>
        <v>0</v>
      </c>
      <c r="AJ151" s="170">
        <f>IF('Indicator Data'!AQ155="No Data",1,IF('Indicator Data imputation'!AK154&lt;&gt;"",1,0))</f>
        <v>0</v>
      </c>
      <c r="AK151" s="170">
        <f>IF('Indicator Data'!AR155="No Data",1,IF('Indicator Data imputation'!AL154&lt;&gt;"",1,0))</f>
        <v>0</v>
      </c>
      <c r="AL151" s="170">
        <f>IF('Indicator Data'!AS155="No Data",1,IF('Indicator Data imputation'!AM154&lt;&gt;"",1,0))</f>
        <v>0</v>
      </c>
      <c r="AM151" s="170">
        <f>IF('Indicator Data'!AT155="No Data",1,IF('Indicator Data imputation'!AN154&lt;&gt;"",1,0))</f>
        <v>1</v>
      </c>
      <c r="AN151" s="170">
        <f>IF('Indicator Data'!AU155="No Data",1,IF('Indicator Data imputation'!AO154&lt;&gt;"",1,0))</f>
        <v>1</v>
      </c>
      <c r="AO151" s="170">
        <f>IF('Indicator Data'!AV155="No Data",1,IF('Indicator Data imputation'!AP154&lt;&gt;"",1,0))</f>
        <v>0</v>
      </c>
      <c r="AP151" s="170">
        <f>IF('Indicator Data'!AW155="No Data",1,IF('Indicator Data imputation'!AQ154&lt;&gt;"",1,0))</f>
        <v>0</v>
      </c>
      <c r="AQ151" s="170">
        <f>IF('Indicator Data'!AX155="No Data",1,IF('Indicator Data imputation'!AR154&lt;&gt;"",1,0))</f>
        <v>0</v>
      </c>
      <c r="AR151" s="170">
        <f>IF('Indicator Data'!AY155="No Data",1,IF('Indicator Data imputation'!AS154&lt;&gt;"",1,0))</f>
        <v>0</v>
      </c>
      <c r="AS151" s="170">
        <f>IF('Indicator Data'!AZ155="No Data",1,IF('Indicator Data imputation'!AT154&lt;&gt;"",1,0))</f>
        <v>0</v>
      </c>
      <c r="AT151" s="170">
        <f>IF('Indicator Data'!BA155="No Data",1,IF('Indicator Data imputation'!AU154&lt;&gt;"",1,0))</f>
        <v>0</v>
      </c>
      <c r="AU151" s="170">
        <f>IF('Indicator Data'!BB155="No Data",1,IF('Indicator Data imputation'!AV154&lt;&gt;"",1,0))</f>
        <v>0</v>
      </c>
      <c r="AV151" s="170">
        <f>IF('Indicator Data'!BC155="No Data",1,IF('Indicator Data imputation'!AW154&lt;&gt;"",1,0))</f>
        <v>0</v>
      </c>
      <c r="AW151" s="170">
        <f>IF('Indicator Data'!BD155="No Data",1,IF('Indicator Data imputation'!AX154&lt;&gt;"",1,0))</f>
        <v>0</v>
      </c>
      <c r="AX151" s="170">
        <f>IF('Indicator Data'!BE155="No Data",1,IF('Indicator Data imputation'!AY154&lt;&gt;"",1,0))</f>
        <v>0</v>
      </c>
      <c r="AY151" s="170">
        <f>IF('Indicator Data'!BF155="No Data",1,IF('Indicator Data imputation'!AZ154&lt;&gt;"",1,0))</f>
        <v>0</v>
      </c>
      <c r="AZ151" s="170">
        <f>IF('Indicator Data'!BG155="No Data",1,IF('Indicator Data imputation'!BA154&lt;&gt;"",1,0))</f>
        <v>0</v>
      </c>
      <c r="BA151" s="5">
        <f t="shared" si="4"/>
        <v>8</v>
      </c>
      <c r="BB151" s="172">
        <f t="shared" si="5"/>
        <v>0.15686274509803921</v>
      </c>
    </row>
    <row r="152" spans="1:54" x14ac:dyDescent="0.25">
      <c r="A152" s="5" t="s">
        <v>283</v>
      </c>
      <c r="B152" s="170">
        <f>IF('Indicator Data'!I156="No Data",1,IF('Indicator Data imputation'!C155&lt;&gt;"",1,0))</f>
        <v>0</v>
      </c>
      <c r="C152" s="170">
        <f>IF('Indicator Data'!J156="No Data",1,IF('Indicator Data imputation'!D155&lt;&gt;"",1,0))</f>
        <v>0</v>
      </c>
      <c r="D152" s="170">
        <f>IF('Indicator Data'!K156="No Data",1,IF('Indicator Data imputation'!E155&lt;&gt;"",1,0))</f>
        <v>0</v>
      </c>
      <c r="E152" s="170">
        <f>IF('Indicator Data'!L156="No Data",1,IF('Indicator Data imputation'!F155&lt;&gt;"",1,0))</f>
        <v>0</v>
      </c>
      <c r="F152" s="170">
        <f>IF('Indicator Data'!M156="No Data",1,IF('Indicator Data imputation'!G155&lt;&gt;"",1,0))</f>
        <v>0</v>
      </c>
      <c r="G152" s="170">
        <f>IF('Indicator Data'!N156="No Data",1,IF('Indicator Data imputation'!H155&lt;&gt;"",1,0))</f>
        <v>0</v>
      </c>
      <c r="H152" s="170">
        <f>IF('Indicator Data'!O156="No Data",1,IF('Indicator Data imputation'!I155&lt;&gt;"",1,0))</f>
        <v>0</v>
      </c>
      <c r="I152" s="170">
        <f>IF('Indicator Data'!P156="No Data",1,IF('Indicator Data imputation'!J155&lt;&gt;"",1,0))</f>
        <v>0</v>
      </c>
      <c r="J152" s="170">
        <f>IF('Indicator Data'!Q156="No Data",1,IF('Indicator Data imputation'!K155&lt;&gt;"",1,0))</f>
        <v>0</v>
      </c>
      <c r="K152" s="170">
        <f>IF('Indicator Data'!R156="No Data",1,IF('Indicator Data imputation'!L155&lt;&gt;"",1,0))</f>
        <v>0</v>
      </c>
      <c r="L152" s="170">
        <f>IF('Indicator Data'!S156="No Data",1,IF('Indicator Data imputation'!M155&lt;&gt;"",1,0))</f>
        <v>0</v>
      </c>
      <c r="M152" s="170">
        <f>IF('Indicator Data'!T156="No Data",1,IF('Indicator Data imputation'!N155&lt;&gt;"",1,0))</f>
        <v>0</v>
      </c>
      <c r="N152" s="170">
        <f>IF('Indicator Data'!U156="No Data",1,IF('Indicator Data imputation'!O155&lt;&gt;"",1,0))</f>
        <v>0</v>
      </c>
      <c r="O152" s="170">
        <f>IF('Indicator Data'!V156="No Data",1,IF('Indicator Data imputation'!P155&lt;&gt;"",1,0))</f>
        <v>0</v>
      </c>
      <c r="P152" s="170">
        <f>IF('Indicator Data'!W156="No Data",1,IF('Indicator Data imputation'!Q155&lt;&gt;"",1,0))</f>
        <v>0</v>
      </c>
      <c r="Q152" s="170">
        <f>IF('Indicator Data'!X156="No Data",1,IF('Indicator Data imputation'!R155&lt;&gt;"",1,0))</f>
        <v>0</v>
      </c>
      <c r="R152" s="170">
        <f>IF('Indicator Data'!Y156="No Data",1,IF('Indicator Data imputation'!S155&lt;&gt;"",1,0))</f>
        <v>0</v>
      </c>
      <c r="S152" s="170">
        <f>IF('Indicator Data'!Z156="No Data",1,IF('Indicator Data imputation'!T155&lt;&gt;"",1,0))</f>
        <v>0</v>
      </c>
      <c r="T152" s="170">
        <f>IF('Indicator Data'!AA156="No Data",1,IF('Indicator Data imputation'!U155&lt;&gt;"",1,0))</f>
        <v>0</v>
      </c>
      <c r="U152" s="170">
        <f>IF('Indicator Data'!AB156="No Data",1,IF('Indicator Data imputation'!V155&lt;&gt;"",1,0))</f>
        <v>0</v>
      </c>
      <c r="V152" s="170">
        <f>IF('Indicator Data'!AC156="No Data",1,IF('Indicator Data imputation'!W155&lt;&gt;"",1,0))</f>
        <v>0</v>
      </c>
      <c r="W152" s="170">
        <f>IF('Indicator Data'!AD156="No Data",1,IF('Indicator Data imputation'!X155&lt;&gt;"",1,0))</f>
        <v>0</v>
      </c>
      <c r="X152" s="170">
        <f>IF('Indicator Data'!AE156="No Data",1,IF('Indicator Data imputation'!Y155&lt;&gt;"",1,0))</f>
        <v>0</v>
      </c>
      <c r="Y152" s="170">
        <f>IF('Indicator Data'!AF156="No Data",1,IF('Indicator Data imputation'!Z155&lt;&gt;"",1,0))</f>
        <v>0</v>
      </c>
      <c r="Z152" s="170">
        <f>IF('Indicator Data'!AG156="No Data",1,IF('Indicator Data imputation'!AA155&lt;&gt;"",1,0))</f>
        <v>0</v>
      </c>
      <c r="AA152" s="170">
        <f>IF('Indicator Data'!AH156="No Data",1,IF('Indicator Data imputation'!AB155&lt;&gt;"",1,0))</f>
        <v>0</v>
      </c>
      <c r="AB152" s="170">
        <f>IF('Indicator Data'!AI156="No Data",1,IF('Indicator Data imputation'!AC155&lt;&gt;"",1,0))</f>
        <v>0</v>
      </c>
      <c r="AC152" s="170">
        <f>IF('Indicator Data'!AJ156="No Data",1,IF('Indicator Data imputation'!AD155&lt;&gt;"",1,0))</f>
        <v>0</v>
      </c>
      <c r="AD152" s="170">
        <f>IF('Indicator Data'!AK156="No Data",1,IF('Indicator Data imputation'!AE155&lt;&gt;"",1,0))</f>
        <v>0</v>
      </c>
      <c r="AE152" s="170">
        <f>IF('Indicator Data'!AL156="No Data",1,IF('Indicator Data imputation'!AF155&lt;&gt;"",1,0))</f>
        <v>0</v>
      </c>
      <c r="AF152" s="170">
        <f>IF('Indicator Data'!AM156="No Data",1,IF('Indicator Data imputation'!AG155&lt;&gt;"",1,0))</f>
        <v>0</v>
      </c>
      <c r="AG152" s="170">
        <f>IF('Indicator Data'!AN156="No Data",1,IF('Indicator Data imputation'!AH155&lt;&gt;"",1,0))</f>
        <v>0</v>
      </c>
      <c r="AH152" s="170">
        <f>IF('Indicator Data'!AO156="No Data",1,IF('Indicator Data imputation'!AI155&lt;&gt;"",1,0))</f>
        <v>0</v>
      </c>
      <c r="AI152" s="170">
        <f>IF('Indicator Data'!AP156="No Data",1,IF('Indicator Data imputation'!AJ155&lt;&gt;"",1,0))</f>
        <v>0</v>
      </c>
      <c r="AJ152" s="170">
        <f>IF('Indicator Data'!AQ156="No Data",1,IF('Indicator Data imputation'!AK155&lt;&gt;"",1,0))</f>
        <v>0</v>
      </c>
      <c r="AK152" s="170">
        <f>IF('Indicator Data'!AR156="No Data",1,IF('Indicator Data imputation'!AL155&lt;&gt;"",1,0))</f>
        <v>0</v>
      </c>
      <c r="AL152" s="170">
        <f>IF('Indicator Data'!AS156="No Data",1,IF('Indicator Data imputation'!AM155&lt;&gt;"",1,0))</f>
        <v>0</v>
      </c>
      <c r="AM152" s="170">
        <f>IF('Indicator Data'!AT156="No Data",1,IF('Indicator Data imputation'!AN155&lt;&gt;"",1,0))</f>
        <v>0</v>
      </c>
      <c r="AN152" s="170">
        <f>IF('Indicator Data'!AU156="No Data",1,IF('Indicator Data imputation'!AO155&lt;&gt;"",1,0))</f>
        <v>0</v>
      </c>
      <c r="AO152" s="170">
        <f>IF('Indicator Data'!AV156="No Data",1,IF('Indicator Data imputation'!AP155&lt;&gt;"",1,0))</f>
        <v>0</v>
      </c>
      <c r="AP152" s="170">
        <f>IF('Indicator Data'!AW156="No Data",1,IF('Indicator Data imputation'!AQ155&lt;&gt;"",1,0))</f>
        <v>0</v>
      </c>
      <c r="AQ152" s="170">
        <f>IF('Indicator Data'!AX156="No Data",1,IF('Indicator Data imputation'!AR155&lt;&gt;"",1,0))</f>
        <v>0</v>
      </c>
      <c r="AR152" s="170">
        <f>IF('Indicator Data'!AY156="No Data",1,IF('Indicator Data imputation'!AS155&lt;&gt;"",1,0))</f>
        <v>0</v>
      </c>
      <c r="AS152" s="170">
        <f>IF('Indicator Data'!AZ156="No Data",1,IF('Indicator Data imputation'!AT155&lt;&gt;"",1,0))</f>
        <v>0</v>
      </c>
      <c r="AT152" s="170">
        <f>IF('Indicator Data'!BA156="No Data",1,IF('Indicator Data imputation'!AU155&lt;&gt;"",1,0))</f>
        <v>0</v>
      </c>
      <c r="AU152" s="170">
        <f>IF('Indicator Data'!BB156="No Data",1,IF('Indicator Data imputation'!AV155&lt;&gt;"",1,0))</f>
        <v>0</v>
      </c>
      <c r="AV152" s="170">
        <f>IF('Indicator Data'!BC156="No Data",1,IF('Indicator Data imputation'!AW155&lt;&gt;"",1,0))</f>
        <v>0</v>
      </c>
      <c r="AW152" s="170">
        <f>IF('Indicator Data'!BD156="No Data",1,IF('Indicator Data imputation'!AX155&lt;&gt;"",1,0))</f>
        <v>0</v>
      </c>
      <c r="AX152" s="170">
        <f>IF('Indicator Data'!BE156="No Data",1,IF('Indicator Data imputation'!AY155&lt;&gt;"",1,0))</f>
        <v>0</v>
      </c>
      <c r="AY152" s="170">
        <f>IF('Indicator Data'!BF156="No Data",1,IF('Indicator Data imputation'!AZ155&lt;&gt;"",1,0))</f>
        <v>0</v>
      </c>
      <c r="AZ152" s="170">
        <f>IF('Indicator Data'!BG156="No Data",1,IF('Indicator Data imputation'!BA155&lt;&gt;"",1,0))</f>
        <v>0</v>
      </c>
      <c r="BA152" s="5">
        <f t="shared" si="4"/>
        <v>0</v>
      </c>
      <c r="BB152" s="172">
        <f t="shared" si="5"/>
        <v>0</v>
      </c>
    </row>
    <row r="153" spans="1:54" x14ac:dyDescent="0.25">
      <c r="A153" s="5" t="s">
        <v>285</v>
      </c>
      <c r="B153" s="170">
        <f>IF('Indicator Data'!I157="No Data",1,IF('Indicator Data imputation'!C156&lt;&gt;"",1,0))</f>
        <v>0</v>
      </c>
      <c r="C153" s="170">
        <f>IF('Indicator Data'!J157="No Data",1,IF('Indicator Data imputation'!D156&lt;&gt;"",1,0))</f>
        <v>0</v>
      </c>
      <c r="D153" s="170">
        <f>IF('Indicator Data'!K157="No Data",1,IF('Indicator Data imputation'!E156&lt;&gt;"",1,0))</f>
        <v>0</v>
      </c>
      <c r="E153" s="170">
        <f>IF('Indicator Data'!L157="No Data",1,IF('Indicator Data imputation'!F156&lt;&gt;"",1,0))</f>
        <v>0</v>
      </c>
      <c r="F153" s="170">
        <f>IF('Indicator Data'!M157="No Data",1,IF('Indicator Data imputation'!G156&lt;&gt;"",1,0))</f>
        <v>0</v>
      </c>
      <c r="G153" s="170">
        <f>IF('Indicator Data'!N157="No Data",1,IF('Indicator Data imputation'!H156&lt;&gt;"",1,0))</f>
        <v>0</v>
      </c>
      <c r="H153" s="170">
        <f>IF('Indicator Data'!O157="No Data",1,IF('Indicator Data imputation'!I156&lt;&gt;"",1,0))</f>
        <v>0</v>
      </c>
      <c r="I153" s="170">
        <f>IF('Indicator Data'!P157="No Data",1,IF('Indicator Data imputation'!J156&lt;&gt;"",1,0))</f>
        <v>0</v>
      </c>
      <c r="J153" s="170">
        <f>IF('Indicator Data'!Q157="No Data",1,IF('Indicator Data imputation'!K156&lt;&gt;"",1,0))</f>
        <v>0</v>
      </c>
      <c r="K153" s="170">
        <f>IF('Indicator Data'!R157="No Data",1,IF('Indicator Data imputation'!L156&lt;&gt;"",1,0))</f>
        <v>1</v>
      </c>
      <c r="L153" s="170">
        <f>IF('Indicator Data'!S157="No Data",1,IF('Indicator Data imputation'!M156&lt;&gt;"",1,0))</f>
        <v>0</v>
      </c>
      <c r="M153" s="170">
        <f>IF('Indicator Data'!T157="No Data",1,IF('Indicator Data imputation'!N156&lt;&gt;"",1,0))</f>
        <v>0</v>
      </c>
      <c r="N153" s="170">
        <f>IF('Indicator Data'!U157="No Data",1,IF('Indicator Data imputation'!O156&lt;&gt;"",1,0))</f>
        <v>0</v>
      </c>
      <c r="O153" s="170">
        <f>IF('Indicator Data'!V157="No Data",1,IF('Indicator Data imputation'!P156&lt;&gt;"",1,0))</f>
        <v>1</v>
      </c>
      <c r="P153" s="170">
        <f>IF('Indicator Data'!W157="No Data",1,IF('Indicator Data imputation'!Q156&lt;&gt;"",1,0))</f>
        <v>0</v>
      </c>
      <c r="Q153" s="170">
        <f>IF('Indicator Data'!X157="No Data",1,IF('Indicator Data imputation'!R156&lt;&gt;"",1,0))</f>
        <v>1</v>
      </c>
      <c r="R153" s="170">
        <f>IF('Indicator Data'!Y157="No Data",1,IF('Indicator Data imputation'!S156&lt;&gt;"",1,0))</f>
        <v>0</v>
      </c>
      <c r="S153" s="170">
        <f>IF('Indicator Data'!Z157="No Data",1,IF('Indicator Data imputation'!T156&lt;&gt;"",1,0))</f>
        <v>0</v>
      </c>
      <c r="T153" s="170">
        <f>IF('Indicator Data'!AA157="No Data",1,IF('Indicator Data imputation'!U156&lt;&gt;"",1,0))</f>
        <v>0</v>
      </c>
      <c r="U153" s="170">
        <f>IF('Indicator Data'!AB157="No Data",1,IF('Indicator Data imputation'!V156&lt;&gt;"",1,0))</f>
        <v>0</v>
      </c>
      <c r="V153" s="170">
        <f>IF('Indicator Data'!AC157="No Data",1,IF('Indicator Data imputation'!W156&lt;&gt;"",1,0))</f>
        <v>0</v>
      </c>
      <c r="W153" s="170">
        <f>IF('Indicator Data'!AD157="No Data",1,IF('Indicator Data imputation'!X156&lt;&gt;"",1,0))</f>
        <v>0</v>
      </c>
      <c r="X153" s="170">
        <f>IF('Indicator Data'!AE157="No Data",1,IF('Indicator Data imputation'!Y156&lt;&gt;"",1,0))</f>
        <v>1</v>
      </c>
      <c r="Y153" s="170">
        <f>IF('Indicator Data'!AF157="No Data",1,IF('Indicator Data imputation'!Z156&lt;&gt;"",1,0))</f>
        <v>0</v>
      </c>
      <c r="Z153" s="170">
        <f>IF('Indicator Data'!AG157="No Data",1,IF('Indicator Data imputation'!AA156&lt;&gt;"",1,0))</f>
        <v>1</v>
      </c>
      <c r="AA153" s="170">
        <f>IF('Indicator Data'!AH157="No Data",1,IF('Indicator Data imputation'!AB156&lt;&gt;"",1,0))</f>
        <v>0</v>
      </c>
      <c r="AB153" s="170">
        <f>IF('Indicator Data'!AI157="No Data",1,IF('Indicator Data imputation'!AC156&lt;&gt;"",1,0))</f>
        <v>0</v>
      </c>
      <c r="AC153" s="170">
        <f>IF('Indicator Data'!AJ157="No Data",1,IF('Indicator Data imputation'!AD156&lt;&gt;"",1,0))</f>
        <v>0</v>
      </c>
      <c r="AD153" s="170">
        <f>IF('Indicator Data'!AK157="No Data",1,IF('Indicator Data imputation'!AE156&lt;&gt;"",1,0))</f>
        <v>0</v>
      </c>
      <c r="AE153" s="170">
        <f>IF('Indicator Data'!AL157="No Data",1,IF('Indicator Data imputation'!AF156&lt;&gt;"",1,0))</f>
        <v>0</v>
      </c>
      <c r="AF153" s="170">
        <f>IF('Indicator Data'!AM157="No Data",1,IF('Indicator Data imputation'!AG156&lt;&gt;"",1,0))</f>
        <v>0</v>
      </c>
      <c r="AG153" s="170">
        <f>IF('Indicator Data'!AN157="No Data",1,IF('Indicator Data imputation'!AH156&lt;&gt;"",1,0))</f>
        <v>0</v>
      </c>
      <c r="AH153" s="170">
        <f>IF('Indicator Data'!AO157="No Data",1,IF('Indicator Data imputation'!AI156&lt;&gt;"",1,0))</f>
        <v>0</v>
      </c>
      <c r="AI153" s="170">
        <f>IF('Indicator Data'!AP157="No Data",1,IF('Indicator Data imputation'!AJ156&lt;&gt;"",1,0))</f>
        <v>0</v>
      </c>
      <c r="AJ153" s="170">
        <f>IF('Indicator Data'!AQ157="No Data",1,IF('Indicator Data imputation'!AK156&lt;&gt;"",1,0))</f>
        <v>0</v>
      </c>
      <c r="AK153" s="170">
        <f>IF('Indicator Data'!AR157="No Data",1,IF('Indicator Data imputation'!AL156&lt;&gt;"",1,0))</f>
        <v>0</v>
      </c>
      <c r="AL153" s="170">
        <f>IF('Indicator Data'!AS157="No Data",1,IF('Indicator Data imputation'!AM156&lt;&gt;"",1,0))</f>
        <v>0</v>
      </c>
      <c r="AM153" s="170">
        <f>IF('Indicator Data'!AT157="No Data",1,IF('Indicator Data imputation'!AN156&lt;&gt;"",1,0))</f>
        <v>1</v>
      </c>
      <c r="AN153" s="170">
        <f>IF('Indicator Data'!AU157="No Data",1,IF('Indicator Data imputation'!AO156&lt;&gt;"",1,0))</f>
        <v>1</v>
      </c>
      <c r="AO153" s="170">
        <f>IF('Indicator Data'!AV157="No Data",1,IF('Indicator Data imputation'!AP156&lt;&gt;"",1,0))</f>
        <v>0</v>
      </c>
      <c r="AP153" s="170">
        <f>IF('Indicator Data'!AW157="No Data",1,IF('Indicator Data imputation'!AQ156&lt;&gt;"",1,0))</f>
        <v>0</v>
      </c>
      <c r="AQ153" s="170">
        <f>IF('Indicator Data'!AX157="No Data",1,IF('Indicator Data imputation'!AR156&lt;&gt;"",1,0))</f>
        <v>0</v>
      </c>
      <c r="AR153" s="170">
        <f>IF('Indicator Data'!AY157="No Data",1,IF('Indicator Data imputation'!AS156&lt;&gt;"",1,0))</f>
        <v>0</v>
      </c>
      <c r="AS153" s="170">
        <f>IF('Indicator Data'!AZ157="No Data",1,IF('Indicator Data imputation'!AT156&lt;&gt;"",1,0))</f>
        <v>0</v>
      </c>
      <c r="AT153" s="170">
        <f>IF('Indicator Data'!BA157="No Data",1,IF('Indicator Data imputation'!AU156&lt;&gt;"",1,0))</f>
        <v>0</v>
      </c>
      <c r="AU153" s="170">
        <f>IF('Indicator Data'!BB157="No Data",1,IF('Indicator Data imputation'!AV156&lt;&gt;"",1,0))</f>
        <v>0</v>
      </c>
      <c r="AV153" s="170">
        <f>IF('Indicator Data'!BC157="No Data",1,IF('Indicator Data imputation'!AW156&lt;&gt;"",1,0))</f>
        <v>0</v>
      </c>
      <c r="AW153" s="170">
        <f>IF('Indicator Data'!BD157="No Data",1,IF('Indicator Data imputation'!AX156&lt;&gt;"",1,0))</f>
        <v>0</v>
      </c>
      <c r="AX153" s="170">
        <f>IF('Indicator Data'!BE157="No Data",1,IF('Indicator Data imputation'!AY156&lt;&gt;"",1,0))</f>
        <v>0</v>
      </c>
      <c r="AY153" s="170">
        <f>IF('Indicator Data'!BF157="No Data",1,IF('Indicator Data imputation'!AZ156&lt;&gt;"",1,0))</f>
        <v>0</v>
      </c>
      <c r="AZ153" s="170">
        <f>IF('Indicator Data'!BG157="No Data",1,IF('Indicator Data imputation'!BA156&lt;&gt;"",1,0))</f>
        <v>0</v>
      </c>
      <c r="BA153" s="5">
        <f t="shared" si="4"/>
        <v>7</v>
      </c>
      <c r="BB153" s="172">
        <f t="shared" si="5"/>
        <v>0.13725490196078433</v>
      </c>
    </row>
    <row r="154" spans="1:54" x14ac:dyDescent="0.25">
      <c r="A154" s="5" t="s">
        <v>287</v>
      </c>
      <c r="B154" s="170">
        <f>IF('Indicator Data'!I158="No Data",1,IF('Indicator Data imputation'!C157&lt;&gt;"",1,0))</f>
        <v>0</v>
      </c>
      <c r="C154" s="170">
        <f>IF('Indicator Data'!J158="No Data",1,IF('Indicator Data imputation'!D157&lt;&gt;"",1,0))</f>
        <v>0</v>
      </c>
      <c r="D154" s="170">
        <f>IF('Indicator Data'!K158="No Data",1,IF('Indicator Data imputation'!E157&lt;&gt;"",1,0))</f>
        <v>0</v>
      </c>
      <c r="E154" s="170">
        <f>IF('Indicator Data'!L158="No Data",1,IF('Indicator Data imputation'!F157&lt;&gt;"",1,0))</f>
        <v>0</v>
      </c>
      <c r="F154" s="170">
        <f>IF('Indicator Data'!M158="No Data",1,IF('Indicator Data imputation'!G157&lt;&gt;"",1,0))</f>
        <v>0</v>
      </c>
      <c r="G154" s="170">
        <f>IF('Indicator Data'!N158="No Data",1,IF('Indicator Data imputation'!H157&lt;&gt;"",1,0))</f>
        <v>0</v>
      </c>
      <c r="H154" s="170">
        <f>IF('Indicator Data'!O158="No Data",1,IF('Indicator Data imputation'!I157&lt;&gt;"",1,0))</f>
        <v>0</v>
      </c>
      <c r="I154" s="170">
        <f>IF('Indicator Data'!P158="No Data",1,IF('Indicator Data imputation'!J157&lt;&gt;"",1,0))</f>
        <v>0</v>
      </c>
      <c r="J154" s="170">
        <f>IF('Indicator Data'!Q158="No Data",1,IF('Indicator Data imputation'!K157&lt;&gt;"",1,0))</f>
        <v>0</v>
      </c>
      <c r="K154" s="170">
        <f>IF('Indicator Data'!R158="No Data",1,IF('Indicator Data imputation'!L157&lt;&gt;"",1,0))</f>
        <v>1</v>
      </c>
      <c r="L154" s="170">
        <f>IF('Indicator Data'!S158="No Data",1,IF('Indicator Data imputation'!M157&lt;&gt;"",1,0))</f>
        <v>0</v>
      </c>
      <c r="M154" s="170">
        <f>IF('Indicator Data'!T158="No Data",1,IF('Indicator Data imputation'!N157&lt;&gt;"",1,0))</f>
        <v>0</v>
      </c>
      <c r="N154" s="170">
        <f>IF('Indicator Data'!U158="No Data",1,IF('Indicator Data imputation'!O157&lt;&gt;"",1,0))</f>
        <v>0</v>
      </c>
      <c r="O154" s="170">
        <f>IF('Indicator Data'!V158="No Data",1,IF('Indicator Data imputation'!P157&lt;&gt;"",1,0))</f>
        <v>1</v>
      </c>
      <c r="P154" s="170">
        <f>IF('Indicator Data'!W158="No Data",1,IF('Indicator Data imputation'!Q157&lt;&gt;"",1,0))</f>
        <v>0</v>
      </c>
      <c r="Q154" s="170">
        <f>IF('Indicator Data'!X158="No Data",1,IF('Indicator Data imputation'!R157&lt;&gt;"",1,0))</f>
        <v>1</v>
      </c>
      <c r="R154" s="170">
        <f>IF('Indicator Data'!Y158="No Data",1,IF('Indicator Data imputation'!S157&lt;&gt;"",1,0))</f>
        <v>0</v>
      </c>
      <c r="S154" s="170">
        <f>IF('Indicator Data'!Z158="No Data",1,IF('Indicator Data imputation'!T157&lt;&gt;"",1,0))</f>
        <v>0</v>
      </c>
      <c r="T154" s="170">
        <f>IF('Indicator Data'!AA158="No Data",1,IF('Indicator Data imputation'!U157&lt;&gt;"",1,0))</f>
        <v>0</v>
      </c>
      <c r="U154" s="170">
        <f>IF('Indicator Data'!AB158="No Data",1,IF('Indicator Data imputation'!V157&lt;&gt;"",1,0))</f>
        <v>0</v>
      </c>
      <c r="V154" s="170">
        <f>IF('Indicator Data'!AC158="No Data",1,IF('Indicator Data imputation'!W157&lt;&gt;"",1,0))</f>
        <v>0</v>
      </c>
      <c r="W154" s="170">
        <f>IF('Indicator Data'!AD158="No Data",1,IF('Indicator Data imputation'!X157&lt;&gt;"",1,0))</f>
        <v>0</v>
      </c>
      <c r="X154" s="170">
        <f>IF('Indicator Data'!AE158="No Data",1,IF('Indicator Data imputation'!Y157&lt;&gt;"",1,0))</f>
        <v>1</v>
      </c>
      <c r="Y154" s="170">
        <f>IF('Indicator Data'!AF158="No Data",1,IF('Indicator Data imputation'!Z157&lt;&gt;"",1,0))</f>
        <v>0</v>
      </c>
      <c r="Z154" s="170">
        <f>IF('Indicator Data'!AG158="No Data",1,IF('Indicator Data imputation'!AA157&lt;&gt;"",1,0))</f>
        <v>0</v>
      </c>
      <c r="AA154" s="170">
        <f>IF('Indicator Data'!AH158="No Data",1,IF('Indicator Data imputation'!AB157&lt;&gt;"",1,0))</f>
        <v>0</v>
      </c>
      <c r="AB154" s="170">
        <f>IF('Indicator Data'!AI158="No Data",1,IF('Indicator Data imputation'!AC157&lt;&gt;"",1,0))</f>
        <v>0</v>
      </c>
      <c r="AC154" s="170">
        <f>IF('Indicator Data'!AJ158="No Data",1,IF('Indicator Data imputation'!AD157&lt;&gt;"",1,0))</f>
        <v>0</v>
      </c>
      <c r="AD154" s="170">
        <f>IF('Indicator Data'!AK158="No Data",1,IF('Indicator Data imputation'!AE157&lt;&gt;"",1,0))</f>
        <v>0</v>
      </c>
      <c r="AE154" s="170">
        <f>IF('Indicator Data'!AL158="No Data",1,IF('Indicator Data imputation'!AF157&lt;&gt;"",1,0))</f>
        <v>0</v>
      </c>
      <c r="AF154" s="170">
        <f>IF('Indicator Data'!AM158="No Data",1,IF('Indicator Data imputation'!AG157&lt;&gt;"",1,0))</f>
        <v>0</v>
      </c>
      <c r="AG154" s="170">
        <f>IF('Indicator Data'!AN158="No Data",1,IF('Indicator Data imputation'!AH157&lt;&gt;"",1,0))</f>
        <v>0</v>
      </c>
      <c r="AH154" s="170">
        <f>IF('Indicator Data'!AO158="No Data",1,IF('Indicator Data imputation'!AI157&lt;&gt;"",1,0))</f>
        <v>0</v>
      </c>
      <c r="AI154" s="170">
        <f>IF('Indicator Data'!AP158="No Data",1,IF('Indicator Data imputation'!AJ157&lt;&gt;"",1,0))</f>
        <v>0</v>
      </c>
      <c r="AJ154" s="170">
        <f>IF('Indicator Data'!AQ158="No Data",1,IF('Indicator Data imputation'!AK157&lt;&gt;"",1,0))</f>
        <v>0</v>
      </c>
      <c r="AK154" s="170">
        <f>IF('Indicator Data'!AR158="No Data",1,IF('Indicator Data imputation'!AL157&lt;&gt;"",1,0))</f>
        <v>0</v>
      </c>
      <c r="AL154" s="170">
        <f>IF('Indicator Data'!AS158="No Data",1,IF('Indicator Data imputation'!AM157&lt;&gt;"",1,0))</f>
        <v>0</v>
      </c>
      <c r="AM154" s="170">
        <f>IF('Indicator Data'!AT158="No Data",1,IF('Indicator Data imputation'!AN157&lt;&gt;"",1,0))</f>
        <v>0</v>
      </c>
      <c r="AN154" s="170">
        <f>IF('Indicator Data'!AU158="No Data",1,IF('Indicator Data imputation'!AO157&lt;&gt;"",1,0))</f>
        <v>0</v>
      </c>
      <c r="AO154" s="170">
        <f>IF('Indicator Data'!AV158="No Data",1,IF('Indicator Data imputation'!AP157&lt;&gt;"",1,0))</f>
        <v>1</v>
      </c>
      <c r="AP154" s="170">
        <f>IF('Indicator Data'!AW158="No Data",1,IF('Indicator Data imputation'!AQ157&lt;&gt;"",1,0))</f>
        <v>0</v>
      </c>
      <c r="AQ154" s="170">
        <f>IF('Indicator Data'!AX158="No Data",1,IF('Indicator Data imputation'!AR157&lt;&gt;"",1,0))</f>
        <v>0</v>
      </c>
      <c r="AR154" s="170">
        <f>IF('Indicator Data'!AY158="No Data",1,IF('Indicator Data imputation'!AS157&lt;&gt;"",1,0))</f>
        <v>0</v>
      </c>
      <c r="AS154" s="170">
        <f>IF('Indicator Data'!AZ158="No Data",1,IF('Indicator Data imputation'!AT157&lt;&gt;"",1,0))</f>
        <v>0</v>
      </c>
      <c r="AT154" s="170">
        <f>IF('Indicator Data'!BA158="No Data",1,IF('Indicator Data imputation'!AU157&lt;&gt;"",1,0))</f>
        <v>0</v>
      </c>
      <c r="AU154" s="170">
        <f>IF('Indicator Data'!BB158="No Data",1,IF('Indicator Data imputation'!AV157&lt;&gt;"",1,0))</f>
        <v>0</v>
      </c>
      <c r="AV154" s="170">
        <f>IF('Indicator Data'!BC158="No Data",1,IF('Indicator Data imputation'!AW157&lt;&gt;"",1,0))</f>
        <v>0</v>
      </c>
      <c r="AW154" s="170">
        <f>IF('Indicator Data'!BD158="No Data",1,IF('Indicator Data imputation'!AX157&lt;&gt;"",1,0))</f>
        <v>0</v>
      </c>
      <c r="AX154" s="170">
        <f>IF('Indicator Data'!BE158="No Data",1,IF('Indicator Data imputation'!AY157&lt;&gt;"",1,0))</f>
        <v>0</v>
      </c>
      <c r="AY154" s="170">
        <f>IF('Indicator Data'!BF158="No Data",1,IF('Indicator Data imputation'!AZ157&lt;&gt;"",1,0))</f>
        <v>0</v>
      </c>
      <c r="AZ154" s="170">
        <f>IF('Indicator Data'!BG158="No Data",1,IF('Indicator Data imputation'!BA157&lt;&gt;"",1,0))</f>
        <v>0</v>
      </c>
      <c r="BA154" s="5">
        <f t="shared" si="4"/>
        <v>5</v>
      </c>
      <c r="BB154" s="172">
        <f t="shared" si="5"/>
        <v>9.8039215686274508E-2</v>
      </c>
    </row>
    <row r="155" spans="1:54" x14ac:dyDescent="0.25">
      <c r="A155" s="5" t="s">
        <v>289</v>
      </c>
      <c r="B155" s="170">
        <f>IF('Indicator Data'!I159="No Data",1,IF('Indicator Data imputation'!C158&lt;&gt;"",1,0))</f>
        <v>0</v>
      </c>
      <c r="C155" s="170">
        <f>IF('Indicator Data'!J159="No Data",1,IF('Indicator Data imputation'!D158&lt;&gt;"",1,0))</f>
        <v>0</v>
      </c>
      <c r="D155" s="170">
        <f>IF('Indicator Data'!K159="No Data",1,IF('Indicator Data imputation'!E158&lt;&gt;"",1,0))</f>
        <v>0</v>
      </c>
      <c r="E155" s="170">
        <f>IF('Indicator Data'!L159="No Data",1,IF('Indicator Data imputation'!F158&lt;&gt;"",1,0))</f>
        <v>0</v>
      </c>
      <c r="F155" s="170">
        <f>IF('Indicator Data'!M159="No Data",1,IF('Indicator Data imputation'!G158&lt;&gt;"",1,0))</f>
        <v>0</v>
      </c>
      <c r="G155" s="170">
        <f>IF('Indicator Data'!N159="No Data",1,IF('Indicator Data imputation'!H158&lt;&gt;"",1,0))</f>
        <v>0</v>
      </c>
      <c r="H155" s="170">
        <f>IF('Indicator Data'!O159="No Data",1,IF('Indicator Data imputation'!I158&lt;&gt;"",1,0))</f>
        <v>0</v>
      </c>
      <c r="I155" s="170">
        <f>IF('Indicator Data'!P159="No Data",1,IF('Indicator Data imputation'!J158&lt;&gt;"",1,0))</f>
        <v>0</v>
      </c>
      <c r="J155" s="170">
        <f>IF('Indicator Data'!Q159="No Data",1,IF('Indicator Data imputation'!K158&lt;&gt;"",1,0))</f>
        <v>0</v>
      </c>
      <c r="K155" s="170">
        <f>IF('Indicator Data'!R159="No Data",1,IF('Indicator Data imputation'!L158&lt;&gt;"",1,0))</f>
        <v>1</v>
      </c>
      <c r="L155" s="170">
        <f>IF('Indicator Data'!S159="No Data",1,IF('Indicator Data imputation'!M158&lt;&gt;"",1,0))</f>
        <v>0</v>
      </c>
      <c r="M155" s="170">
        <f>IF('Indicator Data'!T159="No Data",1,IF('Indicator Data imputation'!N158&lt;&gt;"",1,0))</f>
        <v>0</v>
      </c>
      <c r="N155" s="170">
        <f>IF('Indicator Data'!U159="No Data",1,IF('Indicator Data imputation'!O158&lt;&gt;"",1,0))</f>
        <v>0</v>
      </c>
      <c r="O155" s="170">
        <f>IF('Indicator Data'!V159="No Data",1,IF('Indicator Data imputation'!P158&lt;&gt;"",1,0))</f>
        <v>1</v>
      </c>
      <c r="P155" s="170">
        <f>IF('Indicator Data'!W159="No Data",1,IF('Indicator Data imputation'!Q158&lt;&gt;"",1,0))</f>
        <v>0</v>
      </c>
      <c r="Q155" s="170">
        <f>IF('Indicator Data'!X159="No Data",1,IF('Indicator Data imputation'!R158&lt;&gt;"",1,0))</f>
        <v>1</v>
      </c>
      <c r="R155" s="170">
        <f>IF('Indicator Data'!Y159="No Data",1,IF('Indicator Data imputation'!S158&lt;&gt;"",1,0))</f>
        <v>0</v>
      </c>
      <c r="S155" s="170">
        <f>IF('Indicator Data'!Z159="No Data",1,IF('Indicator Data imputation'!T158&lt;&gt;"",1,0))</f>
        <v>0</v>
      </c>
      <c r="T155" s="170">
        <f>IF('Indicator Data'!AA159="No Data",1,IF('Indicator Data imputation'!U158&lt;&gt;"",1,0))</f>
        <v>0</v>
      </c>
      <c r="U155" s="170">
        <f>IF('Indicator Data'!AB159="No Data",1,IF('Indicator Data imputation'!V158&lt;&gt;"",1,0))</f>
        <v>0</v>
      </c>
      <c r="V155" s="170">
        <f>IF('Indicator Data'!AC159="No Data",1,IF('Indicator Data imputation'!W158&lt;&gt;"",1,0))</f>
        <v>0</v>
      </c>
      <c r="W155" s="170">
        <f>IF('Indicator Data'!AD159="No Data",1,IF('Indicator Data imputation'!X158&lt;&gt;"",1,0))</f>
        <v>0</v>
      </c>
      <c r="X155" s="170">
        <f>IF('Indicator Data'!AE159="No Data",1,IF('Indicator Data imputation'!Y158&lt;&gt;"",1,0))</f>
        <v>1</v>
      </c>
      <c r="Y155" s="170">
        <f>IF('Indicator Data'!AF159="No Data",1,IF('Indicator Data imputation'!Z158&lt;&gt;"",1,0))</f>
        <v>0</v>
      </c>
      <c r="Z155" s="170">
        <f>IF('Indicator Data'!AG159="No Data",1,IF('Indicator Data imputation'!AA158&lt;&gt;"",1,0))</f>
        <v>0</v>
      </c>
      <c r="AA155" s="170">
        <f>IF('Indicator Data'!AH159="No Data",1,IF('Indicator Data imputation'!AB158&lt;&gt;"",1,0))</f>
        <v>0</v>
      </c>
      <c r="AB155" s="170">
        <f>IF('Indicator Data'!AI159="No Data",1,IF('Indicator Data imputation'!AC158&lt;&gt;"",1,0))</f>
        <v>0</v>
      </c>
      <c r="AC155" s="170">
        <f>IF('Indicator Data'!AJ159="No Data",1,IF('Indicator Data imputation'!AD158&lt;&gt;"",1,0))</f>
        <v>0</v>
      </c>
      <c r="AD155" s="170">
        <f>IF('Indicator Data'!AK159="No Data",1,IF('Indicator Data imputation'!AE158&lt;&gt;"",1,0))</f>
        <v>0</v>
      </c>
      <c r="AE155" s="170">
        <f>IF('Indicator Data'!AL159="No Data",1,IF('Indicator Data imputation'!AF158&lt;&gt;"",1,0))</f>
        <v>0</v>
      </c>
      <c r="AF155" s="170">
        <f>IF('Indicator Data'!AM159="No Data",1,IF('Indicator Data imputation'!AG158&lt;&gt;"",1,0))</f>
        <v>0</v>
      </c>
      <c r="AG155" s="170">
        <f>IF('Indicator Data'!AN159="No Data",1,IF('Indicator Data imputation'!AH158&lt;&gt;"",1,0))</f>
        <v>0</v>
      </c>
      <c r="AH155" s="170">
        <f>IF('Indicator Data'!AO159="No Data",1,IF('Indicator Data imputation'!AI158&lt;&gt;"",1,0))</f>
        <v>0</v>
      </c>
      <c r="AI155" s="170">
        <f>IF('Indicator Data'!AP159="No Data",1,IF('Indicator Data imputation'!AJ158&lt;&gt;"",1,0))</f>
        <v>0</v>
      </c>
      <c r="AJ155" s="170">
        <f>IF('Indicator Data'!AQ159="No Data",1,IF('Indicator Data imputation'!AK158&lt;&gt;"",1,0))</f>
        <v>0</v>
      </c>
      <c r="AK155" s="170">
        <f>IF('Indicator Data'!AR159="No Data",1,IF('Indicator Data imputation'!AL158&lt;&gt;"",1,0))</f>
        <v>0</v>
      </c>
      <c r="AL155" s="170">
        <f>IF('Indicator Data'!AS159="No Data",1,IF('Indicator Data imputation'!AM158&lt;&gt;"",1,0))</f>
        <v>0</v>
      </c>
      <c r="AM155" s="170">
        <f>IF('Indicator Data'!AT159="No Data",1,IF('Indicator Data imputation'!AN158&lt;&gt;"",1,0))</f>
        <v>0</v>
      </c>
      <c r="AN155" s="170">
        <f>IF('Indicator Data'!AU159="No Data",1,IF('Indicator Data imputation'!AO158&lt;&gt;"",1,0))</f>
        <v>0</v>
      </c>
      <c r="AO155" s="170">
        <f>IF('Indicator Data'!AV159="No Data",1,IF('Indicator Data imputation'!AP158&lt;&gt;"",1,0))</f>
        <v>0</v>
      </c>
      <c r="AP155" s="170">
        <f>IF('Indicator Data'!AW159="No Data",1,IF('Indicator Data imputation'!AQ158&lt;&gt;"",1,0))</f>
        <v>0</v>
      </c>
      <c r="AQ155" s="170">
        <f>IF('Indicator Data'!AX159="No Data",1,IF('Indicator Data imputation'!AR158&lt;&gt;"",1,0))</f>
        <v>0</v>
      </c>
      <c r="AR155" s="170">
        <f>IF('Indicator Data'!AY159="No Data",1,IF('Indicator Data imputation'!AS158&lt;&gt;"",1,0))</f>
        <v>0</v>
      </c>
      <c r="AS155" s="170">
        <f>IF('Indicator Data'!AZ159="No Data",1,IF('Indicator Data imputation'!AT158&lt;&gt;"",1,0))</f>
        <v>0</v>
      </c>
      <c r="AT155" s="170">
        <f>IF('Indicator Data'!BA159="No Data",1,IF('Indicator Data imputation'!AU158&lt;&gt;"",1,0))</f>
        <v>0</v>
      </c>
      <c r="AU155" s="170">
        <f>IF('Indicator Data'!BB159="No Data",1,IF('Indicator Data imputation'!AV158&lt;&gt;"",1,0))</f>
        <v>0</v>
      </c>
      <c r="AV155" s="170">
        <f>IF('Indicator Data'!BC159="No Data",1,IF('Indicator Data imputation'!AW158&lt;&gt;"",1,0))</f>
        <v>0</v>
      </c>
      <c r="AW155" s="170">
        <f>IF('Indicator Data'!BD159="No Data",1,IF('Indicator Data imputation'!AX158&lt;&gt;"",1,0))</f>
        <v>0</v>
      </c>
      <c r="AX155" s="170">
        <f>IF('Indicator Data'!BE159="No Data",1,IF('Indicator Data imputation'!AY158&lt;&gt;"",1,0))</f>
        <v>0</v>
      </c>
      <c r="AY155" s="170">
        <f>IF('Indicator Data'!BF159="No Data",1,IF('Indicator Data imputation'!AZ158&lt;&gt;"",1,0))</f>
        <v>0</v>
      </c>
      <c r="AZ155" s="170">
        <f>IF('Indicator Data'!BG159="No Data",1,IF('Indicator Data imputation'!BA158&lt;&gt;"",1,0))</f>
        <v>0</v>
      </c>
      <c r="BA155" s="5">
        <f t="shared" si="4"/>
        <v>4</v>
      </c>
      <c r="BB155" s="172">
        <f t="shared" si="5"/>
        <v>7.8431372549019607E-2</v>
      </c>
    </row>
    <row r="156" spans="1:54" x14ac:dyDescent="0.25">
      <c r="A156" s="5" t="s">
        <v>291</v>
      </c>
      <c r="B156" s="170">
        <f>IF('Indicator Data'!I160="No Data",1,IF('Indicator Data imputation'!C159&lt;&gt;"",1,0))</f>
        <v>0</v>
      </c>
      <c r="C156" s="170">
        <f>IF('Indicator Data'!J160="No Data",1,IF('Indicator Data imputation'!D159&lt;&gt;"",1,0))</f>
        <v>0</v>
      </c>
      <c r="D156" s="170">
        <f>IF('Indicator Data'!K160="No Data",1,IF('Indicator Data imputation'!E159&lt;&gt;"",1,0))</f>
        <v>0</v>
      </c>
      <c r="E156" s="170">
        <f>IF('Indicator Data'!L160="No Data",1,IF('Indicator Data imputation'!F159&lt;&gt;"",1,0))</f>
        <v>0</v>
      </c>
      <c r="F156" s="170">
        <f>IF('Indicator Data'!M160="No Data",1,IF('Indicator Data imputation'!G159&lt;&gt;"",1,0))</f>
        <v>0</v>
      </c>
      <c r="G156" s="170">
        <f>IF('Indicator Data'!N160="No Data",1,IF('Indicator Data imputation'!H159&lt;&gt;"",1,0))</f>
        <v>0</v>
      </c>
      <c r="H156" s="170">
        <f>IF('Indicator Data'!O160="No Data",1,IF('Indicator Data imputation'!I159&lt;&gt;"",1,0))</f>
        <v>0</v>
      </c>
      <c r="I156" s="170">
        <f>IF('Indicator Data'!P160="No Data",1,IF('Indicator Data imputation'!J159&lt;&gt;"",1,0))</f>
        <v>0</v>
      </c>
      <c r="J156" s="170">
        <f>IF('Indicator Data'!Q160="No Data",1,IF('Indicator Data imputation'!K159&lt;&gt;"",1,0))</f>
        <v>0</v>
      </c>
      <c r="K156" s="170">
        <f>IF('Indicator Data'!R160="No Data",1,IF('Indicator Data imputation'!L159&lt;&gt;"",1,0))</f>
        <v>1</v>
      </c>
      <c r="L156" s="170">
        <f>IF('Indicator Data'!S160="No Data",1,IF('Indicator Data imputation'!M159&lt;&gt;"",1,0))</f>
        <v>0</v>
      </c>
      <c r="M156" s="170">
        <f>IF('Indicator Data'!T160="No Data",1,IF('Indicator Data imputation'!N159&lt;&gt;"",1,0))</f>
        <v>0</v>
      </c>
      <c r="N156" s="170">
        <f>IF('Indicator Data'!U160="No Data",1,IF('Indicator Data imputation'!O159&lt;&gt;"",1,0))</f>
        <v>0</v>
      </c>
      <c r="O156" s="170">
        <f>IF('Indicator Data'!V160="No Data",1,IF('Indicator Data imputation'!P159&lt;&gt;"",1,0))</f>
        <v>0</v>
      </c>
      <c r="P156" s="170">
        <f>IF('Indicator Data'!W160="No Data",1,IF('Indicator Data imputation'!Q159&lt;&gt;"",1,0))</f>
        <v>0</v>
      </c>
      <c r="Q156" s="170">
        <f>IF('Indicator Data'!X160="No Data",1,IF('Indicator Data imputation'!R159&lt;&gt;"",1,0))</f>
        <v>0</v>
      </c>
      <c r="R156" s="170">
        <f>IF('Indicator Data'!Y160="No Data",1,IF('Indicator Data imputation'!S159&lt;&gt;"",1,0))</f>
        <v>0</v>
      </c>
      <c r="S156" s="170">
        <f>IF('Indicator Data'!Z160="No Data",1,IF('Indicator Data imputation'!T159&lt;&gt;"",1,0))</f>
        <v>0</v>
      </c>
      <c r="T156" s="170">
        <f>IF('Indicator Data'!AA160="No Data",1,IF('Indicator Data imputation'!U159&lt;&gt;"",1,0))</f>
        <v>0</v>
      </c>
      <c r="U156" s="170">
        <f>IF('Indicator Data'!AB160="No Data",1,IF('Indicator Data imputation'!V159&lt;&gt;"",1,0))</f>
        <v>1</v>
      </c>
      <c r="V156" s="170">
        <f>IF('Indicator Data'!AC160="No Data",1,IF('Indicator Data imputation'!W159&lt;&gt;"",1,0))</f>
        <v>0</v>
      </c>
      <c r="W156" s="170">
        <f>IF('Indicator Data'!AD160="No Data",1,IF('Indicator Data imputation'!X159&lt;&gt;"",1,0))</f>
        <v>0</v>
      </c>
      <c r="X156" s="170">
        <f>IF('Indicator Data'!AE160="No Data",1,IF('Indicator Data imputation'!Y159&lt;&gt;"",1,0))</f>
        <v>0</v>
      </c>
      <c r="Y156" s="170">
        <f>IF('Indicator Data'!AF160="No Data",1,IF('Indicator Data imputation'!Z159&lt;&gt;"",1,0))</f>
        <v>1</v>
      </c>
      <c r="Z156" s="170">
        <f>IF('Indicator Data'!AG160="No Data",1,IF('Indicator Data imputation'!AA159&lt;&gt;"",1,0))</f>
        <v>0</v>
      </c>
      <c r="AA156" s="170">
        <f>IF('Indicator Data'!AH160="No Data",1,IF('Indicator Data imputation'!AB159&lt;&gt;"",1,0))</f>
        <v>0</v>
      </c>
      <c r="AB156" s="170">
        <f>IF('Indicator Data'!AI160="No Data",1,IF('Indicator Data imputation'!AC159&lt;&gt;"",1,0))</f>
        <v>0</v>
      </c>
      <c r="AC156" s="170">
        <f>IF('Indicator Data'!AJ160="No Data",1,IF('Indicator Data imputation'!AD159&lt;&gt;"",1,0))</f>
        <v>0</v>
      </c>
      <c r="AD156" s="170">
        <f>IF('Indicator Data'!AK160="No Data",1,IF('Indicator Data imputation'!AE159&lt;&gt;"",1,0))</f>
        <v>0</v>
      </c>
      <c r="AE156" s="170">
        <f>IF('Indicator Data'!AL160="No Data",1,IF('Indicator Data imputation'!AF159&lt;&gt;"",1,0))</f>
        <v>0</v>
      </c>
      <c r="AF156" s="170">
        <f>IF('Indicator Data'!AM160="No Data",1,IF('Indicator Data imputation'!AG159&lt;&gt;"",1,0))</f>
        <v>0</v>
      </c>
      <c r="AG156" s="170">
        <f>IF('Indicator Data'!AN160="No Data",1,IF('Indicator Data imputation'!AH159&lt;&gt;"",1,0))</f>
        <v>0</v>
      </c>
      <c r="AH156" s="170">
        <f>IF('Indicator Data'!AO160="No Data",1,IF('Indicator Data imputation'!AI159&lt;&gt;"",1,0))</f>
        <v>0</v>
      </c>
      <c r="AI156" s="170">
        <f>IF('Indicator Data'!AP160="No Data",1,IF('Indicator Data imputation'!AJ159&lt;&gt;"",1,0))</f>
        <v>1</v>
      </c>
      <c r="AJ156" s="170">
        <f>IF('Indicator Data'!AQ160="No Data",1,IF('Indicator Data imputation'!AK159&lt;&gt;"",1,0))</f>
        <v>1</v>
      </c>
      <c r="AK156" s="170">
        <f>IF('Indicator Data'!AR160="No Data",1,IF('Indicator Data imputation'!AL159&lt;&gt;"",1,0))</f>
        <v>0</v>
      </c>
      <c r="AL156" s="170">
        <f>IF('Indicator Data'!AS160="No Data",1,IF('Indicator Data imputation'!AM159&lt;&gt;"",1,0))</f>
        <v>0</v>
      </c>
      <c r="AM156" s="170">
        <f>IF('Indicator Data'!AT160="No Data",1,IF('Indicator Data imputation'!AN159&lt;&gt;"",1,0))</f>
        <v>0</v>
      </c>
      <c r="AN156" s="170">
        <f>IF('Indicator Data'!AU160="No Data",1,IF('Indicator Data imputation'!AO159&lt;&gt;"",1,0))</f>
        <v>0</v>
      </c>
      <c r="AO156" s="170">
        <f>IF('Indicator Data'!AV160="No Data",1,IF('Indicator Data imputation'!AP159&lt;&gt;"",1,0))</f>
        <v>1</v>
      </c>
      <c r="AP156" s="170">
        <f>IF('Indicator Data'!AW160="No Data",1,IF('Indicator Data imputation'!AQ159&lt;&gt;"",1,0))</f>
        <v>0</v>
      </c>
      <c r="AQ156" s="170">
        <f>IF('Indicator Data'!AX160="No Data",1,IF('Indicator Data imputation'!AR159&lt;&gt;"",1,0))</f>
        <v>0</v>
      </c>
      <c r="AR156" s="170">
        <f>IF('Indicator Data'!AY160="No Data",1,IF('Indicator Data imputation'!AS159&lt;&gt;"",1,0))</f>
        <v>0</v>
      </c>
      <c r="AS156" s="170">
        <f>IF('Indicator Data'!AZ160="No Data",1,IF('Indicator Data imputation'!AT159&lt;&gt;"",1,0))</f>
        <v>0</v>
      </c>
      <c r="AT156" s="170">
        <f>IF('Indicator Data'!BA160="No Data",1,IF('Indicator Data imputation'!AU159&lt;&gt;"",1,0))</f>
        <v>0</v>
      </c>
      <c r="AU156" s="170">
        <f>IF('Indicator Data'!BB160="No Data",1,IF('Indicator Data imputation'!AV159&lt;&gt;"",1,0))</f>
        <v>0</v>
      </c>
      <c r="AV156" s="170">
        <f>IF('Indicator Data'!BC160="No Data",1,IF('Indicator Data imputation'!AW159&lt;&gt;"",1,0))</f>
        <v>0</v>
      </c>
      <c r="AW156" s="170">
        <f>IF('Indicator Data'!BD160="No Data",1,IF('Indicator Data imputation'!AX159&lt;&gt;"",1,0))</f>
        <v>0</v>
      </c>
      <c r="AX156" s="170">
        <f>IF('Indicator Data'!BE160="No Data",1,IF('Indicator Data imputation'!AY159&lt;&gt;"",1,0))</f>
        <v>0</v>
      </c>
      <c r="AY156" s="170">
        <f>IF('Indicator Data'!BF160="No Data",1,IF('Indicator Data imputation'!AZ159&lt;&gt;"",1,0))</f>
        <v>0</v>
      </c>
      <c r="AZ156" s="170">
        <f>IF('Indicator Data'!BG160="No Data",1,IF('Indicator Data imputation'!BA159&lt;&gt;"",1,0))</f>
        <v>0</v>
      </c>
      <c r="BA156" s="5">
        <f t="shared" si="4"/>
        <v>6</v>
      </c>
      <c r="BB156" s="172">
        <f t="shared" si="5"/>
        <v>0.11764705882352941</v>
      </c>
    </row>
    <row r="157" spans="1:54" x14ac:dyDescent="0.25">
      <c r="A157" s="5" t="s">
        <v>293</v>
      </c>
      <c r="B157" s="170">
        <f>IF('Indicator Data'!I161="No Data",1,IF('Indicator Data imputation'!C160&lt;&gt;"",1,0))</f>
        <v>0</v>
      </c>
      <c r="C157" s="170">
        <f>IF('Indicator Data'!J161="No Data",1,IF('Indicator Data imputation'!D160&lt;&gt;"",1,0))</f>
        <v>0</v>
      </c>
      <c r="D157" s="170">
        <f>IF('Indicator Data'!K161="No Data",1,IF('Indicator Data imputation'!E160&lt;&gt;"",1,0))</f>
        <v>0</v>
      </c>
      <c r="E157" s="170">
        <f>IF('Indicator Data'!L161="No Data",1,IF('Indicator Data imputation'!F160&lt;&gt;"",1,0))</f>
        <v>0</v>
      </c>
      <c r="F157" s="170">
        <f>IF('Indicator Data'!M161="No Data",1,IF('Indicator Data imputation'!G160&lt;&gt;"",1,0))</f>
        <v>0</v>
      </c>
      <c r="G157" s="170">
        <f>IF('Indicator Data'!N161="No Data",1,IF('Indicator Data imputation'!H160&lt;&gt;"",1,0))</f>
        <v>0</v>
      </c>
      <c r="H157" s="170">
        <f>IF('Indicator Data'!O161="No Data",1,IF('Indicator Data imputation'!I160&lt;&gt;"",1,0))</f>
        <v>0</v>
      </c>
      <c r="I157" s="170">
        <f>IF('Indicator Data'!P161="No Data",1,IF('Indicator Data imputation'!J160&lt;&gt;"",1,0))</f>
        <v>0</v>
      </c>
      <c r="J157" s="170">
        <f>IF('Indicator Data'!Q161="No Data",1,IF('Indicator Data imputation'!K160&lt;&gt;"",1,0))</f>
        <v>1</v>
      </c>
      <c r="K157" s="170">
        <f>IF('Indicator Data'!R161="No Data",1,IF('Indicator Data imputation'!L160&lt;&gt;"",1,0))</f>
        <v>0</v>
      </c>
      <c r="L157" s="170">
        <f>IF('Indicator Data'!S161="No Data",1,IF('Indicator Data imputation'!M160&lt;&gt;"",1,0))</f>
        <v>0</v>
      </c>
      <c r="M157" s="170">
        <f>IF('Indicator Data'!T161="No Data",1,IF('Indicator Data imputation'!N160&lt;&gt;"",1,0))</f>
        <v>0</v>
      </c>
      <c r="N157" s="170">
        <f>IF('Indicator Data'!U161="No Data",1,IF('Indicator Data imputation'!O160&lt;&gt;"",1,0))</f>
        <v>0</v>
      </c>
      <c r="O157" s="170">
        <f>IF('Indicator Data'!V161="No Data",1,IF('Indicator Data imputation'!P160&lt;&gt;"",1,0))</f>
        <v>0</v>
      </c>
      <c r="P157" s="170">
        <f>IF('Indicator Data'!W161="No Data",1,IF('Indicator Data imputation'!Q160&lt;&gt;"",1,0))</f>
        <v>1</v>
      </c>
      <c r="Q157" s="170">
        <f>IF('Indicator Data'!X161="No Data",1,IF('Indicator Data imputation'!R160&lt;&gt;"",1,0))</f>
        <v>0</v>
      </c>
      <c r="R157" s="170">
        <f>IF('Indicator Data'!Y161="No Data",1,IF('Indicator Data imputation'!S160&lt;&gt;"",1,0))</f>
        <v>0</v>
      </c>
      <c r="S157" s="170">
        <f>IF('Indicator Data'!Z161="No Data",1,IF('Indicator Data imputation'!T160&lt;&gt;"",1,0))</f>
        <v>0</v>
      </c>
      <c r="T157" s="170">
        <f>IF('Indicator Data'!AA161="No Data",1,IF('Indicator Data imputation'!U160&lt;&gt;"",1,0))</f>
        <v>0</v>
      </c>
      <c r="U157" s="170">
        <f>IF('Indicator Data'!AB161="No Data",1,IF('Indicator Data imputation'!V160&lt;&gt;"",1,0))</f>
        <v>0</v>
      </c>
      <c r="V157" s="170">
        <f>IF('Indicator Data'!AC161="No Data",1,IF('Indicator Data imputation'!W160&lt;&gt;"",1,0))</f>
        <v>1</v>
      </c>
      <c r="W157" s="170">
        <f>IF('Indicator Data'!AD161="No Data",1,IF('Indicator Data imputation'!X160&lt;&gt;"",1,0))</f>
        <v>0</v>
      </c>
      <c r="X157" s="170">
        <f>IF('Indicator Data'!AE161="No Data",1,IF('Indicator Data imputation'!Y160&lt;&gt;"",1,0))</f>
        <v>0</v>
      </c>
      <c r="Y157" s="170">
        <f>IF('Indicator Data'!AF161="No Data",1,IF('Indicator Data imputation'!Z160&lt;&gt;"",1,0))</f>
        <v>0</v>
      </c>
      <c r="Z157" s="170">
        <f>IF('Indicator Data'!AG161="No Data",1,IF('Indicator Data imputation'!AA160&lt;&gt;"",1,0))</f>
        <v>1</v>
      </c>
      <c r="AA157" s="170">
        <f>IF('Indicator Data'!AH161="No Data",1,IF('Indicator Data imputation'!AB160&lt;&gt;"",1,0))</f>
        <v>0</v>
      </c>
      <c r="AB157" s="170">
        <f>IF('Indicator Data'!AI161="No Data",1,IF('Indicator Data imputation'!AC160&lt;&gt;"",1,0))</f>
        <v>0</v>
      </c>
      <c r="AC157" s="170">
        <f>IF('Indicator Data'!AJ161="No Data",1,IF('Indicator Data imputation'!AD160&lt;&gt;"",1,0))</f>
        <v>0</v>
      </c>
      <c r="AD157" s="170">
        <f>IF('Indicator Data'!AK161="No Data",1,IF('Indicator Data imputation'!AE160&lt;&gt;"",1,0))</f>
        <v>0</v>
      </c>
      <c r="AE157" s="170">
        <f>IF('Indicator Data'!AL161="No Data",1,IF('Indicator Data imputation'!AF160&lt;&gt;"",1,0))</f>
        <v>0</v>
      </c>
      <c r="AF157" s="170">
        <f>IF('Indicator Data'!AM161="No Data",1,IF('Indicator Data imputation'!AG160&lt;&gt;"",1,0))</f>
        <v>0</v>
      </c>
      <c r="AG157" s="170">
        <f>IF('Indicator Data'!AN161="No Data",1,IF('Indicator Data imputation'!AH160&lt;&gt;"",1,0))</f>
        <v>0</v>
      </c>
      <c r="AH157" s="170">
        <f>IF('Indicator Data'!AO161="No Data",1,IF('Indicator Data imputation'!AI160&lt;&gt;"",1,0))</f>
        <v>0</v>
      </c>
      <c r="AI157" s="170">
        <f>IF('Indicator Data'!AP161="No Data",1,IF('Indicator Data imputation'!AJ160&lt;&gt;"",1,0))</f>
        <v>1</v>
      </c>
      <c r="AJ157" s="170">
        <f>IF('Indicator Data'!AQ161="No Data",1,IF('Indicator Data imputation'!AK160&lt;&gt;"",1,0))</f>
        <v>1</v>
      </c>
      <c r="AK157" s="170">
        <f>IF('Indicator Data'!AR161="No Data",1,IF('Indicator Data imputation'!AL160&lt;&gt;"",1,0))</f>
        <v>1</v>
      </c>
      <c r="AL157" s="170">
        <f>IF('Indicator Data'!AS161="No Data",1,IF('Indicator Data imputation'!AM160&lt;&gt;"",1,0))</f>
        <v>0</v>
      </c>
      <c r="AM157" s="170">
        <f>IF('Indicator Data'!AT161="No Data",1,IF('Indicator Data imputation'!AN160&lt;&gt;"",1,0))</f>
        <v>1</v>
      </c>
      <c r="AN157" s="170">
        <f>IF('Indicator Data'!AU161="No Data",1,IF('Indicator Data imputation'!AO160&lt;&gt;"",1,0))</f>
        <v>1</v>
      </c>
      <c r="AO157" s="170">
        <f>IF('Indicator Data'!AV161="No Data",1,IF('Indicator Data imputation'!AP160&lt;&gt;"",1,0))</f>
        <v>1</v>
      </c>
      <c r="AP157" s="170">
        <f>IF('Indicator Data'!AW161="No Data",1,IF('Indicator Data imputation'!AQ160&lt;&gt;"",1,0))</f>
        <v>0</v>
      </c>
      <c r="AQ157" s="170">
        <f>IF('Indicator Data'!AX161="No Data",1,IF('Indicator Data imputation'!AR160&lt;&gt;"",1,0))</f>
        <v>0</v>
      </c>
      <c r="AR157" s="170">
        <f>IF('Indicator Data'!AY161="No Data",1,IF('Indicator Data imputation'!AS160&lt;&gt;"",1,0))</f>
        <v>0</v>
      </c>
      <c r="AS157" s="170">
        <f>IF('Indicator Data'!AZ161="No Data",1,IF('Indicator Data imputation'!AT160&lt;&gt;"",1,0))</f>
        <v>0</v>
      </c>
      <c r="AT157" s="170">
        <f>IF('Indicator Data'!BA161="No Data",1,IF('Indicator Data imputation'!AU160&lt;&gt;"",1,0))</f>
        <v>0</v>
      </c>
      <c r="AU157" s="170">
        <f>IF('Indicator Data'!BB161="No Data",1,IF('Indicator Data imputation'!AV160&lt;&gt;"",1,0))</f>
        <v>0</v>
      </c>
      <c r="AV157" s="170">
        <f>IF('Indicator Data'!BC161="No Data",1,IF('Indicator Data imputation'!AW160&lt;&gt;"",1,0))</f>
        <v>0</v>
      </c>
      <c r="AW157" s="170">
        <f>IF('Indicator Data'!BD161="No Data",1,IF('Indicator Data imputation'!AX160&lt;&gt;"",1,0))</f>
        <v>0</v>
      </c>
      <c r="AX157" s="170">
        <f>IF('Indicator Data'!BE161="No Data",1,IF('Indicator Data imputation'!AY160&lt;&gt;"",1,0))</f>
        <v>0</v>
      </c>
      <c r="AY157" s="170">
        <f>IF('Indicator Data'!BF161="No Data",1,IF('Indicator Data imputation'!AZ160&lt;&gt;"",1,0))</f>
        <v>0</v>
      </c>
      <c r="AZ157" s="170">
        <f>IF('Indicator Data'!BG161="No Data",1,IF('Indicator Data imputation'!BA160&lt;&gt;"",1,0))</f>
        <v>0</v>
      </c>
      <c r="BA157" s="5">
        <f t="shared" si="4"/>
        <v>10</v>
      </c>
      <c r="BB157" s="172">
        <f t="shared" si="5"/>
        <v>0.19607843137254902</v>
      </c>
    </row>
    <row r="158" spans="1:54" x14ac:dyDescent="0.25">
      <c r="A158" s="5" t="s">
        <v>295</v>
      </c>
      <c r="B158" s="170">
        <f>IF('Indicator Data'!I162="No Data",1,IF('Indicator Data imputation'!C161&lt;&gt;"",1,0))</f>
        <v>0</v>
      </c>
      <c r="C158" s="170">
        <f>IF('Indicator Data'!J162="No Data",1,IF('Indicator Data imputation'!D161&lt;&gt;"",1,0))</f>
        <v>0</v>
      </c>
      <c r="D158" s="170">
        <f>IF('Indicator Data'!K162="No Data",1,IF('Indicator Data imputation'!E161&lt;&gt;"",1,0))</f>
        <v>0</v>
      </c>
      <c r="E158" s="170">
        <f>IF('Indicator Data'!L162="No Data",1,IF('Indicator Data imputation'!F161&lt;&gt;"",1,0))</f>
        <v>0</v>
      </c>
      <c r="F158" s="170">
        <f>IF('Indicator Data'!M162="No Data",1,IF('Indicator Data imputation'!G161&lt;&gt;"",1,0))</f>
        <v>0</v>
      </c>
      <c r="G158" s="170">
        <f>IF('Indicator Data'!N162="No Data",1,IF('Indicator Data imputation'!H161&lt;&gt;"",1,0))</f>
        <v>0</v>
      </c>
      <c r="H158" s="170">
        <f>IF('Indicator Data'!O162="No Data",1,IF('Indicator Data imputation'!I161&lt;&gt;"",1,0))</f>
        <v>0</v>
      </c>
      <c r="I158" s="170">
        <f>IF('Indicator Data'!P162="No Data",1,IF('Indicator Data imputation'!J161&lt;&gt;"",1,0))</f>
        <v>0</v>
      </c>
      <c r="J158" s="170">
        <f>IF('Indicator Data'!Q162="No Data",1,IF('Indicator Data imputation'!K161&lt;&gt;"",1,0))</f>
        <v>0</v>
      </c>
      <c r="K158" s="170">
        <f>IF('Indicator Data'!R162="No Data",1,IF('Indicator Data imputation'!L161&lt;&gt;"",1,0))</f>
        <v>0</v>
      </c>
      <c r="L158" s="170">
        <f>IF('Indicator Data'!S162="No Data",1,IF('Indicator Data imputation'!M161&lt;&gt;"",1,0))</f>
        <v>0</v>
      </c>
      <c r="M158" s="170">
        <f>IF('Indicator Data'!T162="No Data",1,IF('Indicator Data imputation'!N161&lt;&gt;"",1,0))</f>
        <v>0</v>
      </c>
      <c r="N158" s="170">
        <f>IF('Indicator Data'!U162="No Data",1,IF('Indicator Data imputation'!O161&lt;&gt;"",1,0))</f>
        <v>0</v>
      </c>
      <c r="O158" s="170">
        <f>IF('Indicator Data'!V162="No Data",1,IF('Indicator Data imputation'!P161&lt;&gt;"",1,0))</f>
        <v>0</v>
      </c>
      <c r="P158" s="170">
        <f>IF('Indicator Data'!W162="No Data",1,IF('Indicator Data imputation'!Q161&lt;&gt;"",1,0))</f>
        <v>0</v>
      </c>
      <c r="Q158" s="170">
        <f>IF('Indicator Data'!X162="No Data",1,IF('Indicator Data imputation'!R161&lt;&gt;"",1,0))</f>
        <v>0</v>
      </c>
      <c r="R158" s="170">
        <f>IF('Indicator Data'!Y162="No Data",1,IF('Indicator Data imputation'!S161&lt;&gt;"",1,0))</f>
        <v>0</v>
      </c>
      <c r="S158" s="170">
        <f>IF('Indicator Data'!Z162="No Data",1,IF('Indicator Data imputation'!T161&lt;&gt;"",1,0))</f>
        <v>0</v>
      </c>
      <c r="T158" s="170">
        <f>IF('Indicator Data'!AA162="No Data",1,IF('Indicator Data imputation'!U161&lt;&gt;"",1,0))</f>
        <v>0</v>
      </c>
      <c r="U158" s="170">
        <f>IF('Indicator Data'!AB162="No Data",1,IF('Indicator Data imputation'!V161&lt;&gt;"",1,0))</f>
        <v>0</v>
      </c>
      <c r="V158" s="170">
        <f>IF('Indicator Data'!AC162="No Data",1,IF('Indicator Data imputation'!W161&lt;&gt;"",1,0))</f>
        <v>0</v>
      </c>
      <c r="W158" s="170">
        <f>IF('Indicator Data'!AD162="No Data",1,IF('Indicator Data imputation'!X161&lt;&gt;"",1,0))</f>
        <v>0</v>
      </c>
      <c r="X158" s="170">
        <f>IF('Indicator Data'!AE162="No Data",1,IF('Indicator Data imputation'!Y161&lt;&gt;"",1,0))</f>
        <v>0</v>
      </c>
      <c r="Y158" s="170">
        <f>IF('Indicator Data'!AF162="No Data",1,IF('Indicator Data imputation'!Z161&lt;&gt;"",1,0))</f>
        <v>0</v>
      </c>
      <c r="Z158" s="170">
        <f>IF('Indicator Data'!AG162="No Data",1,IF('Indicator Data imputation'!AA161&lt;&gt;"",1,0))</f>
        <v>0</v>
      </c>
      <c r="AA158" s="170">
        <f>IF('Indicator Data'!AH162="No Data",1,IF('Indicator Data imputation'!AB161&lt;&gt;"",1,0))</f>
        <v>0</v>
      </c>
      <c r="AB158" s="170">
        <f>IF('Indicator Data'!AI162="No Data",1,IF('Indicator Data imputation'!AC161&lt;&gt;"",1,0))</f>
        <v>0</v>
      </c>
      <c r="AC158" s="170">
        <f>IF('Indicator Data'!AJ162="No Data",1,IF('Indicator Data imputation'!AD161&lt;&gt;"",1,0))</f>
        <v>0</v>
      </c>
      <c r="AD158" s="170">
        <f>IF('Indicator Data'!AK162="No Data",1,IF('Indicator Data imputation'!AE161&lt;&gt;"",1,0))</f>
        <v>0</v>
      </c>
      <c r="AE158" s="170">
        <f>IF('Indicator Data'!AL162="No Data",1,IF('Indicator Data imputation'!AF161&lt;&gt;"",1,0))</f>
        <v>0</v>
      </c>
      <c r="AF158" s="170">
        <f>IF('Indicator Data'!AM162="No Data",1,IF('Indicator Data imputation'!AG161&lt;&gt;"",1,0))</f>
        <v>0</v>
      </c>
      <c r="AG158" s="170">
        <f>IF('Indicator Data'!AN162="No Data",1,IF('Indicator Data imputation'!AH161&lt;&gt;"",1,0))</f>
        <v>0</v>
      </c>
      <c r="AH158" s="170">
        <f>IF('Indicator Data'!AO162="No Data",1,IF('Indicator Data imputation'!AI161&lt;&gt;"",1,0))</f>
        <v>0</v>
      </c>
      <c r="AI158" s="170">
        <f>IF('Indicator Data'!AP162="No Data",1,IF('Indicator Data imputation'!AJ161&lt;&gt;"",1,0))</f>
        <v>0</v>
      </c>
      <c r="AJ158" s="170">
        <f>IF('Indicator Data'!AQ162="No Data",1,IF('Indicator Data imputation'!AK161&lt;&gt;"",1,0))</f>
        <v>0</v>
      </c>
      <c r="AK158" s="170">
        <f>IF('Indicator Data'!AR162="No Data",1,IF('Indicator Data imputation'!AL161&lt;&gt;"",1,0))</f>
        <v>0</v>
      </c>
      <c r="AL158" s="170">
        <f>IF('Indicator Data'!AS162="No Data",1,IF('Indicator Data imputation'!AM161&lt;&gt;"",1,0))</f>
        <v>0</v>
      </c>
      <c r="AM158" s="170">
        <f>IF('Indicator Data'!AT162="No Data",1,IF('Indicator Data imputation'!AN161&lt;&gt;"",1,0))</f>
        <v>0</v>
      </c>
      <c r="AN158" s="170">
        <f>IF('Indicator Data'!AU162="No Data",1,IF('Indicator Data imputation'!AO161&lt;&gt;"",1,0))</f>
        <v>0</v>
      </c>
      <c r="AO158" s="170">
        <f>IF('Indicator Data'!AV162="No Data",1,IF('Indicator Data imputation'!AP161&lt;&gt;"",1,0))</f>
        <v>0</v>
      </c>
      <c r="AP158" s="170">
        <f>IF('Indicator Data'!AW162="No Data",1,IF('Indicator Data imputation'!AQ161&lt;&gt;"",1,0))</f>
        <v>0</v>
      </c>
      <c r="AQ158" s="170">
        <f>IF('Indicator Data'!AX162="No Data",1,IF('Indicator Data imputation'!AR161&lt;&gt;"",1,0))</f>
        <v>0</v>
      </c>
      <c r="AR158" s="170">
        <f>IF('Indicator Data'!AY162="No Data",1,IF('Indicator Data imputation'!AS161&lt;&gt;"",1,0))</f>
        <v>0</v>
      </c>
      <c r="AS158" s="170">
        <f>IF('Indicator Data'!AZ162="No Data",1,IF('Indicator Data imputation'!AT161&lt;&gt;"",1,0))</f>
        <v>0</v>
      </c>
      <c r="AT158" s="170">
        <f>IF('Indicator Data'!BA162="No Data",1,IF('Indicator Data imputation'!AU161&lt;&gt;"",1,0))</f>
        <v>0</v>
      </c>
      <c r="AU158" s="170">
        <f>IF('Indicator Data'!BB162="No Data",1,IF('Indicator Data imputation'!AV161&lt;&gt;"",1,0))</f>
        <v>0</v>
      </c>
      <c r="AV158" s="170">
        <f>IF('Indicator Data'!BC162="No Data",1,IF('Indicator Data imputation'!AW161&lt;&gt;"",1,0))</f>
        <v>0</v>
      </c>
      <c r="AW158" s="170">
        <f>IF('Indicator Data'!BD162="No Data",1,IF('Indicator Data imputation'!AX161&lt;&gt;"",1,0))</f>
        <v>0</v>
      </c>
      <c r="AX158" s="170">
        <f>IF('Indicator Data'!BE162="No Data",1,IF('Indicator Data imputation'!AY161&lt;&gt;"",1,0))</f>
        <v>0</v>
      </c>
      <c r="AY158" s="170">
        <f>IF('Indicator Data'!BF162="No Data",1,IF('Indicator Data imputation'!AZ161&lt;&gt;"",1,0))</f>
        <v>0</v>
      </c>
      <c r="AZ158" s="170">
        <f>IF('Indicator Data'!BG162="No Data",1,IF('Indicator Data imputation'!BA161&lt;&gt;"",1,0))</f>
        <v>0</v>
      </c>
      <c r="BA158" s="5">
        <f t="shared" si="4"/>
        <v>0</v>
      </c>
      <c r="BB158" s="172">
        <f t="shared" si="5"/>
        <v>0</v>
      </c>
    </row>
    <row r="159" spans="1:54" x14ac:dyDescent="0.25">
      <c r="A159" s="5" t="s">
        <v>298</v>
      </c>
      <c r="B159" s="170">
        <f>IF('Indicator Data'!I163="No Data",1,IF('Indicator Data imputation'!C162&lt;&gt;"",1,0))</f>
        <v>0</v>
      </c>
      <c r="C159" s="170">
        <f>IF('Indicator Data'!J163="No Data",1,IF('Indicator Data imputation'!D162&lt;&gt;"",1,0))</f>
        <v>0</v>
      </c>
      <c r="D159" s="170">
        <f>IF('Indicator Data'!K163="No Data",1,IF('Indicator Data imputation'!E162&lt;&gt;"",1,0))</f>
        <v>0</v>
      </c>
      <c r="E159" s="170">
        <f>IF('Indicator Data'!L163="No Data",1,IF('Indicator Data imputation'!F162&lt;&gt;"",1,0))</f>
        <v>0</v>
      </c>
      <c r="F159" s="170">
        <f>IF('Indicator Data'!M163="No Data",1,IF('Indicator Data imputation'!G162&lt;&gt;"",1,0))</f>
        <v>0</v>
      </c>
      <c r="G159" s="170">
        <f>IF('Indicator Data'!N163="No Data",1,IF('Indicator Data imputation'!H162&lt;&gt;"",1,0))</f>
        <v>0</v>
      </c>
      <c r="H159" s="170">
        <f>IF('Indicator Data'!O163="No Data",1,IF('Indicator Data imputation'!I162&lt;&gt;"",1,0))</f>
        <v>0</v>
      </c>
      <c r="I159" s="170">
        <f>IF('Indicator Data'!P163="No Data",1,IF('Indicator Data imputation'!J162&lt;&gt;"",1,0))</f>
        <v>0</v>
      </c>
      <c r="J159" s="170">
        <f>IF('Indicator Data'!Q163="No Data",1,IF('Indicator Data imputation'!K162&lt;&gt;"",1,0))</f>
        <v>0</v>
      </c>
      <c r="K159" s="170">
        <f>IF('Indicator Data'!R163="No Data",1,IF('Indicator Data imputation'!L162&lt;&gt;"",1,0))</f>
        <v>0</v>
      </c>
      <c r="L159" s="170">
        <f>IF('Indicator Data'!S163="No Data",1,IF('Indicator Data imputation'!M162&lt;&gt;"",1,0))</f>
        <v>0</v>
      </c>
      <c r="M159" s="170">
        <f>IF('Indicator Data'!T163="No Data",1,IF('Indicator Data imputation'!N162&lt;&gt;"",1,0))</f>
        <v>0</v>
      </c>
      <c r="N159" s="170">
        <f>IF('Indicator Data'!U163="No Data",1,IF('Indicator Data imputation'!O162&lt;&gt;"",1,0))</f>
        <v>0</v>
      </c>
      <c r="O159" s="170">
        <f>IF('Indicator Data'!V163="No Data",1,IF('Indicator Data imputation'!P162&lt;&gt;"",1,0))</f>
        <v>1</v>
      </c>
      <c r="P159" s="170">
        <f>IF('Indicator Data'!W163="No Data",1,IF('Indicator Data imputation'!Q162&lt;&gt;"",1,0))</f>
        <v>0</v>
      </c>
      <c r="Q159" s="170">
        <f>IF('Indicator Data'!X163="No Data",1,IF('Indicator Data imputation'!R162&lt;&gt;"",1,0))</f>
        <v>0</v>
      </c>
      <c r="R159" s="170">
        <f>IF('Indicator Data'!Y163="No Data",1,IF('Indicator Data imputation'!S162&lt;&gt;"",1,0))</f>
        <v>1</v>
      </c>
      <c r="S159" s="170">
        <f>IF('Indicator Data'!Z163="No Data",1,IF('Indicator Data imputation'!T162&lt;&gt;"",1,0))</f>
        <v>0</v>
      </c>
      <c r="T159" s="170">
        <f>IF('Indicator Data'!AA163="No Data",1,IF('Indicator Data imputation'!U162&lt;&gt;"",1,0))</f>
        <v>0</v>
      </c>
      <c r="U159" s="170">
        <f>IF('Indicator Data'!AB163="No Data",1,IF('Indicator Data imputation'!V162&lt;&gt;"",1,0))</f>
        <v>0</v>
      </c>
      <c r="V159" s="170">
        <f>IF('Indicator Data'!AC163="No Data",1,IF('Indicator Data imputation'!W162&lt;&gt;"",1,0))</f>
        <v>0</v>
      </c>
      <c r="W159" s="170">
        <f>IF('Indicator Data'!AD163="No Data",1,IF('Indicator Data imputation'!X162&lt;&gt;"",1,0))</f>
        <v>0</v>
      </c>
      <c r="X159" s="170">
        <f>IF('Indicator Data'!AE163="No Data",1,IF('Indicator Data imputation'!Y162&lt;&gt;"",1,0))</f>
        <v>0</v>
      </c>
      <c r="Y159" s="170">
        <f>IF('Indicator Data'!AF163="No Data",1,IF('Indicator Data imputation'!Z162&lt;&gt;"",1,0))</f>
        <v>1</v>
      </c>
      <c r="Z159" s="170">
        <f>IF('Indicator Data'!AG163="No Data",1,IF('Indicator Data imputation'!AA162&lt;&gt;"",1,0))</f>
        <v>1</v>
      </c>
      <c r="AA159" s="170">
        <f>IF('Indicator Data'!AH163="No Data",1,IF('Indicator Data imputation'!AB162&lt;&gt;"",1,0))</f>
        <v>0</v>
      </c>
      <c r="AB159" s="170">
        <f>IF('Indicator Data'!AI163="No Data",1,IF('Indicator Data imputation'!AC162&lt;&gt;"",1,0))</f>
        <v>0</v>
      </c>
      <c r="AC159" s="170">
        <f>IF('Indicator Data'!AJ163="No Data",1,IF('Indicator Data imputation'!AD162&lt;&gt;"",1,0))</f>
        <v>0</v>
      </c>
      <c r="AD159" s="170">
        <f>IF('Indicator Data'!AK163="No Data",1,IF('Indicator Data imputation'!AE162&lt;&gt;"",1,0))</f>
        <v>0</v>
      </c>
      <c r="AE159" s="170">
        <f>IF('Indicator Data'!AL163="No Data",1,IF('Indicator Data imputation'!AF162&lt;&gt;"",1,0))</f>
        <v>0</v>
      </c>
      <c r="AF159" s="170">
        <f>IF('Indicator Data'!AM163="No Data",1,IF('Indicator Data imputation'!AG162&lt;&gt;"",1,0))</f>
        <v>0</v>
      </c>
      <c r="AG159" s="170">
        <f>IF('Indicator Data'!AN163="No Data",1,IF('Indicator Data imputation'!AH162&lt;&gt;"",1,0))</f>
        <v>0</v>
      </c>
      <c r="AH159" s="170">
        <f>IF('Indicator Data'!AO163="No Data",1,IF('Indicator Data imputation'!AI162&lt;&gt;"",1,0))</f>
        <v>0</v>
      </c>
      <c r="AI159" s="170">
        <f>IF('Indicator Data'!AP163="No Data",1,IF('Indicator Data imputation'!AJ162&lt;&gt;"",1,0))</f>
        <v>1</v>
      </c>
      <c r="AJ159" s="170">
        <f>IF('Indicator Data'!AQ163="No Data",1,IF('Indicator Data imputation'!AK162&lt;&gt;"",1,0))</f>
        <v>1</v>
      </c>
      <c r="AK159" s="170">
        <f>IF('Indicator Data'!AR163="No Data",1,IF('Indicator Data imputation'!AL162&lt;&gt;"",1,0))</f>
        <v>1</v>
      </c>
      <c r="AL159" s="170">
        <f>IF('Indicator Data'!AS163="No Data",1,IF('Indicator Data imputation'!AM162&lt;&gt;"",1,0))</f>
        <v>0</v>
      </c>
      <c r="AM159" s="170">
        <f>IF('Indicator Data'!AT163="No Data",1,IF('Indicator Data imputation'!AN162&lt;&gt;"",1,0))</f>
        <v>1</v>
      </c>
      <c r="AN159" s="170">
        <f>IF('Indicator Data'!AU163="No Data",1,IF('Indicator Data imputation'!AO162&lt;&gt;"",1,0))</f>
        <v>1</v>
      </c>
      <c r="AO159" s="170">
        <f>IF('Indicator Data'!AV163="No Data",1,IF('Indicator Data imputation'!AP162&lt;&gt;"",1,0))</f>
        <v>0</v>
      </c>
      <c r="AP159" s="170">
        <f>IF('Indicator Data'!AW163="No Data",1,IF('Indicator Data imputation'!AQ162&lt;&gt;"",1,0))</f>
        <v>0</v>
      </c>
      <c r="AQ159" s="170">
        <f>IF('Indicator Data'!AX163="No Data",1,IF('Indicator Data imputation'!AR162&lt;&gt;"",1,0))</f>
        <v>0</v>
      </c>
      <c r="AR159" s="170">
        <f>IF('Indicator Data'!AY163="No Data",1,IF('Indicator Data imputation'!AS162&lt;&gt;"",1,0))</f>
        <v>0</v>
      </c>
      <c r="AS159" s="170">
        <f>IF('Indicator Data'!AZ163="No Data",1,IF('Indicator Data imputation'!AT162&lt;&gt;"",1,0))</f>
        <v>0</v>
      </c>
      <c r="AT159" s="170">
        <f>IF('Indicator Data'!BA163="No Data",1,IF('Indicator Data imputation'!AU162&lt;&gt;"",1,0))</f>
        <v>0</v>
      </c>
      <c r="AU159" s="170">
        <f>IF('Indicator Data'!BB163="No Data",1,IF('Indicator Data imputation'!AV162&lt;&gt;"",1,0))</f>
        <v>0</v>
      </c>
      <c r="AV159" s="170">
        <f>IF('Indicator Data'!BC163="No Data",1,IF('Indicator Data imputation'!AW162&lt;&gt;"",1,0))</f>
        <v>0</v>
      </c>
      <c r="AW159" s="170">
        <f>IF('Indicator Data'!BD163="No Data",1,IF('Indicator Data imputation'!AX162&lt;&gt;"",1,0))</f>
        <v>0</v>
      </c>
      <c r="AX159" s="170">
        <f>IF('Indicator Data'!BE163="No Data",1,IF('Indicator Data imputation'!AY162&lt;&gt;"",1,0))</f>
        <v>0</v>
      </c>
      <c r="AY159" s="170">
        <f>IF('Indicator Data'!BF163="No Data",1,IF('Indicator Data imputation'!AZ162&lt;&gt;"",1,0))</f>
        <v>0</v>
      </c>
      <c r="AZ159" s="170">
        <f>IF('Indicator Data'!BG163="No Data",1,IF('Indicator Data imputation'!BA162&lt;&gt;"",1,0))</f>
        <v>0</v>
      </c>
      <c r="BA159" s="5">
        <f t="shared" si="4"/>
        <v>9</v>
      </c>
      <c r="BB159" s="172">
        <f t="shared" si="5"/>
        <v>0.17647058823529413</v>
      </c>
    </row>
    <row r="160" spans="1:54" x14ac:dyDescent="0.25">
      <c r="A160" s="5" t="s">
        <v>300</v>
      </c>
      <c r="B160" s="170">
        <f>IF('Indicator Data'!I164="No Data",1,IF('Indicator Data imputation'!C163&lt;&gt;"",1,0))</f>
        <v>0</v>
      </c>
      <c r="C160" s="170">
        <f>IF('Indicator Data'!J164="No Data",1,IF('Indicator Data imputation'!D163&lt;&gt;"",1,0))</f>
        <v>0</v>
      </c>
      <c r="D160" s="170">
        <f>IF('Indicator Data'!K164="No Data",1,IF('Indicator Data imputation'!E163&lt;&gt;"",1,0))</f>
        <v>0</v>
      </c>
      <c r="E160" s="170">
        <f>IF('Indicator Data'!L164="No Data",1,IF('Indicator Data imputation'!F163&lt;&gt;"",1,0))</f>
        <v>0</v>
      </c>
      <c r="F160" s="170">
        <f>IF('Indicator Data'!M164="No Data",1,IF('Indicator Data imputation'!G163&lt;&gt;"",1,0))</f>
        <v>0</v>
      </c>
      <c r="G160" s="170">
        <f>IF('Indicator Data'!N164="No Data",1,IF('Indicator Data imputation'!H163&lt;&gt;"",1,0))</f>
        <v>0</v>
      </c>
      <c r="H160" s="170">
        <f>IF('Indicator Data'!O164="No Data",1,IF('Indicator Data imputation'!I163&lt;&gt;"",1,0))</f>
        <v>0</v>
      </c>
      <c r="I160" s="170">
        <f>IF('Indicator Data'!P164="No Data",1,IF('Indicator Data imputation'!J163&lt;&gt;"",1,0))</f>
        <v>0</v>
      </c>
      <c r="J160" s="170">
        <f>IF('Indicator Data'!Q164="No Data",1,IF('Indicator Data imputation'!K163&lt;&gt;"",1,0))</f>
        <v>0</v>
      </c>
      <c r="K160" s="170">
        <f>IF('Indicator Data'!R164="No Data",1,IF('Indicator Data imputation'!L163&lt;&gt;"",1,0))</f>
        <v>1</v>
      </c>
      <c r="L160" s="170">
        <f>IF('Indicator Data'!S164="No Data",1,IF('Indicator Data imputation'!M163&lt;&gt;"",1,0))</f>
        <v>0</v>
      </c>
      <c r="M160" s="170">
        <f>IF('Indicator Data'!T164="No Data",1,IF('Indicator Data imputation'!N163&lt;&gt;"",1,0))</f>
        <v>0</v>
      </c>
      <c r="N160" s="170">
        <f>IF('Indicator Data'!U164="No Data",1,IF('Indicator Data imputation'!O163&lt;&gt;"",1,0))</f>
        <v>0</v>
      </c>
      <c r="O160" s="170">
        <f>IF('Indicator Data'!V164="No Data",1,IF('Indicator Data imputation'!P163&lt;&gt;"",1,0))</f>
        <v>1</v>
      </c>
      <c r="P160" s="170">
        <f>IF('Indicator Data'!W164="No Data",1,IF('Indicator Data imputation'!Q163&lt;&gt;"",1,0))</f>
        <v>0</v>
      </c>
      <c r="Q160" s="170">
        <f>IF('Indicator Data'!X164="No Data",1,IF('Indicator Data imputation'!R163&lt;&gt;"",1,0))</f>
        <v>1</v>
      </c>
      <c r="R160" s="170">
        <f>IF('Indicator Data'!Y164="No Data",1,IF('Indicator Data imputation'!S163&lt;&gt;"",1,0))</f>
        <v>0</v>
      </c>
      <c r="S160" s="170">
        <f>IF('Indicator Data'!Z164="No Data",1,IF('Indicator Data imputation'!T163&lt;&gt;"",1,0))</f>
        <v>0</v>
      </c>
      <c r="T160" s="170">
        <f>IF('Indicator Data'!AA164="No Data",1,IF('Indicator Data imputation'!U163&lt;&gt;"",1,0))</f>
        <v>0</v>
      </c>
      <c r="U160" s="170">
        <f>IF('Indicator Data'!AB164="No Data",1,IF('Indicator Data imputation'!V163&lt;&gt;"",1,0))</f>
        <v>0</v>
      </c>
      <c r="V160" s="170">
        <f>IF('Indicator Data'!AC164="No Data",1,IF('Indicator Data imputation'!W163&lt;&gt;"",1,0))</f>
        <v>0</v>
      </c>
      <c r="W160" s="170">
        <f>IF('Indicator Data'!AD164="No Data",1,IF('Indicator Data imputation'!X163&lt;&gt;"",1,0))</f>
        <v>0</v>
      </c>
      <c r="X160" s="170">
        <f>IF('Indicator Data'!AE164="No Data",1,IF('Indicator Data imputation'!Y163&lt;&gt;"",1,0))</f>
        <v>1</v>
      </c>
      <c r="Y160" s="170">
        <f>IF('Indicator Data'!AF164="No Data",1,IF('Indicator Data imputation'!Z163&lt;&gt;"",1,0))</f>
        <v>0</v>
      </c>
      <c r="Z160" s="170">
        <f>IF('Indicator Data'!AG164="No Data",1,IF('Indicator Data imputation'!AA163&lt;&gt;"",1,0))</f>
        <v>0</v>
      </c>
      <c r="AA160" s="170">
        <f>IF('Indicator Data'!AH164="No Data",1,IF('Indicator Data imputation'!AB163&lt;&gt;"",1,0))</f>
        <v>0</v>
      </c>
      <c r="AB160" s="170">
        <f>IF('Indicator Data'!AI164="No Data",1,IF('Indicator Data imputation'!AC163&lt;&gt;"",1,0))</f>
        <v>0</v>
      </c>
      <c r="AC160" s="170">
        <f>IF('Indicator Data'!AJ164="No Data",1,IF('Indicator Data imputation'!AD163&lt;&gt;"",1,0))</f>
        <v>0</v>
      </c>
      <c r="AD160" s="170">
        <f>IF('Indicator Data'!AK164="No Data",1,IF('Indicator Data imputation'!AE163&lt;&gt;"",1,0))</f>
        <v>0</v>
      </c>
      <c r="AE160" s="170">
        <f>IF('Indicator Data'!AL164="No Data",1,IF('Indicator Data imputation'!AF163&lt;&gt;"",1,0))</f>
        <v>0</v>
      </c>
      <c r="AF160" s="170">
        <f>IF('Indicator Data'!AM164="No Data",1,IF('Indicator Data imputation'!AG163&lt;&gt;"",1,0))</f>
        <v>0</v>
      </c>
      <c r="AG160" s="170">
        <f>IF('Indicator Data'!AN164="No Data",1,IF('Indicator Data imputation'!AH163&lt;&gt;"",1,0))</f>
        <v>0</v>
      </c>
      <c r="AH160" s="170">
        <f>IF('Indicator Data'!AO164="No Data",1,IF('Indicator Data imputation'!AI163&lt;&gt;"",1,0))</f>
        <v>0</v>
      </c>
      <c r="AI160" s="170">
        <f>IF('Indicator Data'!AP164="No Data",1,IF('Indicator Data imputation'!AJ163&lt;&gt;"",1,0))</f>
        <v>0</v>
      </c>
      <c r="AJ160" s="170">
        <f>IF('Indicator Data'!AQ164="No Data",1,IF('Indicator Data imputation'!AK163&lt;&gt;"",1,0))</f>
        <v>0</v>
      </c>
      <c r="AK160" s="170">
        <f>IF('Indicator Data'!AR164="No Data",1,IF('Indicator Data imputation'!AL163&lt;&gt;"",1,0))</f>
        <v>0</v>
      </c>
      <c r="AL160" s="170">
        <f>IF('Indicator Data'!AS164="No Data",1,IF('Indicator Data imputation'!AM163&lt;&gt;"",1,0))</f>
        <v>0</v>
      </c>
      <c r="AM160" s="170">
        <f>IF('Indicator Data'!AT164="No Data",1,IF('Indicator Data imputation'!AN163&lt;&gt;"",1,0))</f>
        <v>0</v>
      </c>
      <c r="AN160" s="170">
        <f>IF('Indicator Data'!AU164="No Data",1,IF('Indicator Data imputation'!AO163&lt;&gt;"",1,0))</f>
        <v>0</v>
      </c>
      <c r="AO160" s="170">
        <f>IF('Indicator Data'!AV164="No Data",1,IF('Indicator Data imputation'!AP163&lt;&gt;"",1,0))</f>
        <v>0</v>
      </c>
      <c r="AP160" s="170">
        <f>IF('Indicator Data'!AW164="No Data",1,IF('Indicator Data imputation'!AQ163&lt;&gt;"",1,0))</f>
        <v>0</v>
      </c>
      <c r="AQ160" s="170">
        <f>IF('Indicator Data'!AX164="No Data",1,IF('Indicator Data imputation'!AR163&lt;&gt;"",1,0))</f>
        <v>0</v>
      </c>
      <c r="AR160" s="170">
        <f>IF('Indicator Data'!AY164="No Data",1,IF('Indicator Data imputation'!AS163&lt;&gt;"",1,0))</f>
        <v>0</v>
      </c>
      <c r="AS160" s="170">
        <f>IF('Indicator Data'!AZ164="No Data",1,IF('Indicator Data imputation'!AT163&lt;&gt;"",1,0))</f>
        <v>0</v>
      </c>
      <c r="AT160" s="170">
        <f>IF('Indicator Data'!BA164="No Data",1,IF('Indicator Data imputation'!AU163&lt;&gt;"",1,0))</f>
        <v>0</v>
      </c>
      <c r="AU160" s="170">
        <f>IF('Indicator Data'!BB164="No Data",1,IF('Indicator Data imputation'!AV163&lt;&gt;"",1,0))</f>
        <v>0</v>
      </c>
      <c r="AV160" s="170">
        <f>IF('Indicator Data'!BC164="No Data",1,IF('Indicator Data imputation'!AW163&lt;&gt;"",1,0))</f>
        <v>0</v>
      </c>
      <c r="AW160" s="170">
        <f>IF('Indicator Data'!BD164="No Data",1,IF('Indicator Data imputation'!AX163&lt;&gt;"",1,0))</f>
        <v>0</v>
      </c>
      <c r="AX160" s="170">
        <f>IF('Indicator Data'!BE164="No Data",1,IF('Indicator Data imputation'!AY163&lt;&gt;"",1,0))</f>
        <v>0</v>
      </c>
      <c r="AY160" s="170">
        <f>IF('Indicator Data'!BF164="No Data",1,IF('Indicator Data imputation'!AZ163&lt;&gt;"",1,0))</f>
        <v>0</v>
      </c>
      <c r="AZ160" s="170">
        <f>IF('Indicator Data'!BG164="No Data",1,IF('Indicator Data imputation'!BA163&lt;&gt;"",1,0))</f>
        <v>0</v>
      </c>
      <c r="BA160" s="5">
        <f t="shared" si="4"/>
        <v>4</v>
      </c>
      <c r="BB160" s="172">
        <f t="shared" si="5"/>
        <v>7.8431372549019607E-2</v>
      </c>
    </row>
    <row r="161" spans="1:54" x14ac:dyDescent="0.25">
      <c r="A161" s="5" t="s">
        <v>302</v>
      </c>
      <c r="B161" s="170">
        <f>IF('Indicator Data'!I165="No Data",1,IF('Indicator Data imputation'!C164&lt;&gt;"",1,0))</f>
        <v>0</v>
      </c>
      <c r="C161" s="170">
        <f>IF('Indicator Data'!J165="No Data",1,IF('Indicator Data imputation'!D164&lt;&gt;"",1,0))</f>
        <v>0</v>
      </c>
      <c r="D161" s="170">
        <f>IF('Indicator Data'!K165="No Data",1,IF('Indicator Data imputation'!E164&lt;&gt;"",1,0))</f>
        <v>0</v>
      </c>
      <c r="E161" s="170">
        <f>IF('Indicator Data'!L165="No Data",1,IF('Indicator Data imputation'!F164&lt;&gt;"",1,0))</f>
        <v>0</v>
      </c>
      <c r="F161" s="170">
        <f>IF('Indicator Data'!M165="No Data",1,IF('Indicator Data imputation'!G164&lt;&gt;"",1,0))</f>
        <v>0</v>
      </c>
      <c r="G161" s="170">
        <f>IF('Indicator Data'!N165="No Data",1,IF('Indicator Data imputation'!H164&lt;&gt;"",1,0))</f>
        <v>0</v>
      </c>
      <c r="H161" s="170">
        <f>IF('Indicator Data'!O165="No Data",1,IF('Indicator Data imputation'!I164&lt;&gt;"",1,0))</f>
        <v>0</v>
      </c>
      <c r="I161" s="170">
        <f>IF('Indicator Data'!P165="No Data",1,IF('Indicator Data imputation'!J164&lt;&gt;"",1,0))</f>
        <v>0</v>
      </c>
      <c r="J161" s="170">
        <f>IF('Indicator Data'!Q165="No Data",1,IF('Indicator Data imputation'!K164&lt;&gt;"",1,0))</f>
        <v>0</v>
      </c>
      <c r="K161" s="170">
        <f>IF('Indicator Data'!R165="No Data",1,IF('Indicator Data imputation'!L164&lt;&gt;"",1,0))</f>
        <v>1</v>
      </c>
      <c r="L161" s="170">
        <f>IF('Indicator Data'!S165="No Data",1,IF('Indicator Data imputation'!M164&lt;&gt;"",1,0))</f>
        <v>0</v>
      </c>
      <c r="M161" s="170">
        <f>IF('Indicator Data'!T165="No Data",1,IF('Indicator Data imputation'!N164&lt;&gt;"",1,0))</f>
        <v>0</v>
      </c>
      <c r="N161" s="170">
        <f>IF('Indicator Data'!U165="No Data",1,IF('Indicator Data imputation'!O164&lt;&gt;"",1,0))</f>
        <v>0</v>
      </c>
      <c r="O161" s="170">
        <f>IF('Indicator Data'!V165="No Data",1,IF('Indicator Data imputation'!P164&lt;&gt;"",1,0))</f>
        <v>0</v>
      </c>
      <c r="P161" s="170">
        <f>IF('Indicator Data'!W165="No Data",1,IF('Indicator Data imputation'!Q164&lt;&gt;"",1,0))</f>
        <v>0</v>
      </c>
      <c r="Q161" s="170">
        <f>IF('Indicator Data'!X165="No Data",1,IF('Indicator Data imputation'!R164&lt;&gt;"",1,0))</f>
        <v>0</v>
      </c>
      <c r="R161" s="170">
        <f>IF('Indicator Data'!Y165="No Data",1,IF('Indicator Data imputation'!S164&lt;&gt;"",1,0))</f>
        <v>0</v>
      </c>
      <c r="S161" s="170">
        <f>IF('Indicator Data'!Z165="No Data",1,IF('Indicator Data imputation'!T164&lt;&gt;"",1,0))</f>
        <v>0</v>
      </c>
      <c r="T161" s="170">
        <f>IF('Indicator Data'!AA165="No Data",1,IF('Indicator Data imputation'!U164&lt;&gt;"",1,0))</f>
        <v>0</v>
      </c>
      <c r="U161" s="170">
        <f>IF('Indicator Data'!AB165="No Data",1,IF('Indicator Data imputation'!V164&lt;&gt;"",1,0))</f>
        <v>0</v>
      </c>
      <c r="V161" s="170">
        <f>IF('Indicator Data'!AC165="No Data",1,IF('Indicator Data imputation'!W164&lt;&gt;"",1,0))</f>
        <v>0</v>
      </c>
      <c r="W161" s="170">
        <f>IF('Indicator Data'!AD165="No Data",1,IF('Indicator Data imputation'!X164&lt;&gt;"",1,0))</f>
        <v>0</v>
      </c>
      <c r="X161" s="170">
        <f>IF('Indicator Data'!AE165="No Data",1,IF('Indicator Data imputation'!Y164&lt;&gt;"",1,0))</f>
        <v>0</v>
      </c>
      <c r="Y161" s="170">
        <f>IF('Indicator Data'!AF165="No Data",1,IF('Indicator Data imputation'!Z164&lt;&gt;"",1,0))</f>
        <v>0</v>
      </c>
      <c r="Z161" s="170">
        <f>IF('Indicator Data'!AG165="No Data",1,IF('Indicator Data imputation'!AA164&lt;&gt;"",1,0))</f>
        <v>0</v>
      </c>
      <c r="AA161" s="170">
        <f>IF('Indicator Data'!AH165="No Data",1,IF('Indicator Data imputation'!AB164&lt;&gt;"",1,0))</f>
        <v>0</v>
      </c>
      <c r="AB161" s="170">
        <f>IF('Indicator Data'!AI165="No Data",1,IF('Indicator Data imputation'!AC164&lt;&gt;"",1,0))</f>
        <v>0</v>
      </c>
      <c r="AC161" s="170">
        <f>IF('Indicator Data'!AJ165="No Data",1,IF('Indicator Data imputation'!AD164&lt;&gt;"",1,0))</f>
        <v>0</v>
      </c>
      <c r="AD161" s="170">
        <f>IF('Indicator Data'!AK165="No Data",1,IF('Indicator Data imputation'!AE164&lt;&gt;"",1,0))</f>
        <v>0</v>
      </c>
      <c r="AE161" s="170">
        <f>IF('Indicator Data'!AL165="No Data",1,IF('Indicator Data imputation'!AF164&lt;&gt;"",1,0))</f>
        <v>0</v>
      </c>
      <c r="AF161" s="170">
        <f>IF('Indicator Data'!AM165="No Data",1,IF('Indicator Data imputation'!AG164&lt;&gt;"",1,0))</f>
        <v>0</v>
      </c>
      <c r="AG161" s="170">
        <f>IF('Indicator Data'!AN165="No Data",1,IF('Indicator Data imputation'!AH164&lt;&gt;"",1,0))</f>
        <v>0</v>
      </c>
      <c r="AH161" s="170">
        <f>IF('Indicator Data'!AO165="No Data",1,IF('Indicator Data imputation'!AI164&lt;&gt;"",1,0))</f>
        <v>0</v>
      </c>
      <c r="AI161" s="170">
        <f>IF('Indicator Data'!AP165="No Data",1,IF('Indicator Data imputation'!AJ164&lt;&gt;"",1,0))</f>
        <v>0</v>
      </c>
      <c r="AJ161" s="170">
        <f>IF('Indicator Data'!AQ165="No Data",1,IF('Indicator Data imputation'!AK164&lt;&gt;"",1,0))</f>
        <v>0</v>
      </c>
      <c r="AK161" s="170">
        <f>IF('Indicator Data'!AR165="No Data",1,IF('Indicator Data imputation'!AL164&lt;&gt;"",1,0))</f>
        <v>0</v>
      </c>
      <c r="AL161" s="170">
        <f>IF('Indicator Data'!AS165="No Data",1,IF('Indicator Data imputation'!AM164&lt;&gt;"",1,0))</f>
        <v>0</v>
      </c>
      <c r="AM161" s="170">
        <f>IF('Indicator Data'!AT165="No Data",1,IF('Indicator Data imputation'!AN164&lt;&gt;"",1,0))</f>
        <v>0</v>
      </c>
      <c r="AN161" s="170">
        <f>IF('Indicator Data'!AU165="No Data",1,IF('Indicator Data imputation'!AO164&lt;&gt;"",1,0))</f>
        <v>0</v>
      </c>
      <c r="AO161" s="170">
        <f>IF('Indicator Data'!AV165="No Data",1,IF('Indicator Data imputation'!AP164&lt;&gt;"",1,0))</f>
        <v>0</v>
      </c>
      <c r="AP161" s="170">
        <f>IF('Indicator Data'!AW165="No Data",1,IF('Indicator Data imputation'!AQ164&lt;&gt;"",1,0))</f>
        <v>0</v>
      </c>
      <c r="AQ161" s="170">
        <f>IF('Indicator Data'!AX165="No Data",1,IF('Indicator Data imputation'!AR164&lt;&gt;"",1,0))</f>
        <v>0</v>
      </c>
      <c r="AR161" s="170">
        <f>IF('Indicator Data'!AY165="No Data",1,IF('Indicator Data imputation'!AS164&lt;&gt;"",1,0))</f>
        <v>0</v>
      </c>
      <c r="AS161" s="170">
        <f>IF('Indicator Data'!AZ165="No Data",1,IF('Indicator Data imputation'!AT164&lt;&gt;"",1,0))</f>
        <v>0</v>
      </c>
      <c r="AT161" s="170">
        <f>IF('Indicator Data'!BA165="No Data",1,IF('Indicator Data imputation'!AU164&lt;&gt;"",1,0))</f>
        <v>0</v>
      </c>
      <c r="AU161" s="170">
        <f>IF('Indicator Data'!BB165="No Data",1,IF('Indicator Data imputation'!AV164&lt;&gt;"",1,0))</f>
        <v>0</v>
      </c>
      <c r="AV161" s="170">
        <f>IF('Indicator Data'!BC165="No Data",1,IF('Indicator Data imputation'!AW164&lt;&gt;"",1,0))</f>
        <v>0</v>
      </c>
      <c r="AW161" s="170">
        <f>IF('Indicator Data'!BD165="No Data",1,IF('Indicator Data imputation'!AX164&lt;&gt;"",1,0))</f>
        <v>0</v>
      </c>
      <c r="AX161" s="170">
        <f>IF('Indicator Data'!BE165="No Data",1,IF('Indicator Data imputation'!AY164&lt;&gt;"",1,0))</f>
        <v>0</v>
      </c>
      <c r="AY161" s="170">
        <f>IF('Indicator Data'!BF165="No Data",1,IF('Indicator Data imputation'!AZ164&lt;&gt;"",1,0))</f>
        <v>0</v>
      </c>
      <c r="AZ161" s="170">
        <f>IF('Indicator Data'!BG165="No Data",1,IF('Indicator Data imputation'!BA164&lt;&gt;"",1,0))</f>
        <v>0</v>
      </c>
      <c r="BA161" s="5">
        <f t="shared" si="4"/>
        <v>1</v>
      </c>
      <c r="BB161" s="172">
        <f t="shared" si="5"/>
        <v>1.9607843137254902E-2</v>
      </c>
    </row>
    <row r="162" spans="1:54" x14ac:dyDescent="0.25">
      <c r="A162" s="5" t="s">
        <v>304</v>
      </c>
      <c r="B162" s="170">
        <f>IF('Indicator Data'!I166="No Data",1,IF('Indicator Data imputation'!C165&lt;&gt;"",1,0))</f>
        <v>0</v>
      </c>
      <c r="C162" s="170">
        <f>IF('Indicator Data'!J166="No Data",1,IF('Indicator Data imputation'!D165&lt;&gt;"",1,0))</f>
        <v>0</v>
      </c>
      <c r="D162" s="170">
        <f>IF('Indicator Data'!K166="No Data",1,IF('Indicator Data imputation'!E165&lt;&gt;"",1,0))</f>
        <v>0</v>
      </c>
      <c r="E162" s="170">
        <f>IF('Indicator Data'!L166="No Data",1,IF('Indicator Data imputation'!F165&lt;&gt;"",1,0))</f>
        <v>0</v>
      </c>
      <c r="F162" s="170">
        <f>IF('Indicator Data'!M166="No Data",1,IF('Indicator Data imputation'!G165&lt;&gt;"",1,0))</f>
        <v>0</v>
      </c>
      <c r="G162" s="170">
        <f>IF('Indicator Data'!N166="No Data",1,IF('Indicator Data imputation'!H165&lt;&gt;"",1,0))</f>
        <v>0</v>
      </c>
      <c r="H162" s="170">
        <f>IF('Indicator Data'!O166="No Data",1,IF('Indicator Data imputation'!I165&lt;&gt;"",1,0))</f>
        <v>0</v>
      </c>
      <c r="I162" s="170">
        <f>IF('Indicator Data'!P166="No Data",1,IF('Indicator Data imputation'!J165&lt;&gt;"",1,0))</f>
        <v>0</v>
      </c>
      <c r="J162" s="170">
        <f>IF('Indicator Data'!Q166="No Data",1,IF('Indicator Data imputation'!K165&lt;&gt;"",1,0))</f>
        <v>0</v>
      </c>
      <c r="K162" s="170">
        <f>IF('Indicator Data'!R166="No Data",1,IF('Indicator Data imputation'!L165&lt;&gt;"",1,0))</f>
        <v>0</v>
      </c>
      <c r="L162" s="170">
        <f>IF('Indicator Data'!S166="No Data",1,IF('Indicator Data imputation'!M165&lt;&gt;"",1,0))</f>
        <v>0</v>
      </c>
      <c r="M162" s="170">
        <f>IF('Indicator Data'!T166="No Data",1,IF('Indicator Data imputation'!N165&lt;&gt;"",1,0))</f>
        <v>0</v>
      </c>
      <c r="N162" s="170">
        <f>IF('Indicator Data'!U166="No Data",1,IF('Indicator Data imputation'!O165&lt;&gt;"",1,0))</f>
        <v>0</v>
      </c>
      <c r="O162" s="170">
        <f>IF('Indicator Data'!V166="No Data",1,IF('Indicator Data imputation'!P165&lt;&gt;"",1,0))</f>
        <v>0</v>
      </c>
      <c r="P162" s="170">
        <f>IF('Indicator Data'!W166="No Data",1,IF('Indicator Data imputation'!Q165&lt;&gt;"",1,0))</f>
        <v>0</v>
      </c>
      <c r="Q162" s="170">
        <f>IF('Indicator Data'!X166="No Data",1,IF('Indicator Data imputation'!R165&lt;&gt;"",1,0))</f>
        <v>0</v>
      </c>
      <c r="R162" s="170">
        <f>IF('Indicator Data'!Y166="No Data",1,IF('Indicator Data imputation'!S165&lt;&gt;"",1,0))</f>
        <v>0</v>
      </c>
      <c r="S162" s="170">
        <f>IF('Indicator Data'!Z166="No Data",1,IF('Indicator Data imputation'!T165&lt;&gt;"",1,0))</f>
        <v>0</v>
      </c>
      <c r="T162" s="170">
        <f>IF('Indicator Data'!AA166="No Data",1,IF('Indicator Data imputation'!U165&lt;&gt;"",1,0))</f>
        <v>0</v>
      </c>
      <c r="U162" s="170">
        <f>IF('Indicator Data'!AB166="No Data",1,IF('Indicator Data imputation'!V165&lt;&gt;"",1,0))</f>
        <v>0</v>
      </c>
      <c r="V162" s="170">
        <f>IF('Indicator Data'!AC166="No Data",1,IF('Indicator Data imputation'!W165&lt;&gt;"",1,0))</f>
        <v>0</v>
      </c>
      <c r="W162" s="170">
        <f>IF('Indicator Data'!AD166="No Data",1,IF('Indicator Data imputation'!X165&lt;&gt;"",1,0))</f>
        <v>0</v>
      </c>
      <c r="X162" s="170">
        <f>IF('Indicator Data'!AE166="No Data",1,IF('Indicator Data imputation'!Y165&lt;&gt;"",1,0))</f>
        <v>0</v>
      </c>
      <c r="Y162" s="170">
        <f>IF('Indicator Data'!AF166="No Data",1,IF('Indicator Data imputation'!Z165&lt;&gt;"",1,0))</f>
        <v>0</v>
      </c>
      <c r="Z162" s="170">
        <f>IF('Indicator Data'!AG166="No Data",1,IF('Indicator Data imputation'!AA165&lt;&gt;"",1,0))</f>
        <v>0</v>
      </c>
      <c r="AA162" s="170">
        <f>IF('Indicator Data'!AH166="No Data",1,IF('Indicator Data imputation'!AB165&lt;&gt;"",1,0))</f>
        <v>0</v>
      </c>
      <c r="AB162" s="170">
        <f>IF('Indicator Data'!AI166="No Data",1,IF('Indicator Data imputation'!AC165&lt;&gt;"",1,0))</f>
        <v>0</v>
      </c>
      <c r="AC162" s="170">
        <f>IF('Indicator Data'!AJ166="No Data",1,IF('Indicator Data imputation'!AD165&lt;&gt;"",1,0))</f>
        <v>0</v>
      </c>
      <c r="AD162" s="170">
        <f>IF('Indicator Data'!AK166="No Data",1,IF('Indicator Data imputation'!AE165&lt;&gt;"",1,0))</f>
        <v>0</v>
      </c>
      <c r="AE162" s="170">
        <f>IF('Indicator Data'!AL166="No Data",1,IF('Indicator Data imputation'!AF165&lt;&gt;"",1,0))</f>
        <v>0</v>
      </c>
      <c r="AF162" s="170">
        <f>IF('Indicator Data'!AM166="No Data",1,IF('Indicator Data imputation'!AG165&lt;&gt;"",1,0))</f>
        <v>0</v>
      </c>
      <c r="AG162" s="170">
        <f>IF('Indicator Data'!AN166="No Data",1,IF('Indicator Data imputation'!AH165&lt;&gt;"",1,0))</f>
        <v>0</v>
      </c>
      <c r="AH162" s="170">
        <f>IF('Indicator Data'!AO166="No Data",1,IF('Indicator Data imputation'!AI165&lt;&gt;"",1,0))</f>
        <v>0</v>
      </c>
      <c r="AI162" s="170">
        <f>IF('Indicator Data'!AP166="No Data",1,IF('Indicator Data imputation'!AJ165&lt;&gt;"",1,0))</f>
        <v>1</v>
      </c>
      <c r="AJ162" s="170">
        <f>IF('Indicator Data'!AQ166="No Data",1,IF('Indicator Data imputation'!AK165&lt;&gt;"",1,0))</f>
        <v>1</v>
      </c>
      <c r="AK162" s="170">
        <f>IF('Indicator Data'!AR166="No Data",1,IF('Indicator Data imputation'!AL165&lt;&gt;"",1,0))</f>
        <v>0</v>
      </c>
      <c r="AL162" s="170">
        <f>IF('Indicator Data'!AS166="No Data",1,IF('Indicator Data imputation'!AM165&lt;&gt;"",1,0))</f>
        <v>0</v>
      </c>
      <c r="AM162" s="170">
        <f>IF('Indicator Data'!AT166="No Data",1,IF('Indicator Data imputation'!AN165&lt;&gt;"",1,0))</f>
        <v>1</v>
      </c>
      <c r="AN162" s="170">
        <f>IF('Indicator Data'!AU166="No Data",1,IF('Indicator Data imputation'!AO165&lt;&gt;"",1,0))</f>
        <v>1</v>
      </c>
      <c r="AO162" s="170">
        <f>IF('Indicator Data'!AV166="No Data",1,IF('Indicator Data imputation'!AP165&lt;&gt;"",1,0))</f>
        <v>0</v>
      </c>
      <c r="AP162" s="170">
        <f>IF('Indicator Data'!AW166="No Data",1,IF('Indicator Data imputation'!AQ165&lt;&gt;"",1,0))</f>
        <v>0</v>
      </c>
      <c r="AQ162" s="170">
        <f>IF('Indicator Data'!AX166="No Data",1,IF('Indicator Data imputation'!AR165&lt;&gt;"",1,0))</f>
        <v>0</v>
      </c>
      <c r="AR162" s="170">
        <f>IF('Indicator Data'!AY166="No Data",1,IF('Indicator Data imputation'!AS165&lt;&gt;"",1,0))</f>
        <v>0</v>
      </c>
      <c r="AS162" s="170">
        <f>IF('Indicator Data'!AZ166="No Data",1,IF('Indicator Data imputation'!AT165&lt;&gt;"",1,0))</f>
        <v>0</v>
      </c>
      <c r="AT162" s="170">
        <f>IF('Indicator Data'!BA166="No Data",1,IF('Indicator Data imputation'!AU165&lt;&gt;"",1,0))</f>
        <v>0</v>
      </c>
      <c r="AU162" s="170">
        <f>IF('Indicator Data'!BB166="No Data",1,IF('Indicator Data imputation'!AV165&lt;&gt;"",1,0))</f>
        <v>0</v>
      </c>
      <c r="AV162" s="170">
        <f>IF('Indicator Data'!BC166="No Data",1,IF('Indicator Data imputation'!AW165&lt;&gt;"",1,0))</f>
        <v>0</v>
      </c>
      <c r="AW162" s="170">
        <f>IF('Indicator Data'!BD166="No Data",1,IF('Indicator Data imputation'!AX165&lt;&gt;"",1,0))</f>
        <v>0</v>
      </c>
      <c r="AX162" s="170">
        <f>IF('Indicator Data'!BE166="No Data",1,IF('Indicator Data imputation'!AY165&lt;&gt;"",1,0))</f>
        <v>0</v>
      </c>
      <c r="AY162" s="170">
        <f>IF('Indicator Data'!BF166="No Data",1,IF('Indicator Data imputation'!AZ165&lt;&gt;"",1,0))</f>
        <v>0</v>
      </c>
      <c r="AZ162" s="170">
        <f>IF('Indicator Data'!BG166="No Data",1,IF('Indicator Data imputation'!BA165&lt;&gt;"",1,0))</f>
        <v>0</v>
      </c>
      <c r="BA162" s="5">
        <f t="shared" si="4"/>
        <v>4</v>
      </c>
      <c r="BB162" s="172">
        <f t="shared" si="5"/>
        <v>7.8431372549019607E-2</v>
      </c>
    </row>
    <row r="163" spans="1:54" x14ac:dyDescent="0.25">
      <c r="A163" s="5" t="s">
        <v>306</v>
      </c>
      <c r="B163" s="170">
        <f>IF('Indicator Data'!I167="No Data",1,IF('Indicator Data imputation'!C166&lt;&gt;"",1,0))</f>
        <v>0</v>
      </c>
      <c r="C163" s="170">
        <f>IF('Indicator Data'!J167="No Data",1,IF('Indicator Data imputation'!D166&lt;&gt;"",1,0))</f>
        <v>0</v>
      </c>
      <c r="D163" s="170">
        <f>IF('Indicator Data'!K167="No Data",1,IF('Indicator Data imputation'!E166&lt;&gt;"",1,0))</f>
        <v>0</v>
      </c>
      <c r="E163" s="170">
        <f>IF('Indicator Data'!L167="No Data",1,IF('Indicator Data imputation'!F166&lt;&gt;"",1,0))</f>
        <v>0</v>
      </c>
      <c r="F163" s="170">
        <f>IF('Indicator Data'!M167="No Data",1,IF('Indicator Data imputation'!G166&lt;&gt;"",1,0))</f>
        <v>0</v>
      </c>
      <c r="G163" s="170">
        <f>IF('Indicator Data'!N167="No Data",1,IF('Indicator Data imputation'!H166&lt;&gt;"",1,0))</f>
        <v>0</v>
      </c>
      <c r="H163" s="170">
        <f>IF('Indicator Data'!O167="No Data",1,IF('Indicator Data imputation'!I166&lt;&gt;"",1,0))</f>
        <v>0</v>
      </c>
      <c r="I163" s="170">
        <f>IF('Indicator Data'!P167="No Data",1,IF('Indicator Data imputation'!J166&lt;&gt;"",1,0))</f>
        <v>0</v>
      </c>
      <c r="J163" s="170">
        <f>IF('Indicator Data'!Q167="No Data",1,IF('Indicator Data imputation'!K166&lt;&gt;"",1,0))</f>
        <v>0</v>
      </c>
      <c r="K163" s="170">
        <f>IF('Indicator Data'!R167="No Data",1,IF('Indicator Data imputation'!L166&lt;&gt;"",1,0))</f>
        <v>0</v>
      </c>
      <c r="L163" s="170">
        <f>IF('Indicator Data'!S167="No Data",1,IF('Indicator Data imputation'!M166&lt;&gt;"",1,0))</f>
        <v>0</v>
      </c>
      <c r="M163" s="170">
        <f>IF('Indicator Data'!T167="No Data",1,IF('Indicator Data imputation'!N166&lt;&gt;"",1,0))</f>
        <v>0</v>
      </c>
      <c r="N163" s="170">
        <f>IF('Indicator Data'!U167="No Data",1,IF('Indicator Data imputation'!O166&lt;&gt;"",1,0))</f>
        <v>0</v>
      </c>
      <c r="O163" s="170">
        <f>IF('Indicator Data'!V167="No Data",1,IF('Indicator Data imputation'!P166&lt;&gt;"",1,0))</f>
        <v>0</v>
      </c>
      <c r="P163" s="170">
        <f>IF('Indicator Data'!W167="No Data",1,IF('Indicator Data imputation'!Q166&lt;&gt;"",1,0))</f>
        <v>0</v>
      </c>
      <c r="Q163" s="170">
        <f>IF('Indicator Data'!X167="No Data",1,IF('Indicator Data imputation'!R166&lt;&gt;"",1,0))</f>
        <v>0</v>
      </c>
      <c r="R163" s="170">
        <f>IF('Indicator Data'!Y167="No Data",1,IF('Indicator Data imputation'!S166&lt;&gt;"",1,0))</f>
        <v>0</v>
      </c>
      <c r="S163" s="170">
        <f>IF('Indicator Data'!Z167="No Data",1,IF('Indicator Data imputation'!T166&lt;&gt;"",1,0))</f>
        <v>0</v>
      </c>
      <c r="T163" s="170">
        <f>IF('Indicator Data'!AA167="No Data",1,IF('Indicator Data imputation'!U166&lt;&gt;"",1,0))</f>
        <v>0</v>
      </c>
      <c r="U163" s="170">
        <f>IF('Indicator Data'!AB167="No Data",1,IF('Indicator Data imputation'!V166&lt;&gt;"",1,0))</f>
        <v>0</v>
      </c>
      <c r="V163" s="170">
        <f>IF('Indicator Data'!AC167="No Data",1,IF('Indicator Data imputation'!W166&lt;&gt;"",1,0))</f>
        <v>0</v>
      </c>
      <c r="W163" s="170">
        <f>IF('Indicator Data'!AD167="No Data",1,IF('Indicator Data imputation'!X166&lt;&gt;"",1,0))</f>
        <v>0</v>
      </c>
      <c r="X163" s="170">
        <f>IF('Indicator Data'!AE167="No Data",1,IF('Indicator Data imputation'!Y166&lt;&gt;"",1,0))</f>
        <v>0</v>
      </c>
      <c r="Y163" s="170">
        <f>IF('Indicator Data'!AF167="No Data",1,IF('Indicator Data imputation'!Z166&lt;&gt;"",1,0))</f>
        <v>0</v>
      </c>
      <c r="Z163" s="170">
        <f>IF('Indicator Data'!AG167="No Data",1,IF('Indicator Data imputation'!AA166&lt;&gt;"",1,0))</f>
        <v>1</v>
      </c>
      <c r="AA163" s="170">
        <f>IF('Indicator Data'!AH167="No Data",1,IF('Indicator Data imputation'!AB166&lt;&gt;"",1,0))</f>
        <v>0</v>
      </c>
      <c r="AB163" s="170">
        <f>IF('Indicator Data'!AI167="No Data",1,IF('Indicator Data imputation'!AC166&lt;&gt;"",1,0))</f>
        <v>0</v>
      </c>
      <c r="AC163" s="170">
        <f>IF('Indicator Data'!AJ167="No Data",1,IF('Indicator Data imputation'!AD166&lt;&gt;"",1,0))</f>
        <v>0</v>
      </c>
      <c r="AD163" s="170">
        <f>IF('Indicator Data'!AK167="No Data",1,IF('Indicator Data imputation'!AE166&lt;&gt;"",1,0))</f>
        <v>0</v>
      </c>
      <c r="AE163" s="170">
        <f>IF('Indicator Data'!AL167="No Data",1,IF('Indicator Data imputation'!AF166&lt;&gt;"",1,0))</f>
        <v>0</v>
      </c>
      <c r="AF163" s="170">
        <f>IF('Indicator Data'!AM167="No Data",1,IF('Indicator Data imputation'!AG166&lt;&gt;"",1,0))</f>
        <v>0</v>
      </c>
      <c r="AG163" s="170">
        <f>IF('Indicator Data'!AN167="No Data",1,IF('Indicator Data imputation'!AH166&lt;&gt;"",1,0))</f>
        <v>0</v>
      </c>
      <c r="AH163" s="170">
        <f>IF('Indicator Data'!AO167="No Data",1,IF('Indicator Data imputation'!AI166&lt;&gt;"",1,0))</f>
        <v>0</v>
      </c>
      <c r="AI163" s="170">
        <f>IF('Indicator Data'!AP167="No Data",1,IF('Indicator Data imputation'!AJ166&lt;&gt;"",1,0))</f>
        <v>0</v>
      </c>
      <c r="AJ163" s="170">
        <f>IF('Indicator Data'!AQ167="No Data",1,IF('Indicator Data imputation'!AK166&lt;&gt;"",1,0))</f>
        <v>0</v>
      </c>
      <c r="AK163" s="170">
        <f>IF('Indicator Data'!AR167="No Data",1,IF('Indicator Data imputation'!AL166&lt;&gt;"",1,0))</f>
        <v>1</v>
      </c>
      <c r="AL163" s="170">
        <f>IF('Indicator Data'!AS167="No Data",1,IF('Indicator Data imputation'!AM166&lt;&gt;"",1,0))</f>
        <v>0</v>
      </c>
      <c r="AM163" s="170">
        <f>IF('Indicator Data'!AT167="No Data",1,IF('Indicator Data imputation'!AN166&lt;&gt;"",1,0))</f>
        <v>0</v>
      </c>
      <c r="AN163" s="170">
        <f>IF('Indicator Data'!AU167="No Data",1,IF('Indicator Data imputation'!AO166&lt;&gt;"",1,0))</f>
        <v>0</v>
      </c>
      <c r="AO163" s="170">
        <f>IF('Indicator Data'!AV167="No Data",1,IF('Indicator Data imputation'!AP166&lt;&gt;"",1,0))</f>
        <v>0</v>
      </c>
      <c r="AP163" s="170">
        <f>IF('Indicator Data'!AW167="No Data",1,IF('Indicator Data imputation'!AQ166&lt;&gt;"",1,0))</f>
        <v>0</v>
      </c>
      <c r="AQ163" s="170">
        <f>IF('Indicator Data'!AX167="No Data",1,IF('Indicator Data imputation'!AR166&lt;&gt;"",1,0))</f>
        <v>0</v>
      </c>
      <c r="AR163" s="170">
        <f>IF('Indicator Data'!AY167="No Data",1,IF('Indicator Data imputation'!AS166&lt;&gt;"",1,0))</f>
        <v>0</v>
      </c>
      <c r="AS163" s="170">
        <f>IF('Indicator Data'!AZ167="No Data",1,IF('Indicator Data imputation'!AT166&lt;&gt;"",1,0))</f>
        <v>0</v>
      </c>
      <c r="AT163" s="170">
        <f>IF('Indicator Data'!BA167="No Data",1,IF('Indicator Data imputation'!AU166&lt;&gt;"",1,0))</f>
        <v>0</v>
      </c>
      <c r="AU163" s="170">
        <f>IF('Indicator Data'!BB167="No Data",1,IF('Indicator Data imputation'!AV166&lt;&gt;"",1,0))</f>
        <v>0</v>
      </c>
      <c r="AV163" s="170">
        <f>IF('Indicator Data'!BC167="No Data",1,IF('Indicator Data imputation'!AW166&lt;&gt;"",1,0))</f>
        <v>0</v>
      </c>
      <c r="AW163" s="170">
        <f>IF('Indicator Data'!BD167="No Data",1,IF('Indicator Data imputation'!AX166&lt;&gt;"",1,0))</f>
        <v>0</v>
      </c>
      <c r="AX163" s="170">
        <f>IF('Indicator Data'!BE167="No Data",1,IF('Indicator Data imputation'!AY166&lt;&gt;"",1,0))</f>
        <v>0</v>
      </c>
      <c r="AY163" s="170">
        <f>IF('Indicator Data'!BF167="No Data",1,IF('Indicator Data imputation'!AZ166&lt;&gt;"",1,0))</f>
        <v>0</v>
      </c>
      <c r="AZ163" s="170">
        <f>IF('Indicator Data'!BG167="No Data",1,IF('Indicator Data imputation'!BA166&lt;&gt;"",1,0))</f>
        <v>0</v>
      </c>
      <c r="BA163" s="5">
        <f t="shared" si="4"/>
        <v>2</v>
      </c>
      <c r="BB163" s="172">
        <f t="shared" si="5"/>
        <v>3.9215686274509803E-2</v>
      </c>
    </row>
    <row r="164" spans="1:54" x14ac:dyDescent="0.25">
      <c r="A164" s="5" t="s">
        <v>308</v>
      </c>
      <c r="B164" s="170">
        <f>IF('Indicator Data'!I168="No Data",1,IF('Indicator Data imputation'!C167&lt;&gt;"",1,0))</f>
        <v>0</v>
      </c>
      <c r="C164" s="170">
        <f>IF('Indicator Data'!J168="No Data",1,IF('Indicator Data imputation'!D167&lt;&gt;"",1,0))</f>
        <v>0</v>
      </c>
      <c r="D164" s="170">
        <f>IF('Indicator Data'!K168="No Data",1,IF('Indicator Data imputation'!E167&lt;&gt;"",1,0))</f>
        <v>0</v>
      </c>
      <c r="E164" s="170">
        <f>IF('Indicator Data'!L168="No Data",1,IF('Indicator Data imputation'!F167&lt;&gt;"",1,0))</f>
        <v>0</v>
      </c>
      <c r="F164" s="170">
        <f>IF('Indicator Data'!M168="No Data",1,IF('Indicator Data imputation'!G167&lt;&gt;"",1,0))</f>
        <v>0</v>
      </c>
      <c r="G164" s="170">
        <f>IF('Indicator Data'!N168="No Data",1,IF('Indicator Data imputation'!H167&lt;&gt;"",1,0))</f>
        <v>0</v>
      </c>
      <c r="H164" s="170">
        <f>IF('Indicator Data'!O168="No Data",1,IF('Indicator Data imputation'!I167&lt;&gt;"",1,0))</f>
        <v>0</v>
      </c>
      <c r="I164" s="170">
        <f>IF('Indicator Data'!P168="No Data",1,IF('Indicator Data imputation'!J167&lt;&gt;"",1,0))</f>
        <v>0</v>
      </c>
      <c r="J164" s="170">
        <f>IF('Indicator Data'!Q168="No Data",1,IF('Indicator Data imputation'!K167&lt;&gt;"",1,0))</f>
        <v>0</v>
      </c>
      <c r="K164" s="170">
        <f>IF('Indicator Data'!R168="No Data",1,IF('Indicator Data imputation'!L167&lt;&gt;"",1,0))</f>
        <v>0</v>
      </c>
      <c r="L164" s="170">
        <f>IF('Indicator Data'!S168="No Data",1,IF('Indicator Data imputation'!M167&lt;&gt;"",1,0))</f>
        <v>0</v>
      </c>
      <c r="M164" s="170">
        <f>IF('Indicator Data'!T168="No Data",1,IF('Indicator Data imputation'!N167&lt;&gt;"",1,0))</f>
        <v>0</v>
      </c>
      <c r="N164" s="170">
        <f>IF('Indicator Data'!U168="No Data",1,IF('Indicator Data imputation'!O167&lt;&gt;"",1,0))</f>
        <v>0</v>
      </c>
      <c r="O164" s="170">
        <f>IF('Indicator Data'!V168="No Data",1,IF('Indicator Data imputation'!P167&lt;&gt;"",1,0))</f>
        <v>0</v>
      </c>
      <c r="P164" s="170">
        <f>IF('Indicator Data'!W168="No Data",1,IF('Indicator Data imputation'!Q167&lt;&gt;"",1,0))</f>
        <v>0</v>
      </c>
      <c r="Q164" s="170">
        <f>IF('Indicator Data'!X168="No Data",1,IF('Indicator Data imputation'!R167&lt;&gt;"",1,0))</f>
        <v>0</v>
      </c>
      <c r="R164" s="170">
        <f>IF('Indicator Data'!Y168="No Data",1,IF('Indicator Data imputation'!S167&lt;&gt;"",1,0))</f>
        <v>0</v>
      </c>
      <c r="S164" s="170">
        <f>IF('Indicator Data'!Z168="No Data",1,IF('Indicator Data imputation'!T167&lt;&gt;"",1,0))</f>
        <v>0</v>
      </c>
      <c r="T164" s="170">
        <f>IF('Indicator Data'!AA168="No Data",1,IF('Indicator Data imputation'!U167&lt;&gt;"",1,0))</f>
        <v>0</v>
      </c>
      <c r="U164" s="170">
        <f>IF('Indicator Data'!AB168="No Data",1,IF('Indicator Data imputation'!V167&lt;&gt;"",1,0))</f>
        <v>0</v>
      </c>
      <c r="V164" s="170">
        <f>IF('Indicator Data'!AC168="No Data",1,IF('Indicator Data imputation'!W167&lt;&gt;"",1,0))</f>
        <v>1</v>
      </c>
      <c r="W164" s="170">
        <f>IF('Indicator Data'!AD168="No Data",1,IF('Indicator Data imputation'!X167&lt;&gt;"",1,0))</f>
        <v>0</v>
      </c>
      <c r="X164" s="170">
        <f>IF('Indicator Data'!AE168="No Data",1,IF('Indicator Data imputation'!Y167&lt;&gt;"",1,0))</f>
        <v>0</v>
      </c>
      <c r="Y164" s="170">
        <f>IF('Indicator Data'!AF168="No Data",1,IF('Indicator Data imputation'!Z167&lt;&gt;"",1,0))</f>
        <v>0</v>
      </c>
      <c r="Z164" s="170">
        <f>IF('Indicator Data'!AG168="No Data",1,IF('Indicator Data imputation'!AA167&lt;&gt;"",1,0))</f>
        <v>0</v>
      </c>
      <c r="AA164" s="170">
        <f>IF('Indicator Data'!AH168="No Data",1,IF('Indicator Data imputation'!AB167&lt;&gt;"",1,0))</f>
        <v>0</v>
      </c>
      <c r="AB164" s="170">
        <f>IF('Indicator Data'!AI168="No Data",1,IF('Indicator Data imputation'!AC167&lt;&gt;"",1,0))</f>
        <v>0</v>
      </c>
      <c r="AC164" s="170">
        <f>IF('Indicator Data'!AJ168="No Data",1,IF('Indicator Data imputation'!AD167&lt;&gt;"",1,0))</f>
        <v>0</v>
      </c>
      <c r="AD164" s="170">
        <f>IF('Indicator Data'!AK168="No Data",1,IF('Indicator Data imputation'!AE167&lt;&gt;"",1,0))</f>
        <v>0</v>
      </c>
      <c r="AE164" s="170">
        <f>IF('Indicator Data'!AL168="No Data",1,IF('Indicator Data imputation'!AF167&lt;&gt;"",1,0))</f>
        <v>0</v>
      </c>
      <c r="AF164" s="170">
        <f>IF('Indicator Data'!AM168="No Data",1,IF('Indicator Data imputation'!AG167&lt;&gt;"",1,0))</f>
        <v>0</v>
      </c>
      <c r="AG164" s="170">
        <f>IF('Indicator Data'!AN168="No Data",1,IF('Indicator Data imputation'!AH167&lt;&gt;"",1,0))</f>
        <v>0</v>
      </c>
      <c r="AH164" s="170">
        <f>IF('Indicator Data'!AO168="No Data",1,IF('Indicator Data imputation'!AI167&lt;&gt;"",1,0))</f>
        <v>0</v>
      </c>
      <c r="AI164" s="170">
        <f>IF('Indicator Data'!AP168="No Data",1,IF('Indicator Data imputation'!AJ167&lt;&gt;"",1,0))</f>
        <v>1</v>
      </c>
      <c r="AJ164" s="170">
        <f>IF('Indicator Data'!AQ168="No Data",1,IF('Indicator Data imputation'!AK167&lt;&gt;"",1,0))</f>
        <v>1</v>
      </c>
      <c r="AK164" s="170">
        <f>IF('Indicator Data'!AR168="No Data",1,IF('Indicator Data imputation'!AL167&lt;&gt;"",1,0))</f>
        <v>0</v>
      </c>
      <c r="AL164" s="170">
        <f>IF('Indicator Data'!AS168="No Data",1,IF('Indicator Data imputation'!AM167&lt;&gt;"",1,0))</f>
        <v>0</v>
      </c>
      <c r="AM164" s="170">
        <f>IF('Indicator Data'!AT168="No Data",1,IF('Indicator Data imputation'!AN167&lt;&gt;"",1,0))</f>
        <v>0</v>
      </c>
      <c r="AN164" s="170">
        <f>IF('Indicator Data'!AU168="No Data",1,IF('Indicator Data imputation'!AO167&lt;&gt;"",1,0))</f>
        <v>0</v>
      </c>
      <c r="AO164" s="170">
        <f>IF('Indicator Data'!AV168="No Data",1,IF('Indicator Data imputation'!AP167&lt;&gt;"",1,0))</f>
        <v>0</v>
      </c>
      <c r="AP164" s="170">
        <f>IF('Indicator Data'!AW168="No Data",1,IF('Indicator Data imputation'!AQ167&lt;&gt;"",1,0))</f>
        <v>0</v>
      </c>
      <c r="AQ164" s="170">
        <f>IF('Indicator Data'!AX168="No Data",1,IF('Indicator Data imputation'!AR167&lt;&gt;"",1,0))</f>
        <v>0</v>
      </c>
      <c r="AR164" s="170">
        <f>IF('Indicator Data'!AY168="No Data",1,IF('Indicator Data imputation'!AS167&lt;&gt;"",1,0))</f>
        <v>0</v>
      </c>
      <c r="AS164" s="170">
        <f>IF('Indicator Data'!AZ168="No Data",1,IF('Indicator Data imputation'!AT167&lt;&gt;"",1,0))</f>
        <v>0</v>
      </c>
      <c r="AT164" s="170">
        <f>IF('Indicator Data'!BA168="No Data",1,IF('Indicator Data imputation'!AU167&lt;&gt;"",1,0))</f>
        <v>0</v>
      </c>
      <c r="AU164" s="170">
        <f>IF('Indicator Data'!BB168="No Data",1,IF('Indicator Data imputation'!AV167&lt;&gt;"",1,0))</f>
        <v>0</v>
      </c>
      <c r="AV164" s="170">
        <f>IF('Indicator Data'!BC168="No Data",1,IF('Indicator Data imputation'!AW167&lt;&gt;"",1,0))</f>
        <v>0</v>
      </c>
      <c r="AW164" s="170">
        <f>IF('Indicator Data'!BD168="No Data",1,IF('Indicator Data imputation'!AX167&lt;&gt;"",1,0))</f>
        <v>0</v>
      </c>
      <c r="AX164" s="170">
        <f>IF('Indicator Data'!BE168="No Data",1,IF('Indicator Data imputation'!AY167&lt;&gt;"",1,0))</f>
        <v>0</v>
      </c>
      <c r="AY164" s="170">
        <f>IF('Indicator Data'!BF168="No Data",1,IF('Indicator Data imputation'!AZ167&lt;&gt;"",1,0))</f>
        <v>0</v>
      </c>
      <c r="AZ164" s="170">
        <f>IF('Indicator Data'!BG168="No Data",1,IF('Indicator Data imputation'!BA167&lt;&gt;"",1,0))</f>
        <v>0</v>
      </c>
      <c r="BA164" s="5">
        <f t="shared" si="4"/>
        <v>3</v>
      </c>
      <c r="BB164" s="172">
        <f t="shared" si="5"/>
        <v>5.8823529411764705E-2</v>
      </c>
    </row>
    <row r="165" spans="1:54" x14ac:dyDescent="0.25">
      <c r="A165" s="5" t="s">
        <v>310</v>
      </c>
      <c r="B165" s="170">
        <f>IF('Indicator Data'!I169="No Data",1,IF('Indicator Data imputation'!C168&lt;&gt;"",1,0))</f>
        <v>0</v>
      </c>
      <c r="C165" s="170">
        <f>IF('Indicator Data'!J169="No Data",1,IF('Indicator Data imputation'!D168&lt;&gt;"",1,0))</f>
        <v>0</v>
      </c>
      <c r="D165" s="170">
        <f>IF('Indicator Data'!K169="No Data",1,IF('Indicator Data imputation'!E168&lt;&gt;"",1,0))</f>
        <v>0</v>
      </c>
      <c r="E165" s="170">
        <f>IF('Indicator Data'!L169="No Data",1,IF('Indicator Data imputation'!F168&lt;&gt;"",1,0))</f>
        <v>0</v>
      </c>
      <c r="F165" s="170">
        <f>IF('Indicator Data'!M169="No Data",1,IF('Indicator Data imputation'!G168&lt;&gt;"",1,0))</f>
        <v>0</v>
      </c>
      <c r="G165" s="170">
        <f>IF('Indicator Data'!N169="No Data",1,IF('Indicator Data imputation'!H168&lt;&gt;"",1,0))</f>
        <v>0</v>
      </c>
      <c r="H165" s="170">
        <f>IF('Indicator Data'!O169="No Data",1,IF('Indicator Data imputation'!I168&lt;&gt;"",1,0))</f>
        <v>0</v>
      </c>
      <c r="I165" s="170">
        <f>IF('Indicator Data'!P169="No Data",1,IF('Indicator Data imputation'!J168&lt;&gt;"",1,0))</f>
        <v>0</v>
      </c>
      <c r="J165" s="170">
        <f>IF('Indicator Data'!Q169="No Data",1,IF('Indicator Data imputation'!K168&lt;&gt;"",1,0))</f>
        <v>0</v>
      </c>
      <c r="K165" s="170">
        <f>IF('Indicator Data'!R169="No Data",1,IF('Indicator Data imputation'!L168&lt;&gt;"",1,0))</f>
        <v>1</v>
      </c>
      <c r="L165" s="170">
        <f>IF('Indicator Data'!S169="No Data",1,IF('Indicator Data imputation'!M168&lt;&gt;"",1,0))</f>
        <v>0</v>
      </c>
      <c r="M165" s="170">
        <f>IF('Indicator Data'!T169="No Data",1,IF('Indicator Data imputation'!N168&lt;&gt;"",1,0))</f>
        <v>0</v>
      </c>
      <c r="N165" s="170">
        <f>IF('Indicator Data'!U169="No Data",1,IF('Indicator Data imputation'!O168&lt;&gt;"",1,0))</f>
        <v>0</v>
      </c>
      <c r="O165" s="170">
        <f>IF('Indicator Data'!V169="No Data",1,IF('Indicator Data imputation'!P168&lt;&gt;"",1,0))</f>
        <v>1</v>
      </c>
      <c r="P165" s="170">
        <f>IF('Indicator Data'!W169="No Data",1,IF('Indicator Data imputation'!Q168&lt;&gt;"",1,0))</f>
        <v>0</v>
      </c>
      <c r="Q165" s="170">
        <f>IF('Indicator Data'!X169="No Data",1,IF('Indicator Data imputation'!R168&lt;&gt;"",1,0))</f>
        <v>1</v>
      </c>
      <c r="R165" s="170">
        <f>IF('Indicator Data'!Y169="No Data",1,IF('Indicator Data imputation'!S168&lt;&gt;"",1,0))</f>
        <v>0</v>
      </c>
      <c r="S165" s="170">
        <f>IF('Indicator Data'!Z169="No Data",1,IF('Indicator Data imputation'!T168&lt;&gt;"",1,0))</f>
        <v>0</v>
      </c>
      <c r="T165" s="170">
        <f>IF('Indicator Data'!AA169="No Data",1,IF('Indicator Data imputation'!U168&lt;&gt;"",1,0))</f>
        <v>0</v>
      </c>
      <c r="U165" s="170">
        <f>IF('Indicator Data'!AB169="No Data",1,IF('Indicator Data imputation'!V168&lt;&gt;"",1,0))</f>
        <v>0</v>
      </c>
      <c r="V165" s="170">
        <f>IF('Indicator Data'!AC169="No Data",1,IF('Indicator Data imputation'!W168&lt;&gt;"",1,0))</f>
        <v>0</v>
      </c>
      <c r="W165" s="170">
        <f>IF('Indicator Data'!AD169="No Data",1,IF('Indicator Data imputation'!X168&lt;&gt;"",1,0))</f>
        <v>0</v>
      </c>
      <c r="X165" s="170">
        <f>IF('Indicator Data'!AE169="No Data",1,IF('Indicator Data imputation'!Y168&lt;&gt;"",1,0))</f>
        <v>1</v>
      </c>
      <c r="Y165" s="170">
        <f>IF('Indicator Data'!AF169="No Data",1,IF('Indicator Data imputation'!Z168&lt;&gt;"",1,0))</f>
        <v>0</v>
      </c>
      <c r="Z165" s="170">
        <f>IF('Indicator Data'!AG169="No Data",1,IF('Indicator Data imputation'!AA168&lt;&gt;"",1,0))</f>
        <v>0</v>
      </c>
      <c r="AA165" s="170">
        <f>IF('Indicator Data'!AH169="No Data",1,IF('Indicator Data imputation'!AB168&lt;&gt;"",1,0))</f>
        <v>0</v>
      </c>
      <c r="AB165" s="170">
        <f>IF('Indicator Data'!AI169="No Data",1,IF('Indicator Data imputation'!AC168&lt;&gt;"",1,0))</f>
        <v>0</v>
      </c>
      <c r="AC165" s="170">
        <f>IF('Indicator Data'!AJ169="No Data",1,IF('Indicator Data imputation'!AD168&lt;&gt;"",1,0))</f>
        <v>0</v>
      </c>
      <c r="AD165" s="170">
        <f>IF('Indicator Data'!AK169="No Data",1,IF('Indicator Data imputation'!AE168&lt;&gt;"",1,0))</f>
        <v>0</v>
      </c>
      <c r="AE165" s="170">
        <f>IF('Indicator Data'!AL169="No Data",1,IF('Indicator Data imputation'!AF168&lt;&gt;"",1,0))</f>
        <v>0</v>
      </c>
      <c r="AF165" s="170">
        <f>IF('Indicator Data'!AM169="No Data",1,IF('Indicator Data imputation'!AG168&lt;&gt;"",1,0))</f>
        <v>0</v>
      </c>
      <c r="AG165" s="170">
        <f>IF('Indicator Data'!AN169="No Data",1,IF('Indicator Data imputation'!AH168&lt;&gt;"",1,0))</f>
        <v>0</v>
      </c>
      <c r="AH165" s="170">
        <f>IF('Indicator Data'!AO169="No Data",1,IF('Indicator Data imputation'!AI168&lt;&gt;"",1,0))</f>
        <v>0</v>
      </c>
      <c r="AI165" s="170">
        <f>IF('Indicator Data'!AP169="No Data",1,IF('Indicator Data imputation'!AJ168&lt;&gt;"",1,0))</f>
        <v>0</v>
      </c>
      <c r="AJ165" s="170">
        <f>IF('Indicator Data'!AQ169="No Data",1,IF('Indicator Data imputation'!AK168&lt;&gt;"",1,0))</f>
        <v>0</v>
      </c>
      <c r="AK165" s="170">
        <f>IF('Indicator Data'!AR169="No Data",1,IF('Indicator Data imputation'!AL168&lt;&gt;"",1,0))</f>
        <v>0</v>
      </c>
      <c r="AL165" s="170">
        <f>IF('Indicator Data'!AS169="No Data",1,IF('Indicator Data imputation'!AM168&lt;&gt;"",1,0))</f>
        <v>0</v>
      </c>
      <c r="AM165" s="170">
        <f>IF('Indicator Data'!AT169="No Data",1,IF('Indicator Data imputation'!AN168&lt;&gt;"",1,0))</f>
        <v>0</v>
      </c>
      <c r="AN165" s="170">
        <f>IF('Indicator Data'!AU169="No Data",1,IF('Indicator Data imputation'!AO168&lt;&gt;"",1,0))</f>
        <v>0</v>
      </c>
      <c r="AO165" s="170">
        <f>IF('Indicator Data'!AV169="No Data",1,IF('Indicator Data imputation'!AP168&lt;&gt;"",1,0))</f>
        <v>1</v>
      </c>
      <c r="AP165" s="170">
        <f>IF('Indicator Data'!AW169="No Data",1,IF('Indicator Data imputation'!AQ168&lt;&gt;"",1,0))</f>
        <v>0</v>
      </c>
      <c r="AQ165" s="170">
        <f>IF('Indicator Data'!AX169="No Data",1,IF('Indicator Data imputation'!AR168&lt;&gt;"",1,0))</f>
        <v>0</v>
      </c>
      <c r="AR165" s="170">
        <f>IF('Indicator Data'!AY169="No Data",1,IF('Indicator Data imputation'!AS168&lt;&gt;"",1,0))</f>
        <v>0</v>
      </c>
      <c r="AS165" s="170">
        <f>IF('Indicator Data'!AZ169="No Data",1,IF('Indicator Data imputation'!AT168&lt;&gt;"",1,0))</f>
        <v>0</v>
      </c>
      <c r="AT165" s="170">
        <f>IF('Indicator Data'!BA169="No Data",1,IF('Indicator Data imputation'!AU168&lt;&gt;"",1,0))</f>
        <v>0</v>
      </c>
      <c r="AU165" s="170">
        <f>IF('Indicator Data'!BB169="No Data",1,IF('Indicator Data imputation'!AV168&lt;&gt;"",1,0))</f>
        <v>0</v>
      </c>
      <c r="AV165" s="170">
        <f>IF('Indicator Data'!BC169="No Data",1,IF('Indicator Data imputation'!AW168&lt;&gt;"",1,0))</f>
        <v>0</v>
      </c>
      <c r="AW165" s="170">
        <f>IF('Indicator Data'!BD169="No Data",1,IF('Indicator Data imputation'!AX168&lt;&gt;"",1,0))</f>
        <v>0</v>
      </c>
      <c r="AX165" s="170">
        <f>IF('Indicator Data'!BE169="No Data",1,IF('Indicator Data imputation'!AY168&lt;&gt;"",1,0))</f>
        <v>0</v>
      </c>
      <c r="AY165" s="170">
        <f>IF('Indicator Data'!BF169="No Data",1,IF('Indicator Data imputation'!AZ168&lt;&gt;"",1,0))</f>
        <v>0</v>
      </c>
      <c r="AZ165" s="170">
        <f>IF('Indicator Data'!BG169="No Data",1,IF('Indicator Data imputation'!BA168&lt;&gt;"",1,0))</f>
        <v>0</v>
      </c>
      <c r="BA165" s="5">
        <f t="shared" si="4"/>
        <v>5</v>
      </c>
      <c r="BB165" s="172">
        <f t="shared" si="5"/>
        <v>9.8039215686274508E-2</v>
      </c>
    </row>
    <row r="166" spans="1:54" x14ac:dyDescent="0.25">
      <c r="A166" s="5" t="s">
        <v>312</v>
      </c>
      <c r="B166" s="170">
        <f>IF('Indicator Data'!I170="No Data",1,IF('Indicator Data imputation'!C169&lt;&gt;"",1,0))</f>
        <v>0</v>
      </c>
      <c r="C166" s="170">
        <f>IF('Indicator Data'!J170="No Data",1,IF('Indicator Data imputation'!D169&lt;&gt;"",1,0))</f>
        <v>0</v>
      </c>
      <c r="D166" s="170">
        <f>IF('Indicator Data'!K170="No Data",1,IF('Indicator Data imputation'!E169&lt;&gt;"",1,0))</f>
        <v>0</v>
      </c>
      <c r="E166" s="170">
        <f>IF('Indicator Data'!L170="No Data",1,IF('Indicator Data imputation'!F169&lt;&gt;"",1,0))</f>
        <v>0</v>
      </c>
      <c r="F166" s="170">
        <f>IF('Indicator Data'!M170="No Data",1,IF('Indicator Data imputation'!G169&lt;&gt;"",1,0))</f>
        <v>0</v>
      </c>
      <c r="G166" s="170">
        <f>IF('Indicator Data'!N170="No Data",1,IF('Indicator Data imputation'!H169&lt;&gt;"",1,0))</f>
        <v>0</v>
      </c>
      <c r="H166" s="170">
        <f>IF('Indicator Data'!O170="No Data",1,IF('Indicator Data imputation'!I169&lt;&gt;"",1,0))</f>
        <v>0</v>
      </c>
      <c r="I166" s="170">
        <f>IF('Indicator Data'!P170="No Data",1,IF('Indicator Data imputation'!J169&lt;&gt;"",1,0))</f>
        <v>0</v>
      </c>
      <c r="J166" s="170">
        <f>IF('Indicator Data'!Q170="No Data",1,IF('Indicator Data imputation'!K169&lt;&gt;"",1,0))</f>
        <v>0</v>
      </c>
      <c r="K166" s="170">
        <f>IF('Indicator Data'!R170="No Data",1,IF('Indicator Data imputation'!L169&lt;&gt;"",1,0))</f>
        <v>1</v>
      </c>
      <c r="L166" s="170">
        <f>IF('Indicator Data'!S170="No Data",1,IF('Indicator Data imputation'!M169&lt;&gt;"",1,0))</f>
        <v>0</v>
      </c>
      <c r="M166" s="170">
        <f>IF('Indicator Data'!T170="No Data",1,IF('Indicator Data imputation'!N169&lt;&gt;"",1,0))</f>
        <v>0</v>
      </c>
      <c r="N166" s="170">
        <f>IF('Indicator Data'!U170="No Data",1,IF('Indicator Data imputation'!O169&lt;&gt;"",1,0))</f>
        <v>0</v>
      </c>
      <c r="O166" s="170">
        <f>IF('Indicator Data'!V170="No Data",1,IF('Indicator Data imputation'!P169&lt;&gt;"",1,0))</f>
        <v>1</v>
      </c>
      <c r="P166" s="170">
        <f>IF('Indicator Data'!W170="No Data",1,IF('Indicator Data imputation'!Q169&lt;&gt;"",1,0))</f>
        <v>0</v>
      </c>
      <c r="Q166" s="170">
        <f>IF('Indicator Data'!X170="No Data",1,IF('Indicator Data imputation'!R169&lt;&gt;"",1,0))</f>
        <v>1</v>
      </c>
      <c r="R166" s="170">
        <f>IF('Indicator Data'!Y170="No Data",1,IF('Indicator Data imputation'!S169&lt;&gt;"",1,0))</f>
        <v>0</v>
      </c>
      <c r="S166" s="170">
        <f>IF('Indicator Data'!Z170="No Data",1,IF('Indicator Data imputation'!T169&lt;&gt;"",1,0))</f>
        <v>0</v>
      </c>
      <c r="T166" s="170">
        <f>IF('Indicator Data'!AA170="No Data",1,IF('Indicator Data imputation'!U169&lt;&gt;"",1,0))</f>
        <v>0</v>
      </c>
      <c r="U166" s="170">
        <f>IF('Indicator Data'!AB170="No Data",1,IF('Indicator Data imputation'!V169&lt;&gt;"",1,0))</f>
        <v>0</v>
      </c>
      <c r="V166" s="170">
        <f>IF('Indicator Data'!AC170="No Data",1,IF('Indicator Data imputation'!W169&lt;&gt;"",1,0))</f>
        <v>0</v>
      </c>
      <c r="W166" s="170">
        <f>IF('Indicator Data'!AD170="No Data",1,IF('Indicator Data imputation'!X169&lt;&gt;"",1,0))</f>
        <v>0</v>
      </c>
      <c r="X166" s="170">
        <f>IF('Indicator Data'!AE170="No Data",1,IF('Indicator Data imputation'!Y169&lt;&gt;"",1,0))</f>
        <v>1</v>
      </c>
      <c r="Y166" s="170">
        <f>IF('Indicator Data'!AF170="No Data",1,IF('Indicator Data imputation'!Z169&lt;&gt;"",1,0))</f>
        <v>0</v>
      </c>
      <c r="Z166" s="170">
        <f>IF('Indicator Data'!AG170="No Data",1,IF('Indicator Data imputation'!AA169&lt;&gt;"",1,0))</f>
        <v>0</v>
      </c>
      <c r="AA166" s="170">
        <f>IF('Indicator Data'!AH170="No Data",1,IF('Indicator Data imputation'!AB169&lt;&gt;"",1,0))</f>
        <v>0</v>
      </c>
      <c r="AB166" s="170">
        <f>IF('Indicator Data'!AI170="No Data",1,IF('Indicator Data imputation'!AC169&lt;&gt;"",1,0))</f>
        <v>0</v>
      </c>
      <c r="AC166" s="170">
        <f>IF('Indicator Data'!AJ170="No Data",1,IF('Indicator Data imputation'!AD169&lt;&gt;"",1,0))</f>
        <v>0</v>
      </c>
      <c r="AD166" s="170">
        <f>IF('Indicator Data'!AK170="No Data",1,IF('Indicator Data imputation'!AE169&lt;&gt;"",1,0))</f>
        <v>0</v>
      </c>
      <c r="AE166" s="170">
        <f>IF('Indicator Data'!AL170="No Data",1,IF('Indicator Data imputation'!AF169&lt;&gt;"",1,0))</f>
        <v>0</v>
      </c>
      <c r="AF166" s="170">
        <f>IF('Indicator Data'!AM170="No Data",1,IF('Indicator Data imputation'!AG169&lt;&gt;"",1,0))</f>
        <v>0</v>
      </c>
      <c r="AG166" s="170">
        <f>IF('Indicator Data'!AN170="No Data",1,IF('Indicator Data imputation'!AH169&lt;&gt;"",1,0))</f>
        <v>0</v>
      </c>
      <c r="AH166" s="170">
        <f>IF('Indicator Data'!AO170="No Data",1,IF('Indicator Data imputation'!AI169&lt;&gt;"",1,0))</f>
        <v>0</v>
      </c>
      <c r="AI166" s="170">
        <f>IF('Indicator Data'!AP170="No Data",1,IF('Indicator Data imputation'!AJ169&lt;&gt;"",1,0))</f>
        <v>0</v>
      </c>
      <c r="AJ166" s="170">
        <f>IF('Indicator Data'!AQ170="No Data",1,IF('Indicator Data imputation'!AK169&lt;&gt;"",1,0))</f>
        <v>0</v>
      </c>
      <c r="AK166" s="170">
        <f>IF('Indicator Data'!AR170="No Data",1,IF('Indicator Data imputation'!AL169&lt;&gt;"",1,0))</f>
        <v>0</v>
      </c>
      <c r="AL166" s="170">
        <f>IF('Indicator Data'!AS170="No Data",1,IF('Indicator Data imputation'!AM169&lt;&gt;"",1,0))</f>
        <v>0</v>
      </c>
      <c r="AM166" s="170">
        <f>IF('Indicator Data'!AT170="No Data",1,IF('Indicator Data imputation'!AN169&lt;&gt;"",1,0))</f>
        <v>0</v>
      </c>
      <c r="AN166" s="170">
        <f>IF('Indicator Data'!AU170="No Data",1,IF('Indicator Data imputation'!AO169&lt;&gt;"",1,0))</f>
        <v>0</v>
      </c>
      <c r="AO166" s="170">
        <f>IF('Indicator Data'!AV170="No Data",1,IF('Indicator Data imputation'!AP169&lt;&gt;"",1,0))</f>
        <v>1</v>
      </c>
      <c r="AP166" s="170">
        <f>IF('Indicator Data'!AW170="No Data",1,IF('Indicator Data imputation'!AQ169&lt;&gt;"",1,0))</f>
        <v>0</v>
      </c>
      <c r="AQ166" s="170">
        <f>IF('Indicator Data'!AX170="No Data",1,IF('Indicator Data imputation'!AR169&lt;&gt;"",1,0))</f>
        <v>0</v>
      </c>
      <c r="AR166" s="170">
        <f>IF('Indicator Data'!AY170="No Data",1,IF('Indicator Data imputation'!AS169&lt;&gt;"",1,0))</f>
        <v>0</v>
      </c>
      <c r="AS166" s="170">
        <f>IF('Indicator Data'!AZ170="No Data",1,IF('Indicator Data imputation'!AT169&lt;&gt;"",1,0))</f>
        <v>0</v>
      </c>
      <c r="AT166" s="170">
        <f>IF('Indicator Data'!BA170="No Data",1,IF('Indicator Data imputation'!AU169&lt;&gt;"",1,0))</f>
        <v>0</v>
      </c>
      <c r="AU166" s="170">
        <f>IF('Indicator Data'!BB170="No Data",1,IF('Indicator Data imputation'!AV169&lt;&gt;"",1,0))</f>
        <v>0</v>
      </c>
      <c r="AV166" s="170">
        <f>IF('Indicator Data'!BC170="No Data",1,IF('Indicator Data imputation'!AW169&lt;&gt;"",1,0))</f>
        <v>0</v>
      </c>
      <c r="AW166" s="170">
        <f>IF('Indicator Data'!BD170="No Data",1,IF('Indicator Data imputation'!AX169&lt;&gt;"",1,0))</f>
        <v>0</v>
      </c>
      <c r="AX166" s="170">
        <f>IF('Indicator Data'!BE170="No Data",1,IF('Indicator Data imputation'!AY169&lt;&gt;"",1,0))</f>
        <v>0</v>
      </c>
      <c r="AY166" s="170">
        <f>IF('Indicator Data'!BF170="No Data",1,IF('Indicator Data imputation'!AZ169&lt;&gt;"",1,0))</f>
        <v>0</v>
      </c>
      <c r="AZ166" s="170">
        <f>IF('Indicator Data'!BG170="No Data",1,IF('Indicator Data imputation'!BA169&lt;&gt;"",1,0))</f>
        <v>0</v>
      </c>
      <c r="BA166" s="5">
        <f t="shared" si="4"/>
        <v>5</v>
      </c>
      <c r="BB166" s="172">
        <f t="shared" si="5"/>
        <v>9.8039215686274508E-2</v>
      </c>
    </row>
    <row r="167" spans="1:54" x14ac:dyDescent="0.25">
      <c r="A167" s="5" t="s">
        <v>314</v>
      </c>
      <c r="B167" s="170">
        <f>IF('Indicator Data'!I171="No Data",1,IF('Indicator Data imputation'!C170&lt;&gt;"",1,0))</f>
        <v>0</v>
      </c>
      <c r="C167" s="170">
        <f>IF('Indicator Data'!J171="No Data",1,IF('Indicator Data imputation'!D170&lt;&gt;"",1,0))</f>
        <v>0</v>
      </c>
      <c r="D167" s="170">
        <f>IF('Indicator Data'!K171="No Data",1,IF('Indicator Data imputation'!E170&lt;&gt;"",1,0))</f>
        <v>0</v>
      </c>
      <c r="E167" s="170">
        <f>IF('Indicator Data'!L171="No Data",1,IF('Indicator Data imputation'!F170&lt;&gt;"",1,0))</f>
        <v>0</v>
      </c>
      <c r="F167" s="170">
        <f>IF('Indicator Data'!M171="No Data",1,IF('Indicator Data imputation'!G170&lt;&gt;"",1,0))</f>
        <v>0</v>
      </c>
      <c r="G167" s="170">
        <f>IF('Indicator Data'!N171="No Data",1,IF('Indicator Data imputation'!H170&lt;&gt;"",1,0))</f>
        <v>0</v>
      </c>
      <c r="H167" s="170">
        <f>IF('Indicator Data'!O171="No Data",1,IF('Indicator Data imputation'!I170&lt;&gt;"",1,0))</f>
        <v>0</v>
      </c>
      <c r="I167" s="170">
        <f>IF('Indicator Data'!P171="No Data",1,IF('Indicator Data imputation'!J170&lt;&gt;"",1,0))</f>
        <v>0</v>
      </c>
      <c r="J167" s="170">
        <f>IF('Indicator Data'!Q171="No Data",1,IF('Indicator Data imputation'!K170&lt;&gt;"",1,0))</f>
        <v>0</v>
      </c>
      <c r="K167" s="170">
        <f>IF('Indicator Data'!R171="No Data",1,IF('Indicator Data imputation'!L170&lt;&gt;"",1,0))</f>
        <v>0</v>
      </c>
      <c r="L167" s="170">
        <f>IF('Indicator Data'!S171="No Data",1,IF('Indicator Data imputation'!M170&lt;&gt;"",1,0))</f>
        <v>0</v>
      </c>
      <c r="M167" s="170">
        <f>IF('Indicator Data'!T171="No Data",1,IF('Indicator Data imputation'!N170&lt;&gt;"",1,0))</f>
        <v>0</v>
      </c>
      <c r="N167" s="170">
        <f>IF('Indicator Data'!U171="No Data",1,IF('Indicator Data imputation'!O170&lt;&gt;"",1,0))</f>
        <v>0</v>
      </c>
      <c r="O167" s="170">
        <f>IF('Indicator Data'!V171="No Data",1,IF('Indicator Data imputation'!P170&lt;&gt;"",1,0))</f>
        <v>1</v>
      </c>
      <c r="P167" s="170">
        <f>IF('Indicator Data'!W171="No Data",1,IF('Indicator Data imputation'!Q170&lt;&gt;"",1,0))</f>
        <v>0</v>
      </c>
      <c r="Q167" s="170">
        <f>IF('Indicator Data'!X171="No Data",1,IF('Indicator Data imputation'!R170&lt;&gt;"",1,0))</f>
        <v>0</v>
      </c>
      <c r="R167" s="170">
        <f>IF('Indicator Data'!Y171="No Data",1,IF('Indicator Data imputation'!S170&lt;&gt;"",1,0))</f>
        <v>0</v>
      </c>
      <c r="S167" s="170">
        <f>IF('Indicator Data'!Z171="No Data",1,IF('Indicator Data imputation'!T170&lt;&gt;"",1,0))</f>
        <v>0</v>
      </c>
      <c r="T167" s="170">
        <f>IF('Indicator Data'!AA171="No Data",1,IF('Indicator Data imputation'!U170&lt;&gt;"",1,0))</f>
        <v>0</v>
      </c>
      <c r="U167" s="170">
        <f>IF('Indicator Data'!AB171="No Data",1,IF('Indicator Data imputation'!V170&lt;&gt;"",1,0))</f>
        <v>0</v>
      </c>
      <c r="V167" s="170">
        <f>IF('Indicator Data'!AC171="No Data",1,IF('Indicator Data imputation'!W170&lt;&gt;"",1,0))</f>
        <v>0</v>
      </c>
      <c r="W167" s="170">
        <f>IF('Indicator Data'!AD171="No Data",1,IF('Indicator Data imputation'!X170&lt;&gt;"",1,0))</f>
        <v>0</v>
      </c>
      <c r="X167" s="170">
        <f>IF('Indicator Data'!AE171="No Data",1,IF('Indicator Data imputation'!Y170&lt;&gt;"",1,0))</f>
        <v>1</v>
      </c>
      <c r="Y167" s="170">
        <f>IF('Indicator Data'!AF171="No Data",1,IF('Indicator Data imputation'!Z170&lt;&gt;"",1,0))</f>
        <v>0</v>
      </c>
      <c r="Z167" s="170">
        <f>IF('Indicator Data'!AG171="No Data",1,IF('Indicator Data imputation'!AA170&lt;&gt;"",1,0))</f>
        <v>0</v>
      </c>
      <c r="AA167" s="170">
        <f>IF('Indicator Data'!AH171="No Data",1,IF('Indicator Data imputation'!AB170&lt;&gt;"",1,0))</f>
        <v>0</v>
      </c>
      <c r="AB167" s="170">
        <f>IF('Indicator Data'!AI171="No Data",1,IF('Indicator Data imputation'!AC170&lt;&gt;"",1,0))</f>
        <v>0</v>
      </c>
      <c r="AC167" s="170">
        <f>IF('Indicator Data'!AJ171="No Data",1,IF('Indicator Data imputation'!AD170&lt;&gt;"",1,0))</f>
        <v>0</v>
      </c>
      <c r="AD167" s="170">
        <f>IF('Indicator Data'!AK171="No Data",1,IF('Indicator Data imputation'!AE170&lt;&gt;"",1,0))</f>
        <v>0</v>
      </c>
      <c r="AE167" s="170">
        <f>IF('Indicator Data'!AL171="No Data",1,IF('Indicator Data imputation'!AF170&lt;&gt;"",1,0))</f>
        <v>0</v>
      </c>
      <c r="AF167" s="170">
        <f>IF('Indicator Data'!AM171="No Data",1,IF('Indicator Data imputation'!AG170&lt;&gt;"",1,0))</f>
        <v>0</v>
      </c>
      <c r="AG167" s="170">
        <f>IF('Indicator Data'!AN171="No Data",1,IF('Indicator Data imputation'!AH170&lt;&gt;"",1,0))</f>
        <v>0</v>
      </c>
      <c r="AH167" s="170">
        <f>IF('Indicator Data'!AO171="No Data",1,IF('Indicator Data imputation'!AI170&lt;&gt;"",1,0))</f>
        <v>0</v>
      </c>
      <c r="AI167" s="170">
        <f>IF('Indicator Data'!AP171="No Data",1,IF('Indicator Data imputation'!AJ170&lt;&gt;"",1,0))</f>
        <v>1</v>
      </c>
      <c r="AJ167" s="170">
        <f>IF('Indicator Data'!AQ171="No Data",1,IF('Indicator Data imputation'!AK170&lt;&gt;"",1,0))</f>
        <v>1</v>
      </c>
      <c r="AK167" s="170">
        <f>IF('Indicator Data'!AR171="No Data",1,IF('Indicator Data imputation'!AL170&lt;&gt;"",1,0))</f>
        <v>0</v>
      </c>
      <c r="AL167" s="170">
        <f>IF('Indicator Data'!AS171="No Data",1,IF('Indicator Data imputation'!AM170&lt;&gt;"",1,0))</f>
        <v>0</v>
      </c>
      <c r="AM167" s="170">
        <f>IF('Indicator Data'!AT171="No Data",1,IF('Indicator Data imputation'!AN170&lt;&gt;"",1,0))</f>
        <v>1</v>
      </c>
      <c r="AN167" s="170">
        <f>IF('Indicator Data'!AU171="No Data",1,IF('Indicator Data imputation'!AO170&lt;&gt;"",1,0))</f>
        <v>1</v>
      </c>
      <c r="AO167" s="170">
        <f>IF('Indicator Data'!AV171="No Data",1,IF('Indicator Data imputation'!AP170&lt;&gt;"",1,0))</f>
        <v>0</v>
      </c>
      <c r="AP167" s="170">
        <f>IF('Indicator Data'!AW171="No Data",1,IF('Indicator Data imputation'!AQ170&lt;&gt;"",1,0))</f>
        <v>0</v>
      </c>
      <c r="AQ167" s="170">
        <f>IF('Indicator Data'!AX171="No Data",1,IF('Indicator Data imputation'!AR170&lt;&gt;"",1,0))</f>
        <v>0</v>
      </c>
      <c r="AR167" s="170">
        <f>IF('Indicator Data'!AY171="No Data",1,IF('Indicator Data imputation'!AS170&lt;&gt;"",1,0))</f>
        <v>0</v>
      </c>
      <c r="AS167" s="170">
        <f>IF('Indicator Data'!AZ171="No Data",1,IF('Indicator Data imputation'!AT170&lt;&gt;"",1,0))</f>
        <v>0</v>
      </c>
      <c r="AT167" s="170">
        <f>IF('Indicator Data'!BA171="No Data",1,IF('Indicator Data imputation'!AU170&lt;&gt;"",1,0))</f>
        <v>0</v>
      </c>
      <c r="AU167" s="170">
        <f>IF('Indicator Data'!BB171="No Data",1,IF('Indicator Data imputation'!AV170&lt;&gt;"",1,0))</f>
        <v>0</v>
      </c>
      <c r="AV167" s="170">
        <f>IF('Indicator Data'!BC171="No Data",1,IF('Indicator Data imputation'!AW170&lt;&gt;"",1,0))</f>
        <v>0</v>
      </c>
      <c r="AW167" s="170">
        <f>IF('Indicator Data'!BD171="No Data",1,IF('Indicator Data imputation'!AX170&lt;&gt;"",1,0))</f>
        <v>0</v>
      </c>
      <c r="AX167" s="170">
        <f>IF('Indicator Data'!BE171="No Data",1,IF('Indicator Data imputation'!AY170&lt;&gt;"",1,0))</f>
        <v>0</v>
      </c>
      <c r="AY167" s="170">
        <f>IF('Indicator Data'!BF171="No Data",1,IF('Indicator Data imputation'!AZ170&lt;&gt;"",1,0))</f>
        <v>0</v>
      </c>
      <c r="AZ167" s="170">
        <f>IF('Indicator Data'!BG171="No Data",1,IF('Indicator Data imputation'!BA170&lt;&gt;"",1,0))</f>
        <v>0</v>
      </c>
      <c r="BA167" s="5">
        <f t="shared" si="4"/>
        <v>6</v>
      </c>
      <c r="BB167" s="172">
        <f t="shared" si="5"/>
        <v>0.11764705882352941</v>
      </c>
    </row>
    <row r="168" spans="1:54" x14ac:dyDescent="0.25">
      <c r="A168" s="5" t="s">
        <v>316</v>
      </c>
      <c r="B168" s="170">
        <f>IF('Indicator Data'!I172="No Data",1,IF('Indicator Data imputation'!C171&lt;&gt;"",1,0))</f>
        <v>0</v>
      </c>
      <c r="C168" s="170">
        <f>IF('Indicator Data'!J172="No Data",1,IF('Indicator Data imputation'!D171&lt;&gt;"",1,0))</f>
        <v>0</v>
      </c>
      <c r="D168" s="170">
        <f>IF('Indicator Data'!K172="No Data",1,IF('Indicator Data imputation'!E171&lt;&gt;"",1,0))</f>
        <v>0</v>
      </c>
      <c r="E168" s="170">
        <f>IF('Indicator Data'!L172="No Data",1,IF('Indicator Data imputation'!F171&lt;&gt;"",1,0))</f>
        <v>0</v>
      </c>
      <c r="F168" s="170">
        <f>IF('Indicator Data'!M172="No Data",1,IF('Indicator Data imputation'!G171&lt;&gt;"",1,0))</f>
        <v>0</v>
      </c>
      <c r="G168" s="170">
        <f>IF('Indicator Data'!N172="No Data",1,IF('Indicator Data imputation'!H171&lt;&gt;"",1,0))</f>
        <v>0</v>
      </c>
      <c r="H168" s="170">
        <f>IF('Indicator Data'!O172="No Data",1,IF('Indicator Data imputation'!I171&lt;&gt;"",1,0))</f>
        <v>0</v>
      </c>
      <c r="I168" s="170">
        <f>IF('Indicator Data'!P172="No Data",1,IF('Indicator Data imputation'!J171&lt;&gt;"",1,0))</f>
        <v>0</v>
      </c>
      <c r="J168" s="170">
        <f>IF('Indicator Data'!Q172="No Data",1,IF('Indicator Data imputation'!K171&lt;&gt;"",1,0))</f>
        <v>0</v>
      </c>
      <c r="K168" s="170">
        <f>IF('Indicator Data'!R172="No Data",1,IF('Indicator Data imputation'!L171&lt;&gt;"",1,0))</f>
        <v>0</v>
      </c>
      <c r="L168" s="170">
        <f>IF('Indicator Data'!S172="No Data",1,IF('Indicator Data imputation'!M171&lt;&gt;"",1,0))</f>
        <v>0</v>
      </c>
      <c r="M168" s="170">
        <f>IF('Indicator Data'!T172="No Data",1,IF('Indicator Data imputation'!N171&lt;&gt;"",1,0))</f>
        <v>0</v>
      </c>
      <c r="N168" s="170">
        <f>IF('Indicator Data'!U172="No Data",1,IF('Indicator Data imputation'!O171&lt;&gt;"",1,0))</f>
        <v>0</v>
      </c>
      <c r="O168" s="170">
        <f>IF('Indicator Data'!V172="No Data",1,IF('Indicator Data imputation'!P171&lt;&gt;"",1,0))</f>
        <v>0</v>
      </c>
      <c r="P168" s="170">
        <f>IF('Indicator Data'!W172="No Data",1,IF('Indicator Data imputation'!Q171&lt;&gt;"",1,0))</f>
        <v>0</v>
      </c>
      <c r="Q168" s="170">
        <f>IF('Indicator Data'!X172="No Data",1,IF('Indicator Data imputation'!R171&lt;&gt;"",1,0))</f>
        <v>0</v>
      </c>
      <c r="R168" s="170">
        <f>IF('Indicator Data'!Y172="No Data",1,IF('Indicator Data imputation'!S171&lt;&gt;"",1,0))</f>
        <v>0</v>
      </c>
      <c r="S168" s="170">
        <f>IF('Indicator Data'!Z172="No Data",1,IF('Indicator Data imputation'!T171&lt;&gt;"",1,0))</f>
        <v>0</v>
      </c>
      <c r="T168" s="170">
        <f>IF('Indicator Data'!AA172="No Data",1,IF('Indicator Data imputation'!U171&lt;&gt;"",1,0))</f>
        <v>0</v>
      </c>
      <c r="U168" s="170">
        <f>IF('Indicator Data'!AB172="No Data",1,IF('Indicator Data imputation'!V171&lt;&gt;"",1,0))</f>
        <v>0</v>
      </c>
      <c r="V168" s="170">
        <f>IF('Indicator Data'!AC172="No Data",1,IF('Indicator Data imputation'!W171&lt;&gt;"",1,0))</f>
        <v>0</v>
      </c>
      <c r="W168" s="170">
        <f>IF('Indicator Data'!AD172="No Data",1,IF('Indicator Data imputation'!X171&lt;&gt;"",1,0))</f>
        <v>0</v>
      </c>
      <c r="X168" s="170">
        <f>IF('Indicator Data'!AE172="No Data",1,IF('Indicator Data imputation'!Y171&lt;&gt;"",1,0))</f>
        <v>0</v>
      </c>
      <c r="Y168" s="170">
        <f>IF('Indicator Data'!AF172="No Data",1,IF('Indicator Data imputation'!Z171&lt;&gt;"",1,0))</f>
        <v>0</v>
      </c>
      <c r="Z168" s="170">
        <f>IF('Indicator Data'!AG172="No Data",1,IF('Indicator Data imputation'!AA171&lt;&gt;"",1,0))</f>
        <v>0</v>
      </c>
      <c r="AA168" s="170">
        <f>IF('Indicator Data'!AH172="No Data",1,IF('Indicator Data imputation'!AB171&lt;&gt;"",1,0))</f>
        <v>0</v>
      </c>
      <c r="AB168" s="170">
        <f>IF('Indicator Data'!AI172="No Data",1,IF('Indicator Data imputation'!AC171&lt;&gt;"",1,0))</f>
        <v>0</v>
      </c>
      <c r="AC168" s="170">
        <f>IF('Indicator Data'!AJ172="No Data",1,IF('Indicator Data imputation'!AD171&lt;&gt;"",1,0))</f>
        <v>0</v>
      </c>
      <c r="AD168" s="170">
        <f>IF('Indicator Data'!AK172="No Data",1,IF('Indicator Data imputation'!AE171&lt;&gt;"",1,0))</f>
        <v>0</v>
      </c>
      <c r="AE168" s="170">
        <f>IF('Indicator Data'!AL172="No Data",1,IF('Indicator Data imputation'!AF171&lt;&gt;"",1,0))</f>
        <v>0</v>
      </c>
      <c r="AF168" s="170">
        <f>IF('Indicator Data'!AM172="No Data",1,IF('Indicator Data imputation'!AG171&lt;&gt;"",1,0))</f>
        <v>0</v>
      </c>
      <c r="AG168" s="170">
        <f>IF('Indicator Data'!AN172="No Data",1,IF('Indicator Data imputation'!AH171&lt;&gt;"",1,0))</f>
        <v>0</v>
      </c>
      <c r="AH168" s="170">
        <f>IF('Indicator Data'!AO172="No Data",1,IF('Indicator Data imputation'!AI171&lt;&gt;"",1,0))</f>
        <v>0</v>
      </c>
      <c r="AI168" s="170">
        <f>IF('Indicator Data'!AP172="No Data",1,IF('Indicator Data imputation'!AJ171&lt;&gt;"",1,0))</f>
        <v>1</v>
      </c>
      <c r="AJ168" s="170">
        <f>IF('Indicator Data'!AQ172="No Data",1,IF('Indicator Data imputation'!AK171&lt;&gt;"",1,0))</f>
        <v>1</v>
      </c>
      <c r="AK168" s="170">
        <f>IF('Indicator Data'!AR172="No Data",1,IF('Indicator Data imputation'!AL171&lt;&gt;"",1,0))</f>
        <v>0</v>
      </c>
      <c r="AL168" s="170">
        <f>IF('Indicator Data'!AS172="No Data",1,IF('Indicator Data imputation'!AM171&lt;&gt;"",1,0))</f>
        <v>0</v>
      </c>
      <c r="AM168" s="170">
        <f>IF('Indicator Data'!AT172="No Data",1,IF('Indicator Data imputation'!AN171&lt;&gt;"",1,0))</f>
        <v>0</v>
      </c>
      <c r="AN168" s="170">
        <f>IF('Indicator Data'!AU172="No Data",1,IF('Indicator Data imputation'!AO171&lt;&gt;"",1,0))</f>
        <v>0</v>
      </c>
      <c r="AO168" s="170">
        <f>IF('Indicator Data'!AV172="No Data",1,IF('Indicator Data imputation'!AP171&lt;&gt;"",1,0))</f>
        <v>0</v>
      </c>
      <c r="AP168" s="170">
        <f>IF('Indicator Data'!AW172="No Data",1,IF('Indicator Data imputation'!AQ171&lt;&gt;"",1,0))</f>
        <v>0</v>
      </c>
      <c r="AQ168" s="170">
        <f>IF('Indicator Data'!AX172="No Data",1,IF('Indicator Data imputation'!AR171&lt;&gt;"",1,0))</f>
        <v>0</v>
      </c>
      <c r="AR168" s="170">
        <f>IF('Indicator Data'!AY172="No Data",1,IF('Indicator Data imputation'!AS171&lt;&gt;"",1,0))</f>
        <v>0</v>
      </c>
      <c r="AS168" s="170">
        <f>IF('Indicator Data'!AZ172="No Data",1,IF('Indicator Data imputation'!AT171&lt;&gt;"",1,0))</f>
        <v>0</v>
      </c>
      <c r="AT168" s="170">
        <f>IF('Indicator Data'!BA172="No Data",1,IF('Indicator Data imputation'!AU171&lt;&gt;"",1,0))</f>
        <v>0</v>
      </c>
      <c r="AU168" s="170">
        <f>IF('Indicator Data'!BB172="No Data",1,IF('Indicator Data imputation'!AV171&lt;&gt;"",1,0))</f>
        <v>0</v>
      </c>
      <c r="AV168" s="170">
        <f>IF('Indicator Data'!BC172="No Data",1,IF('Indicator Data imputation'!AW171&lt;&gt;"",1,0))</f>
        <v>0</v>
      </c>
      <c r="AW168" s="170">
        <f>IF('Indicator Data'!BD172="No Data",1,IF('Indicator Data imputation'!AX171&lt;&gt;"",1,0))</f>
        <v>0</v>
      </c>
      <c r="AX168" s="170">
        <f>IF('Indicator Data'!BE172="No Data",1,IF('Indicator Data imputation'!AY171&lt;&gt;"",1,0))</f>
        <v>0</v>
      </c>
      <c r="AY168" s="170">
        <f>IF('Indicator Data'!BF172="No Data",1,IF('Indicator Data imputation'!AZ171&lt;&gt;"",1,0))</f>
        <v>0</v>
      </c>
      <c r="AZ168" s="170">
        <f>IF('Indicator Data'!BG172="No Data",1,IF('Indicator Data imputation'!BA171&lt;&gt;"",1,0))</f>
        <v>0</v>
      </c>
      <c r="BA168" s="5">
        <f t="shared" si="4"/>
        <v>2</v>
      </c>
      <c r="BB168" s="172">
        <f t="shared" si="5"/>
        <v>3.9215686274509803E-2</v>
      </c>
    </row>
    <row r="169" spans="1:54" x14ac:dyDescent="0.25">
      <c r="A169" s="5" t="s">
        <v>318</v>
      </c>
      <c r="B169" s="170">
        <f>IF('Indicator Data'!I173="No Data",1,IF('Indicator Data imputation'!C172&lt;&gt;"",1,0))</f>
        <v>0</v>
      </c>
      <c r="C169" s="170">
        <f>IF('Indicator Data'!J173="No Data",1,IF('Indicator Data imputation'!D172&lt;&gt;"",1,0))</f>
        <v>0</v>
      </c>
      <c r="D169" s="170">
        <f>IF('Indicator Data'!K173="No Data",1,IF('Indicator Data imputation'!E172&lt;&gt;"",1,0))</f>
        <v>0</v>
      </c>
      <c r="E169" s="170">
        <f>IF('Indicator Data'!L173="No Data",1,IF('Indicator Data imputation'!F172&lt;&gt;"",1,0))</f>
        <v>0</v>
      </c>
      <c r="F169" s="170">
        <f>IF('Indicator Data'!M173="No Data",1,IF('Indicator Data imputation'!G172&lt;&gt;"",1,0))</f>
        <v>0</v>
      </c>
      <c r="G169" s="170">
        <f>IF('Indicator Data'!N173="No Data",1,IF('Indicator Data imputation'!H172&lt;&gt;"",1,0))</f>
        <v>0</v>
      </c>
      <c r="H169" s="170">
        <f>IF('Indicator Data'!O173="No Data",1,IF('Indicator Data imputation'!I172&lt;&gt;"",1,0))</f>
        <v>0</v>
      </c>
      <c r="I169" s="170">
        <f>IF('Indicator Data'!P173="No Data",1,IF('Indicator Data imputation'!J172&lt;&gt;"",1,0))</f>
        <v>0</v>
      </c>
      <c r="J169" s="170">
        <f>IF('Indicator Data'!Q173="No Data",1,IF('Indicator Data imputation'!K172&lt;&gt;"",1,0))</f>
        <v>0</v>
      </c>
      <c r="K169" s="170">
        <f>IF('Indicator Data'!R173="No Data",1,IF('Indicator Data imputation'!L172&lt;&gt;"",1,0))</f>
        <v>0</v>
      </c>
      <c r="L169" s="170">
        <f>IF('Indicator Data'!S173="No Data",1,IF('Indicator Data imputation'!M172&lt;&gt;"",1,0))</f>
        <v>0</v>
      </c>
      <c r="M169" s="170">
        <f>IF('Indicator Data'!T173="No Data",1,IF('Indicator Data imputation'!N172&lt;&gt;"",1,0))</f>
        <v>0</v>
      </c>
      <c r="N169" s="170">
        <f>IF('Indicator Data'!U173="No Data",1,IF('Indicator Data imputation'!O172&lt;&gt;"",1,0))</f>
        <v>0</v>
      </c>
      <c r="O169" s="170">
        <f>IF('Indicator Data'!V173="No Data",1,IF('Indicator Data imputation'!P172&lt;&gt;"",1,0))</f>
        <v>0</v>
      </c>
      <c r="P169" s="170">
        <f>IF('Indicator Data'!W173="No Data",1,IF('Indicator Data imputation'!Q172&lt;&gt;"",1,0))</f>
        <v>0</v>
      </c>
      <c r="Q169" s="170">
        <f>IF('Indicator Data'!X173="No Data",1,IF('Indicator Data imputation'!R172&lt;&gt;"",1,0))</f>
        <v>0</v>
      </c>
      <c r="R169" s="170">
        <f>IF('Indicator Data'!Y173="No Data",1,IF('Indicator Data imputation'!S172&lt;&gt;"",1,0))</f>
        <v>0</v>
      </c>
      <c r="S169" s="170">
        <f>IF('Indicator Data'!Z173="No Data",1,IF('Indicator Data imputation'!T172&lt;&gt;"",1,0))</f>
        <v>0</v>
      </c>
      <c r="T169" s="170">
        <f>IF('Indicator Data'!AA173="No Data",1,IF('Indicator Data imputation'!U172&lt;&gt;"",1,0))</f>
        <v>0</v>
      </c>
      <c r="U169" s="170">
        <f>IF('Indicator Data'!AB173="No Data",1,IF('Indicator Data imputation'!V172&lt;&gt;"",1,0))</f>
        <v>0</v>
      </c>
      <c r="V169" s="170">
        <f>IF('Indicator Data'!AC173="No Data",1,IF('Indicator Data imputation'!W172&lt;&gt;"",1,0))</f>
        <v>0</v>
      </c>
      <c r="W169" s="170">
        <f>IF('Indicator Data'!AD173="No Data",1,IF('Indicator Data imputation'!X172&lt;&gt;"",1,0))</f>
        <v>0</v>
      </c>
      <c r="X169" s="170">
        <f>IF('Indicator Data'!AE173="No Data",1,IF('Indicator Data imputation'!Y172&lt;&gt;"",1,0))</f>
        <v>0</v>
      </c>
      <c r="Y169" s="170">
        <f>IF('Indicator Data'!AF173="No Data",1,IF('Indicator Data imputation'!Z172&lt;&gt;"",1,0))</f>
        <v>0</v>
      </c>
      <c r="Z169" s="170">
        <f>IF('Indicator Data'!AG173="No Data",1,IF('Indicator Data imputation'!AA172&lt;&gt;"",1,0))</f>
        <v>0</v>
      </c>
      <c r="AA169" s="170">
        <f>IF('Indicator Data'!AH173="No Data",1,IF('Indicator Data imputation'!AB172&lt;&gt;"",1,0))</f>
        <v>0</v>
      </c>
      <c r="AB169" s="170">
        <f>IF('Indicator Data'!AI173="No Data",1,IF('Indicator Data imputation'!AC172&lt;&gt;"",1,0))</f>
        <v>0</v>
      </c>
      <c r="AC169" s="170">
        <f>IF('Indicator Data'!AJ173="No Data",1,IF('Indicator Data imputation'!AD172&lt;&gt;"",1,0))</f>
        <v>0</v>
      </c>
      <c r="AD169" s="170">
        <f>IF('Indicator Data'!AK173="No Data",1,IF('Indicator Data imputation'!AE172&lt;&gt;"",1,0))</f>
        <v>0</v>
      </c>
      <c r="AE169" s="170">
        <f>IF('Indicator Data'!AL173="No Data",1,IF('Indicator Data imputation'!AF172&lt;&gt;"",1,0))</f>
        <v>0</v>
      </c>
      <c r="AF169" s="170">
        <f>IF('Indicator Data'!AM173="No Data",1,IF('Indicator Data imputation'!AG172&lt;&gt;"",1,0))</f>
        <v>0</v>
      </c>
      <c r="AG169" s="170">
        <f>IF('Indicator Data'!AN173="No Data",1,IF('Indicator Data imputation'!AH172&lt;&gt;"",1,0))</f>
        <v>0</v>
      </c>
      <c r="AH169" s="170">
        <f>IF('Indicator Data'!AO173="No Data",1,IF('Indicator Data imputation'!AI172&lt;&gt;"",1,0))</f>
        <v>0</v>
      </c>
      <c r="AI169" s="170">
        <f>IF('Indicator Data'!AP173="No Data",1,IF('Indicator Data imputation'!AJ172&lt;&gt;"",1,0))</f>
        <v>0</v>
      </c>
      <c r="AJ169" s="170">
        <f>IF('Indicator Data'!AQ173="No Data",1,IF('Indicator Data imputation'!AK172&lt;&gt;"",1,0))</f>
        <v>0</v>
      </c>
      <c r="AK169" s="170">
        <f>IF('Indicator Data'!AR173="No Data",1,IF('Indicator Data imputation'!AL172&lt;&gt;"",1,0))</f>
        <v>0</v>
      </c>
      <c r="AL169" s="170">
        <f>IF('Indicator Data'!AS173="No Data",1,IF('Indicator Data imputation'!AM172&lt;&gt;"",1,0))</f>
        <v>0</v>
      </c>
      <c r="AM169" s="170">
        <f>IF('Indicator Data'!AT173="No Data",1,IF('Indicator Data imputation'!AN172&lt;&gt;"",1,0))</f>
        <v>0</v>
      </c>
      <c r="AN169" s="170">
        <f>IF('Indicator Data'!AU173="No Data",1,IF('Indicator Data imputation'!AO172&lt;&gt;"",1,0))</f>
        <v>0</v>
      </c>
      <c r="AO169" s="170">
        <f>IF('Indicator Data'!AV173="No Data",1,IF('Indicator Data imputation'!AP172&lt;&gt;"",1,0))</f>
        <v>0</v>
      </c>
      <c r="AP169" s="170">
        <f>IF('Indicator Data'!AW173="No Data",1,IF('Indicator Data imputation'!AQ172&lt;&gt;"",1,0))</f>
        <v>0</v>
      </c>
      <c r="AQ169" s="170">
        <f>IF('Indicator Data'!AX173="No Data",1,IF('Indicator Data imputation'!AR172&lt;&gt;"",1,0))</f>
        <v>0</v>
      </c>
      <c r="AR169" s="170">
        <f>IF('Indicator Data'!AY173="No Data",1,IF('Indicator Data imputation'!AS172&lt;&gt;"",1,0))</f>
        <v>0</v>
      </c>
      <c r="AS169" s="170">
        <f>IF('Indicator Data'!AZ173="No Data",1,IF('Indicator Data imputation'!AT172&lt;&gt;"",1,0))</f>
        <v>0</v>
      </c>
      <c r="AT169" s="170">
        <f>IF('Indicator Data'!BA173="No Data",1,IF('Indicator Data imputation'!AU172&lt;&gt;"",1,0))</f>
        <v>0</v>
      </c>
      <c r="AU169" s="170">
        <f>IF('Indicator Data'!BB173="No Data",1,IF('Indicator Data imputation'!AV172&lt;&gt;"",1,0))</f>
        <v>0</v>
      </c>
      <c r="AV169" s="170">
        <f>IF('Indicator Data'!BC173="No Data",1,IF('Indicator Data imputation'!AW172&lt;&gt;"",1,0))</f>
        <v>0</v>
      </c>
      <c r="AW169" s="170">
        <f>IF('Indicator Data'!BD173="No Data",1,IF('Indicator Data imputation'!AX172&lt;&gt;"",1,0))</f>
        <v>0</v>
      </c>
      <c r="AX169" s="170">
        <f>IF('Indicator Data'!BE173="No Data",1,IF('Indicator Data imputation'!AY172&lt;&gt;"",1,0))</f>
        <v>0</v>
      </c>
      <c r="AY169" s="170">
        <f>IF('Indicator Data'!BF173="No Data",1,IF('Indicator Data imputation'!AZ172&lt;&gt;"",1,0))</f>
        <v>0</v>
      </c>
      <c r="AZ169" s="170">
        <f>IF('Indicator Data'!BG173="No Data",1,IF('Indicator Data imputation'!BA172&lt;&gt;"",1,0))</f>
        <v>0</v>
      </c>
      <c r="BA169" s="5">
        <f t="shared" si="4"/>
        <v>0</v>
      </c>
      <c r="BB169" s="172">
        <f t="shared" si="5"/>
        <v>0</v>
      </c>
    </row>
    <row r="170" spans="1:54" x14ac:dyDescent="0.25">
      <c r="A170" s="5" t="s">
        <v>319</v>
      </c>
      <c r="B170" s="170">
        <f>IF('Indicator Data'!I174="No Data",1,IF('Indicator Data imputation'!C173&lt;&gt;"",1,0))</f>
        <v>0</v>
      </c>
      <c r="C170" s="170">
        <f>IF('Indicator Data'!J174="No Data",1,IF('Indicator Data imputation'!D173&lt;&gt;"",1,0))</f>
        <v>0</v>
      </c>
      <c r="D170" s="170">
        <f>IF('Indicator Data'!K174="No Data",1,IF('Indicator Data imputation'!E173&lt;&gt;"",1,0))</f>
        <v>0</v>
      </c>
      <c r="E170" s="170">
        <f>IF('Indicator Data'!L174="No Data",1,IF('Indicator Data imputation'!F173&lt;&gt;"",1,0))</f>
        <v>0</v>
      </c>
      <c r="F170" s="170">
        <f>IF('Indicator Data'!M174="No Data",1,IF('Indicator Data imputation'!G173&lt;&gt;"",1,0))</f>
        <v>0</v>
      </c>
      <c r="G170" s="170">
        <f>IF('Indicator Data'!N174="No Data",1,IF('Indicator Data imputation'!H173&lt;&gt;"",1,0))</f>
        <v>0</v>
      </c>
      <c r="H170" s="170">
        <f>IF('Indicator Data'!O174="No Data",1,IF('Indicator Data imputation'!I173&lt;&gt;"",1,0))</f>
        <v>0</v>
      </c>
      <c r="I170" s="170">
        <f>IF('Indicator Data'!P174="No Data",1,IF('Indicator Data imputation'!J173&lt;&gt;"",1,0))</f>
        <v>0</v>
      </c>
      <c r="J170" s="170">
        <f>IF('Indicator Data'!Q174="No Data",1,IF('Indicator Data imputation'!K173&lt;&gt;"",1,0))</f>
        <v>0</v>
      </c>
      <c r="K170" s="170">
        <f>IF('Indicator Data'!R174="No Data",1,IF('Indicator Data imputation'!L173&lt;&gt;"",1,0))</f>
        <v>0</v>
      </c>
      <c r="L170" s="170">
        <f>IF('Indicator Data'!S174="No Data",1,IF('Indicator Data imputation'!M173&lt;&gt;"",1,0))</f>
        <v>0</v>
      </c>
      <c r="M170" s="170">
        <f>IF('Indicator Data'!T174="No Data",1,IF('Indicator Data imputation'!N173&lt;&gt;"",1,0))</f>
        <v>0</v>
      </c>
      <c r="N170" s="170">
        <f>IF('Indicator Data'!U174="No Data",1,IF('Indicator Data imputation'!O173&lt;&gt;"",1,0))</f>
        <v>0</v>
      </c>
      <c r="O170" s="170">
        <f>IF('Indicator Data'!V174="No Data",1,IF('Indicator Data imputation'!P173&lt;&gt;"",1,0))</f>
        <v>0</v>
      </c>
      <c r="P170" s="170">
        <f>IF('Indicator Data'!W174="No Data",1,IF('Indicator Data imputation'!Q173&lt;&gt;"",1,0))</f>
        <v>0</v>
      </c>
      <c r="Q170" s="170">
        <f>IF('Indicator Data'!X174="No Data",1,IF('Indicator Data imputation'!R173&lt;&gt;"",1,0))</f>
        <v>0</v>
      </c>
      <c r="R170" s="170">
        <f>IF('Indicator Data'!Y174="No Data",1,IF('Indicator Data imputation'!S173&lt;&gt;"",1,0))</f>
        <v>0</v>
      </c>
      <c r="S170" s="170">
        <f>IF('Indicator Data'!Z174="No Data",1,IF('Indicator Data imputation'!T173&lt;&gt;"",1,0))</f>
        <v>0</v>
      </c>
      <c r="T170" s="170">
        <f>IF('Indicator Data'!AA174="No Data",1,IF('Indicator Data imputation'!U173&lt;&gt;"",1,0))</f>
        <v>0</v>
      </c>
      <c r="U170" s="170">
        <f>IF('Indicator Data'!AB174="No Data",1,IF('Indicator Data imputation'!V173&lt;&gt;"",1,0))</f>
        <v>0</v>
      </c>
      <c r="V170" s="170">
        <f>IF('Indicator Data'!AC174="No Data",1,IF('Indicator Data imputation'!W173&lt;&gt;"",1,0))</f>
        <v>0</v>
      </c>
      <c r="W170" s="170">
        <f>IF('Indicator Data'!AD174="No Data",1,IF('Indicator Data imputation'!X173&lt;&gt;"",1,0))</f>
        <v>0</v>
      </c>
      <c r="X170" s="170">
        <f>IF('Indicator Data'!AE174="No Data",1,IF('Indicator Data imputation'!Y173&lt;&gt;"",1,0))</f>
        <v>0</v>
      </c>
      <c r="Y170" s="170">
        <f>IF('Indicator Data'!AF174="No Data",1,IF('Indicator Data imputation'!Z173&lt;&gt;"",1,0))</f>
        <v>0</v>
      </c>
      <c r="Z170" s="170">
        <f>IF('Indicator Data'!AG174="No Data",1,IF('Indicator Data imputation'!AA173&lt;&gt;"",1,0))</f>
        <v>0</v>
      </c>
      <c r="AA170" s="170">
        <f>IF('Indicator Data'!AH174="No Data",1,IF('Indicator Data imputation'!AB173&lt;&gt;"",1,0))</f>
        <v>0</v>
      </c>
      <c r="AB170" s="170">
        <f>IF('Indicator Data'!AI174="No Data",1,IF('Indicator Data imputation'!AC173&lt;&gt;"",1,0))</f>
        <v>0</v>
      </c>
      <c r="AC170" s="170">
        <f>IF('Indicator Data'!AJ174="No Data",1,IF('Indicator Data imputation'!AD173&lt;&gt;"",1,0))</f>
        <v>0</v>
      </c>
      <c r="AD170" s="170">
        <f>IF('Indicator Data'!AK174="No Data",1,IF('Indicator Data imputation'!AE173&lt;&gt;"",1,0))</f>
        <v>0</v>
      </c>
      <c r="AE170" s="170">
        <f>IF('Indicator Data'!AL174="No Data",1,IF('Indicator Data imputation'!AF173&lt;&gt;"",1,0))</f>
        <v>0</v>
      </c>
      <c r="AF170" s="170">
        <f>IF('Indicator Data'!AM174="No Data",1,IF('Indicator Data imputation'!AG173&lt;&gt;"",1,0))</f>
        <v>0</v>
      </c>
      <c r="AG170" s="170">
        <f>IF('Indicator Data'!AN174="No Data",1,IF('Indicator Data imputation'!AH173&lt;&gt;"",1,0))</f>
        <v>0</v>
      </c>
      <c r="AH170" s="170">
        <f>IF('Indicator Data'!AO174="No Data",1,IF('Indicator Data imputation'!AI173&lt;&gt;"",1,0))</f>
        <v>0</v>
      </c>
      <c r="AI170" s="170">
        <f>IF('Indicator Data'!AP174="No Data",1,IF('Indicator Data imputation'!AJ173&lt;&gt;"",1,0))</f>
        <v>0</v>
      </c>
      <c r="AJ170" s="170">
        <f>IF('Indicator Data'!AQ174="No Data",1,IF('Indicator Data imputation'!AK173&lt;&gt;"",1,0))</f>
        <v>0</v>
      </c>
      <c r="AK170" s="170">
        <f>IF('Indicator Data'!AR174="No Data",1,IF('Indicator Data imputation'!AL173&lt;&gt;"",1,0))</f>
        <v>0</v>
      </c>
      <c r="AL170" s="170">
        <f>IF('Indicator Data'!AS174="No Data",1,IF('Indicator Data imputation'!AM173&lt;&gt;"",1,0))</f>
        <v>0</v>
      </c>
      <c r="AM170" s="170">
        <f>IF('Indicator Data'!AT174="No Data",1,IF('Indicator Data imputation'!AN173&lt;&gt;"",1,0))</f>
        <v>0</v>
      </c>
      <c r="AN170" s="170">
        <f>IF('Indicator Data'!AU174="No Data",1,IF('Indicator Data imputation'!AO173&lt;&gt;"",1,0))</f>
        <v>0</v>
      </c>
      <c r="AO170" s="170">
        <f>IF('Indicator Data'!AV174="No Data",1,IF('Indicator Data imputation'!AP173&lt;&gt;"",1,0))</f>
        <v>0</v>
      </c>
      <c r="AP170" s="170">
        <f>IF('Indicator Data'!AW174="No Data",1,IF('Indicator Data imputation'!AQ173&lt;&gt;"",1,0))</f>
        <v>0</v>
      </c>
      <c r="AQ170" s="170">
        <f>IF('Indicator Data'!AX174="No Data",1,IF('Indicator Data imputation'!AR173&lt;&gt;"",1,0))</f>
        <v>0</v>
      </c>
      <c r="AR170" s="170">
        <f>IF('Indicator Data'!AY174="No Data",1,IF('Indicator Data imputation'!AS173&lt;&gt;"",1,0))</f>
        <v>0</v>
      </c>
      <c r="AS170" s="170">
        <f>IF('Indicator Data'!AZ174="No Data",1,IF('Indicator Data imputation'!AT173&lt;&gt;"",1,0))</f>
        <v>0</v>
      </c>
      <c r="AT170" s="170">
        <f>IF('Indicator Data'!BA174="No Data",1,IF('Indicator Data imputation'!AU173&lt;&gt;"",1,0))</f>
        <v>0</v>
      </c>
      <c r="AU170" s="170">
        <f>IF('Indicator Data'!BB174="No Data",1,IF('Indicator Data imputation'!AV173&lt;&gt;"",1,0))</f>
        <v>0</v>
      </c>
      <c r="AV170" s="170">
        <f>IF('Indicator Data'!BC174="No Data",1,IF('Indicator Data imputation'!AW173&lt;&gt;"",1,0))</f>
        <v>0</v>
      </c>
      <c r="AW170" s="170">
        <f>IF('Indicator Data'!BD174="No Data",1,IF('Indicator Data imputation'!AX173&lt;&gt;"",1,0))</f>
        <v>0</v>
      </c>
      <c r="AX170" s="170">
        <f>IF('Indicator Data'!BE174="No Data",1,IF('Indicator Data imputation'!AY173&lt;&gt;"",1,0))</f>
        <v>0</v>
      </c>
      <c r="AY170" s="170">
        <f>IF('Indicator Data'!BF174="No Data",1,IF('Indicator Data imputation'!AZ173&lt;&gt;"",1,0))</f>
        <v>0</v>
      </c>
      <c r="AZ170" s="170">
        <f>IF('Indicator Data'!BG174="No Data",1,IF('Indicator Data imputation'!BA173&lt;&gt;"",1,0))</f>
        <v>0</v>
      </c>
      <c r="BA170" s="5">
        <f t="shared" si="4"/>
        <v>0</v>
      </c>
      <c r="BB170" s="172">
        <f t="shared" si="5"/>
        <v>0</v>
      </c>
    </row>
    <row r="171" spans="1:54" x14ac:dyDescent="0.25">
      <c r="A171" s="5" t="s">
        <v>187</v>
      </c>
      <c r="B171" s="170">
        <f>IF('Indicator Data'!I175="No Data",1,IF('Indicator Data imputation'!C174&lt;&gt;"",1,0))</f>
        <v>0</v>
      </c>
      <c r="C171" s="170">
        <f>IF('Indicator Data'!J175="No Data",1,IF('Indicator Data imputation'!D174&lt;&gt;"",1,0))</f>
        <v>0</v>
      </c>
      <c r="D171" s="170">
        <f>IF('Indicator Data'!K175="No Data",1,IF('Indicator Data imputation'!E174&lt;&gt;"",1,0))</f>
        <v>0</v>
      </c>
      <c r="E171" s="170">
        <f>IF('Indicator Data'!L175="No Data",1,IF('Indicator Data imputation'!F174&lt;&gt;"",1,0))</f>
        <v>0</v>
      </c>
      <c r="F171" s="170">
        <f>IF('Indicator Data'!M175="No Data",1,IF('Indicator Data imputation'!G174&lt;&gt;"",1,0))</f>
        <v>0</v>
      </c>
      <c r="G171" s="170">
        <f>IF('Indicator Data'!N175="No Data",1,IF('Indicator Data imputation'!H174&lt;&gt;"",1,0))</f>
        <v>0</v>
      </c>
      <c r="H171" s="170">
        <f>IF('Indicator Data'!O175="No Data",1,IF('Indicator Data imputation'!I174&lt;&gt;"",1,0))</f>
        <v>0</v>
      </c>
      <c r="I171" s="170">
        <f>IF('Indicator Data'!P175="No Data",1,IF('Indicator Data imputation'!J174&lt;&gt;"",1,0))</f>
        <v>0</v>
      </c>
      <c r="J171" s="170">
        <f>IF('Indicator Data'!Q175="No Data",1,IF('Indicator Data imputation'!K174&lt;&gt;"",1,0))</f>
        <v>0</v>
      </c>
      <c r="K171" s="170">
        <f>IF('Indicator Data'!R175="No Data",1,IF('Indicator Data imputation'!L174&lt;&gt;"",1,0))</f>
        <v>0</v>
      </c>
      <c r="L171" s="170">
        <f>IF('Indicator Data'!S175="No Data",1,IF('Indicator Data imputation'!M174&lt;&gt;"",1,0))</f>
        <v>0</v>
      </c>
      <c r="M171" s="170">
        <f>IF('Indicator Data'!T175="No Data",1,IF('Indicator Data imputation'!N174&lt;&gt;"",1,0))</f>
        <v>0</v>
      </c>
      <c r="N171" s="170">
        <f>IF('Indicator Data'!U175="No Data",1,IF('Indicator Data imputation'!O174&lt;&gt;"",1,0))</f>
        <v>0</v>
      </c>
      <c r="O171" s="170">
        <f>IF('Indicator Data'!V175="No Data",1,IF('Indicator Data imputation'!P174&lt;&gt;"",1,0))</f>
        <v>0</v>
      </c>
      <c r="P171" s="170">
        <f>IF('Indicator Data'!W175="No Data",1,IF('Indicator Data imputation'!Q174&lt;&gt;"",1,0))</f>
        <v>0</v>
      </c>
      <c r="Q171" s="170">
        <f>IF('Indicator Data'!X175="No Data",1,IF('Indicator Data imputation'!R174&lt;&gt;"",1,0))</f>
        <v>0</v>
      </c>
      <c r="R171" s="170">
        <f>IF('Indicator Data'!Y175="No Data",1,IF('Indicator Data imputation'!S174&lt;&gt;"",1,0))</f>
        <v>0</v>
      </c>
      <c r="S171" s="170">
        <f>IF('Indicator Data'!Z175="No Data",1,IF('Indicator Data imputation'!T174&lt;&gt;"",1,0))</f>
        <v>0</v>
      </c>
      <c r="T171" s="170">
        <f>IF('Indicator Data'!AA175="No Data",1,IF('Indicator Data imputation'!U174&lt;&gt;"",1,0))</f>
        <v>0</v>
      </c>
      <c r="U171" s="170">
        <f>IF('Indicator Data'!AB175="No Data",1,IF('Indicator Data imputation'!V174&lt;&gt;"",1,0))</f>
        <v>0</v>
      </c>
      <c r="V171" s="170">
        <f>IF('Indicator Data'!AC175="No Data",1,IF('Indicator Data imputation'!W174&lt;&gt;"",1,0))</f>
        <v>0</v>
      </c>
      <c r="W171" s="170">
        <f>IF('Indicator Data'!AD175="No Data",1,IF('Indicator Data imputation'!X174&lt;&gt;"",1,0))</f>
        <v>0</v>
      </c>
      <c r="X171" s="170">
        <f>IF('Indicator Data'!AE175="No Data",1,IF('Indicator Data imputation'!Y174&lt;&gt;"",1,0))</f>
        <v>1</v>
      </c>
      <c r="Y171" s="170">
        <f>IF('Indicator Data'!AF175="No Data",1,IF('Indicator Data imputation'!Z174&lt;&gt;"",1,0))</f>
        <v>0</v>
      </c>
      <c r="Z171" s="170">
        <f>IF('Indicator Data'!AG175="No Data",1,IF('Indicator Data imputation'!AA174&lt;&gt;"",1,0))</f>
        <v>0</v>
      </c>
      <c r="AA171" s="170">
        <f>IF('Indicator Data'!AH175="No Data",1,IF('Indicator Data imputation'!AB174&lt;&gt;"",1,0))</f>
        <v>0</v>
      </c>
      <c r="AB171" s="170">
        <f>IF('Indicator Data'!AI175="No Data",1,IF('Indicator Data imputation'!AC174&lt;&gt;"",1,0))</f>
        <v>0</v>
      </c>
      <c r="AC171" s="170">
        <f>IF('Indicator Data'!AJ175="No Data",1,IF('Indicator Data imputation'!AD174&lt;&gt;"",1,0))</f>
        <v>0</v>
      </c>
      <c r="AD171" s="170">
        <f>IF('Indicator Data'!AK175="No Data",1,IF('Indicator Data imputation'!AE174&lt;&gt;"",1,0))</f>
        <v>0</v>
      </c>
      <c r="AE171" s="170">
        <f>IF('Indicator Data'!AL175="No Data",1,IF('Indicator Data imputation'!AF174&lt;&gt;"",1,0))</f>
        <v>0</v>
      </c>
      <c r="AF171" s="170">
        <f>IF('Indicator Data'!AM175="No Data",1,IF('Indicator Data imputation'!AG174&lt;&gt;"",1,0))</f>
        <v>0</v>
      </c>
      <c r="AG171" s="170">
        <f>IF('Indicator Data'!AN175="No Data",1,IF('Indicator Data imputation'!AH174&lt;&gt;"",1,0))</f>
        <v>0</v>
      </c>
      <c r="AH171" s="170">
        <f>IF('Indicator Data'!AO175="No Data",1,IF('Indicator Data imputation'!AI174&lt;&gt;"",1,0))</f>
        <v>0</v>
      </c>
      <c r="AI171" s="170">
        <f>IF('Indicator Data'!AP175="No Data",1,IF('Indicator Data imputation'!AJ174&lt;&gt;"",1,0))</f>
        <v>0</v>
      </c>
      <c r="AJ171" s="170">
        <f>IF('Indicator Data'!AQ175="No Data",1,IF('Indicator Data imputation'!AK174&lt;&gt;"",1,0))</f>
        <v>0</v>
      </c>
      <c r="AK171" s="170">
        <f>IF('Indicator Data'!AR175="No Data",1,IF('Indicator Data imputation'!AL174&lt;&gt;"",1,0))</f>
        <v>0</v>
      </c>
      <c r="AL171" s="170">
        <f>IF('Indicator Data'!AS175="No Data",1,IF('Indicator Data imputation'!AM174&lt;&gt;"",1,0))</f>
        <v>0</v>
      </c>
      <c r="AM171" s="170">
        <f>IF('Indicator Data'!AT175="No Data",1,IF('Indicator Data imputation'!AN174&lt;&gt;"",1,0))</f>
        <v>0</v>
      </c>
      <c r="AN171" s="170">
        <f>IF('Indicator Data'!AU175="No Data",1,IF('Indicator Data imputation'!AO174&lt;&gt;"",1,0))</f>
        <v>0</v>
      </c>
      <c r="AO171" s="170">
        <f>IF('Indicator Data'!AV175="No Data",1,IF('Indicator Data imputation'!AP174&lt;&gt;"",1,0))</f>
        <v>0</v>
      </c>
      <c r="AP171" s="170">
        <f>IF('Indicator Data'!AW175="No Data",1,IF('Indicator Data imputation'!AQ174&lt;&gt;"",1,0))</f>
        <v>0</v>
      </c>
      <c r="AQ171" s="170">
        <f>IF('Indicator Data'!AX175="No Data",1,IF('Indicator Data imputation'!AR174&lt;&gt;"",1,0))</f>
        <v>0</v>
      </c>
      <c r="AR171" s="170">
        <f>IF('Indicator Data'!AY175="No Data",1,IF('Indicator Data imputation'!AS174&lt;&gt;"",1,0))</f>
        <v>0</v>
      </c>
      <c r="AS171" s="170">
        <f>IF('Indicator Data'!AZ175="No Data",1,IF('Indicator Data imputation'!AT174&lt;&gt;"",1,0))</f>
        <v>0</v>
      </c>
      <c r="AT171" s="170">
        <f>IF('Indicator Data'!BA175="No Data",1,IF('Indicator Data imputation'!AU174&lt;&gt;"",1,0))</f>
        <v>0</v>
      </c>
      <c r="AU171" s="170">
        <f>IF('Indicator Data'!BB175="No Data",1,IF('Indicator Data imputation'!AV174&lt;&gt;"",1,0))</f>
        <v>0</v>
      </c>
      <c r="AV171" s="170">
        <f>IF('Indicator Data'!BC175="No Data",1,IF('Indicator Data imputation'!AW174&lt;&gt;"",1,0))</f>
        <v>0</v>
      </c>
      <c r="AW171" s="170">
        <f>IF('Indicator Data'!BD175="No Data",1,IF('Indicator Data imputation'!AX174&lt;&gt;"",1,0))</f>
        <v>0</v>
      </c>
      <c r="AX171" s="170">
        <f>IF('Indicator Data'!BE175="No Data",1,IF('Indicator Data imputation'!AY174&lt;&gt;"",1,0))</f>
        <v>0</v>
      </c>
      <c r="AY171" s="170">
        <f>IF('Indicator Data'!BF175="No Data",1,IF('Indicator Data imputation'!AZ174&lt;&gt;"",1,0))</f>
        <v>0</v>
      </c>
      <c r="AZ171" s="170">
        <f>IF('Indicator Data'!BG175="No Data",1,IF('Indicator Data imputation'!BA174&lt;&gt;"",1,0))</f>
        <v>0</v>
      </c>
      <c r="BA171" s="5">
        <f t="shared" si="4"/>
        <v>1</v>
      </c>
      <c r="BB171" s="172">
        <f t="shared" si="5"/>
        <v>1.9607843137254902E-2</v>
      </c>
    </row>
    <row r="172" spans="1:54" x14ac:dyDescent="0.25">
      <c r="A172" s="5" t="s">
        <v>91</v>
      </c>
      <c r="B172" s="170">
        <f>IF('Indicator Data'!I176="No Data",1,IF('Indicator Data imputation'!C175&lt;&gt;"",1,0))</f>
        <v>0</v>
      </c>
      <c r="C172" s="170">
        <f>IF('Indicator Data'!J176="No Data",1,IF('Indicator Data imputation'!D175&lt;&gt;"",1,0))</f>
        <v>0</v>
      </c>
      <c r="D172" s="170">
        <f>IF('Indicator Data'!K176="No Data",1,IF('Indicator Data imputation'!E175&lt;&gt;"",1,0))</f>
        <v>0</v>
      </c>
      <c r="E172" s="170">
        <f>IF('Indicator Data'!L176="No Data",1,IF('Indicator Data imputation'!F175&lt;&gt;"",1,0))</f>
        <v>0</v>
      </c>
      <c r="F172" s="170">
        <f>IF('Indicator Data'!M176="No Data",1,IF('Indicator Data imputation'!G175&lt;&gt;"",1,0))</f>
        <v>0</v>
      </c>
      <c r="G172" s="170">
        <f>IF('Indicator Data'!N176="No Data",1,IF('Indicator Data imputation'!H175&lt;&gt;"",1,0))</f>
        <v>0</v>
      </c>
      <c r="H172" s="170">
        <f>IF('Indicator Data'!O176="No Data",1,IF('Indicator Data imputation'!I175&lt;&gt;"",1,0))</f>
        <v>0</v>
      </c>
      <c r="I172" s="170">
        <f>IF('Indicator Data'!P176="No Data",1,IF('Indicator Data imputation'!J175&lt;&gt;"",1,0))</f>
        <v>0</v>
      </c>
      <c r="J172" s="170">
        <f>IF('Indicator Data'!Q176="No Data",1,IF('Indicator Data imputation'!K175&lt;&gt;"",1,0))</f>
        <v>0</v>
      </c>
      <c r="K172" s="170">
        <f>IF('Indicator Data'!R176="No Data",1,IF('Indicator Data imputation'!L175&lt;&gt;"",1,0))</f>
        <v>0</v>
      </c>
      <c r="L172" s="170">
        <f>IF('Indicator Data'!S176="No Data",1,IF('Indicator Data imputation'!M175&lt;&gt;"",1,0))</f>
        <v>0</v>
      </c>
      <c r="M172" s="170">
        <f>IF('Indicator Data'!T176="No Data",1,IF('Indicator Data imputation'!N175&lt;&gt;"",1,0))</f>
        <v>0</v>
      </c>
      <c r="N172" s="170">
        <f>IF('Indicator Data'!U176="No Data",1,IF('Indicator Data imputation'!O175&lt;&gt;"",1,0))</f>
        <v>0</v>
      </c>
      <c r="O172" s="170">
        <f>IF('Indicator Data'!V176="No Data",1,IF('Indicator Data imputation'!P175&lt;&gt;"",1,0))</f>
        <v>0</v>
      </c>
      <c r="P172" s="170">
        <f>IF('Indicator Data'!W176="No Data",1,IF('Indicator Data imputation'!Q175&lt;&gt;"",1,0))</f>
        <v>0</v>
      </c>
      <c r="Q172" s="170">
        <f>IF('Indicator Data'!X176="No Data",1,IF('Indicator Data imputation'!R175&lt;&gt;"",1,0))</f>
        <v>0</v>
      </c>
      <c r="R172" s="170">
        <f>IF('Indicator Data'!Y176="No Data",1,IF('Indicator Data imputation'!S175&lt;&gt;"",1,0))</f>
        <v>0</v>
      </c>
      <c r="S172" s="170">
        <f>IF('Indicator Data'!Z176="No Data",1,IF('Indicator Data imputation'!T175&lt;&gt;"",1,0))</f>
        <v>0</v>
      </c>
      <c r="T172" s="170">
        <f>IF('Indicator Data'!AA176="No Data",1,IF('Indicator Data imputation'!U175&lt;&gt;"",1,0))</f>
        <v>0</v>
      </c>
      <c r="U172" s="170">
        <f>IF('Indicator Data'!AB176="No Data",1,IF('Indicator Data imputation'!V175&lt;&gt;"",1,0))</f>
        <v>1</v>
      </c>
      <c r="V172" s="170">
        <f>IF('Indicator Data'!AC176="No Data",1,IF('Indicator Data imputation'!W175&lt;&gt;"",1,0))</f>
        <v>0</v>
      </c>
      <c r="W172" s="170">
        <f>IF('Indicator Data'!AD176="No Data",1,IF('Indicator Data imputation'!X175&lt;&gt;"",1,0))</f>
        <v>0</v>
      </c>
      <c r="X172" s="170">
        <f>IF('Indicator Data'!AE176="No Data",1,IF('Indicator Data imputation'!Y175&lt;&gt;"",1,0))</f>
        <v>0</v>
      </c>
      <c r="Y172" s="170">
        <f>IF('Indicator Data'!AF176="No Data",1,IF('Indicator Data imputation'!Z175&lt;&gt;"",1,0))</f>
        <v>1</v>
      </c>
      <c r="Z172" s="170">
        <f>IF('Indicator Data'!AG176="No Data",1,IF('Indicator Data imputation'!AA175&lt;&gt;"",1,0))</f>
        <v>0</v>
      </c>
      <c r="AA172" s="170">
        <f>IF('Indicator Data'!AH176="No Data",1,IF('Indicator Data imputation'!AB175&lt;&gt;"",1,0))</f>
        <v>0</v>
      </c>
      <c r="AB172" s="170">
        <f>IF('Indicator Data'!AI176="No Data",1,IF('Indicator Data imputation'!AC175&lt;&gt;"",1,0))</f>
        <v>0</v>
      </c>
      <c r="AC172" s="170">
        <f>IF('Indicator Data'!AJ176="No Data",1,IF('Indicator Data imputation'!AD175&lt;&gt;"",1,0))</f>
        <v>0</v>
      </c>
      <c r="AD172" s="170">
        <f>IF('Indicator Data'!AK176="No Data",1,IF('Indicator Data imputation'!AE175&lt;&gt;"",1,0))</f>
        <v>0</v>
      </c>
      <c r="AE172" s="170">
        <f>IF('Indicator Data'!AL176="No Data",1,IF('Indicator Data imputation'!AF175&lt;&gt;"",1,0))</f>
        <v>0</v>
      </c>
      <c r="AF172" s="170">
        <f>IF('Indicator Data'!AM176="No Data",1,IF('Indicator Data imputation'!AG175&lt;&gt;"",1,0))</f>
        <v>0</v>
      </c>
      <c r="AG172" s="170">
        <f>IF('Indicator Data'!AN176="No Data",1,IF('Indicator Data imputation'!AH175&lt;&gt;"",1,0))</f>
        <v>0</v>
      </c>
      <c r="AH172" s="170">
        <f>IF('Indicator Data'!AO176="No Data",1,IF('Indicator Data imputation'!AI175&lt;&gt;"",1,0))</f>
        <v>0</v>
      </c>
      <c r="AI172" s="170">
        <f>IF('Indicator Data'!AP176="No Data",1,IF('Indicator Data imputation'!AJ175&lt;&gt;"",1,0))</f>
        <v>1</v>
      </c>
      <c r="AJ172" s="170">
        <f>IF('Indicator Data'!AQ176="No Data",1,IF('Indicator Data imputation'!AK175&lt;&gt;"",1,0))</f>
        <v>1</v>
      </c>
      <c r="AK172" s="170">
        <f>IF('Indicator Data'!AR176="No Data",1,IF('Indicator Data imputation'!AL175&lt;&gt;"",1,0))</f>
        <v>0</v>
      </c>
      <c r="AL172" s="170">
        <f>IF('Indicator Data'!AS176="No Data",1,IF('Indicator Data imputation'!AM175&lt;&gt;"",1,0))</f>
        <v>0</v>
      </c>
      <c r="AM172" s="170">
        <f>IF('Indicator Data'!AT176="No Data",1,IF('Indicator Data imputation'!AN175&lt;&gt;"",1,0))</f>
        <v>0</v>
      </c>
      <c r="AN172" s="170">
        <f>IF('Indicator Data'!AU176="No Data",1,IF('Indicator Data imputation'!AO175&lt;&gt;"",1,0))</f>
        <v>0</v>
      </c>
      <c r="AO172" s="170">
        <f>IF('Indicator Data'!AV176="No Data",1,IF('Indicator Data imputation'!AP175&lt;&gt;"",1,0))</f>
        <v>0</v>
      </c>
      <c r="AP172" s="170">
        <f>IF('Indicator Data'!AW176="No Data",1,IF('Indicator Data imputation'!AQ175&lt;&gt;"",1,0))</f>
        <v>0</v>
      </c>
      <c r="AQ172" s="170">
        <f>IF('Indicator Data'!AX176="No Data",1,IF('Indicator Data imputation'!AR175&lt;&gt;"",1,0))</f>
        <v>0</v>
      </c>
      <c r="AR172" s="170">
        <f>IF('Indicator Data'!AY176="No Data",1,IF('Indicator Data imputation'!AS175&lt;&gt;"",1,0))</f>
        <v>0</v>
      </c>
      <c r="AS172" s="170">
        <f>IF('Indicator Data'!AZ176="No Data",1,IF('Indicator Data imputation'!AT175&lt;&gt;"",1,0))</f>
        <v>0</v>
      </c>
      <c r="AT172" s="170">
        <f>IF('Indicator Data'!BA176="No Data",1,IF('Indicator Data imputation'!AU175&lt;&gt;"",1,0))</f>
        <v>0</v>
      </c>
      <c r="AU172" s="170">
        <f>IF('Indicator Data'!BB176="No Data",1,IF('Indicator Data imputation'!AV175&lt;&gt;"",1,0))</f>
        <v>0</v>
      </c>
      <c r="AV172" s="170">
        <f>IF('Indicator Data'!BC176="No Data",1,IF('Indicator Data imputation'!AW175&lt;&gt;"",1,0))</f>
        <v>0</v>
      </c>
      <c r="AW172" s="170">
        <f>IF('Indicator Data'!BD176="No Data",1,IF('Indicator Data imputation'!AX175&lt;&gt;"",1,0))</f>
        <v>0</v>
      </c>
      <c r="AX172" s="170">
        <f>IF('Indicator Data'!BE176="No Data",1,IF('Indicator Data imputation'!AY175&lt;&gt;"",1,0))</f>
        <v>0</v>
      </c>
      <c r="AY172" s="170">
        <f>IF('Indicator Data'!BF176="No Data",1,IF('Indicator Data imputation'!AZ175&lt;&gt;"",1,0))</f>
        <v>0</v>
      </c>
      <c r="AZ172" s="170">
        <f>IF('Indicator Data'!BG176="No Data",1,IF('Indicator Data imputation'!BA175&lt;&gt;"",1,0))</f>
        <v>0</v>
      </c>
      <c r="BA172" s="5">
        <f t="shared" si="4"/>
        <v>4</v>
      </c>
      <c r="BB172" s="172">
        <f t="shared" si="5"/>
        <v>7.8431372549019607E-2</v>
      </c>
    </row>
    <row r="173" spans="1:54" x14ac:dyDescent="0.25">
      <c r="A173" s="5" t="s">
        <v>321</v>
      </c>
      <c r="B173" s="170">
        <f>IF('Indicator Data'!I177="No Data",1,IF('Indicator Data imputation'!C176&lt;&gt;"",1,0))</f>
        <v>0</v>
      </c>
      <c r="C173" s="170">
        <f>IF('Indicator Data'!J177="No Data",1,IF('Indicator Data imputation'!D176&lt;&gt;"",1,0))</f>
        <v>0</v>
      </c>
      <c r="D173" s="170">
        <f>IF('Indicator Data'!K177="No Data",1,IF('Indicator Data imputation'!E176&lt;&gt;"",1,0))</f>
        <v>0</v>
      </c>
      <c r="E173" s="170">
        <f>IF('Indicator Data'!L177="No Data",1,IF('Indicator Data imputation'!F176&lt;&gt;"",1,0))</f>
        <v>0</v>
      </c>
      <c r="F173" s="170">
        <f>IF('Indicator Data'!M177="No Data",1,IF('Indicator Data imputation'!G176&lt;&gt;"",1,0))</f>
        <v>0</v>
      </c>
      <c r="G173" s="170">
        <f>IF('Indicator Data'!N177="No Data",1,IF('Indicator Data imputation'!H176&lt;&gt;"",1,0))</f>
        <v>0</v>
      </c>
      <c r="H173" s="170">
        <f>IF('Indicator Data'!O177="No Data",1,IF('Indicator Data imputation'!I176&lt;&gt;"",1,0))</f>
        <v>0</v>
      </c>
      <c r="I173" s="170">
        <f>IF('Indicator Data'!P177="No Data",1,IF('Indicator Data imputation'!J176&lt;&gt;"",1,0))</f>
        <v>0</v>
      </c>
      <c r="J173" s="170">
        <f>IF('Indicator Data'!Q177="No Data",1,IF('Indicator Data imputation'!K176&lt;&gt;"",1,0))</f>
        <v>0</v>
      </c>
      <c r="K173" s="170">
        <f>IF('Indicator Data'!R177="No Data",1,IF('Indicator Data imputation'!L176&lt;&gt;"",1,0))</f>
        <v>0</v>
      </c>
      <c r="L173" s="170">
        <f>IF('Indicator Data'!S177="No Data",1,IF('Indicator Data imputation'!M176&lt;&gt;"",1,0))</f>
        <v>0</v>
      </c>
      <c r="M173" s="170">
        <f>IF('Indicator Data'!T177="No Data",1,IF('Indicator Data imputation'!N176&lt;&gt;"",1,0))</f>
        <v>0</v>
      </c>
      <c r="N173" s="170">
        <f>IF('Indicator Data'!U177="No Data",1,IF('Indicator Data imputation'!O176&lt;&gt;"",1,0))</f>
        <v>0</v>
      </c>
      <c r="O173" s="170">
        <f>IF('Indicator Data'!V177="No Data",1,IF('Indicator Data imputation'!P176&lt;&gt;"",1,0))</f>
        <v>0</v>
      </c>
      <c r="P173" s="170">
        <f>IF('Indicator Data'!W177="No Data",1,IF('Indicator Data imputation'!Q176&lt;&gt;"",1,0))</f>
        <v>0</v>
      </c>
      <c r="Q173" s="170">
        <f>IF('Indicator Data'!X177="No Data",1,IF('Indicator Data imputation'!R176&lt;&gt;"",1,0))</f>
        <v>0</v>
      </c>
      <c r="R173" s="170">
        <f>IF('Indicator Data'!Y177="No Data",1,IF('Indicator Data imputation'!S176&lt;&gt;"",1,0))</f>
        <v>0</v>
      </c>
      <c r="S173" s="170">
        <f>IF('Indicator Data'!Z177="No Data",1,IF('Indicator Data imputation'!T176&lt;&gt;"",1,0))</f>
        <v>0</v>
      </c>
      <c r="T173" s="170">
        <f>IF('Indicator Data'!AA177="No Data",1,IF('Indicator Data imputation'!U176&lt;&gt;"",1,0))</f>
        <v>0</v>
      </c>
      <c r="U173" s="170">
        <f>IF('Indicator Data'!AB177="No Data",1,IF('Indicator Data imputation'!V176&lt;&gt;"",1,0))</f>
        <v>0</v>
      </c>
      <c r="V173" s="170">
        <f>IF('Indicator Data'!AC177="No Data",1,IF('Indicator Data imputation'!W176&lt;&gt;"",1,0))</f>
        <v>0</v>
      </c>
      <c r="W173" s="170">
        <f>IF('Indicator Data'!AD177="No Data",1,IF('Indicator Data imputation'!X176&lt;&gt;"",1,0))</f>
        <v>0</v>
      </c>
      <c r="X173" s="170">
        <f>IF('Indicator Data'!AE177="No Data",1,IF('Indicator Data imputation'!Y176&lt;&gt;"",1,0))</f>
        <v>0</v>
      </c>
      <c r="Y173" s="170">
        <f>IF('Indicator Data'!AF177="No Data",1,IF('Indicator Data imputation'!Z176&lt;&gt;"",1,0))</f>
        <v>0</v>
      </c>
      <c r="Z173" s="170">
        <f>IF('Indicator Data'!AG177="No Data",1,IF('Indicator Data imputation'!AA176&lt;&gt;"",1,0))</f>
        <v>0</v>
      </c>
      <c r="AA173" s="170">
        <f>IF('Indicator Data'!AH177="No Data",1,IF('Indicator Data imputation'!AB176&lt;&gt;"",1,0))</f>
        <v>0</v>
      </c>
      <c r="AB173" s="170">
        <f>IF('Indicator Data'!AI177="No Data",1,IF('Indicator Data imputation'!AC176&lt;&gt;"",1,0))</f>
        <v>0</v>
      </c>
      <c r="AC173" s="170">
        <f>IF('Indicator Data'!AJ177="No Data",1,IF('Indicator Data imputation'!AD176&lt;&gt;"",1,0))</f>
        <v>0</v>
      </c>
      <c r="AD173" s="170">
        <f>IF('Indicator Data'!AK177="No Data",1,IF('Indicator Data imputation'!AE176&lt;&gt;"",1,0))</f>
        <v>0</v>
      </c>
      <c r="AE173" s="170">
        <f>IF('Indicator Data'!AL177="No Data",1,IF('Indicator Data imputation'!AF176&lt;&gt;"",1,0))</f>
        <v>0</v>
      </c>
      <c r="AF173" s="170">
        <f>IF('Indicator Data'!AM177="No Data",1,IF('Indicator Data imputation'!AG176&lt;&gt;"",1,0))</f>
        <v>0</v>
      </c>
      <c r="AG173" s="170">
        <f>IF('Indicator Data'!AN177="No Data",1,IF('Indicator Data imputation'!AH176&lt;&gt;"",1,0))</f>
        <v>0</v>
      </c>
      <c r="AH173" s="170">
        <f>IF('Indicator Data'!AO177="No Data",1,IF('Indicator Data imputation'!AI176&lt;&gt;"",1,0))</f>
        <v>0</v>
      </c>
      <c r="AI173" s="170">
        <f>IF('Indicator Data'!AP177="No Data",1,IF('Indicator Data imputation'!AJ176&lt;&gt;"",1,0))</f>
        <v>0</v>
      </c>
      <c r="AJ173" s="170">
        <f>IF('Indicator Data'!AQ177="No Data",1,IF('Indicator Data imputation'!AK176&lt;&gt;"",1,0))</f>
        <v>0</v>
      </c>
      <c r="AK173" s="170">
        <f>IF('Indicator Data'!AR177="No Data",1,IF('Indicator Data imputation'!AL176&lt;&gt;"",1,0))</f>
        <v>0</v>
      </c>
      <c r="AL173" s="170">
        <f>IF('Indicator Data'!AS177="No Data",1,IF('Indicator Data imputation'!AM176&lt;&gt;"",1,0))</f>
        <v>0</v>
      </c>
      <c r="AM173" s="170">
        <f>IF('Indicator Data'!AT177="No Data",1,IF('Indicator Data imputation'!AN176&lt;&gt;"",1,0))</f>
        <v>0</v>
      </c>
      <c r="AN173" s="170">
        <f>IF('Indicator Data'!AU177="No Data",1,IF('Indicator Data imputation'!AO176&lt;&gt;"",1,0))</f>
        <v>0</v>
      </c>
      <c r="AO173" s="170">
        <f>IF('Indicator Data'!AV177="No Data",1,IF('Indicator Data imputation'!AP176&lt;&gt;"",1,0))</f>
        <v>0</v>
      </c>
      <c r="AP173" s="170">
        <f>IF('Indicator Data'!AW177="No Data",1,IF('Indicator Data imputation'!AQ176&lt;&gt;"",1,0))</f>
        <v>0</v>
      </c>
      <c r="AQ173" s="170">
        <f>IF('Indicator Data'!AX177="No Data",1,IF('Indicator Data imputation'!AR176&lt;&gt;"",1,0))</f>
        <v>0</v>
      </c>
      <c r="AR173" s="170">
        <f>IF('Indicator Data'!AY177="No Data",1,IF('Indicator Data imputation'!AS176&lt;&gt;"",1,0))</f>
        <v>0</v>
      </c>
      <c r="AS173" s="170">
        <f>IF('Indicator Data'!AZ177="No Data",1,IF('Indicator Data imputation'!AT176&lt;&gt;"",1,0))</f>
        <v>0</v>
      </c>
      <c r="AT173" s="170">
        <f>IF('Indicator Data'!BA177="No Data",1,IF('Indicator Data imputation'!AU176&lt;&gt;"",1,0))</f>
        <v>0</v>
      </c>
      <c r="AU173" s="170">
        <f>IF('Indicator Data'!BB177="No Data",1,IF('Indicator Data imputation'!AV176&lt;&gt;"",1,0))</f>
        <v>0</v>
      </c>
      <c r="AV173" s="170">
        <f>IF('Indicator Data'!BC177="No Data",1,IF('Indicator Data imputation'!AW176&lt;&gt;"",1,0))</f>
        <v>0</v>
      </c>
      <c r="AW173" s="170">
        <f>IF('Indicator Data'!BD177="No Data",1,IF('Indicator Data imputation'!AX176&lt;&gt;"",1,0))</f>
        <v>0</v>
      </c>
      <c r="AX173" s="170">
        <f>IF('Indicator Data'!BE177="No Data",1,IF('Indicator Data imputation'!AY176&lt;&gt;"",1,0))</f>
        <v>0</v>
      </c>
      <c r="AY173" s="170">
        <f>IF('Indicator Data'!BF177="No Data",1,IF('Indicator Data imputation'!AZ176&lt;&gt;"",1,0))</f>
        <v>0</v>
      </c>
      <c r="AZ173" s="170">
        <f>IF('Indicator Data'!BG177="No Data",1,IF('Indicator Data imputation'!BA176&lt;&gt;"",1,0))</f>
        <v>0</v>
      </c>
      <c r="BA173" s="5">
        <f t="shared" si="4"/>
        <v>0</v>
      </c>
      <c r="BB173" s="172">
        <f t="shared" si="5"/>
        <v>0</v>
      </c>
    </row>
    <row r="174" spans="1:54" x14ac:dyDescent="0.25">
      <c r="A174" s="5" t="s">
        <v>323</v>
      </c>
      <c r="B174" s="170">
        <f>IF('Indicator Data'!I178="No Data",1,IF('Indicator Data imputation'!C177&lt;&gt;"",1,0))</f>
        <v>0</v>
      </c>
      <c r="C174" s="170">
        <f>IF('Indicator Data'!J178="No Data",1,IF('Indicator Data imputation'!D177&lt;&gt;"",1,0))</f>
        <v>0</v>
      </c>
      <c r="D174" s="170">
        <f>IF('Indicator Data'!K178="No Data",1,IF('Indicator Data imputation'!E177&lt;&gt;"",1,0))</f>
        <v>0</v>
      </c>
      <c r="E174" s="170">
        <f>IF('Indicator Data'!L178="No Data",1,IF('Indicator Data imputation'!F177&lt;&gt;"",1,0))</f>
        <v>1</v>
      </c>
      <c r="F174" s="170">
        <f>IF('Indicator Data'!M178="No Data",1,IF('Indicator Data imputation'!G177&lt;&gt;"",1,0))</f>
        <v>0</v>
      </c>
      <c r="G174" s="170">
        <f>IF('Indicator Data'!N178="No Data",1,IF('Indicator Data imputation'!H177&lt;&gt;"",1,0))</f>
        <v>0</v>
      </c>
      <c r="H174" s="170">
        <f>IF('Indicator Data'!O178="No Data",1,IF('Indicator Data imputation'!I177&lt;&gt;"",1,0))</f>
        <v>0</v>
      </c>
      <c r="I174" s="170">
        <f>IF('Indicator Data'!P178="No Data",1,IF('Indicator Data imputation'!J177&lt;&gt;"",1,0))</f>
        <v>0</v>
      </c>
      <c r="J174" s="170">
        <f>IF('Indicator Data'!Q178="No Data",1,IF('Indicator Data imputation'!K177&lt;&gt;"",1,0))</f>
        <v>0</v>
      </c>
      <c r="K174" s="170">
        <f>IF('Indicator Data'!R178="No Data",1,IF('Indicator Data imputation'!L177&lt;&gt;"",1,0))</f>
        <v>1</v>
      </c>
      <c r="L174" s="170">
        <f>IF('Indicator Data'!S178="No Data",1,IF('Indicator Data imputation'!M177&lt;&gt;"",1,0))</f>
        <v>0</v>
      </c>
      <c r="M174" s="170">
        <f>IF('Indicator Data'!T178="No Data",1,IF('Indicator Data imputation'!N177&lt;&gt;"",1,0))</f>
        <v>0</v>
      </c>
      <c r="N174" s="170">
        <f>IF('Indicator Data'!U178="No Data",1,IF('Indicator Data imputation'!O177&lt;&gt;"",1,0))</f>
        <v>0</v>
      </c>
      <c r="O174" s="170">
        <f>IF('Indicator Data'!V178="No Data",1,IF('Indicator Data imputation'!P177&lt;&gt;"",1,0))</f>
        <v>0</v>
      </c>
      <c r="P174" s="170">
        <f>IF('Indicator Data'!W178="No Data",1,IF('Indicator Data imputation'!Q177&lt;&gt;"",1,0))</f>
        <v>0</v>
      </c>
      <c r="Q174" s="170">
        <f>IF('Indicator Data'!X178="No Data",1,IF('Indicator Data imputation'!R177&lt;&gt;"",1,0))</f>
        <v>0</v>
      </c>
      <c r="R174" s="170">
        <f>IF('Indicator Data'!Y178="No Data",1,IF('Indicator Data imputation'!S177&lt;&gt;"",1,0))</f>
        <v>0</v>
      </c>
      <c r="S174" s="170">
        <f>IF('Indicator Data'!Z178="No Data",1,IF('Indicator Data imputation'!T177&lt;&gt;"",1,0))</f>
        <v>0</v>
      </c>
      <c r="T174" s="170">
        <f>IF('Indicator Data'!AA178="No Data",1,IF('Indicator Data imputation'!U177&lt;&gt;"",1,0))</f>
        <v>0</v>
      </c>
      <c r="U174" s="170">
        <f>IF('Indicator Data'!AB178="No Data",1,IF('Indicator Data imputation'!V177&lt;&gt;"",1,0))</f>
        <v>1</v>
      </c>
      <c r="V174" s="170">
        <f>IF('Indicator Data'!AC178="No Data",1,IF('Indicator Data imputation'!W177&lt;&gt;"",1,0))</f>
        <v>0</v>
      </c>
      <c r="W174" s="170">
        <f>IF('Indicator Data'!AD178="No Data",1,IF('Indicator Data imputation'!X177&lt;&gt;"",1,0))</f>
        <v>0</v>
      </c>
      <c r="X174" s="170">
        <f>IF('Indicator Data'!AE178="No Data",1,IF('Indicator Data imputation'!Y177&lt;&gt;"",1,0))</f>
        <v>1</v>
      </c>
      <c r="Y174" s="170">
        <f>IF('Indicator Data'!AF178="No Data",1,IF('Indicator Data imputation'!Z177&lt;&gt;"",1,0))</f>
        <v>0</v>
      </c>
      <c r="Z174" s="170">
        <f>IF('Indicator Data'!AG178="No Data",1,IF('Indicator Data imputation'!AA177&lt;&gt;"",1,0))</f>
        <v>0</v>
      </c>
      <c r="AA174" s="170">
        <f>IF('Indicator Data'!AH178="No Data",1,IF('Indicator Data imputation'!AB177&lt;&gt;"",1,0))</f>
        <v>0</v>
      </c>
      <c r="AB174" s="170">
        <f>IF('Indicator Data'!AI178="No Data",1,IF('Indicator Data imputation'!AC177&lt;&gt;"",1,0))</f>
        <v>0</v>
      </c>
      <c r="AC174" s="170">
        <f>IF('Indicator Data'!AJ178="No Data",1,IF('Indicator Data imputation'!AD177&lt;&gt;"",1,0))</f>
        <v>0</v>
      </c>
      <c r="AD174" s="170">
        <f>IF('Indicator Data'!AK178="No Data",1,IF('Indicator Data imputation'!AE177&lt;&gt;"",1,0))</f>
        <v>0</v>
      </c>
      <c r="AE174" s="170">
        <f>IF('Indicator Data'!AL178="No Data",1,IF('Indicator Data imputation'!AF177&lt;&gt;"",1,0))</f>
        <v>0</v>
      </c>
      <c r="AF174" s="170">
        <f>IF('Indicator Data'!AM178="No Data",1,IF('Indicator Data imputation'!AG177&lt;&gt;"",1,0))</f>
        <v>0</v>
      </c>
      <c r="AG174" s="170">
        <f>IF('Indicator Data'!AN178="No Data",1,IF('Indicator Data imputation'!AH177&lt;&gt;"",1,0))</f>
        <v>0</v>
      </c>
      <c r="AH174" s="170">
        <f>IF('Indicator Data'!AO178="No Data",1,IF('Indicator Data imputation'!AI177&lt;&gt;"",1,0))</f>
        <v>0</v>
      </c>
      <c r="AI174" s="170">
        <f>IF('Indicator Data'!AP178="No Data",1,IF('Indicator Data imputation'!AJ177&lt;&gt;"",1,0))</f>
        <v>1</v>
      </c>
      <c r="AJ174" s="170">
        <f>IF('Indicator Data'!AQ178="No Data",1,IF('Indicator Data imputation'!AK177&lt;&gt;"",1,0))</f>
        <v>1</v>
      </c>
      <c r="AK174" s="170">
        <f>IF('Indicator Data'!AR178="No Data",1,IF('Indicator Data imputation'!AL177&lt;&gt;"",1,0))</f>
        <v>0</v>
      </c>
      <c r="AL174" s="170">
        <f>IF('Indicator Data'!AS178="No Data",1,IF('Indicator Data imputation'!AM177&lt;&gt;"",1,0))</f>
        <v>0</v>
      </c>
      <c r="AM174" s="170">
        <f>IF('Indicator Data'!AT178="No Data",1,IF('Indicator Data imputation'!AN177&lt;&gt;"",1,0))</f>
        <v>1</v>
      </c>
      <c r="AN174" s="170">
        <f>IF('Indicator Data'!AU178="No Data",1,IF('Indicator Data imputation'!AO177&lt;&gt;"",1,0))</f>
        <v>1</v>
      </c>
      <c r="AO174" s="170">
        <f>IF('Indicator Data'!AV178="No Data",1,IF('Indicator Data imputation'!AP177&lt;&gt;"",1,0))</f>
        <v>0</v>
      </c>
      <c r="AP174" s="170">
        <f>IF('Indicator Data'!AW178="No Data",1,IF('Indicator Data imputation'!AQ177&lt;&gt;"",1,0))</f>
        <v>0</v>
      </c>
      <c r="AQ174" s="170">
        <f>IF('Indicator Data'!AX178="No Data",1,IF('Indicator Data imputation'!AR177&lt;&gt;"",1,0))</f>
        <v>0</v>
      </c>
      <c r="AR174" s="170">
        <f>IF('Indicator Data'!AY178="No Data",1,IF('Indicator Data imputation'!AS177&lt;&gt;"",1,0))</f>
        <v>0</v>
      </c>
      <c r="AS174" s="170">
        <f>IF('Indicator Data'!AZ178="No Data",1,IF('Indicator Data imputation'!AT177&lt;&gt;"",1,0))</f>
        <v>0</v>
      </c>
      <c r="AT174" s="170">
        <f>IF('Indicator Data'!BA178="No Data",1,IF('Indicator Data imputation'!AU177&lt;&gt;"",1,0))</f>
        <v>0</v>
      </c>
      <c r="AU174" s="170">
        <f>IF('Indicator Data'!BB178="No Data",1,IF('Indicator Data imputation'!AV177&lt;&gt;"",1,0))</f>
        <v>0</v>
      </c>
      <c r="AV174" s="170">
        <f>IF('Indicator Data'!BC178="No Data",1,IF('Indicator Data imputation'!AW177&lt;&gt;"",1,0))</f>
        <v>0</v>
      </c>
      <c r="AW174" s="170">
        <f>IF('Indicator Data'!BD178="No Data",1,IF('Indicator Data imputation'!AX177&lt;&gt;"",1,0))</f>
        <v>0</v>
      </c>
      <c r="AX174" s="170">
        <f>IF('Indicator Data'!BE178="No Data",1,IF('Indicator Data imputation'!AY177&lt;&gt;"",1,0))</f>
        <v>0</v>
      </c>
      <c r="AY174" s="170">
        <f>IF('Indicator Data'!BF178="No Data",1,IF('Indicator Data imputation'!AZ177&lt;&gt;"",1,0))</f>
        <v>0</v>
      </c>
      <c r="AZ174" s="170">
        <f>IF('Indicator Data'!BG178="No Data",1,IF('Indicator Data imputation'!BA177&lt;&gt;"",1,0))</f>
        <v>0</v>
      </c>
      <c r="BA174" s="5">
        <f t="shared" si="4"/>
        <v>8</v>
      </c>
      <c r="BB174" s="172">
        <f t="shared" si="5"/>
        <v>0.15686274509803921</v>
      </c>
    </row>
    <row r="175" spans="1:54" x14ac:dyDescent="0.25">
      <c r="A175" s="5" t="s">
        <v>325</v>
      </c>
      <c r="B175" s="170">
        <f>IF('Indicator Data'!I179="No Data",1,IF('Indicator Data imputation'!C178&lt;&gt;"",1,0))</f>
        <v>0</v>
      </c>
      <c r="C175" s="170">
        <f>IF('Indicator Data'!J179="No Data",1,IF('Indicator Data imputation'!D178&lt;&gt;"",1,0))</f>
        <v>0</v>
      </c>
      <c r="D175" s="170">
        <f>IF('Indicator Data'!K179="No Data",1,IF('Indicator Data imputation'!E178&lt;&gt;"",1,0))</f>
        <v>0</v>
      </c>
      <c r="E175" s="170">
        <f>IF('Indicator Data'!L179="No Data",1,IF('Indicator Data imputation'!F178&lt;&gt;"",1,0))</f>
        <v>0</v>
      </c>
      <c r="F175" s="170">
        <f>IF('Indicator Data'!M179="No Data",1,IF('Indicator Data imputation'!G178&lt;&gt;"",1,0))</f>
        <v>0</v>
      </c>
      <c r="G175" s="170">
        <f>IF('Indicator Data'!N179="No Data",1,IF('Indicator Data imputation'!H178&lt;&gt;"",1,0))</f>
        <v>0</v>
      </c>
      <c r="H175" s="170">
        <f>IF('Indicator Data'!O179="No Data",1,IF('Indicator Data imputation'!I178&lt;&gt;"",1,0))</f>
        <v>0</v>
      </c>
      <c r="I175" s="170">
        <f>IF('Indicator Data'!P179="No Data",1,IF('Indicator Data imputation'!J178&lt;&gt;"",1,0))</f>
        <v>0</v>
      </c>
      <c r="J175" s="170">
        <f>IF('Indicator Data'!Q179="No Data",1,IF('Indicator Data imputation'!K178&lt;&gt;"",1,0))</f>
        <v>0</v>
      </c>
      <c r="K175" s="170">
        <f>IF('Indicator Data'!R179="No Data",1,IF('Indicator Data imputation'!L178&lt;&gt;"",1,0))</f>
        <v>0</v>
      </c>
      <c r="L175" s="170">
        <f>IF('Indicator Data'!S179="No Data",1,IF('Indicator Data imputation'!M178&lt;&gt;"",1,0))</f>
        <v>0</v>
      </c>
      <c r="M175" s="170">
        <f>IF('Indicator Data'!T179="No Data",1,IF('Indicator Data imputation'!N178&lt;&gt;"",1,0))</f>
        <v>0</v>
      </c>
      <c r="N175" s="170">
        <f>IF('Indicator Data'!U179="No Data",1,IF('Indicator Data imputation'!O178&lt;&gt;"",1,0))</f>
        <v>0</v>
      </c>
      <c r="O175" s="170">
        <f>IF('Indicator Data'!V179="No Data",1,IF('Indicator Data imputation'!P178&lt;&gt;"",1,0))</f>
        <v>1</v>
      </c>
      <c r="P175" s="170">
        <f>IF('Indicator Data'!W179="No Data",1,IF('Indicator Data imputation'!Q178&lt;&gt;"",1,0))</f>
        <v>0</v>
      </c>
      <c r="Q175" s="170">
        <f>IF('Indicator Data'!X179="No Data",1,IF('Indicator Data imputation'!R178&lt;&gt;"",1,0))</f>
        <v>1</v>
      </c>
      <c r="R175" s="170">
        <f>IF('Indicator Data'!Y179="No Data",1,IF('Indicator Data imputation'!S178&lt;&gt;"",1,0))</f>
        <v>0</v>
      </c>
      <c r="S175" s="170">
        <f>IF('Indicator Data'!Z179="No Data",1,IF('Indicator Data imputation'!T178&lt;&gt;"",1,0))</f>
        <v>0</v>
      </c>
      <c r="T175" s="170">
        <f>IF('Indicator Data'!AA179="No Data",1,IF('Indicator Data imputation'!U178&lt;&gt;"",1,0))</f>
        <v>0</v>
      </c>
      <c r="U175" s="170">
        <f>IF('Indicator Data'!AB179="No Data",1,IF('Indicator Data imputation'!V178&lt;&gt;"",1,0))</f>
        <v>0</v>
      </c>
      <c r="V175" s="170">
        <f>IF('Indicator Data'!AC179="No Data",1,IF('Indicator Data imputation'!W178&lt;&gt;"",1,0))</f>
        <v>0</v>
      </c>
      <c r="W175" s="170">
        <f>IF('Indicator Data'!AD179="No Data",1,IF('Indicator Data imputation'!X178&lt;&gt;"",1,0))</f>
        <v>0</v>
      </c>
      <c r="X175" s="170">
        <f>IF('Indicator Data'!AE179="No Data",1,IF('Indicator Data imputation'!Y178&lt;&gt;"",1,0))</f>
        <v>1</v>
      </c>
      <c r="Y175" s="170">
        <f>IF('Indicator Data'!AF179="No Data",1,IF('Indicator Data imputation'!Z178&lt;&gt;"",1,0))</f>
        <v>0</v>
      </c>
      <c r="Z175" s="170">
        <f>IF('Indicator Data'!AG179="No Data",1,IF('Indicator Data imputation'!AA178&lt;&gt;"",1,0))</f>
        <v>0</v>
      </c>
      <c r="AA175" s="170">
        <f>IF('Indicator Data'!AH179="No Data",1,IF('Indicator Data imputation'!AB178&lt;&gt;"",1,0))</f>
        <v>0</v>
      </c>
      <c r="AB175" s="170">
        <f>IF('Indicator Data'!AI179="No Data",1,IF('Indicator Data imputation'!AC178&lt;&gt;"",1,0))</f>
        <v>0</v>
      </c>
      <c r="AC175" s="170">
        <f>IF('Indicator Data'!AJ179="No Data",1,IF('Indicator Data imputation'!AD178&lt;&gt;"",1,0))</f>
        <v>0</v>
      </c>
      <c r="AD175" s="170">
        <f>IF('Indicator Data'!AK179="No Data",1,IF('Indicator Data imputation'!AE178&lt;&gt;"",1,0))</f>
        <v>0</v>
      </c>
      <c r="AE175" s="170">
        <f>IF('Indicator Data'!AL179="No Data",1,IF('Indicator Data imputation'!AF178&lt;&gt;"",1,0))</f>
        <v>0</v>
      </c>
      <c r="AF175" s="170">
        <f>IF('Indicator Data'!AM179="No Data",1,IF('Indicator Data imputation'!AG178&lt;&gt;"",1,0))</f>
        <v>0</v>
      </c>
      <c r="AG175" s="170">
        <f>IF('Indicator Data'!AN179="No Data",1,IF('Indicator Data imputation'!AH178&lt;&gt;"",1,0))</f>
        <v>0</v>
      </c>
      <c r="AH175" s="170">
        <f>IF('Indicator Data'!AO179="No Data",1,IF('Indicator Data imputation'!AI178&lt;&gt;"",1,0))</f>
        <v>0</v>
      </c>
      <c r="AI175" s="170">
        <f>IF('Indicator Data'!AP179="No Data",1,IF('Indicator Data imputation'!AJ178&lt;&gt;"",1,0))</f>
        <v>0</v>
      </c>
      <c r="AJ175" s="170">
        <f>IF('Indicator Data'!AQ179="No Data",1,IF('Indicator Data imputation'!AK178&lt;&gt;"",1,0))</f>
        <v>0</v>
      </c>
      <c r="AK175" s="170">
        <f>IF('Indicator Data'!AR179="No Data",1,IF('Indicator Data imputation'!AL178&lt;&gt;"",1,0))</f>
        <v>0</v>
      </c>
      <c r="AL175" s="170">
        <f>IF('Indicator Data'!AS179="No Data",1,IF('Indicator Data imputation'!AM178&lt;&gt;"",1,0))</f>
        <v>0</v>
      </c>
      <c r="AM175" s="170">
        <f>IF('Indicator Data'!AT179="No Data",1,IF('Indicator Data imputation'!AN178&lt;&gt;"",1,0))</f>
        <v>0</v>
      </c>
      <c r="AN175" s="170">
        <f>IF('Indicator Data'!AU179="No Data",1,IF('Indicator Data imputation'!AO178&lt;&gt;"",1,0))</f>
        <v>0</v>
      </c>
      <c r="AO175" s="170">
        <f>IF('Indicator Data'!AV179="No Data",1,IF('Indicator Data imputation'!AP178&lt;&gt;"",1,0))</f>
        <v>0</v>
      </c>
      <c r="AP175" s="170">
        <f>IF('Indicator Data'!AW179="No Data",1,IF('Indicator Data imputation'!AQ178&lt;&gt;"",1,0))</f>
        <v>0</v>
      </c>
      <c r="AQ175" s="170">
        <f>IF('Indicator Data'!AX179="No Data",1,IF('Indicator Data imputation'!AR178&lt;&gt;"",1,0))</f>
        <v>0</v>
      </c>
      <c r="AR175" s="170">
        <f>IF('Indicator Data'!AY179="No Data",1,IF('Indicator Data imputation'!AS178&lt;&gt;"",1,0))</f>
        <v>0</v>
      </c>
      <c r="AS175" s="170">
        <f>IF('Indicator Data'!AZ179="No Data",1,IF('Indicator Data imputation'!AT178&lt;&gt;"",1,0))</f>
        <v>0</v>
      </c>
      <c r="AT175" s="170">
        <f>IF('Indicator Data'!BA179="No Data",1,IF('Indicator Data imputation'!AU178&lt;&gt;"",1,0))</f>
        <v>0</v>
      </c>
      <c r="AU175" s="170">
        <f>IF('Indicator Data'!BB179="No Data",1,IF('Indicator Data imputation'!AV178&lt;&gt;"",1,0))</f>
        <v>0</v>
      </c>
      <c r="AV175" s="170">
        <f>IF('Indicator Data'!BC179="No Data",1,IF('Indicator Data imputation'!AW178&lt;&gt;"",1,0))</f>
        <v>0</v>
      </c>
      <c r="AW175" s="170">
        <f>IF('Indicator Data'!BD179="No Data",1,IF('Indicator Data imputation'!AX178&lt;&gt;"",1,0))</f>
        <v>0</v>
      </c>
      <c r="AX175" s="170">
        <f>IF('Indicator Data'!BE179="No Data",1,IF('Indicator Data imputation'!AY178&lt;&gt;"",1,0))</f>
        <v>0</v>
      </c>
      <c r="AY175" s="170">
        <f>IF('Indicator Data'!BF179="No Data",1,IF('Indicator Data imputation'!AZ178&lt;&gt;"",1,0))</f>
        <v>0</v>
      </c>
      <c r="AZ175" s="170">
        <f>IF('Indicator Data'!BG179="No Data",1,IF('Indicator Data imputation'!BA178&lt;&gt;"",1,0))</f>
        <v>0</v>
      </c>
      <c r="BA175" s="5">
        <f t="shared" si="4"/>
        <v>3</v>
      </c>
      <c r="BB175" s="172">
        <f t="shared" si="5"/>
        <v>5.8823529411764705E-2</v>
      </c>
    </row>
    <row r="176" spans="1:54" x14ac:dyDescent="0.25">
      <c r="A176" s="5" t="s">
        <v>327</v>
      </c>
      <c r="B176" s="170">
        <f>IF('Indicator Data'!I180="No Data",1,IF('Indicator Data imputation'!C179&lt;&gt;"",1,0))</f>
        <v>0</v>
      </c>
      <c r="C176" s="170">
        <f>IF('Indicator Data'!J180="No Data",1,IF('Indicator Data imputation'!D179&lt;&gt;"",1,0))</f>
        <v>0</v>
      </c>
      <c r="D176" s="170">
        <f>IF('Indicator Data'!K180="No Data",1,IF('Indicator Data imputation'!E179&lt;&gt;"",1,0))</f>
        <v>0</v>
      </c>
      <c r="E176" s="170">
        <f>IF('Indicator Data'!L180="No Data",1,IF('Indicator Data imputation'!F179&lt;&gt;"",1,0))</f>
        <v>0</v>
      </c>
      <c r="F176" s="170">
        <f>IF('Indicator Data'!M180="No Data",1,IF('Indicator Data imputation'!G179&lt;&gt;"",1,0))</f>
        <v>0</v>
      </c>
      <c r="G176" s="170">
        <f>IF('Indicator Data'!N180="No Data",1,IF('Indicator Data imputation'!H179&lt;&gt;"",1,0))</f>
        <v>0</v>
      </c>
      <c r="H176" s="170">
        <f>IF('Indicator Data'!O180="No Data",1,IF('Indicator Data imputation'!I179&lt;&gt;"",1,0))</f>
        <v>0</v>
      </c>
      <c r="I176" s="170">
        <f>IF('Indicator Data'!P180="No Data",1,IF('Indicator Data imputation'!J179&lt;&gt;"",1,0))</f>
        <v>0</v>
      </c>
      <c r="J176" s="170">
        <f>IF('Indicator Data'!Q180="No Data",1,IF('Indicator Data imputation'!K179&lt;&gt;"",1,0))</f>
        <v>0</v>
      </c>
      <c r="K176" s="170">
        <f>IF('Indicator Data'!R180="No Data",1,IF('Indicator Data imputation'!L179&lt;&gt;"",1,0))</f>
        <v>0</v>
      </c>
      <c r="L176" s="170">
        <f>IF('Indicator Data'!S180="No Data",1,IF('Indicator Data imputation'!M179&lt;&gt;"",1,0))</f>
        <v>0</v>
      </c>
      <c r="M176" s="170">
        <f>IF('Indicator Data'!T180="No Data",1,IF('Indicator Data imputation'!N179&lt;&gt;"",1,0))</f>
        <v>0</v>
      </c>
      <c r="N176" s="170">
        <f>IF('Indicator Data'!U180="No Data",1,IF('Indicator Data imputation'!O179&lt;&gt;"",1,0))</f>
        <v>0</v>
      </c>
      <c r="O176" s="170">
        <f>IF('Indicator Data'!V180="No Data",1,IF('Indicator Data imputation'!P179&lt;&gt;"",1,0))</f>
        <v>0</v>
      </c>
      <c r="P176" s="170">
        <f>IF('Indicator Data'!W180="No Data",1,IF('Indicator Data imputation'!Q179&lt;&gt;"",1,0))</f>
        <v>0</v>
      </c>
      <c r="Q176" s="170">
        <f>IF('Indicator Data'!X180="No Data",1,IF('Indicator Data imputation'!R179&lt;&gt;"",1,0))</f>
        <v>0</v>
      </c>
      <c r="R176" s="170">
        <f>IF('Indicator Data'!Y180="No Data",1,IF('Indicator Data imputation'!S179&lt;&gt;"",1,0))</f>
        <v>0</v>
      </c>
      <c r="S176" s="170">
        <f>IF('Indicator Data'!Z180="No Data",1,IF('Indicator Data imputation'!T179&lt;&gt;"",1,0))</f>
        <v>0</v>
      </c>
      <c r="T176" s="170">
        <f>IF('Indicator Data'!AA180="No Data",1,IF('Indicator Data imputation'!U179&lt;&gt;"",1,0))</f>
        <v>0</v>
      </c>
      <c r="U176" s="170">
        <f>IF('Indicator Data'!AB180="No Data",1,IF('Indicator Data imputation'!V179&lt;&gt;"",1,0))</f>
        <v>0</v>
      </c>
      <c r="V176" s="170">
        <f>IF('Indicator Data'!AC180="No Data",1,IF('Indicator Data imputation'!W179&lt;&gt;"",1,0))</f>
        <v>0</v>
      </c>
      <c r="W176" s="170">
        <f>IF('Indicator Data'!AD180="No Data",1,IF('Indicator Data imputation'!X179&lt;&gt;"",1,0))</f>
        <v>0</v>
      </c>
      <c r="X176" s="170">
        <f>IF('Indicator Data'!AE180="No Data",1,IF('Indicator Data imputation'!Y179&lt;&gt;"",1,0))</f>
        <v>1</v>
      </c>
      <c r="Y176" s="170">
        <f>IF('Indicator Data'!AF180="No Data",1,IF('Indicator Data imputation'!Z179&lt;&gt;"",1,0))</f>
        <v>0</v>
      </c>
      <c r="Z176" s="170">
        <f>IF('Indicator Data'!AG180="No Data",1,IF('Indicator Data imputation'!AA179&lt;&gt;"",1,0))</f>
        <v>0</v>
      </c>
      <c r="AA176" s="170">
        <f>IF('Indicator Data'!AH180="No Data",1,IF('Indicator Data imputation'!AB179&lt;&gt;"",1,0))</f>
        <v>0</v>
      </c>
      <c r="AB176" s="170">
        <f>IF('Indicator Data'!AI180="No Data",1,IF('Indicator Data imputation'!AC179&lt;&gt;"",1,0))</f>
        <v>0</v>
      </c>
      <c r="AC176" s="170">
        <f>IF('Indicator Data'!AJ180="No Data",1,IF('Indicator Data imputation'!AD179&lt;&gt;"",1,0))</f>
        <v>0</v>
      </c>
      <c r="AD176" s="170">
        <f>IF('Indicator Data'!AK180="No Data",1,IF('Indicator Data imputation'!AE179&lt;&gt;"",1,0))</f>
        <v>0</v>
      </c>
      <c r="AE176" s="170">
        <f>IF('Indicator Data'!AL180="No Data",1,IF('Indicator Data imputation'!AF179&lt;&gt;"",1,0))</f>
        <v>0</v>
      </c>
      <c r="AF176" s="170">
        <f>IF('Indicator Data'!AM180="No Data",1,IF('Indicator Data imputation'!AG179&lt;&gt;"",1,0))</f>
        <v>0</v>
      </c>
      <c r="AG176" s="170">
        <f>IF('Indicator Data'!AN180="No Data",1,IF('Indicator Data imputation'!AH179&lt;&gt;"",1,0))</f>
        <v>0</v>
      </c>
      <c r="AH176" s="170">
        <f>IF('Indicator Data'!AO180="No Data",1,IF('Indicator Data imputation'!AI179&lt;&gt;"",1,0))</f>
        <v>0</v>
      </c>
      <c r="AI176" s="170">
        <f>IF('Indicator Data'!AP180="No Data",1,IF('Indicator Data imputation'!AJ179&lt;&gt;"",1,0))</f>
        <v>0</v>
      </c>
      <c r="AJ176" s="170">
        <f>IF('Indicator Data'!AQ180="No Data",1,IF('Indicator Data imputation'!AK179&lt;&gt;"",1,0))</f>
        <v>0</v>
      </c>
      <c r="AK176" s="170">
        <f>IF('Indicator Data'!AR180="No Data",1,IF('Indicator Data imputation'!AL179&lt;&gt;"",1,0))</f>
        <v>0</v>
      </c>
      <c r="AL176" s="170">
        <f>IF('Indicator Data'!AS180="No Data",1,IF('Indicator Data imputation'!AM179&lt;&gt;"",1,0))</f>
        <v>0</v>
      </c>
      <c r="AM176" s="170">
        <f>IF('Indicator Data'!AT180="No Data",1,IF('Indicator Data imputation'!AN179&lt;&gt;"",1,0))</f>
        <v>0</v>
      </c>
      <c r="AN176" s="170">
        <f>IF('Indicator Data'!AU180="No Data",1,IF('Indicator Data imputation'!AO179&lt;&gt;"",1,0))</f>
        <v>0</v>
      </c>
      <c r="AO176" s="170">
        <f>IF('Indicator Data'!AV180="No Data",1,IF('Indicator Data imputation'!AP179&lt;&gt;"",1,0))</f>
        <v>0</v>
      </c>
      <c r="AP176" s="170">
        <f>IF('Indicator Data'!AW180="No Data",1,IF('Indicator Data imputation'!AQ179&lt;&gt;"",1,0))</f>
        <v>0</v>
      </c>
      <c r="AQ176" s="170">
        <f>IF('Indicator Data'!AX180="No Data",1,IF('Indicator Data imputation'!AR179&lt;&gt;"",1,0))</f>
        <v>0</v>
      </c>
      <c r="AR176" s="170">
        <f>IF('Indicator Data'!AY180="No Data",1,IF('Indicator Data imputation'!AS179&lt;&gt;"",1,0))</f>
        <v>0</v>
      </c>
      <c r="AS176" s="170">
        <f>IF('Indicator Data'!AZ180="No Data",1,IF('Indicator Data imputation'!AT179&lt;&gt;"",1,0))</f>
        <v>0</v>
      </c>
      <c r="AT176" s="170">
        <f>IF('Indicator Data'!BA180="No Data",1,IF('Indicator Data imputation'!AU179&lt;&gt;"",1,0))</f>
        <v>0</v>
      </c>
      <c r="AU176" s="170">
        <f>IF('Indicator Data'!BB180="No Data",1,IF('Indicator Data imputation'!AV179&lt;&gt;"",1,0))</f>
        <v>0</v>
      </c>
      <c r="AV176" s="170">
        <f>IF('Indicator Data'!BC180="No Data",1,IF('Indicator Data imputation'!AW179&lt;&gt;"",1,0))</f>
        <v>0</v>
      </c>
      <c r="AW176" s="170">
        <f>IF('Indicator Data'!BD180="No Data",1,IF('Indicator Data imputation'!AX179&lt;&gt;"",1,0))</f>
        <v>0</v>
      </c>
      <c r="AX176" s="170">
        <f>IF('Indicator Data'!BE180="No Data",1,IF('Indicator Data imputation'!AY179&lt;&gt;"",1,0))</f>
        <v>0</v>
      </c>
      <c r="AY176" s="170">
        <f>IF('Indicator Data'!BF180="No Data",1,IF('Indicator Data imputation'!AZ179&lt;&gt;"",1,0))</f>
        <v>0</v>
      </c>
      <c r="AZ176" s="170">
        <f>IF('Indicator Data'!BG180="No Data",1,IF('Indicator Data imputation'!BA179&lt;&gt;"",1,0))</f>
        <v>0</v>
      </c>
      <c r="BA176" s="5">
        <f t="shared" si="4"/>
        <v>1</v>
      </c>
      <c r="BB176" s="172">
        <f t="shared" si="5"/>
        <v>1.9607843137254902E-2</v>
      </c>
    </row>
    <row r="177" spans="1:54" x14ac:dyDescent="0.25">
      <c r="A177" s="5" t="s">
        <v>329</v>
      </c>
      <c r="B177" s="170">
        <f>IF('Indicator Data'!I181="No Data",1,IF('Indicator Data imputation'!C180&lt;&gt;"",1,0))</f>
        <v>0</v>
      </c>
      <c r="C177" s="170">
        <f>IF('Indicator Data'!J181="No Data",1,IF('Indicator Data imputation'!D180&lt;&gt;"",1,0))</f>
        <v>0</v>
      </c>
      <c r="D177" s="170">
        <f>IF('Indicator Data'!K181="No Data",1,IF('Indicator Data imputation'!E180&lt;&gt;"",1,0))</f>
        <v>0</v>
      </c>
      <c r="E177" s="170">
        <f>IF('Indicator Data'!L181="No Data",1,IF('Indicator Data imputation'!F180&lt;&gt;"",1,0))</f>
        <v>0</v>
      </c>
      <c r="F177" s="170">
        <f>IF('Indicator Data'!M181="No Data",1,IF('Indicator Data imputation'!G180&lt;&gt;"",1,0))</f>
        <v>0</v>
      </c>
      <c r="G177" s="170">
        <f>IF('Indicator Data'!N181="No Data",1,IF('Indicator Data imputation'!H180&lt;&gt;"",1,0))</f>
        <v>0</v>
      </c>
      <c r="H177" s="170">
        <f>IF('Indicator Data'!O181="No Data",1,IF('Indicator Data imputation'!I180&lt;&gt;"",1,0))</f>
        <v>0</v>
      </c>
      <c r="I177" s="170">
        <f>IF('Indicator Data'!P181="No Data",1,IF('Indicator Data imputation'!J180&lt;&gt;"",1,0))</f>
        <v>0</v>
      </c>
      <c r="J177" s="170">
        <f>IF('Indicator Data'!Q181="No Data",1,IF('Indicator Data imputation'!K180&lt;&gt;"",1,0))</f>
        <v>0</v>
      </c>
      <c r="K177" s="170">
        <f>IF('Indicator Data'!R181="No Data",1,IF('Indicator Data imputation'!L180&lt;&gt;"",1,0))</f>
        <v>1</v>
      </c>
      <c r="L177" s="170">
        <f>IF('Indicator Data'!S181="No Data",1,IF('Indicator Data imputation'!M180&lt;&gt;"",1,0))</f>
        <v>0</v>
      </c>
      <c r="M177" s="170">
        <f>IF('Indicator Data'!T181="No Data",1,IF('Indicator Data imputation'!N180&lt;&gt;"",1,0))</f>
        <v>0</v>
      </c>
      <c r="N177" s="170">
        <f>IF('Indicator Data'!U181="No Data",1,IF('Indicator Data imputation'!O180&lt;&gt;"",1,0))</f>
        <v>0</v>
      </c>
      <c r="O177" s="170">
        <f>IF('Indicator Data'!V181="No Data",1,IF('Indicator Data imputation'!P180&lt;&gt;"",1,0))</f>
        <v>0</v>
      </c>
      <c r="P177" s="170">
        <f>IF('Indicator Data'!W181="No Data",1,IF('Indicator Data imputation'!Q180&lt;&gt;"",1,0))</f>
        <v>0</v>
      </c>
      <c r="Q177" s="170">
        <f>IF('Indicator Data'!X181="No Data",1,IF('Indicator Data imputation'!R180&lt;&gt;"",1,0))</f>
        <v>0</v>
      </c>
      <c r="R177" s="170">
        <f>IF('Indicator Data'!Y181="No Data",1,IF('Indicator Data imputation'!S180&lt;&gt;"",1,0))</f>
        <v>0</v>
      </c>
      <c r="S177" s="170">
        <f>IF('Indicator Data'!Z181="No Data",1,IF('Indicator Data imputation'!T180&lt;&gt;"",1,0))</f>
        <v>0</v>
      </c>
      <c r="T177" s="170">
        <f>IF('Indicator Data'!AA181="No Data",1,IF('Indicator Data imputation'!U180&lt;&gt;"",1,0))</f>
        <v>0</v>
      </c>
      <c r="U177" s="170">
        <f>IF('Indicator Data'!AB181="No Data",1,IF('Indicator Data imputation'!V180&lt;&gt;"",1,0))</f>
        <v>1</v>
      </c>
      <c r="V177" s="170">
        <f>IF('Indicator Data'!AC181="No Data",1,IF('Indicator Data imputation'!W180&lt;&gt;"",1,0))</f>
        <v>0</v>
      </c>
      <c r="W177" s="170">
        <f>IF('Indicator Data'!AD181="No Data",1,IF('Indicator Data imputation'!X180&lt;&gt;"",1,0))</f>
        <v>0</v>
      </c>
      <c r="X177" s="170">
        <f>IF('Indicator Data'!AE181="No Data",1,IF('Indicator Data imputation'!Y180&lt;&gt;"",1,0))</f>
        <v>0</v>
      </c>
      <c r="Y177" s="170">
        <f>IF('Indicator Data'!AF181="No Data",1,IF('Indicator Data imputation'!Z180&lt;&gt;"",1,0))</f>
        <v>0</v>
      </c>
      <c r="Z177" s="170">
        <f>IF('Indicator Data'!AG181="No Data",1,IF('Indicator Data imputation'!AA180&lt;&gt;"",1,0))</f>
        <v>0</v>
      </c>
      <c r="AA177" s="170">
        <f>IF('Indicator Data'!AH181="No Data",1,IF('Indicator Data imputation'!AB180&lt;&gt;"",1,0))</f>
        <v>0</v>
      </c>
      <c r="AB177" s="170">
        <f>IF('Indicator Data'!AI181="No Data",1,IF('Indicator Data imputation'!AC180&lt;&gt;"",1,0))</f>
        <v>0</v>
      </c>
      <c r="AC177" s="170">
        <f>IF('Indicator Data'!AJ181="No Data",1,IF('Indicator Data imputation'!AD180&lt;&gt;"",1,0))</f>
        <v>0</v>
      </c>
      <c r="AD177" s="170">
        <f>IF('Indicator Data'!AK181="No Data",1,IF('Indicator Data imputation'!AE180&lt;&gt;"",1,0))</f>
        <v>0</v>
      </c>
      <c r="AE177" s="170">
        <f>IF('Indicator Data'!AL181="No Data",1,IF('Indicator Data imputation'!AF180&lt;&gt;"",1,0))</f>
        <v>0</v>
      </c>
      <c r="AF177" s="170">
        <f>IF('Indicator Data'!AM181="No Data",1,IF('Indicator Data imputation'!AG180&lt;&gt;"",1,0))</f>
        <v>0</v>
      </c>
      <c r="AG177" s="170">
        <f>IF('Indicator Data'!AN181="No Data",1,IF('Indicator Data imputation'!AH180&lt;&gt;"",1,0))</f>
        <v>0</v>
      </c>
      <c r="AH177" s="170">
        <f>IF('Indicator Data'!AO181="No Data",1,IF('Indicator Data imputation'!AI180&lt;&gt;"",1,0))</f>
        <v>0</v>
      </c>
      <c r="AI177" s="170">
        <f>IF('Indicator Data'!AP181="No Data",1,IF('Indicator Data imputation'!AJ180&lt;&gt;"",1,0))</f>
        <v>0</v>
      </c>
      <c r="AJ177" s="170">
        <f>IF('Indicator Data'!AQ181="No Data",1,IF('Indicator Data imputation'!AK180&lt;&gt;"",1,0))</f>
        <v>0</v>
      </c>
      <c r="AK177" s="170">
        <f>IF('Indicator Data'!AR181="No Data",1,IF('Indicator Data imputation'!AL180&lt;&gt;"",1,0))</f>
        <v>0</v>
      </c>
      <c r="AL177" s="170">
        <f>IF('Indicator Data'!AS181="No Data",1,IF('Indicator Data imputation'!AM180&lt;&gt;"",1,0))</f>
        <v>0</v>
      </c>
      <c r="AM177" s="170">
        <f>IF('Indicator Data'!AT181="No Data",1,IF('Indicator Data imputation'!AN180&lt;&gt;"",1,0))</f>
        <v>0</v>
      </c>
      <c r="AN177" s="170">
        <f>IF('Indicator Data'!AU181="No Data",1,IF('Indicator Data imputation'!AO180&lt;&gt;"",1,0))</f>
        <v>0</v>
      </c>
      <c r="AO177" s="170">
        <f>IF('Indicator Data'!AV181="No Data",1,IF('Indicator Data imputation'!AP180&lt;&gt;"",1,0))</f>
        <v>0</v>
      </c>
      <c r="AP177" s="170">
        <f>IF('Indicator Data'!AW181="No Data",1,IF('Indicator Data imputation'!AQ180&lt;&gt;"",1,0))</f>
        <v>0</v>
      </c>
      <c r="AQ177" s="170">
        <f>IF('Indicator Data'!AX181="No Data",1,IF('Indicator Data imputation'!AR180&lt;&gt;"",1,0))</f>
        <v>0</v>
      </c>
      <c r="AR177" s="170">
        <f>IF('Indicator Data'!AY181="No Data",1,IF('Indicator Data imputation'!AS180&lt;&gt;"",1,0))</f>
        <v>0</v>
      </c>
      <c r="AS177" s="170">
        <f>IF('Indicator Data'!AZ181="No Data",1,IF('Indicator Data imputation'!AT180&lt;&gt;"",1,0))</f>
        <v>0</v>
      </c>
      <c r="AT177" s="170">
        <f>IF('Indicator Data'!BA181="No Data",1,IF('Indicator Data imputation'!AU180&lt;&gt;"",1,0))</f>
        <v>0</v>
      </c>
      <c r="AU177" s="170">
        <f>IF('Indicator Data'!BB181="No Data",1,IF('Indicator Data imputation'!AV180&lt;&gt;"",1,0))</f>
        <v>0</v>
      </c>
      <c r="AV177" s="170">
        <f>IF('Indicator Data'!BC181="No Data",1,IF('Indicator Data imputation'!AW180&lt;&gt;"",1,0))</f>
        <v>0</v>
      </c>
      <c r="AW177" s="170">
        <f>IF('Indicator Data'!BD181="No Data",1,IF('Indicator Data imputation'!AX180&lt;&gt;"",1,0))</f>
        <v>0</v>
      </c>
      <c r="AX177" s="170">
        <f>IF('Indicator Data'!BE181="No Data",1,IF('Indicator Data imputation'!AY180&lt;&gt;"",1,0))</f>
        <v>0</v>
      </c>
      <c r="AY177" s="170">
        <f>IF('Indicator Data'!BF181="No Data",1,IF('Indicator Data imputation'!AZ180&lt;&gt;"",1,0))</f>
        <v>0</v>
      </c>
      <c r="AZ177" s="170">
        <f>IF('Indicator Data'!BG181="No Data",1,IF('Indicator Data imputation'!BA180&lt;&gt;"",1,0))</f>
        <v>0</v>
      </c>
      <c r="BA177" s="5">
        <f t="shared" si="4"/>
        <v>2</v>
      </c>
      <c r="BB177" s="172">
        <f t="shared" si="5"/>
        <v>3.9215686274509803E-2</v>
      </c>
    </row>
    <row r="178" spans="1:54" x14ac:dyDescent="0.25">
      <c r="A178" s="5" t="s">
        <v>331</v>
      </c>
      <c r="B178" s="170">
        <f>IF('Indicator Data'!I182="No Data",1,IF('Indicator Data imputation'!C181&lt;&gt;"",1,0))</f>
        <v>0</v>
      </c>
      <c r="C178" s="170">
        <f>IF('Indicator Data'!J182="No Data",1,IF('Indicator Data imputation'!D181&lt;&gt;"",1,0))</f>
        <v>0</v>
      </c>
      <c r="D178" s="170">
        <f>IF('Indicator Data'!K182="No Data",1,IF('Indicator Data imputation'!E181&lt;&gt;"",1,0))</f>
        <v>0</v>
      </c>
      <c r="E178" s="170">
        <f>IF('Indicator Data'!L182="No Data",1,IF('Indicator Data imputation'!F181&lt;&gt;"",1,0))</f>
        <v>0</v>
      </c>
      <c r="F178" s="170">
        <f>IF('Indicator Data'!M182="No Data",1,IF('Indicator Data imputation'!G181&lt;&gt;"",1,0))</f>
        <v>0</v>
      </c>
      <c r="G178" s="170">
        <f>IF('Indicator Data'!N182="No Data",1,IF('Indicator Data imputation'!H181&lt;&gt;"",1,0))</f>
        <v>0</v>
      </c>
      <c r="H178" s="170">
        <f>IF('Indicator Data'!O182="No Data",1,IF('Indicator Data imputation'!I181&lt;&gt;"",1,0))</f>
        <v>0</v>
      </c>
      <c r="I178" s="170">
        <f>IF('Indicator Data'!P182="No Data",1,IF('Indicator Data imputation'!J181&lt;&gt;"",1,0))</f>
        <v>0</v>
      </c>
      <c r="J178" s="170">
        <f>IF('Indicator Data'!Q182="No Data",1,IF('Indicator Data imputation'!K181&lt;&gt;"",1,0))</f>
        <v>0</v>
      </c>
      <c r="K178" s="170">
        <f>IF('Indicator Data'!R182="No Data",1,IF('Indicator Data imputation'!L181&lt;&gt;"",1,0))</f>
        <v>0</v>
      </c>
      <c r="L178" s="170">
        <f>IF('Indicator Data'!S182="No Data",1,IF('Indicator Data imputation'!M181&lt;&gt;"",1,0))</f>
        <v>0</v>
      </c>
      <c r="M178" s="170">
        <f>IF('Indicator Data'!T182="No Data",1,IF('Indicator Data imputation'!N181&lt;&gt;"",1,0))</f>
        <v>0</v>
      </c>
      <c r="N178" s="170">
        <f>IF('Indicator Data'!U182="No Data",1,IF('Indicator Data imputation'!O181&lt;&gt;"",1,0))</f>
        <v>0</v>
      </c>
      <c r="O178" s="170">
        <f>IF('Indicator Data'!V182="No Data",1,IF('Indicator Data imputation'!P181&lt;&gt;"",1,0))</f>
        <v>0</v>
      </c>
      <c r="P178" s="170">
        <f>IF('Indicator Data'!W182="No Data",1,IF('Indicator Data imputation'!Q181&lt;&gt;"",1,0))</f>
        <v>0</v>
      </c>
      <c r="Q178" s="170">
        <f>IF('Indicator Data'!X182="No Data",1,IF('Indicator Data imputation'!R181&lt;&gt;"",1,0))</f>
        <v>1</v>
      </c>
      <c r="R178" s="170">
        <f>IF('Indicator Data'!Y182="No Data",1,IF('Indicator Data imputation'!S181&lt;&gt;"",1,0))</f>
        <v>0</v>
      </c>
      <c r="S178" s="170">
        <f>IF('Indicator Data'!Z182="No Data",1,IF('Indicator Data imputation'!T181&lt;&gt;"",1,0))</f>
        <v>0</v>
      </c>
      <c r="T178" s="170">
        <f>IF('Indicator Data'!AA182="No Data",1,IF('Indicator Data imputation'!U181&lt;&gt;"",1,0))</f>
        <v>0</v>
      </c>
      <c r="U178" s="170">
        <f>IF('Indicator Data'!AB182="No Data",1,IF('Indicator Data imputation'!V181&lt;&gt;"",1,0))</f>
        <v>1</v>
      </c>
      <c r="V178" s="170">
        <f>IF('Indicator Data'!AC182="No Data",1,IF('Indicator Data imputation'!W181&lt;&gt;"",1,0))</f>
        <v>0</v>
      </c>
      <c r="W178" s="170">
        <f>IF('Indicator Data'!AD182="No Data",1,IF('Indicator Data imputation'!X181&lt;&gt;"",1,0))</f>
        <v>0</v>
      </c>
      <c r="X178" s="170">
        <f>IF('Indicator Data'!AE182="No Data",1,IF('Indicator Data imputation'!Y181&lt;&gt;"",1,0))</f>
        <v>1</v>
      </c>
      <c r="Y178" s="170">
        <f>IF('Indicator Data'!AF182="No Data",1,IF('Indicator Data imputation'!Z181&lt;&gt;"",1,0))</f>
        <v>1</v>
      </c>
      <c r="Z178" s="170">
        <f>IF('Indicator Data'!AG182="No Data",1,IF('Indicator Data imputation'!AA181&lt;&gt;"",1,0))</f>
        <v>1</v>
      </c>
      <c r="AA178" s="170">
        <f>IF('Indicator Data'!AH182="No Data",1,IF('Indicator Data imputation'!AB181&lt;&gt;"",1,0))</f>
        <v>0</v>
      </c>
      <c r="AB178" s="170">
        <f>IF('Indicator Data'!AI182="No Data",1,IF('Indicator Data imputation'!AC181&lt;&gt;"",1,0))</f>
        <v>0</v>
      </c>
      <c r="AC178" s="170">
        <f>IF('Indicator Data'!AJ182="No Data",1,IF('Indicator Data imputation'!AD181&lt;&gt;"",1,0))</f>
        <v>0</v>
      </c>
      <c r="AD178" s="170">
        <f>IF('Indicator Data'!AK182="No Data",1,IF('Indicator Data imputation'!AE181&lt;&gt;"",1,0))</f>
        <v>0</v>
      </c>
      <c r="AE178" s="170">
        <f>IF('Indicator Data'!AL182="No Data",1,IF('Indicator Data imputation'!AF181&lt;&gt;"",1,0))</f>
        <v>0</v>
      </c>
      <c r="AF178" s="170">
        <f>IF('Indicator Data'!AM182="No Data",1,IF('Indicator Data imputation'!AG181&lt;&gt;"",1,0))</f>
        <v>0</v>
      </c>
      <c r="AG178" s="170">
        <f>IF('Indicator Data'!AN182="No Data",1,IF('Indicator Data imputation'!AH181&lt;&gt;"",1,0))</f>
        <v>0</v>
      </c>
      <c r="AH178" s="170">
        <f>IF('Indicator Data'!AO182="No Data",1,IF('Indicator Data imputation'!AI181&lt;&gt;"",1,0))</f>
        <v>0</v>
      </c>
      <c r="AI178" s="170">
        <f>IF('Indicator Data'!AP182="No Data",1,IF('Indicator Data imputation'!AJ181&lt;&gt;"",1,0))</f>
        <v>1</v>
      </c>
      <c r="AJ178" s="170">
        <f>IF('Indicator Data'!AQ182="No Data",1,IF('Indicator Data imputation'!AK181&lt;&gt;"",1,0))</f>
        <v>1</v>
      </c>
      <c r="AK178" s="170">
        <f>IF('Indicator Data'!AR182="No Data",1,IF('Indicator Data imputation'!AL181&lt;&gt;"",1,0))</f>
        <v>1</v>
      </c>
      <c r="AL178" s="170">
        <f>IF('Indicator Data'!AS182="No Data",1,IF('Indicator Data imputation'!AM181&lt;&gt;"",1,0))</f>
        <v>0</v>
      </c>
      <c r="AM178" s="170">
        <f>IF('Indicator Data'!AT182="No Data",1,IF('Indicator Data imputation'!AN181&lt;&gt;"",1,0))</f>
        <v>0</v>
      </c>
      <c r="AN178" s="170">
        <f>IF('Indicator Data'!AU182="No Data",1,IF('Indicator Data imputation'!AO181&lt;&gt;"",1,0))</f>
        <v>0</v>
      </c>
      <c r="AO178" s="170">
        <f>IF('Indicator Data'!AV182="No Data",1,IF('Indicator Data imputation'!AP181&lt;&gt;"",1,0))</f>
        <v>0</v>
      </c>
      <c r="AP178" s="170">
        <f>IF('Indicator Data'!AW182="No Data",1,IF('Indicator Data imputation'!AQ181&lt;&gt;"",1,0))</f>
        <v>0</v>
      </c>
      <c r="AQ178" s="170">
        <f>IF('Indicator Data'!AX182="No Data",1,IF('Indicator Data imputation'!AR181&lt;&gt;"",1,0))</f>
        <v>0</v>
      </c>
      <c r="AR178" s="170">
        <f>IF('Indicator Data'!AY182="No Data",1,IF('Indicator Data imputation'!AS181&lt;&gt;"",1,0))</f>
        <v>0</v>
      </c>
      <c r="AS178" s="170">
        <f>IF('Indicator Data'!AZ182="No Data",1,IF('Indicator Data imputation'!AT181&lt;&gt;"",1,0))</f>
        <v>0</v>
      </c>
      <c r="AT178" s="170">
        <f>IF('Indicator Data'!BA182="No Data",1,IF('Indicator Data imputation'!AU181&lt;&gt;"",1,0))</f>
        <v>0</v>
      </c>
      <c r="AU178" s="170">
        <f>IF('Indicator Data'!BB182="No Data",1,IF('Indicator Data imputation'!AV181&lt;&gt;"",1,0))</f>
        <v>0</v>
      </c>
      <c r="AV178" s="170">
        <f>IF('Indicator Data'!BC182="No Data",1,IF('Indicator Data imputation'!AW181&lt;&gt;"",1,0))</f>
        <v>0</v>
      </c>
      <c r="AW178" s="170">
        <f>IF('Indicator Data'!BD182="No Data",1,IF('Indicator Data imputation'!AX181&lt;&gt;"",1,0))</f>
        <v>0</v>
      </c>
      <c r="AX178" s="170">
        <f>IF('Indicator Data'!BE182="No Data",1,IF('Indicator Data imputation'!AY181&lt;&gt;"",1,0))</f>
        <v>0</v>
      </c>
      <c r="AY178" s="170">
        <f>IF('Indicator Data'!BF182="No Data",1,IF('Indicator Data imputation'!AZ181&lt;&gt;"",1,0))</f>
        <v>0</v>
      </c>
      <c r="AZ178" s="170">
        <f>IF('Indicator Data'!BG182="No Data",1,IF('Indicator Data imputation'!BA181&lt;&gt;"",1,0))</f>
        <v>0</v>
      </c>
      <c r="BA178" s="5">
        <f t="shared" si="4"/>
        <v>8</v>
      </c>
      <c r="BB178" s="172">
        <f t="shared" si="5"/>
        <v>0.15686274509803921</v>
      </c>
    </row>
    <row r="179" spans="1:54" x14ac:dyDescent="0.25">
      <c r="A179" s="5" t="s">
        <v>333</v>
      </c>
      <c r="B179" s="170">
        <f>IF('Indicator Data'!I183="No Data",1,IF('Indicator Data imputation'!C182&lt;&gt;"",1,0))</f>
        <v>0</v>
      </c>
      <c r="C179" s="170">
        <f>IF('Indicator Data'!J183="No Data",1,IF('Indicator Data imputation'!D182&lt;&gt;"",1,0))</f>
        <v>0</v>
      </c>
      <c r="D179" s="170">
        <f>IF('Indicator Data'!K183="No Data",1,IF('Indicator Data imputation'!E182&lt;&gt;"",1,0))</f>
        <v>0</v>
      </c>
      <c r="E179" s="170">
        <f>IF('Indicator Data'!L183="No Data",1,IF('Indicator Data imputation'!F182&lt;&gt;"",1,0))</f>
        <v>1</v>
      </c>
      <c r="F179" s="170">
        <f>IF('Indicator Data'!M183="No Data",1,IF('Indicator Data imputation'!G182&lt;&gt;"",1,0))</f>
        <v>0</v>
      </c>
      <c r="G179" s="170">
        <f>IF('Indicator Data'!N183="No Data",1,IF('Indicator Data imputation'!H182&lt;&gt;"",1,0))</f>
        <v>0</v>
      </c>
      <c r="H179" s="170">
        <f>IF('Indicator Data'!O183="No Data",1,IF('Indicator Data imputation'!I182&lt;&gt;"",1,0))</f>
        <v>0</v>
      </c>
      <c r="I179" s="170">
        <f>IF('Indicator Data'!P183="No Data",1,IF('Indicator Data imputation'!J182&lt;&gt;"",1,0))</f>
        <v>0</v>
      </c>
      <c r="J179" s="170">
        <f>IF('Indicator Data'!Q183="No Data",1,IF('Indicator Data imputation'!K182&lt;&gt;"",1,0))</f>
        <v>1</v>
      </c>
      <c r="K179" s="170">
        <f>IF('Indicator Data'!R183="No Data",1,IF('Indicator Data imputation'!L182&lt;&gt;"",1,0))</f>
        <v>1</v>
      </c>
      <c r="L179" s="170">
        <f>IF('Indicator Data'!S183="No Data",1,IF('Indicator Data imputation'!M182&lt;&gt;"",1,0))</f>
        <v>0</v>
      </c>
      <c r="M179" s="170">
        <f>IF('Indicator Data'!T183="No Data",1,IF('Indicator Data imputation'!N182&lt;&gt;"",1,0))</f>
        <v>0</v>
      </c>
      <c r="N179" s="170">
        <f>IF('Indicator Data'!U183="No Data",1,IF('Indicator Data imputation'!O182&lt;&gt;"",1,0))</f>
        <v>0</v>
      </c>
      <c r="O179" s="170">
        <f>IF('Indicator Data'!V183="No Data",1,IF('Indicator Data imputation'!P182&lt;&gt;"",1,0))</f>
        <v>0</v>
      </c>
      <c r="P179" s="170">
        <f>IF('Indicator Data'!W183="No Data",1,IF('Indicator Data imputation'!Q182&lt;&gt;"",1,0))</f>
        <v>1</v>
      </c>
      <c r="Q179" s="170">
        <f>IF('Indicator Data'!X183="No Data",1,IF('Indicator Data imputation'!R182&lt;&gt;"",1,0))</f>
        <v>0</v>
      </c>
      <c r="R179" s="170">
        <f>IF('Indicator Data'!Y183="No Data",1,IF('Indicator Data imputation'!S182&lt;&gt;"",1,0))</f>
        <v>0</v>
      </c>
      <c r="S179" s="170">
        <f>IF('Indicator Data'!Z183="No Data",1,IF('Indicator Data imputation'!T182&lt;&gt;"",1,0))</f>
        <v>0</v>
      </c>
      <c r="T179" s="170">
        <f>IF('Indicator Data'!AA183="No Data",1,IF('Indicator Data imputation'!U182&lt;&gt;"",1,0))</f>
        <v>0</v>
      </c>
      <c r="U179" s="170">
        <f>IF('Indicator Data'!AB183="No Data",1,IF('Indicator Data imputation'!V182&lt;&gt;"",1,0))</f>
        <v>1</v>
      </c>
      <c r="V179" s="170">
        <f>IF('Indicator Data'!AC183="No Data",1,IF('Indicator Data imputation'!W182&lt;&gt;"",1,0))</f>
        <v>0</v>
      </c>
      <c r="W179" s="170">
        <f>IF('Indicator Data'!AD183="No Data",1,IF('Indicator Data imputation'!X182&lt;&gt;"",1,0))</f>
        <v>1</v>
      </c>
      <c r="X179" s="170">
        <f>IF('Indicator Data'!AE183="No Data",1,IF('Indicator Data imputation'!Y182&lt;&gt;"",1,0))</f>
        <v>1</v>
      </c>
      <c r="Y179" s="170">
        <f>IF('Indicator Data'!AF183="No Data",1,IF('Indicator Data imputation'!Z182&lt;&gt;"",1,0))</f>
        <v>1</v>
      </c>
      <c r="Z179" s="170">
        <f>IF('Indicator Data'!AG183="No Data",1,IF('Indicator Data imputation'!AA182&lt;&gt;"",1,0))</f>
        <v>1</v>
      </c>
      <c r="AA179" s="170">
        <f>IF('Indicator Data'!AH183="No Data",1,IF('Indicator Data imputation'!AB182&lt;&gt;"",1,0))</f>
        <v>0</v>
      </c>
      <c r="AB179" s="170">
        <f>IF('Indicator Data'!AI183="No Data",1,IF('Indicator Data imputation'!AC182&lt;&gt;"",1,0))</f>
        <v>0</v>
      </c>
      <c r="AC179" s="170">
        <f>IF('Indicator Data'!AJ183="No Data",1,IF('Indicator Data imputation'!AD182&lt;&gt;"",1,0))</f>
        <v>0</v>
      </c>
      <c r="AD179" s="170">
        <f>IF('Indicator Data'!AK183="No Data",1,IF('Indicator Data imputation'!AE182&lt;&gt;"",1,0))</f>
        <v>0</v>
      </c>
      <c r="AE179" s="170">
        <f>IF('Indicator Data'!AL183="No Data",1,IF('Indicator Data imputation'!AF182&lt;&gt;"",1,0))</f>
        <v>0</v>
      </c>
      <c r="AF179" s="170">
        <f>IF('Indicator Data'!AM183="No Data",1,IF('Indicator Data imputation'!AG182&lt;&gt;"",1,0))</f>
        <v>0</v>
      </c>
      <c r="AG179" s="170">
        <f>IF('Indicator Data'!AN183="No Data",1,IF('Indicator Data imputation'!AH182&lt;&gt;"",1,0))</f>
        <v>0</v>
      </c>
      <c r="AH179" s="170">
        <f>IF('Indicator Data'!AO183="No Data",1,IF('Indicator Data imputation'!AI182&lt;&gt;"",1,0))</f>
        <v>0</v>
      </c>
      <c r="AI179" s="170">
        <f>IF('Indicator Data'!AP183="No Data",1,IF('Indicator Data imputation'!AJ182&lt;&gt;"",1,0))</f>
        <v>1</v>
      </c>
      <c r="AJ179" s="170">
        <f>IF('Indicator Data'!AQ183="No Data",1,IF('Indicator Data imputation'!AK182&lt;&gt;"",1,0))</f>
        <v>1</v>
      </c>
      <c r="AK179" s="170">
        <f>IF('Indicator Data'!AR183="No Data",1,IF('Indicator Data imputation'!AL182&lt;&gt;"",1,0))</f>
        <v>1</v>
      </c>
      <c r="AL179" s="170">
        <f>IF('Indicator Data'!AS183="No Data",1,IF('Indicator Data imputation'!AM182&lt;&gt;"",1,0))</f>
        <v>0</v>
      </c>
      <c r="AM179" s="170">
        <f>IF('Indicator Data'!AT183="No Data",1,IF('Indicator Data imputation'!AN182&lt;&gt;"",1,0))</f>
        <v>1</v>
      </c>
      <c r="AN179" s="170">
        <f>IF('Indicator Data'!AU183="No Data",1,IF('Indicator Data imputation'!AO182&lt;&gt;"",1,0))</f>
        <v>1</v>
      </c>
      <c r="AO179" s="170">
        <f>IF('Indicator Data'!AV183="No Data",1,IF('Indicator Data imputation'!AP182&lt;&gt;"",1,0))</f>
        <v>1</v>
      </c>
      <c r="AP179" s="170">
        <f>IF('Indicator Data'!AW183="No Data",1,IF('Indicator Data imputation'!AQ182&lt;&gt;"",1,0))</f>
        <v>0</v>
      </c>
      <c r="AQ179" s="170">
        <f>IF('Indicator Data'!AX183="No Data",1,IF('Indicator Data imputation'!AR182&lt;&gt;"",1,0))</f>
        <v>0</v>
      </c>
      <c r="AR179" s="170">
        <f>IF('Indicator Data'!AY183="No Data",1,IF('Indicator Data imputation'!AS182&lt;&gt;"",1,0))</f>
        <v>0</v>
      </c>
      <c r="AS179" s="170">
        <f>IF('Indicator Data'!AZ183="No Data",1,IF('Indicator Data imputation'!AT182&lt;&gt;"",1,0))</f>
        <v>0</v>
      </c>
      <c r="AT179" s="170">
        <f>IF('Indicator Data'!BA183="No Data",1,IF('Indicator Data imputation'!AU182&lt;&gt;"",1,0))</f>
        <v>0</v>
      </c>
      <c r="AU179" s="170">
        <f>IF('Indicator Data'!BB183="No Data",1,IF('Indicator Data imputation'!AV182&lt;&gt;"",1,0))</f>
        <v>0</v>
      </c>
      <c r="AV179" s="170">
        <f>IF('Indicator Data'!BC183="No Data",1,IF('Indicator Data imputation'!AW182&lt;&gt;"",1,0))</f>
        <v>0</v>
      </c>
      <c r="AW179" s="170">
        <f>IF('Indicator Data'!BD183="No Data",1,IF('Indicator Data imputation'!AX182&lt;&gt;"",1,0))</f>
        <v>0</v>
      </c>
      <c r="AX179" s="170">
        <f>IF('Indicator Data'!BE183="No Data",1,IF('Indicator Data imputation'!AY182&lt;&gt;"",1,0))</f>
        <v>0</v>
      </c>
      <c r="AY179" s="170">
        <f>IF('Indicator Data'!BF183="No Data",1,IF('Indicator Data imputation'!AZ182&lt;&gt;"",1,0))</f>
        <v>0</v>
      </c>
      <c r="AZ179" s="170">
        <f>IF('Indicator Data'!BG183="No Data",1,IF('Indicator Data imputation'!BA182&lt;&gt;"",1,0))</f>
        <v>0</v>
      </c>
      <c r="BA179" s="5">
        <f t="shared" si="4"/>
        <v>15</v>
      </c>
      <c r="BB179" s="172">
        <f t="shared" si="5"/>
        <v>0.29411764705882354</v>
      </c>
    </row>
    <row r="180" spans="1:54" x14ac:dyDescent="0.25">
      <c r="A180" s="5" t="s">
        <v>335</v>
      </c>
      <c r="B180" s="170">
        <f>IF('Indicator Data'!I184="No Data",1,IF('Indicator Data imputation'!C183&lt;&gt;"",1,0))</f>
        <v>0</v>
      </c>
      <c r="C180" s="170">
        <f>IF('Indicator Data'!J184="No Data",1,IF('Indicator Data imputation'!D183&lt;&gt;"",1,0))</f>
        <v>0</v>
      </c>
      <c r="D180" s="170">
        <f>IF('Indicator Data'!K184="No Data",1,IF('Indicator Data imputation'!E183&lt;&gt;"",1,0))</f>
        <v>0</v>
      </c>
      <c r="E180" s="170">
        <f>IF('Indicator Data'!L184="No Data",1,IF('Indicator Data imputation'!F183&lt;&gt;"",1,0))</f>
        <v>0</v>
      </c>
      <c r="F180" s="170">
        <f>IF('Indicator Data'!M184="No Data",1,IF('Indicator Data imputation'!G183&lt;&gt;"",1,0))</f>
        <v>0</v>
      </c>
      <c r="G180" s="170">
        <f>IF('Indicator Data'!N184="No Data",1,IF('Indicator Data imputation'!H183&lt;&gt;"",1,0))</f>
        <v>0</v>
      </c>
      <c r="H180" s="170">
        <f>IF('Indicator Data'!O184="No Data",1,IF('Indicator Data imputation'!I183&lt;&gt;"",1,0))</f>
        <v>0</v>
      </c>
      <c r="I180" s="170">
        <f>IF('Indicator Data'!P184="No Data",1,IF('Indicator Data imputation'!J183&lt;&gt;"",1,0))</f>
        <v>0</v>
      </c>
      <c r="J180" s="170">
        <f>IF('Indicator Data'!Q184="No Data",1,IF('Indicator Data imputation'!K183&lt;&gt;"",1,0))</f>
        <v>0</v>
      </c>
      <c r="K180" s="170">
        <f>IF('Indicator Data'!R184="No Data",1,IF('Indicator Data imputation'!L183&lt;&gt;"",1,0))</f>
        <v>0</v>
      </c>
      <c r="L180" s="170">
        <f>IF('Indicator Data'!S184="No Data",1,IF('Indicator Data imputation'!M183&lt;&gt;"",1,0))</f>
        <v>0</v>
      </c>
      <c r="M180" s="170">
        <f>IF('Indicator Data'!T184="No Data",1,IF('Indicator Data imputation'!N183&lt;&gt;"",1,0))</f>
        <v>0</v>
      </c>
      <c r="N180" s="170">
        <f>IF('Indicator Data'!U184="No Data",1,IF('Indicator Data imputation'!O183&lt;&gt;"",1,0))</f>
        <v>0</v>
      </c>
      <c r="O180" s="170">
        <f>IF('Indicator Data'!V184="No Data",1,IF('Indicator Data imputation'!P183&lt;&gt;"",1,0))</f>
        <v>0</v>
      </c>
      <c r="P180" s="170">
        <f>IF('Indicator Data'!W184="No Data",1,IF('Indicator Data imputation'!Q183&lt;&gt;"",1,0))</f>
        <v>0</v>
      </c>
      <c r="Q180" s="170">
        <f>IF('Indicator Data'!X184="No Data",1,IF('Indicator Data imputation'!R183&lt;&gt;"",1,0))</f>
        <v>0</v>
      </c>
      <c r="R180" s="170">
        <f>IF('Indicator Data'!Y184="No Data",1,IF('Indicator Data imputation'!S183&lt;&gt;"",1,0))</f>
        <v>0</v>
      </c>
      <c r="S180" s="170">
        <f>IF('Indicator Data'!Z184="No Data",1,IF('Indicator Data imputation'!T183&lt;&gt;"",1,0))</f>
        <v>0</v>
      </c>
      <c r="T180" s="170">
        <f>IF('Indicator Data'!AA184="No Data",1,IF('Indicator Data imputation'!U183&lt;&gt;"",1,0))</f>
        <v>0</v>
      </c>
      <c r="U180" s="170">
        <f>IF('Indicator Data'!AB184="No Data",1,IF('Indicator Data imputation'!V183&lt;&gt;"",1,0))</f>
        <v>0</v>
      </c>
      <c r="V180" s="170">
        <f>IF('Indicator Data'!AC184="No Data",1,IF('Indicator Data imputation'!W183&lt;&gt;"",1,0))</f>
        <v>0</v>
      </c>
      <c r="W180" s="170">
        <f>IF('Indicator Data'!AD184="No Data",1,IF('Indicator Data imputation'!X183&lt;&gt;"",1,0))</f>
        <v>0</v>
      </c>
      <c r="X180" s="170">
        <f>IF('Indicator Data'!AE184="No Data",1,IF('Indicator Data imputation'!Y183&lt;&gt;"",1,0))</f>
        <v>0</v>
      </c>
      <c r="Y180" s="170">
        <f>IF('Indicator Data'!AF184="No Data",1,IF('Indicator Data imputation'!Z183&lt;&gt;"",1,0))</f>
        <v>0</v>
      </c>
      <c r="Z180" s="170">
        <f>IF('Indicator Data'!AG184="No Data",1,IF('Indicator Data imputation'!AA183&lt;&gt;"",1,0))</f>
        <v>0</v>
      </c>
      <c r="AA180" s="170">
        <f>IF('Indicator Data'!AH184="No Data",1,IF('Indicator Data imputation'!AB183&lt;&gt;"",1,0))</f>
        <v>0</v>
      </c>
      <c r="AB180" s="170">
        <f>IF('Indicator Data'!AI184="No Data",1,IF('Indicator Data imputation'!AC183&lt;&gt;"",1,0))</f>
        <v>0</v>
      </c>
      <c r="AC180" s="170">
        <f>IF('Indicator Data'!AJ184="No Data",1,IF('Indicator Data imputation'!AD183&lt;&gt;"",1,0))</f>
        <v>0</v>
      </c>
      <c r="AD180" s="170">
        <f>IF('Indicator Data'!AK184="No Data",1,IF('Indicator Data imputation'!AE183&lt;&gt;"",1,0))</f>
        <v>0</v>
      </c>
      <c r="AE180" s="170">
        <f>IF('Indicator Data'!AL184="No Data",1,IF('Indicator Data imputation'!AF183&lt;&gt;"",1,0))</f>
        <v>0</v>
      </c>
      <c r="AF180" s="170">
        <f>IF('Indicator Data'!AM184="No Data",1,IF('Indicator Data imputation'!AG183&lt;&gt;"",1,0))</f>
        <v>0</v>
      </c>
      <c r="AG180" s="170">
        <f>IF('Indicator Data'!AN184="No Data",1,IF('Indicator Data imputation'!AH183&lt;&gt;"",1,0))</f>
        <v>0</v>
      </c>
      <c r="AH180" s="170">
        <f>IF('Indicator Data'!AO184="No Data",1,IF('Indicator Data imputation'!AI183&lt;&gt;"",1,0))</f>
        <v>0</v>
      </c>
      <c r="AI180" s="170">
        <f>IF('Indicator Data'!AP184="No Data",1,IF('Indicator Data imputation'!AJ183&lt;&gt;"",1,0))</f>
        <v>0</v>
      </c>
      <c r="AJ180" s="170">
        <f>IF('Indicator Data'!AQ184="No Data",1,IF('Indicator Data imputation'!AK183&lt;&gt;"",1,0))</f>
        <v>0</v>
      </c>
      <c r="AK180" s="170">
        <f>IF('Indicator Data'!AR184="No Data",1,IF('Indicator Data imputation'!AL183&lt;&gt;"",1,0))</f>
        <v>1</v>
      </c>
      <c r="AL180" s="170">
        <f>IF('Indicator Data'!AS184="No Data",1,IF('Indicator Data imputation'!AM183&lt;&gt;"",1,0))</f>
        <v>0</v>
      </c>
      <c r="AM180" s="170">
        <f>IF('Indicator Data'!AT184="No Data",1,IF('Indicator Data imputation'!AN183&lt;&gt;"",1,0))</f>
        <v>0</v>
      </c>
      <c r="AN180" s="170">
        <f>IF('Indicator Data'!AU184="No Data",1,IF('Indicator Data imputation'!AO183&lt;&gt;"",1,0))</f>
        <v>0</v>
      </c>
      <c r="AO180" s="170">
        <f>IF('Indicator Data'!AV184="No Data",1,IF('Indicator Data imputation'!AP183&lt;&gt;"",1,0))</f>
        <v>0</v>
      </c>
      <c r="AP180" s="170">
        <f>IF('Indicator Data'!AW184="No Data",1,IF('Indicator Data imputation'!AQ183&lt;&gt;"",1,0))</f>
        <v>0</v>
      </c>
      <c r="AQ180" s="170">
        <f>IF('Indicator Data'!AX184="No Data",1,IF('Indicator Data imputation'!AR183&lt;&gt;"",1,0))</f>
        <v>0</v>
      </c>
      <c r="AR180" s="170">
        <f>IF('Indicator Data'!AY184="No Data",1,IF('Indicator Data imputation'!AS183&lt;&gt;"",1,0))</f>
        <v>0</v>
      </c>
      <c r="AS180" s="170">
        <f>IF('Indicator Data'!AZ184="No Data",1,IF('Indicator Data imputation'!AT183&lt;&gt;"",1,0))</f>
        <v>0</v>
      </c>
      <c r="AT180" s="170">
        <f>IF('Indicator Data'!BA184="No Data",1,IF('Indicator Data imputation'!AU183&lt;&gt;"",1,0))</f>
        <v>0</v>
      </c>
      <c r="AU180" s="170">
        <f>IF('Indicator Data'!BB184="No Data",1,IF('Indicator Data imputation'!AV183&lt;&gt;"",1,0))</f>
        <v>0</v>
      </c>
      <c r="AV180" s="170">
        <f>IF('Indicator Data'!BC184="No Data",1,IF('Indicator Data imputation'!AW183&lt;&gt;"",1,0))</f>
        <v>0</v>
      </c>
      <c r="AW180" s="170">
        <f>IF('Indicator Data'!BD184="No Data",1,IF('Indicator Data imputation'!AX183&lt;&gt;"",1,0))</f>
        <v>0</v>
      </c>
      <c r="AX180" s="170">
        <f>IF('Indicator Data'!BE184="No Data",1,IF('Indicator Data imputation'!AY183&lt;&gt;"",1,0))</f>
        <v>0</v>
      </c>
      <c r="AY180" s="170">
        <f>IF('Indicator Data'!BF184="No Data",1,IF('Indicator Data imputation'!AZ183&lt;&gt;"",1,0))</f>
        <v>0</v>
      </c>
      <c r="AZ180" s="170">
        <f>IF('Indicator Data'!BG184="No Data",1,IF('Indicator Data imputation'!BA183&lt;&gt;"",1,0))</f>
        <v>0</v>
      </c>
      <c r="BA180" s="5">
        <f t="shared" si="4"/>
        <v>1</v>
      </c>
      <c r="BB180" s="172">
        <f t="shared" si="5"/>
        <v>1.9607843137254902E-2</v>
      </c>
    </row>
    <row r="181" spans="1:54" x14ac:dyDescent="0.25">
      <c r="A181" s="5" t="s">
        <v>337</v>
      </c>
      <c r="B181" s="170">
        <f>IF('Indicator Data'!I185="No Data",1,IF('Indicator Data imputation'!C184&lt;&gt;"",1,0))</f>
        <v>0</v>
      </c>
      <c r="C181" s="170">
        <f>IF('Indicator Data'!J185="No Data",1,IF('Indicator Data imputation'!D184&lt;&gt;"",1,0))</f>
        <v>0</v>
      </c>
      <c r="D181" s="170">
        <f>IF('Indicator Data'!K185="No Data",1,IF('Indicator Data imputation'!E184&lt;&gt;"",1,0))</f>
        <v>0</v>
      </c>
      <c r="E181" s="170">
        <f>IF('Indicator Data'!L185="No Data",1,IF('Indicator Data imputation'!F184&lt;&gt;"",1,0))</f>
        <v>0</v>
      </c>
      <c r="F181" s="170">
        <f>IF('Indicator Data'!M185="No Data",1,IF('Indicator Data imputation'!G184&lt;&gt;"",1,0))</f>
        <v>0</v>
      </c>
      <c r="G181" s="170">
        <f>IF('Indicator Data'!N185="No Data",1,IF('Indicator Data imputation'!H184&lt;&gt;"",1,0))</f>
        <v>0</v>
      </c>
      <c r="H181" s="170">
        <f>IF('Indicator Data'!O185="No Data",1,IF('Indicator Data imputation'!I184&lt;&gt;"",1,0))</f>
        <v>0</v>
      </c>
      <c r="I181" s="170">
        <f>IF('Indicator Data'!P185="No Data",1,IF('Indicator Data imputation'!J184&lt;&gt;"",1,0))</f>
        <v>0</v>
      </c>
      <c r="J181" s="170">
        <f>IF('Indicator Data'!Q185="No Data",1,IF('Indicator Data imputation'!K184&lt;&gt;"",1,0))</f>
        <v>0</v>
      </c>
      <c r="K181" s="170">
        <f>IF('Indicator Data'!R185="No Data",1,IF('Indicator Data imputation'!L184&lt;&gt;"",1,0))</f>
        <v>0</v>
      </c>
      <c r="L181" s="170">
        <f>IF('Indicator Data'!S185="No Data",1,IF('Indicator Data imputation'!M184&lt;&gt;"",1,0))</f>
        <v>0</v>
      </c>
      <c r="M181" s="170">
        <f>IF('Indicator Data'!T185="No Data",1,IF('Indicator Data imputation'!N184&lt;&gt;"",1,0))</f>
        <v>0</v>
      </c>
      <c r="N181" s="170">
        <f>IF('Indicator Data'!U185="No Data",1,IF('Indicator Data imputation'!O184&lt;&gt;"",1,0))</f>
        <v>0</v>
      </c>
      <c r="O181" s="170">
        <f>IF('Indicator Data'!V185="No Data",1,IF('Indicator Data imputation'!P184&lt;&gt;"",1,0))</f>
        <v>0</v>
      </c>
      <c r="P181" s="170">
        <f>IF('Indicator Data'!W185="No Data",1,IF('Indicator Data imputation'!Q184&lt;&gt;"",1,0))</f>
        <v>0</v>
      </c>
      <c r="Q181" s="170">
        <f>IF('Indicator Data'!X185="No Data",1,IF('Indicator Data imputation'!R184&lt;&gt;"",1,0))</f>
        <v>1</v>
      </c>
      <c r="R181" s="170">
        <f>IF('Indicator Data'!Y185="No Data",1,IF('Indicator Data imputation'!S184&lt;&gt;"",1,0))</f>
        <v>0</v>
      </c>
      <c r="S181" s="170">
        <f>IF('Indicator Data'!Z185="No Data",1,IF('Indicator Data imputation'!T184&lt;&gt;"",1,0))</f>
        <v>0</v>
      </c>
      <c r="T181" s="170">
        <f>IF('Indicator Data'!AA185="No Data",1,IF('Indicator Data imputation'!U184&lt;&gt;"",1,0))</f>
        <v>0</v>
      </c>
      <c r="U181" s="170">
        <f>IF('Indicator Data'!AB185="No Data",1,IF('Indicator Data imputation'!V184&lt;&gt;"",1,0))</f>
        <v>0</v>
      </c>
      <c r="V181" s="170">
        <f>IF('Indicator Data'!AC185="No Data",1,IF('Indicator Data imputation'!W184&lt;&gt;"",1,0))</f>
        <v>0</v>
      </c>
      <c r="W181" s="170">
        <f>IF('Indicator Data'!AD185="No Data",1,IF('Indicator Data imputation'!X184&lt;&gt;"",1,0))</f>
        <v>0</v>
      </c>
      <c r="X181" s="170">
        <f>IF('Indicator Data'!AE185="No Data",1,IF('Indicator Data imputation'!Y184&lt;&gt;"",1,0))</f>
        <v>1</v>
      </c>
      <c r="Y181" s="170">
        <f>IF('Indicator Data'!AF185="No Data",1,IF('Indicator Data imputation'!Z184&lt;&gt;"",1,0))</f>
        <v>0</v>
      </c>
      <c r="Z181" s="170">
        <f>IF('Indicator Data'!AG185="No Data",1,IF('Indicator Data imputation'!AA184&lt;&gt;"",1,0))</f>
        <v>0</v>
      </c>
      <c r="AA181" s="170">
        <f>IF('Indicator Data'!AH185="No Data",1,IF('Indicator Data imputation'!AB184&lt;&gt;"",1,0))</f>
        <v>0</v>
      </c>
      <c r="AB181" s="170">
        <f>IF('Indicator Data'!AI185="No Data",1,IF('Indicator Data imputation'!AC184&lt;&gt;"",1,0))</f>
        <v>0</v>
      </c>
      <c r="AC181" s="170">
        <f>IF('Indicator Data'!AJ185="No Data",1,IF('Indicator Data imputation'!AD184&lt;&gt;"",1,0))</f>
        <v>0</v>
      </c>
      <c r="AD181" s="170">
        <f>IF('Indicator Data'!AK185="No Data",1,IF('Indicator Data imputation'!AE184&lt;&gt;"",1,0))</f>
        <v>0</v>
      </c>
      <c r="AE181" s="170">
        <f>IF('Indicator Data'!AL185="No Data",1,IF('Indicator Data imputation'!AF184&lt;&gt;"",1,0))</f>
        <v>0</v>
      </c>
      <c r="AF181" s="170">
        <f>IF('Indicator Data'!AM185="No Data",1,IF('Indicator Data imputation'!AG184&lt;&gt;"",1,0))</f>
        <v>0</v>
      </c>
      <c r="AG181" s="170">
        <f>IF('Indicator Data'!AN185="No Data",1,IF('Indicator Data imputation'!AH184&lt;&gt;"",1,0))</f>
        <v>0</v>
      </c>
      <c r="AH181" s="170">
        <f>IF('Indicator Data'!AO185="No Data",1,IF('Indicator Data imputation'!AI184&lt;&gt;"",1,0))</f>
        <v>0</v>
      </c>
      <c r="AI181" s="170">
        <f>IF('Indicator Data'!AP185="No Data",1,IF('Indicator Data imputation'!AJ184&lt;&gt;"",1,0))</f>
        <v>0</v>
      </c>
      <c r="AJ181" s="170">
        <f>IF('Indicator Data'!AQ185="No Data",1,IF('Indicator Data imputation'!AK184&lt;&gt;"",1,0))</f>
        <v>0</v>
      </c>
      <c r="AK181" s="170">
        <f>IF('Indicator Data'!AR185="No Data",1,IF('Indicator Data imputation'!AL184&lt;&gt;"",1,0))</f>
        <v>1</v>
      </c>
      <c r="AL181" s="170">
        <f>IF('Indicator Data'!AS185="No Data",1,IF('Indicator Data imputation'!AM184&lt;&gt;"",1,0))</f>
        <v>0</v>
      </c>
      <c r="AM181" s="170">
        <f>IF('Indicator Data'!AT185="No Data",1,IF('Indicator Data imputation'!AN184&lt;&gt;"",1,0))</f>
        <v>0</v>
      </c>
      <c r="AN181" s="170">
        <f>IF('Indicator Data'!AU185="No Data",1,IF('Indicator Data imputation'!AO184&lt;&gt;"",1,0))</f>
        <v>0</v>
      </c>
      <c r="AO181" s="170">
        <f>IF('Indicator Data'!AV185="No Data",1,IF('Indicator Data imputation'!AP184&lt;&gt;"",1,0))</f>
        <v>0</v>
      </c>
      <c r="AP181" s="170">
        <f>IF('Indicator Data'!AW185="No Data",1,IF('Indicator Data imputation'!AQ184&lt;&gt;"",1,0))</f>
        <v>0</v>
      </c>
      <c r="AQ181" s="170">
        <f>IF('Indicator Data'!AX185="No Data",1,IF('Indicator Data imputation'!AR184&lt;&gt;"",1,0))</f>
        <v>0</v>
      </c>
      <c r="AR181" s="170">
        <f>IF('Indicator Data'!AY185="No Data",1,IF('Indicator Data imputation'!AS184&lt;&gt;"",1,0))</f>
        <v>0</v>
      </c>
      <c r="AS181" s="170">
        <f>IF('Indicator Data'!AZ185="No Data",1,IF('Indicator Data imputation'!AT184&lt;&gt;"",1,0))</f>
        <v>0</v>
      </c>
      <c r="AT181" s="170">
        <f>IF('Indicator Data'!BA185="No Data",1,IF('Indicator Data imputation'!AU184&lt;&gt;"",1,0))</f>
        <v>0</v>
      </c>
      <c r="AU181" s="170">
        <f>IF('Indicator Data'!BB185="No Data",1,IF('Indicator Data imputation'!AV184&lt;&gt;"",1,0))</f>
        <v>0</v>
      </c>
      <c r="AV181" s="170">
        <f>IF('Indicator Data'!BC185="No Data",1,IF('Indicator Data imputation'!AW184&lt;&gt;"",1,0))</f>
        <v>0</v>
      </c>
      <c r="AW181" s="170">
        <f>IF('Indicator Data'!BD185="No Data",1,IF('Indicator Data imputation'!AX184&lt;&gt;"",1,0))</f>
        <v>0</v>
      </c>
      <c r="AX181" s="170">
        <f>IF('Indicator Data'!BE185="No Data",1,IF('Indicator Data imputation'!AY184&lt;&gt;"",1,0))</f>
        <v>0</v>
      </c>
      <c r="AY181" s="170">
        <f>IF('Indicator Data'!BF185="No Data",1,IF('Indicator Data imputation'!AZ184&lt;&gt;"",1,0))</f>
        <v>0</v>
      </c>
      <c r="AZ181" s="170">
        <f>IF('Indicator Data'!BG185="No Data",1,IF('Indicator Data imputation'!BA184&lt;&gt;"",1,0))</f>
        <v>0</v>
      </c>
      <c r="BA181" s="5">
        <f t="shared" si="4"/>
        <v>3</v>
      </c>
      <c r="BB181" s="172">
        <f t="shared" si="5"/>
        <v>5.8823529411764705E-2</v>
      </c>
    </row>
    <row r="182" spans="1:54" x14ac:dyDescent="0.25">
      <c r="A182" s="5" t="s">
        <v>339</v>
      </c>
      <c r="B182" s="170">
        <f>IF('Indicator Data'!I186="No Data",1,IF('Indicator Data imputation'!C185&lt;&gt;"",1,0))</f>
        <v>0</v>
      </c>
      <c r="C182" s="170">
        <f>IF('Indicator Data'!J186="No Data",1,IF('Indicator Data imputation'!D185&lt;&gt;"",1,0))</f>
        <v>0</v>
      </c>
      <c r="D182" s="170">
        <f>IF('Indicator Data'!K186="No Data",1,IF('Indicator Data imputation'!E185&lt;&gt;"",1,0))</f>
        <v>0</v>
      </c>
      <c r="E182" s="170">
        <f>IF('Indicator Data'!L186="No Data",1,IF('Indicator Data imputation'!F185&lt;&gt;"",1,0))</f>
        <v>0</v>
      </c>
      <c r="F182" s="170">
        <f>IF('Indicator Data'!M186="No Data",1,IF('Indicator Data imputation'!G185&lt;&gt;"",1,0))</f>
        <v>0</v>
      </c>
      <c r="G182" s="170">
        <f>IF('Indicator Data'!N186="No Data",1,IF('Indicator Data imputation'!H185&lt;&gt;"",1,0))</f>
        <v>0</v>
      </c>
      <c r="H182" s="170">
        <f>IF('Indicator Data'!O186="No Data",1,IF('Indicator Data imputation'!I185&lt;&gt;"",1,0))</f>
        <v>0</v>
      </c>
      <c r="I182" s="170">
        <f>IF('Indicator Data'!P186="No Data",1,IF('Indicator Data imputation'!J185&lt;&gt;"",1,0))</f>
        <v>0</v>
      </c>
      <c r="J182" s="170">
        <f>IF('Indicator Data'!Q186="No Data",1,IF('Indicator Data imputation'!K185&lt;&gt;"",1,0))</f>
        <v>0</v>
      </c>
      <c r="K182" s="170">
        <f>IF('Indicator Data'!R186="No Data",1,IF('Indicator Data imputation'!L185&lt;&gt;"",1,0))</f>
        <v>1</v>
      </c>
      <c r="L182" s="170">
        <f>IF('Indicator Data'!S186="No Data",1,IF('Indicator Data imputation'!M185&lt;&gt;"",1,0))</f>
        <v>0</v>
      </c>
      <c r="M182" s="170">
        <f>IF('Indicator Data'!T186="No Data",1,IF('Indicator Data imputation'!N185&lt;&gt;"",1,0))</f>
        <v>0</v>
      </c>
      <c r="N182" s="170">
        <f>IF('Indicator Data'!U186="No Data",1,IF('Indicator Data imputation'!O185&lt;&gt;"",1,0))</f>
        <v>0</v>
      </c>
      <c r="O182" s="170">
        <f>IF('Indicator Data'!V186="No Data",1,IF('Indicator Data imputation'!P185&lt;&gt;"",1,0))</f>
        <v>1</v>
      </c>
      <c r="P182" s="170">
        <f>IF('Indicator Data'!W186="No Data",1,IF('Indicator Data imputation'!Q185&lt;&gt;"",1,0))</f>
        <v>0</v>
      </c>
      <c r="Q182" s="170">
        <f>IF('Indicator Data'!X186="No Data",1,IF('Indicator Data imputation'!R185&lt;&gt;"",1,0))</f>
        <v>1</v>
      </c>
      <c r="R182" s="170">
        <f>IF('Indicator Data'!Y186="No Data",1,IF('Indicator Data imputation'!S185&lt;&gt;"",1,0))</f>
        <v>0</v>
      </c>
      <c r="S182" s="170">
        <f>IF('Indicator Data'!Z186="No Data",1,IF('Indicator Data imputation'!T185&lt;&gt;"",1,0))</f>
        <v>0</v>
      </c>
      <c r="T182" s="170">
        <f>IF('Indicator Data'!AA186="No Data",1,IF('Indicator Data imputation'!U185&lt;&gt;"",1,0))</f>
        <v>0</v>
      </c>
      <c r="U182" s="170">
        <f>IF('Indicator Data'!AB186="No Data",1,IF('Indicator Data imputation'!V185&lt;&gt;"",1,0))</f>
        <v>1</v>
      </c>
      <c r="V182" s="170">
        <f>IF('Indicator Data'!AC186="No Data",1,IF('Indicator Data imputation'!W185&lt;&gt;"",1,0))</f>
        <v>0</v>
      </c>
      <c r="W182" s="170">
        <f>IF('Indicator Data'!AD186="No Data",1,IF('Indicator Data imputation'!X185&lt;&gt;"",1,0))</f>
        <v>0</v>
      </c>
      <c r="X182" s="170">
        <f>IF('Indicator Data'!AE186="No Data",1,IF('Indicator Data imputation'!Y185&lt;&gt;"",1,0))</f>
        <v>1</v>
      </c>
      <c r="Y182" s="170">
        <f>IF('Indicator Data'!AF186="No Data",1,IF('Indicator Data imputation'!Z185&lt;&gt;"",1,0))</f>
        <v>0</v>
      </c>
      <c r="Z182" s="170">
        <f>IF('Indicator Data'!AG186="No Data",1,IF('Indicator Data imputation'!AA185&lt;&gt;"",1,0))</f>
        <v>1</v>
      </c>
      <c r="AA182" s="170">
        <f>IF('Indicator Data'!AH186="No Data",1,IF('Indicator Data imputation'!AB185&lt;&gt;"",1,0))</f>
        <v>0</v>
      </c>
      <c r="AB182" s="170">
        <f>IF('Indicator Data'!AI186="No Data",1,IF('Indicator Data imputation'!AC185&lt;&gt;"",1,0))</f>
        <v>0</v>
      </c>
      <c r="AC182" s="170">
        <f>IF('Indicator Data'!AJ186="No Data",1,IF('Indicator Data imputation'!AD185&lt;&gt;"",1,0))</f>
        <v>0</v>
      </c>
      <c r="AD182" s="170">
        <f>IF('Indicator Data'!AK186="No Data",1,IF('Indicator Data imputation'!AE185&lt;&gt;"",1,0))</f>
        <v>0</v>
      </c>
      <c r="AE182" s="170">
        <f>IF('Indicator Data'!AL186="No Data",1,IF('Indicator Data imputation'!AF185&lt;&gt;"",1,0))</f>
        <v>0</v>
      </c>
      <c r="AF182" s="170">
        <f>IF('Indicator Data'!AM186="No Data",1,IF('Indicator Data imputation'!AG185&lt;&gt;"",1,0))</f>
        <v>0</v>
      </c>
      <c r="AG182" s="170">
        <f>IF('Indicator Data'!AN186="No Data",1,IF('Indicator Data imputation'!AH185&lt;&gt;"",1,0))</f>
        <v>0</v>
      </c>
      <c r="AH182" s="170">
        <f>IF('Indicator Data'!AO186="No Data",1,IF('Indicator Data imputation'!AI185&lt;&gt;"",1,0))</f>
        <v>0</v>
      </c>
      <c r="AI182" s="170">
        <f>IF('Indicator Data'!AP186="No Data",1,IF('Indicator Data imputation'!AJ185&lt;&gt;"",1,0))</f>
        <v>1</v>
      </c>
      <c r="AJ182" s="170">
        <f>IF('Indicator Data'!AQ186="No Data",1,IF('Indicator Data imputation'!AK185&lt;&gt;"",1,0))</f>
        <v>1</v>
      </c>
      <c r="AK182" s="170">
        <f>IF('Indicator Data'!AR186="No Data",1,IF('Indicator Data imputation'!AL185&lt;&gt;"",1,0))</f>
        <v>0</v>
      </c>
      <c r="AL182" s="170">
        <f>IF('Indicator Data'!AS186="No Data",1,IF('Indicator Data imputation'!AM185&lt;&gt;"",1,0))</f>
        <v>0</v>
      </c>
      <c r="AM182" s="170">
        <f>IF('Indicator Data'!AT186="No Data",1,IF('Indicator Data imputation'!AN185&lt;&gt;"",1,0))</f>
        <v>0</v>
      </c>
      <c r="AN182" s="170">
        <f>IF('Indicator Data'!AU186="No Data",1,IF('Indicator Data imputation'!AO185&lt;&gt;"",1,0))</f>
        <v>0</v>
      </c>
      <c r="AO182" s="170">
        <f>IF('Indicator Data'!AV186="No Data",1,IF('Indicator Data imputation'!AP185&lt;&gt;"",1,0))</f>
        <v>0</v>
      </c>
      <c r="AP182" s="170">
        <f>IF('Indicator Data'!AW186="No Data",1,IF('Indicator Data imputation'!AQ185&lt;&gt;"",1,0))</f>
        <v>0</v>
      </c>
      <c r="AQ182" s="170">
        <f>IF('Indicator Data'!AX186="No Data",1,IF('Indicator Data imputation'!AR185&lt;&gt;"",1,0))</f>
        <v>0</v>
      </c>
      <c r="AR182" s="170">
        <f>IF('Indicator Data'!AY186="No Data",1,IF('Indicator Data imputation'!AS185&lt;&gt;"",1,0))</f>
        <v>0</v>
      </c>
      <c r="AS182" s="170">
        <f>IF('Indicator Data'!AZ186="No Data",1,IF('Indicator Data imputation'!AT185&lt;&gt;"",1,0))</f>
        <v>0</v>
      </c>
      <c r="AT182" s="170">
        <f>IF('Indicator Data'!BA186="No Data",1,IF('Indicator Data imputation'!AU185&lt;&gt;"",1,0))</f>
        <v>0</v>
      </c>
      <c r="AU182" s="170">
        <f>IF('Indicator Data'!BB186="No Data",1,IF('Indicator Data imputation'!AV185&lt;&gt;"",1,0))</f>
        <v>0</v>
      </c>
      <c r="AV182" s="170">
        <f>IF('Indicator Data'!BC186="No Data",1,IF('Indicator Data imputation'!AW185&lt;&gt;"",1,0))</f>
        <v>0</v>
      </c>
      <c r="AW182" s="170">
        <f>IF('Indicator Data'!BD186="No Data",1,IF('Indicator Data imputation'!AX185&lt;&gt;"",1,0))</f>
        <v>0</v>
      </c>
      <c r="AX182" s="170">
        <f>IF('Indicator Data'!BE186="No Data",1,IF('Indicator Data imputation'!AY185&lt;&gt;"",1,0))</f>
        <v>0</v>
      </c>
      <c r="AY182" s="170">
        <f>IF('Indicator Data'!BF186="No Data",1,IF('Indicator Data imputation'!AZ185&lt;&gt;"",1,0))</f>
        <v>0</v>
      </c>
      <c r="AZ182" s="170">
        <f>IF('Indicator Data'!BG186="No Data",1,IF('Indicator Data imputation'!BA185&lt;&gt;"",1,0))</f>
        <v>0</v>
      </c>
      <c r="BA182" s="5">
        <f t="shared" si="4"/>
        <v>8</v>
      </c>
      <c r="BB182" s="172">
        <f t="shared" si="5"/>
        <v>0.15686274509803921</v>
      </c>
    </row>
    <row r="183" spans="1:54" x14ac:dyDescent="0.25">
      <c r="A183" s="5" t="s">
        <v>341</v>
      </c>
      <c r="B183" s="170">
        <f>IF('Indicator Data'!I187="No Data",1,IF('Indicator Data imputation'!C186&lt;&gt;"",1,0))</f>
        <v>0</v>
      </c>
      <c r="C183" s="170">
        <f>IF('Indicator Data'!J187="No Data",1,IF('Indicator Data imputation'!D186&lt;&gt;"",1,0))</f>
        <v>0</v>
      </c>
      <c r="D183" s="170">
        <f>IF('Indicator Data'!K187="No Data",1,IF('Indicator Data imputation'!E186&lt;&gt;"",1,0))</f>
        <v>0</v>
      </c>
      <c r="E183" s="170">
        <f>IF('Indicator Data'!L187="No Data",1,IF('Indicator Data imputation'!F186&lt;&gt;"",1,0))</f>
        <v>0</v>
      </c>
      <c r="F183" s="170">
        <f>IF('Indicator Data'!M187="No Data",1,IF('Indicator Data imputation'!G186&lt;&gt;"",1,0))</f>
        <v>0</v>
      </c>
      <c r="G183" s="170">
        <f>IF('Indicator Data'!N187="No Data",1,IF('Indicator Data imputation'!H186&lt;&gt;"",1,0))</f>
        <v>0</v>
      </c>
      <c r="H183" s="170">
        <f>IF('Indicator Data'!O187="No Data",1,IF('Indicator Data imputation'!I186&lt;&gt;"",1,0))</f>
        <v>0</v>
      </c>
      <c r="I183" s="170">
        <f>IF('Indicator Data'!P187="No Data",1,IF('Indicator Data imputation'!J186&lt;&gt;"",1,0))</f>
        <v>0</v>
      </c>
      <c r="J183" s="170">
        <f>IF('Indicator Data'!Q187="No Data",1,IF('Indicator Data imputation'!K186&lt;&gt;"",1,0))</f>
        <v>0</v>
      </c>
      <c r="K183" s="170">
        <f>IF('Indicator Data'!R187="No Data",1,IF('Indicator Data imputation'!L186&lt;&gt;"",1,0))</f>
        <v>1</v>
      </c>
      <c r="L183" s="170">
        <f>IF('Indicator Data'!S187="No Data",1,IF('Indicator Data imputation'!M186&lt;&gt;"",1,0))</f>
        <v>0</v>
      </c>
      <c r="M183" s="170">
        <f>IF('Indicator Data'!T187="No Data",1,IF('Indicator Data imputation'!N186&lt;&gt;"",1,0))</f>
        <v>0</v>
      </c>
      <c r="N183" s="170">
        <f>IF('Indicator Data'!U187="No Data",1,IF('Indicator Data imputation'!O186&lt;&gt;"",1,0))</f>
        <v>0</v>
      </c>
      <c r="O183" s="170">
        <f>IF('Indicator Data'!V187="No Data",1,IF('Indicator Data imputation'!P186&lt;&gt;"",1,0))</f>
        <v>1</v>
      </c>
      <c r="P183" s="170">
        <f>IF('Indicator Data'!W187="No Data",1,IF('Indicator Data imputation'!Q186&lt;&gt;"",1,0))</f>
        <v>0</v>
      </c>
      <c r="Q183" s="170">
        <f>IF('Indicator Data'!X187="No Data",1,IF('Indicator Data imputation'!R186&lt;&gt;"",1,0))</f>
        <v>1</v>
      </c>
      <c r="R183" s="170">
        <f>IF('Indicator Data'!Y187="No Data",1,IF('Indicator Data imputation'!S186&lt;&gt;"",1,0))</f>
        <v>0</v>
      </c>
      <c r="S183" s="170">
        <f>IF('Indicator Data'!Z187="No Data",1,IF('Indicator Data imputation'!T186&lt;&gt;"",1,0))</f>
        <v>0</v>
      </c>
      <c r="T183" s="170">
        <f>IF('Indicator Data'!AA187="No Data",1,IF('Indicator Data imputation'!U186&lt;&gt;"",1,0))</f>
        <v>0</v>
      </c>
      <c r="U183" s="170">
        <f>IF('Indicator Data'!AB187="No Data",1,IF('Indicator Data imputation'!V186&lt;&gt;"",1,0))</f>
        <v>0</v>
      </c>
      <c r="V183" s="170">
        <f>IF('Indicator Data'!AC187="No Data",1,IF('Indicator Data imputation'!W186&lt;&gt;"",1,0))</f>
        <v>0</v>
      </c>
      <c r="W183" s="170">
        <f>IF('Indicator Data'!AD187="No Data",1,IF('Indicator Data imputation'!X186&lt;&gt;"",1,0))</f>
        <v>0</v>
      </c>
      <c r="X183" s="170">
        <f>IF('Indicator Data'!AE187="No Data",1,IF('Indicator Data imputation'!Y186&lt;&gt;"",1,0))</f>
        <v>1</v>
      </c>
      <c r="Y183" s="170">
        <f>IF('Indicator Data'!AF187="No Data",1,IF('Indicator Data imputation'!Z186&lt;&gt;"",1,0))</f>
        <v>0</v>
      </c>
      <c r="Z183" s="170">
        <f>IF('Indicator Data'!AG187="No Data",1,IF('Indicator Data imputation'!AA186&lt;&gt;"",1,0))</f>
        <v>0</v>
      </c>
      <c r="AA183" s="170">
        <f>IF('Indicator Data'!AH187="No Data",1,IF('Indicator Data imputation'!AB186&lt;&gt;"",1,0))</f>
        <v>0</v>
      </c>
      <c r="AB183" s="170">
        <f>IF('Indicator Data'!AI187="No Data",1,IF('Indicator Data imputation'!AC186&lt;&gt;"",1,0))</f>
        <v>0</v>
      </c>
      <c r="AC183" s="170">
        <f>IF('Indicator Data'!AJ187="No Data",1,IF('Indicator Data imputation'!AD186&lt;&gt;"",1,0))</f>
        <v>0</v>
      </c>
      <c r="AD183" s="170">
        <f>IF('Indicator Data'!AK187="No Data",1,IF('Indicator Data imputation'!AE186&lt;&gt;"",1,0))</f>
        <v>0</v>
      </c>
      <c r="AE183" s="170">
        <f>IF('Indicator Data'!AL187="No Data",1,IF('Indicator Data imputation'!AF186&lt;&gt;"",1,0))</f>
        <v>0</v>
      </c>
      <c r="AF183" s="170">
        <f>IF('Indicator Data'!AM187="No Data",1,IF('Indicator Data imputation'!AG186&lt;&gt;"",1,0))</f>
        <v>0</v>
      </c>
      <c r="AG183" s="170">
        <f>IF('Indicator Data'!AN187="No Data",1,IF('Indicator Data imputation'!AH186&lt;&gt;"",1,0))</f>
        <v>0</v>
      </c>
      <c r="AH183" s="170">
        <f>IF('Indicator Data'!AO187="No Data",1,IF('Indicator Data imputation'!AI186&lt;&gt;"",1,0))</f>
        <v>0</v>
      </c>
      <c r="AI183" s="170">
        <f>IF('Indicator Data'!AP187="No Data",1,IF('Indicator Data imputation'!AJ186&lt;&gt;"",1,0))</f>
        <v>0</v>
      </c>
      <c r="AJ183" s="170">
        <f>IF('Indicator Data'!AQ187="No Data",1,IF('Indicator Data imputation'!AK186&lt;&gt;"",1,0))</f>
        <v>0</v>
      </c>
      <c r="AK183" s="170">
        <f>IF('Indicator Data'!AR187="No Data",1,IF('Indicator Data imputation'!AL186&lt;&gt;"",1,0))</f>
        <v>0</v>
      </c>
      <c r="AL183" s="170">
        <f>IF('Indicator Data'!AS187="No Data",1,IF('Indicator Data imputation'!AM186&lt;&gt;"",1,0))</f>
        <v>0</v>
      </c>
      <c r="AM183" s="170">
        <f>IF('Indicator Data'!AT187="No Data",1,IF('Indicator Data imputation'!AN186&lt;&gt;"",1,0))</f>
        <v>0</v>
      </c>
      <c r="AN183" s="170">
        <f>IF('Indicator Data'!AU187="No Data",1,IF('Indicator Data imputation'!AO186&lt;&gt;"",1,0))</f>
        <v>0</v>
      </c>
      <c r="AO183" s="170">
        <f>IF('Indicator Data'!AV187="No Data",1,IF('Indicator Data imputation'!AP186&lt;&gt;"",1,0))</f>
        <v>1</v>
      </c>
      <c r="AP183" s="170">
        <f>IF('Indicator Data'!AW187="No Data",1,IF('Indicator Data imputation'!AQ186&lt;&gt;"",1,0))</f>
        <v>0</v>
      </c>
      <c r="AQ183" s="170">
        <f>IF('Indicator Data'!AX187="No Data",1,IF('Indicator Data imputation'!AR186&lt;&gt;"",1,0))</f>
        <v>0</v>
      </c>
      <c r="AR183" s="170">
        <f>IF('Indicator Data'!AY187="No Data",1,IF('Indicator Data imputation'!AS186&lt;&gt;"",1,0))</f>
        <v>0</v>
      </c>
      <c r="AS183" s="170">
        <f>IF('Indicator Data'!AZ187="No Data",1,IF('Indicator Data imputation'!AT186&lt;&gt;"",1,0))</f>
        <v>0</v>
      </c>
      <c r="AT183" s="170">
        <f>IF('Indicator Data'!BA187="No Data",1,IF('Indicator Data imputation'!AU186&lt;&gt;"",1,0))</f>
        <v>0</v>
      </c>
      <c r="AU183" s="170">
        <f>IF('Indicator Data'!BB187="No Data",1,IF('Indicator Data imputation'!AV186&lt;&gt;"",1,0))</f>
        <v>0</v>
      </c>
      <c r="AV183" s="170">
        <f>IF('Indicator Data'!BC187="No Data",1,IF('Indicator Data imputation'!AW186&lt;&gt;"",1,0))</f>
        <v>0</v>
      </c>
      <c r="AW183" s="170">
        <f>IF('Indicator Data'!BD187="No Data",1,IF('Indicator Data imputation'!AX186&lt;&gt;"",1,0))</f>
        <v>0</v>
      </c>
      <c r="AX183" s="170">
        <f>IF('Indicator Data'!BE187="No Data",1,IF('Indicator Data imputation'!AY186&lt;&gt;"",1,0))</f>
        <v>0</v>
      </c>
      <c r="AY183" s="170">
        <f>IF('Indicator Data'!BF187="No Data",1,IF('Indicator Data imputation'!AZ186&lt;&gt;"",1,0))</f>
        <v>0</v>
      </c>
      <c r="AZ183" s="170">
        <f>IF('Indicator Data'!BG187="No Data",1,IF('Indicator Data imputation'!BA186&lt;&gt;"",1,0))</f>
        <v>0</v>
      </c>
      <c r="BA183" s="5">
        <f t="shared" si="4"/>
        <v>5</v>
      </c>
      <c r="BB183" s="172">
        <f t="shared" si="5"/>
        <v>9.8039215686274508E-2</v>
      </c>
    </row>
    <row r="184" spans="1:54" x14ac:dyDescent="0.25">
      <c r="A184" s="5" t="s">
        <v>342</v>
      </c>
      <c r="B184" s="170">
        <f>IF('Indicator Data'!I188="No Data",1,IF('Indicator Data imputation'!C187&lt;&gt;"",1,0))</f>
        <v>0</v>
      </c>
      <c r="C184" s="170">
        <f>IF('Indicator Data'!J188="No Data",1,IF('Indicator Data imputation'!D187&lt;&gt;"",1,0))</f>
        <v>0</v>
      </c>
      <c r="D184" s="170">
        <f>IF('Indicator Data'!K188="No Data",1,IF('Indicator Data imputation'!E187&lt;&gt;"",1,0))</f>
        <v>0</v>
      </c>
      <c r="E184" s="170">
        <f>IF('Indicator Data'!L188="No Data",1,IF('Indicator Data imputation'!F187&lt;&gt;"",1,0))</f>
        <v>0</v>
      </c>
      <c r="F184" s="170">
        <f>IF('Indicator Data'!M188="No Data",1,IF('Indicator Data imputation'!G187&lt;&gt;"",1,0))</f>
        <v>0</v>
      </c>
      <c r="G184" s="170">
        <f>IF('Indicator Data'!N188="No Data",1,IF('Indicator Data imputation'!H187&lt;&gt;"",1,0))</f>
        <v>0</v>
      </c>
      <c r="H184" s="170">
        <f>IF('Indicator Data'!O188="No Data",1,IF('Indicator Data imputation'!I187&lt;&gt;"",1,0))</f>
        <v>0</v>
      </c>
      <c r="I184" s="170">
        <f>IF('Indicator Data'!P188="No Data",1,IF('Indicator Data imputation'!J187&lt;&gt;"",1,0))</f>
        <v>0</v>
      </c>
      <c r="J184" s="170">
        <f>IF('Indicator Data'!Q188="No Data",1,IF('Indicator Data imputation'!K187&lt;&gt;"",1,0))</f>
        <v>0</v>
      </c>
      <c r="K184" s="170">
        <f>IF('Indicator Data'!R188="No Data",1,IF('Indicator Data imputation'!L187&lt;&gt;"",1,0))</f>
        <v>1</v>
      </c>
      <c r="L184" s="170">
        <f>IF('Indicator Data'!S188="No Data",1,IF('Indicator Data imputation'!M187&lt;&gt;"",1,0))</f>
        <v>0</v>
      </c>
      <c r="M184" s="170">
        <f>IF('Indicator Data'!T188="No Data",1,IF('Indicator Data imputation'!N187&lt;&gt;"",1,0))</f>
        <v>0</v>
      </c>
      <c r="N184" s="170">
        <f>IF('Indicator Data'!U188="No Data",1,IF('Indicator Data imputation'!O187&lt;&gt;"",1,0))</f>
        <v>0</v>
      </c>
      <c r="O184" s="170">
        <f>IF('Indicator Data'!V188="No Data",1,IF('Indicator Data imputation'!P187&lt;&gt;"",1,0))</f>
        <v>1</v>
      </c>
      <c r="P184" s="170">
        <f>IF('Indicator Data'!W188="No Data",1,IF('Indicator Data imputation'!Q187&lt;&gt;"",1,0))</f>
        <v>0</v>
      </c>
      <c r="Q184" s="170">
        <f>IF('Indicator Data'!X188="No Data",1,IF('Indicator Data imputation'!R187&lt;&gt;"",1,0))</f>
        <v>0</v>
      </c>
      <c r="R184" s="170">
        <f>IF('Indicator Data'!Y188="No Data",1,IF('Indicator Data imputation'!S187&lt;&gt;"",1,0))</f>
        <v>0</v>
      </c>
      <c r="S184" s="170">
        <f>IF('Indicator Data'!Z188="No Data",1,IF('Indicator Data imputation'!T187&lt;&gt;"",1,0))</f>
        <v>0</v>
      </c>
      <c r="T184" s="170">
        <f>IF('Indicator Data'!AA188="No Data",1,IF('Indicator Data imputation'!U187&lt;&gt;"",1,0))</f>
        <v>0</v>
      </c>
      <c r="U184" s="170">
        <f>IF('Indicator Data'!AB188="No Data",1,IF('Indicator Data imputation'!V187&lt;&gt;"",1,0))</f>
        <v>1</v>
      </c>
      <c r="V184" s="170">
        <f>IF('Indicator Data'!AC188="No Data",1,IF('Indicator Data imputation'!W187&lt;&gt;"",1,0))</f>
        <v>0</v>
      </c>
      <c r="W184" s="170">
        <f>IF('Indicator Data'!AD188="No Data",1,IF('Indicator Data imputation'!X187&lt;&gt;"",1,0))</f>
        <v>0</v>
      </c>
      <c r="X184" s="170">
        <f>IF('Indicator Data'!AE188="No Data",1,IF('Indicator Data imputation'!Y187&lt;&gt;"",1,0))</f>
        <v>1</v>
      </c>
      <c r="Y184" s="170">
        <f>IF('Indicator Data'!AF188="No Data",1,IF('Indicator Data imputation'!Z187&lt;&gt;"",1,0))</f>
        <v>0</v>
      </c>
      <c r="Z184" s="170">
        <f>IF('Indicator Data'!AG188="No Data",1,IF('Indicator Data imputation'!AA187&lt;&gt;"",1,0))</f>
        <v>0</v>
      </c>
      <c r="AA184" s="170">
        <f>IF('Indicator Data'!AH188="No Data",1,IF('Indicator Data imputation'!AB187&lt;&gt;"",1,0))</f>
        <v>0</v>
      </c>
      <c r="AB184" s="170">
        <f>IF('Indicator Data'!AI188="No Data",1,IF('Indicator Data imputation'!AC187&lt;&gt;"",1,0))</f>
        <v>0</v>
      </c>
      <c r="AC184" s="170">
        <f>IF('Indicator Data'!AJ188="No Data",1,IF('Indicator Data imputation'!AD187&lt;&gt;"",1,0))</f>
        <v>0</v>
      </c>
      <c r="AD184" s="170">
        <f>IF('Indicator Data'!AK188="No Data",1,IF('Indicator Data imputation'!AE187&lt;&gt;"",1,0))</f>
        <v>0</v>
      </c>
      <c r="AE184" s="170">
        <f>IF('Indicator Data'!AL188="No Data",1,IF('Indicator Data imputation'!AF187&lt;&gt;"",1,0))</f>
        <v>0</v>
      </c>
      <c r="AF184" s="170">
        <f>IF('Indicator Data'!AM188="No Data",1,IF('Indicator Data imputation'!AG187&lt;&gt;"",1,0))</f>
        <v>0</v>
      </c>
      <c r="AG184" s="170">
        <f>IF('Indicator Data'!AN188="No Data",1,IF('Indicator Data imputation'!AH187&lt;&gt;"",1,0))</f>
        <v>0</v>
      </c>
      <c r="AH184" s="170">
        <f>IF('Indicator Data'!AO188="No Data",1,IF('Indicator Data imputation'!AI187&lt;&gt;"",1,0))</f>
        <v>0</v>
      </c>
      <c r="AI184" s="170">
        <f>IF('Indicator Data'!AP188="No Data",1,IF('Indicator Data imputation'!AJ187&lt;&gt;"",1,0))</f>
        <v>0</v>
      </c>
      <c r="AJ184" s="170">
        <f>IF('Indicator Data'!AQ188="No Data",1,IF('Indicator Data imputation'!AK187&lt;&gt;"",1,0))</f>
        <v>0</v>
      </c>
      <c r="AK184" s="170">
        <f>IF('Indicator Data'!AR188="No Data",1,IF('Indicator Data imputation'!AL187&lt;&gt;"",1,0))</f>
        <v>0</v>
      </c>
      <c r="AL184" s="170">
        <f>IF('Indicator Data'!AS188="No Data",1,IF('Indicator Data imputation'!AM187&lt;&gt;"",1,0))</f>
        <v>0</v>
      </c>
      <c r="AM184" s="170">
        <f>IF('Indicator Data'!AT188="No Data",1,IF('Indicator Data imputation'!AN187&lt;&gt;"",1,0))</f>
        <v>0</v>
      </c>
      <c r="AN184" s="170">
        <f>IF('Indicator Data'!AU188="No Data",1,IF('Indicator Data imputation'!AO187&lt;&gt;"",1,0))</f>
        <v>0</v>
      </c>
      <c r="AO184" s="170">
        <f>IF('Indicator Data'!AV188="No Data",1,IF('Indicator Data imputation'!AP187&lt;&gt;"",1,0))</f>
        <v>1</v>
      </c>
      <c r="AP184" s="170">
        <f>IF('Indicator Data'!AW188="No Data",1,IF('Indicator Data imputation'!AQ187&lt;&gt;"",1,0))</f>
        <v>0</v>
      </c>
      <c r="AQ184" s="170">
        <f>IF('Indicator Data'!AX188="No Data",1,IF('Indicator Data imputation'!AR187&lt;&gt;"",1,0))</f>
        <v>0</v>
      </c>
      <c r="AR184" s="170">
        <f>IF('Indicator Data'!AY188="No Data",1,IF('Indicator Data imputation'!AS187&lt;&gt;"",1,0))</f>
        <v>0</v>
      </c>
      <c r="AS184" s="170">
        <f>IF('Indicator Data'!AZ188="No Data",1,IF('Indicator Data imputation'!AT187&lt;&gt;"",1,0))</f>
        <v>0</v>
      </c>
      <c r="AT184" s="170">
        <f>IF('Indicator Data'!BA188="No Data",1,IF('Indicator Data imputation'!AU187&lt;&gt;"",1,0))</f>
        <v>0</v>
      </c>
      <c r="AU184" s="170">
        <f>IF('Indicator Data'!BB188="No Data",1,IF('Indicator Data imputation'!AV187&lt;&gt;"",1,0))</f>
        <v>0</v>
      </c>
      <c r="AV184" s="170">
        <f>IF('Indicator Data'!BC188="No Data",1,IF('Indicator Data imputation'!AW187&lt;&gt;"",1,0))</f>
        <v>0</v>
      </c>
      <c r="AW184" s="170">
        <f>IF('Indicator Data'!BD188="No Data",1,IF('Indicator Data imputation'!AX187&lt;&gt;"",1,0))</f>
        <v>0</v>
      </c>
      <c r="AX184" s="170">
        <f>IF('Indicator Data'!BE188="No Data",1,IF('Indicator Data imputation'!AY187&lt;&gt;"",1,0))</f>
        <v>0</v>
      </c>
      <c r="AY184" s="170">
        <f>IF('Indicator Data'!BF188="No Data",1,IF('Indicator Data imputation'!AZ187&lt;&gt;"",1,0))</f>
        <v>0</v>
      </c>
      <c r="AZ184" s="170">
        <f>IF('Indicator Data'!BG188="No Data",1,IF('Indicator Data imputation'!BA187&lt;&gt;"",1,0))</f>
        <v>0</v>
      </c>
      <c r="BA184" s="5">
        <f t="shared" si="4"/>
        <v>5</v>
      </c>
      <c r="BB184" s="172">
        <f t="shared" si="5"/>
        <v>9.8039215686274508E-2</v>
      </c>
    </row>
    <row r="185" spans="1:54" x14ac:dyDescent="0.25">
      <c r="A185" s="5" t="s">
        <v>344</v>
      </c>
      <c r="B185" s="170">
        <f>IF('Indicator Data'!I189="No Data",1,IF('Indicator Data imputation'!C188&lt;&gt;"",1,0))</f>
        <v>0</v>
      </c>
      <c r="C185" s="170">
        <f>IF('Indicator Data'!J189="No Data",1,IF('Indicator Data imputation'!D188&lt;&gt;"",1,0))</f>
        <v>0</v>
      </c>
      <c r="D185" s="170">
        <f>IF('Indicator Data'!K189="No Data",1,IF('Indicator Data imputation'!E188&lt;&gt;"",1,0))</f>
        <v>0</v>
      </c>
      <c r="E185" s="170">
        <f>IF('Indicator Data'!L189="No Data",1,IF('Indicator Data imputation'!F188&lt;&gt;"",1,0))</f>
        <v>0</v>
      </c>
      <c r="F185" s="170">
        <f>IF('Indicator Data'!M189="No Data",1,IF('Indicator Data imputation'!G188&lt;&gt;"",1,0))</f>
        <v>0</v>
      </c>
      <c r="G185" s="170">
        <f>IF('Indicator Data'!N189="No Data",1,IF('Indicator Data imputation'!H188&lt;&gt;"",1,0))</f>
        <v>0</v>
      </c>
      <c r="H185" s="170">
        <f>IF('Indicator Data'!O189="No Data",1,IF('Indicator Data imputation'!I188&lt;&gt;"",1,0))</f>
        <v>0</v>
      </c>
      <c r="I185" s="170">
        <f>IF('Indicator Data'!P189="No Data",1,IF('Indicator Data imputation'!J188&lt;&gt;"",1,0))</f>
        <v>0</v>
      </c>
      <c r="J185" s="170">
        <f>IF('Indicator Data'!Q189="No Data",1,IF('Indicator Data imputation'!K188&lt;&gt;"",1,0))</f>
        <v>0</v>
      </c>
      <c r="K185" s="170">
        <f>IF('Indicator Data'!R189="No Data",1,IF('Indicator Data imputation'!L188&lt;&gt;"",1,0))</f>
        <v>1</v>
      </c>
      <c r="L185" s="170">
        <f>IF('Indicator Data'!S189="No Data",1,IF('Indicator Data imputation'!M188&lt;&gt;"",1,0))</f>
        <v>0</v>
      </c>
      <c r="M185" s="170">
        <f>IF('Indicator Data'!T189="No Data",1,IF('Indicator Data imputation'!N188&lt;&gt;"",1,0))</f>
        <v>0</v>
      </c>
      <c r="N185" s="170">
        <f>IF('Indicator Data'!U189="No Data",1,IF('Indicator Data imputation'!O188&lt;&gt;"",1,0))</f>
        <v>0</v>
      </c>
      <c r="O185" s="170">
        <f>IF('Indicator Data'!V189="No Data",1,IF('Indicator Data imputation'!P188&lt;&gt;"",1,0))</f>
        <v>0</v>
      </c>
      <c r="P185" s="170">
        <f>IF('Indicator Data'!W189="No Data",1,IF('Indicator Data imputation'!Q188&lt;&gt;"",1,0))</f>
        <v>0</v>
      </c>
      <c r="Q185" s="170">
        <f>IF('Indicator Data'!X189="No Data",1,IF('Indicator Data imputation'!R188&lt;&gt;"",1,0))</f>
        <v>0</v>
      </c>
      <c r="R185" s="170">
        <f>IF('Indicator Data'!Y189="No Data",1,IF('Indicator Data imputation'!S188&lt;&gt;"",1,0))</f>
        <v>0</v>
      </c>
      <c r="S185" s="170">
        <f>IF('Indicator Data'!Z189="No Data",1,IF('Indicator Data imputation'!T188&lt;&gt;"",1,0))</f>
        <v>0</v>
      </c>
      <c r="T185" s="170">
        <f>IF('Indicator Data'!AA189="No Data",1,IF('Indicator Data imputation'!U188&lt;&gt;"",1,0))</f>
        <v>0</v>
      </c>
      <c r="U185" s="170">
        <f>IF('Indicator Data'!AB189="No Data",1,IF('Indicator Data imputation'!V188&lt;&gt;"",1,0))</f>
        <v>0</v>
      </c>
      <c r="V185" s="170">
        <f>IF('Indicator Data'!AC189="No Data",1,IF('Indicator Data imputation'!W188&lt;&gt;"",1,0))</f>
        <v>0</v>
      </c>
      <c r="W185" s="170">
        <f>IF('Indicator Data'!AD189="No Data",1,IF('Indicator Data imputation'!X188&lt;&gt;"",1,0))</f>
        <v>0</v>
      </c>
      <c r="X185" s="170">
        <f>IF('Indicator Data'!AE189="No Data",1,IF('Indicator Data imputation'!Y188&lt;&gt;"",1,0))</f>
        <v>1</v>
      </c>
      <c r="Y185" s="170">
        <f>IF('Indicator Data'!AF189="No Data",1,IF('Indicator Data imputation'!Z188&lt;&gt;"",1,0))</f>
        <v>0</v>
      </c>
      <c r="Z185" s="170">
        <f>IF('Indicator Data'!AG189="No Data",1,IF('Indicator Data imputation'!AA188&lt;&gt;"",1,0))</f>
        <v>0</v>
      </c>
      <c r="AA185" s="170">
        <f>IF('Indicator Data'!AH189="No Data",1,IF('Indicator Data imputation'!AB188&lt;&gt;"",1,0))</f>
        <v>0</v>
      </c>
      <c r="AB185" s="170">
        <f>IF('Indicator Data'!AI189="No Data",1,IF('Indicator Data imputation'!AC188&lt;&gt;"",1,0))</f>
        <v>0</v>
      </c>
      <c r="AC185" s="170">
        <f>IF('Indicator Data'!AJ189="No Data",1,IF('Indicator Data imputation'!AD188&lt;&gt;"",1,0))</f>
        <v>0</v>
      </c>
      <c r="AD185" s="170">
        <f>IF('Indicator Data'!AK189="No Data",1,IF('Indicator Data imputation'!AE188&lt;&gt;"",1,0))</f>
        <v>0</v>
      </c>
      <c r="AE185" s="170">
        <f>IF('Indicator Data'!AL189="No Data",1,IF('Indicator Data imputation'!AF188&lt;&gt;"",1,0))</f>
        <v>0</v>
      </c>
      <c r="AF185" s="170">
        <f>IF('Indicator Data'!AM189="No Data",1,IF('Indicator Data imputation'!AG188&lt;&gt;"",1,0))</f>
        <v>0</v>
      </c>
      <c r="AG185" s="170">
        <f>IF('Indicator Data'!AN189="No Data",1,IF('Indicator Data imputation'!AH188&lt;&gt;"",1,0))</f>
        <v>0</v>
      </c>
      <c r="AH185" s="170">
        <f>IF('Indicator Data'!AO189="No Data",1,IF('Indicator Data imputation'!AI188&lt;&gt;"",1,0))</f>
        <v>0</v>
      </c>
      <c r="AI185" s="170">
        <f>IF('Indicator Data'!AP189="No Data",1,IF('Indicator Data imputation'!AJ188&lt;&gt;"",1,0))</f>
        <v>0</v>
      </c>
      <c r="AJ185" s="170">
        <f>IF('Indicator Data'!AQ189="No Data",1,IF('Indicator Data imputation'!AK188&lt;&gt;"",1,0))</f>
        <v>0</v>
      </c>
      <c r="AK185" s="170">
        <f>IF('Indicator Data'!AR189="No Data",1,IF('Indicator Data imputation'!AL188&lt;&gt;"",1,0))</f>
        <v>0</v>
      </c>
      <c r="AL185" s="170">
        <f>IF('Indicator Data'!AS189="No Data",1,IF('Indicator Data imputation'!AM188&lt;&gt;"",1,0))</f>
        <v>0</v>
      </c>
      <c r="AM185" s="170">
        <f>IF('Indicator Data'!AT189="No Data",1,IF('Indicator Data imputation'!AN188&lt;&gt;"",1,0))</f>
        <v>0</v>
      </c>
      <c r="AN185" s="170">
        <f>IF('Indicator Data'!AU189="No Data",1,IF('Indicator Data imputation'!AO188&lt;&gt;"",1,0))</f>
        <v>0</v>
      </c>
      <c r="AO185" s="170">
        <f>IF('Indicator Data'!AV189="No Data",1,IF('Indicator Data imputation'!AP188&lt;&gt;"",1,0))</f>
        <v>0</v>
      </c>
      <c r="AP185" s="170">
        <f>IF('Indicator Data'!AW189="No Data",1,IF('Indicator Data imputation'!AQ188&lt;&gt;"",1,0))</f>
        <v>0</v>
      </c>
      <c r="AQ185" s="170">
        <f>IF('Indicator Data'!AX189="No Data",1,IF('Indicator Data imputation'!AR188&lt;&gt;"",1,0))</f>
        <v>0</v>
      </c>
      <c r="AR185" s="170">
        <f>IF('Indicator Data'!AY189="No Data",1,IF('Indicator Data imputation'!AS188&lt;&gt;"",1,0))</f>
        <v>0</v>
      </c>
      <c r="AS185" s="170">
        <f>IF('Indicator Data'!AZ189="No Data",1,IF('Indicator Data imputation'!AT188&lt;&gt;"",1,0))</f>
        <v>0</v>
      </c>
      <c r="AT185" s="170">
        <f>IF('Indicator Data'!BA189="No Data",1,IF('Indicator Data imputation'!AU188&lt;&gt;"",1,0))</f>
        <v>0</v>
      </c>
      <c r="AU185" s="170">
        <f>IF('Indicator Data'!BB189="No Data",1,IF('Indicator Data imputation'!AV188&lt;&gt;"",1,0))</f>
        <v>0</v>
      </c>
      <c r="AV185" s="170">
        <f>IF('Indicator Data'!BC189="No Data",1,IF('Indicator Data imputation'!AW188&lt;&gt;"",1,0))</f>
        <v>0</v>
      </c>
      <c r="AW185" s="170">
        <f>IF('Indicator Data'!BD189="No Data",1,IF('Indicator Data imputation'!AX188&lt;&gt;"",1,0))</f>
        <v>0</v>
      </c>
      <c r="AX185" s="170">
        <f>IF('Indicator Data'!BE189="No Data",1,IF('Indicator Data imputation'!AY188&lt;&gt;"",1,0))</f>
        <v>0</v>
      </c>
      <c r="AY185" s="170">
        <f>IF('Indicator Data'!BF189="No Data",1,IF('Indicator Data imputation'!AZ188&lt;&gt;"",1,0))</f>
        <v>0</v>
      </c>
      <c r="AZ185" s="170">
        <f>IF('Indicator Data'!BG189="No Data",1,IF('Indicator Data imputation'!BA188&lt;&gt;"",1,0))</f>
        <v>0</v>
      </c>
      <c r="BA185" s="5">
        <f t="shared" si="4"/>
        <v>2</v>
      </c>
      <c r="BB185" s="172">
        <f t="shared" si="5"/>
        <v>3.9215686274509803E-2</v>
      </c>
    </row>
    <row r="186" spans="1:54" x14ac:dyDescent="0.25">
      <c r="A186" s="5" t="s">
        <v>346</v>
      </c>
      <c r="B186" s="170">
        <f>IF('Indicator Data'!I190="No Data",1,IF('Indicator Data imputation'!C189&lt;&gt;"",1,0))</f>
        <v>0</v>
      </c>
      <c r="C186" s="170">
        <f>IF('Indicator Data'!J190="No Data",1,IF('Indicator Data imputation'!D189&lt;&gt;"",1,0))</f>
        <v>0</v>
      </c>
      <c r="D186" s="170">
        <f>IF('Indicator Data'!K190="No Data",1,IF('Indicator Data imputation'!E189&lt;&gt;"",1,0))</f>
        <v>0</v>
      </c>
      <c r="E186" s="170">
        <f>IF('Indicator Data'!L190="No Data",1,IF('Indicator Data imputation'!F189&lt;&gt;"",1,0))</f>
        <v>0</v>
      </c>
      <c r="F186" s="170">
        <f>IF('Indicator Data'!M190="No Data",1,IF('Indicator Data imputation'!G189&lt;&gt;"",1,0))</f>
        <v>0</v>
      </c>
      <c r="G186" s="170">
        <f>IF('Indicator Data'!N190="No Data",1,IF('Indicator Data imputation'!H189&lt;&gt;"",1,0))</f>
        <v>0</v>
      </c>
      <c r="H186" s="170">
        <f>IF('Indicator Data'!O190="No Data",1,IF('Indicator Data imputation'!I189&lt;&gt;"",1,0))</f>
        <v>0</v>
      </c>
      <c r="I186" s="170">
        <f>IF('Indicator Data'!P190="No Data",1,IF('Indicator Data imputation'!J189&lt;&gt;"",1,0))</f>
        <v>0</v>
      </c>
      <c r="J186" s="170">
        <f>IF('Indicator Data'!Q190="No Data",1,IF('Indicator Data imputation'!K189&lt;&gt;"",1,0))</f>
        <v>0</v>
      </c>
      <c r="K186" s="170">
        <f>IF('Indicator Data'!R190="No Data",1,IF('Indicator Data imputation'!L189&lt;&gt;"",1,0))</f>
        <v>0</v>
      </c>
      <c r="L186" s="170">
        <f>IF('Indicator Data'!S190="No Data",1,IF('Indicator Data imputation'!M189&lt;&gt;"",1,0))</f>
        <v>0</v>
      </c>
      <c r="M186" s="170">
        <f>IF('Indicator Data'!T190="No Data",1,IF('Indicator Data imputation'!N189&lt;&gt;"",1,0))</f>
        <v>0</v>
      </c>
      <c r="N186" s="170">
        <f>IF('Indicator Data'!U190="No Data",1,IF('Indicator Data imputation'!O189&lt;&gt;"",1,0))</f>
        <v>0</v>
      </c>
      <c r="O186" s="170">
        <f>IF('Indicator Data'!V190="No Data",1,IF('Indicator Data imputation'!P189&lt;&gt;"",1,0))</f>
        <v>0</v>
      </c>
      <c r="P186" s="170">
        <f>IF('Indicator Data'!W190="No Data",1,IF('Indicator Data imputation'!Q189&lt;&gt;"",1,0))</f>
        <v>0</v>
      </c>
      <c r="Q186" s="170">
        <f>IF('Indicator Data'!X190="No Data",1,IF('Indicator Data imputation'!R189&lt;&gt;"",1,0))</f>
        <v>0</v>
      </c>
      <c r="R186" s="170">
        <f>IF('Indicator Data'!Y190="No Data",1,IF('Indicator Data imputation'!S189&lt;&gt;"",1,0))</f>
        <v>0</v>
      </c>
      <c r="S186" s="170">
        <f>IF('Indicator Data'!Z190="No Data",1,IF('Indicator Data imputation'!T189&lt;&gt;"",1,0))</f>
        <v>0</v>
      </c>
      <c r="T186" s="170">
        <f>IF('Indicator Data'!AA190="No Data",1,IF('Indicator Data imputation'!U189&lt;&gt;"",1,0))</f>
        <v>0</v>
      </c>
      <c r="U186" s="170">
        <f>IF('Indicator Data'!AB190="No Data",1,IF('Indicator Data imputation'!V189&lt;&gt;"",1,0))</f>
        <v>0</v>
      </c>
      <c r="V186" s="170">
        <f>IF('Indicator Data'!AC190="No Data",1,IF('Indicator Data imputation'!W189&lt;&gt;"",1,0))</f>
        <v>0</v>
      </c>
      <c r="W186" s="170">
        <f>IF('Indicator Data'!AD190="No Data",1,IF('Indicator Data imputation'!X189&lt;&gt;"",1,0))</f>
        <v>0</v>
      </c>
      <c r="X186" s="170">
        <f>IF('Indicator Data'!AE190="No Data",1,IF('Indicator Data imputation'!Y189&lt;&gt;"",1,0))</f>
        <v>1</v>
      </c>
      <c r="Y186" s="170">
        <f>IF('Indicator Data'!AF190="No Data",1,IF('Indicator Data imputation'!Z189&lt;&gt;"",1,0))</f>
        <v>0</v>
      </c>
      <c r="Z186" s="170">
        <f>IF('Indicator Data'!AG190="No Data",1,IF('Indicator Data imputation'!AA189&lt;&gt;"",1,0))</f>
        <v>1</v>
      </c>
      <c r="AA186" s="170">
        <f>IF('Indicator Data'!AH190="No Data",1,IF('Indicator Data imputation'!AB189&lt;&gt;"",1,0))</f>
        <v>0</v>
      </c>
      <c r="AB186" s="170">
        <f>IF('Indicator Data'!AI190="No Data",1,IF('Indicator Data imputation'!AC189&lt;&gt;"",1,0))</f>
        <v>0</v>
      </c>
      <c r="AC186" s="170">
        <f>IF('Indicator Data'!AJ190="No Data",1,IF('Indicator Data imputation'!AD189&lt;&gt;"",1,0))</f>
        <v>0</v>
      </c>
      <c r="AD186" s="170">
        <f>IF('Indicator Data'!AK190="No Data",1,IF('Indicator Data imputation'!AE189&lt;&gt;"",1,0))</f>
        <v>0</v>
      </c>
      <c r="AE186" s="170">
        <f>IF('Indicator Data'!AL190="No Data",1,IF('Indicator Data imputation'!AF189&lt;&gt;"",1,0))</f>
        <v>0</v>
      </c>
      <c r="AF186" s="170">
        <f>IF('Indicator Data'!AM190="No Data",1,IF('Indicator Data imputation'!AG189&lt;&gt;"",1,0))</f>
        <v>0</v>
      </c>
      <c r="AG186" s="170">
        <f>IF('Indicator Data'!AN190="No Data",1,IF('Indicator Data imputation'!AH189&lt;&gt;"",1,0))</f>
        <v>0</v>
      </c>
      <c r="AH186" s="170">
        <f>IF('Indicator Data'!AO190="No Data",1,IF('Indicator Data imputation'!AI189&lt;&gt;"",1,0))</f>
        <v>0</v>
      </c>
      <c r="AI186" s="170">
        <f>IF('Indicator Data'!AP190="No Data",1,IF('Indicator Data imputation'!AJ189&lt;&gt;"",1,0))</f>
        <v>1</v>
      </c>
      <c r="AJ186" s="170">
        <f>IF('Indicator Data'!AQ190="No Data",1,IF('Indicator Data imputation'!AK189&lt;&gt;"",1,0))</f>
        <v>1</v>
      </c>
      <c r="AK186" s="170">
        <f>IF('Indicator Data'!AR190="No Data",1,IF('Indicator Data imputation'!AL189&lt;&gt;"",1,0))</f>
        <v>0</v>
      </c>
      <c r="AL186" s="170">
        <f>IF('Indicator Data'!AS190="No Data",1,IF('Indicator Data imputation'!AM189&lt;&gt;"",1,0))</f>
        <v>0</v>
      </c>
      <c r="AM186" s="170">
        <f>IF('Indicator Data'!AT190="No Data",1,IF('Indicator Data imputation'!AN189&lt;&gt;"",1,0))</f>
        <v>0</v>
      </c>
      <c r="AN186" s="170">
        <f>IF('Indicator Data'!AU190="No Data",1,IF('Indicator Data imputation'!AO189&lt;&gt;"",1,0))</f>
        <v>0</v>
      </c>
      <c r="AO186" s="170">
        <f>IF('Indicator Data'!AV190="No Data",1,IF('Indicator Data imputation'!AP189&lt;&gt;"",1,0))</f>
        <v>0</v>
      </c>
      <c r="AP186" s="170">
        <f>IF('Indicator Data'!AW190="No Data",1,IF('Indicator Data imputation'!AQ189&lt;&gt;"",1,0))</f>
        <v>0</v>
      </c>
      <c r="AQ186" s="170">
        <f>IF('Indicator Data'!AX190="No Data",1,IF('Indicator Data imputation'!AR189&lt;&gt;"",1,0))</f>
        <v>0</v>
      </c>
      <c r="AR186" s="170">
        <f>IF('Indicator Data'!AY190="No Data",1,IF('Indicator Data imputation'!AS189&lt;&gt;"",1,0))</f>
        <v>0</v>
      </c>
      <c r="AS186" s="170">
        <f>IF('Indicator Data'!AZ190="No Data",1,IF('Indicator Data imputation'!AT189&lt;&gt;"",1,0))</f>
        <v>0</v>
      </c>
      <c r="AT186" s="170">
        <f>IF('Indicator Data'!BA190="No Data",1,IF('Indicator Data imputation'!AU189&lt;&gt;"",1,0))</f>
        <v>0</v>
      </c>
      <c r="AU186" s="170">
        <f>IF('Indicator Data'!BB190="No Data",1,IF('Indicator Data imputation'!AV189&lt;&gt;"",1,0))</f>
        <v>0</v>
      </c>
      <c r="AV186" s="170">
        <f>IF('Indicator Data'!BC190="No Data",1,IF('Indicator Data imputation'!AW189&lt;&gt;"",1,0))</f>
        <v>0</v>
      </c>
      <c r="AW186" s="170">
        <f>IF('Indicator Data'!BD190="No Data",1,IF('Indicator Data imputation'!AX189&lt;&gt;"",1,0))</f>
        <v>0</v>
      </c>
      <c r="AX186" s="170">
        <f>IF('Indicator Data'!BE190="No Data",1,IF('Indicator Data imputation'!AY189&lt;&gt;"",1,0))</f>
        <v>0</v>
      </c>
      <c r="AY186" s="170">
        <f>IF('Indicator Data'!BF190="No Data",1,IF('Indicator Data imputation'!AZ189&lt;&gt;"",1,0))</f>
        <v>0</v>
      </c>
      <c r="AZ186" s="170">
        <f>IF('Indicator Data'!BG190="No Data",1,IF('Indicator Data imputation'!BA189&lt;&gt;"",1,0))</f>
        <v>0</v>
      </c>
      <c r="BA186" s="5">
        <f t="shared" si="4"/>
        <v>4</v>
      </c>
      <c r="BB186" s="172">
        <f t="shared" si="5"/>
        <v>7.8431372549019607E-2</v>
      </c>
    </row>
    <row r="187" spans="1:54" x14ac:dyDescent="0.25">
      <c r="A187" s="5" t="s">
        <v>348</v>
      </c>
      <c r="B187" s="170">
        <f>IF('Indicator Data'!I191="No Data",1,IF('Indicator Data imputation'!C190&lt;&gt;"",1,0))</f>
        <v>0</v>
      </c>
      <c r="C187" s="170">
        <f>IF('Indicator Data'!J191="No Data",1,IF('Indicator Data imputation'!D190&lt;&gt;"",1,0))</f>
        <v>0</v>
      </c>
      <c r="D187" s="170">
        <f>IF('Indicator Data'!K191="No Data",1,IF('Indicator Data imputation'!E190&lt;&gt;"",1,0))</f>
        <v>0</v>
      </c>
      <c r="E187" s="170">
        <f>IF('Indicator Data'!L191="No Data",1,IF('Indicator Data imputation'!F190&lt;&gt;"",1,0))</f>
        <v>0</v>
      </c>
      <c r="F187" s="170">
        <f>IF('Indicator Data'!M191="No Data",1,IF('Indicator Data imputation'!G190&lt;&gt;"",1,0))</f>
        <v>0</v>
      </c>
      <c r="G187" s="170">
        <f>IF('Indicator Data'!N191="No Data",1,IF('Indicator Data imputation'!H190&lt;&gt;"",1,0))</f>
        <v>0</v>
      </c>
      <c r="H187" s="170">
        <f>IF('Indicator Data'!O191="No Data",1,IF('Indicator Data imputation'!I190&lt;&gt;"",1,0))</f>
        <v>0</v>
      </c>
      <c r="I187" s="170">
        <f>IF('Indicator Data'!P191="No Data",1,IF('Indicator Data imputation'!J190&lt;&gt;"",1,0))</f>
        <v>0</v>
      </c>
      <c r="J187" s="170">
        <f>IF('Indicator Data'!Q191="No Data",1,IF('Indicator Data imputation'!K190&lt;&gt;"",1,0))</f>
        <v>0</v>
      </c>
      <c r="K187" s="170">
        <f>IF('Indicator Data'!R191="No Data",1,IF('Indicator Data imputation'!L190&lt;&gt;"",1,0))</f>
        <v>0</v>
      </c>
      <c r="L187" s="170">
        <f>IF('Indicator Data'!S191="No Data",1,IF('Indicator Data imputation'!M190&lt;&gt;"",1,0))</f>
        <v>0</v>
      </c>
      <c r="M187" s="170">
        <f>IF('Indicator Data'!T191="No Data",1,IF('Indicator Data imputation'!N190&lt;&gt;"",1,0))</f>
        <v>0</v>
      </c>
      <c r="N187" s="170">
        <f>IF('Indicator Data'!U191="No Data",1,IF('Indicator Data imputation'!O190&lt;&gt;"",1,0))</f>
        <v>0</v>
      </c>
      <c r="O187" s="170">
        <f>IF('Indicator Data'!V191="No Data",1,IF('Indicator Data imputation'!P190&lt;&gt;"",1,0))</f>
        <v>1</v>
      </c>
      <c r="P187" s="170">
        <f>IF('Indicator Data'!W191="No Data",1,IF('Indicator Data imputation'!Q190&lt;&gt;"",1,0))</f>
        <v>0</v>
      </c>
      <c r="Q187" s="170">
        <f>IF('Indicator Data'!X191="No Data",1,IF('Indicator Data imputation'!R190&lt;&gt;"",1,0))</f>
        <v>0</v>
      </c>
      <c r="R187" s="170">
        <f>IF('Indicator Data'!Y191="No Data",1,IF('Indicator Data imputation'!S190&lt;&gt;"",1,0))</f>
        <v>0</v>
      </c>
      <c r="S187" s="170">
        <f>IF('Indicator Data'!Z191="No Data",1,IF('Indicator Data imputation'!T190&lt;&gt;"",1,0))</f>
        <v>0</v>
      </c>
      <c r="T187" s="170">
        <f>IF('Indicator Data'!AA191="No Data",1,IF('Indicator Data imputation'!U190&lt;&gt;"",1,0))</f>
        <v>0</v>
      </c>
      <c r="U187" s="170">
        <f>IF('Indicator Data'!AB191="No Data",1,IF('Indicator Data imputation'!V190&lt;&gt;"",1,0))</f>
        <v>1</v>
      </c>
      <c r="V187" s="170">
        <f>IF('Indicator Data'!AC191="No Data",1,IF('Indicator Data imputation'!W190&lt;&gt;"",1,0))</f>
        <v>0</v>
      </c>
      <c r="W187" s="170">
        <f>IF('Indicator Data'!AD191="No Data",1,IF('Indicator Data imputation'!X190&lt;&gt;"",1,0))</f>
        <v>0</v>
      </c>
      <c r="X187" s="170">
        <f>IF('Indicator Data'!AE191="No Data",1,IF('Indicator Data imputation'!Y190&lt;&gt;"",1,0))</f>
        <v>0</v>
      </c>
      <c r="Y187" s="170">
        <f>IF('Indicator Data'!AF191="No Data",1,IF('Indicator Data imputation'!Z190&lt;&gt;"",1,0))</f>
        <v>1</v>
      </c>
      <c r="Z187" s="170">
        <f>IF('Indicator Data'!AG191="No Data",1,IF('Indicator Data imputation'!AA190&lt;&gt;"",1,0))</f>
        <v>0</v>
      </c>
      <c r="AA187" s="170">
        <f>IF('Indicator Data'!AH191="No Data",1,IF('Indicator Data imputation'!AB190&lt;&gt;"",1,0))</f>
        <v>0</v>
      </c>
      <c r="AB187" s="170">
        <f>IF('Indicator Data'!AI191="No Data",1,IF('Indicator Data imputation'!AC190&lt;&gt;"",1,0))</f>
        <v>0</v>
      </c>
      <c r="AC187" s="170">
        <f>IF('Indicator Data'!AJ191="No Data",1,IF('Indicator Data imputation'!AD190&lt;&gt;"",1,0))</f>
        <v>0</v>
      </c>
      <c r="AD187" s="170">
        <f>IF('Indicator Data'!AK191="No Data",1,IF('Indicator Data imputation'!AE190&lt;&gt;"",1,0))</f>
        <v>0</v>
      </c>
      <c r="AE187" s="170">
        <f>IF('Indicator Data'!AL191="No Data",1,IF('Indicator Data imputation'!AF190&lt;&gt;"",1,0))</f>
        <v>0</v>
      </c>
      <c r="AF187" s="170">
        <f>IF('Indicator Data'!AM191="No Data",1,IF('Indicator Data imputation'!AG190&lt;&gt;"",1,0))</f>
        <v>0</v>
      </c>
      <c r="AG187" s="170">
        <f>IF('Indicator Data'!AN191="No Data",1,IF('Indicator Data imputation'!AH190&lt;&gt;"",1,0))</f>
        <v>0</v>
      </c>
      <c r="AH187" s="170">
        <f>IF('Indicator Data'!AO191="No Data",1,IF('Indicator Data imputation'!AI190&lt;&gt;"",1,0))</f>
        <v>0</v>
      </c>
      <c r="AI187" s="170">
        <f>IF('Indicator Data'!AP191="No Data",1,IF('Indicator Data imputation'!AJ190&lt;&gt;"",1,0))</f>
        <v>1</v>
      </c>
      <c r="AJ187" s="170">
        <f>IF('Indicator Data'!AQ191="No Data",1,IF('Indicator Data imputation'!AK190&lt;&gt;"",1,0))</f>
        <v>1</v>
      </c>
      <c r="AK187" s="170">
        <f>IF('Indicator Data'!AR191="No Data",1,IF('Indicator Data imputation'!AL190&lt;&gt;"",1,0))</f>
        <v>0</v>
      </c>
      <c r="AL187" s="170">
        <f>IF('Indicator Data'!AS191="No Data",1,IF('Indicator Data imputation'!AM190&lt;&gt;"",1,0))</f>
        <v>0</v>
      </c>
      <c r="AM187" s="170">
        <f>IF('Indicator Data'!AT191="No Data",1,IF('Indicator Data imputation'!AN190&lt;&gt;"",1,0))</f>
        <v>0</v>
      </c>
      <c r="AN187" s="170">
        <f>IF('Indicator Data'!AU191="No Data",1,IF('Indicator Data imputation'!AO190&lt;&gt;"",1,0))</f>
        <v>0</v>
      </c>
      <c r="AO187" s="170">
        <f>IF('Indicator Data'!AV191="No Data",1,IF('Indicator Data imputation'!AP190&lt;&gt;"",1,0))</f>
        <v>0</v>
      </c>
      <c r="AP187" s="170">
        <f>IF('Indicator Data'!AW191="No Data",1,IF('Indicator Data imputation'!AQ190&lt;&gt;"",1,0))</f>
        <v>0</v>
      </c>
      <c r="AQ187" s="170">
        <f>IF('Indicator Data'!AX191="No Data",1,IF('Indicator Data imputation'!AR190&lt;&gt;"",1,0))</f>
        <v>0</v>
      </c>
      <c r="AR187" s="170">
        <f>IF('Indicator Data'!AY191="No Data",1,IF('Indicator Data imputation'!AS190&lt;&gt;"",1,0))</f>
        <v>0</v>
      </c>
      <c r="AS187" s="170">
        <f>IF('Indicator Data'!AZ191="No Data",1,IF('Indicator Data imputation'!AT190&lt;&gt;"",1,0))</f>
        <v>0</v>
      </c>
      <c r="AT187" s="170">
        <f>IF('Indicator Data'!BA191="No Data",1,IF('Indicator Data imputation'!AU190&lt;&gt;"",1,0))</f>
        <v>0</v>
      </c>
      <c r="AU187" s="170">
        <f>IF('Indicator Data'!BB191="No Data",1,IF('Indicator Data imputation'!AV190&lt;&gt;"",1,0))</f>
        <v>0</v>
      </c>
      <c r="AV187" s="170">
        <f>IF('Indicator Data'!BC191="No Data",1,IF('Indicator Data imputation'!AW190&lt;&gt;"",1,0))</f>
        <v>0</v>
      </c>
      <c r="AW187" s="170">
        <f>IF('Indicator Data'!BD191="No Data",1,IF('Indicator Data imputation'!AX190&lt;&gt;"",1,0))</f>
        <v>0</v>
      </c>
      <c r="AX187" s="170">
        <f>IF('Indicator Data'!BE191="No Data",1,IF('Indicator Data imputation'!AY190&lt;&gt;"",1,0))</f>
        <v>0</v>
      </c>
      <c r="AY187" s="170">
        <f>IF('Indicator Data'!BF191="No Data",1,IF('Indicator Data imputation'!AZ190&lt;&gt;"",1,0))</f>
        <v>0</v>
      </c>
      <c r="AZ187" s="170">
        <f>IF('Indicator Data'!BG191="No Data",1,IF('Indicator Data imputation'!BA190&lt;&gt;"",1,0))</f>
        <v>0</v>
      </c>
      <c r="BA187" s="5">
        <f t="shared" si="4"/>
        <v>5</v>
      </c>
      <c r="BB187" s="172">
        <f t="shared" si="5"/>
        <v>9.8039215686274508E-2</v>
      </c>
    </row>
    <row r="188" spans="1:54" x14ac:dyDescent="0.25">
      <c r="A188" s="5" t="s">
        <v>350</v>
      </c>
      <c r="B188" s="170">
        <f>IF('Indicator Data'!I192="No Data",1,IF('Indicator Data imputation'!C191&lt;&gt;"",1,0))</f>
        <v>0</v>
      </c>
      <c r="C188" s="170">
        <f>IF('Indicator Data'!J192="No Data",1,IF('Indicator Data imputation'!D191&lt;&gt;"",1,0))</f>
        <v>0</v>
      </c>
      <c r="D188" s="170">
        <f>IF('Indicator Data'!K192="No Data",1,IF('Indicator Data imputation'!E191&lt;&gt;"",1,0))</f>
        <v>0</v>
      </c>
      <c r="E188" s="170">
        <f>IF('Indicator Data'!L192="No Data",1,IF('Indicator Data imputation'!F191&lt;&gt;"",1,0))</f>
        <v>0</v>
      </c>
      <c r="F188" s="170">
        <f>IF('Indicator Data'!M192="No Data",1,IF('Indicator Data imputation'!G191&lt;&gt;"",1,0))</f>
        <v>0</v>
      </c>
      <c r="G188" s="170">
        <f>IF('Indicator Data'!N192="No Data",1,IF('Indicator Data imputation'!H191&lt;&gt;"",1,0))</f>
        <v>0</v>
      </c>
      <c r="H188" s="170">
        <f>IF('Indicator Data'!O192="No Data",1,IF('Indicator Data imputation'!I191&lt;&gt;"",1,0))</f>
        <v>0</v>
      </c>
      <c r="I188" s="170">
        <f>IF('Indicator Data'!P192="No Data",1,IF('Indicator Data imputation'!J191&lt;&gt;"",1,0))</f>
        <v>0</v>
      </c>
      <c r="J188" s="170">
        <f>IF('Indicator Data'!Q192="No Data",1,IF('Indicator Data imputation'!K191&lt;&gt;"",1,0))</f>
        <v>0</v>
      </c>
      <c r="K188" s="170">
        <f>IF('Indicator Data'!R192="No Data",1,IF('Indicator Data imputation'!L191&lt;&gt;"",1,0))</f>
        <v>1</v>
      </c>
      <c r="L188" s="170">
        <f>IF('Indicator Data'!S192="No Data",1,IF('Indicator Data imputation'!M191&lt;&gt;"",1,0))</f>
        <v>0</v>
      </c>
      <c r="M188" s="170">
        <f>IF('Indicator Data'!T192="No Data",1,IF('Indicator Data imputation'!N191&lt;&gt;"",1,0))</f>
        <v>0</v>
      </c>
      <c r="N188" s="170">
        <f>IF('Indicator Data'!U192="No Data",1,IF('Indicator Data imputation'!O191&lt;&gt;"",1,0))</f>
        <v>0</v>
      </c>
      <c r="O188" s="170">
        <f>IF('Indicator Data'!V192="No Data",1,IF('Indicator Data imputation'!P191&lt;&gt;"",1,0))</f>
        <v>1</v>
      </c>
      <c r="P188" s="170">
        <f>IF('Indicator Data'!W192="No Data",1,IF('Indicator Data imputation'!Q191&lt;&gt;"",1,0))</f>
        <v>0</v>
      </c>
      <c r="Q188" s="170">
        <f>IF('Indicator Data'!X192="No Data",1,IF('Indicator Data imputation'!R191&lt;&gt;"",1,0))</f>
        <v>0</v>
      </c>
      <c r="R188" s="170">
        <f>IF('Indicator Data'!Y192="No Data",1,IF('Indicator Data imputation'!S191&lt;&gt;"",1,0))</f>
        <v>1</v>
      </c>
      <c r="S188" s="170">
        <f>IF('Indicator Data'!Z192="No Data",1,IF('Indicator Data imputation'!T191&lt;&gt;"",1,0))</f>
        <v>0</v>
      </c>
      <c r="T188" s="170">
        <f>IF('Indicator Data'!AA192="No Data",1,IF('Indicator Data imputation'!U191&lt;&gt;"",1,0))</f>
        <v>0</v>
      </c>
      <c r="U188" s="170">
        <f>IF('Indicator Data'!AB192="No Data",1,IF('Indicator Data imputation'!V191&lt;&gt;"",1,0))</f>
        <v>0</v>
      </c>
      <c r="V188" s="170">
        <f>IF('Indicator Data'!AC192="No Data",1,IF('Indicator Data imputation'!W191&lt;&gt;"",1,0))</f>
        <v>0</v>
      </c>
      <c r="W188" s="170">
        <f>IF('Indicator Data'!AD192="No Data",1,IF('Indicator Data imputation'!X191&lt;&gt;"",1,0))</f>
        <v>0</v>
      </c>
      <c r="X188" s="170">
        <f>IF('Indicator Data'!AE192="No Data",1,IF('Indicator Data imputation'!Y191&lt;&gt;"",1,0))</f>
        <v>0</v>
      </c>
      <c r="Y188" s="170">
        <f>IF('Indicator Data'!AF192="No Data",1,IF('Indicator Data imputation'!Z191&lt;&gt;"",1,0))</f>
        <v>0</v>
      </c>
      <c r="Z188" s="170">
        <f>IF('Indicator Data'!AG192="No Data",1,IF('Indicator Data imputation'!AA191&lt;&gt;"",1,0))</f>
        <v>0</v>
      </c>
      <c r="AA188" s="170">
        <f>IF('Indicator Data'!AH192="No Data",1,IF('Indicator Data imputation'!AB191&lt;&gt;"",1,0))</f>
        <v>0</v>
      </c>
      <c r="AB188" s="170">
        <f>IF('Indicator Data'!AI192="No Data",1,IF('Indicator Data imputation'!AC191&lt;&gt;"",1,0))</f>
        <v>0</v>
      </c>
      <c r="AC188" s="170">
        <f>IF('Indicator Data'!AJ192="No Data",1,IF('Indicator Data imputation'!AD191&lt;&gt;"",1,0))</f>
        <v>0</v>
      </c>
      <c r="AD188" s="170">
        <f>IF('Indicator Data'!AK192="No Data",1,IF('Indicator Data imputation'!AE191&lt;&gt;"",1,0))</f>
        <v>0</v>
      </c>
      <c r="AE188" s="170">
        <f>IF('Indicator Data'!AL192="No Data",1,IF('Indicator Data imputation'!AF191&lt;&gt;"",1,0))</f>
        <v>0</v>
      </c>
      <c r="AF188" s="170">
        <f>IF('Indicator Data'!AM192="No Data",1,IF('Indicator Data imputation'!AG191&lt;&gt;"",1,0))</f>
        <v>0</v>
      </c>
      <c r="AG188" s="170">
        <f>IF('Indicator Data'!AN192="No Data",1,IF('Indicator Data imputation'!AH191&lt;&gt;"",1,0))</f>
        <v>0</v>
      </c>
      <c r="AH188" s="170">
        <f>IF('Indicator Data'!AO192="No Data",1,IF('Indicator Data imputation'!AI191&lt;&gt;"",1,0))</f>
        <v>0</v>
      </c>
      <c r="AI188" s="170">
        <f>IF('Indicator Data'!AP192="No Data",1,IF('Indicator Data imputation'!AJ191&lt;&gt;"",1,0))</f>
        <v>0</v>
      </c>
      <c r="AJ188" s="170">
        <f>IF('Indicator Data'!AQ192="No Data",1,IF('Indicator Data imputation'!AK191&lt;&gt;"",1,0))</f>
        <v>0</v>
      </c>
      <c r="AK188" s="170">
        <f>IF('Indicator Data'!AR192="No Data",1,IF('Indicator Data imputation'!AL191&lt;&gt;"",1,0))</f>
        <v>0</v>
      </c>
      <c r="AL188" s="170">
        <f>IF('Indicator Data'!AS192="No Data",1,IF('Indicator Data imputation'!AM191&lt;&gt;"",1,0))</f>
        <v>0</v>
      </c>
      <c r="AM188" s="170">
        <f>IF('Indicator Data'!AT192="No Data",1,IF('Indicator Data imputation'!AN191&lt;&gt;"",1,0))</f>
        <v>0</v>
      </c>
      <c r="AN188" s="170">
        <f>IF('Indicator Data'!AU192="No Data",1,IF('Indicator Data imputation'!AO191&lt;&gt;"",1,0))</f>
        <v>0</v>
      </c>
      <c r="AO188" s="170">
        <f>IF('Indicator Data'!AV192="No Data",1,IF('Indicator Data imputation'!AP191&lt;&gt;"",1,0))</f>
        <v>0</v>
      </c>
      <c r="AP188" s="170">
        <f>IF('Indicator Data'!AW192="No Data",1,IF('Indicator Data imputation'!AQ191&lt;&gt;"",1,0))</f>
        <v>0</v>
      </c>
      <c r="AQ188" s="170">
        <f>IF('Indicator Data'!AX192="No Data",1,IF('Indicator Data imputation'!AR191&lt;&gt;"",1,0))</f>
        <v>0</v>
      </c>
      <c r="AR188" s="170">
        <f>IF('Indicator Data'!AY192="No Data",1,IF('Indicator Data imputation'!AS191&lt;&gt;"",1,0))</f>
        <v>0</v>
      </c>
      <c r="AS188" s="170">
        <f>IF('Indicator Data'!AZ192="No Data",1,IF('Indicator Data imputation'!AT191&lt;&gt;"",1,0))</f>
        <v>0</v>
      </c>
      <c r="AT188" s="170">
        <f>IF('Indicator Data'!BA192="No Data",1,IF('Indicator Data imputation'!AU191&lt;&gt;"",1,0))</f>
        <v>0</v>
      </c>
      <c r="AU188" s="170">
        <f>IF('Indicator Data'!BB192="No Data",1,IF('Indicator Data imputation'!AV191&lt;&gt;"",1,0))</f>
        <v>0</v>
      </c>
      <c r="AV188" s="170">
        <f>IF('Indicator Data'!BC192="No Data",1,IF('Indicator Data imputation'!AW191&lt;&gt;"",1,0))</f>
        <v>0</v>
      </c>
      <c r="AW188" s="170">
        <f>IF('Indicator Data'!BD192="No Data",1,IF('Indicator Data imputation'!AX191&lt;&gt;"",1,0))</f>
        <v>0</v>
      </c>
      <c r="AX188" s="170">
        <f>IF('Indicator Data'!BE192="No Data",1,IF('Indicator Data imputation'!AY191&lt;&gt;"",1,0))</f>
        <v>0</v>
      </c>
      <c r="AY188" s="170">
        <f>IF('Indicator Data'!BF192="No Data",1,IF('Indicator Data imputation'!AZ191&lt;&gt;"",1,0))</f>
        <v>0</v>
      </c>
      <c r="AZ188" s="170">
        <f>IF('Indicator Data'!BG192="No Data",1,IF('Indicator Data imputation'!BA191&lt;&gt;"",1,0))</f>
        <v>0</v>
      </c>
      <c r="BA188" s="5">
        <f t="shared" si="4"/>
        <v>3</v>
      </c>
      <c r="BB188" s="172">
        <f t="shared" si="5"/>
        <v>5.8823529411764705E-2</v>
      </c>
    </row>
    <row r="189" spans="1:54" x14ac:dyDescent="0.25">
      <c r="A189" s="5" t="s">
        <v>351</v>
      </c>
      <c r="B189" s="170">
        <f>IF('Indicator Data'!I193="No Data",1,IF('Indicator Data imputation'!C192&lt;&gt;"",1,0))</f>
        <v>0</v>
      </c>
      <c r="C189" s="170">
        <f>IF('Indicator Data'!J193="No Data",1,IF('Indicator Data imputation'!D192&lt;&gt;"",1,0))</f>
        <v>0</v>
      </c>
      <c r="D189" s="170">
        <f>IF('Indicator Data'!K193="No Data",1,IF('Indicator Data imputation'!E192&lt;&gt;"",1,0))</f>
        <v>0</v>
      </c>
      <c r="E189" s="170">
        <f>IF('Indicator Data'!L193="No Data",1,IF('Indicator Data imputation'!F192&lt;&gt;"",1,0))</f>
        <v>0</v>
      </c>
      <c r="F189" s="170">
        <f>IF('Indicator Data'!M193="No Data",1,IF('Indicator Data imputation'!G192&lt;&gt;"",1,0))</f>
        <v>0</v>
      </c>
      <c r="G189" s="170">
        <f>IF('Indicator Data'!N193="No Data",1,IF('Indicator Data imputation'!H192&lt;&gt;"",1,0))</f>
        <v>0</v>
      </c>
      <c r="H189" s="170">
        <f>IF('Indicator Data'!O193="No Data",1,IF('Indicator Data imputation'!I192&lt;&gt;"",1,0))</f>
        <v>0</v>
      </c>
      <c r="I189" s="170">
        <f>IF('Indicator Data'!P193="No Data",1,IF('Indicator Data imputation'!J192&lt;&gt;"",1,0))</f>
        <v>0</v>
      </c>
      <c r="J189" s="170">
        <f>IF('Indicator Data'!Q193="No Data",1,IF('Indicator Data imputation'!K192&lt;&gt;"",1,0))</f>
        <v>0</v>
      </c>
      <c r="K189" s="170">
        <f>IF('Indicator Data'!R193="No Data",1,IF('Indicator Data imputation'!L192&lt;&gt;"",1,0))</f>
        <v>0</v>
      </c>
      <c r="L189" s="170">
        <f>IF('Indicator Data'!S193="No Data",1,IF('Indicator Data imputation'!M192&lt;&gt;"",1,0))</f>
        <v>0</v>
      </c>
      <c r="M189" s="170">
        <f>IF('Indicator Data'!T193="No Data",1,IF('Indicator Data imputation'!N192&lt;&gt;"",1,0))</f>
        <v>0</v>
      </c>
      <c r="N189" s="170">
        <f>IF('Indicator Data'!U193="No Data",1,IF('Indicator Data imputation'!O192&lt;&gt;"",1,0))</f>
        <v>0</v>
      </c>
      <c r="O189" s="170">
        <f>IF('Indicator Data'!V193="No Data",1,IF('Indicator Data imputation'!P192&lt;&gt;"",1,0))</f>
        <v>0</v>
      </c>
      <c r="P189" s="170">
        <f>IF('Indicator Data'!W193="No Data",1,IF('Indicator Data imputation'!Q192&lt;&gt;"",1,0))</f>
        <v>0</v>
      </c>
      <c r="Q189" s="170">
        <f>IF('Indicator Data'!X193="No Data",1,IF('Indicator Data imputation'!R192&lt;&gt;"",1,0))</f>
        <v>0</v>
      </c>
      <c r="R189" s="170">
        <f>IF('Indicator Data'!Y193="No Data",1,IF('Indicator Data imputation'!S192&lt;&gt;"",1,0))</f>
        <v>0</v>
      </c>
      <c r="S189" s="170">
        <f>IF('Indicator Data'!Z193="No Data",1,IF('Indicator Data imputation'!T192&lt;&gt;"",1,0))</f>
        <v>0</v>
      </c>
      <c r="T189" s="170">
        <f>IF('Indicator Data'!AA193="No Data",1,IF('Indicator Data imputation'!U192&lt;&gt;"",1,0))</f>
        <v>0</v>
      </c>
      <c r="U189" s="170">
        <f>IF('Indicator Data'!AB193="No Data",1,IF('Indicator Data imputation'!V192&lt;&gt;"",1,0))</f>
        <v>0</v>
      </c>
      <c r="V189" s="170">
        <f>IF('Indicator Data'!AC193="No Data",1,IF('Indicator Data imputation'!W192&lt;&gt;"",1,0))</f>
        <v>0</v>
      </c>
      <c r="W189" s="170">
        <f>IF('Indicator Data'!AD193="No Data",1,IF('Indicator Data imputation'!X192&lt;&gt;"",1,0))</f>
        <v>0</v>
      </c>
      <c r="X189" s="170">
        <f>IF('Indicator Data'!AE193="No Data",1,IF('Indicator Data imputation'!Y192&lt;&gt;"",1,0))</f>
        <v>0</v>
      </c>
      <c r="Y189" s="170">
        <f>IF('Indicator Data'!AF193="No Data",1,IF('Indicator Data imputation'!Z192&lt;&gt;"",1,0))</f>
        <v>0</v>
      </c>
      <c r="Z189" s="170">
        <f>IF('Indicator Data'!AG193="No Data",1,IF('Indicator Data imputation'!AA192&lt;&gt;"",1,0))</f>
        <v>0</v>
      </c>
      <c r="AA189" s="170">
        <f>IF('Indicator Data'!AH193="No Data",1,IF('Indicator Data imputation'!AB192&lt;&gt;"",1,0))</f>
        <v>0</v>
      </c>
      <c r="AB189" s="170">
        <f>IF('Indicator Data'!AI193="No Data",1,IF('Indicator Data imputation'!AC192&lt;&gt;"",1,0))</f>
        <v>0</v>
      </c>
      <c r="AC189" s="170">
        <f>IF('Indicator Data'!AJ193="No Data",1,IF('Indicator Data imputation'!AD192&lt;&gt;"",1,0))</f>
        <v>0</v>
      </c>
      <c r="AD189" s="170">
        <f>IF('Indicator Data'!AK193="No Data",1,IF('Indicator Data imputation'!AE192&lt;&gt;"",1,0))</f>
        <v>0</v>
      </c>
      <c r="AE189" s="170">
        <f>IF('Indicator Data'!AL193="No Data",1,IF('Indicator Data imputation'!AF192&lt;&gt;"",1,0))</f>
        <v>0</v>
      </c>
      <c r="AF189" s="170">
        <f>IF('Indicator Data'!AM193="No Data",1,IF('Indicator Data imputation'!AG192&lt;&gt;"",1,0))</f>
        <v>0</v>
      </c>
      <c r="AG189" s="170">
        <f>IF('Indicator Data'!AN193="No Data",1,IF('Indicator Data imputation'!AH192&lt;&gt;"",1,0))</f>
        <v>0</v>
      </c>
      <c r="AH189" s="170">
        <f>IF('Indicator Data'!AO193="No Data",1,IF('Indicator Data imputation'!AI192&lt;&gt;"",1,0))</f>
        <v>0</v>
      </c>
      <c r="AI189" s="170">
        <f>IF('Indicator Data'!AP193="No Data",1,IF('Indicator Data imputation'!AJ192&lt;&gt;"",1,0))</f>
        <v>1</v>
      </c>
      <c r="AJ189" s="170">
        <f>IF('Indicator Data'!AQ193="No Data",1,IF('Indicator Data imputation'!AK192&lt;&gt;"",1,0))</f>
        <v>1</v>
      </c>
      <c r="AK189" s="170">
        <f>IF('Indicator Data'!AR193="No Data",1,IF('Indicator Data imputation'!AL192&lt;&gt;"",1,0))</f>
        <v>0</v>
      </c>
      <c r="AL189" s="170">
        <f>IF('Indicator Data'!AS193="No Data",1,IF('Indicator Data imputation'!AM192&lt;&gt;"",1,0))</f>
        <v>0</v>
      </c>
      <c r="AM189" s="170">
        <f>IF('Indicator Data'!AT193="No Data",1,IF('Indicator Data imputation'!AN192&lt;&gt;"",1,0))</f>
        <v>0</v>
      </c>
      <c r="AN189" s="170">
        <f>IF('Indicator Data'!AU193="No Data",1,IF('Indicator Data imputation'!AO192&lt;&gt;"",1,0))</f>
        <v>0</v>
      </c>
      <c r="AO189" s="170">
        <f>IF('Indicator Data'!AV193="No Data",1,IF('Indicator Data imputation'!AP192&lt;&gt;"",1,0))</f>
        <v>0</v>
      </c>
      <c r="AP189" s="170">
        <f>IF('Indicator Data'!AW193="No Data",1,IF('Indicator Data imputation'!AQ192&lt;&gt;"",1,0))</f>
        <v>0</v>
      </c>
      <c r="AQ189" s="170">
        <f>IF('Indicator Data'!AX193="No Data",1,IF('Indicator Data imputation'!AR192&lt;&gt;"",1,0))</f>
        <v>0</v>
      </c>
      <c r="AR189" s="170">
        <f>IF('Indicator Data'!AY193="No Data",1,IF('Indicator Data imputation'!AS192&lt;&gt;"",1,0))</f>
        <v>0</v>
      </c>
      <c r="AS189" s="170">
        <f>IF('Indicator Data'!AZ193="No Data",1,IF('Indicator Data imputation'!AT192&lt;&gt;"",1,0))</f>
        <v>0</v>
      </c>
      <c r="AT189" s="170">
        <f>IF('Indicator Data'!BA193="No Data",1,IF('Indicator Data imputation'!AU192&lt;&gt;"",1,0))</f>
        <v>0</v>
      </c>
      <c r="AU189" s="170">
        <f>IF('Indicator Data'!BB193="No Data",1,IF('Indicator Data imputation'!AV192&lt;&gt;"",1,0))</f>
        <v>0</v>
      </c>
      <c r="AV189" s="170">
        <f>IF('Indicator Data'!BC193="No Data",1,IF('Indicator Data imputation'!AW192&lt;&gt;"",1,0))</f>
        <v>0</v>
      </c>
      <c r="AW189" s="170">
        <f>IF('Indicator Data'!BD193="No Data",1,IF('Indicator Data imputation'!AX192&lt;&gt;"",1,0))</f>
        <v>0</v>
      </c>
      <c r="AX189" s="170">
        <f>IF('Indicator Data'!BE193="No Data",1,IF('Indicator Data imputation'!AY192&lt;&gt;"",1,0))</f>
        <v>0</v>
      </c>
      <c r="AY189" s="170">
        <f>IF('Indicator Data'!BF193="No Data",1,IF('Indicator Data imputation'!AZ192&lt;&gt;"",1,0))</f>
        <v>0</v>
      </c>
      <c r="AZ189" s="170">
        <f>IF('Indicator Data'!BG193="No Data",1,IF('Indicator Data imputation'!BA192&lt;&gt;"",1,0))</f>
        <v>0</v>
      </c>
      <c r="BA189" s="5">
        <f t="shared" si="4"/>
        <v>2</v>
      </c>
      <c r="BB189" s="172">
        <f t="shared" si="5"/>
        <v>3.9215686274509803E-2</v>
      </c>
    </row>
    <row r="190" spans="1:54" x14ac:dyDescent="0.25">
      <c r="A190" s="5" t="s">
        <v>352</v>
      </c>
      <c r="B190" s="170">
        <f>IF('Indicator Data'!I194="No Data",1,IF('Indicator Data imputation'!C193&lt;&gt;"",1,0))</f>
        <v>0</v>
      </c>
      <c r="C190" s="170">
        <f>IF('Indicator Data'!J194="No Data",1,IF('Indicator Data imputation'!D193&lt;&gt;"",1,0))</f>
        <v>0</v>
      </c>
      <c r="D190" s="170">
        <f>IF('Indicator Data'!K194="No Data",1,IF('Indicator Data imputation'!E193&lt;&gt;"",1,0))</f>
        <v>0</v>
      </c>
      <c r="E190" s="170">
        <f>IF('Indicator Data'!L194="No Data",1,IF('Indicator Data imputation'!F193&lt;&gt;"",1,0))</f>
        <v>0</v>
      </c>
      <c r="F190" s="170">
        <f>IF('Indicator Data'!M194="No Data",1,IF('Indicator Data imputation'!G193&lt;&gt;"",1,0))</f>
        <v>0</v>
      </c>
      <c r="G190" s="170">
        <f>IF('Indicator Data'!N194="No Data",1,IF('Indicator Data imputation'!H193&lt;&gt;"",1,0))</f>
        <v>0</v>
      </c>
      <c r="H190" s="170">
        <f>IF('Indicator Data'!O194="No Data",1,IF('Indicator Data imputation'!I193&lt;&gt;"",1,0))</f>
        <v>0</v>
      </c>
      <c r="I190" s="170">
        <f>IF('Indicator Data'!P194="No Data",1,IF('Indicator Data imputation'!J193&lt;&gt;"",1,0))</f>
        <v>0</v>
      </c>
      <c r="J190" s="170">
        <f>IF('Indicator Data'!Q194="No Data",1,IF('Indicator Data imputation'!K193&lt;&gt;"",1,0))</f>
        <v>0</v>
      </c>
      <c r="K190" s="170">
        <f>IF('Indicator Data'!R194="No Data",1,IF('Indicator Data imputation'!L193&lt;&gt;"",1,0))</f>
        <v>0</v>
      </c>
      <c r="L190" s="170">
        <f>IF('Indicator Data'!S194="No Data",1,IF('Indicator Data imputation'!M193&lt;&gt;"",1,0))</f>
        <v>0</v>
      </c>
      <c r="M190" s="170">
        <f>IF('Indicator Data'!T194="No Data",1,IF('Indicator Data imputation'!N193&lt;&gt;"",1,0))</f>
        <v>0</v>
      </c>
      <c r="N190" s="170">
        <f>IF('Indicator Data'!U194="No Data",1,IF('Indicator Data imputation'!O193&lt;&gt;"",1,0))</f>
        <v>0</v>
      </c>
      <c r="O190" s="170">
        <f>IF('Indicator Data'!V194="No Data",1,IF('Indicator Data imputation'!P193&lt;&gt;"",1,0))</f>
        <v>0</v>
      </c>
      <c r="P190" s="170">
        <f>IF('Indicator Data'!W194="No Data",1,IF('Indicator Data imputation'!Q193&lt;&gt;"",1,0))</f>
        <v>0</v>
      </c>
      <c r="Q190" s="170">
        <f>IF('Indicator Data'!X194="No Data",1,IF('Indicator Data imputation'!R193&lt;&gt;"",1,0))</f>
        <v>0</v>
      </c>
      <c r="R190" s="170">
        <f>IF('Indicator Data'!Y194="No Data",1,IF('Indicator Data imputation'!S193&lt;&gt;"",1,0))</f>
        <v>0</v>
      </c>
      <c r="S190" s="170">
        <f>IF('Indicator Data'!Z194="No Data",1,IF('Indicator Data imputation'!T193&lt;&gt;"",1,0))</f>
        <v>0</v>
      </c>
      <c r="T190" s="170">
        <f>IF('Indicator Data'!AA194="No Data",1,IF('Indicator Data imputation'!U193&lt;&gt;"",1,0))</f>
        <v>0</v>
      </c>
      <c r="U190" s="170">
        <f>IF('Indicator Data'!AB194="No Data",1,IF('Indicator Data imputation'!V193&lt;&gt;"",1,0))</f>
        <v>0</v>
      </c>
      <c r="V190" s="170">
        <f>IF('Indicator Data'!AC194="No Data",1,IF('Indicator Data imputation'!W193&lt;&gt;"",1,0))</f>
        <v>0</v>
      </c>
      <c r="W190" s="170">
        <f>IF('Indicator Data'!AD194="No Data",1,IF('Indicator Data imputation'!X193&lt;&gt;"",1,0))</f>
        <v>0</v>
      </c>
      <c r="X190" s="170">
        <f>IF('Indicator Data'!AE194="No Data",1,IF('Indicator Data imputation'!Y193&lt;&gt;"",1,0))</f>
        <v>0</v>
      </c>
      <c r="Y190" s="170">
        <f>IF('Indicator Data'!AF194="No Data",1,IF('Indicator Data imputation'!Z193&lt;&gt;"",1,0))</f>
        <v>0</v>
      </c>
      <c r="Z190" s="170">
        <f>IF('Indicator Data'!AG194="No Data",1,IF('Indicator Data imputation'!AA193&lt;&gt;"",1,0))</f>
        <v>0</v>
      </c>
      <c r="AA190" s="170">
        <f>IF('Indicator Data'!AH194="No Data",1,IF('Indicator Data imputation'!AB193&lt;&gt;"",1,0))</f>
        <v>0</v>
      </c>
      <c r="AB190" s="170">
        <f>IF('Indicator Data'!AI194="No Data",1,IF('Indicator Data imputation'!AC193&lt;&gt;"",1,0))</f>
        <v>0</v>
      </c>
      <c r="AC190" s="170">
        <f>IF('Indicator Data'!AJ194="No Data",1,IF('Indicator Data imputation'!AD193&lt;&gt;"",1,0))</f>
        <v>0</v>
      </c>
      <c r="AD190" s="170">
        <f>IF('Indicator Data'!AK194="No Data",1,IF('Indicator Data imputation'!AE193&lt;&gt;"",1,0))</f>
        <v>0</v>
      </c>
      <c r="AE190" s="170">
        <f>IF('Indicator Data'!AL194="No Data",1,IF('Indicator Data imputation'!AF193&lt;&gt;"",1,0))</f>
        <v>0</v>
      </c>
      <c r="AF190" s="170">
        <f>IF('Indicator Data'!AM194="No Data",1,IF('Indicator Data imputation'!AG193&lt;&gt;"",1,0))</f>
        <v>0</v>
      </c>
      <c r="AG190" s="170">
        <f>IF('Indicator Data'!AN194="No Data",1,IF('Indicator Data imputation'!AH193&lt;&gt;"",1,0))</f>
        <v>0</v>
      </c>
      <c r="AH190" s="170">
        <f>IF('Indicator Data'!AO194="No Data",1,IF('Indicator Data imputation'!AI193&lt;&gt;"",1,0))</f>
        <v>0</v>
      </c>
      <c r="AI190" s="170">
        <f>IF('Indicator Data'!AP194="No Data",1,IF('Indicator Data imputation'!AJ193&lt;&gt;"",1,0))</f>
        <v>0</v>
      </c>
      <c r="AJ190" s="170">
        <f>IF('Indicator Data'!AQ194="No Data",1,IF('Indicator Data imputation'!AK193&lt;&gt;"",1,0))</f>
        <v>0</v>
      </c>
      <c r="AK190" s="170">
        <f>IF('Indicator Data'!AR194="No Data",1,IF('Indicator Data imputation'!AL193&lt;&gt;"",1,0))</f>
        <v>0</v>
      </c>
      <c r="AL190" s="170">
        <f>IF('Indicator Data'!AS194="No Data",1,IF('Indicator Data imputation'!AM193&lt;&gt;"",1,0))</f>
        <v>0</v>
      </c>
      <c r="AM190" s="170">
        <f>IF('Indicator Data'!AT194="No Data",1,IF('Indicator Data imputation'!AN193&lt;&gt;"",1,0))</f>
        <v>0</v>
      </c>
      <c r="AN190" s="170">
        <f>IF('Indicator Data'!AU194="No Data",1,IF('Indicator Data imputation'!AO193&lt;&gt;"",1,0))</f>
        <v>0</v>
      </c>
      <c r="AO190" s="170">
        <f>IF('Indicator Data'!AV194="No Data",1,IF('Indicator Data imputation'!AP193&lt;&gt;"",1,0))</f>
        <v>0</v>
      </c>
      <c r="AP190" s="170">
        <f>IF('Indicator Data'!AW194="No Data",1,IF('Indicator Data imputation'!AQ193&lt;&gt;"",1,0))</f>
        <v>0</v>
      </c>
      <c r="AQ190" s="170">
        <f>IF('Indicator Data'!AX194="No Data",1,IF('Indicator Data imputation'!AR193&lt;&gt;"",1,0))</f>
        <v>0</v>
      </c>
      <c r="AR190" s="170">
        <f>IF('Indicator Data'!AY194="No Data",1,IF('Indicator Data imputation'!AS193&lt;&gt;"",1,0))</f>
        <v>0</v>
      </c>
      <c r="AS190" s="170">
        <f>IF('Indicator Data'!AZ194="No Data",1,IF('Indicator Data imputation'!AT193&lt;&gt;"",1,0))</f>
        <v>0</v>
      </c>
      <c r="AT190" s="170">
        <f>IF('Indicator Data'!BA194="No Data",1,IF('Indicator Data imputation'!AU193&lt;&gt;"",1,0))</f>
        <v>0</v>
      </c>
      <c r="AU190" s="170">
        <f>IF('Indicator Data'!BB194="No Data",1,IF('Indicator Data imputation'!AV193&lt;&gt;"",1,0))</f>
        <v>0</v>
      </c>
      <c r="AV190" s="170">
        <f>IF('Indicator Data'!BC194="No Data",1,IF('Indicator Data imputation'!AW193&lt;&gt;"",1,0))</f>
        <v>0</v>
      </c>
      <c r="AW190" s="170">
        <f>IF('Indicator Data'!BD194="No Data",1,IF('Indicator Data imputation'!AX193&lt;&gt;"",1,0))</f>
        <v>0</v>
      </c>
      <c r="AX190" s="170">
        <f>IF('Indicator Data'!BE194="No Data",1,IF('Indicator Data imputation'!AY193&lt;&gt;"",1,0))</f>
        <v>0</v>
      </c>
      <c r="AY190" s="170">
        <f>IF('Indicator Data'!BF194="No Data",1,IF('Indicator Data imputation'!AZ193&lt;&gt;"",1,0))</f>
        <v>0</v>
      </c>
      <c r="AZ190" s="170">
        <f>IF('Indicator Data'!BG194="No Data",1,IF('Indicator Data imputation'!BA193&lt;&gt;"",1,0))</f>
        <v>0</v>
      </c>
      <c r="BA190" s="5">
        <f t="shared" si="4"/>
        <v>0</v>
      </c>
      <c r="BB190" s="172">
        <f t="shared" si="5"/>
        <v>0</v>
      </c>
    </row>
    <row r="191" spans="1:54" x14ac:dyDescent="0.25">
      <c r="A191" s="5" t="s">
        <v>354</v>
      </c>
      <c r="B191" s="170">
        <f>IF('Indicator Data'!I195="No Data",1,IF('Indicator Data imputation'!C194&lt;&gt;"",1,0))</f>
        <v>0</v>
      </c>
      <c r="C191" s="170">
        <f>IF('Indicator Data'!J195="No Data",1,IF('Indicator Data imputation'!D194&lt;&gt;"",1,0))</f>
        <v>0</v>
      </c>
      <c r="D191" s="170">
        <f>IF('Indicator Data'!K195="No Data",1,IF('Indicator Data imputation'!E194&lt;&gt;"",1,0))</f>
        <v>0</v>
      </c>
      <c r="E191" s="170">
        <f>IF('Indicator Data'!L195="No Data",1,IF('Indicator Data imputation'!F194&lt;&gt;"",1,0))</f>
        <v>0</v>
      </c>
      <c r="F191" s="170">
        <f>IF('Indicator Data'!M195="No Data",1,IF('Indicator Data imputation'!G194&lt;&gt;"",1,0))</f>
        <v>0</v>
      </c>
      <c r="G191" s="170">
        <f>IF('Indicator Data'!N195="No Data",1,IF('Indicator Data imputation'!H194&lt;&gt;"",1,0))</f>
        <v>0</v>
      </c>
      <c r="H191" s="170">
        <f>IF('Indicator Data'!O195="No Data",1,IF('Indicator Data imputation'!I194&lt;&gt;"",1,0))</f>
        <v>0</v>
      </c>
      <c r="I191" s="170">
        <f>IF('Indicator Data'!P195="No Data",1,IF('Indicator Data imputation'!J194&lt;&gt;"",1,0))</f>
        <v>0</v>
      </c>
      <c r="J191" s="170">
        <f>IF('Indicator Data'!Q195="No Data",1,IF('Indicator Data imputation'!K194&lt;&gt;"",1,0))</f>
        <v>0</v>
      </c>
      <c r="K191" s="170">
        <f>IF('Indicator Data'!R195="No Data",1,IF('Indicator Data imputation'!L194&lt;&gt;"",1,0))</f>
        <v>0</v>
      </c>
      <c r="L191" s="170">
        <f>IF('Indicator Data'!S195="No Data",1,IF('Indicator Data imputation'!M194&lt;&gt;"",1,0))</f>
        <v>0</v>
      </c>
      <c r="M191" s="170">
        <f>IF('Indicator Data'!T195="No Data",1,IF('Indicator Data imputation'!N194&lt;&gt;"",1,0))</f>
        <v>0</v>
      </c>
      <c r="N191" s="170">
        <f>IF('Indicator Data'!U195="No Data",1,IF('Indicator Data imputation'!O194&lt;&gt;"",1,0))</f>
        <v>0</v>
      </c>
      <c r="O191" s="170">
        <f>IF('Indicator Data'!V195="No Data",1,IF('Indicator Data imputation'!P194&lt;&gt;"",1,0))</f>
        <v>0</v>
      </c>
      <c r="P191" s="170">
        <f>IF('Indicator Data'!W195="No Data",1,IF('Indicator Data imputation'!Q194&lt;&gt;"",1,0))</f>
        <v>0</v>
      </c>
      <c r="Q191" s="170">
        <f>IF('Indicator Data'!X195="No Data",1,IF('Indicator Data imputation'!R194&lt;&gt;"",1,0))</f>
        <v>0</v>
      </c>
      <c r="R191" s="170">
        <f>IF('Indicator Data'!Y195="No Data",1,IF('Indicator Data imputation'!S194&lt;&gt;"",1,0))</f>
        <v>0</v>
      </c>
      <c r="S191" s="170">
        <f>IF('Indicator Data'!Z195="No Data",1,IF('Indicator Data imputation'!T194&lt;&gt;"",1,0))</f>
        <v>0</v>
      </c>
      <c r="T191" s="170">
        <f>IF('Indicator Data'!AA195="No Data",1,IF('Indicator Data imputation'!U194&lt;&gt;"",1,0))</f>
        <v>0</v>
      </c>
      <c r="U191" s="170">
        <f>IF('Indicator Data'!AB195="No Data",1,IF('Indicator Data imputation'!V194&lt;&gt;"",1,0))</f>
        <v>0</v>
      </c>
      <c r="V191" s="170">
        <f>IF('Indicator Data'!AC195="No Data",1,IF('Indicator Data imputation'!W194&lt;&gt;"",1,0))</f>
        <v>0</v>
      </c>
      <c r="W191" s="170">
        <f>IF('Indicator Data'!AD195="No Data",1,IF('Indicator Data imputation'!X194&lt;&gt;"",1,0))</f>
        <v>0</v>
      </c>
      <c r="X191" s="170">
        <f>IF('Indicator Data'!AE195="No Data",1,IF('Indicator Data imputation'!Y194&lt;&gt;"",1,0))</f>
        <v>0</v>
      </c>
      <c r="Y191" s="170">
        <f>IF('Indicator Data'!AF195="No Data",1,IF('Indicator Data imputation'!Z194&lt;&gt;"",1,0))</f>
        <v>0</v>
      </c>
      <c r="Z191" s="170">
        <f>IF('Indicator Data'!AG195="No Data",1,IF('Indicator Data imputation'!AA194&lt;&gt;"",1,0))</f>
        <v>0</v>
      </c>
      <c r="AA191" s="170">
        <f>IF('Indicator Data'!AH195="No Data",1,IF('Indicator Data imputation'!AB194&lt;&gt;"",1,0))</f>
        <v>0</v>
      </c>
      <c r="AB191" s="170">
        <f>IF('Indicator Data'!AI195="No Data",1,IF('Indicator Data imputation'!AC194&lt;&gt;"",1,0))</f>
        <v>0</v>
      </c>
      <c r="AC191" s="170">
        <f>IF('Indicator Data'!AJ195="No Data",1,IF('Indicator Data imputation'!AD194&lt;&gt;"",1,0))</f>
        <v>0</v>
      </c>
      <c r="AD191" s="170">
        <f>IF('Indicator Data'!AK195="No Data",1,IF('Indicator Data imputation'!AE194&lt;&gt;"",1,0))</f>
        <v>0</v>
      </c>
      <c r="AE191" s="170">
        <f>IF('Indicator Data'!AL195="No Data",1,IF('Indicator Data imputation'!AF194&lt;&gt;"",1,0))</f>
        <v>0</v>
      </c>
      <c r="AF191" s="170">
        <f>IF('Indicator Data'!AM195="No Data",1,IF('Indicator Data imputation'!AG194&lt;&gt;"",1,0))</f>
        <v>0</v>
      </c>
      <c r="AG191" s="170">
        <f>IF('Indicator Data'!AN195="No Data",1,IF('Indicator Data imputation'!AH194&lt;&gt;"",1,0))</f>
        <v>0</v>
      </c>
      <c r="AH191" s="170">
        <f>IF('Indicator Data'!AO195="No Data",1,IF('Indicator Data imputation'!AI194&lt;&gt;"",1,0))</f>
        <v>0</v>
      </c>
      <c r="AI191" s="170">
        <f>IF('Indicator Data'!AP195="No Data",1,IF('Indicator Data imputation'!AJ194&lt;&gt;"",1,0))</f>
        <v>0</v>
      </c>
      <c r="AJ191" s="170">
        <f>IF('Indicator Data'!AQ195="No Data",1,IF('Indicator Data imputation'!AK194&lt;&gt;"",1,0))</f>
        <v>0</v>
      </c>
      <c r="AK191" s="170">
        <f>IF('Indicator Data'!AR195="No Data",1,IF('Indicator Data imputation'!AL194&lt;&gt;"",1,0))</f>
        <v>0</v>
      </c>
      <c r="AL191" s="170">
        <f>IF('Indicator Data'!AS195="No Data",1,IF('Indicator Data imputation'!AM194&lt;&gt;"",1,0))</f>
        <v>0</v>
      </c>
      <c r="AM191" s="170">
        <f>IF('Indicator Data'!AT195="No Data",1,IF('Indicator Data imputation'!AN194&lt;&gt;"",1,0))</f>
        <v>0</v>
      </c>
      <c r="AN191" s="170">
        <f>IF('Indicator Data'!AU195="No Data",1,IF('Indicator Data imputation'!AO194&lt;&gt;"",1,0))</f>
        <v>0</v>
      </c>
      <c r="AO191" s="170">
        <f>IF('Indicator Data'!AV195="No Data",1,IF('Indicator Data imputation'!AP194&lt;&gt;"",1,0))</f>
        <v>0</v>
      </c>
      <c r="AP191" s="170">
        <f>IF('Indicator Data'!AW195="No Data",1,IF('Indicator Data imputation'!AQ194&lt;&gt;"",1,0))</f>
        <v>0</v>
      </c>
      <c r="AQ191" s="170">
        <f>IF('Indicator Data'!AX195="No Data",1,IF('Indicator Data imputation'!AR194&lt;&gt;"",1,0))</f>
        <v>0</v>
      </c>
      <c r="AR191" s="170">
        <f>IF('Indicator Data'!AY195="No Data",1,IF('Indicator Data imputation'!AS194&lt;&gt;"",1,0))</f>
        <v>0</v>
      </c>
      <c r="AS191" s="170">
        <f>IF('Indicator Data'!AZ195="No Data",1,IF('Indicator Data imputation'!AT194&lt;&gt;"",1,0))</f>
        <v>0</v>
      </c>
      <c r="AT191" s="170">
        <f>IF('Indicator Data'!BA195="No Data",1,IF('Indicator Data imputation'!AU194&lt;&gt;"",1,0))</f>
        <v>0</v>
      </c>
      <c r="AU191" s="170">
        <f>IF('Indicator Data'!BB195="No Data",1,IF('Indicator Data imputation'!AV194&lt;&gt;"",1,0))</f>
        <v>0</v>
      </c>
      <c r="AV191" s="170">
        <f>IF('Indicator Data'!BC195="No Data",1,IF('Indicator Data imputation'!AW194&lt;&gt;"",1,0))</f>
        <v>0</v>
      </c>
      <c r="AW191" s="170">
        <f>IF('Indicator Data'!BD195="No Data",1,IF('Indicator Data imputation'!AX194&lt;&gt;"",1,0))</f>
        <v>0</v>
      </c>
      <c r="AX191" s="170">
        <f>IF('Indicator Data'!BE195="No Data",1,IF('Indicator Data imputation'!AY194&lt;&gt;"",1,0))</f>
        <v>0</v>
      </c>
      <c r="AY191" s="170">
        <f>IF('Indicator Data'!BF195="No Data",1,IF('Indicator Data imputation'!AZ194&lt;&gt;"",1,0))</f>
        <v>0</v>
      </c>
      <c r="AZ191" s="170">
        <f>IF('Indicator Data'!BG195="No Data",1,IF('Indicator Data imputation'!BA194&lt;&gt;"",1,0))</f>
        <v>0</v>
      </c>
      <c r="BA191" s="5">
        <f t="shared" si="4"/>
        <v>0</v>
      </c>
      <c r="BB191" s="172">
        <f t="shared" si="5"/>
        <v>0</v>
      </c>
    </row>
    <row r="192" spans="1:54" x14ac:dyDescent="0.25">
      <c r="A192" s="5" t="s">
        <v>356</v>
      </c>
      <c r="B192" s="170">
        <f>IF('Indicator Data'!I196="No Data",1,IF('Indicator Data imputation'!C195&lt;&gt;"",1,0))</f>
        <v>0</v>
      </c>
      <c r="C192" s="170">
        <f>IF('Indicator Data'!J196="No Data",1,IF('Indicator Data imputation'!D195&lt;&gt;"",1,0))</f>
        <v>0</v>
      </c>
      <c r="D192" s="170">
        <f>IF('Indicator Data'!K196="No Data",1,IF('Indicator Data imputation'!E195&lt;&gt;"",1,0))</f>
        <v>0</v>
      </c>
      <c r="E192" s="170">
        <f>IF('Indicator Data'!L196="No Data",1,IF('Indicator Data imputation'!F195&lt;&gt;"",1,0))</f>
        <v>0</v>
      </c>
      <c r="F192" s="170">
        <f>IF('Indicator Data'!M196="No Data",1,IF('Indicator Data imputation'!G195&lt;&gt;"",1,0))</f>
        <v>0</v>
      </c>
      <c r="G192" s="170">
        <f>IF('Indicator Data'!N196="No Data",1,IF('Indicator Data imputation'!H195&lt;&gt;"",1,0))</f>
        <v>0</v>
      </c>
      <c r="H192" s="170">
        <f>IF('Indicator Data'!O196="No Data",1,IF('Indicator Data imputation'!I195&lt;&gt;"",1,0))</f>
        <v>0</v>
      </c>
      <c r="I192" s="170">
        <f>IF('Indicator Data'!P196="No Data",1,IF('Indicator Data imputation'!J195&lt;&gt;"",1,0))</f>
        <v>0</v>
      </c>
      <c r="J192" s="170">
        <f>IF('Indicator Data'!Q196="No Data",1,IF('Indicator Data imputation'!K195&lt;&gt;"",1,0))</f>
        <v>0</v>
      </c>
      <c r="K192" s="170">
        <f>IF('Indicator Data'!R196="No Data",1,IF('Indicator Data imputation'!L195&lt;&gt;"",1,0))</f>
        <v>0</v>
      </c>
      <c r="L192" s="170">
        <f>IF('Indicator Data'!S196="No Data",1,IF('Indicator Data imputation'!M195&lt;&gt;"",1,0))</f>
        <v>0</v>
      </c>
      <c r="M192" s="170">
        <f>IF('Indicator Data'!T196="No Data",1,IF('Indicator Data imputation'!N195&lt;&gt;"",1,0))</f>
        <v>0</v>
      </c>
      <c r="N192" s="170">
        <f>IF('Indicator Data'!U196="No Data",1,IF('Indicator Data imputation'!O195&lt;&gt;"",1,0))</f>
        <v>0</v>
      </c>
      <c r="O192" s="170">
        <f>IF('Indicator Data'!V196="No Data",1,IF('Indicator Data imputation'!P195&lt;&gt;"",1,0))</f>
        <v>0</v>
      </c>
      <c r="P192" s="170">
        <f>IF('Indicator Data'!W196="No Data",1,IF('Indicator Data imputation'!Q195&lt;&gt;"",1,0))</f>
        <v>0</v>
      </c>
      <c r="Q192" s="170">
        <f>IF('Indicator Data'!X196="No Data",1,IF('Indicator Data imputation'!R195&lt;&gt;"",1,0))</f>
        <v>0</v>
      </c>
      <c r="R192" s="170">
        <f>IF('Indicator Data'!Y196="No Data",1,IF('Indicator Data imputation'!S195&lt;&gt;"",1,0))</f>
        <v>0</v>
      </c>
      <c r="S192" s="170">
        <f>IF('Indicator Data'!Z196="No Data",1,IF('Indicator Data imputation'!T195&lt;&gt;"",1,0))</f>
        <v>0</v>
      </c>
      <c r="T192" s="170">
        <f>IF('Indicator Data'!AA196="No Data",1,IF('Indicator Data imputation'!U195&lt;&gt;"",1,0))</f>
        <v>0</v>
      </c>
      <c r="U192" s="170">
        <f>IF('Indicator Data'!AB196="No Data",1,IF('Indicator Data imputation'!V195&lt;&gt;"",1,0))</f>
        <v>0</v>
      </c>
      <c r="V192" s="170">
        <f>IF('Indicator Data'!AC196="No Data",1,IF('Indicator Data imputation'!W195&lt;&gt;"",1,0))</f>
        <v>0</v>
      </c>
      <c r="W192" s="170">
        <f>IF('Indicator Data'!AD196="No Data",1,IF('Indicator Data imputation'!X195&lt;&gt;"",1,0))</f>
        <v>0</v>
      </c>
      <c r="X192" s="170">
        <f>IF('Indicator Data'!AE196="No Data",1,IF('Indicator Data imputation'!Y195&lt;&gt;"",1,0))</f>
        <v>0</v>
      </c>
      <c r="Y192" s="170">
        <f>IF('Indicator Data'!AF196="No Data",1,IF('Indicator Data imputation'!Z195&lt;&gt;"",1,0))</f>
        <v>0</v>
      </c>
      <c r="Z192" s="170">
        <f>IF('Indicator Data'!AG196="No Data",1,IF('Indicator Data imputation'!AA195&lt;&gt;"",1,0))</f>
        <v>1</v>
      </c>
      <c r="AA192" s="170">
        <f>IF('Indicator Data'!AH196="No Data",1,IF('Indicator Data imputation'!AB195&lt;&gt;"",1,0))</f>
        <v>0</v>
      </c>
      <c r="AB192" s="170">
        <f>IF('Indicator Data'!AI196="No Data",1,IF('Indicator Data imputation'!AC195&lt;&gt;"",1,0))</f>
        <v>0</v>
      </c>
      <c r="AC192" s="170">
        <f>IF('Indicator Data'!AJ196="No Data",1,IF('Indicator Data imputation'!AD195&lt;&gt;"",1,0))</f>
        <v>0</v>
      </c>
      <c r="AD192" s="170">
        <f>IF('Indicator Data'!AK196="No Data",1,IF('Indicator Data imputation'!AE195&lt;&gt;"",1,0))</f>
        <v>0</v>
      </c>
      <c r="AE192" s="170">
        <f>IF('Indicator Data'!AL196="No Data",1,IF('Indicator Data imputation'!AF195&lt;&gt;"",1,0))</f>
        <v>0</v>
      </c>
      <c r="AF192" s="170">
        <f>IF('Indicator Data'!AM196="No Data",1,IF('Indicator Data imputation'!AG195&lt;&gt;"",1,0))</f>
        <v>0</v>
      </c>
      <c r="AG192" s="170">
        <f>IF('Indicator Data'!AN196="No Data",1,IF('Indicator Data imputation'!AH195&lt;&gt;"",1,0))</f>
        <v>0</v>
      </c>
      <c r="AH192" s="170">
        <f>IF('Indicator Data'!AO196="No Data",1,IF('Indicator Data imputation'!AI195&lt;&gt;"",1,0))</f>
        <v>0</v>
      </c>
      <c r="AI192" s="170">
        <f>IF('Indicator Data'!AP196="No Data",1,IF('Indicator Data imputation'!AJ195&lt;&gt;"",1,0))</f>
        <v>1</v>
      </c>
      <c r="AJ192" s="170">
        <f>IF('Indicator Data'!AQ196="No Data",1,IF('Indicator Data imputation'!AK195&lt;&gt;"",1,0))</f>
        <v>1</v>
      </c>
      <c r="AK192" s="170">
        <f>IF('Indicator Data'!AR196="No Data",1,IF('Indicator Data imputation'!AL195&lt;&gt;"",1,0))</f>
        <v>0</v>
      </c>
      <c r="AL192" s="170">
        <f>IF('Indicator Data'!AS196="No Data",1,IF('Indicator Data imputation'!AM195&lt;&gt;"",1,0))</f>
        <v>0</v>
      </c>
      <c r="AM192" s="170">
        <f>IF('Indicator Data'!AT196="No Data",1,IF('Indicator Data imputation'!AN195&lt;&gt;"",1,0))</f>
        <v>0</v>
      </c>
      <c r="AN192" s="170">
        <f>IF('Indicator Data'!AU196="No Data",1,IF('Indicator Data imputation'!AO195&lt;&gt;"",1,0))</f>
        <v>0</v>
      </c>
      <c r="AO192" s="170">
        <f>IF('Indicator Data'!AV196="No Data",1,IF('Indicator Data imputation'!AP195&lt;&gt;"",1,0))</f>
        <v>0</v>
      </c>
      <c r="AP192" s="170">
        <f>IF('Indicator Data'!AW196="No Data",1,IF('Indicator Data imputation'!AQ195&lt;&gt;"",1,0))</f>
        <v>0</v>
      </c>
      <c r="AQ192" s="170">
        <f>IF('Indicator Data'!AX196="No Data",1,IF('Indicator Data imputation'!AR195&lt;&gt;"",1,0))</f>
        <v>0</v>
      </c>
      <c r="AR192" s="170">
        <f>IF('Indicator Data'!AY196="No Data",1,IF('Indicator Data imputation'!AS195&lt;&gt;"",1,0))</f>
        <v>0</v>
      </c>
      <c r="AS192" s="170">
        <f>IF('Indicator Data'!AZ196="No Data",1,IF('Indicator Data imputation'!AT195&lt;&gt;"",1,0))</f>
        <v>0</v>
      </c>
      <c r="AT192" s="170">
        <f>IF('Indicator Data'!BA196="No Data",1,IF('Indicator Data imputation'!AU195&lt;&gt;"",1,0))</f>
        <v>0</v>
      </c>
      <c r="AU192" s="170">
        <f>IF('Indicator Data'!BB196="No Data",1,IF('Indicator Data imputation'!AV195&lt;&gt;"",1,0))</f>
        <v>0</v>
      </c>
      <c r="AV192" s="170">
        <f>IF('Indicator Data'!BC196="No Data",1,IF('Indicator Data imputation'!AW195&lt;&gt;"",1,0))</f>
        <v>0</v>
      </c>
      <c r="AW192" s="170">
        <f>IF('Indicator Data'!BD196="No Data",1,IF('Indicator Data imputation'!AX195&lt;&gt;"",1,0))</f>
        <v>0</v>
      </c>
      <c r="AX192" s="170">
        <f>IF('Indicator Data'!BE196="No Data",1,IF('Indicator Data imputation'!AY195&lt;&gt;"",1,0))</f>
        <v>0</v>
      </c>
      <c r="AY192" s="170">
        <f>IF('Indicator Data'!BF196="No Data",1,IF('Indicator Data imputation'!AZ195&lt;&gt;"",1,0))</f>
        <v>0</v>
      </c>
      <c r="AZ192" s="170">
        <f>IF('Indicator Data'!BG196="No Data",1,IF('Indicator Data imputation'!BA195&lt;&gt;"",1,0))</f>
        <v>0</v>
      </c>
      <c r="BA192" s="5">
        <f t="shared" si="4"/>
        <v>3</v>
      </c>
      <c r="BB192" s="172">
        <f t="shared" si="5"/>
        <v>5.8823529411764705E-2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1" max="1" width="23.28515625" style="5" bestFit="1" customWidth="1"/>
    <col min="2" max="6" width="9.140625" style="5"/>
    <col min="7" max="7" width="8.85546875" style="5" customWidth="1"/>
    <col min="8" max="8" width="9.140625" style="5"/>
  </cols>
  <sheetData>
    <row r="1" spans="1:10" ht="174" x14ac:dyDescent="0.25">
      <c r="A1" s="5" t="s">
        <v>1051</v>
      </c>
      <c r="B1" s="159" t="s">
        <v>987</v>
      </c>
      <c r="C1" s="173" t="s">
        <v>988</v>
      </c>
      <c r="D1" s="159" t="s">
        <v>1049</v>
      </c>
      <c r="E1" s="159" t="s">
        <v>987</v>
      </c>
      <c r="F1" s="173" t="s">
        <v>1052</v>
      </c>
      <c r="G1" s="159" t="s">
        <v>1049</v>
      </c>
      <c r="H1" s="159" t="s">
        <v>1053</v>
      </c>
    </row>
    <row r="2" spans="1:10" x14ac:dyDescent="0.25">
      <c r="A2" s="5" t="s">
        <v>0</v>
      </c>
      <c r="B2" s="5">
        <f>'Imputed and missing data hidden'!BA2</f>
        <v>3</v>
      </c>
      <c r="C2" s="5">
        <f>IF(VLOOKUP(A2,'Hazard &amp; Exposure'!$B$3:$BB$193,53,FALSE)&gt;0,1,0)</f>
        <v>1</v>
      </c>
      <c r="D2" s="174">
        <f>'Indicator Date hidden2'!BB3</f>
        <v>0.3125</v>
      </c>
      <c r="E2" s="174">
        <f t="shared" ref="E2:E33" si="0">IF(B2&gt;B$197,10,10-(B$197-B2)/(B$197-B$196)*10)</f>
        <v>2</v>
      </c>
      <c r="F2" s="174">
        <f t="shared" ref="F2:F33" si="1">IF(C2=1,$B$199,1)</f>
        <v>1.25</v>
      </c>
      <c r="G2" s="174">
        <f t="shared" ref="G2:G33" si="2">IF(D2&gt;D$197,10,10-(D$197-D2)/(D$197-D$196)*10)</f>
        <v>4.1666666666666661</v>
      </c>
      <c r="H2" s="174">
        <f t="shared" ref="H2:H33" si="3">10-(12.5-AVERAGE(E2,G2)*F2)/12.5*10</f>
        <v>3.0833333333333321</v>
      </c>
    </row>
    <row r="3" spans="1:10" x14ac:dyDescent="0.25">
      <c r="A3" s="5" t="s">
        <v>6</v>
      </c>
      <c r="B3" s="5">
        <f>'Imputed and missing data hidden'!BA5</f>
        <v>2</v>
      </c>
      <c r="C3" s="5">
        <f>IF(VLOOKUP(A3,'Hazard &amp; Exposure'!$B$3:$BB$193,53,FALSE)&gt;0,1,0)</f>
        <v>0</v>
      </c>
      <c r="D3" s="174">
        <f>'Indicator Date hidden2'!BB6</f>
        <v>0.52083333333333337</v>
      </c>
      <c r="E3" s="174">
        <f t="shared" si="0"/>
        <v>1.3333333333333321</v>
      </c>
      <c r="F3" s="174">
        <f t="shared" si="1"/>
        <v>1</v>
      </c>
      <c r="G3" s="174">
        <f t="shared" si="2"/>
        <v>6.9444444444444446</v>
      </c>
      <c r="H3" s="174">
        <f t="shared" si="3"/>
        <v>3.3111111111111118</v>
      </c>
      <c r="J3" s="5"/>
    </row>
    <row r="4" spans="1:10" x14ac:dyDescent="0.25">
      <c r="A4" s="5" t="s">
        <v>2</v>
      </c>
      <c r="B4" s="5">
        <f>'Imputed and missing data hidden'!BA3</f>
        <v>2</v>
      </c>
      <c r="C4" s="5">
        <f>IF(VLOOKUP(A4,'Hazard &amp; Exposure'!$B$3:$BB$193,53,FALSE)&gt;0,1,0)</f>
        <v>0</v>
      </c>
      <c r="D4" s="174">
        <f>'Indicator Date hidden2'!BB4</f>
        <v>0.4375</v>
      </c>
      <c r="E4" s="174">
        <f t="shared" si="0"/>
        <v>1.3333333333333321</v>
      </c>
      <c r="F4" s="174">
        <f t="shared" si="1"/>
        <v>1</v>
      </c>
      <c r="G4" s="174">
        <f t="shared" si="2"/>
        <v>5.833333333333333</v>
      </c>
      <c r="H4" s="174">
        <f t="shared" si="3"/>
        <v>2.8666666666666663</v>
      </c>
      <c r="J4" s="5"/>
    </row>
    <row r="5" spans="1:10" x14ac:dyDescent="0.25">
      <c r="A5" s="5" t="s">
        <v>339</v>
      </c>
      <c r="B5" s="5">
        <f>'Imputed and missing data hidden'!BA182</f>
        <v>8</v>
      </c>
      <c r="C5" s="5">
        <f>IF(VLOOKUP(A5,'Hazard &amp; Exposure'!$B$3:$BB$193,53,FALSE)&gt;0,1,0)</f>
        <v>0</v>
      </c>
      <c r="D5" s="174">
        <f>'Indicator Date hidden2'!BB183</f>
        <v>0.21428571428571427</v>
      </c>
      <c r="E5" s="174">
        <f t="shared" si="0"/>
        <v>5.333333333333333</v>
      </c>
      <c r="F5" s="174">
        <f t="shared" si="1"/>
        <v>1</v>
      </c>
      <c r="G5" s="174">
        <f t="shared" si="2"/>
        <v>2.8571428571428568</v>
      </c>
      <c r="H5" s="174">
        <f t="shared" si="3"/>
        <v>3.2761904761904761</v>
      </c>
      <c r="J5" s="5"/>
    </row>
    <row r="6" spans="1:10" x14ac:dyDescent="0.25">
      <c r="A6" s="5" t="s">
        <v>10</v>
      </c>
      <c r="B6" s="5">
        <f>'Imputed and missing data hidden'!BA7</f>
        <v>4</v>
      </c>
      <c r="C6" s="5">
        <f>IF(VLOOKUP(A6,'Hazard &amp; Exposure'!$B$3:$BB$193,53,FALSE)&gt;0,1,0)</f>
        <v>0</v>
      </c>
      <c r="D6" s="174">
        <f>'Indicator Date hidden2'!BB8</f>
        <v>0.30434782608695654</v>
      </c>
      <c r="E6" s="174">
        <f t="shared" si="0"/>
        <v>2.666666666666667</v>
      </c>
      <c r="F6" s="174">
        <f t="shared" si="1"/>
        <v>1</v>
      </c>
      <c r="G6" s="174">
        <f t="shared" si="2"/>
        <v>4.0579710144927539</v>
      </c>
      <c r="H6" s="174">
        <f t="shared" si="3"/>
        <v>2.689855072463768</v>
      </c>
      <c r="J6" s="5"/>
    </row>
    <row r="7" spans="1:10" x14ac:dyDescent="0.25">
      <c r="A7" s="5" t="s">
        <v>12</v>
      </c>
      <c r="B7" s="5">
        <f>'Imputed and missing data hidden'!BA8</f>
        <v>1</v>
      </c>
      <c r="C7" s="5">
        <f>IF(VLOOKUP(A7,'Hazard &amp; Exposure'!$B$3:$BB$193,53,FALSE)&gt;0,1,0)</f>
        <v>0</v>
      </c>
      <c r="D7" s="174">
        <f>'Indicator Date hidden2'!BB9</f>
        <v>0.26</v>
      </c>
      <c r="E7" s="174">
        <f t="shared" si="0"/>
        <v>0.66666666666666607</v>
      </c>
      <c r="F7" s="174">
        <f t="shared" si="1"/>
        <v>1</v>
      </c>
      <c r="G7" s="174">
        <f t="shared" si="2"/>
        <v>3.4666666666666668</v>
      </c>
      <c r="H7" s="174">
        <f t="shared" si="3"/>
        <v>1.6533333333333324</v>
      </c>
      <c r="J7" s="5"/>
    </row>
    <row r="8" spans="1:10" x14ac:dyDescent="0.25">
      <c r="A8" s="5" t="s">
        <v>8</v>
      </c>
      <c r="B8" s="5">
        <f>'Imputed and missing data hidden'!BA6</f>
        <v>10</v>
      </c>
      <c r="C8" s="5">
        <f>IF(VLOOKUP(A8,'Hazard &amp; Exposure'!$B$3:$BB$193,53,FALSE)&gt;0,1,0)</f>
        <v>0</v>
      </c>
      <c r="D8" s="174">
        <f>'Indicator Date hidden2'!BB7</f>
        <v>0.5</v>
      </c>
      <c r="E8" s="174">
        <f t="shared" si="0"/>
        <v>6.666666666666667</v>
      </c>
      <c r="F8" s="174">
        <f t="shared" si="1"/>
        <v>1</v>
      </c>
      <c r="G8" s="174">
        <f t="shared" si="2"/>
        <v>6.666666666666667</v>
      </c>
      <c r="H8" s="174">
        <f t="shared" si="3"/>
        <v>5.3333333333333339</v>
      </c>
      <c r="J8" s="5"/>
    </row>
    <row r="9" spans="1:10" x14ac:dyDescent="0.25">
      <c r="A9" s="5" t="s">
        <v>14</v>
      </c>
      <c r="B9" s="5">
        <f>'Imputed and missing data hidden'!BA9</f>
        <v>5</v>
      </c>
      <c r="C9" s="5">
        <f>IF(VLOOKUP(A9,'Hazard &amp; Exposure'!$B$3:$BB$193,53,FALSE)&gt;0,1,0)</f>
        <v>0</v>
      </c>
      <c r="D9" s="174">
        <f>'Indicator Date hidden2'!BB10</f>
        <v>0.44444444444444442</v>
      </c>
      <c r="E9" s="174">
        <f t="shared" si="0"/>
        <v>3.3333333333333339</v>
      </c>
      <c r="F9" s="174">
        <f t="shared" si="1"/>
        <v>1</v>
      </c>
      <c r="G9" s="174">
        <f t="shared" si="2"/>
        <v>5.9259259259259256</v>
      </c>
      <c r="H9" s="174">
        <f t="shared" si="3"/>
        <v>3.7037037037037033</v>
      </c>
      <c r="J9" s="5"/>
    </row>
    <row r="10" spans="1:10" x14ac:dyDescent="0.25">
      <c r="A10" s="5" t="s">
        <v>16</v>
      </c>
      <c r="B10" s="5">
        <f>'Imputed and missing data hidden'!BA10</f>
        <v>6</v>
      </c>
      <c r="C10" s="5">
        <f>IF(VLOOKUP(A10,'Hazard &amp; Exposure'!$B$3:$BB$193,53,FALSE)&gt;0,1,0)</f>
        <v>0</v>
      </c>
      <c r="D10" s="174">
        <f>'Indicator Date hidden2'!BB11</f>
        <v>9.0909090909090912E-2</v>
      </c>
      <c r="E10" s="174">
        <f t="shared" si="0"/>
        <v>4</v>
      </c>
      <c r="F10" s="174">
        <f t="shared" si="1"/>
        <v>1</v>
      </c>
      <c r="G10" s="174">
        <f t="shared" si="2"/>
        <v>1.2121212121212128</v>
      </c>
      <c r="H10" s="174">
        <f t="shared" si="3"/>
        <v>2.084848484848485</v>
      </c>
      <c r="J10" s="5"/>
    </row>
    <row r="11" spans="1:10" x14ac:dyDescent="0.25">
      <c r="A11" s="5" t="s">
        <v>18</v>
      </c>
      <c r="B11" s="5">
        <f>'Imputed and missing data hidden'!BA11</f>
        <v>3</v>
      </c>
      <c r="C11" s="5">
        <f>IF(VLOOKUP(A11,'Hazard &amp; Exposure'!$B$3:$BB$193,53,FALSE)&gt;0,1,0)</f>
        <v>0</v>
      </c>
      <c r="D11" s="174">
        <f>'Indicator Date hidden2'!BB12</f>
        <v>0.47916666666666669</v>
      </c>
      <c r="E11" s="174">
        <f t="shared" si="0"/>
        <v>2</v>
      </c>
      <c r="F11" s="174">
        <f t="shared" si="1"/>
        <v>1</v>
      </c>
      <c r="G11" s="174">
        <f t="shared" si="2"/>
        <v>6.3888888888888893</v>
      </c>
      <c r="H11" s="174">
        <f t="shared" si="3"/>
        <v>3.3555555555555561</v>
      </c>
      <c r="J11" s="5"/>
    </row>
    <row r="12" spans="1:10" x14ac:dyDescent="0.25">
      <c r="A12" s="5" t="s">
        <v>50</v>
      </c>
      <c r="B12" s="5">
        <f>'Imputed and missing data hidden'!BA28</f>
        <v>3</v>
      </c>
      <c r="C12" s="5">
        <f>IF(VLOOKUP(A12,'Hazard &amp; Exposure'!$B$3:$BB$193,53,FALSE)&gt;0,1,0)</f>
        <v>0</v>
      </c>
      <c r="D12" s="174">
        <f>'Indicator Date hidden2'!BB29</f>
        <v>0.3</v>
      </c>
      <c r="E12" s="174">
        <f t="shared" si="0"/>
        <v>2</v>
      </c>
      <c r="F12" s="174">
        <f t="shared" si="1"/>
        <v>1</v>
      </c>
      <c r="G12" s="174">
        <f t="shared" si="2"/>
        <v>4</v>
      </c>
      <c r="H12" s="174">
        <f t="shared" si="3"/>
        <v>2.4000000000000004</v>
      </c>
      <c r="J12" s="5"/>
    </row>
    <row r="13" spans="1:10" x14ac:dyDescent="0.25">
      <c r="A13" s="5" t="s">
        <v>30</v>
      </c>
      <c r="B13" s="5">
        <f>'Imputed and missing data hidden'!BA17</f>
        <v>7</v>
      </c>
      <c r="C13" s="5">
        <f>IF(VLOOKUP(A13,'Hazard &amp; Exposure'!$B$3:$BB$193,53,FALSE)&gt;0,1,0)</f>
        <v>0</v>
      </c>
      <c r="D13" s="174">
        <f>'Indicator Date hidden2'!BB18</f>
        <v>0.16279069767441862</v>
      </c>
      <c r="E13" s="174">
        <f t="shared" si="0"/>
        <v>4.666666666666667</v>
      </c>
      <c r="F13" s="174">
        <f t="shared" si="1"/>
        <v>1</v>
      </c>
      <c r="G13" s="174">
        <f t="shared" si="2"/>
        <v>2.170542635658915</v>
      </c>
      <c r="H13" s="174">
        <f t="shared" si="3"/>
        <v>2.7348837209302337</v>
      </c>
      <c r="J13" s="5"/>
    </row>
    <row r="14" spans="1:10" x14ac:dyDescent="0.25">
      <c r="A14" s="5" t="s">
        <v>34</v>
      </c>
      <c r="B14" s="5">
        <f>'Imputed and missing data hidden'!BA19</f>
        <v>0</v>
      </c>
      <c r="C14" s="5">
        <f>IF(VLOOKUP(A14,'Hazard &amp; Exposure'!$B$3:$BB$193,53,FALSE)&gt;0,1,0)</f>
        <v>0</v>
      </c>
      <c r="D14" s="174">
        <f>'Indicator Date hidden2'!BB20</f>
        <v>0.22</v>
      </c>
      <c r="E14" s="174">
        <f t="shared" si="0"/>
        <v>0</v>
      </c>
      <c r="F14" s="174">
        <f t="shared" si="1"/>
        <v>1</v>
      </c>
      <c r="G14" s="174">
        <f t="shared" si="2"/>
        <v>2.9333333333333336</v>
      </c>
      <c r="H14" s="174">
        <f t="shared" si="3"/>
        <v>1.173333333333332</v>
      </c>
      <c r="J14" s="5"/>
    </row>
    <row r="15" spans="1:10" x14ac:dyDescent="0.25">
      <c r="A15" s="5" t="s">
        <v>48</v>
      </c>
      <c r="B15" s="5">
        <f>'Imputed and missing data hidden'!BA27</f>
        <v>0</v>
      </c>
      <c r="C15" s="5">
        <f>IF(VLOOKUP(A15,'Hazard &amp; Exposure'!$B$3:$BB$193,53,FALSE)&gt;0,1,0)</f>
        <v>0</v>
      </c>
      <c r="D15" s="174">
        <f>'Indicator Date hidden2'!BB28</f>
        <v>0.25490196078431371</v>
      </c>
      <c r="E15" s="174">
        <f t="shared" si="0"/>
        <v>0</v>
      </c>
      <c r="F15" s="174">
        <f t="shared" si="1"/>
        <v>1</v>
      </c>
      <c r="G15" s="174">
        <f t="shared" si="2"/>
        <v>3.3986928104575167</v>
      </c>
      <c r="H15" s="174">
        <f t="shared" si="3"/>
        <v>1.359477124183007</v>
      </c>
      <c r="J15" s="5"/>
    </row>
    <row r="16" spans="1:10" x14ac:dyDescent="0.25">
      <c r="A16" s="5" t="s">
        <v>24</v>
      </c>
      <c r="B16" s="5">
        <f>'Imputed and missing data hidden'!BA14</f>
        <v>0</v>
      </c>
      <c r="C16" s="5">
        <f>IF(VLOOKUP(A16,'Hazard &amp; Exposure'!$B$3:$BB$193,53,FALSE)&gt;0,1,0)</f>
        <v>0</v>
      </c>
      <c r="D16" s="174">
        <f>'Indicator Date hidden2'!BB15</f>
        <v>0.15686274509803921</v>
      </c>
      <c r="E16" s="174">
        <f t="shared" si="0"/>
        <v>0</v>
      </c>
      <c r="F16" s="174">
        <f t="shared" si="1"/>
        <v>1</v>
      </c>
      <c r="G16" s="174">
        <f t="shared" si="2"/>
        <v>2.0915032679738568</v>
      </c>
      <c r="H16" s="174">
        <f t="shared" si="3"/>
        <v>0.83660130718954306</v>
      </c>
      <c r="J16" s="5"/>
    </row>
    <row r="17" spans="1:10" x14ac:dyDescent="0.25">
      <c r="A17" s="5" t="s">
        <v>46</v>
      </c>
      <c r="B17" s="5">
        <f>'Imputed and missing data hidden'!BA26</f>
        <v>4</v>
      </c>
      <c r="C17" s="5">
        <f>IF(VLOOKUP(A17,'Hazard &amp; Exposure'!$B$3:$BB$193,53,FALSE)&gt;0,1,0)</f>
        <v>0</v>
      </c>
      <c r="D17" s="174">
        <f>'Indicator Date hidden2'!BB27</f>
        <v>0.19565217391304349</v>
      </c>
      <c r="E17" s="174">
        <f t="shared" si="0"/>
        <v>2.666666666666667</v>
      </c>
      <c r="F17" s="174">
        <f t="shared" si="1"/>
        <v>1</v>
      </c>
      <c r="G17" s="174">
        <f t="shared" si="2"/>
        <v>2.6086956521739122</v>
      </c>
      <c r="H17" s="174">
        <f t="shared" si="3"/>
        <v>2.1101449275362318</v>
      </c>
      <c r="J17" s="5"/>
    </row>
    <row r="18" spans="1:10" x14ac:dyDescent="0.25">
      <c r="A18" s="5" t="s">
        <v>22</v>
      </c>
      <c r="B18" s="5">
        <f>'Imputed and missing data hidden'!BA13</f>
        <v>7</v>
      </c>
      <c r="C18" s="5">
        <f>IF(VLOOKUP(A18,'Hazard &amp; Exposure'!$B$3:$BB$193,53,FALSE)&gt;0,1,0)</f>
        <v>0</v>
      </c>
      <c r="D18" s="174">
        <f>'Indicator Date hidden2'!BB14</f>
        <v>0.22222222222222221</v>
      </c>
      <c r="E18" s="174">
        <f t="shared" si="0"/>
        <v>4.666666666666667</v>
      </c>
      <c r="F18" s="174">
        <f t="shared" si="1"/>
        <v>1</v>
      </c>
      <c r="G18" s="174">
        <f t="shared" si="2"/>
        <v>2.9629629629629628</v>
      </c>
      <c r="H18" s="174">
        <f t="shared" si="3"/>
        <v>3.0518518518518523</v>
      </c>
      <c r="J18" s="5"/>
    </row>
    <row r="19" spans="1:10" x14ac:dyDescent="0.25">
      <c r="A19" s="5" t="s">
        <v>20</v>
      </c>
      <c r="B19" s="5">
        <f>'Imputed and missing data hidden'!BA12</f>
        <v>10</v>
      </c>
      <c r="C19" s="5">
        <f>IF(VLOOKUP(A19,'Hazard &amp; Exposure'!$B$3:$BB$193,53,FALSE)&gt;0,1,0)</f>
        <v>0</v>
      </c>
      <c r="D19" s="174">
        <f>'Indicator Date hidden2'!BB13</f>
        <v>2.3809523809523808E-2</v>
      </c>
      <c r="E19" s="174">
        <f t="shared" si="0"/>
        <v>6.666666666666667</v>
      </c>
      <c r="F19" s="174">
        <f t="shared" si="1"/>
        <v>1</v>
      </c>
      <c r="G19" s="174">
        <f t="shared" si="2"/>
        <v>0.31746031746031811</v>
      </c>
      <c r="H19" s="174">
        <f t="shared" si="3"/>
        <v>2.7936507936507935</v>
      </c>
      <c r="J19" s="5"/>
    </row>
    <row r="20" spans="1:10" x14ac:dyDescent="0.25">
      <c r="A20" s="5" t="s">
        <v>39</v>
      </c>
      <c r="B20" s="5">
        <f>'Imputed and missing data hidden'!BA22</f>
        <v>3</v>
      </c>
      <c r="C20" s="5">
        <f>IF(VLOOKUP(A20,'Hazard &amp; Exposure'!$B$3:$BB$193,53,FALSE)&gt;0,1,0)</f>
        <v>0</v>
      </c>
      <c r="D20" s="174">
        <f>'Indicator Date hidden2'!BB23</f>
        <v>0.45833333333333331</v>
      </c>
      <c r="E20" s="174">
        <f t="shared" si="0"/>
        <v>2</v>
      </c>
      <c r="F20" s="174">
        <f t="shared" si="1"/>
        <v>1</v>
      </c>
      <c r="G20" s="174">
        <f t="shared" si="2"/>
        <v>6.1111111111111107</v>
      </c>
      <c r="H20" s="174">
        <f t="shared" si="3"/>
        <v>3.2444444444444445</v>
      </c>
      <c r="J20" s="5"/>
    </row>
    <row r="21" spans="1:10" x14ac:dyDescent="0.25">
      <c r="A21" s="5" t="s">
        <v>28</v>
      </c>
      <c r="B21" s="5">
        <f>'Imputed and missing data hidden'!BA16</f>
        <v>3</v>
      </c>
      <c r="C21" s="5">
        <f>IF(VLOOKUP(A21,'Hazard &amp; Exposure'!$B$3:$BB$193,53,FALSE)&gt;0,1,0)</f>
        <v>0</v>
      </c>
      <c r="D21" s="174">
        <f>'Indicator Date hidden2'!BB17</f>
        <v>0.36170212765957449</v>
      </c>
      <c r="E21" s="174">
        <f t="shared" si="0"/>
        <v>2</v>
      </c>
      <c r="F21" s="174">
        <f t="shared" si="1"/>
        <v>1</v>
      </c>
      <c r="G21" s="174">
        <f t="shared" si="2"/>
        <v>4.8226950354609937</v>
      </c>
      <c r="H21" s="174">
        <f t="shared" si="3"/>
        <v>2.7290780141843989</v>
      </c>
      <c r="J21" s="5"/>
    </row>
    <row r="22" spans="1:10" x14ac:dyDescent="0.25">
      <c r="A22" s="5" t="s">
        <v>32</v>
      </c>
      <c r="B22" s="5">
        <f>'Imputed and missing data hidden'!BA18</f>
        <v>2</v>
      </c>
      <c r="C22" s="5">
        <f>IF(VLOOKUP(A22,'Hazard &amp; Exposure'!$B$3:$BB$193,53,FALSE)&gt;0,1,0)</f>
        <v>0</v>
      </c>
      <c r="D22" s="174">
        <f>'Indicator Date hidden2'!BB19</f>
        <v>0.58333333333333337</v>
      </c>
      <c r="E22" s="174">
        <f t="shared" si="0"/>
        <v>1.3333333333333321</v>
      </c>
      <c r="F22" s="174">
        <f t="shared" si="1"/>
        <v>1</v>
      </c>
      <c r="G22" s="174">
        <f t="shared" si="2"/>
        <v>7.7777777777777786</v>
      </c>
      <c r="H22" s="174">
        <f t="shared" si="3"/>
        <v>3.6444444444444448</v>
      </c>
      <c r="J22" s="5"/>
    </row>
    <row r="23" spans="1:10" x14ac:dyDescent="0.25">
      <c r="A23" s="5" t="s">
        <v>38</v>
      </c>
      <c r="B23" s="5">
        <f>'Imputed and missing data hidden'!BA21</f>
        <v>0</v>
      </c>
      <c r="C23" s="5">
        <f>IF(VLOOKUP(A23,'Hazard &amp; Exposure'!$B$3:$BB$193,53,FALSE)&gt;0,1,0)</f>
        <v>0</v>
      </c>
      <c r="D23" s="174">
        <f>'Indicator Date hidden2'!BB22</f>
        <v>0.32</v>
      </c>
      <c r="E23" s="174">
        <f t="shared" si="0"/>
        <v>0</v>
      </c>
      <c r="F23" s="174">
        <f t="shared" si="1"/>
        <v>1</v>
      </c>
      <c r="G23" s="174">
        <f t="shared" si="2"/>
        <v>4.2666666666666666</v>
      </c>
      <c r="H23" s="174">
        <f t="shared" si="3"/>
        <v>1.706666666666667</v>
      </c>
      <c r="J23" s="5"/>
    </row>
    <row r="24" spans="1:10" x14ac:dyDescent="0.25">
      <c r="A24" s="5" t="s">
        <v>43</v>
      </c>
      <c r="B24" s="5">
        <f>'Imputed and missing data hidden'!BA24</f>
        <v>0</v>
      </c>
      <c r="C24" s="5">
        <f>IF(VLOOKUP(A24,'Hazard &amp; Exposure'!$B$3:$BB$193,53,FALSE)&gt;0,1,0)</f>
        <v>1</v>
      </c>
      <c r="D24" s="174">
        <f>'Indicator Date hidden2'!BB25</f>
        <v>0.4</v>
      </c>
      <c r="E24" s="174">
        <f t="shared" si="0"/>
        <v>0</v>
      </c>
      <c r="F24" s="174">
        <f t="shared" si="1"/>
        <v>1.25</v>
      </c>
      <c r="G24" s="174">
        <f t="shared" si="2"/>
        <v>5.3333333333333339</v>
      </c>
      <c r="H24" s="174">
        <f t="shared" si="3"/>
        <v>2.666666666666667</v>
      </c>
      <c r="J24" s="5"/>
    </row>
    <row r="25" spans="1:10" x14ac:dyDescent="0.25">
      <c r="A25" s="5" t="s">
        <v>26</v>
      </c>
      <c r="B25" s="5">
        <f>'Imputed and missing data hidden'!BA15</f>
        <v>4</v>
      </c>
      <c r="C25" s="5">
        <f>IF(VLOOKUP(A25,'Hazard &amp; Exposure'!$B$3:$BB$193,53,FALSE)&gt;0,1,0)</f>
        <v>0</v>
      </c>
      <c r="D25" s="174">
        <f>'Indicator Date hidden2'!BB16</f>
        <v>0.46808510638297873</v>
      </c>
      <c r="E25" s="174">
        <f t="shared" si="0"/>
        <v>2.666666666666667</v>
      </c>
      <c r="F25" s="174">
        <f t="shared" si="1"/>
        <v>1</v>
      </c>
      <c r="G25" s="174">
        <f t="shared" si="2"/>
        <v>6.2411347517730498</v>
      </c>
      <c r="H25" s="174">
        <f t="shared" si="3"/>
        <v>3.5631205673758872</v>
      </c>
      <c r="J25" s="5"/>
    </row>
    <row r="26" spans="1:10" x14ac:dyDescent="0.25">
      <c r="A26" s="5" t="s">
        <v>45</v>
      </c>
      <c r="B26" s="5">
        <f>'Imputed and missing data hidden'!BA25</f>
        <v>7</v>
      </c>
      <c r="C26" s="5">
        <f>IF(VLOOKUP(A26,'Hazard &amp; Exposure'!$B$3:$BB$193,53,FALSE)&gt;0,1,0)</f>
        <v>0</v>
      </c>
      <c r="D26" s="174">
        <f>'Indicator Date hidden2'!BB26</f>
        <v>0.44186046511627908</v>
      </c>
      <c r="E26" s="174">
        <f t="shared" si="0"/>
        <v>4.666666666666667</v>
      </c>
      <c r="F26" s="174">
        <f t="shared" si="1"/>
        <v>1</v>
      </c>
      <c r="G26" s="174">
        <f t="shared" si="2"/>
        <v>5.8914728682170541</v>
      </c>
      <c r="H26" s="174">
        <f t="shared" si="3"/>
        <v>4.2232558139534895</v>
      </c>
      <c r="J26" s="5"/>
    </row>
    <row r="27" spans="1:10" x14ac:dyDescent="0.25">
      <c r="A27" s="5" t="s">
        <v>36</v>
      </c>
      <c r="B27" s="5">
        <f>'Imputed and missing data hidden'!BA20</f>
        <v>2</v>
      </c>
      <c r="C27" s="5">
        <f>IF(VLOOKUP(A27,'Hazard &amp; Exposure'!$B$3:$BB$193,53,FALSE)&gt;0,1,0)</f>
        <v>0</v>
      </c>
      <c r="D27" s="174">
        <f>'Indicator Date hidden2'!BB21</f>
        <v>0.38</v>
      </c>
      <c r="E27" s="174">
        <f t="shared" si="0"/>
        <v>1.3333333333333321</v>
      </c>
      <c r="F27" s="174">
        <f t="shared" si="1"/>
        <v>1</v>
      </c>
      <c r="G27" s="174">
        <f t="shared" si="2"/>
        <v>5.0666666666666664</v>
      </c>
      <c r="H27" s="174">
        <f t="shared" si="3"/>
        <v>2.5599999999999987</v>
      </c>
      <c r="J27" s="5"/>
    </row>
    <row r="28" spans="1:10" x14ac:dyDescent="0.25">
      <c r="A28" s="5" t="s">
        <v>41</v>
      </c>
      <c r="B28" s="5">
        <f>'Imputed and missing data hidden'!BA23</f>
        <v>1</v>
      </c>
      <c r="C28" s="5">
        <f>IF(VLOOKUP(A28,'Hazard &amp; Exposure'!$B$3:$BB$193,53,FALSE)&gt;0,1,0)</f>
        <v>0</v>
      </c>
      <c r="D28" s="174">
        <f>'Indicator Date hidden2'!BB24</f>
        <v>0.46938775510204084</v>
      </c>
      <c r="E28" s="174">
        <f t="shared" si="0"/>
        <v>0.66666666666666607</v>
      </c>
      <c r="F28" s="174">
        <f t="shared" si="1"/>
        <v>1</v>
      </c>
      <c r="G28" s="174">
        <f t="shared" si="2"/>
        <v>6.2585034013605441</v>
      </c>
      <c r="H28" s="174">
        <f t="shared" si="3"/>
        <v>2.7700680272108835</v>
      </c>
      <c r="J28" s="5"/>
    </row>
    <row r="29" spans="1:10" x14ac:dyDescent="0.25">
      <c r="A29" s="5" t="s">
        <v>59</v>
      </c>
      <c r="B29" s="5">
        <f>'Imputed and missing data hidden'!BA33</f>
        <v>3</v>
      </c>
      <c r="C29" s="5">
        <f>IF(VLOOKUP(A29,'Hazard &amp; Exposure'!$B$3:$BB$193,53,FALSE)&gt;0,1,0)</f>
        <v>1</v>
      </c>
      <c r="D29" s="174">
        <f>'Indicator Date hidden2'!BB34</f>
        <v>0.55319148936170215</v>
      </c>
      <c r="E29" s="174">
        <f t="shared" si="0"/>
        <v>2</v>
      </c>
      <c r="F29" s="174">
        <f t="shared" si="1"/>
        <v>1.25</v>
      </c>
      <c r="G29" s="174">
        <f t="shared" si="2"/>
        <v>7.375886524822695</v>
      </c>
      <c r="H29" s="174">
        <f t="shared" si="3"/>
        <v>4.6879432624113484</v>
      </c>
      <c r="J29" s="5"/>
    </row>
    <row r="30" spans="1:10" x14ac:dyDescent="0.25">
      <c r="A30" s="5" t="s">
        <v>56</v>
      </c>
      <c r="B30" s="5">
        <f>'Imputed and missing data hidden'!BA32</f>
        <v>6</v>
      </c>
      <c r="C30" s="5">
        <f>IF(VLOOKUP(A30,'Hazard &amp; Exposure'!$B$3:$BB$193,53,FALSE)&gt;0,1,0)</f>
        <v>0</v>
      </c>
      <c r="D30" s="174">
        <f>'Indicator Date hidden2'!BB33</f>
        <v>0.36363636363636365</v>
      </c>
      <c r="E30" s="174">
        <f t="shared" si="0"/>
        <v>4</v>
      </c>
      <c r="F30" s="174">
        <f t="shared" si="1"/>
        <v>1</v>
      </c>
      <c r="G30" s="174">
        <f t="shared" si="2"/>
        <v>4.8484848484848486</v>
      </c>
      <c r="H30" s="174">
        <f t="shared" si="3"/>
        <v>3.5393939393939391</v>
      </c>
      <c r="J30" s="5"/>
    </row>
    <row r="31" spans="1:10" x14ac:dyDescent="0.25">
      <c r="A31" s="5" t="s">
        <v>312</v>
      </c>
      <c r="B31" s="5">
        <f>'Imputed and missing data hidden'!BA166</f>
        <v>5</v>
      </c>
      <c r="C31" s="5">
        <f>IF(VLOOKUP(A31,'Hazard &amp; Exposure'!$B$3:$BB$193,53,FALSE)&gt;0,1,0)</f>
        <v>0</v>
      </c>
      <c r="D31" s="174">
        <f>'Indicator Date hidden2'!BB167</f>
        <v>0.17777777777777778</v>
      </c>
      <c r="E31" s="174">
        <f t="shared" si="0"/>
        <v>3.3333333333333339</v>
      </c>
      <c r="F31" s="174">
        <f t="shared" si="1"/>
        <v>1</v>
      </c>
      <c r="G31" s="174">
        <f t="shared" si="2"/>
        <v>2.3703703703703702</v>
      </c>
      <c r="H31" s="174">
        <f t="shared" si="3"/>
        <v>2.2814814814814808</v>
      </c>
      <c r="J31" s="5"/>
    </row>
    <row r="32" spans="1:10" x14ac:dyDescent="0.25">
      <c r="A32" s="5" t="s">
        <v>63</v>
      </c>
      <c r="B32" s="5">
        <f>'Imputed and missing data hidden'!BA35</f>
        <v>2</v>
      </c>
      <c r="C32" s="5">
        <f>IF(VLOOKUP(A32,'Hazard &amp; Exposure'!$B$3:$BB$193,53,FALSE)&gt;0,1,0)</f>
        <v>0</v>
      </c>
      <c r="D32" s="174">
        <f>'Indicator Date hidden2'!BB36</f>
        <v>0.33333333333333331</v>
      </c>
      <c r="E32" s="174">
        <f t="shared" si="0"/>
        <v>1.3333333333333321</v>
      </c>
      <c r="F32" s="174">
        <f t="shared" si="1"/>
        <v>1</v>
      </c>
      <c r="G32" s="174">
        <f t="shared" si="2"/>
        <v>4.4444444444444446</v>
      </c>
      <c r="H32" s="174">
        <f t="shared" si="3"/>
        <v>2.3111111111111118</v>
      </c>
      <c r="J32" s="5"/>
    </row>
    <row r="33" spans="1:10" x14ac:dyDescent="0.25">
      <c r="A33" s="5" t="s">
        <v>65</v>
      </c>
      <c r="B33" s="5">
        <f>'Imputed and missing data hidden'!BA36</f>
        <v>0</v>
      </c>
      <c r="C33" s="5">
        <f>IF(VLOOKUP(A33,'Hazard &amp; Exposure'!$B$3:$BB$193,53,FALSE)&gt;0,1,0)</f>
        <v>0</v>
      </c>
      <c r="D33" s="174">
        <f>'Indicator Date hidden2'!BB37</f>
        <v>0.54</v>
      </c>
      <c r="E33" s="174">
        <f t="shared" si="0"/>
        <v>0</v>
      </c>
      <c r="F33" s="174">
        <f t="shared" si="1"/>
        <v>1</v>
      </c>
      <c r="G33" s="174">
        <f t="shared" si="2"/>
        <v>7.2</v>
      </c>
      <c r="H33" s="174">
        <f t="shared" si="3"/>
        <v>2.879999999999999</v>
      </c>
      <c r="J33" s="5"/>
    </row>
    <row r="34" spans="1:10" x14ac:dyDescent="0.25">
      <c r="A34" s="5" t="s">
        <v>74</v>
      </c>
      <c r="B34" s="5">
        <f>'Imputed and missing data hidden'!BA42</f>
        <v>0</v>
      </c>
      <c r="C34" s="5">
        <f>IF(VLOOKUP(A34,'Hazard &amp; Exposure'!$B$3:$BB$193,53,FALSE)&gt;0,1,0)</f>
        <v>0</v>
      </c>
      <c r="D34" s="174">
        <f>'Indicator Date hidden2'!BB43</f>
        <v>0.37254901960784315</v>
      </c>
      <c r="E34" s="174">
        <f t="shared" ref="E34:E65" si="4">IF(B34&gt;B$197,10,10-(B$197-B34)/(B$197-B$196)*10)</f>
        <v>0</v>
      </c>
      <c r="F34" s="174">
        <f t="shared" ref="F34:F65" si="5">IF(C34=1,$B$199,1)</f>
        <v>1</v>
      </c>
      <c r="G34" s="174">
        <f t="shared" ref="G34:G65" si="6">IF(D34&gt;D$197,10,10-(D$197-D34)/(D$197-D$196)*10)</f>
        <v>4.9673202614379086</v>
      </c>
      <c r="H34" s="174">
        <f t="shared" ref="H34:H65" si="7">10-(12.5-AVERAGE(E34,G34)*F34)/12.5*10</f>
        <v>1.9869281045751634</v>
      </c>
      <c r="J34" s="5"/>
    </row>
    <row r="35" spans="1:10" x14ac:dyDescent="0.25">
      <c r="A35" s="5" t="s">
        <v>54</v>
      </c>
      <c r="B35" s="5">
        <f>'Imputed and missing data hidden'!BA31</f>
        <v>0</v>
      </c>
      <c r="C35" s="5">
        <f>IF(VLOOKUP(A35,'Hazard &amp; Exposure'!$B$3:$BB$193,53,FALSE)&gt;0,1,0)</f>
        <v>0</v>
      </c>
      <c r="D35" s="174">
        <f>'Indicator Date hidden2'!BB32</f>
        <v>0.37254901960784315</v>
      </c>
      <c r="E35" s="174">
        <f t="shared" si="4"/>
        <v>0</v>
      </c>
      <c r="F35" s="174">
        <f t="shared" si="5"/>
        <v>1</v>
      </c>
      <c r="G35" s="174">
        <f t="shared" si="6"/>
        <v>4.9673202614379086</v>
      </c>
      <c r="H35" s="174">
        <f t="shared" si="7"/>
        <v>1.9869281045751634</v>
      </c>
      <c r="J35" s="5"/>
    </row>
    <row r="36" spans="1:10" x14ac:dyDescent="0.25">
      <c r="A36" s="5" t="s">
        <v>70</v>
      </c>
      <c r="B36" s="5">
        <f>'Imputed and missing data hidden'!BA40</f>
        <v>5</v>
      </c>
      <c r="C36" s="5">
        <f>IF(VLOOKUP(A36,'Hazard &amp; Exposure'!$B$3:$BB$193,53,FALSE)&gt;0,1,0)</f>
        <v>1</v>
      </c>
      <c r="D36" s="174">
        <f>'Indicator Date hidden2'!BB41</f>
        <v>0.16666666666666666</v>
      </c>
      <c r="E36" s="174">
        <f t="shared" si="4"/>
        <v>3.3333333333333339</v>
      </c>
      <c r="F36" s="174">
        <f t="shared" si="5"/>
        <v>1.25</v>
      </c>
      <c r="G36" s="174">
        <f t="shared" si="6"/>
        <v>2.2222222222222223</v>
      </c>
      <c r="H36" s="174">
        <f t="shared" si="7"/>
        <v>2.7777777777777786</v>
      </c>
      <c r="J36" s="5"/>
    </row>
    <row r="37" spans="1:10" x14ac:dyDescent="0.25">
      <c r="A37" s="5" t="s">
        <v>71</v>
      </c>
      <c r="B37" s="5">
        <f>'Imputed and missing data hidden'!BA39</f>
        <v>1</v>
      </c>
      <c r="C37" s="5">
        <f>IF(VLOOKUP(A37,'Hazard &amp; Exposure'!$B$3:$BB$193,53,FALSE)&gt;0,1,0)</f>
        <v>0</v>
      </c>
      <c r="D37" s="174">
        <f>'Indicator Date hidden2'!BB40</f>
        <v>0.32</v>
      </c>
      <c r="E37" s="174">
        <f t="shared" si="4"/>
        <v>0.66666666666666607</v>
      </c>
      <c r="F37" s="174">
        <f t="shared" si="5"/>
        <v>1</v>
      </c>
      <c r="G37" s="174">
        <f t="shared" si="6"/>
        <v>4.2666666666666666</v>
      </c>
      <c r="H37" s="174">
        <f t="shared" si="7"/>
        <v>1.9733333333333327</v>
      </c>
      <c r="J37" s="5"/>
    </row>
    <row r="38" spans="1:10" x14ac:dyDescent="0.25">
      <c r="A38" s="5" t="s">
        <v>66</v>
      </c>
      <c r="B38" s="5">
        <f>'Imputed and missing data hidden'!BA37</f>
        <v>0</v>
      </c>
      <c r="C38" s="5">
        <f>IF(VLOOKUP(A38,'Hazard &amp; Exposure'!$B$3:$BB$193,53,FALSE)&gt;0,1,0)</f>
        <v>1</v>
      </c>
      <c r="D38" s="174">
        <f>'Indicator Date hidden2'!BB38</f>
        <v>0.37254901960784315</v>
      </c>
      <c r="E38" s="174">
        <f t="shared" si="4"/>
        <v>0</v>
      </c>
      <c r="F38" s="174">
        <f t="shared" si="5"/>
        <v>1.25</v>
      </c>
      <c r="G38" s="174">
        <f t="shared" si="6"/>
        <v>4.9673202614379086</v>
      </c>
      <c r="H38" s="174">
        <f t="shared" si="7"/>
        <v>2.4836601307189543</v>
      </c>
      <c r="J38" s="5"/>
    </row>
    <row r="39" spans="1:10" x14ac:dyDescent="0.25">
      <c r="A39" s="5" t="s">
        <v>68</v>
      </c>
      <c r="B39" s="5">
        <f>'Imputed and missing data hidden'!BA38</f>
        <v>6</v>
      </c>
      <c r="C39" s="5">
        <f>IF(VLOOKUP(A39,'Hazard &amp; Exposure'!$B$3:$BB$193,53,FALSE)&gt;0,1,0)</f>
        <v>0</v>
      </c>
      <c r="D39" s="174">
        <f>'Indicator Date hidden2'!BB39</f>
        <v>0.56521739130434778</v>
      </c>
      <c r="E39" s="174">
        <f t="shared" si="4"/>
        <v>4</v>
      </c>
      <c r="F39" s="174">
        <f t="shared" si="5"/>
        <v>1</v>
      </c>
      <c r="G39" s="174">
        <f t="shared" si="6"/>
        <v>7.5362318840579707</v>
      </c>
      <c r="H39" s="174">
        <f t="shared" si="7"/>
        <v>4.6144927536231881</v>
      </c>
      <c r="J39" s="5"/>
    </row>
    <row r="40" spans="1:10" x14ac:dyDescent="0.25">
      <c r="A40" s="5" t="s">
        <v>58</v>
      </c>
      <c r="B40" s="5">
        <f>'Imputed and missing data hidden'!BA29</f>
        <v>3</v>
      </c>
      <c r="C40" s="5">
        <f>IF(VLOOKUP(A40,'Hazard &amp; Exposure'!$B$3:$BB$193,53,FALSE)&gt;0,1,0)</f>
        <v>0</v>
      </c>
      <c r="D40" s="174">
        <f>'Indicator Date hidden2'!BB30</f>
        <v>0.31914893617021278</v>
      </c>
      <c r="E40" s="174">
        <f t="shared" si="4"/>
        <v>2</v>
      </c>
      <c r="F40" s="174">
        <f t="shared" si="5"/>
        <v>1</v>
      </c>
      <c r="G40" s="174">
        <f t="shared" si="6"/>
        <v>4.255319148936171</v>
      </c>
      <c r="H40" s="174">
        <f t="shared" si="7"/>
        <v>2.5021276595744677</v>
      </c>
      <c r="J40" s="5"/>
    </row>
    <row r="41" spans="1:10" x14ac:dyDescent="0.25">
      <c r="A41" s="5" t="s">
        <v>72</v>
      </c>
      <c r="B41" s="5">
        <f>'Imputed and missing data hidden'!BA41</f>
        <v>1</v>
      </c>
      <c r="C41" s="5">
        <f>IF(VLOOKUP(A41,'Hazard &amp; Exposure'!$B$3:$BB$193,53,FALSE)&gt;0,1,0)</f>
        <v>0</v>
      </c>
      <c r="D41" s="174">
        <f>'Indicator Date hidden2'!BB42</f>
        <v>0.32653061224489793</v>
      </c>
      <c r="E41" s="174">
        <f t="shared" si="4"/>
        <v>0.66666666666666607</v>
      </c>
      <c r="F41" s="174">
        <f t="shared" si="5"/>
        <v>1</v>
      </c>
      <c r="G41" s="174">
        <f t="shared" si="6"/>
        <v>4.353741496598639</v>
      </c>
      <c r="H41" s="174">
        <f t="shared" si="7"/>
        <v>2.0081632653061217</v>
      </c>
      <c r="J41" s="5"/>
    </row>
    <row r="42" spans="1:10" x14ac:dyDescent="0.25">
      <c r="A42" s="5" t="s">
        <v>77</v>
      </c>
      <c r="B42" s="5">
        <f>'Imputed and missing data hidden'!BA44</f>
        <v>8</v>
      </c>
      <c r="C42" s="5">
        <f>IF(VLOOKUP(A42,'Hazard &amp; Exposure'!$B$3:$BB$193,53,FALSE)&gt;0,1,0)</f>
        <v>0</v>
      </c>
      <c r="D42" s="174">
        <f>'Indicator Date hidden2'!BB45</f>
        <v>0.2857142857142857</v>
      </c>
      <c r="E42" s="174">
        <f t="shared" si="4"/>
        <v>5.333333333333333</v>
      </c>
      <c r="F42" s="174">
        <f t="shared" si="5"/>
        <v>1</v>
      </c>
      <c r="G42" s="174">
        <f t="shared" si="6"/>
        <v>3.8095238095238093</v>
      </c>
      <c r="H42" s="174">
        <f t="shared" si="7"/>
        <v>3.6571428571428566</v>
      </c>
      <c r="J42" s="5"/>
    </row>
    <row r="43" spans="1:10" x14ac:dyDescent="0.25">
      <c r="A43" s="5" t="s">
        <v>79</v>
      </c>
      <c r="B43" s="5">
        <f>'Imputed and missing data hidden'!BA45</f>
        <v>5</v>
      </c>
      <c r="C43" s="5">
        <f>IF(VLOOKUP(A43,'Hazard &amp; Exposure'!$B$3:$BB$193,53,FALSE)&gt;0,1,0)</f>
        <v>0</v>
      </c>
      <c r="D43" s="174">
        <f>'Indicator Date hidden2'!BB46</f>
        <v>0.2608695652173913</v>
      </c>
      <c r="E43" s="174">
        <f t="shared" si="4"/>
        <v>3.3333333333333339</v>
      </c>
      <c r="F43" s="174">
        <f t="shared" si="5"/>
        <v>1</v>
      </c>
      <c r="G43" s="174">
        <f t="shared" si="6"/>
        <v>3.4782608695652169</v>
      </c>
      <c r="H43" s="174">
        <f t="shared" si="7"/>
        <v>2.7246376811594208</v>
      </c>
      <c r="J43" s="5"/>
    </row>
    <row r="44" spans="1:10" x14ac:dyDescent="0.25">
      <c r="A44" s="5" t="s">
        <v>81</v>
      </c>
      <c r="B44" s="5">
        <f>'Imputed and missing data hidden'!BA46</f>
        <v>5</v>
      </c>
      <c r="C44" s="5">
        <f>IF(VLOOKUP(A44,'Hazard &amp; Exposure'!$B$3:$BB$193,53,FALSE)&gt;0,1,0)</f>
        <v>0</v>
      </c>
      <c r="D44" s="174">
        <f>'Indicator Date hidden2'!BB47</f>
        <v>0.2</v>
      </c>
      <c r="E44" s="174">
        <f t="shared" si="4"/>
        <v>3.3333333333333339</v>
      </c>
      <c r="F44" s="174">
        <f t="shared" si="5"/>
        <v>1</v>
      </c>
      <c r="G44" s="174">
        <f t="shared" si="6"/>
        <v>2.6666666666666661</v>
      </c>
      <c r="H44" s="174">
        <f t="shared" si="7"/>
        <v>2.4000000000000004</v>
      </c>
      <c r="J44" s="5"/>
    </row>
    <row r="45" spans="1:10" x14ac:dyDescent="0.25">
      <c r="A45" s="5" t="s">
        <v>118</v>
      </c>
      <c r="B45" s="5">
        <f>'Imputed and missing data hidden'!BA64</f>
        <v>6</v>
      </c>
      <c r="C45" s="5">
        <f>IF(VLOOKUP(A45,'Hazard &amp; Exposure'!$B$3:$BB$193,53,FALSE)&gt;0,1,0)</f>
        <v>0</v>
      </c>
      <c r="D45" s="174">
        <f>'Indicator Date hidden2'!BB65</f>
        <v>0.20454545454545456</v>
      </c>
      <c r="E45" s="174">
        <f t="shared" si="4"/>
        <v>4</v>
      </c>
      <c r="F45" s="174">
        <f t="shared" si="5"/>
        <v>1</v>
      </c>
      <c r="G45" s="174">
        <f t="shared" si="6"/>
        <v>2.7272727272727284</v>
      </c>
      <c r="H45" s="174">
        <f t="shared" si="7"/>
        <v>2.6909090909090905</v>
      </c>
      <c r="J45" s="5"/>
    </row>
    <row r="46" spans="1:10" x14ac:dyDescent="0.25">
      <c r="A46" s="5" t="s">
        <v>85</v>
      </c>
      <c r="B46" s="5">
        <f>'Imputed and missing data hidden'!BA48</f>
        <v>5</v>
      </c>
      <c r="C46" s="5">
        <f>IF(VLOOKUP(A46,'Hazard &amp; Exposure'!$B$3:$BB$193,53,FALSE)&gt;0,1,0)</f>
        <v>0</v>
      </c>
      <c r="D46" s="174">
        <f>'Indicator Date hidden2'!BB49</f>
        <v>0.55555555555555558</v>
      </c>
      <c r="E46" s="174">
        <f t="shared" si="4"/>
        <v>3.3333333333333339</v>
      </c>
      <c r="F46" s="174">
        <f t="shared" si="5"/>
        <v>1</v>
      </c>
      <c r="G46" s="174">
        <f t="shared" si="6"/>
        <v>7.4074074074074074</v>
      </c>
      <c r="H46" s="174">
        <f t="shared" si="7"/>
        <v>4.2962962962962958</v>
      </c>
      <c r="J46" s="5"/>
    </row>
    <row r="47" spans="1:10" x14ac:dyDescent="0.25">
      <c r="A47" s="5" t="s">
        <v>87</v>
      </c>
      <c r="B47" s="5">
        <f>'Imputed and missing data hidden'!BA49</f>
        <v>12</v>
      </c>
      <c r="C47" s="5">
        <f>IF(VLOOKUP(A47,'Hazard &amp; Exposure'!$B$3:$BB$193,53,FALSE)&gt;0,1,0)</f>
        <v>0</v>
      </c>
      <c r="D47" s="174">
        <f>'Indicator Date hidden2'!BB50</f>
        <v>0.68292682926829273</v>
      </c>
      <c r="E47" s="174">
        <f t="shared" si="4"/>
        <v>8</v>
      </c>
      <c r="F47" s="174">
        <f t="shared" si="5"/>
        <v>1</v>
      </c>
      <c r="G47" s="174">
        <f t="shared" si="6"/>
        <v>9.1056910569105689</v>
      </c>
      <c r="H47" s="174">
        <f t="shared" si="7"/>
        <v>6.8422764227642272</v>
      </c>
      <c r="J47" s="5"/>
    </row>
    <row r="48" spans="1:10" x14ac:dyDescent="0.25">
      <c r="A48" s="5" t="s">
        <v>83</v>
      </c>
      <c r="B48" s="5">
        <f>'Imputed and missing data hidden'!BA47</f>
        <v>5</v>
      </c>
      <c r="C48" s="5">
        <f>IF(VLOOKUP(A48,'Hazard &amp; Exposure'!$B$3:$BB$193,53,FALSE)&gt;0,1,0)</f>
        <v>0</v>
      </c>
      <c r="D48" s="174">
        <f>'Indicator Date hidden2'!BB48</f>
        <v>0.26666666666666666</v>
      </c>
      <c r="E48" s="174">
        <f t="shared" si="4"/>
        <v>3.3333333333333339</v>
      </c>
      <c r="F48" s="174">
        <f t="shared" si="5"/>
        <v>1</v>
      </c>
      <c r="G48" s="174">
        <f t="shared" si="6"/>
        <v>3.5555555555555554</v>
      </c>
      <c r="H48" s="174">
        <f t="shared" si="7"/>
        <v>2.7555555555555555</v>
      </c>
      <c r="J48" s="5"/>
    </row>
    <row r="49" spans="1:10" x14ac:dyDescent="0.25">
      <c r="A49" s="5" t="s">
        <v>89</v>
      </c>
      <c r="B49" s="5">
        <f>'Imputed and missing data hidden'!BA50</f>
        <v>0</v>
      </c>
      <c r="C49" s="5">
        <f>IF(VLOOKUP(A49,'Hazard &amp; Exposure'!$B$3:$BB$193,53,FALSE)&gt;0,1,0)</f>
        <v>0</v>
      </c>
      <c r="D49" s="174">
        <f>'Indicator Date hidden2'!BB51</f>
        <v>0.2</v>
      </c>
      <c r="E49" s="174">
        <f t="shared" si="4"/>
        <v>0</v>
      </c>
      <c r="F49" s="174">
        <f t="shared" si="5"/>
        <v>1</v>
      </c>
      <c r="G49" s="174">
        <f t="shared" si="6"/>
        <v>2.6666666666666661</v>
      </c>
      <c r="H49" s="174">
        <f t="shared" si="7"/>
        <v>1.0666666666666664</v>
      </c>
      <c r="J49" s="5"/>
    </row>
    <row r="50" spans="1:10" x14ac:dyDescent="0.25">
      <c r="A50" s="5" t="s">
        <v>4</v>
      </c>
      <c r="B50" s="5">
        <f>'Imputed and missing data hidden'!BA4</f>
        <v>2</v>
      </c>
      <c r="C50" s="5">
        <f>IF(VLOOKUP(A50,'Hazard &amp; Exposure'!$B$3:$BB$193,53,FALSE)&gt;0,1,0)</f>
        <v>0</v>
      </c>
      <c r="D50" s="174">
        <f>'Indicator Date hidden2'!BB5</f>
        <v>0.34693877551020408</v>
      </c>
      <c r="E50" s="174">
        <f t="shared" si="4"/>
        <v>1.3333333333333321</v>
      </c>
      <c r="F50" s="174">
        <f t="shared" si="5"/>
        <v>1</v>
      </c>
      <c r="G50" s="174">
        <f t="shared" si="6"/>
        <v>4.6258503401360542</v>
      </c>
      <c r="H50" s="174">
        <f t="shared" si="7"/>
        <v>2.3836734693877553</v>
      </c>
      <c r="J50" s="5"/>
    </row>
    <row r="51" spans="1:10" x14ac:dyDescent="0.25">
      <c r="A51" s="5" t="s">
        <v>92</v>
      </c>
      <c r="B51" s="5">
        <f>'Imputed and missing data hidden'!BA51</f>
        <v>0</v>
      </c>
      <c r="C51" s="5">
        <f>IF(VLOOKUP(A51,'Hazard &amp; Exposure'!$B$3:$BB$193,53,FALSE)&gt;0,1,0)</f>
        <v>0</v>
      </c>
      <c r="D51" s="174">
        <f>'Indicator Date hidden2'!BB52</f>
        <v>0.2</v>
      </c>
      <c r="E51" s="174">
        <f t="shared" si="4"/>
        <v>0</v>
      </c>
      <c r="F51" s="174">
        <f t="shared" si="5"/>
        <v>1</v>
      </c>
      <c r="G51" s="174">
        <f t="shared" si="6"/>
        <v>2.6666666666666661</v>
      </c>
      <c r="H51" s="174">
        <f t="shared" si="7"/>
        <v>1.0666666666666664</v>
      </c>
      <c r="J51" s="5"/>
    </row>
    <row r="52" spans="1:10" x14ac:dyDescent="0.25">
      <c r="A52" s="5" t="s">
        <v>94</v>
      </c>
      <c r="B52" s="5">
        <f>'Imputed and missing data hidden'!BA52</f>
        <v>1</v>
      </c>
      <c r="C52" s="5">
        <f>IF(VLOOKUP(A52,'Hazard &amp; Exposure'!$B$3:$BB$193,53,FALSE)&gt;0,1,0)</f>
        <v>1</v>
      </c>
      <c r="D52" s="174">
        <f>'Indicator Date hidden2'!BB53</f>
        <v>0.36</v>
      </c>
      <c r="E52" s="174">
        <f t="shared" si="4"/>
        <v>0.66666666666666607</v>
      </c>
      <c r="F52" s="174">
        <f t="shared" si="5"/>
        <v>1.25</v>
      </c>
      <c r="G52" s="174">
        <f t="shared" si="6"/>
        <v>4.8</v>
      </c>
      <c r="H52" s="174">
        <f t="shared" si="7"/>
        <v>2.7333333333333334</v>
      </c>
      <c r="J52" s="5"/>
    </row>
    <row r="53" spans="1:10" x14ac:dyDescent="0.25">
      <c r="A53" s="5" t="s">
        <v>100</v>
      </c>
      <c r="B53" s="5">
        <f>'Imputed and missing data hidden'!BA55</f>
        <v>10</v>
      </c>
      <c r="C53" s="5">
        <f>IF(VLOOKUP(A53,'Hazard &amp; Exposure'!$B$3:$BB$193,53,FALSE)&gt;0,1,0)</f>
        <v>0</v>
      </c>
      <c r="D53" s="174">
        <f>'Indicator Date hidden2'!BB56</f>
        <v>0.19047619047619047</v>
      </c>
      <c r="E53" s="174">
        <f t="shared" si="4"/>
        <v>6.666666666666667</v>
      </c>
      <c r="F53" s="174">
        <f t="shared" si="5"/>
        <v>1</v>
      </c>
      <c r="G53" s="174">
        <f t="shared" si="6"/>
        <v>2.5396825396825395</v>
      </c>
      <c r="H53" s="174">
        <f t="shared" si="7"/>
        <v>3.6825396825396828</v>
      </c>
      <c r="J53" s="5"/>
    </row>
    <row r="54" spans="1:10" x14ac:dyDescent="0.25">
      <c r="A54" s="5" t="s">
        <v>300</v>
      </c>
      <c r="B54" s="5">
        <f>'Imputed and missing data hidden'!BA160</f>
        <v>4</v>
      </c>
      <c r="C54" s="5">
        <f>IF(VLOOKUP(A54,'Hazard &amp; Exposure'!$B$3:$BB$193,53,FALSE)&gt;0,1,0)</f>
        <v>0</v>
      </c>
      <c r="D54" s="174">
        <f>'Indicator Date hidden2'!BB161</f>
        <v>0.17391304347826086</v>
      </c>
      <c r="E54" s="174">
        <f t="shared" si="4"/>
        <v>2.666666666666667</v>
      </c>
      <c r="F54" s="174">
        <f t="shared" si="5"/>
        <v>1</v>
      </c>
      <c r="G54" s="174">
        <f t="shared" si="6"/>
        <v>2.3188405797101455</v>
      </c>
      <c r="H54" s="174">
        <f t="shared" si="7"/>
        <v>1.994202898550725</v>
      </c>
      <c r="J54" s="5"/>
    </row>
    <row r="55" spans="1:10" x14ac:dyDescent="0.25">
      <c r="A55" s="5" t="s">
        <v>102</v>
      </c>
      <c r="B55" s="5">
        <f>'Imputed and missing data hidden'!BA56</f>
        <v>5</v>
      </c>
      <c r="C55" s="5">
        <f>IF(VLOOKUP(A55,'Hazard &amp; Exposure'!$B$3:$BB$193,53,FALSE)&gt;0,1,0)</f>
        <v>0</v>
      </c>
      <c r="D55" s="174">
        <f>'Indicator Date hidden2'!BB57</f>
        <v>0.26666666666666666</v>
      </c>
      <c r="E55" s="174">
        <f t="shared" si="4"/>
        <v>3.3333333333333339</v>
      </c>
      <c r="F55" s="174">
        <f t="shared" si="5"/>
        <v>1</v>
      </c>
      <c r="G55" s="174">
        <f t="shared" si="6"/>
        <v>3.5555555555555554</v>
      </c>
      <c r="H55" s="174">
        <f t="shared" si="7"/>
        <v>2.7555555555555555</v>
      </c>
      <c r="J55" s="5"/>
    </row>
    <row r="56" spans="1:10" x14ac:dyDescent="0.25">
      <c r="A56" s="5" t="s">
        <v>104</v>
      </c>
      <c r="B56" s="5">
        <f>'Imputed and missing data hidden'!BA57</f>
        <v>0</v>
      </c>
      <c r="C56" s="5">
        <f>IF(VLOOKUP(A56,'Hazard &amp; Exposure'!$B$3:$BB$193,53,FALSE)&gt;0,1,0)</f>
        <v>1</v>
      </c>
      <c r="D56" s="174">
        <f>'Indicator Date hidden2'!BB58</f>
        <v>0.31372549019607843</v>
      </c>
      <c r="E56" s="174">
        <f t="shared" si="4"/>
        <v>0</v>
      </c>
      <c r="F56" s="174">
        <f t="shared" si="5"/>
        <v>1.25</v>
      </c>
      <c r="G56" s="174">
        <f t="shared" si="6"/>
        <v>4.1830065359477118</v>
      </c>
      <c r="H56" s="174">
        <f t="shared" si="7"/>
        <v>2.0915032679738559</v>
      </c>
      <c r="J56" s="5"/>
    </row>
    <row r="57" spans="1:10" x14ac:dyDescent="0.25">
      <c r="A57" s="5" t="s">
        <v>108</v>
      </c>
      <c r="B57" s="5">
        <f>'Imputed and missing data hidden'!BA59</f>
        <v>6</v>
      </c>
      <c r="C57" s="5">
        <f>IF(VLOOKUP(A57,'Hazard &amp; Exposure'!$B$3:$BB$193,53,FALSE)&gt;0,1,0)</f>
        <v>0</v>
      </c>
      <c r="D57" s="174">
        <f>'Indicator Date hidden2'!BB60</f>
        <v>0.22727272727272727</v>
      </c>
      <c r="E57" s="174">
        <f t="shared" si="4"/>
        <v>4</v>
      </c>
      <c r="F57" s="174">
        <f t="shared" si="5"/>
        <v>1</v>
      </c>
      <c r="G57" s="174">
        <f t="shared" si="6"/>
        <v>3.0303030303030312</v>
      </c>
      <c r="H57" s="174">
        <f t="shared" si="7"/>
        <v>2.8121212121212125</v>
      </c>
      <c r="J57" s="5"/>
    </row>
    <row r="58" spans="1:10" x14ac:dyDescent="0.25">
      <c r="A58" s="5" t="s">
        <v>106</v>
      </c>
      <c r="B58" s="5">
        <f>'Imputed and missing data hidden'!BA58</f>
        <v>5</v>
      </c>
      <c r="C58" s="5">
        <f>IF(VLOOKUP(A58,'Hazard &amp; Exposure'!$B$3:$BB$193,53,FALSE)&gt;0,1,0)</f>
        <v>0</v>
      </c>
      <c r="D58" s="174">
        <f>'Indicator Date hidden2'!BB59</f>
        <v>0.31111111111111112</v>
      </c>
      <c r="E58" s="174">
        <f t="shared" si="4"/>
        <v>3.3333333333333339</v>
      </c>
      <c r="F58" s="174">
        <f t="shared" si="5"/>
        <v>1</v>
      </c>
      <c r="G58" s="174">
        <f t="shared" si="6"/>
        <v>4.1481481481481488</v>
      </c>
      <c r="H58" s="174">
        <f t="shared" si="7"/>
        <v>2.992592592592592</v>
      </c>
      <c r="J58" s="5"/>
    </row>
    <row r="59" spans="1:10" x14ac:dyDescent="0.25">
      <c r="A59" s="5" t="s">
        <v>110</v>
      </c>
      <c r="B59" s="5">
        <f>'Imputed and missing data hidden'!BA60</f>
        <v>5</v>
      </c>
      <c r="C59" s="5">
        <f>IF(VLOOKUP(A59,'Hazard &amp; Exposure'!$B$3:$BB$193,53,FALSE)&gt;0,1,0)</f>
        <v>0</v>
      </c>
      <c r="D59" s="174">
        <f>'Indicator Date hidden2'!BB61</f>
        <v>8.8888888888888892E-2</v>
      </c>
      <c r="E59" s="174">
        <f t="shared" si="4"/>
        <v>3.3333333333333339</v>
      </c>
      <c r="F59" s="174">
        <f t="shared" si="5"/>
        <v>1</v>
      </c>
      <c r="G59" s="174">
        <f t="shared" si="6"/>
        <v>1.1851851851851851</v>
      </c>
      <c r="H59" s="174">
        <f t="shared" si="7"/>
        <v>1.8074074074074069</v>
      </c>
      <c r="J59" s="5"/>
    </row>
    <row r="60" spans="1:10" x14ac:dyDescent="0.25">
      <c r="A60" s="5" t="s">
        <v>208</v>
      </c>
      <c r="B60" s="5">
        <f>'Imputed and missing data hidden'!BA112</f>
        <v>11</v>
      </c>
      <c r="C60" s="5">
        <f>IF(VLOOKUP(A60,'Hazard &amp; Exposure'!$B$3:$BB$193,53,FALSE)&gt;0,1,0)</f>
        <v>0</v>
      </c>
      <c r="D60" s="174">
        <f>'Indicator Date hidden2'!BB113</f>
        <v>0.3</v>
      </c>
      <c r="E60" s="174">
        <f t="shared" si="4"/>
        <v>7.3333333333333339</v>
      </c>
      <c r="F60" s="174">
        <f t="shared" si="5"/>
        <v>1</v>
      </c>
      <c r="G60" s="174">
        <f t="shared" si="6"/>
        <v>4</v>
      </c>
      <c r="H60" s="174">
        <f t="shared" si="7"/>
        <v>4.5333333333333332</v>
      </c>
      <c r="J60" s="5"/>
    </row>
    <row r="61" spans="1:10" x14ac:dyDescent="0.25">
      <c r="A61" s="5" t="s">
        <v>112</v>
      </c>
      <c r="B61" s="5">
        <f>'Imputed and missing data hidden'!BA61</f>
        <v>0</v>
      </c>
      <c r="C61" s="5">
        <f>IF(VLOOKUP(A61,'Hazard &amp; Exposure'!$B$3:$BB$193,53,FALSE)&gt;0,1,0)</f>
        <v>0</v>
      </c>
      <c r="D61" s="174">
        <f>'Indicator Date hidden2'!BB62</f>
        <v>0.38</v>
      </c>
      <c r="E61" s="174">
        <f t="shared" si="4"/>
        <v>0</v>
      </c>
      <c r="F61" s="174">
        <f t="shared" si="5"/>
        <v>1</v>
      </c>
      <c r="G61" s="174">
        <f t="shared" si="6"/>
        <v>5.0666666666666664</v>
      </c>
      <c r="H61" s="174">
        <f t="shared" si="7"/>
        <v>2.0266666666666664</v>
      </c>
      <c r="J61" s="5"/>
    </row>
    <row r="62" spans="1:10" x14ac:dyDescent="0.25">
      <c r="A62" s="5" t="s">
        <v>341</v>
      </c>
      <c r="B62" s="5">
        <f>'Imputed and missing data hidden'!BA183</f>
        <v>5</v>
      </c>
      <c r="C62" s="5">
        <f>IF(VLOOKUP(A62,'Hazard &amp; Exposure'!$B$3:$BB$193,53,FALSE)&gt;0,1,0)</f>
        <v>0</v>
      </c>
      <c r="D62" s="174">
        <f>'Indicator Date hidden2'!BB184</f>
        <v>0.17777777777777778</v>
      </c>
      <c r="E62" s="174">
        <f t="shared" si="4"/>
        <v>3.3333333333333339</v>
      </c>
      <c r="F62" s="174">
        <f t="shared" si="5"/>
        <v>1</v>
      </c>
      <c r="G62" s="174">
        <f t="shared" si="6"/>
        <v>2.3703703703703702</v>
      </c>
      <c r="H62" s="174">
        <f t="shared" si="7"/>
        <v>2.2814814814814808</v>
      </c>
      <c r="J62" s="5"/>
    </row>
    <row r="63" spans="1:10" x14ac:dyDescent="0.25">
      <c r="A63" s="5" t="s">
        <v>116</v>
      </c>
      <c r="B63" s="5">
        <f>'Imputed and missing data hidden'!BA63</f>
        <v>2</v>
      </c>
      <c r="C63" s="5">
        <f>IF(VLOOKUP(A63,'Hazard &amp; Exposure'!$B$3:$BB$193,53,FALSE)&gt;0,1,0)</f>
        <v>0</v>
      </c>
      <c r="D63" s="174">
        <f>'Indicator Date hidden2'!BB64</f>
        <v>0.44897959183673469</v>
      </c>
      <c r="E63" s="174">
        <f t="shared" si="4"/>
        <v>1.3333333333333321</v>
      </c>
      <c r="F63" s="174">
        <f t="shared" si="5"/>
        <v>1</v>
      </c>
      <c r="G63" s="174">
        <f t="shared" si="6"/>
        <v>5.9863945578231288</v>
      </c>
      <c r="H63" s="174">
        <f t="shared" si="7"/>
        <v>2.927891156462584</v>
      </c>
      <c r="J63" s="5"/>
    </row>
    <row r="64" spans="1:10" x14ac:dyDescent="0.25">
      <c r="A64" s="5" t="s">
        <v>120</v>
      </c>
      <c r="B64" s="5">
        <f>'Imputed and missing data hidden'!BA65</f>
        <v>0</v>
      </c>
      <c r="C64" s="5">
        <f>IF(VLOOKUP(A64,'Hazard &amp; Exposure'!$B$3:$BB$193,53,FALSE)&gt;0,1,0)</f>
        <v>0</v>
      </c>
      <c r="D64" s="174">
        <f>'Indicator Date hidden2'!BB66</f>
        <v>0.4</v>
      </c>
      <c r="E64" s="174">
        <f t="shared" si="4"/>
        <v>0</v>
      </c>
      <c r="F64" s="174">
        <f t="shared" si="5"/>
        <v>1</v>
      </c>
      <c r="G64" s="174">
        <f t="shared" si="6"/>
        <v>5.3333333333333339</v>
      </c>
      <c r="H64" s="174">
        <f t="shared" si="7"/>
        <v>2.1333333333333337</v>
      </c>
      <c r="J64" s="5"/>
    </row>
    <row r="65" spans="1:10" x14ac:dyDescent="0.25">
      <c r="A65" s="5" t="s">
        <v>128</v>
      </c>
      <c r="B65" s="5">
        <f>'Imputed and missing data hidden'!BA69</f>
        <v>1</v>
      </c>
      <c r="C65" s="5">
        <f>IF(VLOOKUP(A65,'Hazard &amp; Exposure'!$B$3:$BB$193,53,FALSE)&gt;0,1,0)</f>
        <v>0</v>
      </c>
      <c r="D65" s="174">
        <f>'Indicator Date hidden2'!BB70</f>
        <v>0.18367346938775511</v>
      </c>
      <c r="E65" s="174">
        <f t="shared" si="4"/>
        <v>0.66666666666666607</v>
      </c>
      <c r="F65" s="174">
        <f t="shared" si="5"/>
        <v>1</v>
      </c>
      <c r="G65" s="174">
        <f t="shared" si="6"/>
        <v>2.4489795918367339</v>
      </c>
      <c r="H65" s="174">
        <f t="shared" si="7"/>
        <v>1.2462585034013589</v>
      </c>
      <c r="J65" s="5"/>
    </row>
    <row r="66" spans="1:10" x14ac:dyDescent="0.25">
      <c r="A66" s="5" t="s">
        <v>114</v>
      </c>
      <c r="B66" s="5">
        <f>'Imputed and missing data hidden'!BA62</f>
        <v>1</v>
      </c>
      <c r="C66" s="5">
        <f>IF(VLOOKUP(A66,'Hazard &amp; Exposure'!$B$3:$BB$193,53,FALSE)&gt;0,1,0)</f>
        <v>0</v>
      </c>
      <c r="D66" s="174">
        <f>'Indicator Date hidden2'!BB63</f>
        <v>0.26530612244897961</v>
      </c>
      <c r="E66" s="174">
        <f t="shared" ref="E66:E97" si="8">IF(B66&gt;B$197,10,10-(B$197-B66)/(B$197-B$196)*10)</f>
        <v>0.66666666666666607</v>
      </c>
      <c r="F66" s="174">
        <f t="shared" ref="F66:F97" si="9">IF(C66=1,$B$199,1)</f>
        <v>1</v>
      </c>
      <c r="G66" s="174">
        <f t="shared" ref="G66:G97" si="10">IF(D66&gt;D$197,10,10-(D$197-D66)/(D$197-D$196)*10)</f>
        <v>3.5374149659863949</v>
      </c>
      <c r="H66" s="174">
        <f t="shared" ref="H66:H97" si="11">10-(12.5-AVERAGE(E66,G66)*F66)/12.5*10</f>
        <v>1.6816326530612251</v>
      </c>
      <c r="J66" s="5"/>
    </row>
    <row r="67" spans="1:10" x14ac:dyDescent="0.25">
      <c r="A67" s="5" t="s">
        <v>130</v>
      </c>
      <c r="B67" s="5">
        <f>'Imputed and missing data hidden'!BA70</f>
        <v>3</v>
      </c>
      <c r="C67" s="5">
        <f>IF(VLOOKUP(A67,'Hazard &amp; Exposure'!$B$3:$BB$193,53,FALSE)&gt;0,1,0)</f>
        <v>0</v>
      </c>
      <c r="D67" s="174">
        <f>'Indicator Date hidden2'!BB71</f>
        <v>0.51063829787234039</v>
      </c>
      <c r="E67" s="174">
        <f t="shared" si="8"/>
        <v>2</v>
      </c>
      <c r="F67" s="174">
        <f t="shared" si="9"/>
        <v>1</v>
      </c>
      <c r="G67" s="174">
        <f t="shared" si="10"/>
        <v>6.8085106382978715</v>
      </c>
      <c r="H67" s="174">
        <f t="shared" si="11"/>
        <v>3.5234042553191491</v>
      </c>
      <c r="J67" s="5"/>
    </row>
    <row r="68" spans="1:10" x14ac:dyDescent="0.25">
      <c r="A68" s="5" t="s">
        <v>98</v>
      </c>
      <c r="B68" s="5">
        <f>'Imputed and missing data hidden'!BA54</f>
        <v>9</v>
      </c>
      <c r="C68" s="5">
        <f>IF(VLOOKUP(A68,'Hazard &amp; Exposure'!$B$3:$BB$193,53,FALSE)&gt;0,1,0)</f>
        <v>0</v>
      </c>
      <c r="D68" s="174">
        <f>'Indicator Date hidden2'!BB55</f>
        <v>0.18604651162790697</v>
      </c>
      <c r="E68" s="174">
        <f t="shared" si="8"/>
        <v>6</v>
      </c>
      <c r="F68" s="174">
        <f t="shared" si="9"/>
        <v>1</v>
      </c>
      <c r="G68" s="174">
        <f t="shared" si="10"/>
        <v>2.4806201550387597</v>
      </c>
      <c r="H68" s="174">
        <f t="shared" si="11"/>
        <v>3.3922480620155042</v>
      </c>
      <c r="J68" s="5"/>
    </row>
    <row r="69" spans="1:10" x14ac:dyDescent="0.25">
      <c r="A69" s="5" t="s">
        <v>122</v>
      </c>
      <c r="B69" s="5">
        <f>'Imputed and missing data hidden'!BA66</f>
        <v>4</v>
      </c>
      <c r="C69" s="5">
        <f>IF(VLOOKUP(A69,'Hazard &amp; Exposure'!$B$3:$BB$193,53,FALSE)&gt;0,1,0)</f>
        <v>0</v>
      </c>
      <c r="D69" s="174">
        <f>'Indicator Date hidden2'!BB67</f>
        <v>0.2608695652173913</v>
      </c>
      <c r="E69" s="174">
        <f t="shared" si="8"/>
        <v>2.666666666666667</v>
      </c>
      <c r="F69" s="174">
        <f t="shared" si="9"/>
        <v>1</v>
      </c>
      <c r="G69" s="174">
        <f t="shared" si="10"/>
        <v>3.4782608695652169</v>
      </c>
      <c r="H69" s="174">
        <f t="shared" si="11"/>
        <v>2.4579710144927533</v>
      </c>
      <c r="J69" s="5"/>
    </row>
    <row r="70" spans="1:10" x14ac:dyDescent="0.25">
      <c r="A70" s="5" t="s">
        <v>124</v>
      </c>
      <c r="B70" s="5">
        <f>'Imputed and missing data hidden'!BA67</f>
        <v>11</v>
      </c>
      <c r="C70" s="5">
        <f>IF(VLOOKUP(A70,'Hazard &amp; Exposure'!$B$3:$BB$193,53,FALSE)&gt;0,1,0)</f>
        <v>0</v>
      </c>
      <c r="D70" s="174">
        <f>'Indicator Date hidden2'!BB68</f>
        <v>0.2857142857142857</v>
      </c>
      <c r="E70" s="174">
        <f t="shared" si="8"/>
        <v>7.3333333333333339</v>
      </c>
      <c r="F70" s="174">
        <f t="shared" si="9"/>
        <v>1</v>
      </c>
      <c r="G70" s="174">
        <f t="shared" si="10"/>
        <v>3.8095238095238093</v>
      </c>
      <c r="H70" s="174">
        <f t="shared" si="11"/>
        <v>4.4571428571428573</v>
      </c>
      <c r="J70" s="5"/>
    </row>
    <row r="71" spans="1:10" x14ac:dyDescent="0.25">
      <c r="A71" s="5" t="s">
        <v>126</v>
      </c>
      <c r="B71" s="5">
        <f>'Imputed and missing data hidden'!BA68</f>
        <v>1</v>
      </c>
      <c r="C71" s="5">
        <f>IF(VLOOKUP(A71,'Hazard &amp; Exposure'!$B$3:$BB$193,53,FALSE)&gt;0,1,0)</f>
        <v>0</v>
      </c>
      <c r="D71" s="174">
        <f>'Indicator Date hidden2'!BB69</f>
        <v>0.24</v>
      </c>
      <c r="E71" s="174">
        <f t="shared" si="8"/>
        <v>0.66666666666666607</v>
      </c>
      <c r="F71" s="174">
        <f t="shared" si="9"/>
        <v>1</v>
      </c>
      <c r="G71" s="174">
        <f t="shared" si="10"/>
        <v>3.1999999999999993</v>
      </c>
      <c r="H71" s="174">
        <f t="shared" si="11"/>
        <v>1.5466666666666669</v>
      </c>
      <c r="J71" s="5"/>
    </row>
    <row r="72" spans="1:10" x14ac:dyDescent="0.25">
      <c r="A72" s="5" t="s">
        <v>131</v>
      </c>
      <c r="B72" s="5">
        <f>'Imputed and missing data hidden'!BA71</f>
        <v>3</v>
      </c>
      <c r="C72" s="5">
        <f>IF(VLOOKUP(A72,'Hazard &amp; Exposure'!$B$3:$BB$193,53,FALSE)&gt;0,1,0)</f>
        <v>0</v>
      </c>
      <c r="D72" s="174">
        <f>'Indicator Date hidden2'!BB72</f>
        <v>0.53191489361702127</v>
      </c>
      <c r="E72" s="174">
        <f t="shared" si="8"/>
        <v>2</v>
      </c>
      <c r="F72" s="174">
        <f t="shared" si="9"/>
        <v>1</v>
      </c>
      <c r="G72" s="174">
        <f t="shared" si="10"/>
        <v>7.0921985815602833</v>
      </c>
      <c r="H72" s="174">
        <f t="shared" si="11"/>
        <v>3.636879432624113</v>
      </c>
      <c r="J72" s="5"/>
    </row>
    <row r="73" spans="1:10" x14ac:dyDescent="0.25">
      <c r="A73" s="5" t="s">
        <v>135</v>
      </c>
      <c r="B73" s="5">
        <f>'Imputed and missing data hidden'!BA73</f>
        <v>1</v>
      </c>
      <c r="C73" s="5">
        <f>IF(VLOOKUP(A73,'Hazard &amp; Exposure'!$B$3:$BB$193,53,FALSE)&gt;0,1,0)</f>
        <v>0</v>
      </c>
      <c r="D73" s="174">
        <f>'Indicator Date hidden2'!BB74</f>
        <v>0.24</v>
      </c>
      <c r="E73" s="174">
        <f t="shared" si="8"/>
        <v>0.66666666666666607</v>
      </c>
      <c r="F73" s="174">
        <f t="shared" si="9"/>
        <v>1</v>
      </c>
      <c r="G73" s="174">
        <f t="shared" si="10"/>
        <v>3.1999999999999993</v>
      </c>
      <c r="H73" s="174">
        <f t="shared" si="11"/>
        <v>1.5466666666666669</v>
      </c>
      <c r="J73" s="5"/>
    </row>
    <row r="74" spans="1:10" x14ac:dyDescent="0.25">
      <c r="A74" s="5" t="s">
        <v>75</v>
      </c>
      <c r="B74" s="5">
        <f>'Imputed and missing data hidden'!BA43</f>
        <v>4</v>
      </c>
      <c r="C74" s="5">
        <f>IF(VLOOKUP(A74,'Hazard &amp; Exposure'!$B$3:$BB$193,53,FALSE)&gt;0,1,0)</f>
        <v>0</v>
      </c>
      <c r="D74" s="174">
        <f>'Indicator Date hidden2'!BB44</f>
        <v>0.19565217391304349</v>
      </c>
      <c r="E74" s="174">
        <f t="shared" si="8"/>
        <v>2.666666666666667</v>
      </c>
      <c r="F74" s="174">
        <f t="shared" si="9"/>
        <v>1</v>
      </c>
      <c r="G74" s="174">
        <f t="shared" si="10"/>
        <v>2.6086956521739122</v>
      </c>
      <c r="H74" s="174">
        <f t="shared" si="11"/>
        <v>2.1101449275362318</v>
      </c>
      <c r="J74" s="5"/>
    </row>
    <row r="75" spans="1:10" x14ac:dyDescent="0.25">
      <c r="A75" s="5" t="s">
        <v>133</v>
      </c>
      <c r="B75" s="5">
        <f>'Imputed and missing data hidden'!BA72</f>
        <v>0</v>
      </c>
      <c r="C75" s="5">
        <f>IF(VLOOKUP(A75,'Hazard &amp; Exposure'!$B$3:$BB$193,53,FALSE)&gt;0,1,0)</f>
        <v>0</v>
      </c>
      <c r="D75" s="174">
        <f>'Indicator Date hidden2'!BB73</f>
        <v>0.37254901960784315</v>
      </c>
      <c r="E75" s="174">
        <f t="shared" si="8"/>
        <v>0</v>
      </c>
      <c r="F75" s="174">
        <f t="shared" si="9"/>
        <v>1</v>
      </c>
      <c r="G75" s="174">
        <f t="shared" si="10"/>
        <v>4.9673202614379086</v>
      </c>
      <c r="H75" s="174">
        <f t="shared" si="11"/>
        <v>1.9869281045751634</v>
      </c>
      <c r="J75" s="5"/>
    </row>
    <row r="76" spans="1:10" x14ac:dyDescent="0.25">
      <c r="A76" s="5" t="s">
        <v>137</v>
      </c>
      <c r="B76" s="5">
        <f>'Imputed and missing data hidden'!BA74</f>
        <v>5</v>
      </c>
      <c r="C76" s="5">
        <f>IF(VLOOKUP(A76,'Hazard &amp; Exposure'!$B$3:$BB$193,53,FALSE)&gt;0,1,0)</f>
        <v>0</v>
      </c>
      <c r="D76" s="174">
        <f>'Indicator Date hidden2'!BB75</f>
        <v>0.2</v>
      </c>
      <c r="E76" s="174">
        <f t="shared" si="8"/>
        <v>3.3333333333333339</v>
      </c>
      <c r="F76" s="174">
        <f t="shared" si="9"/>
        <v>1</v>
      </c>
      <c r="G76" s="174">
        <f t="shared" si="10"/>
        <v>2.6666666666666661</v>
      </c>
      <c r="H76" s="174">
        <f t="shared" si="11"/>
        <v>2.4000000000000004</v>
      </c>
      <c r="J76" s="5"/>
    </row>
    <row r="77" spans="1:10" x14ac:dyDescent="0.25">
      <c r="A77" s="5" t="s">
        <v>143</v>
      </c>
      <c r="B77" s="5">
        <f>'Imputed and missing data hidden'!BA77</f>
        <v>0</v>
      </c>
      <c r="C77" s="5">
        <f>IF(VLOOKUP(A77,'Hazard &amp; Exposure'!$B$3:$BB$193,53,FALSE)&gt;0,1,0)</f>
        <v>0</v>
      </c>
      <c r="D77" s="174">
        <f>'Indicator Date hidden2'!BB78</f>
        <v>0.31372549019607843</v>
      </c>
      <c r="E77" s="174">
        <f t="shared" si="8"/>
        <v>0</v>
      </c>
      <c r="F77" s="174">
        <f t="shared" si="9"/>
        <v>1</v>
      </c>
      <c r="G77" s="174">
        <f t="shared" si="10"/>
        <v>4.1830065359477118</v>
      </c>
      <c r="H77" s="174">
        <f t="shared" si="11"/>
        <v>1.6732026143790844</v>
      </c>
      <c r="J77" s="5"/>
    </row>
    <row r="78" spans="1:10" x14ac:dyDescent="0.25">
      <c r="A78" s="5" t="s">
        <v>141</v>
      </c>
      <c r="B78" s="5">
        <f>'Imputed and missing data hidden'!BA76</f>
        <v>0</v>
      </c>
      <c r="C78" s="5">
        <f>IF(VLOOKUP(A78,'Hazard &amp; Exposure'!$B$3:$BB$193,53,FALSE)&gt;0,1,0)</f>
        <v>0</v>
      </c>
      <c r="D78" s="174">
        <f>'Indicator Date hidden2'!BB77</f>
        <v>0.5490196078431373</v>
      </c>
      <c r="E78" s="174">
        <f t="shared" si="8"/>
        <v>0</v>
      </c>
      <c r="F78" s="174">
        <f t="shared" si="9"/>
        <v>1</v>
      </c>
      <c r="G78" s="174">
        <f t="shared" si="10"/>
        <v>7.3202614379084974</v>
      </c>
      <c r="H78" s="174">
        <f t="shared" si="11"/>
        <v>2.9281045751633989</v>
      </c>
      <c r="J78" s="5"/>
    </row>
    <row r="79" spans="1:10" x14ac:dyDescent="0.25">
      <c r="A79" s="5" t="s">
        <v>148</v>
      </c>
      <c r="B79" s="5">
        <f>'Imputed and missing data hidden'!BA80</f>
        <v>6</v>
      </c>
      <c r="C79" s="5">
        <f>IF(VLOOKUP(A79,'Hazard &amp; Exposure'!$B$3:$BB$193,53,FALSE)&gt;0,1,0)</f>
        <v>0</v>
      </c>
      <c r="D79" s="174">
        <f>'Indicator Date hidden2'!BB81</f>
        <v>9.0909090909090912E-2</v>
      </c>
      <c r="E79" s="174">
        <f t="shared" si="8"/>
        <v>4</v>
      </c>
      <c r="F79" s="174">
        <f t="shared" si="9"/>
        <v>1</v>
      </c>
      <c r="G79" s="174">
        <f t="shared" si="10"/>
        <v>1.2121212121212128</v>
      </c>
      <c r="H79" s="174">
        <f t="shared" si="11"/>
        <v>2.084848484848485</v>
      </c>
      <c r="J79" s="5"/>
    </row>
    <row r="80" spans="1:10" x14ac:dyDescent="0.25">
      <c r="A80" s="5" t="s">
        <v>145</v>
      </c>
      <c r="B80" s="5">
        <f>'Imputed and missing data hidden'!BA78</f>
        <v>2</v>
      </c>
      <c r="C80" s="5">
        <f>IF(VLOOKUP(A80,'Hazard &amp; Exposure'!$B$3:$BB$193,53,FALSE)&gt;0,1,0)</f>
        <v>0</v>
      </c>
      <c r="D80" s="174">
        <f>'Indicator Date hidden2'!BB79</f>
        <v>0.2978723404255319</v>
      </c>
      <c r="E80" s="174">
        <f t="shared" si="8"/>
        <v>1.3333333333333321</v>
      </c>
      <c r="F80" s="174">
        <f t="shared" si="9"/>
        <v>1</v>
      </c>
      <c r="G80" s="174">
        <f t="shared" si="10"/>
        <v>3.9716312056737593</v>
      </c>
      <c r="H80" s="174">
        <f t="shared" si="11"/>
        <v>2.1219858156028373</v>
      </c>
      <c r="J80" s="5"/>
    </row>
    <row r="81" spans="1:10" x14ac:dyDescent="0.25">
      <c r="A81" s="5" t="s">
        <v>146</v>
      </c>
      <c r="B81" s="5">
        <f>'Imputed and missing data hidden'!BA79</f>
        <v>2</v>
      </c>
      <c r="C81" s="5">
        <f>IF(VLOOKUP(A81,'Hazard &amp; Exposure'!$B$3:$BB$193,53,FALSE)&gt;0,1,0)</f>
        <v>1</v>
      </c>
      <c r="D81" s="174">
        <f>'Indicator Date hidden2'!BB80</f>
        <v>0.38775510204081631</v>
      </c>
      <c r="E81" s="174">
        <f t="shared" si="8"/>
        <v>1.3333333333333321</v>
      </c>
      <c r="F81" s="174">
        <f t="shared" si="9"/>
        <v>1.25</v>
      </c>
      <c r="G81" s="174">
        <f t="shared" si="10"/>
        <v>5.1700680272108839</v>
      </c>
      <c r="H81" s="174">
        <f t="shared" si="11"/>
        <v>3.2517006802721085</v>
      </c>
      <c r="J81" s="5"/>
    </row>
    <row r="82" spans="1:10" x14ac:dyDescent="0.25">
      <c r="A82" s="5" t="s">
        <v>139</v>
      </c>
      <c r="B82" s="5">
        <f>'Imputed and missing data hidden'!BA75</f>
        <v>8</v>
      </c>
      <c r="C82" s="5">
        <f>IF(VLOOKUP(A82,'Hazard &amp; Exposure'!$B$3:$BB$193,53,FALSE)&gt;0,1,0)</f>
        <v>0</v>
      </c>
      <c r="D82" s="174">
        <f>'Indicator Date hidden2'!BB76</f>
        <v>0.11627906976744186</v>
      </c>
      <c r="E82" s="174">
        <f t="shared" si="8"/>
        <v>5.333333333333333</v>
      </c>
      <c r="F82" s="174">
        <f t="shared" si="9"/>
        <v>1</v>
      </c>
      <c r="G82" s="174">
        <f t="shared" si="10"/>
        <v>1.550387596899224</v>
      </c>
      <c r="H82" s="174">
        <f t="shared" si="11"/>
        <v>2.7534883720930221</v>
      </c>
      <c r="J82" s="5"/>
    </row>
    <row r="83" spans="1:10" x14ac:dyDescent="0.25">
      <c r="A83" s="5" t="s">
        <v>150</v>
      </c>
      <c r="B83" s="5">
        <f>'Imputed and missing data hidden'!BA81</f>
        <v>7</v>
      </c>
      <c r="C83" s="5">
        <f>IF(VLOOKUP(A83,'Hazard &amp; Exposure'!$B$3:$BB$193,53,FALSE)&gt;0,1,0)</f>
        <v>0</v>
      </c>
      <c r="D83" s="174">
        <f>'Indicator Date hidden2'!BB82</f>
        <v>0.23255813953488372</v>
      </c>
      <c r="E83" s="174">
        <f t="shared" si="8"/>
        <v>4.666666666666667</v>
      </c>
      <c r="F83" s="174">
        <f t="shared" si="9"/>
        <v>1</v>
      </c>
      <c r="G83" s="174">
        <f t="shared" si="10"/>
        <v>3.1007751937984498</v>
      </c>
      <c r="H83" s="174">
        <f t="shared" si="11"/>
        <v>3.1069767441860465</v>
      </c>
      <c r="J83" s="5"/>
    </row>
    <row r="84" spans="1:10" x14ac:dyDescent="0.25">
      <c r="A84" s="5" t="s">
        <v>152</v>
      </c>
      <c r="B84" s="5">
        <f>'Imputed and missing data hidden'!BA82</f>
        <v>4</v>
      </c>
      <c r="C84" s="5">
        <f>IF(VLOOKUP(A84,'Hazard &amp; Exposure'!$B$3:$BB$193,53,FALSE)&gt;0,1,0)</f>
        <v>0</v>
      </c>
      <c r="D84" s="174">
        <f>'Indicator Date hidden2'!BB83</f>
        <v>0.10869565217391304</v>
      </c>
      <c r="E84" s="174">
        <f t="shared" si="8"/>
        <v>2.666666666666667</v>
      </c>
      <c r="F84" s="174">
        <f t="shared" si="9"/>
        <v>1</v>
      </c>
      <c r="G84" s="174">
        <f t="shared" si="10"/>
        <v>1.4492753623188417</v>
      </c>
      <c r="H84" s="174">
        <f t="shared" si="11"/>
        <v>1.6463768115942035</v>
      </c>
      <c r="J84" s="5"/>
    </row>
    <row r="85" spans="1:10" x14ac:dyDescent="0.25">
      <c r="A85" s="5" t="s">
        <v>154</v>
      </c>
      <c r="B85" s="5">
        <f>'Imputed and missing data hidden'!BA83</f>
        <v>1</v>
      </c>
      <c r="C85" s="5">
        <f>IF(VLOOKUP(A85,'Hazard &amp; Exposure'!$B$3:$BB$193,53,FALSE)&gt;0,1,0)</f>
        <v>0</v>
      </c>
      <c r="D85" s="174">
        <f>'Indicator Date hidden2'!BB84</f>
        <v>0.53061224489795922</v>
      </c>
      <c r="E85" s="174">
        <f t="shared" si="8"/>
        <v>0.66666666666666607</v>
      </c>
      <c r="F85" s="174">
        <f t="shared" si="9"/>
        <v>1</v>
      </c>
      <c r="G85" s="174">
        <f t="shared" si="10"/>
        <v>7.0748299319727899</v>
      </c>
      <c r="H85" s="174">
        <f t="shared" si="11"/>
        <v>3.0965986394557827</v>
      </c>
      <c r="J85" s="5"/>
    </row>
    <row r="86" spans="1:10" x14ac:dyDescent="0.25">
      <c r="A86" s="5" t="s">
        <v>158</v>
      </c>
      <c r="B86" s="5">
        <f>'Imputed and missing data hidden'!BA85</f>
        <v>1</v>
      </c>
      <c r="C86" s="5">
        <f>IF(VLOOKUP(A86,'Hazard &amp; Exposure'!$B$3:$BB$193,53,FALSE)&gt;0,1,0)</f>
        <v>0</v>
      </c>
      <c r="D86" s="174">
        <f>'Indicator Date hidden2'!BB86</f>
        <v>0.46938775510204084</v>
      </c>
      <c r="E86" s="174">
        <f t="shared" si="8"/>
        <v>0.66666666666666607</v>
      </c>
      <c r="F86" s="174">
        <f t="shared" si="9"/>
        <v>1</v>
      </c>
      <c r="G86" s="174">
        <f t="shared" si="10"/>
        <v>6.2585034013605441</v>
      </c>
      <c r="H86" s="174">
        <f t="shared" si="11"/>
        <v>2.7700680272108835</v>
      </c>
      <c r="J86" s="5"/>
    </row>
    <row r="87" spans="1:10" x14ac:dyDescent="0.25">
      <c r="A87" s="5" t="s">
        <v>156</v>
      </c>
      <c r="B87" s="5">
        <f>'Imputed and missing data hidden'!BA84</f>
        <v>4</v>
      </c>
      <c r="C87" s="5">
        <f>IF(VLOOKUP(A87,'Hazard &amp; Exposure'!$B$3:$BB$193,53,FALSE)&gt;0,1,0)</f>
        <v>0</v>
      </c>
      <c r="D87" s="174">
        <f>'Indicator Date hidden2'!BB85</f>
        <v>0.63043478260869568</v>
      </c>
      <c r="E87" s="174">
        <f t="shared" si="8"/>
        <v>2.666666666666667</v>
      </c>
      <c r="F87" s="174">
        <f t="shared" si="9"/>
        <v>1</v>
      </c>
      <c r="G87" s="174">
        <f t="shared" si="10"/>
        <v>8.4057971014492754</v>
      </c>
      <c r="H87" s="174">
        <f t="shared" si="11"/>
        <v>4.4289855072463773</v>
      </c>
      <c r="J87" s="5"/>
    </row>
    <row r="88" spans="1:10" x14ac:dyDescent="0.25">
      <c r="A88" s="5" t="s">
        <v>160</v>
      </c>
      <c r="B88" s="5">
        <f>'Imputed and missing data hidden'!BA86</f>
        <v>3</v>
      </c>
      <c r="C88" s="5">
        <f>IF(VLOOKUP(A88,'Hazard &amp; Exposure'!$B$3:$BB$193,53,FALSE)&gt;0,1,0)</f>
        <v>0</v>
      </c>
      <c r="D88" s="174">
        <f>'Indicator Date hidden2'!BB87</f>
        <v>0.44680851063829785</v>
      </c>
      <c r="E88" s="174">
        <f t="shared" si="8"/>
        <v>2</v>
      </c>
      <c r="F88" s="174">
        <f t="shared" si="9"/>
        <v>1</v>
      </c>
      <c r="G88" s="174">
        <f t="shared" si="10"/>
        <v>5.957446808510638</v>
      </c>
      <c r="H88" s="174">
        <f t="shared" si="11"/>
        <v>3.182978723404255</v>
      </c>
      <c r="J88" s="5"/>
    </row>
    <row r="89" spans="1:10" x14ac:dyDescent="0.25">
      <c r="A89" s="5" t="s">
        <v>162</v>
      </c>
      <c r="B89" s="5">
        <f>'Imputed and missing data hidden'!BA87</f>
        <v>0</v>
      </c>
      <c r="C89" s="5">
        <f>IF(VLOOKUP(A89,'Hazard &amp; Exposure'!$B$3:$BB$193,53,FALSE)&gt;0,1,0)</f>
        <v>0</v>
      </c>
      <c r="D89" s="174">
        <f>'Indicator Date hidden2'!BB88</f>
        <v>0.37254901960784315</v>
      </c>
      <c r="E89" s="174">
        <f t="shared" si="8"/>
        <v>0</v>
      </c>
      <c r="F89" s="174">
        <f t="shared" si="9"/>
        <v>1</v>
      </c>
      <c r="G89" s="174">
        <f t="shared" si="10"/>
        <v>4.9673202614379086</v>
      </c>
      <c r="H89" s="174">
        <f t="shared" si="11"/>
        <v>1.9869281045751634</v>
      </c>
      <c r="J89" s="5"/>
    </row>
    <row r="90" spans="1:10" x14ac:dyDescent="0.25">
      <c r="A90" s="5" t="s">
        <v>169</v>
      </c>
      <c r="B90" s="5">
        <f>'Imputed and missing data hidden'!BA92</f>
        <v>2</v>
      </c>
      <c r="C90" s="5">
        <f>IF(VLOOKUP(A90,'Hazard &amp; Exposure'!$B$3:$BB$193,53,FALSE)&gt;0,1,0)</f>
        <v>0</v>
      </c>
      <c r="D90" s="174">
        <f>'Indicator Date hidden2'!BB93</f>
        <v>0.14583333333333334</v>
      </c>
      <c r="E90" s="174">
        <f t="shared" si="8"/>
        <v>1.3333333333333321</v>
      </c>
      <c r="F90" s="174">
        <f t="shared" si="9"/>
        <v>1</v>
      </c>
      <c r="G90" s="174">
        <f t="shared" si="10"/>
        <v>1.9444444444444446</v>
      </c>
      <c r="H90" s="174">
        <f t="shared" si="11"/>
        <v>1.3111111111111118</v>
      </c>
      <c r="J90" s="5"/>
    </row>
    <row r="91" spans="1:10" x14ac:dyDescent="0.25">
      <c r="A91" s="5" t="s">
        <v>52</v>
      </c>
      <c r="B91" s="5">
        <f>'Imputed and missing data hidden'!BA30</f>
        <v>0</v>
      </c>
      <c r="C91" s="5">
        <f>IF(VLOOKUP(A91,'Hazard &amp; Exposure'!$B$3:$BB$193,53,FALSE)&gt;0,1,0)</f>
        <v>0</v>
      </c>
      <c r="D91" s="174">
        <f>'Indicator Date hidden2'!BB31</f>
        <v>0.4</v>
      </c>
      <c r="E91" s="174">
        <f t="shared" si="8"/>
        <v>0</v>
      </c>
      <c r="F91" s="174">
        <f t="shared" si="9"/>
        <v>1</v>
      </c>
      <c r="G91" s="174">
        <f t="shared" si="10"/>
        <v>5.3333333333333339</v>
      </c>
      <c r="H91" s="174">
        <f t="shared" si="11"/>
        <v>2.1333333333333337</v>
      </c>
      <c r="J91" s="5"/>
    </row>
    <row r="92" spans="1:10" x14ac:dyDescent="0.25">
      <c r="A92" s="5" t="s">
        <v>164</v>
      </c>
      <c r="B92" s="5">
        <f>'Imputed and missing data hidden'!BA88</f>
        <v>10</v>
      </c>
      <c r="C92" s="5">
        <f>IF(VLOOKUP(A92,'Hazard &amp; Exposure'!$B$3:$BB$193,53,FALSE)&gt;0,1,0)</f>
        <v>0</v>
      </c>
      <c r="D92" s="174">
        <f>'Indicator Date hidden2'!BB89</f>
        <v>0.5641025641025641</v>
      </c>
      <c r="E92" s="174">
        <f t="shared" si="8"/>
        <v>6.666666666666667</v>
      </c>
      <c r="F92" s="174">
        <f t="shared" si="9"/>
        <v>1</v>
      </c>
      <c r="G92" s="174">
        <f t="shared" si="10"/>
        <v>7.5213675213675213</v>
      </c>
      <c r="H92" s="174">
        <f t="shared" si="11"/>
        <v>5.6752136752136746</v>
      </c>
      <c r="J92" s="5"/>
    </row>
    <row r="93" spans="1:10" x14ac:dyDescent="0.25">
      <c r="A93" s="5" t="s">
        <v>265</v>
      </c>
      <c r="B93" s="5">
        <f>'Imputed and missing data hidden'!BA143</f>
        <v>12</v>
      </c>
      <c r="C93" s="5">
        <f>IF(VLOOKUP(A93,'Hazard &amp; Exposure'!$B$3:$BB$193,53,FALSE)&gt;0,1,0)</f>
        <v>0</v>
      </c>
      <c r="D93" s="174">
        <f>'Indicator Date hidden2'!BB144</f>
        <v>0.4</v>
      </c>
      <c r="E93" s="174">
        <f t="shared" si="8"/>
        <v>8</v>
      </c>
      <c r="F93" s="174">
        <f t="shared" si="9"/>
        <v>1</v>
      </c>
      <c r="G93" s="174">
        <f t="shared" si="10"/>
        <v>5.3333333333333339</v>
      </c>
      <c r="H93" s="174">
        <f t="shared" si="11"/>
        <v>5.3333333333333339</v>
      </c>
      <c r="J93" s="5"/>
    </row>
    <row r="94" spans="1:10" x14ac:dyDescent="0.25">
      <c r="A94" s="5" t="s">
        <v>297</v>
      </c>
      <c r="B94" s="5">
        <f>'Imputed and missing data hidden'!BA90</f>
        <v>4</v>
      </c>
      <c r="C94" s="5">
        <f>IF(VLOOKUP(A94,'Hazard &amp; Exposure'!$B$3:$BB$193,53,FALSE)&gt;0,1,0)</f>
        <v>0</v>
      </c>
      <c r="D94" s="174">
        <f>'Indicator Date hidden2'!BB91</f>
        <v>0.47826086956521741</v>
      </c>
      <c r="E94" s="174">
        <f t="shared" si="8"/>
        <v>2.666666666666667</v>
      </c>
      <c r="F94" s="174">
        <f t="shared" si="9"/>
        <v>1</v>
      </c>
      <c r="G94" s="174">
        <f t="shared" si="10"/>
        <v>6.3768115942028984</v>
      </c>
      <c r="H94" s="174">
        <f t="shared" si="11"/>
        <v>3.6173913043478265</v>
      </c>
      <c r="J94" s="5"/>
    </row>
    <row r="95" spans="1:10" x14ac:dyDescent="0.25">
      <c r="A95" s="5" t="s">
        <v>167</v>
      </c>
      <c r="B95" s="5">
        <f>'Imputed and missing data hidden'!BA91</f>
        <v>5</v>
      </c>
      <c r="C95" s="5">
        <f>IF(VLOOKUP(A95,'Hazard &amp; Exposure'!$B$3:$BB$193,53,FALSE)&gt;0,1,0)</f>
        <v>0</v>
      </c>
      <c r="D95" s="174">
        <f>'Indicator Date hidden2'!BB92</f>
        <v>0.17777777777777778</v>
      </c>
      <c r="E95" s="174">
        <f t="shared" si="8"/>
        <v>3.3333333333333339</v>
      </c>
      <c r="F95" s="174">
        <f t="shared" si="9"/>
        <v>1</v>
      </c>
      <c r="G95" s="174">
        <f t="shared" si="10"/>
        <v>2.3703703703703702</v>
      </c>
      <c r="H95" s="174">
        <f t="shared" si="11"/>
        <v>2.2814814814814808</v>
      </c>
      <c r="J95" s="5"/>
    </row>
    <row r="96" spans="1:10" x14ac:dyDescent="0.25">
      <c r="A96" s="5" t="s">
        <v>171</v>
      </c>
      <c r="B96" s="5">
        <f>'Imputed and missing data hidden'!BA93</f>
        <v>0</v>
      </c>
      <c r="C96" s="5">
        <f>IF(VLOOKUP(A96,'Hazard &amp; Exposure'!$B$3:$BB$193,53,FALSE)&gt;0,1,0)</f>
        <v>0</v>
      </c>
      <c r="D96" s="174">
        <f>'Indicator Date hidden2'!BB94</f>
        <v>0.4</v>
      </c>
      <c r="E96" s="174">
        <f t="shared" si="8"/>
        <v>0</v>
      </c>
      <c r="F96" s="174">
        <f t="shared" si="9"/>
        <v>1</v>
      </c>
      <c r="G96" s="174">
        <f t="shared" si="10"/>
        <v>5.3333333333333339</v>
      </c>
      <c r="H96" s="174">
        <f t="shared" si="11"/>
        <v>2.1333333333333337</v>
      </c>
      <c r="J96" s="5"/>
    </row>
    <row r="97" spans="1:10" x14ac:dyDescent="0.25">
      <c r="A97" s="5" t="s">
        <v>173</v>
      </c>
      <c r="B97" s="5">
        <f>'Imputed and missing data hidden'!BA95</f>
        <v>6</v>
      </c>
      <c r="C97" s="5">
        <f>IF(VLOOKUP(A97,'Hazard &amp; Exposure'!$B$3:$BB$193,53,FALSE)&gt;0,1,0)</f>
        <v>1</v>
      </c>
      <c r="D97" s="174">
        <f>'Indicator Date hidden2'!BB96</f>
        <v>0.15555555555555556</v>
      </c>
      <c r="E97" s="174">
        <f t="shared" si="8"/>
        <v>4</v>
      </c>
      <c r="F97" s="174">
        <f t="shared" si="9"/>
        <v>1.25</v>
      </c>
      <c r="G97" s="174">
        <f t="shared" si="10"/>
        <v>2.0740740740740735</v>
      </c>
      <c r="H97" s="174">
        <f t="shared" si="11"/>
        <v>3.0370370370370372</v>
      </c>
      <c r="J97" s="5"/>
    </row>
    <row r="98" spans="1:10" x14ac:dyDescent="0.25">
      <c r="A98" s="5" t="s">
        <v>177</v>
      </c>
      <c r="B98" s="5">
        <f>'Imputed and missing data hidden'!BA97</f>
        <v>3</v>
      </c>
      <c r="C98" s="5">
        <f>IF(VLOOKUP(A98,'Hazard &amp; Exposure'!$B$3:$BB$193,53,FALSE)&gt;0,1,0)</f>
        <v>0</v>
      </c>
      <c r="D98" s="174">
        <f>'Indicator Date hidden2'!BB98</f>
        <v>0.42553191489361702</v>
      </c>
      <c r="E98" s="174">
        <f t="shared" ref="E98:E129" si="12">IF(B98&gt;B$197,10,10-(B$197-B98)/(B$197-B$196)*10)</f>
        <v>2</v>
      </c>
      <c r="F98" s="174">
        <f t="shared" ref="F98:F129" si="13">IF(C98=1,$B$199,1)</f>
        <v>1</v>
      </c>
      <c r="G98" s="174">
        <f t="shared" ref="G98:G129" si="14">IF(D98&gt;D$197,10,10-(D$197-D98)/(D$197-D$196)*10)</f>
        <v>5.6737588652482271</v>
      </c>
      <c r="H98" s="174">
        <f t="shared" ref="H98:H129" si="15">10-(12.5-AVERAGE(E98,G98)*F98)/12.5*10</f>
        <v>3.0695035460992912</v>
      </c>
      <c r="J98" s="5"/>
    </row>
    <row r="99" spans="1:10" x14ac:dyDescent="0.25">
      <c r="A99" s="5" t="s">
        <v>179</v>
      </c>
      <c r="B99" s="5">
        <f>'Imputed and missing data hidden'!BA98</f>
        <v>10</v>
      </c>
      <c r="C99" s="5">
        <f>IF(VLOOKUP(A99,'Hazard &amp; Exposure'!$B$3:$BB$193,53,FALSE)&gt;0,1,0)</f>
        <v>1</v>
      </c>
      <c r="D99" s="174">
        <f>'Indicator Date hidden2'!BB99</f>
        <v>0.67441860465116277</v>
      </c>
      <c r="E99" s="174">
        <f t="shared" si="12"/>
        <v>6.666666666666667</v>
      </c>
      <c r="F99" s="174">
        <f t="shared" si="13"/>
        <v>1.25</v>
      </c>
      <c r="G99" s="174">
        <f t="shared" si="14"/>
        <v>8.9922480620155039</v>
      </c>
      <c r="H99" s="174">
        <f t="shared" si="15"/>
        <v>7.8294573643410841</v>
      </c>
      <c r="J99" s="5"/>
    </row>
    <row r="100" spans="1:10" x14ac:dyDescent="0.25">
      <c r="A100" s="5" t="s">
        <v>267</v>
      </c>
      <c r="B100" s="5">
        <f>'Imputed and missing data hidden'!BA144</f>
        <v>5</v>
      </c>
      <c r="C100" s="5">
        <f>IF(VLOOKUP(A100,'Hazard &amp; Exposure'!$B$3:$BB$193,53,FALSE)&gt;0,1,0)</f>
        <v>0</v>
      </c>
      <c r="D100" s="174">
        <f>'Indicator Date hidden2'!BB145</f>
        <v>0.61702127659574468</v>
      </c>
      <c r="E100" s="174">
        <f t="shared" si="12"/>
        <v>3.3333333333333339</v>
      </c>
      <c r="F100" s="174">
        <f t="shared" si="13"/>
        <v>1</v>
      </c>
      <c r="G100" s="174">
        <f t="shared" si="14"/>
        <v>8.2269503546099294</v>
      </c>
      <c r="H100" s="174">
        <f t="shared" si="15"/>
        <v>4.624113475177305</v>
      </c>
      <c r="J100" s="5"/>
    </row>
    <row r="101" spans="1:10" x14ac:dyDescent="0.25">
      <c r="A101" s="5" t="s">
        <v>181</v>
      </c>
      <c r="B101" s="5">
        <f>'Imputed and missing data hidden'!BA99</f>
        <v>23</v>
      </c>
      <c r="C101" s="5">
        <f>IF(VLOOKUP(A101,'Hazard &amp; Exposure'!$B$3:$BB$193,53,FALSE)&gt;0,1,0)</f>
        <v>0</v>
      </c>
      <c r="D101" s="174">
        <f>'Indicator Date hidden2'!BB100</f>
        <v>3.125E-2</v>
      </c>
      <c r="E101" s="174">
        <f t="shared" si="12"/>
        <v>10</v>
      </c>
      <c r="F101" s="174">
        <f t="shared" si="13"/>
        <v>1</v>
      </c>
      <c r="G101" s="174">
        <f t="shared" si="14"/>
        <v>0.41666666666666607</v>
      </c>
      <c r="H101" s="174">
        <f t="shared" si="15"/>
        <v>4.1666666666666661</v>
      </c>
      <c r="J101" s="5"/>
    </row>
    <row r="102" spans="1:10" x14ac:dyDescent="0.25">
      <c r="A102" s="5" t="s">
        <v>302</v>
      </c>
      <c r="B102" s="5">
        <f>'Imputed and missing data hidden'!BA161</f>
        <v>1</v>
      </c>
      <c r="C102" s="5">
        <f>IF(VLOOKUP(A102,'Hazard &amp; Exposure'!$B$3:$BB$193,53,FALSE)&gt;0,1,0)</f>
        <v>0</v>
      </c>
      <c r="D102" s="174">
        <f>'Indicator Date hidden2'!BB162</f>
        <v>0.18</v>
      </c>
      <c r="E102" s="174">
        <f t="shared" si="12"/>
        <v>0.66666666666666607</v>
      </c>
      <c r="F102" s="174">
        <f t="shared" si="13"/>
        <v>1</v>
      </c>
      <c r="G102" s="174">
        <f t="shared" si="14"/>
        <v>2.3999999999999986</v>
      </c>
      <c r="H102" s="174">
        <f t="shared" si="15"/>
        <v>1.2266666666666648</v>
      </c>
      <c r="J102" s="5"/>
    </row>
    <row r="103" spans="1:10" x14ac:dyDescent="0.25">
      <c r="A103" s="5" t="s">
        <v>175</v>
      </c>
      <c r="B103" s="5">
        <f>'Imputed and missing data hidden'!BA96</f>
        <v>2</v>
      </c>
      <c r="C103" s="5">
        <f>IF(VLOOKUP(A103,'Hazard &amp; Exposure'!$B$3:$BB$193,53,FALSE)&gt;0,1,0)</f>
        <v>0</v>
      </c>
      <c r="D103" s="174">
        <f>'Indicator Date hidden2'!BB97</f>
        <v>0.3125</v>
      </c>
      <c r="E103" s="174">
        <f t="shared" si="12"/>
        <v>1.3333333333333321</v>
      </c>
      <c r="F103" s="174">
        <f t="shared" si="13"/>
        <v>1</v>
      </c>
      <c r="G103" s="174">
        <f t="shared" si="14"/>
        <v>4.1666666666666661</v>
      </c>
      <c r="H103" s="174">
        <f t="shared" si="15"/>
        <v>2.1999999999999993</v>
      </c>
      <c r="J103" s="5"/>
    </row>
    <row r="104" spans="1:10" x14ac:dyDescent="0.25">
      <c r="A104" s="5" t="s">
        <v>183</v>
      </c>
      <c r="B104" s="5">
        <f>'Imputed and missing data hidden'!BA100</f>
        <v>5</v>
      </c>
      <c r="C104" s="5">
        <f>IF(VLOOKUP(A104,'Hazard &amp; Exposure'!$B$3:$BB$193,53,FALSE)&gt;0,1,0)</f>
        <v>0</v>
      </c>
      <c r="D104" s="174">
        <f>'Indicator Date hidden2'!BB101</f>
        <v>0.22222222222222221</v>
      </c>
      <c r="E104" s="174">
        <f t="shared" si="12"/>
        <v>3.3333333333333339</v>
      </c>
      <c r="F104" s="174">
        <f t="shared" si="13"/>
        <v>1</v>
      </c>
      <c r="G104" s="174">
        <f t="shared" si="14"/>
        <v>2.9629629629629628</v>
      </c>
      <c r="H104" s="174">
        <f t="shared" si="15"/>
        <v>2.518518518518519</v>
      </c>
      <c r="J104" s="5"/>
    </row>
    <row r="105" spans="1:10" x14ac:dyDescent="0.25">
      <c r="A105" s="5" t="s">
        <v>185</v>
      </c>
      <c r="B105" s="5">
        <f>'Imputed and missing data hidden'!BA101</f>
        <v>7</v>
      </c>
      <c r="C105" s="5">
        <f>IF(VLOOKUP(A105,'Hazard &amp; Exposure'!$B$3:$BB$193,53,FALSE)&gt;0,1,0)</f>
        <v>0</v>
      </c>
      <c r="D105" s="174">
        <f>'Indicator Date hidden2'!BB102</f>
        <v>0.11627906976744186</v>
      </c>
      <c r="E105" s="174">
        <f t="shared" si="12"/>
        <v>4.666666666666667</v>
      </c>
      <c r="F105" s="174">
        <f t="shared" si="13"/>
        <v>1</v>
      </c>
      <c r="G105" s="174">
        <f t="shared" si="14"/>
        <v>1.550387596899224</v>
      </c>
      <c r="H105" s="174">
        <f t="shared" si="15"/>
        <v>2.4868217054263564</v>
      </c>
      <c r="J105" s="5"/>
    </row>
    <row r="106" spans="1:10" x14ac:dyDescent="0.25">
      <c r="A106" s="5" t="s">
        <v>172</v>
      </c>
      <c r="B106" s="5">
        <f>'Imputed and missing data hidden'!BA94</f>
        <v>5</v>
      </c>
      <c r="C106" s="5">
        <f>IF(VLOOKUP(A106,'Hazard &amp; Exposure'!$B$3:$BB$193,53,FALSE)&gt;0,1,0)</f>
        <v>0</v>
      </c>
      <c r="D106" s="174">
        <f>'Indicator Date hidden2'!BB95</f>
        <v>0.2</v>
      </c>
      <c r="E106" s="174">
        <f t="shared" si="12"/>
        <v>3.3333333333333339</v>
      </c>
      <c r="F106" s="174">
        <f t="shared" si="13"/>
        <v>1</v>
      </c>
      <c r="G106" s="174">
        <f t="shared" si="14"/>
        <v>2.6666666666666661</v>
      </c>
      <c r="H106" s="174">
        <f t="shared" si="15"/>
        <v>2.4000000000000004</v>
      </c>
      <c r="J106" s="5"/>
    </row>
    <row r="107" spans="1:10" x14ac:dyDescent="0.25">
      <c r="A107" s="5" t="s">
        <v>214</v>
      </c>
      <c r="B107" s="5">
        <f>'Imputed and missing data hidden'!BA116</f>
        <v>1</v>
      </c>
      <c r="C107" s="5">
        <f>IF(VLOOKUP(A107,'Hazard &amp; Exposure'!$B$3:$BB$193,53,FALSE)&gt;0,1,0)</f>
        <v>0</v>
      </c>
      <c r="D107" s="174">
        <f>'Indicator Date hidden2'!BB117</f>
        <v>0.61224489795918369</v>
      </c>
      <c r="E107" s="174">
        <f t="shared" si="12"/>
        <v>0.66666666666666607</v>
      </c>
      <c r="F107" s="174">
        <f t="shared" si="13"/>
        <v>1</v>
      </c>
      <c r="G107" s="174">
        <f t="shared" si="14"/>
        <v>8.1632653061224492</v>
      </c>
      <c r="H107" s="174">
        <f t="shared" si="15"/>
        <v>3.5319727891156463</v>
      </c>
      <c r="J107" s="5"/>
    </row>
    <row r="108" spans="1:10" x14ac:dyDescent="0.25">
      <c r="A108" s="5" t="s">
        <v>209</v>
      </c>
      <c r="B108" s="5">
        <f>'Imputed and missing data hidden'!BA113</f>
        <v>1</v>
      </c>
      <c r="C108" s="5">
        <f>IF(VLOOKUP(A108,'Hazard &amp; Exposure'!$B$3:$BB$193,53,FALSE)&gt;0,1,0)</f>
        <v>0</v>
      </c>
      <c r="D108" s="174">
        <f>'Indicator Date hidden2'!BB114</f>
        <v>0.40816326530612246</v>
      </c>
      <c r="E108" s="174">
        <f t="shared" si="12"/>
        <v>0.66666666666666607</v>
      </c>
      <c r="F108" s="174">
        <f t="shared" si="13"/>
        <v>1</v>
      </c>
      <c r="G108" s="174">
        <f t="shared" si="14"/>
        <v>5.4421768707482991</v>
      </c>
      <c r="H108" s="174">
        <f t="shared" si="15"/>
        <v>2.4435374149659861</v>
      </c>
      <c r="J108" s="5"/>
    </row>
    <row r="109" spans="1:10" x14ac:dyDescent="0.25">
      <c r="A109" s="5" t="s">
        <v>188</v>
      </c>
      <c r="B109" s="5">
        <f>'Imputed and missing data hidden'!BA102</f>
        <v>2</v>
      </c>
      <c r="C109" s="5">
        <f>IF(VLOOKUP(A109,'Hazard &amp; Exposure'!$B$3:$BB$193,53,FALSE)&gt;0,1,0)</f>
        <v>0</v>
      </c>
      <c r="D109" s="174">
        <f>'Indicator Date hidden2'!BB103</f>
        <v>0.41666666666666669</v>
      </c>
      <c r="E109" s="174">
        <f t="shared" si="12"/>
        <v>1.3333333333333321</v>
      </c>
      <c r="F109" s="174">
        <f t="shared" si="13"/>
        <v>1</v>
      </c>
      <c r="G109" s="174">
        <f t="shared" si="14"/>
        <v>5.5555555555555554</v>
      </c>
      <c r="H109" s="174">
        <f t="shared" si="15"/>
        <v>2.7555555555555546</v>
      </c>
      <c r="J109" s="5"/>
    </row>
    <row r="110" spans="1:10" x14ac:dyDescent="0.25">
      <c r="A110" s="5" t="s">
        <v>194</v>
      </c>
      <c r="B110" s="5">
        <f>'Imputed and missing data hidden'!BA105</f>
        <v>2</v>
      </c>
      <c r="C110" s="5">
        <f>IF(VLOOKUP(A110,'Hazard &amp; Exposure'!$B$3:$BB$193,53,FALSE)&gt;0,1,0)</f>
        <v>0</v>
      </c>
      <c r="D110" s="174">
        <f>'Indicator Date hidden2'!BB106</f>
        <v>0.75</v>
      </c>
      <c r="E110" s="174">
        <f t="shared" si="12"/>
        <v>1.3333333333333321</v>
      </c>
      <c r="F110" s="174">
        <f t="shared" si="13"/>
        <v>1</v>
      </c>
      <c r="G110" s="174">
        <f t="shared" si="14"/>
        <v>10</v>
      </c>
      <c r="H110" s="174">
        <f t="shared" si="15"/>
        <v>4.5333333333333323</v>
      </c>
      <c r="J110" s="5"/>
    </row>
    <row r="111" spans="1:10" x14ac:dyDescent="0.25">
      <c r="A111" s="5" t="s">
        <v>206</v>
      </c>
      <c r="B111" s="5">
        <f>'Imputed and missing data hidden'!BA111</f>
        <v>0</v>
      </c>
      <c r="C111" s="5">
        <f>IF(VLOOKUP(A111,'Hazard &amp; Exposure'!$B$3:$BB$193,53,FALSE)&gt;0,1,0)</f>
        <v>1</v>
      </c>
      <c r="D111" s="174">
        <f>'Indicator Date hidden2'!BB112</f>
        <v>0.29411764705882354</v>
      </c>
      <c r="E111" s="174">
        <f t="shared" si="12"/>
        <v>0</v>
      </c>
      <c r="F111" s="174">
        <f t="shared" si="13"/>
        <v>1.25</v>
      </c>
      <c r="G111" s="174">
        <f t="shared" si="14"/>
        <v>3.9215686274509807</v>
      </c>
      <c r="H111" s="174">
        <f t="shared" si="15"/>
        <v>1.9607843137254903</v>
      </c>
      <c r="J111" s="5"/>
    </row>
    <row r="112" spans="1:10" x14ac:dyDescent="0.25">
      <c r="A112" s="5" t="s">
        <v>200</v>
      </c>
      <c r="B112" s="5">
        <f>'Imputed and missing data hidden'!BA108</f>
        <v>13</v>
      </c>
      <c r="C112" s="5">
        <f>IF(VLOOKUP(A112,'Hazard &amp; Exposure'!$B$3:$BB$193,53,FALSE)&gt;0,1,0)</f>
        <v>0</v>
      </c>
      <c r="D112" s="174">
        <f>'Indicator Date hidden2'!BB109</f>
        <v>0.55000000000000004</v>
      </c>
      <c r="E112" s="174">
        <f t="shared" si="12"/>
        <v>8.6666666666666661</v>
      </c>
      <c r="F112" s="174">
        <f t="shared" si="13"/>
        <v>1</v>
      </c>
      <c r="G112" s="174">
        <f t="shared" si="14"/>
        <v>7.3333333333333339</v>
      </c>
      <c r="H112" s="174">
        <f t="shared" si="15"/>
        <v>6.4</v>
      </c>
      <c r="J112" s="5"/>
    </row>
    <row r="113" spans="1:10" x14ac:dyDescent="0.25">
      <c r="A113" s="5" t="s">
        <v>187</v>
      </c>
      <c r="B113" s="5">
        <f>'Imputed and missing data hidden'!BA171</f>
        <v>1</v>
      </c>
      <c r="C113" s="5">
        <f>IF(VLOOKUP(A113,'Hazard &amp; Exposure'!$B$3:$BB$193,53,FALSE)&gt;0,1,0)</f>
        <v>0</v>
      </c>
      <c r="D113" s="174">
        <f>'Indicator Date hidden2'!BB172</f>
        <v>0.54</v>
      </c>
      <c r="E113" s="174">
        <f t="shared" si="12"/>
        <v>0.66666666666666607</v>
      </c>
      <c r="F113" s="174">
        <f t="shared" si="13"/>
        <v>1</v>
      </c>
      <c r="G113" s="174">
        <f t="shared" si="14"/>
        <v>7.2</v>
      </c>
      <c r="H113" s="174">
        <f t="shared" si="15"/>
        <v>3.1466666666666665</v>
      </c>
      <c r="J113" s="5"/>
    </row>
    <row r="114" spans="1:10" x14ac:dyDescent="0.25">
      <c r="A114" s="5" t="s">
        <v>196</v>
      </c>
      <c r="B114" s="5">
        <f>'Imputed and missing data hidden'!BA106</f>
        <v>0</v>
      </c>
      <c r="C114" s="5">
        <f>IF(VLOOKUP(A114,'Hazard &amp; Exposure'!$B$3:$BB$193,53,FALSE)&gt;0,1,0)</f>
        <v>1</v>
      </c>
      <c r="D114" s="174">
        <f>'Indicator Date hidden2'!BB107</f>
        <v>0.52941176470588236</v>
      </c>
      <c r="E114" s="174">
        <f t="shared" si="12"/>
        <v>0</v>
      </c>
      <c r="F114" s="174">
        <f t="shared" si="13"/>
        <v>1.25</v>
      </c>
      <c r="G114" s="174">
        <f t="shared" si="14"/>
        <v>7.0588235294117645</v>
      </c>
      <c r="H114" s="174">
        <f t="shared" si="15"/>
        <v>3.5294117647058831</v>
      </c>
      <c r="J114" s="5"/>
    </row>
    <row r="115" spans="1:10" x14ac:dyDescent="0.25">
      <c r="A115" s="5" t="s">
        <v>198</v>
      </c>
      <c r="B115" s="5">
        <f>'Imputed and missing data hidden'!BA107</f>
        <v>6</v>
      </c>
      <c r="C115" s="5">
        <f>IF(VLOOKUP(A115,'Hazard &amp; Exposure'!$B$3:$BB$193,53,FALSE)&gt;0,1,0)</f>
        <v>0</v>
      </c>
      <c r="D115" s="174">
        <f>'Indicator Date hidden2'!BB108</f>
        <v>9.0909090909090912E-2</v>
      </c>
      <c r="E115" s="174">
        <f t="shared" si="12"/>
        <v>4</v>
      </c>
      <c r="F115" s="174">
        <f t="shared" si="13"/>
        <v>1</v>
      </c>
      <c r="G115" s="174">
        <f t="shared" si="14"/>
        <v>1.2121212121212128</v>
      </c>
      <c r="H115" s="174">
        <f t="shared" si="15"/>
        <v>2.084848484848485</v>
      </c>
      <c r="J115" s="5"/>
    </row>
    <row r="116" spans="1:10" x14ac:dyDescent="0.25">
      <c r="A116" s="5" t="s">
        <v>218</v>
      </c>
      <c r="B116" s="5">
        <f>'Imputed and missing data hidden'!BA118</f>
        <v>2</v>
      </c>
      <c r="C116" s="5">
        <f>IF(VLOOKUP(A116,'Hazard &amp; Exposure'!$B$3:$BB$193,53,FALSE)&gt;0,1,0)</f>
        <v>1</v>
      </c>
      <c r="D116" s="174">
        <f>'Indicator Date hidden2'!BB119</f>
        <v>0.30612244897959184</v>
      </c>
      <c r="E116" s="174">
        <f t="shared" si="12"/>
        <v>1.3333333333333321</v>
      </c>
      <c r="F116" s="174">
        <f t="shared" si="13"/>
        <v>1.25</v>
      </c>
      <c r="G116" s="174">
        <f t="shared" si="14"/>
        <v>4.0816326530612246</v>
      </c>
      <c r="H116" s="174">
        <f t="shared" si="15"/>
        <v>2.7074829931972788</v>
      </c>
      <c r="J116" s="5"/>
    </row>
    <row r="117" spans="1:10" x14ac:dyDescent="0.25">
      <c r="A117" s="5" t="s">
        <v>212</v>
      </c>
      <c r="B117" s="5">
        <f>'Imputed and missing data hidden'!BA115</f>
        <v>2</v>
      </c>
      <c r="C117" s="5">
        <f>IF(VLOOKUP(A117,'Hazard &amp; Exposure'!$B$3:$BB$193,53,FALSE)&gt;0,1,0)</f>
        <v>0</v>
      </c>
      <c r="D117" s="174">
        <f>'Indicator Date hidden2'!BB116</f>
        <v>0.4375</v>
      </c>
      <c r="E117" s="174">
        <f t="shared" si="12"/>
        <v>1.3333333333333321</v>
      </c>
      <c r="F117" s="174">
        <f t="shared" si="13"/>
        <v>1</v>
      </c>
      <c r="G117" s="174">
        <f t="shared" si="14"/>
        <v>5.833333333333333</v>
      </c>
      <c r="H117" s="174">
        <f t="shared" si="15"/>
        <v>2.8666666666666663</v>
      </c>
      <c r="J117" s="5"/>
    </row>
    <row r="118" spans="1:10" x14ac:dyDescent="0.25">
      <c r="A118" s="5" t="s">
        <v>210</v>
      </c>
      <c r="B118" s="5">
        <f>'Imputed and missing data hidden'!BA114</f>
        <v>1</v>
      </c>
      <c r="C118" s="5">
        <f>IF(VLOOKUP(A118,'Hazard &amp; Exposure'!$B$3:$BB$193,53,FALSE)&gt;0,1,0)</f>
        <v>0</v>
      </c>
      <c r="D118" s="174">
        <f>'Indicator Date hidden2'!BB115</f>
        <v>0.40816326530612246</v>
      </c>
      <c r="E118" s="174">
        <f t="shared" si="12"/>
        <v>0.66666666666666607</v>
      </c>
      <c r="F118" s="174">
        <f t="shared" si="13"/>
        <v>1</v>
      </c>
      <c r="G118" s="174">
        <f t="shared" si="14"/>
        <v>5.4421768707482991</v>
      </c>
      <c r="H118" s="174">
        <f t="shared" si="15"/>
        <v>2.4435374149659861</v>
      </c>
      <c r="J118" s="5"/>
    </row>
    <row r="119" spans="1:10" x14ac:dyDescent="0.25">
      <c r="A119" s="5" t="s">
        <v>216</v>
      </c>
      <c r="B119" s="5">
        <f>'Imputed and missing data hidden'!BA117</f>
        <v>0</v>
      </c>
      <c r="C119" s="5">
        <f>IF(VLOOKUP(A119,'Hazard &amp; Exposure'!$B$3:$BB$193,53,FALSE)&gt;0,1,0)</f>
        <v>0</v>
      </c>
      <c r="D119" s="174">
        <f>'Indicator Date hidden2'!BB118</f>
        <v>0.5490196078431373</v>
      </c>
      <c r="E119" s="174">
        <f t="shared" si="12"/>
        <v>0</v>
      </c>
      <c r="F119" s="174">
        <f t="shared" si="13"/>
        <v>1</v>
      </c>
      <c r="G119" s="174">
        <f t="shared" si="14"/>
        <v>7.3202614379084974</v>
      </c>
      <c r="H119" s="174">
        <f t="shared" si="15"/>
        <v>2.9281045751633989</v>
      </c>
      <c r="J119" s="5"/>
    </row>
    <row r="120" spans="1:10" x14ac:dyDescent="0.25">
      <c r="A120" s="5" t="s">
        <v>202</v>
      </c>
      <c r="B120" s="5">
        <f>'Imputed and missing data hidden'!BA109</f>
        <v>0</v>
      </c>
      <c r="C120" s="5">
        <f>IF(VLOOKUP(A120,'Hazard &amp; Exposure'!$B$3:$BB$193,53,FALSE)&gt;0,1,0)</f>
        <v>0</v>
      </c>
      <c r="D120" s="174">
        <f>'Indicator Date hidden2'!BB110</f>
        <v>0.42</v>
      </c>
      <c r="E120" s="174">
        <f t="shared" si="12"/>
        <v>0</v>
      </c>
      <c r="F120" s="174">
        <f t="shared" si="13"/>
        <v>1</v>
      </c>
      <c r="G120" s="174">
        <f t="shared" si="14"/>
        <v>5.6</v>
      </c>
      <c r="H120" s="174">
        <f t="shared" si="15"/>
        <v>2.2400000000000011</v>
      </c>
      <c r="J120" s="5"/>
    </row>
    <row r="121" spans="1:10" x14ac:dyDescent="0.25">
      <c r="A121" s="5" t="s">
        <v>204</v>
      </c>
      <c r="B121" s="5">
        <f>'Imputed and missing data hidden'!BA110</f>
        <v>4</v>
      </c>
      <c r="C121" s="5">
        <f>IF(VLOOKUP(A121,'Hazard &amp; Exposure'!$B$3:$BB$193,53,FALSE)&gt;0,1,0)</f>
        <v>0</v>
      </c>
      <c r="D121" s="174">
        <f>'Indicator Date hidden2'!BB111</f>
        <v>0.15217391304347827</v>
      </c>
      <c r="E121" s="174">
        <f t="shared" si="12"/>
        <v>2.666666666666667</v>
      </c>
      <c r="F121" s="174">
        <f t="shared" si="13"/>
        <v>1</v>
      </c>
      <c r="G121" s="174">
        <f t="shared" si="14"/>
        <v>2.0289855072463769</v>
      </c>
      <c r="H121" s="174">
        <f t="shared" si="15"/>
        <v>1.8782608695652172</v>
      </c>
      <c r="J121" s="5"/>
    </row>
    <row r="122" spans="1:10" x14ac:dyDescent="0.25">
      <c r="A122" s="5" t="s">
        <v>190</v>
      </c>
      <c r="B122" s="5">
        <f>'Imputed and missing data hidden'!BA103</f>
        <v>0</v>
      </c>
      <c r="C122" s="5">
        <f>IF(VLOOKUP(A122,'Hazard &amp; Exposure'!$B$3:$BB$193,53,FALSE)&gt;0,1,0)</f>
        <v>0</v>
      </c>
      <c r="D122" s="174">
        <f>'Indicator Date hidden2'!BB104</f>
        <v>0.44</v>
      </c>
      <c r="E122" s="174">
        <f t="shared" si="12"/>
        <v>0</v>
      </c>
      <c r="F122" s="174">
        <f t="shared" si="13"/>
        <v>1</v>
      </c>
      <c r="G122" s="174">
        <f t="shared" si="14"/>
        <v>5.8666666666666671</v>
      </c>
      <c r="H122" s="174">
        <f t="shared" si="15"/>
        <v>2.3466666666666667</v>
      </c>
      <c r="J122" s="5"/>
    </row>
    <row r="123" spans="1:10" x14ac:dyDescent="0.25">
      <c r="A123" s="5" t="s">
        <v>192</v>
      </c>
      <c r="B123" s="5">
        <f>'Imputed and missing data hidden'!BA104</f>
        <v>1</v>
      </c>
      <c r="C123" s="5">
        <f>IF(VLOOKUP(A123,'Hazard &amp; Exposure'!$B$3:$BB$193,53,FALSE)&gt;0,1,0)</f>
        <v>0</v>
      </c>
      <c r="D123" s="174">
        <f>'Indicator Date hidden2'!BB105</f>
        <v>0.38775510204081631</v>
      </c>
      <c r="E123" s="174">
        <f t="shared" si="12"/>
        <v>0.66666666666666607</v>
      </c>
      <c r="F123" s="174">
        <f t="shared" si="13"/>
        <v>1</v>
      </c>
      <c r="G123" s="174">
        <f t="shared" si="14"/>
        <v>5.1700680272108839</v>
      </c>
      <c r="H123" s="174">
        <f t="shared" si="15"/>
        <v>2.33469387755102</v>
      </c>
      <c r="J123" s="5"/>
    </row>
    <row r="124" spans="1:10" x14ac:dyDescent="0.25">
      <c r="A124" s="5" t="s">
        <v>219</v>
      </c>
      <c r="B124" s="5">
        <f>'Imputed and missing data hidden'!BA119</f>
        <v>0</v>
      </c>
      <c r="C124" s="5">
        <f>IF(VLOOKUP(A124,'Hazard &amp; Exposure'!$B$3:$BB$193,53,FALSE)&gt;0,1,0)</f>
        <v>0</v>
      </c>
      <c r="D124" s="174">
        <f>'Indicator Date hidden2'!BB120</f>
        <v>0.56000000000000005</v>
      </c>
      <c r="E124" s="174">
        <f t="shared" si="12"/>
        <v>0</v>
      </c>
      <c r="F124" s="174">
        <f t="shared" si="13"/>
        <v>1</v>
      </c>
      <c r="G124" s="174">
        <f t="shared" si="14"/>
        <v>7.4666666666666677</v>
      </c>
      <c r="H124" s="174">
        <f t="shared" si="15"/>
        <v>2.9866666666666672</v>
      </c>
      <c r="J124" s="5"/>
    </row>
    <row r="125" spans="1:10" x14ac:dyDescent="0.25">
      <c r="A125" s="5" t="s">
        <v>231</v>
      </c>
      <c r="B125" s="5">
        <f>'Imputed and missing data hidden'!BA125</f>
        <v>1</v>
      </c>
      <c r="C125" s="5">
        <f>IF(VLOOKUP(A125,'Hazard &amp; Exposure'!$B$3:$BB$193,53,FALSE)&gt;0,1,0)</f>
        <v>1</v>
      </c>
      <c r="D125" s="174">
        <f>'Indicator Date hidden2'!BB126</f>
        <v>0.25490196078431371</v>
      </c>
      <c r="E125" s="174">
        <f t="shared" si="12"/>
        <v>0.66666666666666607</v>
      </c>
      <c r="F125" s="174">
        <f t="shared" si="13"/>
        <v>1.25</v>
      </c>
      <c r="G125" s="174">
        <f t="shared" si="14"/>
        <v>3.3986928104575167</v>
      </c>
      <c r="H125" s="174">
        <f t="shared" si="15"/>
        <v>2.0326797385620923</v>
      </c>
      <c r="J125" s="5"/>
    </row>
    <row r="126" spans="1:10" x14ac:dyDescent="0.25">
      <c r="A126" s="5" t="s">
        <v>233</v>
      </c>
      <c r="B126" s="5">
        <f>'Imputed and missing data hidden'!BA126</f>
        <v>1</v>
      </c>
      <c r="C126" s="5">
        <f>IF(VLOOKUP(A126,'Hazard &amp; Exposure'!$B$3:$BB$193,53,FALSE)&gt;0,1,0)</f>
        <v>1</v>
      </c>
      <c r="D126" s="174">
        <f>'Indicator Date hidden2'!BB127</f>
        <v>0.38</v>
      </c>
      <c r="E126" s="174">
        <f t="shared" si="12"/>
        <v>0.66666666666666607</v>
      </c>
      <c r="F126" s="174">
        <f t="shared" si="13"/>
        <v>1.25</v>
      </c>
      <c r="G126" s="174">
        <f t="shared" si="14"/>
        <v>5.0666666666666664</v>
      </c>
      <c r="H126" s="174">
        <f t="shared" si="15"/>
        <v>2.8666666666666663</v>
      </c>
      <c r="J126" s="5"/>
    </row>
    <row r="127" spans="1:10" x14ac:dyDescent="0.25">
      <c r="A127" s="5" t="s">
        <v>229</v>
      </c>
      <c r="B127" s="5">
        <f>'Imputed and missing data hidden'!BA124</f>
        <v>0</v>
      </c>
      <c r="C127" s="5">
        <f>IF(VLOOKUP(A127,'Hazard &amp; Exposure'!$B$3:$BB$193,53,FALSE)&gt;0,1,0)</f>
        <v>0</v>
      </c>
      <c r="D127" s="174">
        <f>'Indicator Date hidden2'!BB125</f>
        <v>0.5</v>
      </c>
      <c r="E127" s="174">
        <f t="shared" si="12"/>
        <v>0</v>
      </c>
      <c r="F127" s="174">
        <f t="shared" si="13"/>
        <v>1</v>
      </c>
      <c r="G127" s="174">
        <f t="shared" si="14"/>
        <v>6.666666666666667</v>
      </c>
      <c r="H127" s="174">
        <f t="shared" si="15"/>
        <v>2.666666666666667</v>
      </c>
      <c r="J127" s="5"/>
    </row>
    <row r="128" spans="1:10" x14ac:dyDescent="0.25">
      <c r="A128" s="5" t="s">
        <v>225</v>
      </c>
      <c r="B128" s="5">
        <f>'Imputed and missing data hidden'!BA122</f>
        <v>5</v>
      </c>
      <c r="C128" s="5">
        <f>IF(VLOOKUP(A128,'Hazard &amp; Exposure'!$B$3:$BB$193,53,FALSE)&gt;0,1,0)</f>
        <v>0</v>
      </c>
      <c r="D128" s="174">
        <f>'Indicator Date hidden2'!BB123</f>
        <v>0.24444444444444444</v>
      </c>
      <c r="E128" s="174">
        <f t="shared" si="12"/>
        <v>3.3333333333333339</v>
      </c>
      <c r="F128" s="174">
        <f t="shared" si="13"/>
        <v>1</v>
      </c>
      <c r="G128" s="174">
        <f t="shared" si="14"/>
        <v>3.2592592592592595</v>
      </c>
      <c r="H128" s="174">
        <f t="shared" si="15"/>
        <v>2.6370370370370377</v>
      </c>
      <c r="J128" s="5"/>
    </row>
    <row r="129" spans="1:10" x14ac:dyDescent="0.25">
      <c r="A129" s="5" t="s">
        <v>235</v>
      </c>
      <c r="B129" s="5">
        <f>'Imputed and missing data hidden'!BA127</f>
        <v>5</v>
      </c>
      <c r="C129" s="5">
        <f>IF(VLOOKUP(A129,'Hazard &amp; Exposure'!$B$3:$BB$193,53,FALSE)&gt;0,1,0)</f>
        <v>0</v>
      </c>
      <c r="D129" s="174">
        <f>'Indicator Date hidden2'!BB128</f>
        <v>0.24444444444444444</v>
      </c>
      <c r="E129" s="174">
        <f t="shared" si="12"/>
        <v>3.3333333333333339</v>
      </c>
      <c r="F129" s="174">
        <f t="shared" si="13"/>
        <v>1</v>
      </c>
      <c r="G129" s="174">
        <f t="shared" si="14"/>
        <v>3.2592592592592595</v>
      </c>
      <c r="H129" s="174">
        <f t="shared" si="15"/>
        <v>2.6370370370370377</v>
      </c>
      <c r="J129" s="5"/>
    </row>
    <row r="130" spans="1:10" x14ac:dyDescent="0.25">
      <c r="A130" s="5" t="s">
        <v>223</v>
      </c>
      <c r="B130" s="5">
        <f>'Imputed and missing data hidden'!BA121</f>
        <v>1</v>
      </c>
      <c r="C130" s="5">
        <f>IF(VLOOKUP(A130,'Hazard &amp; Exposure'!$B$3:$BB$193,53,FALSE)&gt;0,1,0)</f>
        <v>0</v>
      </c>
      <c r="D130" s="174">
        <f>'Indicator Date hidden2'!BB122</f>
        <v>0.2</v>
      </c>
      <c r="E130" s="174">
        <f t="shared" ref="E130:E161" si="16">IF(B130&gt;B$197,10,10-(B$197-B130)/(B$197-B$196)*10)</f>
        <v>0.66666666666666607</v>
      </c>
      <c r="F130" s="174">
        <f t="shared" ref="F130:F161" si="17">IF(C130=1,$B$199,1)</f>
        <v>1</v>
      </c>
      <c r="G130" s="174">
        <f t="shared" ref="G130:G161" si="18">IF(D130&gt;D$197,10,10-(D$197-D130)/(D$197-D$196)*10)</f>
        <v>2.6666666666666661</v>
      </c>
      <c r="H130" s="174">
        <f t="shared" ref="H130:H161" si="19">10-(12.5-AVERAGE(E130,G130)*F130)/12.5*10</f>
        <v>1.3333333333333321</v>
      </c>
      <c r="J130" s="5"/>
    </row>
    <row r="131" spans="1:10" x14ac:dyDescent="0.25">
      <c r="A131" s="5" t="s">
        <v>221</v>
      </c>
      <c r="B131" s="5">
        <f>'Imputed and missing data hidden'!BA120</f>
        <v>14</v>
      </c>
      <c r="C131" s="5">
        <f>IF(VLOOKUP(A131,'Hazard &amp; Exposure'!$B$3:$BB$193,53,FALSE)&gt;0,1,0)</f>
        <v>0</v>
      </c>
      <c r="D131" s="174">
        <f>'Indicator Date hidden2'!BB121</f>
        <v>0.625</v>
      </c>
      <c r="E131" s="174">
        <f t="shared" si="16"/>
        <v>9.3333333333333339</v>
      </c>
      <c r="F131" s="174">
        <f t="shared" si="17"/>
        <v>1</v>
      </c>
      <c r="G131" s="174">
        <f t="shared" si="18"/>
        <v>8.3333333333333339</v>
      </c>
      <c r="H131" s="174">
        <f t="shared" si="19"/>
        <v>7.0666666666666673</v>
      </c>
      <c r="J131" s="5"/>
    </row>
    <row r="132" spans="1:10" x14ac:dyDescent="0.25">
      <c r="A132" s="5" t="s">
        <v>227</v>
      </c>
      <c r="B132" s="5">
        <f>'Imputed and missing data hidden'!BA123</f>
        <v>8</v>
      </c>
      <c r="C132" s="5">
        <f>IF(VLOOKUP(A132,'Hazard &amp; Exposure'!$B$3:$BB$193,53,FALSE)&gt;0,1,0)</f>
        <v>0</v>
      </c>
      <c r="D132" s="174">
        <f>'Indicator Date hidden2'!BB124</f>
        <v>0.23809523809523808</v>
      </c>
      <c r="E132" s="174">
        <f t="shared" si="16"/>
        <v>5.333333333333333</v>
      </c>
      <c r="F132" s="174">
        <f t="shared" si="17"/>
        <v>1</v>
      </c>
      <c r="G132" s="174">
        <f t="shared" si="18"/>
        <v>3.1746031746031758</v>
      </c>
      <c r="H132" s="174">
        <f t="shared" si="19"/>
        <v>3.4031746031746035</v>
      </c>
      <c r="J132" s="5"/>
    </row>
    <row r="133" spans="1:10" x14ac:dyDescent="0.25">
      <c r="A133" s="5" t="s">
        <v>238</v>
      </c>
      <c r="B133" s="5">
        <f>'Imputed and missing data hidden'!BA128</f>
        <v>5</v>
      </c>
      <c r="C133" s="5">
        <f>IF(VLOOKUP(A133,'Hazard &amp; Exposure'!$B$3:$BB$193,53,FALSE)&gt;0,1,0)</f>
        <v>0</v>
      </c>
      <c r="D133" s="174">
        <f>'Indicator Date hidden2'!BB129</f>
        <v>0.26666666666666666</v>
      </c>
      <c r="E133" s="174">
        <f t="shared" si="16"/>
        <v>3.3333333333333339</v>
      </c>
      <c r="F133" s="174">
        <f t="shared" si="17"/>
        <v>1</v>
      </c>
      <c r="G133" s="174">
        <f t="shared" si="18"/>
        <v>3.5555555555555554</v>
      </c>
      <c r="H133" s="174">
        <f t="shared" si="19"/>
        <v>2.7555555555555555</v>
      </c>
      <c r="J133" s="5"/>
    </row>
    <row r="134" spans="1:10" x14ac:dyDescent="0.25">
      <c r="A134" s="5" t="s">
        <v>240</v>
      </c>
      <c r="B134" s="5">
        <f>'Imputed and missing data hidden'!BA129</f>
        <v>0</v>
      </c>
      <c r="C134" s="5">
        <f>IF(VLOOKUP(A134,'Hazard &amp; Exposure'!$B$3:$BB$193,53,FALSE)&gt;0,1,0)</f>
        <v>1</v>
      </c>
      <c r="D134" s="174">
        <f>'Indicator Date hidden2'!BB130</f>
        <v>0.39215686274509803</v>
      </c>
      <c r="E134" s="174">
        <f t="shared" si="16"/>
        <v>0</v>
      </c>
      <c r="F134" s="174">
        <f t="shared" si="17"/>
        <v>1.25</v>
      </c>
      <c r="G134" s="174">
        <f t="shared" si="18"/>
        <v>5.2287581699346406</v>
      </c>
      <c r="H134" s="174">
        <f t="shared" si="19"/>
        <v>2.6143790849673199</v>
      </c>
      <c r="J134" s="5"/>
    </row>
    <row r="135" spans="1:10" x14ac:dyDescent="0.25">
      <c r="A135" s="5" t="s">
        <v>244</v>
      </c>
      <c r="B135" s="5">
        <f>'Imputed and missing data hidden'!BA132</f>
        <v>1</v>
      </c>
      <c r="C135" s="5">
        <f>IF(VLOOKUP(A135,'Hazard &amp; Exposure'!$B$3:$BB$193,53,FALSE)&gt;0,1,0)</f>
        <v>0</v>
      </c>
      <c r="D135" s="174">
        <f>'Indicator Date hidden2'!BB133</f>
        <v>0.34693877551020408</v>
      </c>
      <c r="E135" s="174">
        <f t="shared" si="16"/>
        <v>0.66666666666666607</v>
      </c>
      <c r="F135" s="174">
        <f t="shared" si="17"/>
        <v>1</v>
      </c>
      <c r="G135" s="174">
        <f t="shared" si="18"/>
        <v>4.6258503401360542</v>
      </c>
      <c r="H135" s="174">
        <f t="shared" si="19"/>
        <v>2.1170068027210878</v>
      </c>
      <c r="J135" s="5"/>
    </row>
    <row r="136" spans="1:10" x14ac:dyDescent="0.25">
      <c r="A136" s="5" t="s">
        <v>250</v>
      </c>
      <c r="B136" s="5">
        <f>'Imputed and missing data hidden'!BA135</f>
        <v>0</v>
      </c>
      <c r="C136" s="5">
        <f>IF(VLOOKUP(A136,'Hazard &amp; Exposure'!$B$3:$BB$193,53,FALSE)&gt;0,1,0)</f>
        <v>0</v>
      </c>
      <c r="D136" s="174">
        <f>'Indicator Date hidden2'!BB136</f>
        <v>0.17647058823529413</v>
      </c>
      <c r="E136" s="174">
        <f t="shared" si="16"/>
        <v>0</v>
      </c>
      <c r="F136" s="174">
        <f t="shared" si="17"/>
        <v>1</v>
      </c>
      <c r="G136" s="174">
        <f t="shared" si="18"/>
        <v>2.3529411764705888</v>
      </c>
      <c r="H136" s="174">
        <f t="shared" si="19"/>
        <v>0.9411764705882355</v>
      </c>
      <c r="J136" s="5"/>
    </row>
    <row r="137" spans="1:10" x14ac:dyDescent="0.25">
      <c r="A137" s="5" t="s">
        <v>252</v>
      </c>
      <c r="B137" s="5">
        <f>'Imputed and missing data hidden'!BA136</f>
        <v>1</v>
      </c>
      <c r="C137" s="5">
        <f>IF(VLOOKUP(A137,'Hazard &amp; Exposure'!$B$3:$BB$193,53,FALSE)&gt;0,1,0)</f>
        <v>1</v>
      </c>
      <c r="D137" s="174">
        <f>'Indicator Date hidden2'!BB137</f>
        <v>0.26</v>
      </c>
      <c r="E137" s="174">
        <f t="shared" si="16"/>
        <v>0.66666666666666607</v>
      </c>
      <c r="F137" s="174">
        <f t="shared" si="17"/>
        <v>1.25</v>
      </c>
      <c r="G137" s="174">
        <f t="shared" si="18"/>
        <v>3.4666666666666668</v>
      </c>
      <c r="H137" s="174">
        <f t="shared" si="19"/>
        <v>2.0666666666666655</v>
      </c>
      <c r="J137" s="5"/>
    </row>
    <row r="138" spans="1:10" x14ac:dyDescent="0.25">
      <c r="A138" s="5" t="s">
        <v>242</v>
      </c>
      <c r="B138" s="5">
        <f>'Imputed and missing data hidden'!BA130</f>
        <v>11</v>
      </c>
      <c r="C138" s="5">
        <f>IF(VLOOKUP(A138,'Hazard &amp; Exposure'!$B$3:$BB$193,53,FALSE)&gt;0,1,0)</f>
        <v>0</v>
      </c>
      <c r="D138" s="174">
        <f>'Indicator Date hidden2'!BB131</f>
        <v>0.58536585365853655</v>
      </c>
      <c r="E138" s="174">
        <f t="shared" si="16"/>
        <v>7.3333333333333339</v>
      </c>
      <c r="F138" s="174">
        <f t="shared" si="17"/>
        <v>1</v>
      </c>
      <c r="G138" s="174">
        <f t="shared" si="18"/>
        <v>7.8048780487804876</v>
      </c>
      <c r="H138" s="174">
        <f t="shared" si="19"/>
        <v>6.0552845528455279</v>
      </c>
      <c r="J138" s="5"/>
    </row>
    <row r="139" spans="1:10" x14ac:dyDescent="0.25">
      <c r="A139" s="5" t="s">
        <v>246</v>
      </c>
      <c r="B139" s="5">
        <f>'Imputed and missing data hidden'!BA133</f>
        <v>5</v>
      </c>
      <c r="C139" s="5">
        <f>IF(VLOOKUP(A139,'Hazard &amp; Exposure'!$B$3:$BB$193,53,FALSE)&gt;0,1,0)</f>
        <v>0</v>
      </c>
      <c r="D139" s="174">
        <f>'Indicator Date hidden2'!BB134</f>
        <v>0.51063829787234039</v>
      </c>
      <c r="E139" s="174">
        <f t="shared" si="16"/>
        <v>3.3333333333333339</v>
      </c>
      <c r="F139" s="174">
        <f t="shared" si="17"/>
        <v>1</v>
      </c>
      <c r="G139" s="174">
        <f t="shared" si="18"/>
        <v>6.8085106382978715</v>
      </c>
      <c r="H139" s="174">
        <f t="shared" si="19"/>
        <v>4.0567375886524824</v>
      </c>
      <c r="J139" s="5"/>
    </row>
    <row r="140" spans="1:10" x14ac:dyDescent="0.25">
      <c r="A140" s="5" t="s">
        <v>254</v>
      </c>
      <c r="B140" s="5">
        <f>'Imputed and missing data hidden'!BA137</f>
        <v>4</v>
      </c>
      <c r="C140" s="5">
        <f>IF(VLOOKUP(A140,'Hazard &amp; Exposure'!$B$3:$BB$193,53,FALSE)&gt;0,1,0)</f>
        <v>0</v>
      </c>
      <c r="D140" s="174">
        <f>'Indicator Date hidden2'!BB138</f>
        <v>0.21739130434782608</v>
      </c>
      <c r="E140" s="174">
        <f t="shared" si="16"/>
        <v>2.666666666666667</v>
      </c>
      <c r="F140" s="174">
        <f t="shared" si="17"/>
        <v>1</v>
      </c>
      <c r="G140" s="174">
        <f t="shared" si="18"/>
        <v>2.8985507246376807</v>
      </c>
      <c r="H140" s="174">
        <f t="shared" si="19"/>
        <v>2.2260869565217387</v>
      </c>
      <c r="J140" s="5"/>
    </row>
    <row r="141" spans="1:10" x14ac:dyDescent="0.25">
      <c r="A141" s="5" t="s">
        <v>166</v>
      </c>
      <c r="B141" s="5">
        <f>'Imputed and missing data hidden'!BA89</f>
        <v>12</v>
      </c>
      <c r="C141" s="5">
        <f>IF(VLOOKUP(A141,'Hazard &amp; Exposure'!$B$3:$BB$193,53,FALSE)&gt;0,1,0)</f>
        <v>0</v>
      </c>
      <c r="D141" s="174">
        <f>'Indicator Date hidden2'!BB90</f>
        <v>0.16216216216216217</v>
      </c>
      <c r="E141" s="174">
        <f t="shared" si="16"/>
        <v>8</v>
      </c>
      <c r="F141" s="174">
        <f t="shared" si="17"/>
        <v>1</v>
      </c>
      <c r="G141" s="174">
        <f t="shared" si="18"/>
        <v>2.1621621621621623</v>
      </c>
      <c r="H141" s="174">
        <f t="shared" si="19"/>
        <v>4.0648648648648642</v>
      </c>
      <c r="J141" s="5"/>
    </row>
    <row r="142" spans="1:10" x14ac:dyDescent="0.25">
      <c r="A142" s="5" t="s">
        <v>256</v>
      </c>
      <c r="B142" s="5">
        <f>'Imputed and missing data hidden'!BA138</f>
        <v>5</v>
      </c>
      <c r="C142" s="5">
        <f>IF(VLOOKUP(A142,'Hazard &amp; Exposure'!$B$3:$BB$193,53,FALSE)&gt;0,1,0)</f>
        <v>0</v>
      </c>
      <c r="D142" s="174">
        <f>'Indicator Date hidden2'!BB139</f>
        <v>0.22222222222222221</v>
      </c>
      <c r="E142" s="174">
        <f t="shared" si="16"/>
        <v>3.3333333333333339</v>
      </c>
      <c r="F142" s="174">
        <f t="shared" si="17"/>
        <v>1</v>
      </c>
      <c r="G142" s="174">
        <f t="shared" si="18"/>
        <v>2.9629629629629628</v>
      </c>
      <c r="H142" s="174">
        <f t="shared" si="19"/>
        <v>2.518518518518519</v>
      </c>
      <c r="J142" s="5"/>
    </row>
    <row r="143" spans="1:10" x14ac:dyDescent="0.25">
      <c r="A143" s="5" t="s">
        <v>248</v>
      </c>
      <c r="B143" s="5">
        <f>'Imputed and missing data hidden'!BA134</f>
        <v>1</v>
      </c>
      <c r="C143" s="5">
        <f>IF(VLOOKUP(A143,'Hazard &amp; Exposure'!$B$3:$BB$193,53,FALSE)&gt;0,1,0)</f>
        <v>0</v>
      </c>
      <c r="D143" s="174">
        <f>'Indicator Date hidden2'!BB135</f>
        <v>0.2857142857142857</v>
      </c>
      <c r="E143" s="174">
        <f t="shared" si="16"/>
        <v>0.66666666666666607</v>
      </c>
      <c r="F143" s="174">
        <f t="shared" si="17"/>
        <v>1</v>
      </c>
      <c r="G143" s="174">
        <f t="shared" si="18"/>
        <v>3.8095238095238093</v>
      </c>
      <c r="H143" s="174">
        <f t="shared" si="19"/>
        <v>1.7904761904761894</v>
      </c>
      <c r="J143" s="5"/>
    </row>
    <row r="144" spans="1:10" x14ac:dyDescent="0.25">
      <c r="A144" s="5" t="s">
        <v>237</v>
      </c>
      <c r="B144" s="5">
        <f>'Imputed and missing data hidden'!BA131</f>
        <v>8</v>
      </c>
      <c r="C144" s="5">
        <f>IF(VLOOKUP(A144,'Hazard &amp; Exposure'!$B$3:$BB$193,53,FALSE)&gt;0,1,0)</f>
        <v>0</v>
      </c>
      <c r="D144" s="174">
        <f>'Indicator Date hidden2'!BB132</f>
        <v>0.34090909090909088</v>
      </c>
      <c r="E144" s="174">
        <f t="shared" si="16"/>
        <v>5.333333333333333</v>
      </c>
      <c r="F144" s="174">
        <f t="shared" si="17"/>
        <v>1</v>
      </c>
      <c r="G144" s="174">
        <f t="shared" si="18"/>
        <v>4.545454545454545</v>
      </c>
      <c r="H144" s="174">
        <f t="shared" si="19"/>
        <v>3.9515151515151512</v>
      </c>
      <c r="J144" s="5"/>
    </row>
    <row r="145" spans="1:10" x14ac:dyDescent="0.25">
      <c r="A145" s="5" t="s">
        <v>258</v>
      </c>
      <c r="B145" s="5">
        <f>'Imputed and missing data hidden'!BA139</f>
        <v>7</v>
      </c>
      <c r="C145" s="5">
        <f>IF(VLOOKUP(A145,'Hazard &amp; Exposure'!$B$3:$BB$193,53,FALSE)&gt;0,1,0)</f>
        <v>0</v>
      </c>
      <c r="D145" s="174">
        <f>'Indicator Date hidden2'!BB140</f>
        <v>0.2</v>
      </c>
      <c r="E145" s="174">
        <f t="shared" si="16"/>
        <v>4.666666666666667</v>
      </c>
      <c r="F145" s="174">
        <f t="shared" si="17"/>
        <v>1</v>
      </c>
      <c r="G145" s="174">
        <f t="shared" si="18"/>
        <v>2.6666666666666661</v>
      </c>
      <c r="H145" s="174">
        <f t="shared" si="19"/>
        <v>2.9333333333333336</v>
      </c>
      <c r="J145" s="5"/>
    </row>
    <row r="146" spans="1:10" x14ac:dyDescent="0.25">
      <c r="A146" s="5" t="s">
        <v>260</v>
      </c>
      <c r="B146" s="5">
        <f>'Imputed and missing data hidden'!BA140</f>
        <v>4</v>
      </c>
      <c r="C146" s="5">
        <f>IF(VLOOKUP(A146,'Hazard &amp; Exposure'!$B$3:$BB$193,53,FALSE)&gt;0,1,0)</f>
        <v>0</v>
      </c>
      <c r="D146" s="174">
        <f>'Indicator Date hidden2'!BB141</f>
        <v>0.13043478260869565</v>
      </c>
      <c r="E146" s="174">
        <f t="shared" si="16"/>
        <v>2.666666666666667</v>
      </c>
      <c r="F146" s="174">
        <f t="shared" si="17"/>
        <v>1</v>
      </c>
      <c r="G146" s="174">
        <f t="shared" si="18"/>
        <v>1.7391304347826093</v>
      </c>
      <c r="H146" s="174">
        <f t="shared" si="19"/>
        <v>1.7623188405797112</v>
      </c>
      <c r="J146" s="5"/>
    </row>
    <row r="147" spans="1:10" x14ac:dyDescent="0.25">
      <c r="A147" s="5" t="s">
        <v>262</v>
      </c>
      <c r="B147" s="5">
        <f>'Imputed and missing data hidden'!BA141</f>
        <v>6</v>
      </c>
      <c r="C147" s="5">
        <f>IF(VLOOKUP(A147,'Hazard &amp; Exposure'!$B$3:$BB$193,53,FALSE)&gt;0,1,0)</f>
        <v>0</v>
      </c>
      <c r="D147" s="174">
        <f>'Indicator Date hidden2'!BB142</f>
        <v>0.28888888888888886</v>
      </c>
      <c r="E147" s="174">
        <f t="shared" si="16"/>
        <v>4</v>
      </c>
      <c r="F147" s="174">
        <f t="shared" si="17"/>
        <v>1</v>
      </c>
      <c r="G147" s="174">
        <f t="shared" si="18"/>
        <v>3.8518518518518521</v>
      </c>
      <c r="H147" s="174">
        <f t="shared" si="19"/>
        <v>3.1407407407407408</v>
      </c>
      <c r="J147" s="5"/>
    </row>
    <row r="148" spans="1:10" x14ac:dyDescent="0.25">
      <c r="A148" s="5" t="s">
        <v>263</v>
      </c>
      <c r="B148" s="5">
        <f>'Imputed and missing data hidden'!BA142</f>
        <v>0</v>
      </c>
      <c r="C148" s="5">
        <f>IF(VLOOKUP(A148,'Hazard &amp; Exposure'!$B$3:$BB$193,53,FALSE)&gt;0,1,0)</f>
        <v>0</v>
      </c>
      <c r="D148" s="174">
        <f>'Indicator Date hidden2'!BB143</f>
        <v>0.42</v>
      </c>
      <c r="E148" s="174">
        <f t="shared" si="16"/>
        <v>0</v>
      </c>
      <c r="F148" s="174">
        <f t="shared" si="17"/>
        <v>1</v>
      </c>
      <c r="G148" s="174">
        <f t="shared" si="18"/>
        <v>5.6</v>
      </c>
      <c r="H148" s="174">
        <f t="shared" si="19"/>
        <v>2.2400000000000011</v>
      </c>
      <c r="J148" s="5"/>
    </row>
    <row r="149" spans="1:10" x14ac:dyDescent="0.25">
      <c r="A149" s="5" t="s">
        <v>275</v>
      </c>
      <c r="B149" s="5">
        <f>'Imputed and missing data hidden'!BA148</f>
        <v>5</v>
      </c>
      <c r="C149" s="5">
        <f>IF(VLOOKUP(A149,'Hazard &amp; Exposure'!$B$3:$BB$193,53,FALSE)&gt;0,1,0)</f>
        <v>0</v>
      </c>
      <c r="D149" s="174">
        <f>'Indicator Date hidden2'!BB149</f>
        <v>0.17777777777777778</v>
      </c>
      <c r="E149" s="174">
        <f t="shared" si="16"/>
        <v>3.3333333333333339</v>
      </c>
      <c r="F149" s="174">
        <f t="shared" si="17"/>
        <v>1</v>
      </c>
      <c r="G149" s="174">
        <f t="shared" si="18"/>
        <v>2.3703703703703702</v>
      </c>
      <c r="H149" s="174">
        <f t="shared" si="19"/>
        <v>2.2814814814814808</v>
      </c>
      <c r="J149" s="5"/>
    </row>
    <row r="150" spans="1:10" x14ac:dyDescent="0.25">
      <c r="A150" s="5" t="s">
        <v>304</v>
      </c>
      <c r="B150" s="5">
        <f>'Imputed and missing data hidden'!BA162</f>
        <v>4</v>
      </c>
      <c r="C150" s="5">
        <f>IF(VLOOKUP(A150,'Hazard &amp; Exposure'!$B$3:$BB$193,53,FALSE)&gt;0,1,0)</f>
        <v>1</v>
      </c>
      <c r="D150" s="174">
        <f>'Indicator Date hidden2'!BB163</f>
        <v>0.5714285714285714</v>
      </c>
      <c r="E150" s="174">
        <f t="shared" si="16"/>
        <v>2.666666666666667</v>
      </c>
      <c r="F150" s="174">
        <f t="shared" si="17"/>
        <v>1.25</v>
      </c>
      <c r="G150" s="174">
        <f t="shared" si="18"/>
        <v>7.6190476190476186</v>
      </c>
      <c r="H150" s="174">
        <f t="shared" si="19"/>
        <v>5.1428571428571423</v>
      </c>
      <c r="J150" s="5"/>
    </row>
    <row r="151" spans="1:10" x14ac:dyDescent="0.25">
      <c r="A151" s="5" t="s">
        <v>277</v>
      </c>
      <c r="B151" s="5">
        <f>'Imputed and missing data hidden'!BA149</f>
        <v>0</v>
      </c>
      <c r="C151" s="5">
        <f>IF(VLOOKUP(A151,'Hazard &amp; Exposure'!$B$3:$BB$193,53,FALSE)&gt;0,1,0)</f>
        <v>0</v>
      </c>
      <c r="D151" s="174">
        <f>'Indicator Date hidden2'!BB150</f>
        <v>0.17647058823529413</v>
      </c>
      <c r="E151" s="174">
        <f t="shared" si="16"/>
        <v>0</v>
      </c>
      <c r="F151" s="174">
        <f t="shared" si="17"/>
        <v>1</v>
      </c>
      <c r="G151" s="174">
        <f t="shared" si="18"/>
        <v>2.3529411764705888</v>
      </c>
      <c r="H151" s="174">
        <f t="shared" si="19"/>
        <v>0.9411764705882355</v>
      </c>
      <c r="J151" s="5"/>
    </row>
    <row r="152" spans="1:10" x14ac:dyDescent="0.25">
      <c r="A152" s="5" t="s">
        <v>285</v>
      </c>
      <c r="B152" s="5">
        <f>'Imputed and missing data hidden'!BA153</f>
        <v>7</v>
      </c>
      <c r="C152" s="5">
        <f>IF(VLOOKUP(A152,'Hazard &amp; Exposure'!$B$3:$BB$193,53,FALSE)&gt;0,1,0)</f>
        <v>0</v>
      </c>
      <c r="D152" s="174">
        <f>'Indicator Date hidden2'!BB154</f>
        <v>0.22222222222222221</v>
      </c>
      <c r="E152" s="174">
        <f t="shared" si="16"/>
        <v>4.666666666666667</v>
      </c>
      <c r="F152" s="174">
        <f t="shared" si="17"/>
        <v>1</v>
      </c>
      <c r="G152" s="174">
        <f t="shared" si="18"/>
        <v>2.9629629629629628</v>
      </c>
      <c r="H152" s="174">
        <f t="shared" si="19"/>
        <v>3.0518518518518523</v>
      </c>
      <c r="J152" s="5"/>
    </row>
    <row r="153" spans="1:10" x14ac:dyDescent="0.25">
      <c r="A153" s="5" t="s">
        <v>291</v>
      </c>
      <c r="B153" s="5">
        <f>'Imputed and missing data hidden'!BA156</f>
        <v>6</v>
      </c>
      <c r="C153" s="5">
        <f>IF(VLOOKUP(A153,'Hazard &amp; Exposure'!$B$3:$BB$193,53,FALSE)&gt;0,1,0)</f>
        <v>0</v>
      </c>
      <c r="D153" s="174">
        <f>'Indicator Date hidden2'!BB157</f>
        <v>0.75</v>
      </c>
      <c r="E153" s="174">
        <f t="shared" si="16"/>
        <v>4</v>
      </c>
      <c r="F153" s="174">
        <f t="shared" si="17"/>
        <v>1</v>
      </c>
      <c r="G153" s="174">
        <f t="shared" si="18"/>
        <v>10</v>
      </c>
      <c r="H153" s="174">
        <f t="shared" si="19"/>
        <v>5.6</v>
      </c>
      <c r="J153" s="5"/>
    </row>
    <row r="154" spans="1:10" x14ac:dyDescent="0.25">
      <c r="A154" s="5" t="s">
        <v>283</v>
      </c>
      <c r="B154" s="5">
        <f>'Imputed and missing data hidden'!BA152</f>
        <v>0</v>
      </c>
      <c r="C154" s="5">
        <f>IF(VLOOKUP(A154,'Hazard &amp; Exposure'!$B$3:$BB$193,53,FALSE)&gt;0,1,0)</f>
        <v>0</v>
      </c>
      <c r="D154" s="174">
        <f>'Indicator Date hidden2'!BB153</f>
        <v>0.48</v>
      </c>
      <c r="E154" s="174">
        <f t="shared" si="16"/>
        <v>0</v>
      </c>
      <c r="F154" s="174">
        <f t="shared" si="17"/>
        <v>1</v>
      </c>
      <c r="G154" s="174">
        <f t="shared" si="18"/>
        <v>6.3999999999999995</v>
      </c>
      <c r="H154" s="174">
        <f t="shared" si="19"/>
        <v>2.5599999999999987</v>
      </c>
      <c r="J154" s="5"/>
    </row>
    <row r="155" spans="1:10" x14ac:dyDescent="0.25">
      <c r="A155" s="5" t="s">
        <v>96</v>
      </c>
      <c r="B155" s="5">
        <f>'Imputed and missing data hidden'!BA53</f>
        <v>1</v>
      </c>
      <c r="C155" s="5">
        <f>IF(VLOOKUP(A155,'Hazard &amp; Exposure'!$B$3:$BB$193,53,FALSE)&gt;0,1,0)</f>
        <v>1</v>
      </c>
      <c r="D155" s="174">
        <f>'Indicator Date hidden2'!BB54</f>
        <v>0.44</v>
      </c>
      <c r="E155" s="174">
        <f t="shared" si="16"/>
        <v>0.66666666666666607</v>
      </c>
      <c r="F155" s="174">
        <f t="shared" si="17"/>
        <v>1.25</v>
      </c>
      <c r="G155" s="174">
        <f t="shared" si="18"/>
        <v>5.8666666666666671</v>
      </c>
      <c r="H155" s="174">
        <f t="shared" si="19"/>
        <v>3.2666666666666657</v>
      </c>
      <c r="J155" s="5"/>
    </row>
    <row r="156" spans="1:10" x14ac:dyDescent="0.25">
      <c r="A156" s="5" t="s">
        <v>293</v>
      </c>
      <c r="B156" s="5">
        <f>'Imputed and missing data hidden'!BA157</f>
        <v>10</v>
      </c>
      <c r="C156" s="5">
        <f>IF(VLOOKUP(A156,'Hazard &amp; Exposure'!$B$3:$BB$193,53,FALSE)&gt;0,1,0)</f>
        <v>1</v>
      </c>
      <c r="D156" s="174">
        <f>'Indicator Date hidden2'!BB158</f>
        <v>0.81818181818181823</v>
      </c>
      <c r="E156" s="174">
        <f t="shared" si="16"/>
        <v>6.666666666666667</v>
      </c>
      <c r="F156" s="174">
        <f t="shared" si="17"/>
        <v>1.25</v>
      </c>
      <c r="G156" s="174">
        <f t="shared" si="18"/>
        <v>10</v>
      </c>
      <c r="H156" s="174">
        <f t="shared" si="19"/>
        <v>8.3333333333333339</v>
      </c>
      <c r="J156" s="5"/>
    </row>
    <row r="157" spans="1:10" x14ac:dyDescent="0.25">
      <c r="A157" s="5" t="s">
        <v>279</v>
      </c>
      <c r="B157" s="5">
        <f>'Imputed and missing data hidden'!BA150</f>
        <v>1</v>
      </c>
      <c r="C157" s="5">
        <f>IF(VLOOKUP(A157,'Hazard &amp; Exposure'!$B$3:$BB$193,53,FALSE)&gt;0,1,0)</f>
        <v>0</v>
      </c>
      <c r="D157" s="174">
        <f>'Indicator Date hidden2'!BB151</f>
        <v>0.42857142857142855</v>
      </c>
      <c r="E157" s="174">
        <f t="shared" si="16"/>
        <v>0.66666666666666607</v>
      </c>
      <c r="F157" s="174">
        <f t="shared" si="17"/>
        <v>1</v>
      </c>
      <c r="G157" s="174">
        <f t="shared" si="18"/>
        <v>5.7142857142857135</v>
      </c>
      <c r="H157" s="174">
        <f t="shared" si="19"/>
        <v>2.5523809523809513</v>
      </c>
      <c r="J157" s="5"/>
    </row>
    <row r="158" spans="1:10" x14ac:dyDescent="0.25">
      <c r="A158" s="5" t="s">
        <v>298</v>
      </c>
      <c r="B158" s="5">
        <f>'Imputed and missing data hidden'!BA159</f>
        <v>9</v>
      </c>
      <c r="C158" s="5">
        <f>IF(VLOOKUP(A158,'Hazard &amp; Exposure'!$B$3:$BB$193,53,FALSE)&gt;0,1,0)</f>
        <v>1</v>
      </c>
      <c r="D158" s="174">
        <f>'Indicator Date hidden2'!BB160</f>
        <v>0.28888888888888886</v>
      </c>
      <c r="E158" s="174">
        <f t="shared" si="16"/>
        <v>6</v>
      </c>
      <c r="F158" s="174">
        <f t="shared" si="17"/>
        <v>1.25</v>
      </c>
      <c r="G158" s="174">
        <f t="shared" si="18"/>
        <v>3.8518518518518521</v>
      </c>
      <c r="H158" s="174">
        <f t="shared" si="19"/>
        <v>4.9259259259259247</v>
      </c>
      <c r="J158" s="5"/>
    </row>
    <row r="159" spans="1:10" x14ac:dyDescent="0.25">
      <c r="A159" s="5" t="s">
        <v>273</v>
      </c>
      <c r="B159" s="5">
        <f>'Imputed and missing data hidden'!BA147</f>
        <v>3</v>
      </c>
      <c r="C159" s="5">
        <f>IF(VLOOKUP(A159,'Hazard &amp; Exposure'!$B$3:$BB$193,53,FALSE)&gt;0,1,0)</f>
        <v>0</v>
      </c>
      <c r="D159" s="174">
        <f>'Indicator Date hidden2'!BB148</f>
        <v>0.57446808510638303</v>
      </c>
      <c r="E159" s="174">
        <f t="shared" si="16"/>
        <v>2</v>
      </c>
      <c r="F159" s="174">
        <f t="shared" si="17"/>
        <v>1</v>
      </c>
      <c r="G159" s="174">
        <f t="shared" si="18"/>
        <v>7.6595744680851077</v>
      </c>
      <c r="H159" s="174">
        <f t="shared" si="19"/>
        <v>3.8638297872340432</v>
      </c>
      <c r="J159" s="5"/>
    </row>
    <row r="160" spans="1:10" x14ac:dyDescent="0.25">
      <c r="A160" s="5" t="s">
        <v>306</v>
      </c>
      <c r="B160" s="5">
        <f>'Imputed and missing data hidden'!BA163</f>
        <v>2</v>
      </c>
      <c r="C160" s="5">
        <f>IF(VLOOKUP(A160,'Hazard &amp; Exposure'!$B$3:$BB$193,53,FALSE)&gt;0,1,0)</f>
        <v>0</v>
      </c>
      <c r="D160" s="174">
        <f>'Indicator Date hidden2'!BB164</f>
        <v>0.41666666666666669</v>
      </c>
      <c r="E160" s="174">
        <f t="shared" si="16"/>
        <v>1.3333333333333321</v>
      </c>
      <c r="F160" s="174">
        <f t="shared" si="17"/>
        <v>1</v>
      </c>
      <c r="G160" s="174">
        <f t="shared" si="18"/>
        <v>5.5555555555555554</v>
      </c>
      <c r="H160" s="174">
        <f t="shared" si="19"/>
        <v>2.7555555555555546</v>
      </c>
      <c r="J160" s="5"/>
    </row>
    <row r="161" spans="1:10" x14ac:dyDescent="0.25">
      <c r="A161" s="5" t="s">
        <v>287</v>
      </c>
      <c r="B161" s="5">
        <f>'Imputed and missing data hidden'!BA154</f>
        <v>5</v>
      </c>
      <c r="C161" s="5">
        <f>IF(VLOOKUP(A161,'Hazard &amp; Exposure'!$B$3:$BB$193,53,FALSE)&gt;0,1,0)</f>
        <v>0</v>
      </c>
      <c r="D161" s="174">
        <f>'Indicator Date hidden2'!BB155</f>
        <v>0.2</v>
      </c>
      <c r="E161" s="174">
        <f t="shared" si="16"/>
        <v>3.3333333333333339</v>
      </c>
      <c r="F161" s="174">
        <f t="shared" si="17"/>
        <v>1</v>
      </c>
      <c r="G161" s="174">
        <f t="shared" si="18"/>
        <v>2.6666666666666661</v>
      </c>
      <c r="H161" s="174">
        <f t="shared" si="19"/>
        <v>2.4000000000000004</v>
      </c>
      <c r="J161" s="5"/>
    </row>
    <row r="162" spans="1:10" x14ac:dyDescent="0.25">
      <c r="A162" s="5" t="s">
        <v>289</v>
      </c>
      <c r="B162" s="5">
        <f>'Imputed and missing data hidden'!BA155</f>
        <v>4</v>
      </c>
      <c r="C162" s="5">
        <f>IF(VLOOKUP(A162,'Hazard &amp; Exposure'!$B$3:$BB$193,53,FALSE)&gt;0,1,0)</f>
        <v>0</v>
      </c>
      <c r="D162" s="174">
        <f>'Indicator Date hidden2'!BB156</f>
        <v>0.2391304347826087</v>
      </c>
      <c r="E162" s="174">
        <f t="shared" ref="E162:E192" si="20">IF(B162&gt;B$197,10,10-(B$197-B162)/(B$197-B$196)*10)</f>
        <v>2.666666666666667</v>
      </c>
      <c r="F162" s="174">
        <f t="shared" ref="F162:F192" si="21">IF(C162=1,$B$199,1)</f>
        <v>1</v>
      </c>
      <c r="G162" s="174">
        <f t="shared" ref="G162:G192" si="22">IF(D162&gt;D$197,10,10-(D$197-D162)/(D$197-D$196)*10)</f>
        <v>3.1884057971014492</v>
      </c>
      <c r="H162" s="174">
        <f t="shared" ref="H162:H192" si="23">10-(12.5-AVERAGE(E162,G162)*F162)/12.5*10</f>
        <v>2.3420289855072474</v>
      </c>
      <c r="J162" s="5"/>
    </row>
    <row r="163" spans="1:10" x14ac:dyDescent="0.25">
      <c r="A163" s="5" t="s">
        <v>310</v>
      </c>
      <c r="B163" s="5">
        <f>'Imputed and missing data hidden'!BA165</f>
        <v>5</v>
      </c>
      <c r="C163" s="5">
        <f>IF(VLOOKUP(A163,'Hazard &amp; Exposure'!$B$3:$BB$193,53,FALSE)&gt;0,1,0)</f>
        <v>0</v>
      </c>
      <c r="D163" s="174">
        <f>'Indicator Date hidden2'!BB166</f>
        <v>0.22222222222222221</v>
      </c>
      <c r="E163" s="174">
        <f t="shared" si="20"/>
        <v>3.3333333333333339</v>
      </c>
      <c r="F163" s="174">
        <f t="shared" si="21"/>
        <v>1</v>
      </c>
      <c r="G163" s="174">
        <f t="shared" si="22"/>
        <v>2.9629629629629628</v>
      </c>
      <c r="H163" s="174">
        <f t="shared" si="23"/>
        <v>2.518518518518519</v>
      </c>
      <c r="J163" s="5"/>
    </row>
    <row r="164" spans="1:10" x14ac:dyDescent="0.25">
      <c r="A164" s="5" t="s">
        <v>308</v>
      </c>
      <c r="B164" s="5">
        <f>'Imputed and missing data hidden'!BA164</f>
        <v>3</v>
      </c>
      <c r="C164" s="5">
        <f>IF(VLOOKUP(A164,'Hazard &amp; Exposure'!$B$3:$BB$193,53,FALSE)&gt;0,1,0)</f>
        <v>0</v>
      </c>
      <c r="D164" s="174">
        <f>'Indicator Date hidden2'!BB165</f>
        <v>0.57446808510638303</v>
      </c>
      <c r="E164" s="174">
        <f t="shared" si="20"/>
        <v>2</v>
      </c>
      <c r="F164" s="174">
        <f t="shared" si="21"/>
        <v>1</v>
      </c>
      <c r="G164" s="174">
        <f t="shared" si="22"/>
        <v>7.6595744680851077</v>
      </c>
      <c r="H164" s="174">
        <f t="shared" si="23"/>
        <v>3.8638297872340432</v>
      </c>
      <c r="J164" s="5"/>
    </row>
    <row r="165" spans="1:10" x14ac:dyDescent="0.25">
      <c r="A165" s="5" t="s">
        <v>281</v>
      </c>
      <c r="B165" s="5">
        <f>'Imputed and missing data hidden'!BA151</f>
        <v>8</v>
      </c>
      <c r="C165" s="5">
        <f>IF(VLOOKUP(A165,'Hazard &amp; Exposure'!$B$3:$BB$193,53,FALSE)&gt;0,1,0)</f>
        <v>0</v>
      </c>
      <c r="D165" s="174">
        <f>'Indicator Date hidden2'!BB152</f>
        <v>0.47826086956521741</v>
      </c>
      <c r="E165" s="174">
        <f t="shared" si="20"/>
        <v>5.333333333333333</v>
      </c>
      <c r="F165" s="174">
        <f t="shared" si="21"/>
        <v>1</v>
      </c>
      <c r="G165" s="174">
        <f t="shared" si="22"/>
        <v>6.3768115942028984</v>
      </c>
      <c r="H165" s="174">
        <f t="shared" si="23"/>
        <v>4.6840579710144929</v>
      </c>
      <c r="J165" s="5"/>
    </row>
    <row r="166" spans="1:10" x14ac:dyDescent="0.25">
      <c r="A166" s="5" t="s">
        <v>314</v>
      </c>
      <c r="B166" s="5">
        <f>'Imputed and missing data hidden'!BA167</f>
        <v>6</v>
      </c>
      <c r="C166" s="5">
        <f>IF(VLOOKUP(A166,'Hazard &amp; Exposure'!$B$3:$BB$193,53,FALSE)&gt;0,1,0)</f>
        <v>1</v>
      </c>
      <c r="D166" s="174">
        <f>'Indicator Date hidden2'!BB168</f>
        <v>0.93617021276595747</v>
      </c>
      <c r="E166" s="174">
        <f t="shared" si="20"/>
        <v>4</v>
      </c>
      <c r="F166" s="174">
        <f t="shared" si="21"/>
        <v>1.25</v>
      </c>
      <c r="G166" s="174">
        <f t="shared" si="22"/>
        <v>10</v>
      </c>
      <c r="H166" s="174">
        <f t="shared" si="23"/>
        <v>7</v>
      </c>
      <c r="J166" s="5"/>
    </row>
    <row r="167" spans="1:10" x14ac:dyDescent="0.25">
      <c r="A167" s="5" t="s">
        <v>61</v>
      </c>
      <c r="B167" s="5">
        <f>'Imputed and missing data hidden'!BA34</f>
        <v>3</v>
      </c>
      <c r="C167" s="5">
        <f>IF(VLOOKUP(A167,'Hazard &amp; Exposure'!$B$3:$BB$193,53,FALSE)&gt;0,1,0)</f>
        <v>0</v>
      </c>
      <c r="D167" s="174">
        <f>'Indicator Date hidden2'!BB35</f>
        <v>0.23404255319148937</v>
      </c>
      <c r="E167" s="174">
        <f t="shared" si="20"/>
        <v>2</v>
      </c>
      <c r="F167" s="174">
        <f t="shared" si="21"/>
        <v>1</v>
      </c>
      <c r="G167" s="174">
        <f t="shared" si="22"/>
        <v>3.1205673758865249</v>
      </c>
      <c r="H167" s="174">
        <f t="shared" si="23"/>
        <v>2.0482269503546089</v>
      </c>
      <c r="J167" s="5"/>
    </row>
    <row r="168" spans="1:10" x14ac:dyDescent="0.25">
      <c r="A168" s="5" t="s">
        <v>321</v>
      </c>
      <c r="B168" s="5">
        <f>'Imputed and missing data hidden'!BA173</f>
        <v>0</v>
      </c>
      <c r="C168" s="5">
        <f>IF(VLOOKUP(A168,'Hazard &amp; Exposure'!$B$3:$BB$193,53,FALSE)&gt;0,1,0)</f>
        <v>0</v>
      </c>
      <c r="D168" s="174">
        <f>'Indicator Date hidden2'!BB174</f>
        <v>0.31372549019607843</v>
      </c>
      <c r="E168" s="174">
        <f t="shared" si="20"/>
        <v>0</v>
      </c>
      <c r="F168" s="174">
        <f t="shared" si="21"/>
        <v>1</v>
      </c>
      <c r="G168" s="174">
        <f t="shared" si="22"/>
        <v>4.1830065359477118</v>
      </c>
      <c r="H168" s="174">
        <f t="shared" si="23"/>
        <v>1.6732026143790844</v>
      </c>
      <c r="J168" s="5"/>
    </row>
    <row r="169" spans="1:10" x14ac:dyDescent="0.25">
      <c r="A169" s="5" t="s">
        <v>319</v>
      </c>
      <c r="B169" s="5">
        <f>'Imputed and missing data hidden'!BA170</f>
        <v>0</v>
      </c>
      <c r="C169" s="5">
        <f>IF(VLOOKUP(A169,'Hazard &amp; Exposure'!$B$3:$BB$193,53,FALSE)&gt;0,1,0)</f>
        <v>0</v>
      </c>
      <c r="D169" s="174">
        <f>'Indicator Date hidden2'!BB171</f>
        <v>0.41176470588235292</v>
      </c>
      <c r="E169" s="174">
        <f t="shared" si="20"/>
        <v>0</v>
      </c>
      <c r="F169" s="174">
        <f t="shared" si="21"/>
        <v>1</v>
      </c>
      <c r="G169" s="174">
        <f t="shared" si="22"/>
        <v>5.4901960784313726</v>
      </c>
      <c r="H169" s="174">
        <f t="shared" si="23"/>
        <v>2.1960784313725501</v>
      </c>
      <c r="J169" s="5"/>
    </row>
    <row r="170" spans="1:10" x14ac:dyDescent="0.25">
      <c r="A170" s="5" t="s">
        <v>316</v>
      </c>
      <c r="B170" s="5">
        <f>'Imputed and missing data hidden'!BA168</f>
        <v>2</v>
      </c>
      <c r="C170" s="5">
        <f>IF(VLOOKUP(A170,'Hazard &amp; Exposure'!$B$3:$BB$193,53,FALSE)&gt;0,1,0)</f>
        <v>0</v>
      </c>
      <c r="D170" s="174">
        <f>'Indicator Date hidden2'!BB169</f>
        <v>0.41666666666666669</v>
      </c>
      <c r="E170" s="174">
        <f t="shared" si="20"/>
        <v>1.3333333333333321</v>
      </c>
      <c r="F170" s="174">
        <f t="shared" si="21"/>
        <v>1</v>
      </c>
      <c r="G170" s="174">
        <f t="shared" si="22"/>
        <v>5.5555555555555554</v>
      </c>
      <c r="H170" s="174">
        <f t="shared" si="23"/>
        <v>2.7555555555555546</v>
      </c>
      <c r="J170" s="5"/>
    </row>
    <row r="171" spans="1:10" x14ac:dyDescent="0.25">
      <c r="A171" s="5" t="s">
        <v>331</v>
      </c>
      <c r="B171" s="5">
        <f>'Imputed and missing data hidden'!BA178</f>
        <v>8</v>
      </c>
      <c r="C171" s="5">
        <f>IF(VLOOKUP(A171,'Hazard &amp; Exposure'!$B$3:$BB$193,53,FALSE)&gt;0,1,0)</f>
        <v>0</v>
      </c>
      <c r="D171" s="174">
        <f>'Indicator Date hidden2'!BB179</f>
        <v>0.65853658536585369</v>
      </c>
      <c r="E171" s="174">
        <f t="shared" si="20"/>
        <v>5.333333333333333</v>
      </c>
      <c r="F171" s="174">
        <f t="shared" si="21"/>
        <v>1</v>
      </c>
      <c r="G171" s="174">
        <f t="shared" si="22"/>
        <v>8.7804878048780495</v>
      </c>
      <c r="H171" s="174">
        <f t="shared" si="23"/>
        <v>5.6455284552845528</v>
      </c>
      <c r="J171" s="5"/>
    </row>
    <row r="172" spans="1:10" x14ac:dyDescent="0.25">
      <c r="A172" s="5" t="s">
        <v>91</v>
      </c>
      <c r="B172" s="5">
        <f>'Imputed and missing data hidden'!BA172</f>
        <v>4</v>
      </c>
      <c r="C172" s="5">
        <f>IF(VLOOKUP(A172,'Hazard &amp; Exposure'!$B$3:$BB$193,53,FALSE)&gt;0,1,0)</f>
        <v>0</v>
      </c>
      <c r="D172" s="174">
        <f>'Indicator Date hidden2'!BB173</f>
        <v>0.73913043478260865</v>
      </c>
      <c r="E172" s="174">
        <f t="shared" si="20"/>
        <v>2.666666666666667</v>
      </c>
      <c r="F172" s="174">
        <f t="shared" si="21"/>
        <v>1</v>
      </c>
      <c r="G172" s="174">
        <f t="shared" si="22"/>
        <v>9.8550724637681153</v>
      </c>
      <c r="H172" s="174">
        <f t="shared" si="23"/>
        <v>5.0086956521739125</v>
      </c>
      <c r="J172" s="5"/>
    </row>
    <row r="173" spans="1:10" x14ac:dyDescent="0.25">
      <c r="A173" s="5" t="s">
        <v>323</v>
      </c>
      <c r="B173" s="5">
        <f>'Imputed and missing data hidden'!BA174</f>
        <v>8</v>
      </c>
      <c r="C173" s="5">
        <f>IF(VLOOKUP(A173,'Hazard &amp; Exposure'!$B$3:$BB$193,53,FALSE)&gt;0,1,0)</f>
        <v>0</v>
      </c>
      <c r="D173" s="174">
        <f>'Indicator Date hidden2'!BB175</f>
        <v>0.52272727272727271</v>
      </c>
      <c r="E173" s="174">
        <f t="shared" si="20"/>
        <v>5.333333333333333</v>
      </c>
      <c r="F173" s="174">
        <f t="shared" si="21"/>
        <v>1</v>
      </c>
      <c r="G173" s="174">
        <f t="shared" si="22"/>
        <v>6.9696969696969697</v>
      </c>
      <c r="H173" s="174">
        <f t="shared" si="23"/>
        <v>4.9212121212121209</v>
      </c>
      <c r="J173" s="5"/>
    </row>
    <row r="174" spans="1:10" x14ac:dyDescent="0.25">
      <c r="A174" s="5" t="s">
        <v>325</v>
      </c>
      <c r="B174" s="5">
        <f>'Imputed and missing data hidden'!BA175</f>
        <v>3</v>
      </c>
      <c r="C174" s="5">
        <f>IF(VLOOKUP(A174,'Hazard &amp; Exposure'!$B$3:$BB$193,53,FALSE)&gt;0,1,0)</f>
        <v>0</v>
      </c>
      <c r="D174" s="174">
        <f>'Indicator Date hidden2'!BB176</f>
        <v>0.72340425531914898</v>
      </c>
      <c r="E174" s="174">
        <f t="shared" si="20"/>
        <v>2</v>
      </c>
      <c r="F174" s="174">
        <f t="shared" si="21"/>
        <v>1</v>
      </c>
      <c r="G174" s="174">
        <f t="shared" si="22"/>
        <v>9.6453900709219873</v>
      </c>
      <c r="H174" s="174">
        <f t="shared" si="23"/>
        <v>4.6581560283687953</v>
      </c>
      <c r="J174" s="5"/>
    </row>
    <row r="175" spans="1:10" x14ac:dyDescent="0.25">
      <c r="A175" s="5" t="s">
        <v>327</v>
      </c>
      <c r="B175" s="5">
        <f>'Imputed and missing data hidden'!BA176</f>
        <v>1</v>
      </c>
      <c r="C175" s="5">
        <f>IF(VLOOKUP(A175,'Hazard &amp; Exposure'!$B$3:$BB$193,53,FALSE)&gt;0,1,0)</f>
        <v>0</v>
      </c>
      <c r="D175" s="174">
        <f>'Indicator Date hidden2'!BB177</f>
        <v>0.51020408163265307</v>
      </c>
      <c r="E175" s="174">
        <f t="shared" si="20"/>
        <v>0.66666666666666607</v>
      </c>
      <c r="F175" s="174">
        <f t="shared" si="21"/>
        <v>1</v>
      </c>
      <c r="G175" s="174">
        <f t="shared" si="22"/>
        <v>6.8027210884353746</v>
      </c>
      <c r="H175" s="174">
        <f t="shared" si="23"/>
        <v>2.9877551020408166</v>
      </c>
      <c r="J175" s="5"/>
    </row>
    <row r="176" spans="1:10" x14ac:dyDescent="0.25">
      <c r="A176" s="5" t="s">
        <v>329</v>
      </c>
      <c r="B176" s="5">
        <f>'Imputed and missing data hidden'!BA177</f>
        <v>2</v>
      </c>
      <c r="C176" s="5">
        <f>IF(VLOOKUP(A176,'Hazard &amp; Exposure'!$B$3:$BB$193,53,FALSE)&gt;0,1,0)</f>
        <v>1</v>
      </c>
      <c r="D176" s="174">
        <f>'Indicator Date hidden2'!BB178</f>
        <v>0.20408163265306123</v>
      </c>
      <c r="E176" s="174">
        <f t="shared" si="20"/>
        <v>1.3333333333333321</v>
      </c>
      <c r="F176" s="174">
        <f t="shared" si="21"/>
        <v>1.25</v>
      </c>
      <c r="G176" s="174">
        <f t="shared" si="22"/>
        <v>2.7210884353741491</v>
      </c>
      <c r="H176" s="174">
        <f t="shared" si="23"/>
        <v>2.0272108843537406</v>
      </c>
      <c r="J176" s="5"/>
    </row>
    <row r="177" spans="1:10" x14ac:dyDescent="0.25">
      <c r="A177" s="5" t="s">
        <v>333</v>
      </c>
      <c r="B177" s="5">
        <f>'Imputed and missing data hidden'!BA179</f>
        <v>15</v>
      </c>
      <c r="C177" s="5">
        <f>IF(VLOOKUP(A177,'Hazard &amp; Exposure'!$B$3:$BB$193,53,FALSE)&gt;0,1,0)</f>
        <v>0</v>
      </c>
      <c r="D177" s="174">
        <f>'Indicator Date hidden2'!BB180</f>
        <v>0.48648648648648651</v>
      </c>
      <c r="E177" s="174">
        <f t="shared" si="20"/>
        <v>10</v>
      </c>
      <c r="F177" s="174">
        <f t="shared" si="21"/>
        <v>1</v>
      </c>
      <c r="G177" s="174">
        <f t="shared" si="22"/>
        <v>6.4864864864864868</v>
      </c>
      <c r="H177" s="174">
        <f t="shared" si="23"/>
        <v>6.5945945945945947</v>
      </c>
      <c r="J177" s="5"/>
    </row>
    <row r="178" spans="1:10" x14ac:dyDescent="0.25">
      <c r="A178" s="5" t="s">
        <v>318</v>
      </c>
      <c r="B178" s="5">
        <f>'Imputed and missing data hidden'!BA169</f>
        <v>0</v>
      </c>
      <c r="C178" s="5">
        <f>IF(VLOOKUP(A178,'Hazard &amp; Exposure'!$B$3:$BB$193,53,FALSE)&gt;0,1,0)</f>
        <v>0</v>
      </c>
      <c r="D178" s="174">
        <f>'Indicator Date hidden2'!BB170</f>
        <v>0.42</v>
      </c>
      <c r="E178" s="174">
        <f t="shared" si="20"/>
        <v>0</v>
      </c>
      <c r="F178" s="174">
        <f t="shared" si="21"/>
        <v>1</v>
      </c>
      <c r="G178" s="174">
        <f t="shared" si="22"/>
        <v>5.6</v>
      </c>
      <c r="H178" s="174">
        <f t="shared" si="23"/>
        <v>2.2400000000000011</v>
      </c>
      <c r="J178" s="5"/>
    </row>
    <row r="179" spans="1:10" x14ac:dyDescent="0.25">
      <c r="A179" s="5" t="s">
        <v>335</v>
      </c>
      <c r="B179" s="5">
        <f>'Imputed and missing data hidden'!BA180</f>
        <v>1</v>
      </c>
      <c r="C179" s="5">
        <f>IF(VLOOKUP(A179,'Hazard &amp; Exposure'!$B$3:$BB$193,53,FALSE)&gt;0,1,0)</f>
        <v>0</v>
      </c>
      <c r="D179" s="174">
        <f>'Indicator Date hidden2'!BB181</f>
        <v>0.36</v>
      </c>
      <c r="E179" s="174">
        <f t="shared" si="20"/>
        <v>0.66666666666666607</v>
      </c>
      <c r="F179" s="174">
        <f t="shared" si="21"/>
        <v>1</v>
      </c>
      <c r="G179" s="174">
        <f t="shared" si="22"/>
        <v>4.8</v>
      </c>
      <c r="H179" s="174">
        <f t="shared" si="23"/>
        <v>2.1866666666666656</v>
      </c>
      <c r="J179" s="5"/>
    </row>
    <row r="180" spans="1:10" x14ac:dyDescent="0.25">
      <c r="A180" s="5" t="s">
        <v>337</v>
      </c>
      <c r="B180" s="5">
        <f>'Imputed and missing data hidden'!BA181</f>
        <v>3</v>
      </c>
      <c r="C180" s="5">
        <f>IF(VLOOKUP(A180,'Hazard &amp; Exposure'!$B$3:$BB$193,53,FALSE)&gt;0,1,0)</f>
        <v>1</v>
      </c>
      <c r="D180" s="174">
        <f>'Indicator Date hidden2'!BB182</f>
        <v>0.20833333333333334</v>
      </c>
      <c r="E180" s="174">
        <f t="shared" si="20"/>
        <v>2</v>
      </c>
      <c r="F180" s="174">
        <f t="shared" si="21"/>
        <v>1.25</v>
      </c>
      <c r="G180" s="174">
        <f t="shared" si="22"/>
        <v>2.7777777777777777</v>
      </c>
      <c r="H180" s="174">
        <f t="shared" si="23"/>
        <v>2.3888888888888884</v>
      </c>
      <c r="J180" s="5"/>
    </row>
    <row r="181" spans="1:10" x14ac:dyDescent="0.25">
      <c r="A181" s="5" t="s">
        <v>344</v>
      </c>
      <c r="B181" s="5">
        <f>'Imputed and missing data hidden'!BA185</f>
        <v>2</v>
      </c>
      <c r="C181" s="5">
        <f>IF(VLOOKUP(A181,'Hazard &amp; Exposure'!$B$3:$BB$193,53,FALSE)&gt;0,1,0)</f>
        <v>0</v>
      </c>
      <c r="D181" s="174">
        <f>'Indicator Date hidden2'!BB186</f>
        <v>0.35416666666666669</v>
      </c>
      <c r="E181" s="174">
        <f t="shared" si="20"/>
        <v>1.3333333333333321</v>
      </c>
      <c r="F181" s="174">
        <f t="shared" si="21"/>
        <v>1</v>
      </c>
      <c r="G181" s="174">
        <f t="shared" si="22"/>
        <v>4.7222222222222223</v>
      </c>
      <c r="H181" s="174">
        <f t="shared" si="23"/>
        <v>2.4222222222222207</v>
      </c>
      <c r="J181" s="5"/>
    </row>
    <row r="182" spans="1:10" x14ac:dyDescent="0.25">
      <c r="A182" s="5" t="s">
        <v>342</v>
      </c>
      <c r="B182" s="5">
        <f>'Imputed and missing data hidden'!BA184</f>
        <v>5</v>
      </c>
      <c r="C182" s="5">
        <f>IF(VLOOKUP(A182,'Hazard &amp; Exposure'!$B$3:$BB$193,53,FALSE)&gt;0,1,0)</f>
        <v>0</v>
      </c>
      <c r="D182" s="174">
        <f>'Indicator Date hidden2'!BB185</f>
        <v>0.33333333333333331</v>
      </c>
      <c r="E182" s="174">
        <f t="shared" si="20"/>
        <v>3.3333333333333339</v>
      </c>
      <c r="F182" s="174">
        <f t="shared" si="21"/>
        <v>1</v>
      </c>
      <c r="G182" s="174">
        <f t="shared" si="22"/>
        <v>4.4444444444444446</v>
      </c>
      <c r="H182" s="174">
        <f t="shared" si="23"/>
        <v>3.1111111111111107</v>
      </c>
      <c r="J182" s="5"/>
    </row>
    <row r="183" spans="1:10" x14ac:dyDescent="0.25">
      <c r="A183" s="5" t="s">
        <v>346</v>
      </c>
      <c r="B183" s="5">
        <f>'Imputed and missing data hidden'!BA186</f>
        <v>4</v>
      </c>
      <c r="C183" s="5">
        <f>IF(VLOOKUP(A183,'Hazard &amp; Exposure'!$B$3:$BB$193,53,FALSE)&gt;0,1,0)</f>
        <v>0</v>
      </c>
      <c r="D183" s="174">
        <f>'Indicator Date hidden2'!BB187</f>
        <v>0.80434782608695654</v>
      </c>
      <c r="E183" s="174">
        <f t="shared" si="20"/>
        <v>2.666666666666667</v>
      </c>
      <c r="F183" s="174">
        <f t="shared" si="21"/>
        <v>1</v>
      </c>
      <c r="G183" s="174">
        <f t="shared" si="22"/>
        <v>10</v>
      </c>
      <c r="H183" s="174">
        <f t="shared" si="23"/>
        <v>5.0666666666666673</v>
      </c>
      <c r="J183" s="5"/>
    </row>
    <row r="184" spans="1:10" x14ac:dyDescent="0.25">
      <c r="A184" s="5" t="s">
        <v>269</v>
      </c>
      <c r="B184" s="5">
        <f>'Imputed and missing data hidden'!BA145</f>
        <v>8</v>
      </c>
      <c r="C184" s="5">
        <f>IF(VLOOKUP(A184,'Hazard &amp; Exposure'!$B$3:$BB$193,53,FALSE)&gt;0,1,0)</f>
        <v>0</v>
      </c>
      <c r="D184" s="174">
        <f>'Indicator Date hidden2'!BB146</f>
        <v>0.48837209302325579</v>
      </c>
      <c r="E184" s="174">
        <f t="shared" si="20"/>
        <v>5.333333333333333</v>
      </c>
      <c r="F184" s="174">
        <f t="shared" si="21"/>
        <v>1</v>
      </c>
      <c r="G184" s="174">
        <f t="shared" si="22"/>
        <v>6.5116279069767442</v>
      </c>
      <c r="H184" s="174">
        <f t="shared" si="23"/>
        <v>4.7379844961240316</v>
      </c>
      <c r="J184" s="5"/>
    </row>
    <row r="185" spans="1:10" x14ac:dyDescent="0.25">
      <c r="A185" s="5" t="s">
        <v>350</v>
      </c>
      <c r="B185" s="5">
        <f>'Imputed and missing data hidden'!BA188</f>
        <v>3</v>
      </c>
      <c r="C185" s="5">
        <f>IF(VLOOKUP(A185,'Hazard &amp; Exposure'!$B$3:$BB$193,53,FALSE)&gt;0,1,0)</f>
        <v>0</v>
      </c>
      <c r="D185" s="174">
        <f>'Indicator Date hidden2'!BB189</f>
        <v>0.38297872340425532</v>
      </c>
      <c r="E185" s="174">
        <f t="shared" si="20"/>
        <v>2</v>
      </c>
      <c r="F185" s="174">
        <f t="shared" si="21"/>
        <v>1</v>
      </c>
      <c r="G185" s="174">
        <f t="shared" si="22"/>
        <v>5.1063829787234045</v>
      </c>
      <c r="H185" s="174">
        <f t="shared" si="23"/>
        <v>2.8425531914893609</v>
      </c>
      <c r="J185" s="5"/>
    </row>
    <row r="186" spans="1:10" x14ac:dyDescent="0.25">
      <c r="A186" s="5" t="s">
        <v>351</v>
      </c>
      <c r="B186" s="5">
        <f>'Imputed and missing data hidden'!BA189</f>
        <v>2</v>
      </c>
      <c r="C186" s="5">
        <f>IF(VLOOKUP(A186,'Hazard &amp; Exposure'!$B$3:$BB$193,53,FALSE)&gt;0,1,0)</f>
        <v>0</v>
      </c>
      <c r="D186" s="174">
        <f>'Indicator Date hidden2'!BB190</f>
        <v>0.22916666666666666</v>
      </c>
      <c r="E186" s="174">
        <f t="shared" si="20"/>
        <v>1.3333333333333321</v>
      </c>
      <c r="F186" s="174">
        <f t="shared" si="21"/>
        <v>1</v>
      </c>
      <c r="G186" s="174">
        <f t="shared" si="22"/>
        <v>3.0555555555555545</v>
      </c>
      <c r="H186" s="174">
        <f t="shared" si="23"/>
        <v>1.7555555555555546</v>
      </c>
      <c r="J186" s="5"/>
    </row>
    <row r="187" spans="1:10" x14ac:dyDescent="0.25">
      <c r="A187" s="5" t="s">
        <v>348</v>
      </c>
      <c r="B187" s="5">
        <f>'Imputed and missing data hidden'!BA187</f>
        <v>5</v>
      </c>
      <c r="C187" s="5">
        <f>IF(VLOOKUP(A187,'Hazard &amp; Exposure'!$B$3:$BB$193,53,FALSE)&gt;0,1,0)</f>
        <v>0</v>
      </c>
      <c r="D187" s="174">
        <f>'Indicator Date hidden2'!BB188</f>
        <v>0.64444444444444449</v>
      </c>
      <c r="E187" s="174">
        <f t="shared" si="20"/>
        <v>3.3333333333333339</v>
      </c>
      <c r="F187" s="174">
        <f t="shared" si="21"/>
        <v>1</v>
      </c>
      <c r="G187" s="174">
        <f t="shared" si="22"/>
        <v>8.5925925925925934</v>
      </c>
      <c r="H187" s="174">
        <f t="shared" si="23"/>
        <v>4.7703703703703715</v>
      </c>
      <c r="J187" s="5"/>
    </row>
    <row r="188" spans="1:10" x14ac:dyDescent="0.25">
      <c r="A188" s="5" t="s">
        <v>271</v>
      </c>
      <c r="B188" s="5">
        <f>'Imputed and missing data hidden'!BA146</f>
        <v>7</v>
      </c>
      <c r="C188" s="5">
        <f>IF(VLOOKUP(A188,'Hazard &amp; Exposure'!$B$3:$BB$193,53,FALSE)&gt;0,1,0)</f>
        <v>0</v>
      </c>
      <c r="D188" s="174">
        <f>'Indicator Date hidden2'!BB147</f>
        <v>0.5</v>
      </c>
      <c r="E188" s="174">
        <f t="shared" si="20"/>
        <v>4.666666666666667</v>
      </c>
      <c r="F188" s="174">
        <f t="shared" si="21"/>
        <v>1</v>
      </c>
      <c r="G188" s="174">
        <f t="shared" si="22"/>
        <v>6.666666666666667</v>
      </c>
      <c r="H188" s="174">
        <f t="shared" si="23"/>
        <v>4.5333333333333332</v>
      </c>
      <c r="J188" s="5"/>
    </row>
    <row r="189" spans="1:10" x14ac:dyDescent="0.25">
      <c r="A189" s="5" t="s">
        <v>352</v>
      </c>
      <c r="B189" s="5">
        <f>'Imputed and missing data hidden'!BA190</f>
        <v>0</v>
      </c>
      <c r="C189" s="5">
        <f>IF(VLOOKUP(A189,'Hazard &amp; Exposure'!$B$3:$BB$193,53,FALSE)&gt;0,1,0)</f>
        <v>1</v>
      </c>
      <c r="D189" s="174">
        <f>'Indicator Date hidden2'!BB191</f>
        <v>0.6470588235294118</v>
      </c>
      <c r="E189" s="174">
        <f t="shared" si="20"/>
        <v>0</v>
      </c>
      <c r="F189" s="174">
        <f t="shared" si="21"/>
        <v>1.25</v>
      </c>
      <c r="G189" s="174">
        <f t="shared" si="22"/>
        <v>8.6274509803921582</v>
      </c>
      <c r="H189" s="174">
        <f t="shared" si="23"/>
        <v>4.3137254901960791</v>
      </c>
      <c r="J189" s="5"/>
    </row>
    <row r="190" spans="1:10" x14ac:dyDescent="0.25">
      <c r="A190" s="5" t="s">
        <v>295</v>
      </c>
      <c r="B190" s="5">
        <f>'Imputed and missing data hidden'!BA158</f>
        <v>0</v>
      </c>
      <c r="C190" s="5">
        <f>IF(VLOOKUP(A190,'Hazard &amp; Exposure'!$B$3:$BB$193,53,FALSE)&gt;0,1,0)</f>
        <v>0</v>
      </c>
      <c r="D190" s="174">
        <f>'Indicator Date hidden2'!BB159</f>
        <v>0.2</v>
      </c>
      <c r="E190" s="174">
        <f t="shared" si="20"/>
        <v>0</v>
      </c>
      <c r="F190" s="174">
        <f t="shared" si="21"/>
        <v>1</v>
      </c>
      <c r="G190" s="174">
        <f t="shared" si="22"/>
        <v>2.6666666666666661</v>
      </c>
      <c r="H190" s="174">
        <f t="shared" si="23"/>
        <v>1.0666666666666664</v>
      </c>
      <c r="J190" s="5"/>
    </row>
    <row r="191" spans="1:10" x14ac:dyDescent="0.25">
      <c r="A191" s="5" t="s">
        <v>354</v>
      </c>
      <c r="B191" s="5">
        <f>'Imputed and missing data hidden'!BA191</f>
        <v>0</v>
      </c>
      <c r="C191" s="5">
        <f>IF(VLOOKUP(A191,'Hazard &amp; Exposure'!$B$3:$BB$193,53,FALSE)&gt;0,1,0)</f>
        <v>0</v>
      </c>
      <c r="D191" s="174">
        <f>'Indicator Date hidden2'!BB192</f>
        <v>0.4</v>
      </c>
      <c r="E191" s="174">
        <f t="shared" si="20"/>
        <v>0</v>
      </c>
      <c r="F191" s="174">
        <f t="shared" si="21"/>
        <v>1</v>
      </c>
      <c r="G191" s="174">
        <f t="shared" si="22"/>
        <v>5.3333333333333339</v>
      </c>
      <c r="H191" s="174">
        <f t="shared" si="23"/>
        <v>2.1333333333333337</v>
      </c>
      <c r="J191" s="5"/>
    </row>
    <row r="192" spans="1:10" x14ac:dyDescent="0.25">
      <c r="A192" s="5" t="s">
        <v>356</v>
      </c>
      <c r="B192" s="5">
        <f>'Imputed and missing data hidden'!BA192</f>
        <v>3</v>
      </c>
      <c r="C192" s="5">
        <f>IF(VLOOKUP(A192,'Hazard &amp; Exposure'!$B$3:$BB$193,53,FALSE)&gt;0,1,0)</f>
        <v>0</v>
      </c>
      <c r="D192" s="174">
        <f>'Indicator Date hidden2'!BB193</f>
        <v>0.23404255319148937</v>
      </c>
      <c r="E192" s="174">
        <f t="shared" si="20"/>
        <v>2</v>
      </c>
      <c r="F192" s="174">
        <f t="shared" si="21"/>
        <v>1</v>
      </c>
      <c r="G192" s="174">
        <f t="shared" si="22"/>
        <v>3.1205673758865249</v>
      </c>
      <c r="H192" s="174">
        <f t="shared" si="23"/>
        <v>2.0482269503546089</v>
      </c>
      <c r="J192" s="5"/>
    </row>
    <row r="194" spans="1:4" x14ac:dyDescent="0.25">
      <c r="A194" s="5" t="s">
        <v>390</v>
      </c>
      <c r="B194" s="5">
        <f>MIN(B2:B192)</f>
        <v>0</v>
      </c>
      <c r="C194" s="5">
        <f t="shared" ref="C194:D194" si="24">MIN(C2:C192)</f>
        <v>0</v>
      </c>
      <c r="D194" s="5">
        <f t="shared" si="24"/>
        <v>2.3809523809523808E-2</v>
      </c>
    </row>
    <row r="195" spans="1:4" x14ac:dyDescent="0.25">
      <c r="A195" s="5" t="s">
        <v>391</v>
      </c>
      <c r="B195" s="5">
        <f>MAX(B2:B192)</f>
        <v>23</v>
      </c>
      <c r="C195" s="5">
        <f t="shared" ref="C195:D195" si="25">MAX(C2:C192)</f>
        <v>1</v>
      </c>
      <c r="D195" s="5">
        <f t="shared" si="25"/>
        <v>0.93617021276595747</v>
      </c>
    </row>
    <row r="196" spans="1:4" x14ac:dyDescent="0.25">
      <c r="A196" s="5" t="s">
        <v>390</v>
      </c>
      <c r="B196" s="5">
        <v>0</v>
      </c>
      <c r="C196" s="5">
        <v>0</v>
      </c>
      <c r="D196" s="5">
        <v>0</v>
      </c>
    </row>
    <row r="197" spans="1:4" x14ac:dyDescent="0.25">
      <c r="A197" s="5" t="s">
        <v>391</v>
      </c>
      <c r="B197" s="5">
        <v>15</v>
      </c>
      <c r="C197" s="5">
        <v>1</v>
      </c>
      <c r="D197" s="5">
        <v>0.75</v>
      </c>
    </row>
    <row r="198" spans="1:4" ht="15.75" thickBot="1" x14ac:dyDescent="0.3"/>
    <row r="199" spans="1:4" ht="15.75" thickBot="1" x14ac:dyDescent="0.3">
      <c r="A199" s="5" t="s">
        <v>1052</v>
      </c>
      <c r="B199" s="178">
        <v>1.25</v>
      </c>
    </row>
  </sheetData>
  <autoFilter ref="A1:H1">
    <sortState ref="A2:H192">
      <sortCondition ref="A1"/>
    </sortState>
  </autoFilter>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N60"/>
  <sheetViews>
    <sheetView zoomScale="90" zoomScaleNormal="90" workbookViewId="0">
      <pane xSplit="6" ySplit="2" topLeftCell="K3" activePane="bottomRight" state="frozen"/>
      <selection pane="topRight" activeCell="G1" sqref="G1"/>
      <selection pane="bottomLeft" activeCell="A3" sqref="A3"/>
      <selection pane="bottomRight" sqref="A1:N1"/>
    </sheetView>
  </sheetViews>
  <sheetFormatPr defaultRowHeight="15" x14ac:dyDescent="0.25"/>
  <cols>
    <col min="1" max="1" width="13.140625" style="20" customWidth="1"/>
    <col min="2" max="2" width="15.42578125" style="20" customWidth="1"/>
    <col min="3" max="3" width="23.42578125" style="20" customWidth="1"/>
    <col min="4" max="4" width="17.7109375" style="20" bestFit="1" customWidth="1"/>
    <col min="5" max="5" width="22" style="20" customWidth="1"/>
    <col min="6" max="6" width="24" style="20" customWidth="1"/>
    <col min="7" max="10" width="57.140625" style="20" customWidth="1"/>
    <col min="11" max="12" width="33.7109375" style="20" customWidth="1"/>
    <col min="13" max="13" width="15.28515625" style="20" customWidth="1"/>
    <col min="14" max="14" width="63.28515625" style="20" customWidth="1"/>
    <col min="15" max="16384" width="9.140625" style="20"/>
  </cols>
  <sheetData>
    <row r="1" spans="1:14" s="4" customFormat="1" x14ac:dyDescent="0.25">
      <c r="A1" s="201"/>
      <c r="B1" s="201"/>
      <c r="C1" s="201"/>
      <c r="D1" s="201"/>
      <c r="E1" s="201"/>
      <c r="F1" s="201"/>
      <c r="G1" s="201"/>
      <c r="H1" s="201"/>
      <c r="I1" s="201"/>
      <c r="J1" s="201"/>
      <c r="K1" s="201"/>
      <c r="L1" s="201"/>
      <c r="M1" s="201"/>
      <c r="N1" s="201"/>
    </row>
    <row r="2" spans="1:14" ht="15.75" thickBot="1" x14ac:dyDescent="0.3">
      <c r="A2" s="113" t="s">
        <v>493</v>
      </c>
      <c r="B2" s="113" t="s">
        <v>494</v>
      </c>
      <c r="C2" s="113" t="s">
        <v>495</v>
      </c>
      <c r="D2" s="113" t="s">
        <v>496</v>
      </c>
      <c r="E2" s="113" t="s">
        <v>936</v>
      </c>
      <c r="F2" s="113" t="s">
        <v>497</v>
      </c>
      <c r="G2" s="113" t="s">
        <v>498</v>
      </c>
      <c r="H2" s="113" t="s">
        <v>691</v>
      </c>
      <c r="I2" s="113" t="s">
        <v>692</v>
      </c>
      <c r="J2" s="113" t="s">
        <v>693</v>
      </c>
      <c r="K2" s="113" t="s">
        <v>569</v>
      </c>
      <c r="L2" s="113" t="s">
        <v>1102</v>
      </c>
      <c r="M2" s="113" t="s">
        <v>1108</v>
      </c>
      <c r="N2" s="113" t="s">
        <v>570</v>
      </c>
    </row>
    <row r="3" spans="1:14" ht="99" customHeight="1" x14ac:dyDescent="0.25">
      <c r="A3" s="136" t="s">
        <v>499</v>
      </c>
      <c r="B3" s="137" t="s">
        <v>365</v>
      </c>
      <c r="C3" s="137" t="s">
        <v>500</v>
      </c>
      <c r="D3" s="137" t="s">
        <v>881</v>
      </c>
      <c r="E3" s="139" t="s">
        <v>892</v>
      </c>
      <c r="F3" s="137" t="s">
        <v>885</v>
      </c>
      <c r="G3" s="137" t="s">
        <v>1068</v>
      </c>
      <c r="H3" s="137" t="s">
        <v>1069</v>
      </c>
      <c r="I3" s="137" t="s">
        <v>917</v>
      </c>
      <c r="J3" s="137" t="s">
        <v>918</v>
      </c>
      <c r="K3" s="137" t="s">
        <v>1126</v>
      </c>
      <c r="L3" s="137" t="s">
        <v>1127</v>
      </c>
      <c r="M3" s="137"/>
      <c r="N3" s="191" t="s">
        <v>1134</v>
      </c>
    </row>
    <row r="4" spans="1:14" ht="99" customHeight="1" x14ac:dyDescent="0.25">
      <c r="A4" s="138" t="s">
        <v>499</v>
      </c>
      <c r="B4" s="139" t="s">
        <v>365</v>
      </c>
      <c r="C4" s="139" t="s">
        <v>500</v>
      </c>
      <c r="D4" s="137" t="s">
        <v>882</v>
      </c>
      <c r="E4" s="139" t="s">
        <v>893</v>
      </c>
      <c r="F4" s="139" t="s">
        <v>886</v>
      </c>
      <c r="G4" s="139" t="s">
        <v>1070</v>
      </c>
      <c r="H4" s="139" t="s">
        <v>1071</v>
      </c>
      <c r="I4" s="139" t="s">
        <v>917</v>
      </c>
      <c r="J4" s="137" t="s">
        <v>919</v>
      </c>
      <c r="K4" s="137" t="s">
        <v>1126</v>
      </c>
      <c r="L4" s="137" t="s">
        <v>1127</v>
      </c>
      <c r="M4" s="137"/>
      <c r="N4" s="191" t="s">
        <v>1134</v>
      </c>
    </row>
    <row r="5" spans="1:14" ht="99" customHeight="1" x14ac:dyDescent="0.25">
      <c r="A5" s="138" t="s">
        <v>499</v>
      </c>
      <c r="B5" s="139" t="s">
        <v>365</v>
      </c>
      <c r="C5" s="139" t="s">
        <v>500</v>
      </c>
      <c r="D5" s="139" t="s">
        <v>883</v>
      </c>
      <c r="E5" s="139" t="s">
        <v>890</v>
      </c>
      <c r="F5" s="139" t="s">
        <v>887</v>
      </c>
      <c r="G5" s="137" t="s">
        <v>1072</v>
      </c>
      <c r="H5" s="139" t="s">
        <v>1073</v>
      </c>
      <c r="I5" s="139" t="s">
        <v>920</v>
      </c>
      <c r="J5" s="137" t="s">
        <v>918</v>
      </c>
      <c r="K5" s="137" t="s">
        <v>1126</v>
      </c>
      <c r="L5" s="137" t="s">
        <v>1127</v>
      </c>
      <c r="M5" s="137"/>
      <c r="N5" s="191" t="s">
        <v>1134</v>
      </c>
    </row>
    <row r="6" spans="1:14" ht="99" customHeight="1" x14ac:dyDescent="0.25">
      <c r="A6" s="138" t="s">
        <v>499</v>
      </c>
      <c r="B6" s="139" t="s">
        <v>365</v>
      </c>
      <c r="C6" s="139" t="s">
        <v>500</v>
      </c>
      <c r="D6" s="139" t="s">
        <v>884</v>
      </c>
      <c r="E6" s="139" t="s">
        <v>891</v>
      </c>
      <c r="F6" s="139" t="s">
        <v>888</v>
      </c>
      <c r="G6" s="139" t="s">
        <v>1074</v>
      </c>
      <c r="H6" s="139" t="s">
        <v>1075</v>
      </c>
      <c r="I6" s="139" t="s">
        <v>920</v>
      </c>
      <c r="J6" s="137" t="s">
        <v>918</v>
      </c>
      <c r="K6" s="137" t="s">
        <v>1126</v>
      </c>
      <c r="L6" s="137" t="s">
        <v>1127</v>
      </c>
      <c r="M6" s="137"/>
      <c r="N6" s="191" t="s">
        <v>1134</v>
      </c>
    </row>
    <row r="7" spans="1:14" ht="99" customHeight="1" x14ac:dyDescent="0.25">
      <c r="A7" s="138" t="s">
        <v>499</v>
      </c>
      <c r="B7" s="139" t="s">
        <v>365</v>
      </c>
      <c r="C7" s="139" t="s">
        <v>501</v>
      </c>
      <c r="D7" s="139" t="s">
        <v>929</v>
      </c>
      <c r="E7" s="139" t="s">
        <v>502</v>
      </c>
      <c r="F7" s="139" t="s">
        <v>503</v>
      </c>
      <c r="G7" s="139" t="s">
        <v>573</v>
      </c>
      <c r="H7" s="139" t="s">
        <v>620</v>
      </c>
      <c r="I7" s="139" t="s">
        <v>621</v>
      </c>
      <c r="J7" s="137" t="s">
        <v>889</v>
      </c>
      <c r="K7" s="137" t="s">
        <v>1017</v>
      </c>
      <c r="L7" s="137" t="s">
        <v>1131</v>
      </c>
      <c r="M7" s="137"/>
      <c r="N7" s="191" t="s">
        <v>1135</v>
      </c>
    </row>
    <row r="8" spans="1:14" ht="99" customHeight="1" x14ac:dyDescent="0.25">
      <c r="A8" s="138" t="s">
        <v>499</v>
      </c>
      <c r="B8" s="139" t="s">
        <v>365</v>
      </c>
      <c r="C8" s="139" t="s">
        <v>501</v>
      </c>
      <c r="D8" s="139" t="s">
        <v>930</v>
      </c>
      <c r="E8" s="139" t="s">
        <v>504</v>
      </c>
      <c r="F8" s="139" t="s">
        <v>505</v>
      </c>
      <c r="G8" s="139" t="s">
        <v>574</v>
      </c>
      <c r="H8" s="139" t="s">
        <v>622</v>
      </c>
      <c r="I8" s="139" t="s">
        <v>621</v>
      </c>
      <c r="J8" s="137" t="s">
        <v>889</v>
      </c>
      <c r="K8" s="137" t="s">
        <v>1017</v>
      </c>
      <c r="L8" s="137" t="s">
        <v>1131</v>
      </c>
      <c r="M8" s="137"/>
      <c r="N8" s="191" t="s">
        <v>1135</v>
      </c>
    </row>
    <row r="9" spans="1:14" ht="99" customHeight="1" x14ac:dyDescent="0.25">
      <c r="A9" s="138" t="s">
        <v>499</v>
      </c>
      <c r="B9" s="139" t="s">
        <v>365</v>
      </c>
      <c r="C9" s="139" t="s">
        <v>506</v>
      </c>
      <c r="D9" s="139" t="s">
        <v>931</v>
      </c>
      <c r="E9" s="139" t="s">
        <v>507</v>
      </c>
      <c r="F9" s="139" t="s">
        <v>445</v>
      </c>
      <c r="G9" s="139" t="s">
        <v>575</v>
      </c>
      <c r="H9" s="139" t="s">
        <v>623</v>
      </c>
      <c r="I9" s="139" t="s">
        <v>624</v>
      </c>
      <c r="J9" s="137" t="s">
        <v>889</v>
      </c>
      <c r="K9" s="137" t="s">
        <v>1017</v>
      </c>
      <c r="L9" s="137" t="s">
        <v>1131</v>
      </c>
      <c r="M9" s="137"/>
      <c r="N9" s="191" t="s">
        <v>1135</v>
      </c>
    </row>
    <row r="10" spans="1:14" ht="99" customHeight="1" x14ac:dyDescent="0.25">
      <c r="A10" s="138" t="s">
        <v>499</v>
      </c>
      <c r="B10" s="139" t="s">
        <v>365</v>
      </c>
      <c r="C10" s="139" t="s">
        <v>506</v>
      </c>
      <c r="D10" s="139" t="s">
        <v>932</v>
      </c>
      <c r="E10" s="139" t="s">
        <v>508</v>
      </c>
      <c r="F10" s="139" t="s">
        <v>447</v>
      </c>
      <c r="G10" s="139" t="s">
        <v>576</v>
      </c>
      <c r="H10" s="139" t="s">
        <v>625</v>
      </c>
      <c r="I10" s="139" t="s">
        <v>624</v>
      </c>
      <c r="J10" s="137" t="s">
        <v>889</v>
      </c>
      <c r="K10" s="137" t="s">
        <v>1017</v>
      </c>
      <c r="L10" s="137" t="s">
        <v>1131</v>
      </c>
      <c r="M10" s="137"/>
      <c r="N10" s="191" t="s">
        <v>1135</v>
      </c>
    </row>
    <row r="11" spans="1:14" ht="99" customHeight="1" x14ac:dyDescent="0.25">
      <c r="A11" s="138" t="s">
        <v>499</v>
      </c>
      <c r="B11" s="139" t="s">
        <v>365</v>
      </c>
      <c r="C11" s="139" t="s">
        <v>509</v>
      </c>
      <c r="D11" s="139" t="s">
        <v>510</v>
      </c>
      <c r="E11" s="139" t="s">
        <v>511</v>
      </c>
      <c r="F11" s="139" t="s">
        <v>577</v>
      </c>
      <c r="G11" s="139" t="s">
        <v>578</v>
      </c>
      <c r="H11" s="139" t="s">
        <v>626</v>
      </c>
      <c r="I11" s="139" t="s">
        <v>627</v>
      </c>
      <c r="J11" s="137" t="s">
        <v>889</v>
      </c>
      <c r="K11" s="137" t="s">
        <v>1017</v>
      </c>
      <c r="L11" s="137" t="s">
        <v>1131</v>
      </c>
      <c r="M11" s="137"/>
      <c r="N11" s="191" t="s">
        <v>1135</v>
      </c>
    </row>
    <row r="12" spans="1:14" ht="99" customHeight="1" x14ac:dyDescent="0.25">
      <c r="A12" s="138" t="s">
        <v>499</v>
      </c>
      <c r="B12" s="139" t="s">
        <v>365</v>
      </c>
      <c r="C12" s="139" t="s">
        <v>509</v>
      </c>
      <c r="D12" s="139" t="s">
        <v>512</v>
      </c>
      <c r="E12" s="139" t="s">
        <v>513</v>
      </c>
      <c r="F12" s="139" t="s">
        <v>579</v>
      </c>
      <c r="G12" s="139" t="s">
        <v>1076</v>
      </c>
      <c r="H12" s="139" t="s">
        <v>628</v>
      </c>
      <c r="I12" s="139" t="s">
        <v>627</v>
      </c>
      <c r="J12" s="137" t="s">
        <v>889</v>
      </c>
      <c r="K12" s="137" t="s">
        <v>1017</v>
      </c>
      <c r="L12" s="137" t="s">
        <v>1131</v>
      </c>
      <c r="M12" s="137"/>
      <c r="N12" s="191" t="s">
        <v>1135</v>
      </c>
    </row>
    <row r="13" spans="1:14" ht="99" customHeight="1" x14ac:dyDescent="0.25">
      <c r="A13" s="138" t="s">
        <v>499</v>
      </c>
      <c r="B13" s="139" t="s">
        <v>365</v>
      </c>
      <c r="C13" s="139" t="s">
        <v>509</v>
      </c>
      <c r="D13" s="139" t="s">
        <v>927</v>
      </c>
      <c r="E13" s="139" t="s">
        <v>894</v>
      </c>
      <c r="F13" s="139" t="s">
        <v>898</v>
      </c>
      <c r="G13" s="139" t="s">
        <v>1077</v>
      </c>
      <c r="H13" s="139" t="s">
        <v>1081</v>
      </c>
      <c r="I13" s="139" t="s">
        <v>629</v>
      </c>
      <c r="J13" s="137" t="s">
        <v>889</v>
      </c>
      <c r="K13" s="137" t="s">
        <v>1017</v>
      </c>
      <c r="L13" s="137" t="s">
        <v>1128</v>
      </c>
      <c r="M13" s="137"/>
      <c r="N13" s="191" t="s">
        <v>1135</v>
      </c>
    </row>
    <row r="14" spans="1:14" ht="99" customHeight="1" x14ac:dyDescent="0.25">
      <c r="A14" s="138" t="s">
        <v>499</v>
      </c>
      <c r="B14" s="139" t="s">
        <v>365</v>
      </c>
      <c r="C14" s="139" t="s">
        <v>509</v>
      </c>
      <c r="D14" s="139" t="s">
        <v>926</v>
      </c>
      <c r="E14" s="139" t="s">
        <v>895</v>
      </c>
      <c r="F14" s="139" t="s">
        <v>899</v>
      </c>
      <c r="G14" s="139" t="s">
        <v>1078</v>
      </c>
      <c r="H14" s="139" t="s">
        <v>1082</v>
      </c>
      <c r="I14" s="139" t="s">
        <v>629</v>
      </c>
      <c r="J14" s="137" t="s">
        <v>889</v>
      </c>
      <c r="K14" s="137" t="s">
        <v>1017</v>
      </c>
      <c r="L14" s="137" t="s">
        <v>1128</v>
      </c>
      <c r="M14" s="137"/>
      <c r="N14" s="191" t="s">
        <v>1135</v>
      </c>
    </row>
    <row r="15" spans="1:14" ht="99" customHeight="1" x14ac:dyDescent="0.25">
      <c r="A15" s="138" t="s">
        <v>499</v>
      </c>
      <c r="B15" s="139" t="s">
        <v>365</v>
      </c>
      <c r="C15" s="139" t="s">
        <v>509</v>
      </c>
      <c r="D15" s="139" t="s">
        <v>927</v>
      </c>
      <c r="E15" s="139" t="s">
        <v>896</v>
      </c>
      <c r="F15" s="139" t="s">
        <v>900</v>
      </c>
      <c r="G15" s="139" t="s">
        <v>1079</v>
      </c>
      <c r="H15" s="139" t="s">
        <v>1083</v>
      </c>
      <c r="I15" s="139" t="s">
        <v>630</v>
      </c>
      <c r="J15" s="137" t="s">
        <v>889</v>
      </c>
      <c r="K15" s="137" t="s">
        <v>1017</v>
      </c>
      <c r="L15" s="137" t="s">
        <v>1128</v>
      </c>
      <c r="M15" s="137"/>
      <c r="N15" s="191" t="s">
        <v>1135</v>
      </c>
    </row>
    <row r="16" spans="1:14" ht="99" customHeight="1" x14ac:dyDescent="0.25">
      <c r="A16" s="138" t="s">
        <v>499</v>
      </c>
      <c r="B16" s="139" t="s">
        <v>365</v>
      </c>
      <c r="C16" s="139" t="s">
        <v>509</v>
      </c>
      <c r="D16" s="139" t="s">
        <v>928</v>
      </c>
      <c r="E16" s="139" t="s">
        <v>897</v>
      </c>
      <c r="F16" s="139" t="s">
        <v>901</v>
      </c>
      <c r="G16" s="139" t="s">
        <v>1080</v>
      </c>
      <c r="H16" s="139" t="s">
        <v>1084</v>
      </c>
      <c r="I16" s="139" t="s">
        <v>630</v>
      </c>
      <c r="J16" s="137" t="s">
        <v>889</v>
      </c>
      <c r="K16" s="137" t="s">
        <v>1017</v>
      </c>
      <c r="L16" s="137" t="s">
        <v>1128</v>
      </c>
      <c r="M16" s="137"/>
      <c r="N16" s="191" t="s">
        <v>1135</v>
      </c>
    </row>
    <row r="17" spans="1:14" ht="51" x14ac:dyDescent="0.25">
      <c r="A17" s="138" t="s">
        <v>499</v>
      </c>
      <c r="B17" s="139" t="s">
        <v>365</v>
      </c>
      <c r="C17" s="139" t="s">
        <v>514</v>
      </c>
      <c r="D17" s="139"/>
      <c r="E17" s="139" t="s">
        <v>826</v>
      </c>
      <c r="F17" s="139" t="s">
        <v>838</v>
      </c>
      <c r="G17" s="139" t="s">
        <v>781</v>
      </c>
      <c r="H17" s="139" t="s">
        <v>787</v>
      </c>
      <c r="I17" s="139" t="s">
        <v>631</v>
      </c>
      <c r="J17" s="139"/>
      <c r="K17" s="139" t="s">
        <v>545</v>
      </c>
      <c r="L17" s="139"/>
      <c r="M17" s="188">
        <v>43340</v>
      </c>
      <c r="N17" s="191" t="s">
        <v>1113</v>
      </c>
    </row>
    <row r="18" spans="1:14" ht="63.75" x14ac:dyDescent="0.25">
      <c r="A18" s="138" t="s">
        <v>499</v>
      </c>
      <c r="B18" s="139" t="s">
        <v>365</v>
      </c>
      <c r="C18" s="139" t="s">
        <v>514</v>
      </c>
      <c r="D18" s="139" t="s">
        <v>933</v>
      </c>
      <c r="E18" s="139" t="s">
        <v>819</v>
      </c>
      <c r="F18" s="139" t="s">
        <v>427</v>
      </c>
      <c r="G18" s="139" t="s">
        <v>820</v>
      </c>
      <c r="H18" s="139" t="s">
        <v>821</v>
      </c>
      <c r="I18" s="139" t="s">
        <v>631</v>
      </c>
      <c r="J18" s="139" t="s">
        <v>822</v>
      </c>
      <c r="K18" s="139" t="s">
        <v>1104</v>
      </c>
      <c r="L18" s="139" t="s">
        <v>879</v>
      </c>
      <c r="M18" s="188">
        <v>43340</v>
      </c>
      <c r="N18" s="191" t="s">
        <v>515</v>
      </c>
    </row>
    <row r="19" spans="1:14" ht="63.75" x14ac:dyDescent="0.25">
      <c r="A19" s="138" t="s">
        <v>499</v>
      </c>
      <c r="B19" s="139" t="s">
        <v>365</v>
      </c>
      <c r="C19" s="139" t="s">
        <v>514</v>
      </c>
      <c r="D19" s="139" t="s">
        <v>934</v>
      </c>
      <c r="E19" s="139" t="s">
        <v>823</v>
      </c>
      <c r="F19" s="139" t="s">
        <v>428</v>
      </c>
      <c r="G19" s="139" t="s">
        <v>824</v>
      </c>
      <c r="H19" s="139" t="s">
        <v>825</v>
      </c>
      <c r="I19" s="139" t="s">
        <v>631</v>
      </c>
      <c r="J19" s="139" t="s">
        <v>822</v>
      </c>
      <c r="K19" s="139" t="s">
        <v>1104</v>
      </c>
      <c r="L19" s="139" t="s">
        <v>879</v>
      </c>
      <c r="M19" s="188">
        <v>43340</v>
      </c>
      <c r="N19" s="191" t="s">
        <v>515</v>
      </c>
    </row>
    <row r="20" spans="1:14" ht="63.75" x14ac:dyDescent="0.25">
      <c r="A20" s="138" t="s">
        <v>499</v>
      </c>
      <c r="B20" s="139" t="s">
        <v>365</v>
      </c>
      <c r="C20" s="139" t="s">
        <v>514</v>
      </c>
      <c r="D20" s="139" t="s">
        <v>935</v>
      </c>
      <c r="E20" s="139" t="s">
        <v>831</v>
      </c>
      <c r="F20" s="139" t="s">
        <v>832</v>
      </c>
      <c r="G20" s="139" t="s">
        <v>832</v>
      </c>
      <c r="H20" s="139" t="s">
        <v>833</v>
      </c>
      <c r="I20" s="139" t="s">
        <v>631</v>
      </c>
      <c r="J20" s="139" t="s">
        <v>822</v>
      </c>
      <c r="K20" s="139" t="s">
        <v>879</v>
      </c>
      <c r="L20" s="139" t="s">
        <v>879</v>
      </c>
      <c r="M20" s="188">
        <v>43340</v>
      </c>
      <c r="N20" s="191" t="s">
        <v>515</v>
      </c>
    </row>
    <row r="21" spans="1:14" ht="38.25" x14ac:dyDescent="0.25">
      <c r="A21" s="138" t="s">
        <v>499</v>
      </c>
      <c r="B21" s="139" t="s">
        <v>366</v>
      </c>
      <c r="C21" s="139" t="s">
        <v>773</v>
      </c>
      <c r="D21" s="139" t="s">
        <v>796</v>
      </c>
      <c r="E21" s="139" t="s">
        <v>829</v>
      </c>
      <c r="F21" s="139" t="s">
        <v>830</v>
      </c>
      <c r="G21" s="139" t="s">
        <v>830</v>
      </c>
      <c r="H21" s="139" t="s">
        <v>805</v>
      </c>
      <c r="I21" s="139" t="s">
        <v>785</v>
      </c>
      <c r="J21" s="139"/>
      <c r="K21" s="139" t="s">
        <v>806</v>
      </c>
      <c r="L21" s="139"/>
      <c r="M21" s="188">
        <v>43174</v>
      </c>
      <c r="N21" s="191" t="s">
        <v>807</v>
      </c>
    </row>
    <row r="22" spans="1:14" ht="38.25" x14ac:dyDescent="0.25">
      <c r="A22" s="138" t="s">
        <v>499</v>
      </c>
      <c r="B22" s="139" t="s">
        <v>366</v>
      </c>
      <c r="C22" s="139" t="s">
        <v>773</v>
      </c>
      <c r="D22" s="139" t="s">
        <v>796</v>
      </c>
      <c r="E22" s="139" t="s">
        <v>827</v>
      </c>
      <c r="F22" s="139" t="s">
        <v>828</v>
      </c>
      <c r="G22" s="139" t="s">
        <v>828</v>
      </c>
      <c r="H22" s="139" t="s">
        <v>805</v>
      </c>
      <c r="I22" s="139" t="s">
        <v>785</v>
      </c>
      <c r="J22" s="139"/>
      <c r="K22" s="139" t="s">
        <v>806</v>
      </c>
      <c r="L22" s="139"/>
      <c r="M22" s="188">
        <v>43174</v>
      </c>
      <c r="N22" s="191" t="s">
        <v>807</v>
      </c>
    </row>
    <row r="23" spans="1:14" ht="25.5" x14ac:dyDescent="0.25">
      <c r="A23" s="138" t="s">
        <v>499</v>
      </c>
      <c r="B23" s="139" t="s">
        <v>366</v>
      </c>
      <c r="C23" s="139" t="s">
        <v>773</v>
      </c>
      <c r="D23" s="139" t="s">
        <v>804</v>
      </c>
      <c r="E23" s="139" t="s">
        <v>808</v>
      </c>
      <c r="F23" s="139" t="s">
        <v>793</v>
      </c>
      <c r="G23" s="139" t="s">
        <v>793</v>
      </c>
      <c r="H23" s="139" t="s">
        <v>803</v>
      </c>
      <c r="I23" s="139" t="s">
        <v>785</v>
      </c>
      <c r="J23" s="139"/>
      <c r="K23" s="139" t="s">
        <v>1130</v>
      </c>
      <c r="L23" s="139"/>
      <c r="M23" s="188">
        <v>43298</v>
      </c>
      <c r="N23" s="191" t="s">
        <v>1093</v>
      </c>
    </row>
    <row r="24" spans="1:14" ht="38.25" x14ac:dyDescent="0.25">
      <c r="A24" s="138" t="s">
        <v>499</v>
      </c>
      <c r="B24" s="139" t="s">
        <v>366</v>
      </c>
      <c r="C24" s="139" t="s">
        <v>773</v>
      </c>
      <c r="D24" s="139" t="s">
        <v>804</v>
      </c>
      <c r="E24" s="139" t="s">
        <v>809</v>
      </c>
      <c r="F24" s="139" t="s">
        <v>794</v>
      </c>
      <c r="G24" s="139" t="s">
        <v>794</v>
      </c>
      <c r="H24" s="139" t="s">
        <v>803</v>
      </c>
      <c r="I24" s="139" t="s">
        <v>785</v>
      </c>
      <c r="J24" s="139"/>
      <c r="K24" s="139" t="s">
        <v>1130</v>
      </c>
      <c r="L24" s="139"/>
      <c r="M24" s="188">
        <v>43298</v>
      </c>
      <c r="N24" s="191" t="s">
        <v>1093</v>
      </c>
    </row>
    <row r="25" spans="1:14" ht="38.25" x14ac:dyDescent="0.25">
      <c r="A25" s="140" t="s">
        <v>383</v>
      </c>
      <c r="B25" s="139" t="s">
        <v>517</v>
      </c>
      <c r="C25" s="139" t="s">
        <v>518</v>
      </c>
      <c r="D25" s="139"/>
      <c r="E25" s="139" t="s">
        <v>519</v>
      </c>
      <c r="F25" s="139" t="s">
        <v>386</v>
      </c>
      <c r="G25" s="139" t="s">
        <v>386</v>
      </c>
      <c r="H25" s="139" t="s">
        <v>782</v>
      </c>
      <c r="I25" s="139" t="s">
        <v>632</v>
      </c>
      <c r="J25" s="139"/>
      <c r="K25" s="139" t="s">
        <v>520</v>
      </c>
      <c r="L25" s="139"/>
      <c r="M25" s="188">
        <v>43340</v>
      </c>
      <c r="N25" s="191" t="s">
        <v>1098</v>
      </c>
    </row>
    <row r="26" spans="1:14" ht="63.75" x14ac:dyDescent="0.25">
      <c r="A26" s="140" t="s">
        <v>383</v>
      </c>
      <c r="B26" s="139" t="s">
        <v>517</v>
      </c>
      <c r="C26" s="139" t="s">
        <v>518</v>
      </c>
      <c r="D26" s="139"/>
      <c r="E26" s="139" t="s">
        <v>521</v>
      </c>
      <c r="F26" s="139" t="s">
        <v>387</v>
      </c>
      <c r="G26" s="139" t="s">
        <v>387</v>
      </c>
      <c r="H26" s="139" t="s">
        <v>783</v>
      </c>
      <c r="I26" s="139" t="s">
        <v>633</v>
      </c>
      <c r="J26" s="139"/>
      <c r="K26" s="139" t="s">
        <v>520</v>
      </c>
      <c r="L26" s="139"/>
      <c r="M26" s="188">
        <v>43340</v>
      </c>
      <c r="N26" s="191" t="s">
        <v>1097</v>
      </c>
    </row>
    <row r="27" spans="1:14" ht="89.25" x14ac:dyDescent="0.25">
      <c r="A27" s="140" t="s">
        <v>383</v>
      </c>
      <c r="B27" s="139" t="s">
        <v>517</v>
      </c>
      <c r="C27" s="139" t="s">
        <v>399</v>
      </c>
      <c r="D27" s="139"/>
      <c r="E27" s="139" t="s">
        <v>522</v>
      </c>
      <c r="F27" s="139" t="s">
        <v>385</v>
      </c>
      <c r="G27" s="139" t="s">
        <v>385</v>
      </c>
      <c r="H27" s="139" t="s">
        <v>634</v>
      </c>
      <c r="I27" s="139" t="s">
        <v>635</v>
      </c>
      <c r="J27" s="139"/>
      <c r="K27" s="139" t="s">
        <v>520</v>
      </c>
      <c r="L27" s="139"/>
      <c r="M27" s="188">
        <v>43340</v>
      </c>
      <c r="N27" s="191" t="s">
        <v>1099</v>
      </c>
    </row>
    <row r="28" spans="1:14" ht="63.75" x14ac:dyDescent="0.25">
      <c r="A28" s="140" t="s">
        <v>383</v>
      </c>
      <c r="B28" s="139" t="s">
        <v>517</v>
      </c>
      <c r="C28" s="139" t="s">
        <v>399</v>
      </c>
      <c r="D28" s="139"/>
      <c r="E28" s="139" t="s">
        <v>523</v>
      </c>
      <c r="F28" s="139" t="s">
        <v>524</v>
      </c>
      <c r="G28" s="139" t="s">
        <v>524</v>
      </c>
      <c r="H28" s="139" t="s">
        <v>636</v>
      </c>
      <c r="I28" s="139" t="s">
        <v>637</v>
      </c>
      <c r="J28" s="139"/>
      <c r="K28" s="139" t="s">
        <v>559</v>
      </c>
      <c r="L28" s="139"/>
      <c r="M28" s="188">
        <v>43340</v>
      </c>
      <c r="N28" s="191" t="s">
        <v>766</v>
      </c>
    </row>
    <row r="29" spans="1:14" ht="38.25" x14ac:dyDescent="0.25">
      <c r="A29" s="140" t="s">
        <v>383</v>
      </c>
      <c r="B29" s="139" t="s">
        <v>517</v>
      </c>
      <c r="C29" s="139" t="s">
        <v>525</v>
      </c>
      <c r="D29" s="139" t="s">
        <v>422</v>
      </c>
      <c r="E29" s="139" t="s">
        <v>526</v>
      </c>
      <c r="F29" s="139" t="s">
        <v>527</v>
      </c>
      <c r="G29" s="139" t="s">
        <v>580</v>
      </c>
      <c r="H29" s="139" t="s">
        <v>638</v>
      </c>
      <c r="I29" s="139" t="s">
        <v>639</v>
      </c>
      <c r="J29" s="139"/>
      <c r="K29" s="139" t="s">
        <v>528</v>
      </c>
      <c r="L29" s="139"/>
      <c r="M29" s="188">
        <v>43340</v>
      </c>
      <c r="N29" s="191" t="s">
        <v>1100</v>
      </c>
    </row>
    <row r="30" spans="1:14" ht="114.75" x14ac:dyDescent="0.25">
      <c r="A30" s="140" t="s">
        <v>383</v>
      </c>
      <c r="B30" s="139" t="s">
        <v>517</v>
      </c>
      <c r="C30" s="139" t="s">
        <v>525</v>
      </c>
      <c r="D30" s="139" t="s">
        <v>422</v>
      </c>
      <c r="E30" s="139" t="s">
        <v>529</v>
      </c>
      <c r="F30" s="139" t="s">
        <v>395</v>
      </c>
      <c r="G30" s="139" t="s">
        <v>395</v>
      </c>
      <c r="H30" s="139" t="s">
        <v>784</v>
      </c>
      <c r="I30" s="139" t="s">
        <v>639</v>
      </c>
      <c r="J30" s="139"/>
      <c r="K30" s="139" t="s">
        <v>559</v>
      </c>
      <c r="L30" s="139"/>
      <c r="M30" s="188">
        <v>43340</v>
      </c>
      <c r="N30" s="191" t="s">
        <v>530</v>
      </c>
    </row>
    <row r="31" spans="1:14" ht="51" x14ac:dyDescent="0.25">
      <c r="A31" s="140" t="s">
        <v>383</v>
      </c>
      <c r="B31" s="139" t="s">
        <v>412</v>
      </c>
      <c r="C31" s="139" t="s">
        <v>398</v>
      </c>
      <c r="D31" s="139"/>
      <c r="E31" s="139" t="s">
        <v>534</v>
      </c>
      <c r="F31" s="139" t="s">
        <v>486</v>
      </c>
      <c r="G31" s="139" t="s">
        <v>486</v>
      </c>
      <c r="H31" s="139" t="s">
        <v>640</v>
      </c>
      <c r="I31" s="139" t="s">
        <v>641</v>
      </c>
      <c r="J31" s="139"/>
      <c r="K31" s="139" t="s">
        <v>1012</v>
      </c>
      <c r="L31" s="139" t="s">
        <v>1110</v>
      </c>
      <c r="M31" s="188">
        <v>43340</v>
      </c>
      <c r="N31" s="191" t="s">
        <v>1109</v>
      </c>
    </row>
    <row r="32" spans="1:14" ht="76.5" x14ac:dyDescent="0.25">
      <c r="A32" s="140" t="s">
        <v>383</v>
      </c>
      <c r="B32" s="139" t="s">
        <v>412</v>
      </c>
      <c r="C32" s="139" t="s">
        <v>398</v>
      </c>
      <c r="D32" s="139"/>
      <c r="E32" s="139" t="s">
        <v>537</v>
      </c>
      <c r="F32" s="139" t="s">
        <v>485</v>
      </c>
      <c r="G32" s="139" t="s">
        <v>485</v>
      </c>
      <c r="H32" s="139" t="s">
        <v>640</v>
      </c>
      <c r="I32" s="139" t="s">
        <v>641</v>
      </c>
      <c r="J32" s="139" t="s">
        <v>642</v>
      </c>
      <c r="K32" s="139" t="s">
        <v>538</v>
      </c>
      <c r="L32" s="139" t="s">
        <v>1111</v>
      </c>
      <c r="M32" s="188">
        <v>43340</v>
      </c>
      <c r="N32" s="191" t="s">
        <v>539</v>
      </c>
    </row>
    <row r="33" spans="1:14" ht="51" x14ac:dyDescent="0.25">
      <c r="A33" s="140" t="s">
        <v>383</v>
      </c>
      <c r="B33" s="139" t="s">
        <v>412</v>
      </c>
      <c r="C33" s="139" t="s">
        <v>398</v>
      </c>
      <c r="D33" s="139"/>
      <c r="E33" s="139" t="s">
        <v>581</v>
      </c>
      <c r="F33" s="139" t="s">
        <v>540</v>
      </c>
      <c r="G33" s="139" t="s">
        <v>540</v>
      </c>
      <c r="H33" s="139" t="s">
        <v>640</v>
      </c>
      <c r="I33" s="139" t="s">
        <v>641</v>
      </c>
      <c r="J33" s="139"/>
      <c r="K33" s="139" t="s">
        <v>535</v>
      </c>
      <c r="L33" s="139"/>
      <c r="M33" s="188">
        <v>43340</v>
      </c>
      <c r="N33" s="191" t="s">
        <v>536</v>
      </c>
    </row>
    <row r="34" spans="1:14" ht="51" x14ac:dyDescent="0.25">
      <c r="A34" s="140" t="s">
        <v>383</v>
      </c>
      <c r="B34" s="139" t="s">
        <v>412</v>
      </c>
      <c r="C34" s="139" t="s">
        <v>423</v>
      </c>
      <c r="D34" s="139" t="s">
        <v>571</v>
      </c>
      <c r="E34" s="139" t="s">
        <v>582</v>
      </c>
      <c r="F34" s="139" t="s">
        <v>583</v>
      </c>
      <c r="G34" s="139" t="s">
        <v>584</v>
      </c>
      <c r="H34" s="139" t="s">
        <v>643</v>
      </c>
      <c r="I34" s="139" t="s">
        <v>644</v>
      </c>
      <c r="J34" s="139" t="s">
        <v>645</v>
      </c>
      <c r="K34" s="139" t="s">
        <v>541</v>
      </c>
      <c r="L34" s="139"/>
      <c r="M34" s="188">
        <v>43340</v>
      </c>
      <c r="N34" s="191" t="s">
        <v>542</v>
      </c>
    </row>
    <row r="35" spans="1:14" ht="51" x14ac:dyDescent="0.25">
      <c r="A35" s="140" t="s">
        <v>383</v>
      </c>
      <c r="B35" s="139" t="s">
        <v>412</v>
      </c>
      <c r="C35" s="139" t="s">
        <v>423</v>
      </c>
      <c r="D35" s="139" t="s">
        <v>571</v>
      </c>
      <c r="E35" s="139" t="s">
        <v>585</v>
      </c>
      <c r="F35" s="139" t="s">
        <v>407</v>
      </c>
      <c r="G35" s="139" t="s">
        <v>586</v>
      </c>
      <c r="H35" s="139" t="s">
        <v>646</v>
      </c>
      <c r="I35" s="139" t="s">
        <v>647</v>
      </c>
      <c r="J35" s="139" t="s">
        <v>648</v>
      </c>
      <c r="K35" s="139" t="s">
        <v>949</v>
      </c>
      <c r="L35" s="139"/>
      <c r="M35" s="188">
        <v>43340</v>
      </c>
      <c r="N35" s="191" t="s">
        <v>948</v>
      </c>
    </row>
    <row r="36" spans="1:14" ht="51" x14ac:dyDescent="0.25">
      <c r="A36" s="140" t="s">
        <v>383</v>
      </c>
      <c r="B36" s="139" t="s">
        <v>412</v>
      </c>
      <c r="C36" s="139" t="s">
        <v>423</v>
      </c>
      <c r="D36" s="139" t="s">
        <v>571</v>
      </c>
      <c r="E36" s="139" t="s">
        <v>587</v>
      </c>
      <c r="F36" s="139" t="s">
        <v>911</v>
      </c>
      <c r="G36" s="139" t="s">
        <v>912</v>
      </c>
      <c r="H36" s="139" t="s">
        <v>913</v>
      </c>
      <c r="I36" s="139" t="s">
        <v>649</v>
      </c>
      <c r="J36" s="139" t="s">
        <v>650</v>
      </c>
      <c r="K36" s="139" t="s">
        <v>541</v>
      </c>
      <c r="L36" s="139"/>
      <c r="M36" s="188">
        <v>43340</v>
      </c>
      <c r="N36" s="191" t="s">
        <v>542</v>
      </c>
    </row>
    <row r="37" spans="1:14" ht="127.5" x14ac:dyDescent="0.25">
      <c r="A37" s="140" t="s">
        <v>383</v>
      </c>
      <c r="B37" s="139" t="s">
        <v>412</v>
      </c>
      <c r="C37" s="139" t="s">
        <v>423</v>
      </c>
      <c r="D37" s="139" t="s">
        <v>531</v>
      </c>
      <c r="E37" s="139" t="s">
        <v>588</v>
      </c>
      <c r="F37" s="139" t="s">
        <v>359</v>
      </c>
      <c r="G37" s="139" t="s">
        <v>532</v>
      </c>
      <c r="H37" s="139" t="s">
        <v>651</v>
      </c>
      <c r="I37" s="139" t="s">
        <v>652</v>
      </c>
      <c r="J37" s="139" t="s">
        <v>989</v>
      </c>
      <c r="K37" s="139" t="s">
        <v>990</v>
      </c>
      <c r="L37" s="139"/>
      <c r="M37" s="188">
        <v>43340</v>
      </c>
      <c r="N37" s="191" t="s">
        <v>991</v>
      </c>
    </row>
    <row r="38" spans="1:14" ht="153" x14ac:dyDescent="0.25">
      <c r="A38" s="140" t="s">
        <v>383</v>
      </c>
      <c r="B38" s="139" t="s">
        <v>412</v>
      </c>
      <c r="C38" s="139" t="s">
        <v>423</v>
      </c>
      <c r="D38" s="139" t="s">
        <v>531</v>
      </c>
      <c r="E38" s="139" t="s">
        <v>589</v>
      </c>
      <c r="F38" s="139" t="s">
        <v>533</v>
      </c>
      <c r="G38" s="139" t="s">
        <v>590</v>
      </c>
      <c r="H38" s="139" t="s">
        <v>653</v>
      </c>
      <c r="I38" s="139" t="s">
        <v>654</v>
      </c>
      <c r="J38" s="139" t="s">
        <v>655</v>
      </c>
      <c r="K38" s="139" t="s">
        <v>992</v>
      </c>
      <c r="L38" s="139"/>
      <c r="M38" s="188">
        <v>43340</v>
      </c>
      <c r="N38" s="191" t="s">
        <v>993</v>
      </c>
    </row>
    <row r="39" spans="1:14" ht="89.25" x14ac:dyDescent="0.25">
      <c r="A39" s="140" t="s">
        <v>383</v>
      </c>
      <c r="B39" s="139" t="s">
        <v>412</v>
      </c>
      <c r="C39" s="139" t="s">
        <v>423</v>
      </c>
      <c r="D39" s="139" t="s">
        <v>543</v>
      </c>
      <c r="E39" s="139" t="s">
        <v>591</v>
      </c>
      <c r="F39" s="139" t="s">
        <v>592</v>
      </c>
      <c r="G39" s="139" t="s">
        <v>593</v>
      </c>
      <c r="H39" s="139" t="s">
        <v>656</v>
      </c>
      <c r="I39" s="139" t="s">
        <v>657</v>
      </c>
      <c r="J39" s="139" t="s">
        <v>658</v>
      </c>
      <c r="K39" s="139" t="s">
        <v>1094</v>
      </c>
      <c r="L39" s="139" t="s">
        <v>879</v>
      </c>
      <c r="M39" s="188">
        <v>43340</v>
      </c>
      <c r="N39" s="191" t="s">
        <v>515</v>
      </c>
    </row>
    <row r="40" spans="1:14" ht="38.25" x14ac:dyDescent="0.25">
      <c r="A40" s="140" t="s">
        <v>383</v>
      </c>
      <c r="B40" s="139" t="s">
        <v>412</v>
      </c>
      <c r="C40" s="139" t="s">
        <v>423</v>
      </c>
      <c r="D40" s="139" t="s">
        <v>797</v>
      </c>
      <c r="E40" s="139" t="s">
        <v>594</v>
      </c>
      <c r="F40" s="139" t="s">
        <v>544</v>
      </c>
      <c r="G40" s="139" t="s">
        <v>544</v>
      </c>
      <c r="H40" s="139" t="s">
        <v>659</v>
      </c>
      <c r="I40" s="139" t="s">
        <v>799</v>
      </c>
      <c r="J40" s="139" t="s">
        <v>660</v>
      </c>
      <c r="K40" s="139" t="s">
        <v>545</v>
      </c>
      <c r="L40" s="139"/>
      <c r="M40" s="188">
        <v>43340</v>
      </c>
      <c r="N40" s="191" t="s">
        <v>546</v>
      </c>
    </row>
    <row r="41" spans="1:14" ht="51" x14ac:dyDescent="0.25">
      <c r="A41" s="140" t="s">
        <v>383</v>
      </c>
      <c r="B41" s="139" t="s">
        <v>412</v>
      </c>
      <c r="C41" s="139" t="s">
        <v>423</v>
      </c>
      <c r="D41" s="139" t="s">
        <v>798</v>
      </c>
      <c r="E41" s="139" t="s">
        <v>595</v>
      </c>
      <c r="F41" s="139" t="s">
        <v>547</v>
      </c>
      <c r="G41" s="139" t="s">
        <v>596</v>
      </c>
      <c r="H41" s="139" t="s">
        <v>661</v>
      </c>
      <c r="I41" s="139" t="s">
        <v>800</v>
      </c>
      <c r="J41" s="139" t="s">
        <v>662</v>
      </c>
      <c r="K41" s="139" t="s">
        <v>545</v>
      </c>
      <c r="L41" s="139"/>
      <c r="M41" s="188">
        <v>43340</v>
      </c>
      <c r="N41" s="191" t="s">
        <v>546</v>
      </c>
    </row>
    <row r="42" spans="1:14" ht="25.5" x14ac:dyDescent="0.25">
      <c r="A42" s="140" t="s">
        <v>383</v>
      </c>
      <c r="B42" s="139" t="s">
        <v>412</v>
      </c>
      <c r="C42" s="139" t="s">
        <v>423</v>
      </c>
      <c r="D42" s="139" t="s">
        <v>572</v>
      </c>
      <c r="E42" s="139" t="s">
        <v>597</v>
      </c>
      <c r="F42" s="139" t="s">
        <v>419</v>
      </c>
      <c r="G42" s="139" t="s">
        <v>419</v>
      </c>
      <c r="H42" s="139" t="s">
        <v>663</v>
      </c>
      <c r="I42" s="139" t="s">
        <v>664</v>
      </c>
      <c r="J42" s="139" t="s">
        <v>665</v>
      </c>
      <c r="K42" s="139" t="s">
        <v>545</v>
      </c>
      <c r="L42" s="139"/>
      <c r="M42" s="188">
        <v>43340</v>
      </c>
      <c r="N42" s="191" t="s">
        <v>546</v>
      </c>
    </row>
    <row r="43" spans="1:14" ht="25.5" x14ac:dyDescent="0.25">
      <c r="A43" s="140" t="s">
        <v>383</v>
      </c>
      <c r="B43" s="139" t="s">
        <v>412</v>
      </c>
      <c r="C43" s="139" t="s">
        <v>423</v>
      </c>
      <c r="D43" s="139" t="s">
        <v>572</v>
      </c>
      <c r="E43" s="139" t="s">
        <v>598</v>
      </c>
      <c r="F43" s="139" t="s">
        <v>548</v>
      </c>
      <c r="G43" s="139" t="s">
        <v>548</v>
      </c>
      <c r="H43" s="139" t="s">
        <v>666</v>
      </c>
      <c r="I43" s="139" t="s">
        <v>667</v>
      </c>
      <c r="J43" s="139"/>
      <c r="K43" s="139" t="s">
        <v>545</v>
      </c>
      <c r="L43" s="139"/>
      <c r="M43" s="188">
        <v>43340</v>
      </c>
      <c r="N43" s="191" t="s">
        <v>546</v>
      </c>
    </row>
    <row r="44" spans="1:14" ht="63.75" x14ac:dyDescent="0.25">
      <c r="A44" s="141" t="s">
        <v>549</v>
      </c>
      <c r="B44" s="139" t="s">
        <v>367</v>
      </c>
      <c r="C44" s="139" t="s">
        <v>414</v>
      </c>
      <c r="D44" s="139"/>
      <c r="E44" s="139" t="s">
        <v>599</v>
      </c>
      <c r="F44" s="139" t="s">
        <v>550</v>
      </c>
      <c r="G44" s="139" t="s">
        <v>550</v>
      </c>
      <c r="H44" s="139" t="s">
        <v>668</v>
      </c>
      <c r="I44" s="139" t="s">
        <v>669</v>
      </c>
      <c r="J44" s="139"/>
      <c r="K44" s="139" t="s">
        <v>516</v>
      </c>
      <c r="L44" s="139"/>
      <c r="M44" s="188">
        <v>43340</v>
      </c>
      <c r="N44" s="191" t="s">
        <v>1096</v>
      </c>
    </row>
    <row r="45" spans="1:14" ht="51" x14ac:dyDescent="0.25">
      <c r="A45" s="141" t="s">
        <v>549</v>
      </c>
      <c r="B45" s="139" t="s">
        <v>367</v>
      </c>
      <c r="C45" s="139" t="s">
        <v>414</v>
      </c>
      <c r="D45" s="139"/>
      <c r="E45" s="139" t="s">
        <v>600</v>
      </c>
      <c r="F45" s="139" t="s">
        <v>408</v>
      </c>
      <c r="G45" s="139" t="s">
        <v>601</v>
      </c>
      <c r="H45" s="139" t="s">
        <v>670</v>
      </c>
      <c r="I45" s="139" t="s">
        <v>671</v>
      </c>
      <c r="J45" s="139"/>
      <c r="K45" s="139" t="s">
        <v>551</v>
      </c>
      <c r="L45" s="139"/>
      <c r="M45" s="188">
        <v>43340</v>
      </c>
      <c r="N45" s="191" t="s">
        <v>1095</v>
      </c>
    </row>
    <row r="46" spans="1:14" ht="89.25" x14ac:dyDescent="0.25">
      <c r="A46" s="141" t="s">
        <v>549</v>
      </c>
      <c r="B46" s="139" t="s">
        <v>367</v>
      </c>
      <c r="C46" s="139" t="s">
        <v>552</v>
      </c>
      <c r="D46" s="139"/>
      <c r="E46" s="139" t="s">
        <v>602</v>
      </c>
      <c r="F46" s="139" t="s">
        <v>553</v>
      </c>
      <c r="G46" s="139" t="s">
        <v>603</v>
      </c>
      <c r="H46" s="139" t="s">
        <v>672</v>
      </c>
      <c r="I46" s="139" t="s">
        <v>673</v>
      </c>
      <c r="J46" s="139" t="s">
        <v>674</v>
      </c>
      <c r="K46" s="139" t="s">
        <v>1008</v>
      </c>
      <c r="L46" s="139"/>
      <c r="M46" s="188">
        <v>43340</v>
      </c>
      <c r="N46" s="191" t="s">
        <v>554</v>
      </c>
    </row>
    <row r="47" spans="1:14" ht="76.5" x14ac:dyDescent="0.25">
      <c r="A47" s="141" t="s">
        <v>549</v>
      </c>
      <c r="B47" s="139" t="s">
        <v>368</v>
      </c>
      <c r="C47" s="139" t="s">
        <v>381</v>
      </c>
      <c r="D47" s="139"/>
      <c r="E47" s="139" t="s">
        <v>604</v>
      </c>
      <c r="F47" s="139" t="s">
        <v>361</v>
      </c>
      <c r="G47" s="139" t="s">
        <v>555</v>
      </c>
      <c r="H47" s="139" t="s">
        <v>675</v>
      </c>
      <c r="I47" s="139" t="s">
        <v>676</v>
      </c>
      <c r="J47" s="139"/>
      <c r="K47" s="139" t="s">
        <v>556</v>
      </c>
      <c r="L47" s="139"/>
      <c r="M47" s="188">
        <v>43340</v>
      </c>
      <c r="N47" s="191" t="s">
        <v>557</v>
      </c>
    </row>
    <row r="48" spans="1:14" ht="76.5" x14ac:dyDescent="0.25">
      <c r="A48" s="141" t="s">
        <v>549</v>
      </c>
      <c r="B48" s="139" t="s">
        <v>368</v>
      </c>
      <c r="C48" s="139" t="s">
        <v>381</v>
      </c>
      <c r="D48" s="139"/>
      <c r="E48" s="139" t="s">
        <v>605</v>
      </c>
      <c r="F48" s="139" t="s">
        <v>362</v>
      </c>
      <c r="G48" s="139" t="s">
        <v>558</v>
      </c>
      <c r="H48" s="139" t="s">
        <v>677</v>
      </c>
      <c r="I48" s="139" t="s">
        <v>676</v>
      </c>
      <c r="J48" s="139"/>
      <c r="K48" s="139" t="s">
        <v>559</v>
      </c>
      <c r="L48" s="139"/>
      <c r="M48" s="188">
        <v>43340</v>
      </c>
      <c r="N48" s="191" t="s">
        <v>560</v>
      </c>
    </row>
    <row r="49" spans="1:14" ht="76.5" x14ac:dyDescent="0.25">
      <c r="A49" s="141" t="s">
        <v>549</v>
      </c>
      <c r="B49" s="139" t="s">
        <v>368</v>
      </c>
      <c r="C49" s="139" t="s">
        <v>381</v>
      </c>
      <c r="D49" s="139"/>
      <c r="E49" s="139" t="s">
        <v>606</v>
      </c>
      <c r="F49" s="139" t="s">
        <v>607</v>
      </c>
      <c r="G49" s="139" t="s">
        <v>561</v>
      </c>
      <c r="H49" s="139" t="s">
        <v>678</v>
      </c>
      <c r="I49" s="139" t="s">
        <v>676</v>
      </c>
      <c r="J49" s="139"/>
      <c r="K49" s="139" t="s">
        <v>1101</v>
      </c>
      <c r="L49" s="139" t="s">
        <v>1103</v>
      </c>
      <c r="M49" s="188">
        <v>43340</v>
      </c>
      <c r="N49" s="191" t="s">
        <v>562</v>
      </c>
    </row>
    <row r="50" spans="1:14" ht="76.5" x14ac:dyDescent="0.25">
      <c r="A50" s="141" t="s">
        <v>549</v>
      </c>
      <c r="B50" s="139" t="s">
        <v>368</v>
      </c>
      <c r="C50" s="139" t="s">
        <v>381</v>
      </c>
      <c r="D50" s="139"/>
      <c r="E50" s="139" t="s">
        <v>608</v>
      </c>
      <c r="F50" s="139" t="s">
        <v>609</v>
      </c>
      <c r="G50" s="139" t="s">
        <v>563</v>
      </c>
      <c r="H50" s="139" t="s">
        <v>679</v>
      </c>
      <c r="I50" s="139" t="s">
        <v>676</v>
      </c>
      <c r="J50" s="139"/>
      <c r="K50" s="139" t="s">
        <v>1101</v>
      </c>
      <c r="L50" s="139" t="s">
        <v>1103</v>
      </c>
      <c r="M50" s="188">
        <v>43340</v>
      </c>
      <c r="N50" s="191" t="s">
        <v>564</v>
      </c>
    </row>
    <row r="51" spans="1:14" ht="102" x14ac:dyDescent="0.25">
      <c r="A51" s="141" t="s">
        <v>549</v>
      </c>
      <c r="B51" s="139" t="s">
        <v>368</v>
      </c>
      <c r="C51" s="139" t="s">
        <v>382</v>
      </c>
      <c r="D51" s="139"/>
      <c r="E51" s="139" t="s">
        <v>610</v>
      </c>
      <c r="F51" s="139" t="s">
        <v>611</v>
      </c>
      <c r="G51" s="139" t="s">
        <v>389</v>
      </c>
      <c r="H51" s="139" t="s">
        <v>680</v>
      </c>
      <c r="I51" s="139" t="s">
        <v>681</v>
      </c>
      <c r="J51" s="139" t="s">
        <v>682</v>
      </c>
      <c r="K51" s="139" t="s">
        <v>914</v>
      </c>
      <c r="L51" s="139"/>
      <c r="M51" s="188">
        <v>43340</v>
      </c>
      <c r="N51" s="191" t="s">
        <v>1105</v>
      </c>
    </row>
    <row r="52" spans="1:14" ht="140.25" x14ac:dyDescent="0.25">
      <c r="A52" s="141" t="s">
        <v>549</v>
      </c>
      <c r="B52" s="139" t="s">
        <v>368</v>
      </c>
      <c r="C52" s="139" t="s">
        <v>382</v>
      </c>
      <c r="D52" s="139"/>
      <c r="E52" s="139" t="s">
        <v>612</v>
      </c>
      <c r="F52" s="139" t="s">
        <v>613</v>
      </c>
      <c r="G52" s="139" t="s">
        <v>388</v>
      </c>
      <c r="H52" s="139" t="s">
        <v>683</v>
      </c>
      <c r="I52" s="139" t="s">
        <v>684</v>
      </c>
      <c r="J52" s="139" t="s">
        <v>685</v>
      </c>
      <c r="K52" s="139" t="s">
        <v>914</v>
      </c>
      <c r="L52" s="139"/>
      <c r="M52" s="188">
        <v>43340</v>
      </c>
      <c r="N52" s="191" t="s">
        <v>1105</v>
      </c>
    </row>
    <row r="53" spans="1:14" s="21" customFormat="1" ht="63.75" x14ac:dyDescent="0.25">
      <c r="A53" s="141" t="s">
        <v>549</v>
      </c>
      <c r="B53" s="139" t="s">
        <v>368</v>
      </c>
      <c r="C53" s="139" t="s">
        <v>382</v>
      </c>
      <c r="D53" s="139"/>
      <c r="E53" s="139" t="s">
        <v>614</v>
      </c>
      <c r="F53" s="139" t="s">
        <v>429</v>
      </c>
      <c r="G53" s="139" t="s">
        <v>565</v>
      </c>
      <c r="H53" s="139" t="s">
        <v>686</v>
      </c>
      <c r="I53" s="139" t="s">
        <v>687</v>
      </c>
      <c r="J53" s="139"/>
      <c r="K53" s="139" t="s">
        <v>902</v>
      </c>
      <c r="L53" s="139"/>
      <c r="M53" s="188">
        <v>43340</v>
      </c>
      <c r="N53" s="191" t="s">
        <v>903</v>
      </c>
    </row>
    <row r="54" spans="1:14" ht="38.25" x14ac:dyDescent="0.25">
      <c r="A54" s="141" t="s">
        <v>549</v>
      </c>
      <c r="B54" s="139" t="s">
        <v>368</v>
      </c>
      <c r="C54" s="139" t="s">
        <v>416</v>
      </c>
      <c r="D54" s="139"/>
      <c r="E54" s="139" t="s">
        <v>615</v>
      </c>
      <c r="F54" s="139" t="s">
        <v>1123</v>
      </c>
      <c r="G54" s="139" t="s">
        <v>1124</v>
      </c>
      <c r="H54" s="139" t="s">
        <v>1125</v>
      </c>
      <c r="I54" s="139" t="s">
        <v>687</v>
      </c>
      <c r="J54" s="139"/>
      <c r="K54" s="139" t="s">
        <v>541</v>
      </c>
      <c r="L54" s="139"/>
      <c r="M54" s="188">
        <v>43340</v>
      </c>
      <c r="N54" s="191" t="s">
        <v>542</v>
      </c>
    </row>
    <row r="55" spans="1:14" ht="76.5" x14ac:dyDescent="0.25">
      <c r="A55" s="141" t="s">
        <v>549</v>
      </c>
      <c r="B55" s="139" t="s">
        <v>368</v>
      </c>
      <c r="C55" s="139" t="s">
        <v>416</v>
      </c>
      <c r="D55" s="139"/>
      <c r="E55" s="139" t="s">
        <v>616</v>
      </c>
      <c r="F55" s="139" t="s">
        <v>617</v>
      </c>
      <c r="G55" s="139" t="s">
        <v>618</v>
      </c>
      <c r="H55" s="139" t="s">
        <v>688</v>
      </c>
      <c r="I55" s="139" t="s">
        <v>689</v>
      </c>
      <c r="J55" s="139"/>
      <c r="K55" s="139" t="s">
        <v>541</v>
      </c>
      <c r="L55" s="139"/>
      <c r="M55" s="188">
        <v>43340</v>
      </c>
      <c r="N55" s="191" t="s">
        <v>542</v>
      </c>
    </row>
    <row r="56" spans="1:14" ht="76.5" x14ac:dyDescent="0.25">
      <c r="A56" s="141" t="s">
        <v>549</v>
      </c>
      <c r="B56" s="139" t="s">
        <v>368</v>
      </c>
      <c r="C56" s="139" t="s">
        <v>416</v>
      </c>
      <c r="D56" s="139"/>
      <c r="E56" s="139" t="s">
        <v>619</v>
      </c>
      <c r="F56" s="139" t="s">
        <v>566</v>
      </c>
      <c r="G56" s="139" t="s">
        <v>907</v>
      </c>
      <c r="H56" s="139" t="s">
        <v>909</v>
      </c>
      <c r="I56" s="139" t="s">
        <v>690</v>
      </c>
      <c r="J56" s="139"/>
      <c r="K56" s="139" t="s">
        <v>559</v>
      </c>
      <c r="L56" s="139"/>
      <c r="M56" s="188">
        <v>43340</v>
      </c>
      <c r="N56" s="191" t="s">
        <v>908</v>
      </c>
    </row>
    <row r="57" spans="1:14" ht="89.25" x14ac:dyDescent="0.25">
      <c r="A57" s="141" t="s">
        <v>549</v>
      </c>
      <c r="B57" s="139" t="s">
        <v>368</v>
      </c>
      <c r="C57" s="139" t="s">
        <v>416</v>
      </c>
      <c r="D57" s="139"/>
      <c r="E57" s="139" t="s">
        <v>1106</v>
      </c>
      <c r="F57" s="139" t="s">
        <v>997</v>
      </c>
      <c r="G57" s="139" t="s">
        <v>998</v>
      </c>
      <c r="H57" s="139" t="s">
        <v>999</v>
      </c>
      <c r="I57" s="139" t="s">
        <v>1000</v>
      </c>
      <c r="J57" s="139" t="s">
        <v>1001</v>
      </c>
      <c r="K57" s="139" t="s">
        <v>1114</v>
      </c>
      <c r="L57" s="139" t="s">
        <v>1002</v>
      </c>
      <c r="M57" s="188">
        <v>43340</v>
      </c>
      <c r="N57" s="191" t="s">
        <v>1003</v>
      </c>
    </row>
    <row r="58" spans="1:14" ht="114.75" x14ac:dyDescent="0.25">
      <c r="A58" s="142" t="s">
        <v>567</v>
      </c>
      <c r="B58" s="139"/>
      <c r="C58" s="139"/>
      <c r="D58" s="139"/>
      <c r="E58" s="139" t="s">
        <v>1132</v>
      </c>
      <c r="F58" s="139" t="s">
        <v>1060</v>
      </c>
      <c r="G58" s="139" t="s">
        <v>1061</v>
      </c>
      <c r="H58" s="139"/>
      <c r="I58" s="139"/>
      <c r="J58" s="139"/>
      <c r="K58" s="139" t="s">
        <v>1130</v>
      </c>
      <c r="L58" s="139" t="s">
        <v>1129</v>
      </c>
      <c r="M58" s="188">
        <v>43330</v>
      </c>
      <c r="N58" s="191" t="s">
        <v>1062</v>
      </c>
    </row>
    <row r="59" spans="1:14" x14ac:dyDescent="0.25">
      <c r="A59" s="142" t="s">
        <v>567</v>
      </c>
      <c r="B59" s="139"/>
      <c r="C59" s="139"/>
      <c r="D59" s="139"/>
      <c r="E59" s="139" t="s">
        <v>1133</v>
      </c>
      <c r="F59" s="139" t="s">
        <v>568</v>
      </c>
      <c r="G59" s="139"/>
      <c r="H59" s="139"/>
      <c r="I59" s="139"/>
      <c r="J59" s="139"/>
      <c r="K59" s="139" t="s">
        <v>559</v>
      </c>
      <c r="L59" s="139"/>
      <c r="M59" s="188">
        <v>43340</v>
      </c>
      <c r="N59" s="191" t="s">
        <v>758</v>
      </c>
    </row>
    <row r="60" spans="1:14" ht="63.75" x14ac:dyDescent="0.25">
      <c r="A60" s="142" t="s">
        <v>567</v>
      </c>
      <c r="B60" s="139"/>
      <c r="C60" s="139"/>
      <c r="D60" s="139"/>
      <c r="E60" s="139"/>
      <c r="F60" s="139" t="s">
        <v>769</v>
      </c>
      <c r="G60" s="139" t="s">
        <v>770</v>
      </c>
      <c r="H60" s="139" t="s">
        <v>771</v>
      </c>
      <c r="I60" s="139" t="s">
        <v>772</v>
      </c>
      <c r="J60" s="139"/>
      <c r="K60" s="139" t="s">
        <v>559</v>
      </c>
      <c r="L60" s="139"/>
      <c r="M60" s="188">
        <v>43340</v>
      </c>
      <c r="N60" s="191" t="s">
        <v>1059</v>
      </c>
    </row>
  </sheetData>
  <mergeCells count="1">
    <mergeCell ref="A1:N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193"/>
  <sheetViews>
    <sheetView workbookViewId="0">
      <pane ySplit="2" topLeftCell="A3" activePane="bottomLeft" state="frozen"/>
      <selection pane="bottomLeft" sqref="A1:H1"/>
    </sheetView>
  </sheetViews>
  <sheetFormatPr defaultRowHeight="15" x14ac:dyDescent="0.25"/>
  <cols>
    <col min="1" max="1" width="49.42578125" style="5" bestFit="1" customWidth="1"/>
    <col min="2" max="2" width="7.28515625" style="5" bestFit="1" customWidth="1"/>
    <col min="3" max="3" width="24.7109375" style="5" bestFit="1" customWidth="1"/>
    <col min="4" max="4" width="21.7109375" style="5" bestFit="1" customWidth="1"/>
    <col min="5" max="5" width="18.5703125" style="5" bestFit="1" customWidth="1"/>
    <col min="6" max="6" width="37.140625" style="5" bestFit="1" customWidth="1"/>
    <col min="7" max="7" width="22.7109375" style="5" bestFit="1" customWidth="1"/>
    <col min="8" max="8" width="26.85546875" style="5" bestFit="1" customWidth="1"/>
    <col min="9" max="16384" width="9.140625" style="5"/>
  </cols>
  <sheetData>
    <row r="1" spans="1:9" x14ac:dyDescent="0.25">
      <c r="A1" s="201"/>
      <c r="B1" s="201"/>
      <c r="C1" s="201"/>
      <c r="D1" s="201"/>
      <c r="E1" s="201"/>
      <c r="F1" s="201"/>
      <c r="G1" s="201"/>
      <c r="H1" s="201"/>
    </row>
    <row r="2" spans="1:9" x14ac:dyDescent="0.25">
      <c r="A2" s="114" t="s">
        <v>380</v>
      </c>
      <c r="B2" s="114" t="s">
        <v>358</v>
      </c>
      <c r="C2" s="115" t="s">
        <v>696</v>
      </c>
      <c r="D2" s="115" t="s">
        <v>697</v>
      </c>
      <c r="E2" s="116" t="s">
        <v>698</v>
      </c>
      <c r="F2" s="116" t="s">
        <v>699</v>
      </c>
      <c r="G2" s="116" t="s">
        <v>700</v>
      </c>
      <c r="H2" s="116" t="s">
        <v>701</v>
      </c>
      <c r="I2" s="22"/>
    </row>
    <row r="3" spans="1:9" x14ac:dyDescent="0.25">
      <c r="A3" s="111" t="s">
        <v>1</v>
      </c>
      <c r="B3" s="111" t="s">
        <v>0</v>
      </c>
      <c r="C3" s="111" t="s">
        <v>702</v>
      </c>
      <c r="D3" s="111" t="s">
        <v>703</v>
      </c>
      <c r="E3" s="111" t="s">
        <v>704</v>
      </c>
      <c r="F3" s="111" t="s">
        <v>702</v>
      </c>
      <c r="G3" s="111" t="s">
        <v>705</v>
      </c>
      <c r="H3" s="111" t="s">
        <v>706</v>
      </c>
    </row>
    <row r="4" spans="1:9" x14ac:dyDescent="0.25">
      <c r="A4" s="111" t="s">
        <v>3</v>
      </c>
      <c r="B4" s="111" t="s">
        <v>2</v>
      </c>
      <c r="C4" s="111" t="s">
        <v>707</v>
      </c>
      <c r="D4" s="111" t="s">
        <v>708</v>
      </c>
      <c r="E4" s="111" t="s">
        <v>709</v>
      </c>
      <c r="F4" s="111" t="s">
        <v>710</v>
      </c>
      <c r="G4" s="111" t="s">
        <v>711</v>
      </c>
      <c r="H4" s="111" t="s">
        <v>712</v>
      </c>
    </row>
    <row r="5" spans="1:9" x14ac:dyDescent="0.25">
      <c r="A5" s="111" t="s">
        <v>5</v>
      </c>
      <c r="B5" s="111" t="s">
        <v>4</v>
      </c>
      <c r="C5" s="111" t="s">
        <v>713</v>
      </c>
      <c r="D5" s="111" t="s">
        <v>708</v>
      </c>
      <c r="E5" s="111" t="s">
        <v>704</v>
      </c>
      <c r="F5" s="111" t="s">
        <v>713</v>
      </c>
      <c r="G5" s="111" t="s">
        <v>714</v>
      </c>
      <c r="H5" s="111" t="s">
        <v>715</v>
      </c>
    </row>
    <row r="6" spans="1:9" x14ac:dyDescent="0.25">
      <c r="A6" s="111" t="s">
        <v>7</v>
      </c>
      <c r="B6" s="111" t="s">
        <v>6</v>
      </c>
      <c r="C6" s="111" t="s">
        <v>716</v>
      </c>
      <c r="D6" s="111" t="s">
        <v>708</v>
      </c>
      <c r="E6" s="111" t="s">
        <v>717</v>
      </c>
      <c r="F6" s="111" t="s">
        <v>716</v>
      </c>
      <c r="G6" s="111" t="s">
        <v>714</v>
      </c>
      <c r="H6" s="111" t="s">
        <v>718</v>
      </c>
    </row>
    <row r="7" spans="1:9" x14ac:dyDescent="0.25">
      <c r="A7" s="111" t="s">
        <v>9</v>
      </c>
      <c r="B7" s="111" t="s">
        <v>8</v>
      </c>
      <c r="C7" s="111" t="s">
        <v>719</v>
      </c>
      <c r="D7" s="111" t="s">
        <v>720</v>
      </c>
      <c r="E7" s="111" t="s">
        <v>721</v>
      </c>
      <c r="F7" s="111" t="s">
        <v>722</v>
      </c>
      <c r="G7" s="111" t="s">
        <v>723</v>
      </c>
      <c r="H7" s="111" t="s">
        <v>724</v>
      </c>
    </row>
    <row r="8" spans="1:9" x14ac:dyDescent="0.25">
      <c r="A8" s="111" t="s">
        <v>11</v>
      </c>
      <c r="B8" s="111" t="s">
        <v>10</v>
      </c>
      <c r="C8" s="111" t="s">
        <v>719</v>
      </c>
      <c r="D8" s="111" t="s">
        <v>708</v>
      </c>
      <c r="E8" s="111" t="s">
        <v>721</v>
      </c>
      <c r="F8" s="111" t="s">
        <v>725</v>
      </c>
      <c r="G8" s="111" t="s">
        <v>723</v>
      </c>
      <c r="H8" s="111" t="s">
        <v>726</v>
      </c>
    </row>
    <row r="9" spans="1:9" x14ac:dyDescent="0.25">
      <c r="A9" s="111" t="s">
        <v>13</v>
      </c>
      <c r="B9" s="111" t="s">
        <v>12</v>
      </c>
      <c r="C9" s="111" t="s">
        <v>707</v>
      </c>
      <c r="D9" s="111" t="s">
        <v>727</v>
      </c>
      <c r="E9" s="111" t="s">
        <v>728</v>
      </c>
      <c r="F9" s="111" t="s">
        <v>710</v>
      </c>
      <c r="G9" s="111" t="s">
        <v>705</v>
      </c>
      <c r="H9" s="111" t="s">
        <v>729</v>
      </c>
    </row>
    <row r="10" spans="1:9" x14ac:dyDescent="0.25">
      <c r="A10" s="111" t="s">
        <v>15</v>
      </c>
      <c r="B10" s="111" t="s">
        <v>14</v>
      </c>
      <c r="C10" s="111" t="s">
        <v>730</v>
      </c>
      <c r="D10" s="111" t="s">
        <v>731</v>
      </c>
      <c r="E10" s="111" t="s">
        <v>732</v>
      </c>
      <c r="F10" s="111" t="s">
        <v>730</v>
      </c>
      <c r="G10" s="111" t="s">
        <v>733</v>
      </c>
      <c r="H10" s="111" t="s">
        <v>734</v>
      </c>
    </row>
    <row r="11" spans="1:9" x14ac:dyDescent="0.25">
      <c r="A11" s="111" t="s">
        <v>17</v>
      </c>
      <c r="B11" s="111" t="s">
        <v>16</v>
      </c>
      <c r="C11" s="111" t="s">
        <v>707</v>
      </c>
      <c r="D11" s="111" t="s">
        <v>731</v>
      </c>
      <c r="E11" s="111" t="s">
        <v>709</v>
      </c>
      <c r="F11" s="111" t="s">
        <v>735</v>
      </c>
      <c r="G11" s="111" t="s">
        <v>711</v>
      </c>
      <c r="H11" s="111" t="s">
        <v>736</v>
      </c>
    </row>
    <row r="12" spans="1:9" x14ac:dyDescent="0.25">
      <c r="A12" s="111" t="s">
        <v>19</v>
      </c>
      <c r="B12" s="111" t="s">
        <v>18</v>
      </c>
      <c r="C12" s="111" t="s">
        <v>707</v>
      </c>
      <c r="D12" s="111" t="s">
        <v>708</v>
      </c>
      <c r="E12" s="111" t="s">
        <v>728</v>
      </c>
      <c r="F12" s="111" t="s">
        <v>710</v>
      </c>
      <c r="G12" s="111" t="s">
        <v>705</v>
      </c>
      <c r="H12" s="111" t="s">
        <v>729</v>
      </c>
    </row>
    <row r="13" spans="1:9" x14ac:dyDescent="0.25">
      <c r="A13" s="111" t="s">
        <v>21</v>
      </c>
      <c r="B13" s="111" t="s">
        <v>20</v>
      </c>
      <c r="C13" s="111" t="s">
        <v>719</v>
      </c>
      <c r="D13" s="111" t="s">
        <v>720</v>
      </c>
      <c r="E13" s="111" t="s">
        <v>721</v>
      </c>
      <c r="F13" s="111" t="s">
        <v>722</v>
      </c>
      <c r="G13" s="111" t="s">
        <v>723</v>
      </c>
      <c r="H13" s="111" t="s">
        <v>724</v>
      </c>
    </row>
    <row r="14" spans="1:9" x14ac:dyDescent="0.25">
      <c r="A14" s="111" t="s">
        <v>23</v>
      </c>
      <c r="B14" s="111" t="s">
        <v>22</v>
      </c>
      <c r="C14" s="111" t="s">
        <v>713</v>
      </c>
      <c r="D14" s="111" t="s">
        <v>720</v>
      </c>
      <c r="E14" s="111" t="s">
        <v>704</v>
      </c>
      <c r="F14" s="111" t="s">
        <v>713</v>
      </c>
      <c r="G14" s="111" t="s">
        <v>705</v>
      </c>
      <c r="H14" s="111" t="s">
        <v>729</v>
      </c>
    </row>
    <row r="15" spans="1:9" x14ac:dyDescent="0.25">
      <c r="A15" s="111" t="s">
        <v>25</v>
      </c>
      <c r="B15" s="111" t="s">
        <v>24</v>
      </c>
      <c r="C15" s="111" t="s">
        <v>702</v>
      </c>
      <c r="D15" s="111" t="s">
        <v>703</v>
      </c>
      <c r="E15" s="111" t="s">
        <v>732</v>
      </c>
      <c r="F15" s="111" t="s">
        <v>702</v>
      </c>
      <c r="G15" s="111" t="s">
        <v>705</v>
      </c>
      <c r="H15" s="111" t="s">
        <v>706</v>
      </c>
    </row>
    <row r="16" spans="1:9" x14ac:dyDescent="0.25">
      <c r="A16" s="111" t="s">
        <v>27</v>
      </c>
      <c r="B16" s="111" t="s">
        <v>26</v>
      </c>
      <c r="C16" s="111" t="s">
        <v>719</v>
      </c>
      <c r="D16" s="111" t="s">
        <v>720</v>
      </c>
      <c r="E16" s="111" t="s">
        <v>721</v>
      </c>
      <c r="F16" s="111" t="s">
        <v>722</v>
      </c>
      <c r="G16" s="111" t="s">
        <v>723</v>
      </c>
      <c r="H16" s="111" t="s">
        <v>724</v>
      </c>
    </row>
    <row r="17" spans="1:8" x14ac:dyDescent="0.25">
      <c r="A17" s="111" t="s">
        <v>29</v>
      </c>
      <c r="B17" s="111" t="s">
        <v>28</v>
      </c>
      <c r="C17" s="111" t="s">
        <v>707</v>
      </c>
      <c r="D17" s="111" t="s">
        <v>708</v>
      </c>
      <c r="E17" s="111" t="s">
        <v>709</v>
      </c>
      <c r="F17" s="111" t="s">
        <v>710</v>
      </c>
      <c r="G17" s="111" t="s">
        <v>711</v>
      </c>
      <c r="H17" s="111" t="s">
        <v>737</v>
      </c>
    </row>
    <row r="18" spans="1:8" x14ac:dyDescent="0.25">
      <c r="A18" s="111" t="s">
        <v>31</v>
      </c>
      <c r="B18" s="111" t="s">
        <v>30</v>
      </c>
      <c r="C18" s="111" t="s">
        <v>707</v>
      </c>
      <c r="D18" s="111" t="s">
        <v>731</v>
      </c>
      <c r="E18" s="111" t="s">
        <v>709</v>
      </c>
      <c r="F18" s="111" t="s">
        <v>735</v>
      </c>
      <c r="G18" s="111" t="s">
        <v>711</v>
      </c>
      <c r="H18" s="111" t="s">
        <v>736</v>
      </c>
    </row>
    <row r="19" spans="1:8" x14ac:dyDescent="0.25">
      <c r="A19" s="111" t="s">
        <v>33</v>
      </c>
      <c r="B19" s="111" t="s">
        <v>32</v>
      </c>
      <c r="C19" s="111" t="s">
        <v>719</v>
      </c>
      <c r="D19" s="111" t="s">
        <v>708</v>
      </c>
      <c r="E19" s="111" t="s">
        <v>721</v>
      </c>
      <c r="F19" s="111" t="s">
        <v>722</v>
      </c>
      <c r="G19" s="111" t="s">
        <v>723</v>
      </c>
      <c r="H19" s="111" t="s">
        <v>738</v>
      </c>
    </row>
    <row r="20" spans="1:8" x14ac:dyDescent="0.25">
      <c r="A20" s="111" t="s">
        <v>35</v>
      </c>
      <c r="B20" s="111" t="s">
        <v>34</v>
      </c>
      <c r="C20" s="111" t="s">
        <v>716</v>
      </c>
      <c r="D20" s="111" t="s">
        <v>703</v>
      </c>
      <c r="E20" s="111" t="s">
        <v>739</v>
      </c>
      <c r="F20" s="111" t="s">
        <v>716</v>
      </c>
      <c r="G20" s="111" t="s">
        <v>714</v>
      </c>
      <c r="H20" s="111" t="s">
        <v>740</v>
      </c>
    </row>
    <row r="21" spans="1:8" x14ac:dyDescent="0.25">
      <c r="A21" s="111" t="s">
        <v>37</v>
      </c>
      <c r="B21" s="111" t="s">
        <v>36</v>
      </c>
      <c r="C21" s="111" t="s">
        <v>702</v>
      </c>
      <c r="D21" s="111" t="s">
        <v>727</v>
      </c>
      <c r="E21" s="111" t="s">
        <v>732</v>
      </c>
      <c r="F21" s="111" t="s">
        <v>702</v>
      </c>
      <c r="G21" s="111" t="s">
        <v>705</v>
      </c>
      <c r="H21" s="111" t="s">
        <v>706</v>
      </c>
    </row>
    <row r="22" spans="1:8" x14ac:dyDescent="0.25">
      <c r="A22" s="111" t="s">
        <v>841</v>
      </c>
      <c r="B22" s="111" t="s">
        <v>38</v>
      </c>
      <c r="C22" s="111" t="s">
        <v>719</v>
      </c>
      <c r="D22" s="111" t="s">
        <v>727</v>
      </c>
      <c r="E22" s="111" t="s">
        <v>721</v>
      </c>
      <c r="F22" s="111" t="s">
        <v>722</v>
      </c>
      <c r="G22" s="111" t="s">
        <v>723</v>
      </c>
      <c r="H22" s="111" t="s">
        <v>726</v>
      </c>
    </row>
    <row r="23" spans="1:8" x14ac:dyDescent="0.25">
      <c r="A23" s="111" t="s">
        <v>40</v>
      </c>
      <c r="B23" s="111" t="s">
        <v>39</v>
      </c>
      <c r="C23" s="111" t="s">
        <v>707</v>
      </c>
      <c r="D23" s="111" t="s">
        <v>708</v>
      </c>
      <c r="E23" s="111" t="s">
        <v>709</v>
      </c>
      <c r="F23" s="111" t="s">
        <v>710</v>
      </c>
      <c r="G23" s="111" t="s">
        <v>711</v>
      </c>
      <c r="H23" s="111" t="s">
        <v>712</v>
      </c>
    </row>
    <row r="24" spans="1:8" x14ac:dyDescent="0.25">
      <c r="A24" s="111" t="s">
        <v>42</v>
      </c>
      <c r="B24" s="111" t="s">
        <v>41</v>
      </c>
      <c r="C24" s="111" t="s">
        <v>716</v>
      </c>
      <c r="D24" s="111" t="s">
        <v>708</v>
      </c>
      <c r="E24" s="111" t="s">
        <v>717</v>
      </c>
      <c r="F24" s="111" t="s">
        <v>716</v>
      </c>
      <c r="G24" s="111" t="s">
        <v>714</v>
      </c>
      <c r="H24" s="111" t="s">
        <v>741</v>
      </c>
    </row>
    <row r="25" spans="1:8" x14ac:dyDescent="0.25">
      <c r="A25" s="111" t="s">
        <v>44</v>
      </c>
      <c r="B25" s="111" t="s">
        <v>43</v>
      </c>
      <c r="C25" s="111" t="s">
        <v>719</v>
      </c>
      <c r="D25" s="111" t="s">
        <v>708</v>
      </c>
      <c r="E25" s="111" t="s">
        <v>721</v>
      </c>
      <c r="F25" s="111" t="s">
        <v>725</v>
      </c>
      <c r="G25" s="111" t="s">
        <v>723</v>
      </c>
      <c r="H25" s="111" t="s">
        <v>726</v>
      </c>
    </row>
    <row r="26" spans="1:8" x14ac:dyDescent="0.25">
      <c r="A26" s="111" t="s">
        <v>379</v>
      </c>
      <c r="B26" s="111" t="s">
        <v>45</v>
      </c>
      <c r="C26" s="111" t="s">
        <v>730</v>
      </c>
      <c r="D26" s="111" t="s">
        <v>720</v>
      </c>
      <c r="E26" s="111" t="s">
        <v>732</v>
      </c>
      <c r="F26" s="111" t="s">
        <v>730</v>
      </c>
      <c r="G26" s="111" t="s">
        <v>705</v>
      </c>
      <c r="H26" s="111" t="s">
        <v>742</v>
      </c>
    </row>
    <row r="27" spans="1:8" x14ac:dyDescent="0.25">
      <c r="A27" s="111" t="s">
        <v>47</v>
      </c>
      <c r="B27" s="111" t="s">
        <v>46</v>
      </c>
      <c r="C27" s="111" t="s">
        <v>707</v>
      </c>
      <c r="D27" s="111" t="s">
        <v>708</v>
      </c>
      <c r="E27" s="111" t="s">
        <v>709</v>
      </c>
      <c r="F27" s="111" t="s">
        <v>735</v>
      </c>
      <c r="G27" s="111" t="s">
        <v>711</v>
      </c>
      <c r="H27" s="111" t="s">
        <v>737</v>
      </c>
    </row>
    <row r="28" spans="1:8" x14ac:dyDescent="0.25">
      <c r="A28" s="111" t="s">
        <v>49</v>
      </c>
      <c r="B28" s="111" t="s">
        <v>48</v>
      </c>
      <c r="C28" s="111" t="s">
        <v>716</v>
      </c>
      <c r="D28" s="111" t="s">
        <v>703</v>
      </c>
      <c r="E28" s="111" t="s">
        <v>739</v>
      </c>
      <c r="F28" s="111" t="s">
        <v>716</v>
      </c>
      <c r="G28" s="111" t="s">
        <v>714</v>
      </c>
      <c r="H28" s="111" t="s">
        <v>740</v>
      </c>
    </row>
    <row r="29" spans="1:8" x14ac:dyDescent="0.25">
      <c r="A29" s="111" t="s">
        <v>51</v>
      </c>
      <c r="B29" s="111" t="s">
        <v>50</v>
      </c>
      <c r="C29" s="111" t="s">
        <v>716</v>
      </c>
      <c r="D29" s="111" t="s">
        <v>703</v>
      </c>
      <c r="E29" s="111" t="s">
        <v>743</v>
      </c>
      <c r="F29" s="111" t="s">
        <v>716</v>
      </c>
      <c r="G29" s="111" t="s">
        <v>714</v>
      </c>
      <c r="H29" s="111" t="s">
        <v>744</v>
      </c>
    </row>
    <row r="30" spans="1:8" x14ac:dyDescent="0.25">
      <c r="A30" s="111" t="s">
        <v>842</v>
      </c>
      <c r="B30" s="111" t="s">
        <v>58</v>
      </c>
      <c r="C30" s="111" t="s">
        <v>716</v>
      </c>
      <c r="D30" s="111" t="s">
        <v>727</v>
      </c>
      <c r="E30" s="111" t="s">
        <v>739</v>
      </c>
      <c r="F30" s="111" t="s">
        <v>716</v>
      </c>
      <c r="G30" s="111" t="s">
        <v>714</v>
      </c>
      <c r="H30" s="111" t="s">
        <v>740</v>
      </c>
    </row>
    <row r="31" spans="1:8" x14ac:dyDescent="0.25">
      <c r="A31" s="111" t="s">
        <v>53</v>
      </c>
      <c r="B31" s="111" t="s">
        <v>52</v>
      </c>
      <c r="C31" s="111" t="s">
        <v>730</v>
      </c>
      <c r="D31" s="111" t="s">
        <v>703</v>
      </c>
      <c r="E31" s="111" t="s">
        <v>732</v>
      </c>
      <c r="F31" s="111" t="s">
        <v>730</v>
      </c>
      <c r="G31" s="111" t="s">
        <v>705</v>
      </c>
      <c r="H31" s="111" t="s">
        <v>742</v>
      </c>
    </row>
    <row r="32" spans="1:8" x14ac:dyDescent="0.25">
      <c r="A32" s="111" t="s">
        <v>55</v>
      </c>
      <c r="B32" s="111" t="s">
        <v>54</v>
      </c>
      <c r="C32" s="111" t="s">
        <v>716</v>
      </c>
      <c r="D32" s="111" t="s">
        <v>727</v>
      </c>
      <c r="E32" s="111" t="s">
        <v>739</v>
      </c>
      <c r="F32" s="111" t="s">
        <v>716</v>
      </c>
      <c r="G32" s="111" t="s">
        <v>714</v>
      </c>
      <c r="H32" s="111" t="s">
        <v>718</v>
      </c>
    </row>
    <row r="33" spans="1:8" x14ac:dyDescent="0.25">
      <c r="A33" s="111" t="s">
        <v>57</v>
      </c>
      <c r="B33" s="111" t="s">
        <v>56</v>
      </c>
      <c r="C33" s="111" t="s">
        <v>745</v>
      </c>
      <c r="D33" s="111" t="s">
        <v>731</v>
      </c>
      <c r="E33" s="111" t="s">
        <v>709</v>
      </c>
      <c r="F33" s="111" t="s">
        <v>745</v>
      </c>
      <c r="G33" s="111" t="s">
        <v>723</v>
      </c>
      <c r="H33" s="111" t="s">
        <v>746</v>
      </c>
    </row>
    <row r="34" spans="1:8" x14ac:dyDescent="0.25">
      <c r="A34" s="111" t="s">
        <v>60</v>
      </c>
      <c r="B34" s="111" t="s">
        <v>59</v>
      </c>
      <c r="C34" s="111" t="s">
        <v>716</v>
      </c>
      <c r="D34" s="111" t="s">
        <v>703</v>
      </c>
      <c r="E34" s="111" t="s">
        <v>739</v>
      </c>
      <c r="F34" s="111" t="s">
        <v>716</v>
      </c>
      <c r="G34" s="111" t="s">
        <v>714</v>
      </c>
      <c r="H34" s="111" t="s">
        <v>718</v>
      </c>
    </row>
    <row r="35" spans="1:8" x14ac:dyDescent="0.25">
      <c r="A35" s="111" t="s">
        <v>62</v>
      </c>
      <c r="B35" s="111" t="s">
        <v>61</v>
      </c>
      <c r="C35" s="111" t="s">
        <v>716</v>
      </c>
      <c r="D35" s="111" t="s">
        <v>703</v>
      </c>
      <c r="E35" s="111" t="s">
        <v>739</v>
      </c>
      <c r="F35" s="111" t="s">
        <v>716</v>
      </c>
      <c r="G35" s="111" t="s">
        <v>714</v>
      </c>
      <c r="H35" s="111" t="s">
        <v>718</v>
      </c>
    </row>
    <row r="36" spans="1:8" x14ac:dyDescent="0.25">
      <c r="A36" s="111" t="s">
        <v>64</v>
      </c>
      <c r="B36" s="111" t="s">
        <v>63</v>
      </c>
      <c r="C36" s="111" t="s">
        <v>719</v>
      </c>
      <c r="D36" s="111" t="s">
        <v>731</v>
      </c>
      <c r="E36" s="111" t="s">
        <v>721</v>
      </c>
      <c r="F36" s="111" t="s">
        <v>725</v>
      </c>
      <c r="G36" s="111" t="s">
        <v>723</v>
      </c>
      <c r="H36" s="111" t="s">
        <v>726</v>
      </c>
    </row>
    <row r="37" spans="1:8" x14ac:dyDescent="0.25">
      <c r="A37" s="111" t="s">
        <v>376</v>
      </c>
      <c r="B37" s="111" t="s">
        <v>65</v>
      </c>
      <c r="C37" s="111" t="s">
        <v>730</v>
      </c>
      <c r="D37" s="111" t="s">
        <v>708</v>
      </c>
      <c r="E37" s="111" t="s">
        <v>732</v>
      </c>
      <c r="F37" s="111" t="s">
        <v>730</v>
      </c>
      <c r="G37" s="111" t="s">
        <v>705</v>
      </c>
      <c r="H37" s="111" t="s">
        <v>747</v>
      </c>
    </row>
    <row r="38" spans="1:8" x14ac:dyDescent="0.25">
      <c r="A38" s="111" t="s">
        <v>67</v>
      </c>
      <c r="B38" s="111" t="s">
        <v>66</v>
      </c>
      <c r="C38" s="111" t="s">
        <v>719</v>
      </c>
      <c r="D38" s="111" t="s">
        <v>708</v>
      </c>
      <c r="E38" s="111" t="s">
        <v>721</v>
      </c>
      <c r="F38" s="111" t="s">
        <v>725</v>
      </c>
      <c r="G38" s="111" t="s">
        <v>723</v>
      </c>
      <c r="H38" s="111" t="s">
        <v>726</v>
      </c>
    </row>
    <row r="39" spans="1:8" x14ac:dyDescent="0.25">
      <c r="A39" s="111" t="s">
        <v>69</v>
      </c>
      <c r="B39" s="111" t="s">
        <v>68</v>
      </c>
      <c r="C39" s="111" t="s">
        <v>716</v>
      </c>
      <c r="D39" s="111" t="s">
        <v>703</v>
      </c>
      <c r="E39" s="111" t="s">
        <v>717</v>
      </c>
      <c r="F39" s="111" t="s">
        <v>716</v>
      </c>
      <c r="G39" s="111" t="s">
        <v>714</v>
      </c>
      <c r="H39" s="111" t="s">
        <v>744</v>
      </c>
    </row>
    <row r="40" spans="1:8" x14ac:dyDescent="0.25">
      <c r="A40" s="111" t="s">
        <v>374</v>
      </c>
      <c r="B40" s="111" t="s">
        <v>71</v>
      </c>
      <c r="C40" s="111" t="s">
        <v>716</v>
      </c>
      <c r="D40" s="111" t="s">
        <v>727</v>
      </c>
      <c r="E40" s="111" t="s">
        <v>739</v>
      </c>
      <c r="F40" s="111" t="s">
        <v>716</v>
      </c>
      <c r="G40" s="111" t="s">
        <v>714</v>
      </c>
      <c r="H40" s="111" t="s">
        <v>718</v>
      </c>
    </row>
    <row r="41" spans="1:8" x14ac:dyDescent="0.25">
      <c r="A41" s="111" t="s">
        <v>844</v>
      </c>
      <c r="B41" s="111" t="s">
        <v>70</v>
      </c>
      <c r="C41" s="111" t="s">
        <v>716</v>
      </c>
      <c r="D41" s="111" t="s">
        <v>703</v>
      </c>
      <c r="E41" s="111" t="s">
        <v>739</v>
      </c>
      <c r="F41" s="111" t="s">
        <v>716</v>
      </c>
      <c r="G41" s="111" t="s">
        <v>714</v>
      </c>
      <c r="H41" s="111" t="s">
        <v>718</v>
      </c>
    </row>
    <row r="42" spans="1:8" x14ac:dyDescent="0.25">
      <c r="A42" s="111" t="s">
        <v>73</v>
      </c>
      <c r="B42" s="111" t="s">
        <v>72</v>
      </c>
      <c r="C42" s="111" t="s">
        <v>719</v>
      </c>
      <c r="D42" s="111" t="s">
        <v>708</v>
      </c>
      <c r="E42" s="111" t="s">
        <v>721</v>
      </c>
      <c r="F42" s="111" t="s">
        <v>722</v>
      </c>
      <c r="G42" s="111" t="s">
        <v>723</v>
      </c>
      <c r="H42" s="111" t="s">
        <v>738</v>
      </c>
    </row>
    <row r="43" spans="1:8" x14ac:dyDescent="0.25">
      <c r="A43" s="111" t="s">
        <v>371</v>
      </c>
      <c r="B43" s="111" t="s">
        <v>74</v>
      </c>
      <c r="C43" s="111" t="s">
        <v>716</v>
      </c>
      <c r="D43" s="111" t="s">
        <v>727</v>
      </c>
      <c r="E43" s="111" t="s">
        <v>739</v>
      </c>
      <c r="F43" s="111" t="s">
        <v>716</v>
      </c>
      <c r="G43" s="111" t="s">
        <v>714</v>
      </c>
      <c r="H43" s="111" t="s">
        <v>740</v>
      </c>
    </row>
    <row r="44" spans="1:8" x14ac:dyDescent="0.25">
      <c r="A44" s="111" t="s">
        <v>76</v>
      </c>
      <c r="B44" s="111" t="s">
        <v>75</v>
      </c>
      <c r="C44" s="111" t="s">
        <v>707</v>
      </c>
      <c r="D44" s="111" t="s">
        <v>720</v>
      </c>
      <c r="E44" s="111" t="s">
        <v>709</v>
      </c>
      <c r="F44" s="111" t="s">
        <v>735</v>
      </c>
      <c r="G44" s="111" t="s">
        <v>711</v>
      </c>
      <c r="H44" s="111" t="s">
        <v>712</v>
      </c>
    </row>
    <row r="45" spans="1:8" x14ac:dyDescent="0.25">
      <c r="A45" s="111" t="s">
        <v>78</v>
      </c>
      <c r="B45" s="111" t="s">
        <v>77</v>
      </c>
      <c r="C45" s="111" t="s">
        <v>719</v>
      </c>
      <c r="D45" s="111" t="s">
        <v>708</v>
      </c>
      <c r="E45" s="111" t="s">
        <v>721</v>
      </c>
      <c r="F45" s="111" t="s">
        <v>722</v>
      </c>
      <c r="G45" s="111" t="s">
        <v>723</v>
      </c>
      <c r="H45" s="111" t="s">
        <v>724</v>
      </c>
    </row>
    <row r="46" spans="1:8" x14ac:dyDescent="0.25">
      <c r="A46" s="111" t="s">
        <v>80</v>
      </c>
      <c r="B46" s="111" t="s">
        <v>79</v>
      </c>
      <c r="C46" s="111" t="s">
        <v>707</v>
      </c>
      <c r="D46" s="111" t="s">
        <v>720</v>
      </c>
      <c r="E46" s="111" t="s">
        <v>709</v>
      </c>
      <c r="F46" s="111" t="s">
        <v>735</v>
      </c>
      <c r="G46" s="111" t="s">
        <v>705</v>
      </c>
      <c r="H46" s="111" t="s">
        <v>729</v>
      </c>
    </row>
    <row r="47" spans="1:8" x14ac:dyDescent="0.25">
      <c r="A47" s="111" t="s">
        <v>82</v>
      </c>
      <c r="B47" s="111" t="s">
        <v>81</v>
      </c>
      <c r="C47" s="111" t="s">
        <v>707</v>
      </c>
      <c r="D47" s="111" t="s">
        <v>731</v>
      </c>
      <c r="E47" s="111" t="s">
        <v>709</v>
      </c>
      <c r="F47" s="111" t="s">
        <v>735</v>
      </c>
      <c r="G47" s="111" t="s">
        <v>711</v>
      </c>
      <c r="H47" s="111" t="s">
        <v>737</v>
      </c>
    </row>
    <row r="48" spans="1:8" x14ac:dyDescent="0.25">
      <c r="A48" s="111" t="s">
        <v>84</v>
      </c>
      <c r="B48" s="111" t="s">
        <v>83</v>
      </c>
      <c r="C48" s="111" t="s">
        <v>707</v>
      </c>
      <c r="D48" s="111" t="s">
        <v>731</v>
      </c>
      <c r="E48" s="111" t="s">
        <v>709</v>
      </c>
      <c r="F48" s="111" t="s">
        <v>735</v>
      </c>
      <c r="G48" s="111" t="s">
        <v>711</v>
      </c>
      <c r="H48" s="111" t="s">
        <v>748</v>
      </c>
    </row>
    <row r="49" spans="1:8" x14ac:dyDescent="0.25">
      <c r="A49" s="111" t="s">
        <v>86</v>
      </c>
      <c r="B49" s="111" t="s">
        <v>85</v>
      </c>
      <c r="C49" s="111" t="s">
        <v>713</v>
      </c>
      <c r="D49" s="111" t="s">
        <v>727</v>
      </c>
      <c r="E49" s="111" t="s">
        <v>743</v>
      </c>
      <c r="F49" s="111" t="s">
        <v>713</v>
      </c>
      <c r="G49" s="111" t="s">
        <v>714</v>
      </c>
      <c r="H49" s="111" t="s">
        <v>744</v>
      </c>
    </row>
    <row r="50" spans="1:8" x14ac:dyDescent="0.25">
      <c r="A50" s="111" t="s">
        <v>88</v>
      </c>
      <c r="B50" s="111" t="s">
        <v>87</v>
      </c>
      <c r="C50" s="111" t="s">
        <v>719</v>
      </c>
      <c r="D50" s="111" t="s">
        <v>708</v>
      </c>
      <c r="E50" s="111" t="s">
        <v>721</v>
      </c>
      <c r="F50" s="111" t="s">
        <v>722</v>
      </c>
      <c r="G50" s="111" t="s">
        <v>723</v>
      </c>
      <c r="H50" s="111" t="s">
        <v>724</v>
      </c>
    </row>
    <row r="51" spans="1:8" x14ac:dyDescent="0.25">
      <c r="A51" s="111" t="s">
        <v>90</v>
      </c>
      <c r="B51" s="111" t="s">
        <v>89</v>
      </c>
      <c r="C51" s="111" t="s">
        <v>719</v>
      </c>
      <c r="D51" s="111" t="s">
        <v>708</v>
      </c>
      <c r="E51" s="111" t="s">
        <v>721</v>
      </c>
      <c r="F51" s="111" t="s">
        <v>722</v>
      </c>
      <c r="G51" s="111" t="s">
        <v>723</v>
      </c>
      <c r="H51" s="111" t="s">
        <v>724</v>
      </c>
    </row>
    <row r="52" spans="1:8" x14ac:dyDescent="0.25">
      <c r="A52" s="111" t="s">
        <v>93</v>
      </c>
      <c r="B52" s="111" t="s">
        <v>92</v>
      </c>
      <c r="C52" s="111" t="s">
        <v>719</v>
      </c>
      <c r="D52" s="111" t="s">
        <v>708</v>
      </c>
      <c r="E52" s="111" t="s">
        <v>721</v>
      </c>
      <c r="F52" s="111" t="s">
        <v>722</v>
      </c>
      <c r="G52" s="111" t="s">
        <v>723</v>
      </c>
      <c r="H52" s="111" t="s">
        <v>726</v>
      </c>
    </row>
    <row r="53" spans="1:8" x14ac:dyDescent="0.25">
      <c r="A53" s="111" t="s">
        <v>95</v>
      </c>
      <c r="B53" s="111" t="s">
        <v>94</v>
      </c>
      <c r="C53" s="111" t="s">
        <v>713</v>
      </c>
      <c r="D53" s="111" t="s">
        <v>727</v>
      </c>
      <c r="E53" s="111" t="s">
        <v>704</v>
      </c>
      <c r="F53" s="111" t="s">
        <v>713</v>
      </c>
      <c r="G53" s="111" t="s">
        <v>714</v>
      </c>
      <c r="H53" s="111" t="s">
        <v>715</v>
      </c>
    </row>
    <row r="54" spans="1:8" x14ac:dyDescent="0.25">
      <c r="A54" s="111" t="s">
        <v>97</v>
      </c>
      <c r="B54" s="111" t="s">
        <v>96</v>
      </c>
      <c r="C54" s="111" t="s">
        <v>719</v>
      </c>
      <c r="D54" s="111" t="s">
        <v>727</v>
      </c>
      <c r="E54" s="111" t="s">
        <v>721</v>
      </c>
      <c r="F54" s="111" t="s">
        <v>722</v>
      </c>
      <c r="G54" s="111" t="s">
        <v>723</v>
      </c>
      <c r="H54" s="111" t="s">
        <v>738</v>
      </c>
    </row>
    <row r="55" spans="1:8" x14ac:dyDescent="0.25">
      <c r="A55" s="111" t="s">
        <v>99</v>
      </c>
      <c r="B55" s="111" t="s">
        <v>98</v>
      </c>
      <c r="C55" s="111" t="s">
        <v>716</v>
      </c>
      <c r="D55" s="111" t="s">
        <v>720</v>
      </c>
      <c r="E55" s="111" t="s">
        <v>739</v>
      </c>
      <c r="F55" s="111" t="s">
        <v>716</v>
      </c>
      <c r="G55" s="111" t="s">
        <v>714</v>
      </c>
      <c r="H55" s="111" t="s">
        <v>718</v>
      </c>
    </row>
    <row r="56" spans="1:8" x14ac:dyDescent="0.25">
      <c r="A56" s="111" t="s">
        <v>101</v>
      </c>
      <c r="B56" s="111" t="s">
        <v>100</v>
      </c>
      <c r="C56" s="111" t="s">
        <v>716</v>
      </c>
      <c r="D56" s="111" t="s">
        <v>703</v>
      </c>
      <c r="E56" s="111" t="s">
        <v>743</v>
      </c>
      <c r="F56" s="111" t="s">
        <v>716</v>
      </c>
      <c r="G56" s="111" t="s">
        <v>714</v>
      </c>
      <c r="H56" s="111" t="s">
        <v>744</v>
      </c>
    </row>
    <row r="57" spans="1:8" x14ac:dyDescent="0.25">
      <c r="A57" s="111" t="s">
        <v>103</v>
      </c>
      <c r="B57" s="111" t="s">
        <v>102</v>
      </c>
      <c r="C57" s="111" t="s">
        <v>707</v>
      </c>
      <c r="D57" s="111" t="s">
        <v>731</v>
      </c>
      <c r="E57" s="111" t="s">
        <v>709</v>
      </c>
      <c r="F57" s="111" t="s">
        <v>735</v>
      </c>
      <c r="G57" s="111" t="s">
        <v>711</v>
      </c>
      <c r="H57" s="111" t="s">
        <v>748</v>
      </c>
    </row>
    <row r="58" spans="1:8" x14ac:dyDescent="0.25">
      <c r="A58" s="111" t="s">
        <v>105</v>
      </c>
      <c r="B58" s="111" t="s">
        <v>104</v>
      </c>
      <c r="C58" s="111" t="s">
        <v>716</v>
      </c>
      <c r="D58" s="111" t="s">
        <v>703</v>
      </c>
      <c r="E58" s="111" t="s">
        <v>743</v>
      </c>
      <c r="F58" s="111" t="s">
        <v>716</v>
      </c>
      <c r="G58" s="111" t="s">
        <v>714</v>
      </c>
      <c r="H58" s="111" t="s">
        <v>744</v>
      </c>
    </row>
    <row r="59" spans="1:8" x14ac:dyDescent="0.25">
      <c r="A59" s="111" t="s">
        <v>107</v>
      </c>
      <c r="B59" s="111" t="s">
        <v>106</v>
      </c>
      <c r="C59" s="111" t="s">
        <v>730</v>
      </c>
      <c r="D59" s="111" t="s">
        <v>708</v>
      </c>
      <c r="E59" s="111" t="s">
        <v>749</v>
      </c>
      <c r="F59" s="111" t="s">
        <v>730</v>
      </c>
      <c r="G59" s="111" t="s">
        <v>733</v>
      </c>
      <c r="H59" s="111" t="s">
        <v>750</v>
      </c>
    </row>
    <row r="60" spans="1:8" x14ac:dyDescent="0.25">
      <c r="A60" s="111" t="s">
        <v>109</v>
      </c>
      <c r="B60" s="111" t="s">
        <v>108</v>
      </c>
      <c r="C60" s="111" t="s">
        <v>707</v>
      </c>
      <c r="D60" s="111" t="s">
        <v>731</v>
      </c>
      <c r="E60" s="111" t="s">
        <v>709</v>
      </c>
      <c r="F60" s="111" t="s">
        <v>735</v>
      </c>
      <c r="G60" s="111" t="s">
        <v>711</v>
      </c>
      <c r="H60" s="111" t="s">
        <v>748</v>
      </c>
    </row>
    <row r="61" spans="1:8" x14ac:dyDescent="0.25">
      <c r="A61" s="111" t="s">
        <v>111</v>
      </c>
      <c r="B61" s="111" t="s">
        <v>110</v>
      </c>
      <c r="C61" s="111" t="s">
        <v>707</v>
      </c>
      <c r="D61" s="111" t="s">
        <v>731</v>
      </c>
      <c r="E61" s="111" t="s">
        <v>709</v>
      </c>
      <c r="F61" s="111" t="s">
        <v>735</v>
      </c>
      <c r="G61" s="111" t="s">
        <v>711</v>
      </c>
      <c r="H61" s="111" t="s">
        <v>736</v>
      </c>
    </row>
    <row r="62" spans="1:8" x14ac:dyDescent="0.25">
      <c r="A62" s="111" t="s">
        <v>113</v>
      </c>
      <c r="B62" s="111" t="s">
        <v>112</v>
      </c>
      <c r="C62" s="111" t="s">
        <v>716</v>
      </c>
      <c r="D62" s="111" t="s">
        <v>708</v>
      </c>
      <c r="E62" s="111" t="s">
        <v>739</v>
      </c>
      <c r="F62" s="111" t="s">
        <v>716</v>
      </c>
      <c r="G62" s="111" t="s">
        <v>714</v>
      </c>
      <c r="H62" s="111" t="s">
        <v>718</v>
      </c>
    </row>
    <row r="63" spans="1:8" x14ac:dyDescent="0.25">
      <c r="A63" s="111" t="s">
        <v>115</v>
      </c>
      <c r="B63" s="111" t="s">
        <v>114</v>
      </c>
      <c r="C63" s="111" t="s">
        <v>716</v>
      </c>
      <c r="D63" s="111" t="s">
        <v>703</v>
      </c>
      <c r="E63" s="111" t="s">
        <v>739</v>
      </c>
      <c r="F63" s="111" t="s">
        <v>716</v>
      </c>
      <c r="G63" s="111" t="s">
        <v>714</v>
      </c>
      <c r="H63" s="111" t="s">
        <v>740</v>
      </c>
    </row>
    <row r="64" spans="1:8" x14ac:dyDescent="0.25">
      <c r="A64" s="111" t="s">
        <v>117</v>
      </c>
      <c r="B64" s="111" t="s">
        <v>116</v>
      </c>
      <c r="C64" s="111" t="s">
        <v>707</v>
      </c>
      <c r="D64" s="111" t="s">
        <v>727</v>
      </c>
      <c r="E64" s="111" t="s">
        <v>728</v>
      </c>
      <c r="F64" s="111" t="s">
        <v>710</v>
      </c>
      <c r="G64" s="111" t="s">
        <v>705</v>
      </c>
      <c r="H64" s="111" t="s">
        <v>729</v>
      </c>
    </row>
    <row r="65" spans="1:8" x14ac:dyDescent="0.25">
      <c r="A65" s="111" t="s">
        <v>119</v>
      </c>
      <c r="B65" s="111" t="s">
        <v>118</v>
      </c>
      <c r="C65" s="111" t="s">
        <v>707</v>
      </c>
      <c r="D65" s="111" t="s">
        <v>731</v>
      </c>
      <c r="E65" s="111" t="s">
        <v>709</v>
      </c>
      <c r="F65" s="111" t="s">
        <v>735</v>
      </c>
      <c r="G65" s="111" t="s">
        <v>711</v>
      </c>
      <c r="H65" s="111" t="s">
        <v>736</v>
      </c>
    </row>
    <row r="66" spans="1:8" x14ac:dyDescent="0.25">
      <c r="A66" s="111" t="s">
        <v>121</v>
      </c>
      <c r="B66" s="111" t="s">
        <v>120</v>
      </c>
      <c r="C66" s="111" t="s">
        <v>716</v>
      </c>
      <c r="D66" s="111" t="s">
        <v>727</v>
      </c>
      <c r="E66" s="111" t="s">
        <v>739</v>
      </c>
      <c r="F66" s="111" t="s">
        <v>716</v>
      </c>
      <c r="G66" s="111" t="s">
        <v>714</v>
      </c>
      <c r="H66" s="111" t="s">
        <v>740</v>
      </c>
    </row>
    <row r="67" spans="1:8" x14ac:dyDescent="0.25">
      <c r="A67" s="111" t="s">
        <v>123</v>
      </c>
      <c r="B67" s="111" t="s">
        <v>122</v>
      </c>
      <c r="C67" s="111" t="s">
        <v>707</v>
      </c>
      <c r="D67" s="111" t="s">
        <v>731</v>
      </c>
      <c r="E67" s="111" t="s">
        <v>709</v>
      </c>
      <c r="F67" s="111" t="s">
        <v>735</v>
      </c>
      <c r="G67" s="111" t="s">
        <v>711</v>
      </c>
      <c r="H67" s="111" t="s">
        <v>712</v>
      </c>
    </row>
    <row r="68" spans="1:8" x14ac:dyDescent="0.25">
      <c r="A68" s="111" t="s">
        <v>125</v>
      </c>
      <c r="B68" s="111" t="s">
        <v>124</v>
      </c>
      <c r="C68" s="111" t="s">
        <v>719</v>
      </c>
      <c r="D68" s="111" t="s">
        <v>708</v>
      </c>
      <c r="E68" s="111" t="s">
        <v>721</v>
      </c>
      <c r="F68" s="111" t="s">
        <v>722</v>
      </c>
      <c r="G68" s="111" t="s">
        <v>723</v>
      </c>
      <c r="H68" s="111" t="s">
        <v>724</v>
      </c>
    </row>
    <row r="69" spans="1:8" x14ac:dyDescent="0.25">
      <c r="A69" s="111" t="s">
        <v>127</v>
      </c>
      <c r="B69" s="111" t="s">
        <v>126</v>
      </c>
      <c r="C69" s="111" t="s">
        <v>719</v>
      </c>
      <c r="D69" s="111" t="s">
        <v>727</v>
      </c>
      <c r="E69" s="111" t="s">
        <v>721</v>
      </c>
      <c r="F69" s="111" t="s">
        <v>722</v>
      </c>
      <c r="G69" s="111" t="s">
        <v>723</v>
      </c>
      <c r="H69" s="111" t="s">
        <v>738</v>
      </c>
    </row>
    <row r="70" spans="1:8" x14ac:dyDescent="0.25">
      <c r="A70" s="111" t="s">
        <v>129</v>
      </c>
      <c r="B70" s="111" t="s">
        <v>128</v>
      </c>
      <c r="C70" s="111" t="s">
        <v>716</v>
      </c>
      <c r="D70" s="111" t="s">
        <v>703</v>
      </c>
      <c r="E70" s="111" t="s">
        <v>739</v>
      </c>
      <c r="F70" s="111" t="s">
        <v>716</v>
      </c>
      <c r="G70" s="111" t="s">
        <v>714</v>
      </c>
      <c r="H70" s="111" t="s">
        <v>740</v>
      </c>
    </row>
    <row r="71" spans="1:8" x14ac:dyDescent="0.25">
      <c r="A71" s="111" t="s">
        <v>372</v>
      </c>
      <c r="B71" s="111" t="s">
        <v>130</v>
      </c>
      <c r="C71" s="111" t="s">
        <v>716</v>
      </c>
      <c r="D71" s="111" t="s">
        <v>703</v>
      </c>
      <c r="E71" s="111" t="s">
        <v>739</v>
      </c>
      <c r="F71" s="111" t="s">
        <v>716</v>
      </c>
      <c r="G71" s="111" t="s">
        <v>714</v>
      </c>
      <c r="H71" s="111" t="s">
        <v>740</v>
      </c>
    </row>
    <row r="72" spans="1:8" x14ac:dyDescent="0.25">
      <c r="A72" s="111" t="s">
        <v>132</v>
      </c>
      <c r="B72" s="111" t="s">
        <v>131</v>
      </c>
      <c r="C72" s="111" t="s">
        <v>719</v>
      </c>
      <c r="D72" s="111" t="s">
        <v>727</v>
      </c>
      <c r="E72" s="111" t="s">
        <v>721</v>
      </c>
      <c r="F72" s="111" t="s">
        <v>725</v>
      </c>
      <c r="G72" s="111" t="s">
        <v>723</v>
      </c>
      <c r="H72" s="111" t="s">
        <v>726</v>
      </c>
    </row>
    <row r="73" spans="1:8" x14ac:dyDescent="0.25">
      <c r="A73" s="111" t="s">
        <v>134</v>
      </c>
      <c r="B73" s="111" t="s">
        <v>133</v>
      </c>
      <c r="C73" s="111" t="s">
        <v>719</v>
      </c>
      <c r="D73" s="111" t="s">
        <v>703</v>
      </c>
      <c r="E73" s="111" t="s">
        <v>721</v>
      </c>
      <c r="F73" s="111" t="s">
        <v>722</v>
      </c>
      <c r="G73" s="111" t="s">
        <v>723</v>
      </c>
      <c r="H73" s="111" t="s">
        <v>724</v>
      </c>
    </row>
    <row r="74" spans="1:8" x14ac:dyDescent="0.25">
      <c r="A74" s="111" t="s">
        <v>136</v>
      </c>
      <c r="B74" s="111" t="s">
        <v>135</v>
      </c>
      <c r="C74" s="111" t="s">
        <v>719</v>
      </c>
      <c r="D74" s="111" t="s">
        <v>727</v>
      </c>
      <c r="E74" s="111" t="s">
        <v>721</v>
      </c>
      <c r="F74" s="111" t="s">
        <v>722</v>
      </c>
      <c r="G74" s="111" t="s">
        <v>723</v>
      </c>
      <c r="H74" s="111" t="s">
        <v>738</v>
      </c>
    </row>
    <row r="75" spans="1:8" x14ac:dyDescent="0.25">
      <c r="A75" s="111" t="s">
        <v>138</v>
      </c>
      <c r="B75" s="111" t="s">
        <v>137</v>
      </c>
      <c r="C75" s="111" t="s">
        <v>707</v>
      </c>
      <c r="D75" s="111" t="s">
        <v>708</v>
      </c>
      <c r="E75" s="111" t="s">
        <v>709</v>
      </c>
      <c r="F75" s="111" t="s">
        <v>735</v>
      </c>
      <c r="G75" s="111" t="s">
        <v>711</v>
      </c>
      <c r="H75" s="111" t="s">
        <v>737</v>
      </c>
    </row>
    <row r="76" spans="1:8" x14ac:dyDescent="0.25">
      <c r="A76" s="111" t="s">
        <v>140</v>
      </c>
      <c r="B76" s="111" t="s">
        <v>139</v>
      </c>
      <c r="C76" s="111" t="s">
        <v>707</v>
      </c>
      <c r="D76" s="111" t="s">
        <v>731</v>
      </c>
      <c r="E76" s="111" t="s">
        <v>709</v>
      </c>
      <c r="F76" s="111" t="s">
        <v>751</v>
      </c>
      <c r="G76" s="111" t="s">
        <v>711</v>
      </c>
      <c r="H76" s="111" t="s">
        <v>748</v>
      </c>
    </row>
    <row r="77" spans="1:8" x14ac:dyDescent="0.25">
      <c r="A77" s="111" t="s">
        <v>142</v>
      </c>
      <c r="B77" s="111" t="s">
        <v>141</v>
      </c>
      <c r="C77" s="111" t="s">
        <v>702</v>
      </c>
      <c r="D77" s="111" t="s">
        <v>727</v>
      </c>
      <c r="E77" s="111" t="s">
        <v>732</v>
      </c>
      <c r="F77" s="111" t="s">
        <v>702</v>
      </c>
      <c r="G77" s="111" t="s">
        <v>705</v>
      </c>
      <c r="H77" s="111" t="s">
        <v>706</v>
      </c>
    </row>
    <row r="78" spans="1:8" x14ac:dyDescent="0.25">
      <c r="A78" s="111" t="s">
        <v>144</v>
      </c>
      <c r="B78" s="111" t="s">
        <v>143</v>
      </c>
      <c r="C78" s="111" t="s">
        <v>730</v>
      </c>
      <c r="D78" s="111" t="s">
        <v>727</v>
      </c>
      <c r="E78" s="111" t="s">
        <v>732</v>
      </c>
      <c r="F78" s="111" t="s">
        <v>730</v>
      </c>
      <c r="G78" s="111" t="s">
        <v>705</v>
      </c>
      <c r="H78" s="111" t="s">
        <v>742</v>
      </c>
    </row>
    <row r="79" spans="1:8" x14ac:dyDescent="0.25">
      <c r="A79" s="111" t="s">
        <v>845</v>
      </c>
      <c r="B79" s="111" t="s">
        <v>145</v>
      </c>
      <c r="C79" s="111" t="s">
        <v>713</v>
      </c>
      <c r="D79" s="111" t="s">
        <v>708</v>
      </c>
      <c r="E79" s="111" t="s">
        <v>704</v>
      </c>
      <c r="F79" s="111" t="s">
        <v>713</v>
      </c>
      <c r="G79" s="111" t="s">
        <v>705</v>
      </c>
      <c r="H79" s="111" t="s">
        <v>706</v>
      </c>
    </row>
    <row r="80" spans="1:8" x14ac:dyDescent="0.25">
      <c r="A80" s="111" t="s">
        <v>147</v>
      </c>
      <c r="B80" s="111" t="s">
        <v>146</v>
      </c>
      <c r="C80" s="111" t="s">
        <v>713</v>
      </c>
      <c r="D80" s="111" t="s">
        <v>708</v>
      </c>
      <c r="E80" s="111" t="s">
        <v>704</v>
      </c>
      <c r="F80" s="111" t="s">
        <v>713</v>
      </c>
      <c r="G80" s="111" t="s">
        <v>705</v>
      </c>
      <c r="H80" s="111" t="s">
        <v>729</v>
      </c>
    </row>
    <row r="81" spans="1:8" x14ac:dyDescent="0.25">
      <c r="A81" s="111" t="s">
        <v>149</v>
      </c>
      <c r="B81" s="111" t="s">
        <v>148</v>
      </c>
      <c r="C81" s="111" t="s">
        <v>707</v>
      </c>
      <c r="D81" s="111" t="s">
        <v>731</v>
      </c>
      <c r="E81" s="111" t="s">
        <v>709</v>
      </c>
      <c r="F81" s="111" t="s">
        <v>735</v>
      </c>
      <c r="G81" s="111" t="s">
        <v>711</v>
      </c>
      <c r="H81" s="111" t="s">
        <v>748</v>
      </c>
    </row>
    <row r="82" spans="1:8" x14ac:dyDescent="0.25">
      <c r="A82" s="111" t="s">
        <v>151</v>
      </c>
      <c r="B82" s="111" t="s">
        <v>150</v>
      </c>
      <c r="C82" s="111" t="s">
        <v>713</v>
      </c>
      <c r="D82" s="111" t="s">
        <v>731</v>
      </c>
      <c r="E82" s="111" t="s">
        <v>704</v>
      </c>
      <c r="F82" s="111" t="s">
        <v>713</v>
      </c>
      <c r="G82" s="111" t="s">
        <v>705</v>
      </c>
      <c r="H82" s="111" t="s">
        <v>729</v>
      </c>
    </row>
    <row r="83" spans="1:8" x14ac:dyDescent="0.25">
      <c r="A83" s="111" t="s">
        <v>153</v>
      </c>
      <c r="B83" s="111" t="s">
        <v>152</v>
      </c>
      <c r="C83" s="111" t="s">
        <v>707</v>
      </c>
      <c r="D83" s="111" t="s">
        <v>731</v>
      </c>
      <c r="E83" s="111" t="s">
        <v>709</v>
      </c>
      <c r="F83" s="111" t="s">
        <v>735</v>
      </c>
      <c r="G83" s="111" t="s">
        <v>711</v>
      </c>
      <c r="H83" s="111" t="s">
        <v>712</v>
      </c>
    </row>
    <row r="84" spans="1:8" x14ac:dyDescent="0.25">
      <c r="A84" s="111" t="s">
        <v>155</v>
      </c>
      <c r="B84" s="111" t="s">
        <v>154</v>
      </c>
      <c r="C84" s="111" t="s">
        <v>719</v>
      </c>
      <c r="D84" s="111" t="s">
        <v>708</v>
      </c>
      <c r="E84" s="111" t="s">
        <v>721</v>
      </c>
      <c r="F84" s="111" t="s">
        <v>722</v>
      </c>
      <c r="G84" s="111" t="s">
        <v>723</v>
      </c>
      <c r="H84" s="111" t="s">
        <v>724</v>
      </c>
    </row>
    <row r="85" spans="1:8" x14ac:dyDescent="0.25">
      <c r="A85" s="111" t="s">
        <v>157</v>
      </c>
      <c r="B85" s="111" t="s">
        <v>156</v>
      </c>
      <c r="C85" s="111" t="s">
        <v>730</v>
      </c>
      <c r="D85" s="111" t="s">
        <v>731</v>
      </c>
      <c r="E85" s="111" t="s">
        <v>732</v>
      </c>
      <c r="F85" s="111" t="s">
        <v>730</v>
      </c>
      <c r="G85" s="111" t="s">
        <v>705</v>
      </c>
      <c r="H85" s="111" t="s">
        <v>747</v>
      </c>
    </row>
    <row r="86" spans="1:8" x14ac:dyDescent="0.25">
      <c r="A86" s="111" t="s">
        <v>159</v>
      </c>
      <c r="B86" s="111" t="s">
        <v>158</v>
      </c>
      <c r="C86" s="111" t="s">
        <v>713</v>
      </c>
      <c r="D86" s="111" t="s">
        <v>708</v>
      </c>
      <c r="E86" s="111" t="s">
        <v>704</v>
      </c>
      <c r="F86" s="111" t="s">
        <v>713</v>
      </c>
      <c r="G86" s="111" t="s">
        <v>705</v>
      </c>
      <c r="H86" s="111" t="s">
        <v>729</v>
      </c>
    </row>
    <row r="87" spans="1:8" x14ac:dyDescent="0.25">
      <c r="A87" s="111" t="s">
        <v>161</v>
      </c>
      <c r="B87" s="111" t="s">
        <v>160</v>
      </c>
      <c r="C87" s="111" t="s">
        <v>707</v>
      </c>
      <c r="D87" s="111" t="s">
        <v>708</v>
      </c>
      <c r="E87" s="111" t="s">
        <v>728</v>
      </c>
      <c r="F87" s="111" t="s">
        <v>752</v>
      </c>
      <c r="G87" s="111" t="s">
        <v>705</v>
      </c>
      <c r="H87" s="111" t="s">
        <v>752</v>
      </c>
    </row>
    <row r="88" spans="1:8" x14ac:dyDescent="0.25">
      <c r="A88" s="111" t="s">
        <v>163</v>
      </c>
      <c r="B88" s="111" t="s">
        <v>162</v>
      </c>
      <c r="C88" s="111" t="s">
        <v>716</v>
      </c>
      <c r="D88" s="111" t="s">
        <v>703</v>
      </c>
      <c r="E88" s="111" t="s">
        <v>743</v>
      </c>
      <c r="F88" s="111" t="s">
        <v>716</v>
      </c>
      <c r="G88" s="111" t="s">
        <v>714</v>
      </c>
      <c r="H88" s="111" t="s">
        <v>744</v>
      </c>
    </row>
    <row r="89" spans="1:8" x14ac:dyDescent="0.25">
      <c r="A89" s="111" t="s">
        <v>165</v>
      </c>
      <c r="B89" s="111" t="s">
        <v>164</v>
      </c>
      <c r="C89" s="111" t="s">
        <v>730</v>
      </c>
      <c r="D89" s="111" t="s">
        <v>727</v>
      </c>
      <c r="E89" s="111" t="s">
        <v>749</v>
      </c>
      <c r="F89" s="111" t="s">
        <v>730</v>
      </c>
      <c r="G89" s="111" t="s">
        <v>733</v>
      </c>
      <c r="H89" s="111" t="s">
        <v>753</v>
      </c>
    </row>
    <row r="90" spans="1:8" x14ac:dyDescent="0.25">
      <c r="A90" s="111" t="s">
        <v>843</v>
      </c>
      <c r="B90" s="111" t="s">
        <v>166</v>
      </c>
      <c r="C90" s="111" t="s">
        <v>730</v>
      </c>
      <c r="D90" s="111" t="s">
        <v>703</v>
      </c>
      <c r="E90" s="111" t="s">
        <v>732</v>
      </c>
      <c r="F90" s="111" t="s">
        <v>730</v>
      </c>
      <c r="G90" s="111" t="s">
        <v>705</v>
      </c>
      <c r="H90" s="111" t="s">
        <v>747</v>
      </c>
    </row>
    <row r="91" spans="1:8" x14ac:dyDescent="0.25">
      <c r="A91" s="111" t="s">
        <v>847</v>
      </c>
      <c r="B91" s="111" t="s">
        <v>297</v>
      </c>
      <c r="C91" s="111" t="s">
        <v>730</v>
      </c>
      <c r="D91" s="111" t="s">
        <v>731</v>
      </c>
      <c r="E91" s="111" t="s">
        <v>732</v>
      </c>
      <c r="F91" s="111" t="s">
        <v>730</v>
      </c>
      <c r="G91" s="111" t="s">
        <v>705</v>
      </c>
      <c r="H91" s="111" t="s">
        <v>747</v>
      </c>
    </row>
    <row r="92" spans="1:8" x14ac:dyDescent="0.25">
      <c r="A92" s="111" t="s">
        <v>168</v>
      </c>
      <c r="B92" s="111" t="s">
        <v>167</v>
      </c>
      <c r="C92" s="111" t="s">
        <v>713</v>
      </c>
      <c r="D92" s="111" t="s">
        <v>720</v>
      </c>
      <c r="E92" s="111" t="s">
        <v>704</v>
      </c>
      <c r="F92" s="111" t="s">
        <v>713</v>
      </c>
      <c r="G92" s="111" t="s">
        <v>705</v>
      </c>
      <c r="H92" s="111" t="s">
        <v>729</v>
      </c>
    </row>
    <row r="93" spans="1:8" x14ac:dyDescent="0.25">
      <c r="A93" s="111" t="s">
        <v>170</v>
      </c>
      <c r="B93" s="111" t="s">
        <v>169</v>
      </c>
      <c r="C93" s="111" t="s">
        <v>707</v>
      </c>
      <c r="D93" s="111" t="s">
        <v>703</v>
      </c>
      <c r="E93" s="111" t="s">
        <v>728</v>
      </c>
      <c r="F93" s="111" t="s">
        <v>752</v>
      </c>
      <c r="G93" s="111" t="s">
        <v>705</v>
      </c>
      <c r="H93" s="111" t="s">
        <v>752</v>
      </c>
    </row>
    <row r="94" spans="1:8" x14ac:dyDescent="0.25">
      <c r="A94" s="111" t="s">
        <v>846</v>
      </c>
      <c r="B94" s="111" t="s">
        <v>171</v>
      </c>
      <c r="C94" s="111" t="s">
        <v>730</v>
      </c>
      <c r="D94" s="111" t="s">
        <v>727</v>
      </c>
      <c r="E94" s="111" t="s">
        <v>732</v>
      </c>
      <c r="F94" s="111" t="s">
        <v>730</v>
      </c>
      <c r="G94" s="111" t="s">
        <v>705</v>
      </c>
      <c r="H94" s="111" t="s">
        <v>742</v>
      </c>
    </row>
    <row r="95" spans="1:8" x14ac:dyDescent="0.25">
      <c r="A95" s="111" t="s">
        <v>378</v>
      </c>
      <c r="B95" s="111" t="s">
        <v>172</v>
      </c>
      <c r="C95" s="111" t="s">
        <v>707</v>
      </c>
      <c r="D95" s="111" t="s">
        <v>720</v>
      </c>
      <c r="E95" s="111" t="s">
        <v>709</v>
      </c>
      <c r="F95" s="111" t="s">
        <v>735</v>
      </c>
      <c r="G95" s="111" t="s">
        <v>711</v>
      </c>
      <c r="H95" s="111" t="s">
        <v>748</v>
      </c>
    </row>
    <row r="96" spans="1:8" x14ac:dyDescent="0.25">
      <c r="A96" s="111" t="s">
        <v>174</v>
      </c>
      <c r="B96" s="111" t="s">
        <v>173</v>
      </c>
      <c r="C96" s="111" t="s">
        <v>713</v>
      </c>
      <c r="D96" s="111" t="s">
        <v>708</v>
      </c>
      <c r="E96" s="111" t="s">
        <v>704</v>
      </c>
      <c r="F96" s="111" t="s">
        <v>713</v>
      </c>
      <c r="G96" s="111" t="s">
        <v>705</v>
      </c>
      <c r="H96" s="111" t="s">
        <v>729</v>
      </c>
    </row>
    <row r="97" spans="1:8" x14ac:dyDescent="0.25">
      <c r="A97" s="111" t="s">
        <v>176</v>
      </c>
      <c r="B97" s="111" t="s">
        <v>175</v>
      </c>
      <c r="C97" s="111" t="s">
        <v>716</v>
      </c>
      <c r="D97" s="111" t="s">
        <v>727</v>
      </c>
      <c r="E97" s="111" t="s">
        <v>717</v>
      </c>
      <c r="F97" s="111" t="s">
        <v>716</v>
      </c>
      <c r="G97" s="111" t="s">
        <v>714</v>
      </c>
      <c r="H97" s="111" t="s">
        <v>741</v>
      </c>
    </row>
    <row r="98" spans="1:8" x14ac:dyDescent="0.25">
      <c r="A98" s="111" t="s">
        <v>178</v>
      </c>
      <c r="B98" s="111" t="s">
        <v>177</v>
      </c>
      <c r="C98" s="111" t="s">
        <v>716</v>
      </c>
      <c r="D98" s="111" t="s">
        <v>703</v>
      </c>
      <c r="E98" s="111" t="s">
        <v>739</v>
      </c>
      <c r="F98" s="111" t="s">
        <v>716</v>
      </c>
      <c r="G98" s="111" t="s">
        <v>714</v>
      </c>
      <c r="H98" s="111" t="s">
        <v>740</v>
      </c>
    </row>
    <row r="99" spans="1:8" x14ac:dyDescent="0.25">
      <c r="A99" s="111" t="s">
        <v>180</v>
      </c>
      <c r="B99" s="111" t="s">
        <v>179</v>
      </c>
      <c r="C99" s="111" t="s">
        <v>713</v>
      </c>
      <c r="D99" s="111" t="s">
        <v>708</v>
      </c>
      <c r="E99" s="111" t="s">
        <v>704</v>
      </c>
      <c r="F99" s="111" t="s">
        <v>713</v>
      </c>
      <c r="G99" s="111" t="s">
        <v>714</v>
      </c>
      <c r="H99" s="111" t="s">
        <v>715</v>
      </c>
    </row>
    <row r="100" spans="1:8" x14ac:dyDescent="0.25">
      <c r="A100" s="111" t="s">
        <v>182</v>
      </c>
      <c r="B100" s="111" t="s">
        <v>181</v>
      </c>
      <c r="C100" s="111" t="s">
        <v>707</v>
      </c>
      <c r="D100" s="111" t="s">
        <v>720</v>
      </c>
      <c r="E100" s="111" t="s">
        <v>709</v>
      </c>
      <c r="F100" s="111" t="s">
        <v>751</v>
      </c>
      <c r="G100" s="111" t="s">
        <v>711</v>
      </c>
      <c r="H100" s="111" t="s">
        <v>736</v>
      </c>
    </row>
    <row r="101" spans="1:8" x14ac:dyDescent="0.25">
      <c r="A101" s="111" t="s">
        <v>184</v>
      </c>
      <c r="B101" s="111" t="s">
        <v>183</v>
      </c>
      <c r="C101" s="111" t="s">
        <v>707</v>
      </c>
      <c r="D101" s="111" t="s">
        <v>720</v>
      </c>
      <c r="E101" s="111" t="s">
        <v>709</v>
      </c>
      <c r="F101" s="111" t="s">
        <v>735</v>
      </c>
      <c r="G101" s="111" t="s">
        <v>711</v>
      </c>
      <c r="H101" s="111" t="s">
        <v>748</v>
      </c>
    </row>
    <row r="102" spans="1:8" x14ac:dyDescent="0.25">
      <c r="A102" s="111" t="s">
        <v>186</v>
      </c>
      <c r="B102" s="111" t="s">
        <v>185</v>
      </c>
      <c r="C102" s="111" t="s">
        <v>707</v>
      </c>
      <c r="D102" s="111" t="s">
        <v>731</v>
      </c>
      <c r="E102" s="111" t="s">
        <v>709</v>
      </c>
      <c r="F102" s="111" t="s">
        <v>735</v>
      </c>
      <c r="G102" s="111" t="s">
        <v>711</v>
      </c>
      <c r="H102" s="111" t="s">
        <v>736</v>
      </c>
    </row>
    <row r="103" spans="1:8" x14ac:dyDescent="0.25">
      <c r="A103" s="111" t="s">
        <v>940</v>
      </c>
      <c r="B103" s="111" t="s">
        <v>187</v>
      </c>
      <c r="C103" s="111" t="s">
        <v>707</v>
      </c>
      <c r="D103" s="111" t="s">
        <v>708</v>
      </c>
      <c r="E103" s="111" t="s">
        <v>709</v>
      </c>
      <c r="F103" s="111" t="s">
        <v>710</v>
      </c>
      <c r="G103" s="111" t="s">
        <v>711</v>
      </c>
      <c r="H103" s="111" t="s">
        <v>712</v>
      </c>
    </row>
    <row r="104" spans="1:8" x14ac:dyDescent="0.25">
      <c r="A104" s="111" t="s">
        <v>189</v>
      </c>
      <c r="B104" s="111" t="s">
        <v>188</v>
      </c>
      <c r="C104" s="111" t="s">
        <v>716</v>
      </c>
      <c r="D104" s="111" t="s">
        <v>703</v>
      </c>
      <c r="E104" s="111" t="s">
        <v>717</v>
      </c>
      <c r="F104" s="111" t="s">
        <v>716</v>
      </c>
      <c r="G104" s="111" t="s">
        <v>714</v>
      </c>
      <c r="H104" s="111" t="s">
        <v>744</v>
      </c>
    </row>
    <row r="105" spans="1:8" x14ac:dyDescent="0.25">
      <c r="A105" s="111" t="s">
        <v>191</v>
      </c>
      <c r="B105" s="111" t="s">
        <v>190</v>
      </c>
      <c r="C105" s="111" t="s">
        <v>716</v>
      </c>
      <c r="D105" s="111" t="s">
        <v>703</v>
      </c>
      <c r="E105" s="111" t="s">
        <v>717</v>
      </c>
      <c r="F105" s="111" t="s">
        <v>716</v>
      </c>
      <c r="G105" s="111" t="s">
        <v>714</v>
      </c>
      <c r="H105" s="111" t="s">
        <v>744</v>
      </c>
    </row>
    <row r="106" spans="1:8" x14ac:dyDescent="0.25">
      <c r="A106" s="111" t="s">
        <v>193</v>
      </c>
      <c r="B106" s="111" t="s">
        <v>192</v>
      </c>
      <c r="C106" s="111" t="s">
        <v>730</v>
      </c>
      <c r="D106" s="111" t="s">
        <v>708</v>
      </c>
      <c r="E106" s="111" t="s">
        <v>732</v>
      </c>
      <c r="F106" s="111" t="s">
        <v>730</v>
      </c>
      <c r="G106" s="111" t="s">
        <v>705</v>
      </c>
      <c r="H106" s="111" t="s">
        <v>742</v>
      </c>
    </row>
    <row r="107" spans="1:8" x14ac:dyDescent="0.25">
      <c r="A107" s="111" t="s">
        <v>195</v>
      </c>
      <c r="B107" s="111" t="s">
        <v>194</v>
      </c>
      <c r="C107" s="111" t="s">
        <v>702</v>
      </c>
      <c r="D107" s="111" t="s">
        <v>708</v>
      </c>
      <c r="E107" s="111" t="s">
        <v>732</v>
      </c>
      <c r="F107" s="111" t="s">
        <v>702</v>
      </c>
      <c r="G107" s="111" t="s">
        <v>705</v>
      </c>
      <c r="H107" s="111" t="s">
        <v>706</v>
      </c>
    </row>
    <row r="108" spans="1:8" x14ac:dyDescent="0.25">
      <c r="A108" s="111" t="s">
        <v>197</v>
      </c>
      <c r="B108" s="111" t="s">
        <v>196</v>
      </c>
      <c r="C108" s="111" t="s">
        <v>716</v>
      </c>
      <c r="D108" s="111" t="s">
        <v>703</v>
      </c>
      <c r="E108" s="111" t="s">
        <v>739</v>
      </c>
      <c r="F108" s="111" t="s">
        <v>716</v>
      </c>
      <c r="G108" s="111" t="s">
        <v>714</v>
      </c>
      <c r="H108" s="111" t="s">
        <v>740</v>
      </c>
    </row>
    <row r="109" spans="1:8" x14ac:dyDescent="0.25">
      <c r="A109" s="111" t="s">
        <v>199</v>
      </c>
      <c r="B109" s="111" t="s">
        <v>198</v>
      </c>
      <c r="C109" s="111" t="s">
        <v>713</v>
      </c>
      <c r="D109" s="111" t="s">
        <v>720</v>
      </c>
      <c r="E109" s="111" t="s">
        <v>709</v>
      </c>
      <c r="F109" s="111" t="s">
        <v>735</v>
      </c>
      <c r="G109" s="111" t="s">
        <v>711</v>
      </c>
      <c r="H109" s="111" t="s">
        <v>712</v>
      </c>
    </row>
    <row r="110" spans="1:8" x14ac:dyDescent="0.25">
      <c r="A110" s="111" t="s">
        <v>201</v>
      </c>
      <c r="B110" s="111" t="s">
        <v>200</v>
      </c>
      <c r="C110" s="111" t="s">
        <v>730</v>
      </c>
      <c r="D110" s="111" t="s">
        <v>708</v>
      </c>
      <c r="E110" s="111" t="s">
        <v>749</v>
      </c>
      <c r="F110" s="111" t="s">
        <v>730</v>
      </c>
      <c r="G110" s="111" t="s">
        <v>733</v>
      </c>
      <c r="H110" s="111" t="s">
        <v>753</v>
      </c>
    </row>
    <row r="111" spans="1:8" x14ac:dyDescent="0.25">
      <c r="A111" s="111" t="s">
        <v>203</v>
      </c>
      <c r="B111" s="111" t="s">
        <v>202</v>
      </c>
      <c r="C111" s="111" t="s">
        <v>716</v>
      </c>
      <c r="D111" s="111" t="s">
        <v>727</v>
      </c>
      <c r="E111" s="111" t="s">
        <v>739</v>
      </c>
      <c r="F111" s="111" t="s">
        <v>716</v>
      </c>
      <c r="G111" s="111" t="s">
        <v>714</v>
      </c>
      <c r="H111" s="111" t="s">
        <v>740</v>
      </c>
    </row>
    <row r="112" spans="1:8" x14ac:dyDescent="0.25">
      <c r="A112" s="111" t="s">
        <v>205</v>
      </c>
      <c r="B112" s="111" t="s">
        <v>204</v>
      </c>
      <c r="C112" s="111" t="s">
        <v>716</v>
      </c>
      <c r="D112" s="111" t="s">
        <v>708</v>
      </c>
      <c r="E112" s="111" t="s">
        <v>717</v>
      </c>
      <c r="F112" s="111" t="s">
        <v>716</v>
      </c>
      <c r="G112" s="111" t="s">
        <v>714</v>
      </c>
      <c r="H112" s="111" t="s">
        <v>744</v>
      </c>
    </row>
    <row r="113" spans="1:8" x14ac:dyDescent="0.25">
      <c r="A113" s="111" t="s">
        <v>207</v>
      </c>
      <c r="B113" s="111" t="s">
        <v>206</v>
      </c>
      <c r="C113" s="111" t="s">
        <v>719</v>
      </c>
      <c r="D113" s="111" t="s">
        <v>708</v>
      </c>
      <c r="E113" s="111" t="s">
        <v>721</v>
      </c>
      <c r="F113" s="111" t="s">
        <v>722</v>
      </c>
      <c r="G113" s="111" t="s">
        <v>723</v>
      </c>
      <c r="H113" s="111" t="s">
        <v>738</v>
      </c>
    </row>
    <row r="114" spans="1:8" x14ac:dyDescent="0.25">
      <c r="A114" s="111" t="s">
        <v>753</v>
      </c>
      <c r="B114" s="111" t="s">
        <v>208</v>
      </c>
      <c r="C114" s="111" t="s">
        <v>730</v>
      </c>
      <c r="D114" s="111" t="s">
        <v>727</v>
      </c>
      <c r="E114" s="111" t="s">
        <v>749</v>
      </c>
      <c r="F114" s="111" t="s">
        <v>730</v>
      </c>
      <c r="G114" s="111" t="s">
        <v>733</v>
      </c>
      <c r="H114" s="111" t="s">
        <v>753</v>
      </c>
    </row>
    <row r="115" spans="1:8" x14ac:dyDescent="0.25">
      <c r="A115" s="111" t="s">
        <v>848</v>
      </c>
      <c r="B115" s="111" t="s">
        <v>209</v>
      </c>
      <c r="C115" s="111" t="s">
        <v>707</v>
      </c>
      <c r="D115" s="111" t="s">
        <v>727</v>
      </c>
      <c r="E115" s="111" t="s">
        <v>709</v>
      </c>
      <c r="F115" s="111" t="s">
        <v>710</v>
      </c>
      <c r="G115" s="111" t="s">
        <v>711</v>
      </c>
      <c r="H115" s="111" t="s">
        <v>737</v>
      </c>
    </row>
    <row r="116" spans="1:8" x14ac:dyDescent="0.25">
      <c r="A116" s="111" t="s">
        <v>211</v>
      </c>
      <c r="B116" s="111" t="s">
        <v>210</v>
      </c>
      <c r="C116" s="111" t="s">
        <v>730</v>
      </c>
      <c r="D116" s="111" t="s">
        <v>727</v>
      </c>
      <c r="E116" s="111" t="s">
        <v>732</v>
      </c>
      <c r="F116" s="111" t="s">
        <v>730</v>
      </c>
      <c r="G116" s="111" t="s">
        <v>705</v>
      </c>
      <c r="H116" s="111" t="s">
        <v>747</v>
      </c>
    </row>
    <row r="117" spans="1:8" x14ac:dyDescent="0.25">
      <c r="A117" s="111" t="s">
        <v>213</v>
      </c>
      <c r="B117" s="111" t="s">
        <v>212</v>
      </c>
      <c r="C117" s="111" t="s">
        <v>707</v>
      </c>
      <c r="D117" s="111" t="s">
        <v>708</v>
      </c>
      <c r="E117" s="111" t="s">
        <v>709</v>
      </c>
      <c r="F117" s="111" t="s">
        <v>710</v>
      </c>
      <c r="G117" s="111" t="s">
        <v>711</v>
      </c>
      <c r="H117" s="111" t="s">
        <v>712</v>
      </c>
    </row>
    <row r="118" spans="1:8" x14ac:dyDescent="0.25">
      <c r="A118" s="111" t="s">
        <v>215</v>
      </c>
      <c r="B118" s="111" t="s">
        <v>214</v>
      </c>
      <c r="C118" s="111" t="s">
        <v>713</v>
      </c>
      <c r="D118" s="111" t="s">
        <v>727</v>
      </c>
      <c r="E118" s="111" t="s">
        <v>704</v>
      </c>
      <c r="F118" s="111" t="s">
        <v>713</v>
      </c>
      <c r="G118" s="111" t="s">
        <v>714</v>
      </c>
      <c r="H118" s="111" t="s">
        <v>715</v>
      </c>
    </row>
    <row r="119" spans="1:8" x14ac:dyDescent="0.25">
      <c r="A119" s="111" t="s">
        <v>217</v>
      </c>
      <c r="B119" s="111" t="s">
        <v>216</v>
      </c>
      <c r="C119" s="111" t="s">
        <v>716</v>
      </c>
      <c r="D119" s="111" t="s">
        <v>703</v>
      </c>
      <c r="E119" s="111" t="s">
        <v>717</v>
      </c>
      <c r="F119" s="111" t="s">
        <v>716</v>
      </c>
      <c r="G119" s="111" t="s">
        <v>714</v>
      </c>
      <c r="H119" s="111" t="s">
        <v>744</v>
      </c>
    </row>
    <row r="120" spans="1:8" x14ac:dyDescent="0.25">
      <c r="A120" s="111" t="s">
        <v>370</v>
      </c>
      <c r="B120" s="111" t="s">
        <v>218</v>
      </c>
      <c r="C120" s="111" t="s">
        <v>730</v>
      </c>
      <c r="D120" s="111" t="s">
        <v>703</v>
      </c>
      <c r="E120" s="111" t="s">
        <v>732</v>
      </c>
      <c r="F120" s="111" t="s">
        <v>730</v>
      </c>
      <c r="G120" s="111" t="s">
        <v>705</v>
      </c>
      <c r="H120" s="111" t="s">
        <v>742</v>
      </c>
    </row>
    <row r="121" spans="1:8" x14ac:dyDescent="0.25">
      <c r="A121" s="111" t="s">
        <v>220</v>
      </c>
      <c r="B121" s="111" t="s">
        <v>219</v>
      </c>
      <c r="C121" s="111" t="s">
        <v>716</v>
      </c>
      <c r="D121" s="111" t="s">
        <v>708</v>
      </c>
      <c r="E121" s="111" t="s">
        <v>717</v>
      </c>
      <c r="F121" s="111" t="s">
        <v>716</v>
      </c>
      <c r="G121" s="111" t="s">
        <v>714</v>
      </c>
      <c r="H121" s="111" t="s">
        <v>741</v>
      </c>
    </row>
    <row r="122" spans="1:8" x14ac:dyDescent="0.25">
      <c r="A122" s="111" t="s">
        <v>222</v>
      </c>
      <c r="B122" s="111" t="s">
        <v>221</v>
      </c>
      <c r="C122" s="111" t="s">
        <v>730</v>
      </c>
      <c r="D122" s="111"/>
      <c r="E122" s="111" t="s">
        <v>749</v>
      </c>
      <c r="F122" s="111" t="s">
        <v>730</v>
      </c>
      <c r="G122" s="111" t="s">
        <v>733</v>
      </c>
      <c r="H122" s="111" t="s">
        <v>753</v>
      </c>
    </row>
    <row r="123" spans="1:8" x14ac:dyDescent="0.25">
      <c r="A123" s="111" t="s">
        <v>224</v>
      </c>
      <c r="B123" s="111" t="s">
        <v>223</v>
      </c>
      <c r="C123" s="111" t="s">
        <v>702</v>
      </c>
      <c r="D123" s="111" t="s">
        <v>703</v>
      </c>
      <c r="E123" s="111" t="s">
        <v>732</v>
      </c>
      <c r="F123" s="111" t="s">
        <v>702</v>
      </c>
      <c r="G123" s="111" t="s">
        <v>705</v>
      </c>
      <c r="H123" s="111" t="s">
        <v>706</v>
      </c>
    </row>
    <row r="124" spans="1:8" x14ac:dyDescent="0.25">
      <c r="A124" s="111" t="s">
        <v>226</v>
      </c>
      <c r="B124" s="111" t="s">
        <v>225</v>
      </c>
      <c r="C124" s="111" t="s">
        <v>707</v>
      </c>
      <c r="D124" s="111" t="s">
        <v>731</v>
      </c>
      <c r="E124" s="111" t="s">
        <v>709</v>
      </c>
      <c r="F124" s="111" t="s">
        <v>735</v>
      </c>
      <c r="G124" s="111" t="s">
        <v>711</v>
      </c>
      <c r="H124" s="111" t="s">
        <v>736</v>
      </c>
    </row>
    <row r="125" spans="1:8" x14ac:dyDescent="0.25">
      <c r="A125" s="111" t="s">
        <v>228</v>
      </c>
      <c r="B125" s="111" t="s">
        <v>227</v>
      </c>
      <c r="C125" s="111" t="s">
        <v>730</v>
      </c>
      <c r="D125" s="111" t="s">
        <v>731</v>
      </c>
      <c r="E125" s="111" t="s">
        <v>732</v>
      </c>
      <c r="F125" s="111" t="s">
        <v>730</v>
      </c>
      <c r="G125" s="111" t="s">
        <v>733</v>
      </c>
      <c r="H125" s="111" t="s">
        <v>734</v>
      </c>
    </row>
    <row r="126" spans="1:8" x14ac:dyDescent="0.25">
      <c r="A126" s="111" t="s">
        <v>230</v>
      </c>
      <c r="B126" s="111" t="s">
        <v>229</v>
      </c>
      <c r="C126" s="111" t="s">
        <v>719</v>
      </c>
      <c r="D126" s="111" t="s">
        <v>727</v>
      </c>
      <c r="E126" s="111" t="s">
        <v>721</v>
      </c>
      <c r="F126" s="111" t="s">
        <v>722</v>
      </c>
      <c r="G126" s="111" t="s">
        <v>723</v>
      </c>
      <c r="H126" s="111" t="s">
        <v>738</v>
      </c>
    </row>
    <row r="127" spans="1:8" x14ac:dyDescent="0.25">
      <c r="A127" s="111" t="s">
        <v>232</v>
      </c>
      <c r="B127" s="111" t="s">
        <v>231</v>
      </c>
      <c r="C127" s="111" t="s">
        <v>716</v>
      </c>
      <c r="D127" s="111" t="s">
        <v>703</v>
      </c>
      <c r="E127" s="111" t="s">
        <v>739</v>
      </c>
      <c r="F127" s="111" t="s">
        <v>716</v>
      </c>
      <c r="G127" s="111" t="s">
        <v>714</v>
      </c>
      <c r="H127" s="111" t="s">
        <v>740</v>
      </c>
    </row>
    <row r="128" spans="1:8" x14ac:dyDescent="0.25">
      <c r="A128" s="111" t="s">
        <v>234</v>
      </c>
      <c r="B128" s="111" t="s">
        <v>233</v>
      </c>
      <c r="C128" s="111" t="s">
        <v>716</v>
      </c>
      <c r="D128" s="111" t="s">
        <v>727</v>
      </c>
      <c r="E128" s="111" t="s">
        <v>739</v>
      </c>
      <c r="F128" s="111" t="s">
        <v>716</v>
      </c>
      <c r="G128" s="111" t="s">
        <v>714</v>
      </c>
      <c r="H128" s="111" t="s">
        <v>740</v>
      </c>
    </row>
    <row r="129" spans="1:8" x14ac:dyDescent="0.25">
      <c r="A129" s="111" t="s">
        <v>236</v>
      </c>
      <c r="B129" s="111" t="s">
        <v>235</v>
      </c>
      <c r="C129" s="111" t="s">
        <v>707</v>
      </c>
      <c r="D129" s="111" t="s">
        <v>731</v>
      </c>
      <c r="E129" s="111" t="s">
        <v>709</v>
      </c>
      <c r="F129" s="111" t="s">
        <v>751</v>
      </c>
      <c r="G129" s="111" t="s">
        <v>711</v>
      </c>
      <c r="H129" s="111" t="s">
        <v>748</v>
      </c>
    </row>
    <row r="130" spans="1:8" x14ac:dyDescent="0.25">
      <c r="A130" s="111" t="s">
        <v>239</v>
      </c>
      <c r="B130" s="111" t="s">
        <v>238</v>
      </c>
      <c r="C130" s="111" t="s">
        <v>713</v>
      </c>
      <c r="D130" s="111" t="s">
        <v>720</v>
      </c>
      <c r="E130" s="111" t="s">
        <v>704</v>
      </c>
      <c r="F130" s="111" t="s">
        <v>713</v>
      </c>
      <c r="G130" s="111" t="s">
        <v>705</v>
      </c>
      <c r="H130" s="111" t="s">
        <v>729</v>
      </c>
    </row>
    <row r="131" spans="1:8" x14ac:dyDescent="0.25">
      <c r="A131" s="111" t="s">
        <v>241</v>
      </c>
      <c r="B131" s="111" t="s">
        <v>240</v>
      </c>
      <c r="C131" s="111" t="s">
        <v>702</v>
      </c>
      <c r="D131" s="111" t="s">
        <v>727</v>
      </c>
      <c r="E131" s="111" t="s">
        <v>704</v>
      </c>
      <c r="F131" s="111" t="s">
        <v>702</v>
      </c>
      <c r="G131" s="111" t="s">
        <v>705</v>
      </c>
      <c r="H131" s="111" t="s">
        <v>706</v>
      </c>
    </row>
    <row r="132" spans="1:8" x14ac:dyDescent="0.25">
      <c r="A132" s="111" t="s">
        <v>243</v>
      </c>
      <c r="B132" s="111" t="s">
        <v>242</v>
      </c>
      <c r="C132" s="111" t="s">
        <v>730</v>
      </c>
      <c r="D132" s="111" t="s">
        <v>708</v>
      </c>
      <c r="E132" s="111" t="s">
        <v>749</v>
      </c>
      <c r="F132" s="111" t="s">
        <v>730</v>
      </c>
      <c r="G132" s="111" t="s">
        <v>733</v>
      </c>
      <c r="H132" s="111" t="s">
        <v>753</v>
      </c>
    </row>
    <row r="133" spans="1:8" x14ac:dyDescent="0.25">
      <c r="A133" s="111" t="s">
        <v>393</v>
      </c>
      <c r="B133" s="111" t="s">
        <v>237</v>
      </c>
      <c r="C133" s="111" t="s">
        <v>713</v>
      </c>
      <c r="D133" s="111" t="s">
        <v>727</v>
      </c>
      <c r="E133" s="111" t="s">
        <v>704</v>
      </c>
      <c r="F133" s="111" t="s">
        <v>713</v>
      </c>
      <c r="G133" s="111" t="s">
        <v>705</v>
      </c>
      <c r="H133" s="111" t="s">
        <v>729</v>
      </c>
    </row>
    <row r="134" spans="1:8" x14ac:dyDescent="0.25">
      <c r="A134" s="111" t="s">
        <v>245</v>
      </c>
      <c r="B134" s="111" t="s">
        <v>244</v>
      </c>
      <c r="C134" s="111" t="s">
        <v>719</v>
      </c>
      <c r="D134" s="111" t="s">
        <v>708</v>
      </c>
      <c r="E134" s="111" t="s">
        <v>721</v>
      </c>
      <c r="F134" s="111" t="s">
        <v>722</v>
      </c>
      <c r="G134" s="111" t="s">
        <v>723</v>
      </c>
      <c r="H134" s="111" t="s">
        <v>738</v>
      </c>
    </row>
    <row r="135" spans="1:8" x14ac:dyDescent="0.25">
      <c r="A135" s="111" t="s">
        <v>247</v>
      </c>
      <c r="B135" s="111" t="s">
        <v>246</v>
      </c>
      <c r="C135" s="111" t="s">
        <v>730</v>
      </c>
      <c r="D135" s="111" t="s">
        <v>727</v>
      </c>
      <c r="E135" s="111" t="s">
        <v>732</v>
      </c>
      <c r="F135" s="111" t="s">
        <v>730</v>
      </c>
      <c r="G135" s="111" t="s">
        <v>733</v>
      </c>
      <c r="H135" s="111" t="s">
        <v>750</v>
      </c>
    </row>
    <row r="136" spans="1:8" x14ac:dyDescent="0.25">
      <c r="A136" s="111" t="s">
        <v>249</v>
      </c>
      <c r="B136" s="111" t="s">
        <v>248</v>
      </c>
      <c r="C136" s="111" t="s">
        <v>719</v>
      </c>
      <c r="D136" s="111" t="s">
        <v>727</v>
      </c>
      <c r="E136" s="111" t="s">
        <v>721</v>
      </c>
      <c r="F136" s="111" t="s">
        <v>725</v>
      </c>
      <c r="G136" s="111" t="s">
        <v>723</v>
      </c>
      <c r="H136" s="111" t="s">
        <v>726</v>
      </c>
    </row>
    <row r="137" spans="1:8" x14ac:dyDescent="0.25">
      <c r="A137" s="111" t="s">
        <v>251</v>
      </c>
      <c r="B137" s="111" t="s">
        <v>250</v>
      </c>
      <c r="C137" s="111" t="s">
        <v>719</v>
      </c>
      <c r="D137" s="111" t="s">
        <v>708</v>
      </c>
      <c r="E137" s="111" t="s">
        <v>721</v>
      </c>
      <c r="F137" s="111" t="s">
        <v>725</v>
      </c>
      <c r="G137" s="111" t="s">
        <v>723</v>
      </c>
      <c r="H137" s="111" t="s">
        <v>726</v>
      </c>
    </row>
    <row r="138" spans="1:8" x14ac:dyDescent="0.25">
      <c r="A138" s="111" t="s">
        <v>253</v>
      </c>
      <c r="B138" s="111" t="s">
        <v>252</v>
      </c>
      <c r="C138" s="111" t="s">
        <v>730</v>
      </c>
      <c r="D138" s="111" t="s">
        <v>727</v>
      </c>
      <c r="E138" s="111" t="s">
        <v>732</v>
      </c>
      <c r="F138" s="111" t="s">
        <v>730</v>
      </c>
      <c r="G138" s="111" t="s">
        <v>705</v>
      </c>
      <c r="H138" s="111" t="s">
        <v>742</v>
      </c>
    </row>
    <row r="139" spans="1:8" x14ac:dyDescent="0.25">
      <c r="A139" s="111" t="s">
        <v>255</v>
      </c>
      <c r="B139" s="111" t="s">
        <v>254</v>
      </c>
      <c r="C139" s="111" t="s">
        <v>707</v>
      </c>
      <c r="D139" s="111" t="s">
        <v>731</v>
      </c>
      <c r="E139" s="111" t="s">
        <v>709</v>
      </c>
      <c r="F139" s="111" t="s">
        <v>735</v>
      </c>
      <c r="G139" s="111" t="s">
        <v>711</v>
      </c>
      <c r="H139" s="111" t="s">
        <v>737</v>
      </c>
    </row>
    <row r="140" spans="1:8" x14ac:dyDescent="0.25">
      <c r="A140" s="111" t="s">
        <v>257</v>
      </c>
      <c r="B140" s="111" t="s">
        <v>256</v>
      </c>
      <c r="C140" s="111" t="s">
        <v>707</v>
      </c>
      <c r="D140" s="111" t="s">
        <v>731</v>
      </c>
      <c r="E140" s="111" t="s">
        <v>709</v>
      </c>
      <c r="F140" s="111" t="s">
        <v>735</v>
      </c>
      <c r="G140" s="111" t="s">
        <v>711</v>
      </c>
      <c r="H140" s="111" t="s">
        <v>712</v>
      </c>
    </row>
    <row r="141" spans="1:8" x14ac:dyDescent="0.25">
      <c r="A141" s="111" t="s">
        <v>259</v>
      </c>
      <c r="B141" s="111" t="s">
        <v>258</v>
      </c>
      <c r="C141" s="111" t="s">
        <v>713</v>
      </c>
      <c r="D141" s="111" t="s">
        <v>720</v>
      </c>
      <c r="E141" s="111" t="s">
        <v>704</v>
      </c>
      <c r="F141" s="111" t="s">
        <v>713</v>
      </c>
      <c r="G141" s="111" t="s">
        <v>705</v>
      </c>
      <c r="H141" s="111" t="s">
        <v>729</v>
      </c>
    </row>
    <row r="142" spans="1:8" x14ac:dyDescent="0.25">
      <c r="A142" s="111" t="s">
        <v>261</v>
      </c>
      <c r="B142" s="111" t="s">
        <v>260</v>
      </c>
      <c r="C142" s="111" t="s">
        <v>707</v>
      </c>
      <c r="D142" s="111" t="s">
        <v>708</v>
      </c>
      <c r="E142" s="111" t="s">
        <v>709</v>
      </c>
      <c r="F142" s="111" t="s">
        <v>735</v>
      </c>
      <c r="G142" s="111" t="s">
        <v>711</v>
      </c>
      <c r="H142" s="111" t="s">
        <v>737</v>
      </c>
    </row>
    <row r="143" spans="1:8" x14ac:dyDescent="0.25">
      <c r="A143" s="111" t="s">
        <v>377</v>
      </c>
      <c r="B143" s="111" t="s">
        <v>262</v>
      </c>
      <c r="C143" s="111" t="s">
        <v>707</v>
      </c>
      <c r="D143" s="111" t="s">
        <v>720</v>
      </c>
      <c r="E143" s="111" t="s">
        <v>709</v>
      </c>
      <c r="F143" s="111" t="s">
        <v>754</v>
      </c>
      <c r="G143" s="111" t="s">
        <v>711</v>
      </c>
      <c r="H143" s="111" t="s">
        <v>737</v>
      </c>
    </row>
    <row r="144" spans="1:8" x14ac:dyDescent="0.25">
      <c r="A144" s="111" t="s">
        <v>264</v>
      </c>
      <c r="B144" s="111" t="s">
        <v>263</v>
      </c>
      <c r="C144" s="111" t="s">
        <v>716</v>
      </c>
      <c r="D144" s="111" t="s">
        <v>703</v>
      </c>
      <c r="E144" s="111" t="s">
        <v>743</v>
      </c>
      <c r="F144" s="111" t="s">
        <v>716</v>
      </c>
      <c r="G144" s="111" t="s">
        <v>714</v>
      </c>
      <c r="H144" s="111" t="s">
        <v>744</v>
      </c>
    </row>
    <row r="145" spans="1:8" x14ac:dyDescent="0.25">
      <c r="A145" s="111" t="s">
        <v>266</v>
      </c>
      <c r="B145" s="111" t="s">
        <v>265</v>
      </c>
      <c r="C145" s="111" t="s">
        <v>719</v>
      </c>
      <c r="D145" s="111" t="s">
        <v>720</v>
      </c>
      <c r="E145" s="111" t="s">
        <v>721</v>
      </c>
      <c r="F145" s="111" t="s">
        <v>722</v>
      </c>
      <c r="G145" s="111" t="s">
        <v>723</v>
      </c>
      <c r="H145" s="111" t="s">
        <v>724</v>
      </c>
    </row>
    <row r="146" spans="1:8" x14ac:dyDescent="0.25">
      <c r="A146" s="111" t="s">
        <v>268</v>
      </c>
      <c r="B146" s="111" t="s">
        <v>267</v>
      </c>
      <c r="C146" s="111" t="s">
        <v>719</v>
      </c>
      <c r="D146" s="111" t="s">
        <v>708</v>
      </c>
      <c r="E146" s="111" t="s">
        <v>721</v>
      </c>
      <c r="F146" s="111" t="s">
        <v>722</v>
      </c>
      <c r="G146" s="111" t="s">
        <v>723</v>
      </c>
      <c r="H146" s="111" t="s">
        <v>724</v>
      </c>
    </row>
    <row r="147" spans="1:8" x14ac:dyDescent="0.25">
      <c r="A147" s="111" t="s">
        <v>270</v>
      </c>
      <c r="B147" s="111" t="s">
        <v>269</v>
      </c>
      <c r="C147" s="111" t="s">
        <v>719</v>
      </c>
      <c r="D147" s="111" t="s">
        <v>708</v>
      </c>
      <c r="E147" s="111" t="s">
        <v>721</v>
      </c>
      <c r="F147" s="111" t="s">
        <v>722</v>
      </c>
      <c r="G147" s="111" t="s">
        <v>723</v>
      </c>
      <c r="H147" s="111" t="s">
        <v>724</v>
      </c>
    </row>
    <row r="148" spans="1:8" x14ac:dyDescent="0.25">
      <c r="A148" s="111" t="s">
        <v>272</v>
      </c>
      <c r="B148" s="111" t="s">
        <v>271</v>
      </c>
      <c r="C148" s="111" t="s">
        <v>730</v>
      </c>
      <c r="D148" s="111" t="s">
        <v>727</v>
      </c>
      <c r="E148" s="111" t="s">
        <v>749</v>
      </c>
      <c r="F148" s="111" t="s">
        <v>730</v>
      </c>
      <c r="G148" s="111" t="s">
        <v>733</v>
      </c>
      <c r="H148" s="111" t="s">
        <v>755</v>
      </c>
    </row>
    <row r="149" spans="1:8" x14ac:dyDescent="0.25">
      <c r="A149" s="111" t="s">
        <v>274</v>
      </c>
      <c r="B149" s="111" t="s">
        <v>273</v>
      </c>
      <c r="C149" s="111" t="s">
        <v>716</v>
      </c>
      <c r="D149" s="111" t="s">
        <v>727</v>
      </c>
      <c r="E149" s="111" t="s">
        <v>739</v>
      </c>
      <c r="F149" s="111" t="s">
        <v>716</v>
      </c>
      <c r="G149" s="111" t="s">
        <v>714</v>
      </c>
      <c r="H149" s="111" t="s">
        <v>718</v>
      </c>
    </row>
    <row r="150" spans="1:8" x14ac:dyDescent="0.25">
      <c r="A150" s="111" t="s">
        <v>276</v>
      </c>
      <c r="B150" s="111" t="s">
        <v>275</v>
      </c>
      <c r="C150" s="111" t="s">
        <v>713</v>
      </c>
      <c r="D150" s="111" t="s">
        <v>720</v>
      </c>
      <c r="E150" s="111" t="s">
        <v>704</v>
      </c>
      <c r="F150" s="111" t="s">
        <v>713</v>
      </c>
      <c r="G150" s="111" t="s">
        <v>705</v>
      </c>
      <c r="H150" s="111" t="s">
        <v>729</v>
      </c>
    </row>
    <row r="151" spans="1:8" x14ac:dyDescent="0.25">
      <c r="A151" s="111" t="s">
        <v>278</v>
      </c>
      <c r="B151" s="111" t="s">
        <v>277</v>
      </c>
      <c r="C151" s="111" t="s">
        <v>716</v>
      </c>
      <c r="D151" s="111" t="s">
        <v>727</v>
      </c>
      <c r="E151" s="111" t="s">
        <v>739</v>
      </c>
      <c r="F151" s="111" t="s">
        <v>716</v>
      </c>
      <c r="G151" s="111" t="s">
        <v>714</v>
      </c>
      <c r="H151" s="111" t="s">
        <v>740</v>
      </c>
    </row>
    <row r="152" spans="1:8" x14ac:dyDescent="0.25">
      <c r="A152" s="111" t="s">
        <v>280</v>
      </c>
      <c r="B152" s="111" t="s">
        <v>279</v>
      </c>
      <c r="C152" s="111" t="s">
        <v>707</v>
      </c>
      <c r="D152" s="111" t="s">
        <v>708</v>
      </c>
      <c r="E152" s="111" t="s">
        <v>709</v>
      </c>
      <c r="F152" s="111" t="s">
        <v>710</v>
      </c>
      <c r="G152" s="111" t="s">
        <v>711</v>
      </c>
      <c r="H152" s="111" t="s">
        <v>712</v>
      </c>
    </row>
    <row r="153" spans="1:8" x14ac:dyDescent="0.25">
      <c r="A153" s="111" t="s">
        <v>282</v>
      </c>
      <c r="B153" s="111" t="s">
        <v>281</v>
      </c>
      <c r="C153" s="111" t="s">
        <v>716</v>
      </c>
      <c r="D153" s="111" t="s">
        <v>708</v>
      </c>
      <c r="E153" s="111" t="s">
        <v>717</v>
      </c>
      <c r="F153" s="111" t="s">
        <v>716</v>
      </c>
      <c r="G153" s="111" t="s">
        <v>714</v>
      </c>
      <c r="H153" s="111" t="s">
        <v>744</v>
      </c>
    </row>
    <row r="154" spans="1:8" x14ac:dyDescent="0.25">
      <c r="A154" s="111" t="s">
        <v>284</v>
      </c>
      <c r="B154" s="111" t="s">
        <v>283</v>
      </c>
      <c r="C154" s="111" t="s">
        <v>716</v>
      </c>
      <c r="D154" s="111" t="s">
        <v>703</v>
      </c>
      <c r="E154" s="111" t="s">
        <v>739</v>
      </c>
      <c r="F154" s="111" t="s">
        <v>716</v>
      </c>
      <c r="G154" s="111" t="s">
        <v>714</v>
      </c>
      <c r="H154" s="111" t="s">
        <v>740</v>
      </c>
    </row>
    <row r="155" spans="1:8" x14ac:dyDescent="0.25">
      <c r="A155" s="111" t="s">
        <v>286</v>
      </c>
      <c r="B155" s="111" t="s">
        <v>285</v>
      </c>
      <c r="C155" s="111" t="s">
        <v>730</v>
      </c>
      <c r="D155" s="111" t="s">
        <v>720</v>
      </c>
      <c r="E155" s="111" t="s">
        <v>732</v>
      </c>
      <c r="F155" s="111" t="s">
        <v>730</v>
      </c>
      <c r="G155" s="111" t="s">
        <v>705</v>
      </c>
      <c r="H155" s="111" t="s">
        <v>742</v>
      </c>
    </row>
    <row r="156" spans="1:8" x14ac:dyDescent="0.25">
      <c r="A156" s="111" t="s">
        <v>288</v>
      </c>
      <c r="B156" s="111" t="s">
        <v>287</v>
      </c>
      <c r="C156" s="111" t="s">
        <v>707</v>
      </c>
      <c r="D156" s="111" t="s">
        <v>731</v>
      </c>
      <c r="E156" s="111" t="s">
        <v>709</v>
      </c>
      <c r="F156" s="111" t="s">
        <v>735</v>
      </c>
      <c r="G156" s="111" t="s">
        <v>711</v>
      </c>
      <c r="H156" s="111" t="s">
        <v>737</v>
      </c>
    </row>
    <row r="157" spans="1:8" x14ac:dyDescent="0.25">
      <c r="A157" s="111" t="s">
        <v>290</v>
      </c>
      <c r="B157" s="111" t="s">
        <v>289</v>
      </c>
      <c r="C157" s="111" t="s">
        <v>707</v>
      </c>
      <c r="D157" s="111" t="s">
        <v>731</v>
      </c>
      <c r="E157" s="111" t="s">
        <v>709</v>
      </c>
      <c r="F157" s="111" t="s">
        <v>735</v>
      </c>
      <c r="G157" s="111" t="s">
        <v>711</v>
      </c>
      <c r="H157" s="111" t="s">
        <v>712</v>
      </c>
    </row>
    <row r="158" spans="1:8" x14ac:dyDescent="0.25">
      <c r="A158" s="111" t="s">
        <v>292</v>
      </c>
      <c r="B158" s="111" t="s">
        <v>291</v>
      </c>
      <c r="C158" s="111" t="s">
        <v>730</v>
      </c>
      <c r="D158" s="111" t="s">
        <v>727</v>
      </c>
      <c r="E158" s="111" t="s">
        <v>749</v>
      </c>
      <c r="F158" s="111" t="s">
        <v>730</v>
      </c>
      <c r="G158" s="111" t="s">
        <v>733</v>
      </c>
      <c r="H158" s="111" t="s">
        <v>750</v>
      </c>
    </row>
    <row r="159" spans="1:8" x14ac:dyDescent="0.25">
      <c r="A159" s="111" t="s">
        <v>294</v>
      </c>
      <c r="B159" s="111" t="s">
        <v>293</v>
      </c>
      <c r="C159" s="111" t="s">
        <v>716</v>
      </c>
      <c r="D159" s="111" t="s">
        <v>703</v>
      </c>
      <c r="E159" s="111" t="s">
        <v>743</v>
      </c>
      <c r="F159" s="111" t="s">
        <v>716</v>
      </c>
      <c r="G159" s="111" t="s">
        <v>714</v>
      </c>
      <c r="H159" s="111" t="s">
        <v>744</v>
      </c>
    </row>
    <row r="160" spans="1:8" x14ac:dyDescent="0.25">
      <c r="A160" s="111" t="s">
        <v>296</v>
      </c>
      <c r="B160" s="111" t="s">
        <v>295</v>
      </c>
      <c r="C160" s="111" t="s">
        <v>716</v>
      </c>
      <c r="D160" s="111" t="s">
        <v>708</v>
      </c>
      <c r="E160" s="111" t="s">
        <v>717</v>
      </c>
      <c r="F160" s="111" t="s">
        <v>716</v>
      </c>
      <c r="G160" s="111" t="s">
        <v>714</v>
      </c>
      <c r="H160" s="111" t="s">
        <v>741</v>
      </c>
    </row>
    <row r="161" spans="1:8" x14ac:dyDescent="0.25">
      <c r="A161" s="111" t="s">
        <v>299</v>
      </c>
      <c r="B161" s="111" t="s">
        <v>298</v>
      </c>
      <c r="C161" s="111" t="s">
        <v>716</v>
      </c>
      <c r="D161" s="111" t="s">
        <v>703</v>
      </c>
      <c r="E161" s="111" t="s">
        <v>743</v>
      </c>
      <c r="F161" s="111" t="s">
        <v>716</v>
      </c>
      <c r="G161" s="111" t="s">
        <v>714</v>
      </c>
      <c r="H161" s="111" t="s">
        <v>744</v>
      </c>
    </row>
    <row r="162" spans="1:8" x14ac:dyDescent="0.25">
      <c r="A162" s="111" t="s">
        <v>301</v>
      </c>
      <c r="B162" s="111" t="s">
        <v>300</v>
      </c>
      <c r="C162" s="111" t="s">
        <v>707</v>
      </c>
      <c r="D162" s="111" t="s">
        <v>731</v>
      </c>
      <c r="E162" s="111" t="s">
        <v>709</v>
      </c>
      <c r="F162" s="111" t="s">
        <v>735</v>
      </c>
      <c r="G162" s="111" t="s">
        <v>711</v>
      </c>
      <c r="H162" s="111" t="s">
        <v>712</v>
      </c>
    </row>
    <row r="163" spans="1:8" x14ac:dyDescent="0.25">
      <c r="A163" s="111" t="s">
        <v>303</v>
      </c>
      <c r="B163" s="111" t="s">
        <v>302</v>
      </c>
      <c r="C163" s="111" t="s">
        <v>702</v>
      </c>
      <c r="D163" s="111" t="s">
        <v>727</v>
      </c>
      <c r="E163" s="111" t="s">
        <v>732</v>
      </c>
      <c r="F163" s="111" t="s">
        <v>702</v>
      </c>
      <c r="G163" s="111" t="s">
        <v>705</v>
      </c>
      <c r="H163" s="111" t="s">
        <v>706</v>
      </c>
    </row>
    <row r="164" spans="1:8" x14ac:dyDescent="0.25">
      <c r="A164" s="111" t="s">
        <v>305</v>
      </c>
      <c r="B164" s="111" t="s">
        <v>304</v>
      </c>
      <c r="C164" s="111" t="s">
        <v>716</v>
      </c>
      <c r="D164" s="111" t="s">
        <v>727</v>
      </c>
      <c r="E164" s="111" t="s">
        <v>743</v>
      </c>
      <c r="F164" s="111" t="s">
        <v>716</v>
      </c>
      <c r="G164" s="111" t="s">
        <v>714</v>
      </c>
      <c r="H164" s="111" t="s">
        <v>715</v>
      </c>
    </row>
    <row r="165" spans="1:8" x14ac:dyDescent="0.25">
      <c r="A165" s="111" t="s">
        <v>307</v>
      </c>
      <c r="B165" s="111" t="s">
        <v>306</v>
      </c>
      <c r="C165" s="111" t="s">
        <v>719</v>
      </c>
      <c r="D165" s="111" t="s">
        <v>708</v>
      </c>
      <c r="E165" s="111" t="s">
        <v>721</v>
      </c>
      <c r="F165" s="111" t="s">
        <v>725</v>
      </c>
      <c r="G165" s="111" t="s">
        <v>723</v>
      </c>
      <c r="H165" s="111" t="s">
        <v>726</v>
      </c>
    </row>
    <row r="166" spans="1:8" x14ac:dyDescent="0.25">
      <c r="A166" s="111" t="s">
        <v>309</v>
      </c>
      <c r="B166" s="111" t="s">
        <v>308</v>
      </c>
      <c r="C166" s="111" t="s">
        <v>716</v>
      </c>
      <c r="D166" s="111" t="s">
        <v>727</v>
      </c>
      <c r="E166" s="111" t="s">
        <v>717</v>
      </c>
      <c r="F166" s="111" t="s">
        <v>716</v>
      </c>
      <c r="G166" s="111" t="s">
        <v>714</v>
      </c>
      <c r="H166" s="111" t="s">
        <v>741</v>
      </c>
    </row>
    <row r="167" spans="1:8" x14ac:dyDescent="0.25">
      <c r="A167" s="111" t="s">
        <v>311</v>
      </c>
      <c r="B167" s="111" t="s">
        <v>310</v>
      </c>
      <c r="C167" s="111" t="s">
        <v>707</v>
      </c>
      <c r="D167" s="111" t="s">
        <v>731</v>
      </c>
      <c r="E167" s="111" t="s">
        <v>709</v>
      </c>
      <c r="F167" s="111" t="s">
        <v>735</v>
      </c>
      <c r="G167" s="111" t="s">
        <v>711</v>
      </c>
      <c r="H167" s="111" t="s">
        <v>748</v>
      </c>
    </row>
    <row r="168" spans="1:8" x14ac:dyDescent="0.25">
      <c r="A168" s="111" t="s">
        <v>313</v>
      </c>
      <c r="B168" s="111" t="s">
        <v>312</v>
      </c>
      <c r="C168" s="111" t="s">
        <v>707</v>
      </c>
      <c r="D168" s="111" t="s">
        <v>731</v>
      </c>
      <c r="E168" s="111" t="s">
        <v>709</v>
      </c>
      <c r="F168" s="111" t="s">
        <v>751</v>
      </c>
      <c r="G168" s="111" t="s">
        <v>711</v>
      </c>
      <c r="H168" s="111" t="s">
        <v>736</v>
      </c>
    </row>
    <row r="169" spans="1:8" x14ac:dyDescent="0.25">
      <c r="A169" s="111" t="s">
        <v>315</v>
      </c>
      <c r="B169" s="111" t="s">
        <v>314</v>
      </c>
      <c r="C169" s="111" t="s">
        <v>713</v>
      </c>
      <c r="D169" s="111" t="s">
        <v>727</v>
      </c>
      <c r="E169" s="111" t="s">
        <v>704</v>
      </c>
      <c r="F169" s="111" t="s">
        <v>713</v>
      </c>
      <c r="G169" s="111" t="s">
        <v>705</v>
      </c>
      <c r="H169" s="111" t="s">
        <v>729</v>
      </c>
    </row>
    <row r="170" spans="1:8" x14ac:dyDescent="0.25">
      <c r="A170" s="111" t="s">
        <v>317</v>
      </c>
      <c r="B170" s="111" t="s">
        <v>316</v>
      </c>
      <c r="C170" s="111" t="s">
        <v>707</v>
      </c>
      <c r="D170" s="111" t="s">
        <v>703</v>
      </c>
      <c r="E170" s="111" t="s">
        <v>728</v>
      </c>
      <c r="F170" s="111" t="s">
        <v>752</v>
      </c>
      <c r="G170" s="111" t="s">
        <v>705</v>
      </c>
      <c r="H170" s="111" t="s">
        <v>752</v>
      </c>
    </row>
    <row r="171" spans="1:8" x14ac:dyDescent="0.25">
      <c r="A171" s="111" t="s">
        <v>850</v>
      </c>
      <c r="B171" s="111" t="s">
        <v>318</v>
      </c>
      <c r="C171" s="111" t="s">
        <v>716</v>
      </c>
      <c r="D171" s="111" t="s">
        <v>703</v>
      </c>
      <c r="E171" s="111" t="s">
        <v>717</v>
      </c>
      <c r="F171" s="111" t="s">
        <v>716</v>
      </c>
      <c r="G171" s="111" t="s">
        <v>714</v>
      </c>
      <c r="H171" s="111" t="s">
        <v>744</v>
      </c>
    </row>
    <row r="172" spans="1:8" x14ac:dyDescent="0.25">
      <c r="A172" s="111" t="s">
        <v>320</v>
      </c>
      <c r="B172" s="111" t="s">
        <v>319</v>
      </c>
      <c r="C172" s="111" t="s">
        <v>730</v>
      </c>
      <c r="D172" s="111" t="s">
        <v>708</v>
      </c>
      <c r="E172" s="111" t="s">
        <v>732</v>
      </c>
      <c r="F172" s="111" t="s">
        <v>730</v>
      </c>
      <c r="G172" s="111" t="s">
        <v>705</v>
      </c>
      <c r="H172" s="111" t="s">
        <v>742</v>
      </c>
    </row>
    <row r="173" spans="1:8" x14ac:dyDescent="0.25">
      <c r="A173" s="111" t="s">
        <v>373</v>
      </c>
      <c r="B173" s="111" t="s">
        <v>91</v>
      </c>
      <c r="C173" s="111" t="s">
        <v>730</v>
      </c>
      <c r="D173" s="111" t="s">
        <v>727</v>
      </c>
      <c r="E173" s="111" t="s">
        <v>732</v>
      </c>
      <c r="F173" s="111" t="s">
        <v>730</v>
      </c>
      <c r="G173" s="111" t="s">
        <v>705</v>
      </c>
      <c r="H173" s="111" t="s">
        <v>742</v>
      </c>
    </row>
    <row r="174" spans="1:8" x14ac:dyDescent="0.25">
      <c r="A174" s="111" t="s">
        <v>322</v>
      </c>
      <c r="B174" s="111" t="s">
        <v>321</v>
      </c>
      <c r="C174" s="111" t="s">
        <v>716</v>
      </c>
      <c r="D174" s="111" t="s">
        <v>703</v>
      </c>
      <c r="E174" s="111" t="s">
        <v>739</v>
      </c>
      <c r="F174" s="111" t="s">
        <v>716</v>
      </c>
      <c r="G174" s="111" t="s">
        <v>714</v>
      </c>
      <c r="H174" s="111" t="s">
        <v>740</v>
      </c>
    </row>
    <row r="175" spans="1:8" x14ac:dyDescent="0.25">
      <c r="A175" s="111" t="s">
        <v>324</v>
      </c>
      <c r="B175" s="111" t="s">
        <v>323</v>
      </c>
      <c r="C175" s="111" t="s">
        <v>730</v>
      </c>
      <c r="D175" s="111" t="s">
        <v>708</v>
      </c>
      <c r="E175" s="111" t="s">
        <v>749</v>
      </c>
      <c r="F175" s="111" t="s">
        <v>730</v>
      </c>
      <c r="G175" s="111" t="s">
        <v>733</v>
      </c>
      <c r="H175" s="111" t="s">
        <v>755</v>
      </c>
    </row>
    <row r="176" spans="1:8" x14ac:dyDescent="0.25">
      <c r="A176" s="111" t="s">
        <v>326</v>
      </c>
      <c r="B176" s="111" t="s">
        <v>325</v>
      </c>
      <c r="C176" s="111" t="s">
        <v>719</v>
      </c>
      <c r="D176" s="111" t="s">
        <v>720</v>
      </c>
      <c r="E176" s="111" t="s">
        <v>721</v>
      </c>
      <c r="F176" s="111" t="s">
        <v>722</v>
      </c>
      <c r="G176" s="111" t="s">
        <v>723</v>
      </c>
      <c r="H176" s="111" t="s">
        <v>724</v>
      </c>
    </row>
    <row r="177" spans="1:8" x14ac:dyDescent="0.25">
      <c r="A177" s="111" t="s">
        <v>328</v>
      </c>
      <c r="B177" s="111" t="s">
        <v>327</v>
      </c>
      <c r="C177" s="111" t="s">
        <v>713</v>
      </c>
      <c r="D177" s="111" t="s">
        <v>708</v>
      </c>
      <c r="E177" s="111" t="s">
        <v>704</v>
      </c>
      <c r="F177" s="111" t="s">
        <v>713</v>
      </c>
      <c r="G177" s="111" t="s">
        <v>714</v>
      </c>
      <c r="H177" s="111" t="s">
        <v>715</v>
      </c>
    </row>
    <row r="178" spans="1:8" x14ac:dyDescent="0.25">
      <c r="A178" s="111" t="s">
        <v>330</v>
      </c>
      <c r="B178" s="111" t="s">
        <v>329</v>
      </c>
      <c r="C178" s="111" t="s">
        <v>707</v>
      </c>
      <c r="D178" s="111" t="s">
        <v>708</v>
      </c>
      <c r="E178" s="111" t="s">
        <v>704</v>
      </c>
      <c r="F178" s="111" t="s">
        <v>710</v>
      </c>
      <c r="G178" s="111" t="s">
        <v>705</v>
      </c>
      <c r="H178" s="111" t="s">
        <v>729</v>
      </c>
    </row>
    <row r="179" spans="1:8" x14ac:dyDescent="0.25">
      <c r="A179" s="111" t="s">
        <v>332</v>
      </c>
      <c r="B179" s="111" t="s">
        <v>331</v>
      </c>
      <c r="C179" s="111" t="s">
        <v>707</v>
      </c>
      <c r="D179" s="111" t="s">
        <v>708</v>
      </c>
      <c r="E179" s="111" t="s">
        <v>728</v>
      </c>
      <c r="F179" s="111" t="s">
        <v>752</v>
      </c>
      <c r="G179" s="111" t="s">
        <v>705</v>
      </c>
      <c r="H179" s="111" t="s">
        <v>752</v>
      </c>
    </row>
    <row r="180" spans="1:8" x14ac:dyDescent="0.25">
      <c r="A180" s="111" t="s">
        <v>334</v>
      </c>
      <c r="B180" s="111" t="s">
        <v>333</v>
      </c>
      <c r="C180" s="111" t="s">
        <v>730</v>
      </c>
      <c r="D180" s="111" t="s">
        <v>708</v>
      </c>
      <c r="E180" s="111" t="s">
        <v>749</v>
      </c>
      <c r="F180" s="111" t="s">
        <v>730</v>
      </c>
      <c r="G180" s="111" t="s">
        <v>733</v>
      </c>
      <c r="H180" s="111" t="s">
        <v>755</v>
      </c>
    </row>
    <row r="181" spans="1:8" x14ac:dyDescent="0.25">
      <c r="A181" s="111" t="s">
        <v>336</v>
      </c>
      <c r="B181" s="111" t="s">
        <v>335</v>
      </c>
      <c r="C181" s="111" t="s">
        <v>716</v>
      </c>
      <c r="D181" s="111" t="s">
        <v>703</v>
      </c>
      <c r="E181" s="111" t="s">
        <v>743</v>
      </c>
      <c r="F181" s="111" t="s">
        <v>716</v>
      </c>
      <c r="G181" s="111" t="s">
        <v>714</v>
      </c>
      <c r="H181" s="111" t="s">
        <v>744</v>
      </c>
    </row>
    <row r="182" spans="1:8" x14ac:dyDescent="0.25">
      <c r="A182" s="111" t="s">
        <v>338</v>
      </c>
      <c r="B182" s="111" t="s">
        <v>337</v>
      </c>
      <c r="C182" s="111" t="s">
        <v>707</v>
      </c>
      <c r="D182" s="111" t="s">
        <v>727</v>
      </c>
      <c r="E182" s="111" t="s">
        <v>709</v>
      </c>
      <c r="F182" s="111" t="s">
        <v>710</v>
      </c>
      <c r="G182" s="111" t="s">
        <v>711</v>
      </c>
      <c r="H182" s="111" t="s">
        <v>737</v>
      </c>
    </row>
    <row r="183" spans="1:8" x14ac:dyDescent="0.25">
      <c r="A183" s="111" t="s">
        <v>340</v>
      </c>
      <c r="B183" s="111" t="s">
        <v>339</v>
      </c>
      <c r="C183" s="111" t="s">
        <v>713</v>
      </c>
      <c r="D183" s="111" t="s">
        <v>720</v>
      </c>
      <c r="E183" s="111" t="s">
        <v>704</v>
      </c>
      <c r="F183" s="111" t="s">
        <v>713</v>
      </c>
      <c r="G183" s="111" t="s">
        <v>705</v>
      </c>
      <c r="H183" s="111" t="s">
        <v>729</v>
      </c>
    </row>
    <row r="184" spans="1:8" x14ac:dyDescent="0.25">
      <c r="A184" s="111" t="s">
        <v>851</v>
      </c>
      <c r="B184" s="111" t="s">
        <v>341</v>
      </c>
      <c r="C184" s="111" t="s">
        <v>707</v>
      </c>
      <c r="D184" s="111" t="s">
        <v>731</v>
      </c>
      <c r="E184" s="111" t="s">
        <v>709</v>
      </c>
      <c r="F184" s="111" t="s">
        <v>735</v>
      </c>
      <c r="G184" s="111" t="s">
        <v>711</v>
      </c>
      <c r="H184" s="111" t="s">
        <v>748</v>
      </c>
    </row>
    <row r="185" spans="1:8" x14ac:dyDescent="0.25">
      <c r="A185" s="111" t="s">
        <v>343</v>
      </c>
      <c r="B185" s="111" t="s">
        <v>342</v>
      </c>
      <c r="C185" s="111" t="s">
        <v>745</v>
      </c>
      <c r="D185" s="111" t="s">
        <v>731</v>
      </c>
      <c r="E185" s="111" t="s">
        <v>709</v>
      </c>
      <c r="F185" s="111" t="s">
        <v>745</v>
      </c>
      <c r="G185" s="111" t="s">
        <v>723</v>
      </c>
      <c r="H185" s="111" t="s">
        <v>746</v>
      </c>
    </row>
    <row r="186" spans="1:8" x14ac:dyDescent="0.25">
      <c r="A186" s="111" t="s">
        <v>345</v>
      </c>
      <c r="B186" s="111" t="s">
        <v>344</v>
      </c>
      <c r="C186" s="111" t="s">
        <v>719</v>
      </c>
      <c r="D186" s="111" t="s">
        <v>720</v>
      </c>
      <c r="E186" s="111" t="s">
        <v>721</v>
      </c>
      <c r="F186" s="111" t="s">
        <v>725</v>
      </c>
      <c r="G186" s="111" t="s">
        <v>723</v>
      </c>
      <c r="H186" s="111" t="s">
        <v>726</v>
      </c>
    </row>
    <row r="187" spans="1:8" x14ac:dyDescent="0.25">
      <c r="A187" s="111" t="s">
        <v>347</v>
      </c>
      <c r="B187" s="111" t="s">
        <v>346</v>
      </c>
      <c r="C187" s="111" t="s">
        <v>707</v>
      </c>
      <c r="D187" s="111" t="s">
        <v>727</v>
      </c>
      <c r="E187" s="111" t="s">
        <v>728</v>
      </c>
      <c r="F187" s="111" t="s">
        <v>752</v>
      </c>
      <c r="G187" s="111" t="s">
        <v>705</v>
      </c>
      <c r="H187" s="111" t="s">
        <v>752</v>
      </c>
    </row>
    <row r="188" spans="1:8" x14ac:dyDescent="0.25">
      <c r="A188" s="111" t="s">
        <v>349</v>
      </c>
      <c r="B188" s="111" t="s">
        <v>348</v>
      </c>
      <c r="C188" s="111" t="s">
        <v>730</v>
      </c>
      <c r="D188" s="111" t="s">
        <v>727</v>
      </c>
      <c r="E188" s="111" t="s">
        <v>749</v>
      </c>
      <c r="F188" s="111" t="s">
        <v>730</v>
      </c>
      <c r="G188" s="111" t="s">
        <v>733</v>
      </c>
      <c r="H188" s="111" t="s">
        <v>750</v>
      </c>
    </row>
    <row r="189" spans="1:8" x14ac:dyDescent="0.25">
      <c r="A189" s="111" t="s">
        <v>852</v>
      </c>
      <c r="B189" s="111" t="s">
        <v>350</v>
      </c>
      <c r="C189" s="111" t="s">
        <v>719</v>
      </c>
      <c r="D189" s="111" t="s">
        <v>708</v>
      </c>
      <c r="E189" s="111" t="s">
        <v>721</v>
      </c>
      <c r="F189" s="111" t="s">
        <v>725</v>
      </c>
      <c r="G189" s="111" t="s">
        <v>723</v>
      </c>
      <c r="H189" s="111" t="s">
        <v>726</v>
      </c>
    </row>
    <row r="190" spans="1:8" x14ac:dyDescent="0.25">
      <c r="A190" s="111" t="s">
        <v>375</v>
      </c>
      <c r="B190" s="111" t="s">
        <v>351</v>
      </c>
      <c r="C190" s="111" t="s">
        <v>730</v>
      </c>
      <c r="D190" s="111" t="s">
        <v>727</v>
      </c>
      <c r="E190" s="111" t="s">
        <v>732</v>
      </c>
      <c r="F190" s="111" t="s">
        <v>730</v>
      </c>
      <c r="G190" s="111" t="s">
        <v>705</v>
      </c>
      <c r="H190" s="111" t="s">
        <v>742</v>
      </c>
    </row>
    <row r="191" spans="1:8" x14ac:dyDescent="0.25">
      <c r="A191" s="111" t="s">
        <v>353</v>
      </c>
      <c r="B191" s="111" t="s">
        <v>352</v>
      </c>
      <c r="C191" s="111" t="s">
        <v>713</v>
      </c>
      <c r="D191" s="111" t="s">
        <v>727</v>
      </c>
      <c r="E191" s="111" t="s">
        <v>704</v>
      </c>
      <c r="F191" s="111" t="s">
        <v>713</v>
      </c>
      <c r="G191" s="111" t="s">
        <v>705</v>
      </c>
      <c r="H191" s="111" t="s">
        <v>729</v>
      </c>
    </row>
    <row r="192" spans="1:8" x14ac:dyDescent="0.25">
      <c r="A192" s="111" t="s">
        <v>355</v>
      </c>
      <c r="B192" s="111" t="s">
        <v>354</v>
      </c>
      <c r="C192" s="111" t="s">
        <v>716</v>
      </c>
      <c r="D192" s="111" t="s">
        <v>727</v>
      </c>
      <c r="E192" s="111" t="s">
        <v>717</v>
      </c>
      <c r="F192" s="111" t="s">
        <v>716</v>
      </c>
      <c r="G192" s="111" t="s">
        <v>714</v>
      </c>
      <c r="H192" s="111" t="s">
        <v>744</v>
      </c>
    </row>
    <row r="193" spans="1:8" x14ac:dyDescent="0.25">
      <c r="A193" s="111" t="s">
        <v>357</v>
      </c>
      <c r="B193" s="111" t="s">
        <v>356</v>
      </c>
      <c r="C193" s="111" t="s">
        <v>716</v>
      </c>
      <c r="D193" s="111" t="s">
        <v>703</v>
      </c>
      <c r="E193" s="111" t="s">
        <v>717</v>
      </c>
      <c r="F193" s="111" t="s">
        <v>716</v>
      </c>
      <c r="G193" s="111" t="s">
        <v>714</v>
      </c>
      <c r="H193" s="111" t="s">
        <v>744</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
  <sheetViews>
    <sheetView showGridLines="0" workbookViewId="0"/>
  </sheetViews>
  <sheetFormatPr defaultRowHeight="15" x14ac:dyDescent="0.25"/>
  <cols>
    <col min="1" max="1" width="70.42578125" customWidth="1"/>
    <col min="2" max="2" width="24" customWidth="1"/>
  </cols>
  <sheetData>
    <row r="1" spans="1:2" ht="29.25" customHeight="1" x14ac:dyDescent="0.35">
      <c r="A1" s="50" t="s">
        <v>466</v>
      </c>
      <c r="B1" s="195" t="s">
        <v>433</v>
      </c>
    </row>
    <row r="2" spans="1:2" s="5" customFormat="1" ht="16.5" customHeight="1" x14ac:dyDescent="0.25">
      <c r="A2" s="30"/>
      <c r="B2" s="195"/>
    </row>
    <row r="3" spans="1:2" s="5" customFormat="1" ht="10.5" customHeight="1" x14ac:dyDescent="0.25">
      <c r="A3" s="25"/>
      <c r="B3" s="26"/>
    </row>
    <row r="4" spans="1:2" x14ac:dyDescent="0.25">
      <c r="A4" s="125" t="s">
        <v>432</v>
      </c>
      <c r="B4" s="27"/>
    </row>
    <row r="5" spans="1:2" ht="18.75" customHeight="1" x14ac:dyDescent="0.25">
      <c r="A5" s="126" t="s">
        <v>434</v>
      </c>
      <c r="B5" s="28" t="s">
        <v>1117</v>
      </c>
    </row>
    <row r="6" spans="1:2" ht="18.75" customHeight="1" x14ac:dyDescent="0.25">
      <c r="A6" s="126" t="s">
        <v>468</v>
      </c>
      <c r="B6" s="28" t="s">
        <v>467</v>
      </c>
    </row>
    <row r="7" spans="1:2" ht="18.75" customHeight="1" x14ac:dyDescent="0.25">
      <c r="A7" s="126" t="s">
        <v>435</v>
      </c>
      <c r="B7" s="28" t="s">
        <v>383</v>
      </c>
    </row>
    <row r="8" spans="1:2" ht="18.75" customHeight="1" x14ac:dyDescent="0.25">
      <c r="A8" s="126" t="s">
        <v>436</v>
      </c>
      <c r="B8" s="28" t="s">
        <v>469</v>
      </c>
    </row>
    <row r="9" spans="1:2" s="5" customFormat="1" ht="18.75" customHeight="1" x14ac:dyDescent="0.25">
      <c r="A9" s="126" t="s">
        <v>694</v>
      </c>
      <c r="B9" s="29" t="s">
        <v>694</v>
      </c>
    </row>
    <row r="10" spans="1:2" s="5" customFormat="1" ht="18.75" customHeight="1" x14ac:dyDescent="0.25">
      <c r="A10" s="126" t="s">
        <v>1021</v>
      </c>
      <c r="B10" s="29" t="s">
        <v>1021</v>
      </c>
    </row>
    <row r="11" spans="1:2" s="5" customFormat="1" ht="18.75" customHeight="1" x14ac:dyDescent="0.25">
      <c r="A11" s="126" t="s">
        <v>1022</v>
      </c>
      <c r="B11" s="29" t="s">
        <v>1022</v>
      </c>
    </row>
    <row r="12" spans="1:2" s="5" customFormat="1" ht="18.75" customHeight="1" x14ac:dyDescent="0.25">
      <c r="A12" s="126" t="s">
        <v>1023</v>
      </c>
      <c r="B12" s="29" t="s">
        <v>1023</v>
      </c>
    </row>
    <row r="13" spans="1:2" s="5" customFormat="1" ht="18.75" customHeight="1" x14ac:dyDescent="0.25">
      <c r="A13" s="126" t="s">
        <v>1090</v>
      </c>
      <c r="B13" s="29" t="s">
        <v>1091</v>
      </c>
    </row>
    <row r="14" spans="1:2" ht="18.75" customHeight="1" x14ac:dyDescent="0.25">
      <c r="A14" s="126" t="s">
        <v>695</v>
      </c>
      <c r="B14" s="28" t="s">
        <v>695</v>
      </c>
    </row>
    <row r="15" spans="1:2" ht="18.75" customHeight="1" x14ac:dyDescent="0.25">
      <c r="A15" s="126" t="s">
        <v>756</v>
      </c>
      <c r="B15" s="28" t="s">
        <v>756</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4" location="'Data Source'!A1" display="Data sources"/>
    <hyperlink ref="B9" location="'Indicator Data'!A1" display="Indicator Data"/>
    <hyperlink ref="B15" location="Regions!A1" display="Regions!A1"/>
    <hyperlink ref="B12" location="'Indicator Data imputation'!A1" display="Indicator Data"/>
    <hyperlink ref="B10" location="'Indicator Date'!A1" display="'Indicator Date'!A1"/>
    <hyperlink ref="B11" location="'Indicator Source'!A1" display="'Indicator Source'!A1"/>
    <hyperlink ref="B13" location="'INFORM Reliability Index'!A1" display="'INFORM Reliability Index'!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pageSetUpPr fitToPage="1"/>
  </sheetPr>
  <dimension ref="A1:AZ198"/>
  <sheetViews>
    <sheetView showGridLines="0" tabSelected="1" zoomScale="90" zoomScaleNormal="90" workbookViewId="0">
      <pane xSplit="2" ySplit="3" topLeftCell="C184" activePane="bottomRight" state="frozen"/>
      <selection pane="topRight" activeCell="C1" sqref="C1"/>
      <selection pane="bottomLeft" activeCell="A4" sqref="A4"/>
      <selection pane="bottomRight" activeCell="E14" sqref="E14"/>
    </sheetView>
  </sheetViews>
  <sheetFormatPr defaultRowHeight="15" x14ac:dyDescent="0.25"/>
  <cols>
    <col min="1" max="1" width="25.7109375" style="4" bestFit="1" customWidth="1"/>
    <col min="2" max="2" width="9.140625" style="4"/>
    <col min="3" max="39" width="7.85546875" style="4" customWidth="1"/>
    <col min="40" max="40" width="9.28515625" style="4" bestFit="1" customWidth="1"/>
    <col min="41" max="41" width="6.85546875" style="4" customWidth="1"/>
    <col min="42" max="42" width="7.7109375" style="4" bestFit="1" customWidth="1"/>
    <col min="43" max="43" width="8.5703125" style="4" customWidth="1"/>
    <col min="44" max="44" width="8.28515625" style="4" customWidth="1"/>
    <col min="45" max="45" width="7.28515625" style="4" customWidth="1"/>
    <col min="46" max="46" width="6.7109375" style="4" customWidth="1"/>
    <col min="47" max="16384" width="9.140625" style="4"/>
  </cols>
  <sheetData>
    <row r="1" spans="1:52" ht="15.75" customHeight="1" x14ac:dyDescent="0.3">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row>
    <row r="2" spans="1:52" s="2" customFormat="1" ht="107.25" customHeight="1" thickBot="1" x14ac:dyDescent="0.35">
      <c r="A2" s="127" t="s">
        <v>380</v>
      </c>
      <c r="B2" s="45" t="s">
        <v>358</v>
      </c>
      <c r="C2" s="31" t="s">
        <v>500</v>
      </c>
      <c r="D2" s="31" t="s">
        <v>506</v>
      </c>
      <c r="E2" s="31" t="s">
        <v>501</v>
      </c>
      <c r="F2" s="31" t="s">
        <v>509</v>
      </c>
      <c r="G2" s="31" t="s">
        <v>514</v>
      </c>
      <c r="H2" s="32" t="s">
        <v>365</v>
      </c>
      <c r="I2" s="31" t="s">
        <v>853</v>
      </c>
      <c r="J2" s="31" t="s">
        <v>855</v>
      </c>
      <c r="K2" s="32" t="s">
        <v>366</v>
      </c>
      <c r="L2" s="33" t="s">
        <v>854</v>
      </c>
      <c r="M2" s="33" t="s">
        <v>1146</v>
      </c>
      <c r="N2" s="33" t="s">
        <v>854</v>
      </c>
      <c r="O2" s="34" t="s">
        <v>425</v>
      </c>
      <c r="P2" s="34" t="s">
        <v>399</v>
      </c>
      <c r="Q2" s="34" t="s">
        <v>422</v>
      </c>
      <c r="R2" s="35" t="s">
        <v>491</v>
      </c>
      <c r="S2" s="34" t="s">
        <v>398</v>
      </c>
      <c r="T2" s="36" t="s">
        <v>465</v>
      </c>
      <c r="U2" s="36" t="s">
        <v>409</v>
      </c>
      <c r="V2" s="36" t="s">
        <v>410</v>
      </c>
      <c r="W2" s="36" t="s">
        <v>411</v>
      </c>
      <c r="X2" s="37" t="s">
        <v>423</v>
      </c>
      <c r="Y2" s="35" t="s">
        <v>412</v>
      </c>
      <c r="Z2" s="38" t="s">
        <v>369</v>
      </c>
      <c r="AA2" s="35" t="s">
        <v>1147</v>
      </c>
      <c r="AB2" s="38" t="s">
        <v>369</v>
      </c>
      <c r="AC2" s="39" t="s">
        <v>413</v>
      </c>
      <c r="AD2" s="39" t="s">
        <v>414</v>
      </c>
      <c r="AE2" s="40" t="s">
        <v>367</v>
      </c>
      <c r="AF2" s="39" t="s">
        <v>381</v>
      </c>
      <c r="AG2" s="39" t="s">
        <v>415</v>
      </c>
      <c r="AH2" s="39" t="s">
        <v>416</v>
      </c>
      <c r="AI2" s="40" t="s">
        <v>368</v>
      </c>
      <c r="AJ2" s="41" t="s">
        <v>790</v>
      </c>
      <c r="AK2" s="40" t="s">
        <v>1150</v>
      </c>
      <c r="AL2" s="41" t="s">
        <v>790</v>
      </c>
      <c r="AM2" s="42" t="s">
        <v>859</v>
      </c>
      <c r="AN2" s="185" t="s">
        <v>1066</v>
      </c>
      <c r="AO2" s="173" t="s">
        <v>840</v>
      </c>
      <c r="AP2" s="189" t="s">
        <v>1089</v>
      </c>
      <c r="AQ2" s="159" t="s">
        <v>987</v>
      </c>
      <c r="AR2" s="159" t="s">
        <v>986</v>
      </c>
      <c r="AS2" s="173" t="s">
        <v>988</v>
      </c>
      <c r="AT2" s="159" t="s">
        <v>1049</v>
      </c>
    </row>
    <row r="3" spans="1:52" s="2" customFormat="1" ht="15" customHeight="1" thickTop="1" thickBot="1" x14ac:dyDescent="0.35">
      <c r="A3" s="128" t="s">
        <v>775</v>
      </c>
      <c r="B3" s="48" t="s">
        <v>775</v>
      </c>
      <c r="C3" s="49" t="s">
        <v>776</v>
      </c>
      <c r="D3" s="49" t="s">
        <v>776</v>
      </c>
      <c r="E3" s="49" t="s">
        <v>776</v>
      </c>
      <c r="F3" s="49" t="s">
        <v>776</v>
      </c>
      <c r="G3" s="49" t="s">
        <v>776</v>
      </c>
      <c r="H3" s="49" t="s">
        <v>776</v>
      </c>
      <c r="I3" s="49" t="s">
        <v>776</v>
      </c>
      <c r="J3" s="49" t="s">
        <v>776</v>
      </c>
      <c r="K3" s="49" t="s">
        <v>776</v>
      </c>
      <c r="L3" s="49" t="s">
        <v>776</v>
      </c>
      <c r="M3" s="49" t="s">
        <v>776</v>
      </c>
      <c r="N3" s="49" t="s">
        <v>776</v>
      </c>
      <c r="O3" s="49" t="s">
        <v>776</v>
      </c>
      <c r="P3" s="49" t="s">
        <v>776</v>
      </c>
      <c r="Q3" s="49" t="s">
        <v>776</v>
      </c>
      <c r="R3" s="49" t="s">
        <v>776</v>
      </c>
      <c r="S3" s="49" t="s">
        <v>776</v>
      </c>
      <c r="T3" s="49" t="s">
        <v>776</v>
      </c>
      <c r="U3" s="49" t="s">
        <v>776</v>
      </c>
      <c r="V3" s="49" t="s">
        <v>776</v>
      </c>
      <c r="W3" s="49" t="s">
        <v>776</v>
      </c>
      <c r="X3" s="49" t="s">
        <v>776</v>
      </c>
      <c r="Y3" s="49" t="s">
        <v>776</v>
      </c>
      <c r="Z3" s="49" t="s">
        <v>776</v>
      </c>
      <c r="AA3" s="49" t="s">
        <v>776</v>
      </c>
      <c r="AB3" s="49" t="s">
        <v>776</v>
      </c>
      <c r="AC3" s="49" t="s">
        <v>776</v>
      </c>
      <c r="AD3" s="49" t="s">
        <v>776</v>
      </c>
      <c r="AE3" s="49" t="s">
        <v>776</v>
      </c>
      <c r="AF3" s="49" t="s">
        <v>776</v>
      </c>
      <c r="AG3" s="49" t="s">
        <v>776</v>
      </c>
      <c r="AH3" s="49" t="s">
        <v>776</v>
      </c>
      <c r="AI3" s="49" t="s">
        <v>776</v>
      </c>
      <c r="AJ3" s="49" t="s">
        <v>776</v>
      </c>
      <c r="AK3" s="49" t="s">
        <v>776</v>
      </c>
      <c r="AL3" s="49" t="s">
        <v>776</v>
      </c>
      <c r="AM3" s="49" t="s">
        <v>776</v>
      </c>
      <c r="AN3" s="49" t="s">
        <v>1067</v>
      </c>
      <c r="AO3" s="49" t="s">
        <v>1045</v>
      </c>
      <c r="AP3" s="49" t="s">
        <v>776</v>
      </c>
      <c r="AQ3" s="49" t="s">
        <v>1029</v>
      </c>
      <c r="AR3" s="49" t="s">
        <v>1030</v>
      </c>
      <c r="AS3" s="49" t="s">
        <v>1031</v>
      </c>
      <c r="AT3" s="49" t="s">
        <v>1063</v>
      </c>
    </row>
    <row r="4" spans="1:52" ht="16.5" thickTop="1" thickBot="1" x14ac:dyDescent="0.3">
      <c r="A4" s="129" t="s">
        <v>1</v>
      </c>
      <c r="B4" s="46" t="s">
        <v>0</v>
      </c>
      <c r="C4" s="156">
        <f>'Hazard &amp; Exposure'!AO3</f>
        <v>9.1999999999999993</v>
      </c>
      <c r="D4" s="157">
        <f>'Hazard &amp; Exposure'!AP3</f>
        <v>7.2</v>
      </c>
      <c r="E4" s="157">
        <f>'Hazard &amp; Exposure'!AQ3</f>
        <v>0</v>
      </c>
      <c r="F4" s="157">
        <f>'Hazard &amp; Exposure'!AR3</f>
        <v>0</v>
      </c>
      <c r="G4" s="157">
        <f>'Hazard &amp; Exposure'!AU3</f>
        <v>7.6</v>
      </c>
      <c r="H4" s="43">
        <f>'Hazard &amp; Exposure'!AV3</f>
        <v>6.1</v>
      </c>
      <c r="I4" s="157">
        <f>'Hazard &amp; Exposure'!AY3</f>
        <v>10</v>
      </c>
      <c r="J4" s="157">
        <f>'Hazard &amp; Exposure'!BB3</f>
        <v>10</v>
      </c>
      <c r="K4" s="43">
        <f>'Hazard &amp; Exposure'!BC3</f>
        <v>10</v>
      </c>
      <c r="L4" s="44">
        <f t="shared" ref="L4:L35" si="0">ROUND((10-GEOMEAN(((10-H4)/10*9+1),((10-K4)/10*9+1)))/9*10,1)</f>
        <v>8.8000000000000007</v>
      </c>
      <c r="M4" s="43">
        <f>'Hazard &amp; Exposure'!BD3</f>
        <v>5.2</v>
      </c>
      <c r="N4" s="44">
        <f>ROUND((10-GEOMEAN(((10-L4)/10*9+1),((10-M4)/10*9+1),((10-M4)/10*9+1),((10-M4)/10*9+1)))/9*10,1)</f>
        <v>6.4</v>
      </c>
      <c r="O4" s="155">
        <f>Vulnerability!E3</f>
        <v>8.3000000000000007</v>
      </c>
      <c r="P4" s="153">
        <f>Vulnerability!H3</f>
        <v>4.8</v>
      </c>
      <c r="Q4" s="153">
        <f>Vulnerability!M3</f>
        <v>7.2</v>
      </c>
      <c r="R4" s="43">
        <f>Vulnerability!N3</f>
        <v>7.2</v>
      </c>
      <c r="S4" s="153">
        <f>Vulnerability!S3</f>
        <v>9</v>
      </c>
      <c r="T4" s="152">
        <f>Vulnerability!W3</f>
        <v>1.2</v>
      </c>
      <c r="U4" s="152">
        <f>Vulnerability!Z3</f>
        <v>5.4</v>
      </c>
      <c r="V4" s="152">
        <f>Vulnerability!AC3</f>
        <v>0</v>
      </c>
      <c r="W4" s="152">
        <f>Vulnerability!AI3</f>
        <v>6.4</v>
      </c>
      <c r="X4" s="153">
        <f>Vulnerability!AJ3</f>
        <v>3.7</v>
      </c>
      <c r="Y4" s="43">
        <f>Vulnerability!AK3</f>
        <v>7.2</v>
      </c>
      <c r="Z4" s="44">
        <f t="shared" ref="Z4:Z35" si="1">ROUND((10-GEOMEAN(((10-R4)/10*9+1),((10-Y4)/10*9+1)))/9*10,1)</f>
        <v>7.2</v>
      </c>
      <c r="AA4" s="43">
        <f>Vulnerability!AN3</f>
        <v>4.5</v>
      </c>
      <c r="AB4" s="44">
        <f>ROUND((10-GEOMEAN(((10-Z4)/10*9+1),((10-AA4)/10*9+1)))/9*10,1)</f>
        <v>6</v>
      </c>
      <c r="AC4" s="154">
        <f>'Lack of Coping Capacity'!D3</f>
        <v>6.3</v>
      </c>
      <c r="AD4" s="151">
        <f>'Lack of Coping Capacity'!G3</f>
        <v>8</v>
      </c>
      <c r="AE4" s="43">
        <f>'Lack of Coping Capacity'!H3</f>
        <v>7.2</v>
      </c>
      <c r="AF4" s="151">
        <f>'Lack of Coping Capacity'!M3</f>
        <v>6.8</v>
      </c>
      <c r="AG4" s="151">
        <f>'Lack of Coping Capacity'!R3</f>
        <v>8.5</v>
      </c>
      <c r="AH4" s="151">
        <f>'Lack of Coping Capacity'!W3</f>
        <v>8.1999999999999993</v>
      </c>
      <c r="AI4" s="43">
        <f>'Lack of Coping Capacity'!X3</f>
        <v>7.8</v>
      </c>
      <c r="AJ4" s="44">
        <f t="shared" ref="AJ4:AJ35" si="2">ROUND((10-GEOMEAN(((10-AE4)/10*9+1),((10-AI4)/10*9+1)))/9*10,1)</f>
        <v>7.5</v>
      </c>
      <c r="AK4" s="43">
        <f>'Lack of Coping Capacity'!Y3</f>
        <v>5.8</v>
      </c>
      <c r="AL4" s="44">
        <f>ROUND((10-GEOMEAN(((10-AJ4)/10*9+1),((10-AK4)/10*9+1)))/9*10,1)</f>
        <v>6.7</v>
      </c>
      <c r="AM4" s="160">
        <f>ROUND(N4^(1/3)*AB4^(1/3)*AL4^(1/3),1)</f>
        <v>6.4</v>
      </c>
      <c r="AN4" s="186" t="str">
        <f>IF(AM4&gt;=6.5,"Very High",IF(AM4&gt;=5,"High",IF(AM4&gt;=3.5,"Medium",IF(AM4&gt;=2,"Low","Very Low"))))</f>
        <v>High</v>
      </c>
      <c r="AO4" s="179">
        <f t="shared" ref="AO4:AO35" si="3">_xlfn.RANK.EQ(AM4,AM$4:AM$194)</f>
        <v>6</v>
      </c>
      <c r="AP4" s="182">
        <f>VLOOKUP($B4,'Lack of Reliability Index'!$A$2:$H$192,8,FALSE)</f>
        <v>3.0833333333333321</v>
      </c>
      <c r="AQ4" s="51">
        <f>'Imputed and missing data hidden'!BA2</f>
        <v>3</v>
      </c>
      <c r="AR4" s="180">
        <f t="shared" ref="AR4:AR35" si="4">AQ4/51</f>
        <v>5.8823529411764705E-2</v>
      </c>
      <c r="AS4" s="51" t="str">
        <f t="shared" ref="AS4:AS35" si="5">IF(J4&gt;=7,"YES","")</f>
        <v>YES</v>
      </c>
      <c r="AT4" s="181">
        <f>'Indicator Date hidden2'!BB3</f>
        <v>0.3125</v>
      </c>
      <c r="AU4" s="187"/>
      <c r="AX4" s="4">
        <f>ROUND((10-GEOMEAN(((10-L4)/10*9+1),((10-M4)/10*9+1),((10-M4)/10*9+1),((10-M4)/10*9+1)))/9*10,1)</f>
        <v>6.4</v>
      </c>
      <c r="AZ4" s="4">
        <f>EXP((SUM(AZ6:AZ7)/SUM(AY6:AY7)))</f>
        <v>5.9309351549817624</v>
      </c>
    </row>
    <row r="5" spans="1:52" ht="15.75" thickBot="1" x14ac:dyDescent="0.3">
      <c r="A5" s="130" t="s">
        <v>3</v>
      </c>
      <c r="B5" s="47" t="s">
        <v>2</v>
      </c>
      <c r="C5" s="158">
        <f>'Hazard &amp; Exposure'!AO4</f>
        <v>6.2</v>
      </c>
      <c r="D5" s="157">
        <f>'Hazard &amp; Exposure'!AP4</f>
        <v>4.7</v>
      </c>
      <c r="E5" s="157">
        <f>'Hazard &amp; Exposure'!AQ4</f>
        <v>7.8</v>
      </c>
      <c r="F5" s="157">
        <f>'Hazard &amp; Exposure'!AR4</f>
        <v>0</v>
      </c>
      <c r="G5" s="157">
        <f>'Hazard &amp; Exposure'!AU4</f>
        <v>6.8</v>
      </c>
      <c r="H5" s="43">
        <f>'Hazard &amp; Exposure'!AV4</f>
        <v>5.6</v>
      </c>
      <c r="I5" s="157">
        <f>'Hazard &amp; Exposure'!AY4</f>
        <v>0.1</v>
      </c>
      <c r="J5" s="157">
        <f>'Hazard &amp; Exposure'!BB4</f>
        <v>0</v>
      </c>
      <c r="K5" s="43">
        <f>'Hazard &amp; Exposure'!BC4</f>
        <v>0.1</v>
      </c>
      <c r="L5" s="44">
        <f t="shared" si="0"/>
        <v>3.3</v>
      </c>
      <c r="M5" s="43">
        <f>'Hazard &amp; Exposure'!BD4</f>
        <v>3.4</v>
      </c>
      <c r="N5" s="44">
        <f t="shared" ref="N5:N68" si="6">ROUND((10-GEOMEAN(((10-L5)/10*9+1),((10-M5)/10*9+1),((10-M5)/10*9+1),((10-M5)/10*9+1)))/9*10,1)</f>
        <v>3.4</v>
      </c>
      <c r="O5" s="155">
        <f>Vulnerability!E4</f>
        <v>2.7</v>
      </c>
      <c r="P5" s="153">
        <f>Vulnerability!H4</f>
        <v>2.2999999999999998</v>
      </c>
      <c r="Q5" s="153">
        <f>Vulnerability!M4</f>
        <v>1.4</v>
      </c>
      <c r="R5" s="43">
        <f>Vulnerability!N4</f>
        <v>2.2999999999999998</v>
      </c>
      <c r="S5" s="153">
        <f>Vulnerability!S4</f>
        <v>0</v>
      </c>
      <c r="T5" s="152">
        <f>Vulnerability!W4</f>
        <v>0.3</v>
      </c>
      <c r="U5" s="152">
        <f>Vulnerability!Z4</f>
        <v>1.2</v>
      </c>
      <c r="V5" s="152">
        <f>Vulnerability!AC4</f>
        <v>0.4</v>
      </c>
      <c r="W5" s="152">
        <f>Vulnerability!AI4</f>
        <v>2.8</v>
      </c>
      <c r="X5" s="153">
        <f>Vulnerability!AJ4</f>
        <v>1.2</v>
      </c>
      <c r="Y5" s="43">
        <f>Vulnerability!AK4</f>
        <v>0.6</v>
      </c>
      <c r="Z5" s="44">
        <f t="shared" si="1"/>
        <v>1.5</v>
      </c>
      <c r="AA5" s="43">
        <f>Vulnerability!AN4</f>
        <v>3.7</v>
      </c>
      <c r="AB5" s="44">
        <f t="shared" ref="AB5:AB68" si="7">ROUND((10-GEOMEAN(((10-Z5)/10*9+1),((10-AA5)/10*9+1)))/9*10,1)</f>
        <v>2.7</v>
      </c>
      <c r="AC5" s="168" t="str">
        <f>'Lack of Coping Capacity'!D4</f>
        <v>x</v>
      </c>
      <c r="AD5" s="151">
        <f>'Lack of Coping Capacity'!G4</f>
        <v>5.6</v>
      </c>
      <c r="AE5" s="43">
        <f>'Lack of Coping Capacity'!H4</f>
        <v>5.6</v>
      </c>
      <c r="AF5" s="151">
        <f>'Lack of Coping Capacity'!M4</f>
        <v>2.2999999999999998</v>
      </c>
      <c r="AG5" s="151">
        <f>'Lack of Coping Capacity'!R4</f>
        <v>1.6</v>
      </c>
      <c r="AH5" s="151">
        <f>'Lack of Coping Capacity'!W4</f>
        <v>3.9</v>
      </c>
      <c r="AI5" s="43">
        <f>'Lack of Coping Capacity'!X4</f>
        <v>2.6</v>
      </c>
      <c r="AJ5" s="44">
        <f t="shared" si="2"/>
        <v>4.3</v>
      </c>
      <c r="AK5" s="43">
        <f>'Lack of Coping Capacity'!Y4</f>
        <v>5.4</v>
      </c>
      <c r="AL5" s="44">
        <f t="shared" ref="AL5:AL67" si="8">ROUND((10-GEOMEAN(((10-AJ5)/10*9+1),((10-AK5)/10*9+1)))/9*10,1)</f>
        <v>4.9000000000000004</v>
      </c>
      <c r="AM5" s="160">
        <f t="shared" ref="AM5:AM68" si="9">ROUND(N5^(1/3)*AB5^(1/3)*AL5^(1/3),1)</f>
        <v>3.6</v>
      </c>
      <c r="AN5" s="186" t="str">
        <f t="shared" ref="AN5:AN68" si="10">IF(AM5&gt;=6.5,"Very High",IF(AM5&gt;=5,"High",IF(AM5&gt;=3.5,"Medium",IF(AM5&gt;=2,"Low","Very Low"))))</f>
        <v>Medium</v>
      </c>
      <c r="AO5" s="179">
        <f t="shared" si="3"/>
        <v>106</v>
      </c>
      <c r="AP5" s="182">
        <f>VLOOKUP($B5,'Lack of Reliability Index'!$A$2:$H$192,8,FALSE)</f>
        <v>2.8666666666666663</v>
      </c>
      <c r="AQ5" s="51">
        <f>'Imputed and missing data hidden'!BA3</f>
        <v>2</v>
      </c>
      <c r="AR5" s="180">
        <f t="shared" si="4"/>
        <v>3.9215686274509803E-2</v>
      </c>
      <c r="AS5" s="51" t="str">
        <f t="shared" si="5"/>
        <v/>
      </c>
      <c r="AT5" s="181">
        <f>'Indicator Date hidden2'!BB4</f>
        <v>0.4375</v>
      </c>
      <c r="AU5" s="187"/>
    </row>
    <row r="6" spans="1:52" ht="15.75" thickBot="1" x14ac:dyDescent="0.3">
      <c r="A6" s="130" t="s">
        <v>5</v>
      </c>
      <c r="B6" s="47" t="s">
        <v>4</v>
      </c>
      <c r="C6" s="158">
        <f>'Hazard &amp; Exposure'!AO5</f>
        <v>5.5</v>
      </c>
      <c r="D6" s="157">
        <f>'Hazard &amp; Exposure'!AP5</f>
        <v>5.2</v>
      </c>
      <c r="E6" s="157">
        <f>'Hazard &amp; Exposure'!AQ5</f>
        <v>4.5999999999999996</v>
      </c>
      <c r="F6" s="157">
        <f>'Hazard &amp; Exposure'!AR5</f>
        <v>0</v>
      </c>
      <c r="G6" s="157">
        <f>'Hazard &amp; Exposure'!AU5</f>
        <v>4.0999999999999996</v>
      </c>
      <c r="H6" s="43">
        <f>'Hazard &amp; Exposure'!AV5</f>
        <v>4.0999999999999996</v>
      </c>
      <c r="I6" s="157">
        <f>'Hazard &amp; Exposure'!AY5</f>
        <v>9.5</v>
      </c>
      <c r="J6" s="157">
        <f>'Hazard &amp; Exposure'!BB5</f>
        <v>0</v>
      </c>
      <c r="K6" s="43">
        <f>'Hazard &amp; Exposure'!BC5</f>
        <v>6.7</v>
      </c>
      <c r="L6" s="44">
        <f t="shared" si="0"/>
        <v>5.5</v>
      </c>
      <c r="M6" s="43">
        <f>'Hazard &amp; Exposure'!BD5</f>
        <v>3.7</v>
      </c>
      <c r="N6" s="44">
        <f t="shared" si="6"/>
        <v>4.2</v>
      </c>
      <c r="O6" s="155">
        <f>Vulnerability!E5</f>
        <v>3.2</v>
      </c>
      <c r="P6" s="153">
        <f>Vulnerability!H5</f>
        <v>5.7</v>
      </c>
      <c r="Q6" s="153">
        <f>Vulnerability!M5</f>
        <v>0.1</v>
      </c>
      <c r="R6" s="43">
        <f>Vulnerability!N5</f>
        <v>3.1</v>
      </c>
      <c r="S6" s="153">
        <f>Vulnerability!S5</f>
        <v>5.3</v>
      </c>
      <c r="T6" s="152">
        <f>Vulnerability!W5</f>
        <v>0.5</v>
      </c>
      <c r="U6" s="152">
        <f>Vulnerability!Z5</f>
        <v>1.3</v>
      </c>
      <c r="V6" s="152">
        <f>Vulnerability!AC5</f>
        <v>0.2</v>
      </c>
      <c r="W6" s="152">
        <f>Vulnerability!AI5</f>
        <v>1.7</v>
      </c>
      <c r="X6" s="153">
        <f>Vulnerability!AJ5</f>
        <v>0.9</v>
      </c>
      <c r="Y6" s="43">
        <f>Vulnerability!AK5</f>
        <v>3.4</v>
      </c>
      <c r="Z6" s="44">
        <f t="shared" si="1"/>
        <v>3.3</v>
      </c>
      <c r="AA6" s="43">
        <f>Vulnerability!AN5</f>
        <v>5.9</v>
      </c>
      <c r="AB6" s="44">
        <f t="shared" si="7"/>
        <v>4.7</v>
      </c>
      <c r="AC6" s="168">
        <f>'Lack of Coping Capacity'!D5</f>
        <v>3.5</v>
      </c>
      <c r="AD6" s="151">
        <f>'Lack of Coping Capacity'!G5</f>
        <v>6.4</v>
      </c>
      <c r="AE6" s="43">
        <f>'Lack of Coping Capacity'!H5</f>
        <v>5</v>
      </c>
      <c r="AF6" s="151">
        <f>'Lack of Coping Capacity'!M5</f>
        <v>3.7</v>
      </c>
      <c r="AG6" s="151">
        <f>'Lack of Coping Capacity'!R5</f>
        <v>4.8</v>
      </c>
      <c r="AH6" s="151">
        <f>'Lack of Coping Capacity'!W5</f>
        <v>4.2</v>
      </c>
      <c r="AI6" s="43">
        <f>'Lack of Coping Capacity'!X5</f>
        <v>4.2</v>
      </c>
      <c r="AJ6" s="44">
        <f t="shared" si="2"/>
        <v>4.5999999999999996</v>
      </c>
      <c r="AK6" s="43">
        <f>'Lack of Coping Capacity'!Y5</f>
        <v>2.5</v>
      </c>
      <c r="AL6" s="44">
        <f t="shared" si="8"/>
        <v>3.6</v>
      </c>
      <c r="AM6" s="160">
        <f t="shared" si="9"/>
        <v>4.0999999999999996</v>
      </c>
      <c r="AN6" s="186" t="str">
        <f t="shared" si="10"/>
        <v>Medium</v>
      </c>
      <c r="AO6" s="179">
        <f t="shared" si="3"/>
        <v>82</v>
      </c>
      <c r="AP6" s="182">
        <f>VLOOKUP($B6,'Lack of Reliability Index'!$A$2:$H$192,8,FALSE)</f>
        <v>2.3836734693877553</v>
      </c>
      <c r="AQ6" s="51">
        <f>'Imputed and missing data hidden'!BA4</f>
        <v>2</v>
      </c>
      <c r="AR6" s="180">
        <f t="shared" si="4"/>
        <v>3.9215686274509803E-2</v>
      </c>
      <c r="AS6" s="51" t="str">
        <f t="shared" si="5"/>
        <v/>
      </c>
      <c r="AT6" s="181">
        <f>'Indicator Date hidden2'!BB5</f>
        <v>0.34693877551020408</v>
      </c>
      <c r="AU6" s="187"/>
      <c r="AX6" s="4">
        <v>8.8000000000000007</v>
      </c>
      <c r="AY6" s="4">
        <v>1</v>
      </c>
      <c r="AZ6" s="4">
        <f>AY6*LN(AX6)</f>
        <v>2.174751721484161</v>
      </c>
    </row>
    <row r="7" spans="1:52" ht="15.75" thickBot="1" x14ac:dyDescent="0.3">
      <c r="A7" s="130" t="s">
        <v>7</v>
      </c>
      <c r="B7" s="47" t="s">
        <v>6</v>
      </c>
      <c r="C7" s="158">
        <f>'Hazard &amp; Exposure'!AO6</f>
        <v>0.1</v>
      </c>
      <c r="D7" s="157">
        <f>'Hazard &amp; Exposure'!AP6</f>
        <v>5.0999999999999996</v>
      </c>
      <c r="E7" s="157">
        <f>'Hazard &amp; Exposure'!AQ6</f>
        <v>0</v>
      </c>
      <c r="F7" s="157">
        <f>'Hazard &amp; Exposure'!AR6</f>
        <v>0</v>
      </c>
      <c r="G7" s="157">
        <f>'Hazard &amp; Exposure'!AU6</f>
        <v>4</v>
      </c>
      <c r="H7" s="43">
        <f>'Hazard &amp; Exposure'!AV6</f>
        <v>2.1</v>
      </c>
      <c r="I7" s="157">
        <f>'Hazard &amp; Exposure'!AY6</f>
        <v>7</v>
      </c>
      <c r="J7" s="157">
        <f>'Hazard &amp; Exposure'!BB6</f>
        <v>0</v>
      </c>
      <c r="K7" s="43">
        <f>'Hazard &amp; Exposure'!BC6</f>
        <v>4.9000000000000004</v>
      </c>
      <c r="L7" s="44">
        <f t="shared" si="0"/>
        <v>3.6</v>
      </c>
      <c r="M7" s="43">
        <f>'Hazard &amp; Exposure'!BD6</f>
        <v>6.7</v>
      </c>
      <c r="N7" s="44">
        <f t="shared" si="6"/>
        <v>6.1</v>
      </c>
      <c r="O7" s="155">
        <f>Vulnerability!E6</f>
        <v>6.4</v>
      </c>
      <c r="P7" s="153">
        <f>Vulnerability!H6</f>
        <v>4.4000000000000004</v>
      </c>
      <c r="Q7" s="153">
        <f>Vulnerability!M6</f>
        <v>0.3</v>
      </c>
      <c r="R7" s="43">
        <f>Vulnerability!N6</f>
        <v>4.4000000000000004</v>
      </c>
      <c r="S7" s="153">
        <f>Vulnerability!S6</f>
        <v>4.4000000000000004</v>
      </c>
      <c r="T7" s="152">
        <f>Vulnerability!W6</f>
        <v>6.3</v>
      </c>
      <c r="U7" s="152">
        <f>Vulnerability!Z6</f>
        <v>5.3</v>
      </c>
      <c r="V7" s="152">
        <f>Vulnerability!AC6</f>
        <v>2.5</v>
      </c>
      <c r="W7" s="152">
        <f>Vulnerability!AI6</f>
        <v>4.5999999999999996</v>
      </c>
      <c r="X7" s="153">
        <f>Vulnerability!AJ6</f>
        <v>4.8</v>
      </c>
      <c r="Y7" s="43">
        <f>Vulnerability!AK6</f>
        <v>4.5999999999999996</v>
      </c>
      <c r="Z7" s="44">
        <f t="shared" si="1"/>
        <v>4.5</v>
      </c>
      <c r="AA7" s="43">
        <f>Vulnerability!AN6</f>
        <v>5.8</v>
      </c>
      <c r="AB7" s="44">
        <f t="shared" si="7"/>
        <v>5.2</v>
      </c>
      <c r="AC7" s="168">
        <f>'Lack of Coping Capacity'!D6</f>
        <v>5.3</v>
      </c>
      <c r="AD7" s="151">
        <f>'Lack of Coping Capacity'!G6</f>
        <v>7.6</v>
      </c>
      <c r="AE7" s="43">
        <f>'Lack of Coping Capacity'!H6</f>
        <v>6.5</v>
      </c>
      <c r="AF7" s="151">
        <f>'Lack of Coping Capacity'!M6</f>
        <v>6.9</v>
      </c>
      <c r="AG7" s="151">
        <f>'Lack of Coping Capacity'!R6</f>
        <v>8.4</v>
      </c>
      <c r="AH7" s="151">
        <f>'Lack of Coping Capacity'!W6</f>
        <v>8.6</v>
      </c>
      <c r="AI7" s="43">
        <f>'Lack of Coping Capacity'!X6</f>
        <v>8</v>
      </c>
      <c r="AJ7" s="44">
        <f t="shared" si="2"/>
        <v>7.3</v>
      </c>
      <c r="AK7" s="43">
        <f>'Lack of Coping Capacity'!Y6</f>
        <v>2.5</v>
      </c>
      <c r="AL7" s="44">
        <f t="shared" si="8"/>
        <v>5.4</v>
      </c>
      <c r="AM7" s="160">
        <f t="shared" si="9"/>
        <v>5.6</v>
      </c>
      <c r="AN7" s="186" t="str">
        <f t="shared" si="10"/>
        <v>High</v>
      </c>
      <c r="AO7" s="179">
        <f t="shared" si="3"/>
        <v>34</v>
      </c>
      <c r="AP7" s="182">
        <f>VLOOKUP($B7,'Lack of Reliability Index'!$A$2:$H$192,8,FALSE)</f>
        <v>3.3111111111111118</v>
      </c>
      <c r="AQ7" s="51">
        <f>'Imputed and missing data hidden'!BA5</f>
        <v>2</v>
      </c>
      <c r="AR7" s="180">
        <f t="shared" si="4"/>
        <v>3.9215686274509803E-2</v>
      </c>
      <c r="AS7" s="51" t="str">
        <f t="shared" si="5"/>
        <v/>
      </c>
      <c r="AT7" s="181">
        <f>'Indicator Date hidden2'!BB6</f>
        <v>0.52083333333333337</v>
      </c>
      <c r="AU7" s="187"/>
      <c r="AX7" s="4">
        <v>5.2</v>
      </c>
      <c r="AY7" s="4">
        <v>3</v>
      </c>
      <c r="AZ7" s="4">
        <f>AY7*LN(AX7)</f>
        <v>4.9459758767621445</v>
      </c>
    </row>
    <row r="8" spans="1:52" ht="15.75" thickBot="1" x14ac:dyDescent="0.3">
      <c r="A8" s="130" t="s">
        <v>9</v>
      </c>
      <c r="B8" s="47" t="s">
        <v>8</v>
      </c>
      <c r="C8" s="158">
        <f>'Hazard &amp; Exposure'!AO7</f>
        <v>1.1000000000000001</v>
      </c>
      <c r="D8" s="157">
        <f>'Hazard &amp; Exposure'!AP7</f>
        <v>0.1</v>
      </c>
      <c r="E8" s="157">
        <f>'Hazard &amp; Exposure'!AQ7</f>
        <v>0</v>
      </c>
      <c r="F8" s="157">
        <f>'Hazard &amp; Exposure'!AR7</f>
        <v>8.4</v>
      </c>
      <c r="G8" s="157">
        <f>'Hazard &amp; Exposure'!AU7</f>
        <v>0</v>
      </c>
      <c r="H8" s="43">
        <f>'Hazard &amp; Exposure'!AV7</f>
        <v>2.9</v>
      </c>
      <c r="I8" s="157">
        <f>'Hazard &amp; Exposure'!AY7</f>
        <v>0.1</v>
      </c>
      <c r="J8" s="157">
        <f>'Hazard &amp; Exposure'!BB7</f>
        <v>0</v>
      </c>
      <c r="K8" s="43">
        <f>'Hazard &amp; Exposure'!BC7</f>
        <v>0.1</v>
      </c>
      <c r="L8" s="44">
        <f t="shared" si="0"/>
        <v>1.6</v>
      </c>
      <c r="M8" s="43">
        <f>'Hazard &amp; Exposure'!BD7</f>
        <v>2.9</v>
      </c>
      <c r="N8" s="44">
        <f t="shared" si="6"/>
        <v>2.6</v>
      </c>
      <c r="O8" s="155">
        <f>Vulnerability!E7</f>
        <v>2.5</v>
      </c>
      <c r="P8" s="153">
        <f>Vulnerability!H7</f>
        <v>5.8</v>
      </c>
      <c r="Q8" s="153">
        <f>Vulnerability!M7</f>
        <v>1.3</v>
      </c>
      <c r="R8" s="43">
        <f>Vulnerability!N7</f>
        <v>3</v>
      </c>
      <c r="S8" s="153">
        <f>Vulnerability!S7</f>
        <v>0</v>
      </c>
      <c r="T8" s="152">
        <f>Vulnerability!W7</f>
        <v>0.1</v>
      </c>
      <c r="U8" s="152">
        <f>Vulnerability!Z7</f>
        <v>0.7</v>
      </c>
      <c r="V8" s="152">
        <f>Vulnerability!AC7</f>
        <v>0.7</v>
      </c>
      <c r="W8" s="152">
        <f>Vulnerability!AI7</f>
        <v>5.4</v>
      </c>
      <c r="X8" s="153">
        <f>Vulnerability!AJ7</f>
        <v>2</v>
      </c>
      <c r="Y8" s="43">
        <f>Vulnerability!AK7</f>
        <v>1</v>
      </c>
      <c r="Z8" s="44">
        <f t="shared" si="1"/>
        <v>2.1</v>
      </c>
      <c r="AA8" s="43">
        <f>Vulnerability!AN7</f>
        <v>3.5</v>
      </c>
      <c r="AB8" s="44">
        <f t="shared" si="7"/>
        <v>2.8</v>
      </c>
      <c r="AC8" s="168">
        <f>'Lack of Coping Capacity'!D7</f>
        <v>5.4</v>
      </c>
      <c r="AD8" s="151">
        <f>'Lack of Coping Capacity'!G7</f>
        <v>4.5</v>
      </c>
      <c r="AE8" s="43">
        <f>'Lack of Coping Capacity'!H7</f>
        <v>5</v>
      </c>
      <c r="AF8" s="151">
        <f>'Lack of Coping Capacity'!M7</f>
        <v>1.1000000000000001</v>
      </c>
      <c r="AG8" s="151">
        <f>'Lack of Coping Capacity'!R7</f>
        <v>0.5</v>
      </c>
      <c r="AH8" s="151">
        <f>'Lack of Coping Capacity'!W7</f>
        <v>3.4</v>
      </c>
      <c r="AI8" s="43">
        <f>'Lack of Coping Capacity'!X7</f>
        <v>1.7</v>
      </c>
      <c r="AJ8" s="44">
        <f t="shared" si="2"/>
        <v>3.5</v>
      </c>
      <c r="AK8" s="43">
        <f>'Lack of Coping Capacity'!Y7</f>
        <v>2.9</v>
      </c>
      <c r="AL8" s="44">
        <f t="shared" si="8"/>
        <v>3.2</v>
      </c>
      <c r="AM8" s="160">
        <f t="shared" si="9"/>
        <v>2.9</v>
      </c>
      <c r="AN8" s="186" t="str">
        <f t="shared" si="10"/>
        <v>Low</v>
      </c>
      <c r="AO8" s="179">
        <f t="shared" si="3"/>
        <v>144</v>
      </c>
      <c r="AP8" s="182">
        <f>VLOOKUP($B8,'Lack of Reliability Index'!$A$2:$H$192,8,FALSE)</f>
        <v>5.3333333333333339</v>
      </c>
      <c r="AQ8" s="51">
        <f>'Imputed and missing data hidden'!BA6</f>
        <v>10</v>
      </c>
      <c r="AR8" s="180">
        <f t="shared" si="4"/>
        <v>0.19607843137254902</v>
      </c>
      <c r="AS8" s="51" t="str">
        <f t="shared" si="5"/>
        <v/>
      </c>
      <c r="AT8" s="181">
        <f>'Indicator Date hidden2'!BB7</f>
        <v>0.5</v>
      </c>
      <c r="AU8" s="187"/>
    </row>
    <row r="9" spans="1:52" ht="15.75" thickBot="1" x14ac:dyDescent="0.3">
      <c r="A9" s="130" t="s">
        <v>11</v>
      </c>
      <c r="B9" s="47" t="s">
        <v>10</v>
      </c>
      <c r="C9" s="158">
        <f>'Hazard &amp; Exposure'!AO8</f>
        <v>5.2</v>
      </c>
      <c r="D9" s="157">
        <f>'Hazard &amp; Exposure'!AP8</f>
        <v>6.5</v>
      </c>
      <c r="E9" s="157">
        <f>'Hazard &amp; Exposure'!AQ8</f>
        <v>0</v>
      </c>
      <c r="F9" s="157">
        <f>'Hazard &amp; Exposure'!AR8</f>
        <v>0</v>
      </c>
      <c r="G9" s="157">
        <f>'Hazard &amp; Exposure'!AU8</f>
        <v>3.1</v>
      </c>
      <c r="H9" s="43">
        <f>'Hazard &amp; Exposure'!AV8</f>
        <v>3.4</v>
      </c>
      <c r="I9" s="157">
        <f>'Hazard &amp; Exposure'!AY8</f>
        <v>1.7</v>
      </c>
      <c r="J9" s="157">
        <f>'Hazard &amp; Exposure'!BB8</f>
        <v>0</v>
      </c>
      <c r="K9" s="43">
        <f>'Hazard &amp; Exposure'!BC8</f>
        <v>1.2</v>
      </c>
      <c r="L9" s="44">
        <f t="shared" si="0"/>
        <v>2.4</v>
      </c>
      <c r="M9" s="43">
        <f>'Hazard &amp; Exposure'!BD8</f>
        <v>3.4</v>
      </c>
      <c r="N9" s="44">
        <f t="shared" si="6"/>
        <v>3.2</v>
      </c>
      <c r="O9" s="155">
        <f>Vulnerability!E8</f>
        <v>3.2</v>
      </c>
      <c r="P9" s="153">
        <f>Vulnerability!H8</f>
        <v>4.5999999999999996</v>
      </c>
      <c r="Q9" s="153">
        <f>Vulnerability!M8</f>
        <v>0</v>
      </c>
      <c r="R9" s="43">
        <f>Vulnerability!N8</f>
        <v>2.8</v>
      </c>
      <c r="S9" s="153">
        <f>Vulnerability!S8</f>
        <v>1.8</v>
      </c>
      <c r="T9" s="152">
        <f>Vulnerability!W8</f>
        <v>0.6</v>
      </c>
      <c r="U9" s="152">
        <f>Vulnerability!Z8</f>
        <v>0.9</v>
      </c>
      <c r="V9" s="152">
        <f>Vulnerability!AC8</f>
        <v>0.2</v>
      </c>
      <c r="W9" s="152">
        <f>Vulnerability!AI8</f>
        <v>1.1000000000000001</v>
      </c>
      <c r="X9" s="153">
        <f>Vulnerability!AJ8</f>
        <v>0.7</v>
      </c>
      <c r="Y9" s="43">
        <f>Vulnerability!AK8</f>
        <v>1.3</v>
      </c>
      <c r="Z9" s="44">
        <f t="shared" si="1"/>
        <v>2.1</v>
      </c>
      <c r="AA9" s="43">
        <f>Vulnerability!AN8</f>
        <v>5.6</v>
      </c>
      <c r="AB9" s="44">
        <f t="shared" si="7"/>
        <v>4.0999999999999996</v>
      </c>
      <c r="AC9" s="168">
        <f>'Lack of Coping Capacity'!D8</f>
        <v>3.8</v>
      </c>
      <c r="AD9" s="151">
        <f>'Lack of Coping Capacity'!G8</f>
        <v>5.4</v>
      </c>
      <c r="AE9" s="43">
        <f>'Lack of Coping Capacity'!H8</f>
        <v>4.5999999999999996</v>
      </c>
      <c r="AF9" s="151">
        <f>'Lack of Coping Capacity'!M8</f>
        <v>1.5</v>
      </c>
      <c r="AG9" s="151">
        <f>'Lack of Coping Capacity'!R8</f>
        <v>2.9</v>
      </c>
      <c r="AH9" s="151">
        <f>'Lack of Coping Capacity'!W8</f>
        <v>2.2000000000000002</v>
      </c>
      <c r="AI9" s="43">
        <f>'Lack of Coping Capacity'!X8</f>
        <v>2.2000000000000002</v>
      </c>
      <c r="AJ9" s="44">
        <f t="shared" si="2"/>
        <v>3.5</v>
      </c>
      <c r="AK9" s="43">
        <f>'Lack of Coping Capacity'!Y8</f>
        <v>3</v>
      </c>
      <c r="AL9" s="44">
        <f t="shared" si="8"/>
        <v>3.3</v>
      </c>
      <c r="AM9" s="160">
        <f t="shared" si="9"/>
        <v>3.5</v>
      </c>
      <c r="AN9" s="186" t="str">
        <f t="shared" si="10"/>
        <v>Medium</v>
      </c>
      <c r="AO9" s="179">
        <f t="shared" si="3"/>
        <v>112</v>
      </c>
      <c r="AP9" s="182">
        <f>VLOOKUP($B9,'Lack of Reliability Index'!$A$2:$H$192,8,FALSE)</f>
        <v>2.689855072463768</v>
      </c>
      <c r="AQ9" s="51">
        <f>'Imputed and missing data hidden'!BA7</f>
        <v>4</v>
      </c>
      <c r="AR9" s="180">
        <f t="shared" si="4"/>
        <v>7.8431372549019607E-2</v>
      </c>
      <c r="AS9" s="51" t="str">
        <f t="shared" si="5"/>
        <v/>
      </c>
      <c r="AT9" s="181">
        <f>'Indicator Date hidden2'!BB8</f>
        <v>0.30434782608695654</v>
      </c>
      <c r="AU9" s="187"/>
    </row>
    <row r="10" spans="1:52" ht="15.75" thickBot="1" x14ac:dyDescent="0.3">
      <c r="A10" s="130" t="s">
        <v>13</v>
      </c>
      <c r="B10" s="47" t="s">
        <v>12</v>
      </c>
      <c r="C10" s="158">
        <f>'Hazard &amp; Exposure'!AO9</f>
        <v>8.1</v>
      </c>
      <c r="D10" s="157">
        <f>'Hazard &amp; Exposure'!AP9</f>
        <v>4.4000000000000004</v>
      </c>
      <c r="E10" s="157">
        <f>'Hazard &amp; Exposure'!AQ9</f>
        <v>0</v>
      </c>
      <c r="F10" s="157">
        <f>'Hazard &amp; Exposure'!AR9</f>
        <v>0</v>
      </c>
      <c r="G10" s="157">
        <f>'Hazard &amp; Exposure'!AU9</f>
        <v>4.5999999999999996</v>
      </c>
      <c r="H10" s="43">
        <f>'Hazard &amp; Exposure'!AV9</f>
        <v>4.2</v>
      </c>
      <c r="I10" s="157">
        <f>'Hazard &amp; Exposure'!AY9</f>
        <v>2.9</v>
      </c>
      <c r="J10" s="157">
        <f>'Hazard &amp; Exposure'!BB9</f>
        <v>0</v>
      </c>
      <c r="K10" s="43">
        <f>'Hazard &amp; Exposure'!BC9</f>
        <v>2</v>
      </c>
      <c r="L10" s="44">
        <f t="shared" si="0"/>
        <v>3.2</v>
      </c>
      <c r="M10" s="43">
        <f>'Hazard &amp; Exposure'!BD9</f>
        <v>3.1</v>
      </c>
      <c r="N10" s="44">
        <f t="shared" si="6"/>
        <v>3.1</v>
      </c>
      <c r="O10" s="155">
        <f>Vulnerability!E9</f>
        <v>2.2999999999999998</v>
      </c>
      <c r="P10" s="153">
        <f>Vulnerability!H9</f>
        <v>2.9</v>
      </c>
      <c r="Q10" s="153">
        <f>Vulnerability!M9</f>
        <v>1.8</v>
      </c>
      <c r="R10" s="43">
        <f>Vulnerability!N9</f>
        <v>2.2999999999999998</v>
      </c>
      <c r="S10" s="153">
        <f>Vulnerability!S9</f>
        <v>4.5999999999999996</v>
      </c>
      <c r="T10" s="152">
        <f>Vulnerability!W9</f>
        <v>0.6</v>
      </c>
      <c r="U10" s="152">
        <f>Vulnerability!Z9</f>
        <v>0.8</v>
      </c>
      <c r="V10" s="152">
        <f>Vulnerability!AC9</f>
        <v>0</v>
      </c>
      <c r="W10" s="152">
        <f>Vulnerability!AI9</f>
        <v>4</v>
      </c>
      <c r="X10" s="153">
        <f>Vulnerability!AJ9</f>
        <v>1.5</v>
      </c>
      <c r="Y10" s="43">
        <f>Vulnerability!AK9</f>
        <v>3.2</v>
      </c>
      <c r="Z10" s="44">
        <f t="shared" si="1"/>
        <v>2.8</v>
      </c>
      <c r="AA10" s="43">
        <f>Vulnerability!AN9</f>
        <v>4.0999999999999996</v>
      </c>
      <c r="AB10" s="44">
        <f t="shared" si="7"/>
        <v>3.5</v>
      </c>
      <c r="AC10" s="168">
        <f>'Lack of Coping Capacity'!D9</f>
        <v>7.5</v>
      </c>
      <c r="AD10" s="151">
        <f>'Lack of Coping Capacity'!G9</f>
        <v>5.9</v>
      </c>
      <c r="AE10" s="43">
        <f>'Lack of Coping Capacity'!H9</f>
        <v>6.7</v>
      </c>
      <c r="AF10" s="151">
        <f>'Lack of Coping Capacity'!M9</f>
        <v>2.2000000000000002</v>
      </c>
      <c r="AG10" s="151">
        <f>'Lack of Coping Capacity'!R9</f>
        <v>1.4</v>
      </c>
      <c r="AH10" s="151">
        <f>'Lack of Coping Capacity'!W9</f>
        <v>2.8</v>
      </c>
      <c r="AI10" s="43">
        <f>'Lack of Coping Capacity'!X9</f>
        <v>2.1</v>
      </c>
      <c r="AJ10" s="44">
        <f t="shared" si="2"/>
        <v>4.8</v>
      </c>
      <c r="AK10" s="43">
        <f>'Lack of Coping Capacity'!Y9</f>
        <v>0.5</v>
      </c>
      <c r="AL10" s="44">
        <f t="shared" si="8"/>
        <v>2.9</v>
      </c>
      <c r="AM10" s="160">
        <f t="shared" si="9"/>
        <v>3.2</v>
      </c>
      <c r="AN10" s="186" t="str">
        <f t="shared" si="10"/>
        <v>Low</v>
      </c>
      <c r="AO10" s="179">
        <f t="shared" si="3"/>
        <v>124</v>
      </c>
      <c r="AP10" s="182">
        <f>VLOOKUP($B10,'Lack of Reliability Index'!$A$2:$H$192,8,FALSE)</f>
        <v>1.6533333333333324</v>
      </c>
      <c r="AQ10" s="51">
        <f>'Imputed and missing data hidden'!BA8</f>
        <v>1</v>
      </c>
      <c r="AR10" s="180">
        <f t="shared" si="4"/>
        <v>1.9607843137254902E-2</v>
      </c>
      <c r="AS10" s="51" t="str">
        <f t="shared" si="5"/>
        <v/>
      </c>
      <c r="AT10" s="181">
        <f>'Indicator Date hidden2'!BB9</f>
        <v>0.26</v>
      </c>
      <c r="AU10" s="187"/>
    </row>
    <row r="11" spans="1:52" ht="15.75" thickBot="1" x14ac:dyDescent="0.3">
      <c r="A11" s="130" t="s">
        <v>15</v>
      </c>
      <c r="B11" s="47" t="s">
        <v>14</v>
      </c>
      <c r="C11" s="158">
        <f>'Hazard &amp; Exposure'!AO10</f>
        <v>4</v>
      </c>
      <c r="D11" s="157">
        <f>'Hazard &amp; Exposure'!AP10</f>
        <v>5.3</v>
      </c>
      <c r="E11" s="157">
        <f>'Hazard &amp; Exposure'!AQ10</f>
        <v>7.2</v>
      </c>
      <c r="F11" s="157">
        <f>'Hazard &amp; Exposure'!AR10</f>
        <v>4.8</v>
      </c>
      <c r="G11" s="157">
        <f>'Hazard &amp; Exposure'!AU10</f>
        <v>6.6</v>
      </c>
      <c r="H11" s="43">
        <f>'Hazard &amp; Exposure'!AV10</f>
        <v>5.7</v>
      </c>
      <c r="I11" s="157">
        <f>'Hazard &amp; Exposure'!AY10</f>
        <v>0.1</v>
      </c>
      <c r="J11" s="157">
        <f>'Hazard &amp; Exposure'!BB10</f>
        <v>0</v>
      </c>
      <c r="K11" s="43">
        <f>'Hazard &amp; Exposure'!BC10</f>
        <v>0.1</v>
      </c>
      <c r="L11" s="44">
        <f t="shared" si="0"/>
        <v>3.4</v>
      </c>
      <c r="M11" s="43">
        <f>'Hazard &amp; Exposure'!BD10</f>
        <v>2.6</v>
      </c>
      <c r="N11" s="44">
        <f t="shared" si="6"/>
        <v>2.8</v>
      </c>
      <c r="O11" s="155">
        <f>Vulnerability!E10</f>
        <v>0.2</v>
      </c>
      <c r="P11" s="153">
        <f>Vulnerability!H10</f>
        <v>2.1</v>
      </c>
      <c r="Q11" s="153">
        <f>Vulnerability!M10</f>
        <v>0</v>
      </c>
      <c r="R11" s="43">
        <f>Vulnerability!N10</f>
        <v>0.6</v>
      </c>
      <c r="S11" s="153">
        <f>Vulnerability!S10</f>
        <v>4.7</v>
      </c>
      <c r="T11" s="152">
        <f>Vulnerability!W10</f>
        <v>0.2</v>
      </c>
      <c r="U11" s="152">
        <f>Vulnerability!Z10</f>
        <v>0.2</v>
      </c>
      <c r="V11" s="152">
        <f>Vulnerability!AC10</f>
        <v>0.1</v>
      </c>
      <c r="W11" s="152">
        <f>Vulnerability!AI10</f>
        <v>1.2</v>
      </c>
      <c r="X11" s="153">
        <f>Vulnerability!AJ10</f>
        <v>0.4</v>
      </c>
      <c r="Y11" s="43">
        <f>Vulnerability!AK10</f>
        <v>2.8</v>
      </c>
      <c r="Z11" s="44">
        <f t="shared" si="1"/>
        <v>1.8</v>
      </c>
      <c r="AA11" s="43">
        <f>Vulnerability!AN10</f>
        <v>5.8</v>
      </c>
      <c r="AB11" s="44">
        <f t="shared" si="7"/>
        <v>4.0999999999999996</v>
      </c>
      <c r="AC11" s="168">
        <f>'Lack of Coping Capacity'!D10</f>
        <v>2.4</v>
      </c>
      <c r="AD11" s="151">
        <f>'Lack of Coping Capacity'!G10</f>
        <v>2.1</v>
      </c>
      <c r="AE11" s="43">
        <f>'Lack of Coping Capacity'!H10</f>
        <v>2.2999999999999998</v>
      </c>
      <c r="AF11" s="151">
        <f>'Lack of Coping Capacity'!M10</f>
        <v>2</v>
      </c>
      <c r="AG11" s="151">
        <f>'Lack of Coping Capacity'!R10</f>
        <v>3</v>
      </c>
      <c r="AH11" s="151">
        <f>'Lack of Coping Capacity'!W10</f>
        <v>0.7</v>
      </c>
      <c r="AI11" s="43">
        <f>'Lack of Coping Capacity'!X10</f>
        <v>1.9</v>
      </c>
      <c r="AJ11" s="44">
        <f t="shared" si="2"/>
        <v>2.1</v>
      </c>
      <c r="AK11" s="43">
        <f>'Lack of Coping Capacity'!Y10</f>
        <v>0</v>
      </c>
      <c r="AL11" s="44">
        <f t="shared" si="8"/>
        <v>1.1000000000000001</v>
      </c>
      <c r="AM11" s="160">
        <f t="shared" si="9"/>
        <v>2.2999999999999998</v>
      </c>
      <c r="AN11" s="186" t="str">
        <f t="shared" si="10"/>
        <v>Low</v>
      </c>
      <c r="AO11" s="179">
        <f t="shared" si="3"/>
        <v>169</v>
      </c>
      <c r="AP11" s="182">
        <f>VLOOKUP($B11,'Lack of Reliability Index'!$A$2:$H$192,8,FALSE)</f>
        <v>3.7037037037037033</v>
      </c>
      <c r="AQ11" s="51">
        <f>'Imputed and missing data hidden'!BA9</f>
        <v>5</v>
      </c>
      <c r="AR11" s="180">
        <f t="shared" si="4"/>
        <v>9.8039215686274508E-2</v>
      </c>
      <c r="AS11" s="51" t="str">
        <f t="shared" si="5"/>
        <v/>
      </c>
      <c r="AT11" s="181">
        <f>'Indicator Date hidden2'!BB10</f>
        <v>0.44444444444444442</v>
      </c>
      <c r="AU11" s="187"/>
    </row>
    <row r="12" spans="1:52" ht="15.75" thickBot="1" x14ac:dyDescent="0.3">
      <c r="A12" s="130" t="s">
        <v>17</v>
      </c>
      <c r="B12" s="47" t="s">
        <v>16</v>
      </c>
      <c r="C12" s="158">
        <f>'Hazard &amp; Exposure'!AO11</f>
        <v>4</v>
      </c>
      <c r="D12" s="157">
        <f>'Hazard &amp; Exposure'!AP11</f>
        <v>5.5</v>
      </c>
      <c r="E12" s="157">
        <f>'Hazard &amp; Exposure'!AQ11</f>
        <v>0</v>
      </c>
      <c r="F12" s="157">
        <f>'Hazard &amp; Exposure'!AR11</f>
        <v>0</v>
      </c>
      <c r="G12" s="157">
        <f>'Hazard &amp; Exposure'!AU11</f>
        <v>0.5</v>
      </c>
      <c r="H12" s="43">
        <f>'Hazard &amp; Exposure'!AV11</f>
        <v>2.2999999999999998</v>
      </c>
      <c r="I12" s="157">
        <f>'Hazard &amp; Exposure'!AY11</f>
        <v>0</v>
      </c>
      <c r="J12" s="157">
        <f>'Hazard &amp; Exposure'!BB11</f>
        <v>0</v>
      </c>
      <c r="K12" s="43">
        <f>'Hazard &amp; Exposure'!BC11</f>
        <v>0</v>
      </c>
      <c r="L12" s="44">
        <f t="shared" si="0"/>
        <v>1.2</v>
      </c>
      <c r="M12" s="43">
        <f>'Hazard &amp; Exposure'!BD11</f>
        <v>2.6</v>
      </c>
      <c r="N12" s="44">
        <f t="shared" si="6"/>
        <v>2.2999999999999998</v>
      </c>
      <c r="O12" s="155">
        <f>Vulnerability!E11</f>
        <v>0.9</v>
      </c>
      <c r="P12" s="153">
        <f>Vulnerability!H11</f>
        <v>1.2</v>
      </c>
      <c r="Q12" s="153">
        <f>Vulnerability!M11</f>
        <v>0</v>
      </c>
      <c r="R12" s="43">
        <f>Vulnerability!N11</f>
        <v>0.8</v>
      </c>
      <c r="S12" s="153">
        <f>Vulnerability!S11</f>
        <v>6.5</v>
      </c>
      <c r="T12" s="152">
        <f>Vulnerability!W11</f>
        <v>0.1</v>
      </c>
      <c r="U12" s="152">
        <f>Vulnerability!Z11</f>
        <v>0.3</v>
      </c>
      <c r="V12" s="152">
        <f>Vulnerability!AC11</f>
        <v>0</v>
      </c>
      <c r="W12" s="152">
        <f>Vulnerability!AI11</f>
        <v>0.3</v>
      </c>
      <c r="X12" s="153">
        <f>Vulnerability!AJ11</f>
        <v>0.2</v>
      </c>
      <c r="Y12" s="43">
        <f>Vulnerability!AK11</f>
        <v>4</v>
      </c>
      <c r="Z12" s="44">
        <f t="shared" si="1"/>
        <v>2.5</v>
      </c>
      <c r="AA12" s="43">
        <f>Vulnerability!AN11</f>
        <v>4.0999999999999996</v>
      </c>
      <c r="AB12" s="44">
        <f t="shared" si="7"/>
        <v>3.3</v>
      </c>
      <c r="AC12" s="168">
        <f>'Lack of Coping Capacity'!D11</f>
        <v>2</v>
      </c>
      <c r="AD12" s="151">
        <f>'Lack of Coping Capacity'!G11</f>
        <v>2.2999999999999998</v>
      </c>
      <c r="AE12" s="43">
        <f>'Lack of Coping Capacity'!H11</f>
        <v>2.2000000000000002</v>
      </c>
      <c r="AF12" s="151">
        <f>'Lack of Coping Capacity'!M11</f>
        <v>1.1000000000000001</v>
      </c>
      <c r="AG12" s="151">
        <f>'Lack of Coping Capacity'!R11</f>
        <v>0</v>
      </c>
      <c r="AH12" s="151">
        <f>'Lack of Coping Capacity'!W11</f>
        <v>0.3</v>
      </c>
      <c r="AI12" s="43">
        <f>'Lack of Coping Capacity'!X11</f>
        <v>0.5</v>
      </c>
      <c r="AJ12" s="44">
        <f t="shared" si="2"/>
        <v>1.4</v>
      </c>
      <c r="AK12" s="43">
        <f>'Lack of Coping Capacity'!Y11</f>
        <v>3.2</v>
      </c>
      <c r="AL12" s="44">
        <f t="shared" si="8"/>
        <v>2.2999999999999998</v>
      </c>
      <c r="AM12" s="160">
        <f t="shared" si="9"/>
        <v>2.6</v>
      </c>
      <c r="AN12" s="186" t="str">
        <f t="shared" si="10"/>
        <v>Low</v>
      </c>
      <c r="AO12" s="179">
        <f t="shared" si="3"/>
        <v>157</v>
      </c>
      <c r="AP12" s="182">
        <f>VLOOKUP($B12,'Lack of Reliability Index'!$A$2:$H$192,8,FALSE)</f>
        <v>2.084848484848485</v>
      </c>
      <c r="AQ12" s="51">
        <f>'Imputed and missing data hidden'!BA10</f>
        <v>6</v>
      </c>
      <c r="AR12" s="180">
        <f t="shared" si="4"/>
        <v>0.11764705882352941</v>
      </c>
      <c r="AS12" s="51" t="str">
        <f t="shared" si="5"/>
        <v/>
      </c>
      <c r="AT12" s="181">
        <f>'Indicator Date hidden2'!BB11</f>
        <v>9.0909090909090912E-2</v>
      </c>
      <c r="AU12" s="187"/>
    </row>
    <row r="13" spans="1:52" ht="15.75" thickBot="1" x14ac:dyDescent="0.3">
      <c r="A13" s="130" t="s">
        <v>19</v>
      </c>
      <c r="B13" s="47" t="s">
        <v>18</v>
      </c>
      <c r="C13" s="158">
        <f>'Hazard &amp; Exposure'!AO12</f>
        <v>8.1999999999999993</v>
      </c>
      <c r="D13" s="157">
        <f>'Hazard &amp; Exposure'!AP12</f>
        <v>4.9000000000000004</v>
      </c>
      <c r="E13" s="157">
        <f>'Hazard &amp; Exposure'!AQ12</f>
        <v>0</v>
      </c>
      <c r="F13" s="157">
        <f>'Hazard &amp; Exposure'!AR12</f>
        <v>0</v>
      </c>
      <c r="G13" s="157">
        <f>'Hazard &amp; Exposure'!AU12</f>
        <v>5.3</v>
      </c>
      <c r="H13" s="43">
        <f>'Hazard &amp; Exposure'!AV12</f>
        <v>4.5</v>
      </c>
      <c r="I13" s="157">
        <f>'Hazard &amp; Exposure'!AY12</f>
        <v>8.3000000000000007</v>
      </c>
      <c r="J13" s="157">
        <f>'Hazard &amp; Exposure'!BB12</f>
        <v>0</v>
      </c>
      <c r="K13" s="43">
        <f>'Hazard &amp; Exposure'!BC12</f>
        <v>5.8</v>
      </c>
      <c r="L13" s="44">
        <f t="shared" si="0"/>
        <v>5.2</v>
      </c>
      <c r="M13" s="43">
        <f>'Hazard &amp; Exposure'!BD12</f>
        <v>3.6</v>
      </c>
      <c r="N13" s="44">
        <f t="shared" si="6"/>
        <v>4</v>
      </c>
      <c r="O13" s="155">
        <f>Vulnerability!E12</f>
        <v>3.3</v>
      </c>
      <c r="P13" s="153">
        <f>Vulnerability!H12</f>
        <v>3</v>
      </c>
      <c r="Q13" s="153">
        <f>Vulnerability!M12</f>
        <v>0.2</v>
      </c>
      <c r="R13" s="43">
        <f>Vulnerability!N12</f>
        <v>2.5</v>
      </c>
      <c r="S13" s="153">
        <f>Vulnerability!S12</f>
        <v>8.3000000000000007</v>
      </c>
      <c r="T13" s="152">
        <f>Vulnerability!W12</f>
        <v>0.5</v>
      </c>
      <c r="U13" s="152">
        <f>Vulnerability!Z12</f>
        <v>1.8</v>
      </c>
      <c r="V13" s="152">
        <f>Vulnerability!AC12</f>
        <v>0</v>
      </c>
      <c r="W13" s="152">
        <f>Vulnerability!AI12</f>
        <v>1.3</v>
      </c>
      <c r="X13" s="153">
        <f>Vulnerability!AJ12</f>
        <v>0.9</v>
      </c>
      <c r="Y13" s="43">
        <f>Vulnerability!AK12</f>
        <v>5.8</v>
      </c>
      <c r="Z13" s="44">
        <f t="shared" si="1"/>
        <v>4.3</v>
      </c>
      <c r="AA13" s="43">
        <f>Vulnerability!AN12</f>
        <v>6.2</v>
      </c>
      <c r="AB13" s="44">
        <f t="shared" si="7"/>
        <v>5.3</v>
      </c>
      <c r="AC13" s="168" t="str">
        <f>'Lack of Coping Capacity'!D12</f>
        <v>x</v>
      </c>
      <c r="AD13" s="151">
        <f>'Lack of Coping Capacity'!G12</f>
        <v>6.1</v>
      </c>
      <c r="AE13" s="43">
        <f>'Lack of Coping Capacity'!H12</f>
        <v>6.1</v>
      </c>
      <c r="AF13" s="151">
        <f>'Lack of Coping Capacity'!M12</f>
        <v>1.8</v>
      </c>
      <c r="AG13" s="151">
        <f>'Lack of Coping Capacity'!R12</f>
        <v>3.6</v>
      </c>
      <c r="AH13" s="151">
        <f>'Lack of Coping Capacity'!W12</f>
        <v>2.1</v>
      </c>
      <c r="AI13" s="43">
        <f>'Lack of Coping Capacity'!X12</f>
        <v>2.5</v>
      </c>
      <c r="AJ13" s="44">
        <f t="shared" si="2"/>
        <v>4.5</v>
      </c>
      <c r="AK13" s="43">
        <f>'Lack of Coping Capacity'!Y12</f>
        <v>1.6</v>
      </c>
      <c r="AL13" s="44">
        <f t="shared" si="8"/>
        <v>3.2</v>
      </c>
      <c r="AM13" s="160">
        <f t="shared" si="9"/>
        <v>4.0999999999999996</v>
      </c>
      <c r="AN13" s="186" t="str">
        <f t="shared" si="10"/>
        <v>Medium</v>
      </c>
      <c r="AO13" s="179">
        <f t="shared" si="3"/>
        <v>82</v>
      </c>
      <c r="AP13" s="182">
        <f>VLOOKUP($B13,'Lack of Reliability Index'!$A$2:$H$192,8,FALSE)</f>
        <v>3.3555555555555561</v>
      </c>
      <c r="AQ13" s="51">
        <f>'Imputed and missing data hidden'!BA11</f>
        <v>3</v>
      </c>
      <c r="AR13" s="180">
        <f t="shared" si="4"/>
        <v>5.8823529411764705E-2</v>
      </c>
      <c r="AS13" s="51" t="str">
        <f t="shared" si="5"/>
        <v/>
      </c>
      <c r="AT13" s="181">
        <f>'Indicator Date hidden2'!BB12</f>
        <v>0.47916666666666669</v>
      </c>
      <c r="AU13" s="187"/>
    </row>
    <row r="14" spans="1:52" ht="15.75" thickBot="1" x14ac:dyDescent="0.3">
      <c r="A14" s="130" t="s">
        <v>21</v>
      </c>
      <c r="B14" s="47" t="s">
        <v>20</v>
      </c>
      <c r="C14" s="158">
        <f>'Hazard &amp; Exposure'!AO13</f>
        <v>0.1</v>
      </c>
      <c r="D14" s="157">
        <f>'Hazard &amp; Exposure'!AP13</f>
        <v>0.1</v>
      </c>
      <c r="E14" s="157">
        <f>'Hazard &amp; Exposure'!AQ13</f>
        <v>0</v>
      </c>
      <c r="F14" s="157">
        <f>'Hazard &amp; Exposure'!AR13</f>
        <v>8.8000000000000007</v>
      </c>
      <c r="G14" s="157">
        <f>'Hazard &amp; Exposure'!AU13</f>
        <v>2.6</v>
      </c>
      <c r="H14" s="43">
        <f>'Hazard &amp; Exposure'!AV13</f>
        <v>3.4</v>
      </c>
      <c r="I14" s="157">
        <f>'Hazard &amp; Exposure'!AY13</f>
        <v>0.4</v>
      </c>
      <c r="J14" s="157">
        <f>'Hazard &amp; Exposure'!BB13</f>
        <v>0</v>
      </c>
      <c r="K14" s="43">
        <f>'Hazard &amp; Exposure'!BC13</f>
        <v>0.3</v>
      </c>
      <c r="L14" s="44">
        <f t="shared" si="0"/>
        <v>2</v>
      </c>
      <c r="M14" s="43">
        <f>'Hazard &amp; Exposure'!BD13</f>
        <v>3.8</v>
      </c>
      <c r="N14" s="44">
        <f t="shared" si="6"/>
        <v>3.4</v>
      </c>
      <c r="O14" s="155">
        <f>Vulnerability!E13</f>
        <v>2.4</v>
      </c>
      <c r="P14" s="153">
        <f>Vulnerability!H13</f>
        <v>4.8</v>
      </c>
      <c r="Q14" s="153">
        <f>Vulnerability!M13</f>
        <v>0</v>
      </c>
      <c r="R14" s="43">
        <f>Vulnerability!N13</f>
        <v>2.4</v>
      </c>
      <c r="S14" s="153">
        <f>Vulnerability!S13</f>
        <v>0</v>
      </c>
      <c r="T14" s="152">
        <f>Vulnerability!W13</f>
        <v>3.6</v>
      </c>
      <c r="U14" s="152">
        <f>Vulnerability!Z13</f>
        <v>0.8</v>
      </c>
      <c r="V14" s="152">
        <f>Vulnerability!AC13</f>
        <v>0</v>
      </c>
      <c r="W14" s="152">
        <f>Vulnerability!AI13</f>
        <v>2.8</v>
      </c>
      <c r="X14" s="153">
        <f>Vulnerability!AJ13</f>
        <v>1.9</v>
      </c>
      <c r="Y14" s="43">
        <f>Vulnerability!AK13</f>
        <v>1</v>
      </c>
      <c r="Z14" s="44">
        <f t="shared" si="1"/>
        <v>1.7</v>
      </c>
      <c r="AA14" s="43">
        <f>Vulnerability!AN13</f>
        <v>4.7</v>
      </c>
      <c r="AB14" s="44">
        <f t="shared" si="7"/>
        <v>3.3</v>
      </c>
      <c r="AC14" s="168" t="str">
        <f>'Lack of Coping Capacity'!D13</f>
        <v>x</v>
      </c>
      <c r="AD14" s="151">
        <f>'Lack of Coping Capacity'!G13</f>
        <v>3.6</v>
      </c>
      <c r="AE14" s="43">
        <f>'Lack of Coping Capacity'!H13</f>
        <v>3.6</v>
      </c>
      <c r="AF14" s="151">
        <f>'Lack of Coping Capacity'!M13</f>
        <v>2.6</v>
      </c>
      <c r="AG14" s="151">
        <f>'Lack of Coping Capacity'!R13</f>
        <v>2.2000000000000002</v>
      </c>
      <c r="AH14" s="151">
        <f>'Lack of Coping Capacity'!W13</f>
        <v>2.6</v>
      </c>
      <c r="AI14" s="43">
        <f>'Lack of Coping Capacity'!X13</f>
        <v>2.5</v>
      </c>
      <c r="AJ14" s="44">
        <f t="shared" si="2"/>
        <v>3.1</v>
      </c>
      <c r="AK14" s="43">
        <f>'Lack of Coping Capacity'!Y13</f>
        <v>2.2000000000000002</v>
      </c>
      <c r="AL14" s="44">
        <f t="shared" si="8"/>
        <v>2.7</v>
      </c>
      <c r="AM14" s="160">
        <f t="shared" si="9"/>
        <v>3.1</v>
      </c>
      <c r="AN14" s="186" t="str">
        <f t="shared" si="10"/>
        <v>Low</v>
      </c>
      <c r="AO14" s="179">
        <f t="shared" si="3"/>
        <v>132</v>
      </c>
      <c r="AP14" s="182">
        <f>VLOOKUP($B14,'Lack of Reliability Index'!$A$2:$H$192,8,FALSE)</f>
        <v>2.7936507936507935</v>
      </c>
      <c r="AQ14" s="51">
        <f>'Imputed and missing data hidden'!BA12</f>
        <v>10</v>
      </c>
      <c r="AR14" s="180">
        <f t="shared" si="4"/>
        <v>0.19607843137254902</v>
      </c>
      <c r="AS14" s="51" t="str">
        <f t="shared" si="5"/>
        <v/>
      </c>
      <c r="AT14" s="181">
        <f>'Indicator Date hidden2'!BB13</f>
        <v>2.3809523809523808E-2</v>
      </c>
      <c r="AU14" s="187"/>
    </row>
    <row r="15" spans="1:52" ht="15.75" thickBot="1" x14ac:dyDescent="0.3">
      <c r="A15" s="130" t="s">
        <v>23</v>
      </c>
      <c r="B15" s="47" t="s">
        <v>22</v>
      </c>
      <c r="C15" s="158">
        <f>'Hazard &amp; Exposure'!AO14</f>
        <v>0.1</v>
      </c>
      <c r="D15" s="157">
        <f>'Hazard &amp; Exposure'!AP14</f>
        <v>0.1</v>
      </c>
      <c r="E15" s="157">
        <f>'Hazard &amp; Exposure'!AQ14</f>
        <v>0</v>
      </c>
      <c r="F15" s="157">
        <f>'Hazard &amp; Exposure'!AR14</f>
        <v>0</v>
      </c>
      <c r="G15" s="157">
        <f>'Hazard &amp; Exposure'!AU14</f>
        <v>0</v>
      </c>
      <c r="H15" s="43">
        <f>'Hazard &amp; Exposure'!AV14</f>
        <v>0.1</v>
      </c>
      <c r="I15" s="157">
        <f>'Hazard &amp; Exposure'!AY14</f>
        <v>0.3</v>
      </c>
      <c r="J15" s="157">
        <f>'Hazard &amp; Exposure'!BB14</f>
        <v>0</v>
      </c>
      <c r="K15" s="43">
        <f>'Hazard &amp; Exposure'!BC14</f>
        <v>0.2</v>
      </c>
      <c r="L15" s="44">
        <f t="shared" si="0"/>
        <v>0.2</v>
      </c>
      <c r="M15" s="43">
        <f>'Hazard &amp; Exposure'!BD14</f>
        <v>3.8</v>
      </c>
      <c r="N15" s="44">
        <f t="shared" si="6"/>
        <v>3</v>
      </c>
      <c r="O15" s="155">
        <f>Vulnerability!E14</f>
        <v>1.9</v>
      </c>
      <c r="P15" s="153">
        <f>Vulnerability!H14</f>
        <v>3.1</v>
      </c>
      <c r="Q15" s="153">
        <f>Vulnerability!M14</f>
        <v>0</v>
      </c>
      <c r="R15" s="43">
        <f>Vulnerability!N14</f>
        <v>1.7</v>
      </c>
      <c r="S15" s="153">
        <f>Vulnerability!S14</f>
        <v>1.1000000000000001</v>
      </c>
      <c r="T15" s="152">
        <f>Vulnerability!W14</f>
        <v>0.2</v>
      </c>
      <c r="U15" s="152">
        <f>Vulnerability!Z14</f>
        <v>0.6</v>
      </c>
      <c r="V15" s="152">
        <f>Vulnerability!AC14</f>
        <v>0</v>
      </c>
      <c r="W15" s="152">
        <f>Vulnerability!AI14</f>
        <v>1.5</v>
      </c>
      <c r="X15" s="153">
        <f>Vulnerability!AJ14</f>
        <v>0.6</v>
      </c>
      <c r="Y15" s="43">
        <f>Vulnerability!AK14</f>
        <v>0.9</v>
      </c>
      <c r="Z15" s="44">
        <f t="shared" si="1"/>
        <v>1.3</v>
      </c>
      <c r="AA15" s="43">
        <f>Vulnerability!AN14</f>
        <v>4.4000000000000004</v>
      </c>
      <c r="AB15" s="44">
        <f t="shared" si="7"/>
        <v>3</v>
      </c>
      <c r="AC15" s="168">
        <f>'Lack of Coping Capacity'!D14</f>
        <v>3.8</v>
      </c>
      <c r="AD15" s="151">
        <f>'Lack of Coping Capacity'!G14</f>
        <v>5.4</v>
      </c>
      <c r="AE15" s="43">
        <f>'Lack of Coping Capacity'!H14</f>
        <v>4.5999999999999996</v>
      </c>
      <c r="AF15" s="151">
        <f>'Lack of Coping Capacity'!M14</f>
        <v>0.4</v>
      </c>
      <c r="AG15" s="151">
        <f>'Lack of Coping Capacity'!R14</f>
        <v>0</v>
      </c>
      <c r="AH15" s="151">
        <f>'Lack of Coping Capacity'!W14</f>
        <v>2.5</v>
      </c>
      <c r="AI15" s="43">
        <f>'Lack of Coping Capacity'!X14</f>
        <v>1</v>
      </c>
      <c r="AJ15" s="44">
        <f t="shared" si="2"/>
        <v>3</v>
      </c>
      <c r="AK15" s="43">
        <f>'Lack of Coping Capacity'!Y14</f>
        <v>0.7</v>
      </c>
      <c r="AL15" s="44">
        <f t="shared" si="8"/>
        <v>1.9</v>
      </c>
      <c r="AM15" s="160">
        <f t="shared" si="9"/>
        <v>2.6</v>
      </c>
      <c r="AN15" s="186" t="str">
        <f t="shared" si="10"/>
        <v>Low</v>
      </c>
      <c r="AO15" s="179">
        <f t="shared" si="3"/>
        <v>157</v>
      </c>
      <c r="AP15" s="182">
        <f>VLOOKUP($B15,'Lack of Reliability Index'!$A$2:$H$192,8,FALSE)</f>
        <v>3.0518518518518523</v>
      </c>
      <c r="AQ15" s="51">
        <f>'Imputed and missing data hidden'!BA13</f>
        <v>7</v>
      </c>
      <c r="AR15" s="180">
        <f t="shared" si="4"/>
        <v>0.13725490196078433</v>
      </c>
      <c r="AS15" s="51" t="str">
        <f t="shared" si="5"/>
        <v/>
      </c>
      <c r="AT15" s="181">
        <f>'Indicator Date hidden2'!BB14</f>
        <v>0.22222222222222221</v>
      </c>
      <c r="AU15" s="187"/>
    </row>
    <row r="16" spans="1:52" ht="15.75" thickBot="1" x14ac:dyDescent="0.3">
      <c r="A16" s="130" t="s">
        <v>25</v>
      </c>
      <c r="B16" s="47" t="s">
        <v>24</v>
      </c>
      <c r="C16" s="158">
        <f>'Hazard &amp; Exposure'!AO15</f>
        <v>8.6999999999999993</v>
      </c>
      <c r="D16" s="157">
        <f>'Hazard &amp; Exposure'!AP15</f>
        <v>10</v>
      </c>
      <c r="E16" s="157">
        <f>'Hazard &amp; Exposure'!AQ15</f>
        <v>8.1999999999999993</v>
      </c>
      <c r="F16" s="157">
        <f>'Hazard &amp; Exposure'!AR15</f>
        <v>6.9</v>
      </c>
      <c r="G16" s="157">
        <f>'Hazard &amp; Exposure'!AU15</f>
        <v>5</v>
      </c>
      <c r="H16" s="43">
        <f>'Hazard &amp; Exposure'!AV15</f>
        <v>8.1999999999999993</v>
      </c>
      <c r="I16" s="157">
        <f>'Hazard &amp; Exposure'!AY15</f>
        <v>9.4</v>
      </c>
      <c r="J16" s="157">
        <f>'Hazard &amp; Exposure'!BB15</f>
        <v>0</v>
      </c>
      <c r="K16" s="43">
        <f>'Hazard &amp; Exposure'!BC15</f>
        <v>6.6</v>
      </c>
      <c r="L16" s="44">
        <f t="shared" si="0"/>
        <v>7.5</v>
      </c>
      <c r="M16" s="43">
        <f>'Hazard &amp; Exposure'!BD15</f>
        <v>6.4</v>
      </c>
      <c r="N16" s="44">
        <f t="shared" si="6"/>
        <v>6.7</v>
      </c>
      <c r="O16" s="155">
        <f>Vulnerability!E15</f>
        <v>7.3</v>
      </c>
      <c r="P16" s="153">
        <f>Vulnerability!H15</f>
        <v>4.4000000000000004</v>
      </c>
      <c r="Q16" s="153">
        <f>Vulnerability!M15</f>
        <v>0.6</v>
      </c>
      <c r="R16" s="43">
        <f>Vulnerability!N15</f>
        <v>4.9000000000000004</v>
      </c>
      <c r="S16" s="153">
        <f>Vulnerability!S15</f>
        <v>7.7</v>
      </c>
      <c r="T16" s="152">
        <f>Vulnerability!W15</f>
        <v>1.8</v>
      </c>
      <c r="U16" s="152">
        <f>Vulnerability!Z15</f>
        <v>4.9000000000000004</v>
      </c>
      <c r="V16" s="152">
        <f>Vulnerability!AC15</f>
        <v>4</v>
      </c>
      <c r="W16" s="152">
        <f>Vulnerability!AI15</f>
        <v>5.2</v>
      </c>
      <c r="X16" s="153">
        <f>Vulnerability!AJ15</f>
        <v>4.0999999999999996</v>
      </c>
      <c r="Y16" s="43">
        <f>Vulnerability!AK15</f>
        <v>6.2</v>
      </c>
      <c r="Z16" s="44">
        <f t="shared" si="1"/>
        <v>5.6</v>
      </c>
      <c r="AA16" s="43">
        <f>Vulnerability!AN15</f>
        <v>7.8</v>
      </c>
      <c r="AB16" s="44">
        <f t="shared" si="7"/>
        <v>6.8</v>
      </c>
      <c r="AC16" s="168">
        <f>'Lack of Coping Capacity'!D15</f>
        <v>3</v>
      </c>
      <c r="AD16" s="151">
        <f>'Lack of Coping Capacity'!G15</f>
        <v>6.8</v>
      </c>
      <c r="AE16" s="43">
        <f>'Lack of Coping Capacity'!H15</f>
        <v>4.9000000000000004</v>
      </c>
      <c r="AF16" s="151">
        <f>'Lack of Coping Capacity'!M15</f>
        <v>5.6</v>
      </c>
      <c r="AG16" s="151">
        <f>'Lack of Coping Capacity'!R15</f>
        <v>5.0999999999999996</v>
      </c>
      <c r="AH16" s="151">
        <f>'Lack of Coping Capacity'!W15</f>
        <v>5.6</v>
      </c>
      <c r="AI16" s="43">
        <f>'Lack of Coping Capacity'!X15</f>
        <v>5.4</v>
      </c>
      <c r="AJ16" s="44">
        <f t="shared" si="2"/>
        <v>5.2</v>
      </c>
      <c r="AK16" s="43">
        <f>'Lack of Coping Capacity'!Y15</f>
        <v>2.2000000000000002</v>
      </c>
      <c r="AL16" s="44">
        <f t="shared" si="8"/>
        <v>3.9</v>
      </c>
      <c r="AM16" s="160">
        <f t="shared" si="9"/>
        <v>5.6</v>
      </c>
      <c r="AN16" s="186" t="str">
        <f t="shared" si="10"/>
        <v>High</v>
      </c>
      <c r="AO16" s="179">
        <f t="shared" si="3"/>
        <v>34</v>
      </c>
      <c r="AP16" s="182">
        <f>VLOOKUP($B16,'Lack of Reliability Index'!$A$2:$H$192,8,FALSE)</f>
        <v>0.83660130718954306</v>
      </c>
      <c r="AQ16" s="51">
        <f>'Imputed and missing data hidden'!BA14</f>
        <v>0</v>
      </c>
      <c r="AR16" s="180">
        <f t="shared" si="4"/>
        <v>0</v>
      </c>
      <c r="AS16" s="51" t="str">
        <f t="shared" si="5"/>
        <v/>
      </c>
      <c r="AT16" s="181">
        <f>'Indicator Date hidden2'!BB15</f>
        <v>0.15686274509803921</v>
      </c>
      <c r="AU16" s="187"/>
    </row>
    <row r="17" spans="1:47" ht="15.75" thickBot="1" x14ac:dyDescent="0.3">
      <c r="A17" s="130" t="s">
        <v>27</v>
      </c>
      <c r="B17" s="47" t="s">
        <v>26</v>
      </c>
      <c r="C17" s="158">
        <f>'Hazard &amp; Exposure'!AO16</f>
        <v>0.1</v>
      </c>
      <c r="D17" s="157">
        <f>'Hazard &amp; Exposure'!AP16</f>
        <v>0.1</v>
      </c>
      <c r="E17" s="157">
        <f>'Hazard &amp; Exposure'!AQ16</f>
        <v>5.7</v>
      </c>
      <c r="F17" s="157">
        <f>'Hazard &amp; Exposure'!AR16</f>
        <v>4.5999999999999996</v>
      </c>
      <c r="G17" s="157">
        <f>'Hazard &amp; Exposure'!AU16</f>
        <v>0.5</v>
      </c>
      <c r="H17" s="43">
        <f>'Hazard &amp; Exposure'!AV16</f>
        <v>2.6</v>
      </c>
      <c r="I17" s="157">
        <f>'Hazard &amp; Exposure'!AY16</f>
        <v>0</v>
      </c>
      <c r="J17" s="157">
        <f>'Hazard &amp; Exposure'!BB16</f>
        <v>0</v>
      </c>
      <c r="K17" s="43">
        <f>'Hazard &amp; Exposure'!BC16</f>
        <v>0</v>
      </c>
      <c r="L17" s="44">
        <f t="shared" si="0"/>
        <v>1.4</v>
      </c>
      <c r="M17" s="43">
        <f>'Hazard &amp; Exposure'!BD16</f>
        <v>2.8</v>
      </c>
      <c r="N17" s="44">
        <f t="shared" si="6"/>
        <v>2.5</v>
      </c>
      <c r="O17" s="155">
        <f>Vulnerability!E16</f>
        <v>2.4</v>
      </c>
      <c r="P17" s="153">
        <f>Vulnerability!H16</f>
        <v>4.7</v>
      </c>
      <c r="Q17" s="153">
        <f>Vulnerability!M16</f>
        <v>0.2</v>
      </c>
      <c r="R17" s="43">
        <f>Vulnerability!N16</f>
        <v>2.4</v>
      </c>
      <c r="S17" s="153">
        <f>Vulnerability!S16</f>
        <v>0</v>
      </c>
      <c r="T17" s="152">
        <f>Vulnerability!W16</f>
        <v>1.3</v>
      </c>
      <c r="U17" s="152">
        <f>Vulnerability!Z16</f>
        <v>0.9</v>
      </c>
      <c r="V17" s="152">
        <f>Vulnerability!AC16</f>
        <v>0</v>
      </c>
      <c r="W17" s="152">
        <f>Vulnerability!AI16</f>
        <v>1.9</v>
      </c>
      <c r="X17" s="153">
        <f>Vulnerability!AJ16</f>
        <v>1</v>
      </c>
      <c r="Y17" s="43">
        <f>Vulnerability!AK16</f>
        <v>0.5</v>
      </c>
      <c r="Z17" s="44">
        <f t="shared" si="1"/>
        <v>1.5</v>
      </c>
      <c r="AA17" s="43">
        <f>Vulnerability!AN16</f>
        <v>5.7</v>
      </c>
      <c r="AB17" s="44">
        <f t="shared" si="7"/>
        <v>3.9</v>
      </c>
      <c r="AC17" s="168">
        <f>'Lack of Coping Capacity'!D16</f>
        <v>2.8</v>
      </c>
      <c r="AD17" s="151">
        <f>'Lack of Coping Capacity'!G16</f>
        <v>3</v>
      </c>
      <c r="AE17" s="43">
        <f>'Lack of Coping Capacity'!H16</f>
        <v>2.9</v>
      </c>
      <c r="AF17" s="151">
        <f>'Lack of Coping Capacity'!M16</f>
        <v>2.2999999999999998</v>
      </c>
      <c r="AG17" s="151">
        <f>'Lack of Coping Capacity'!R16</f>
        <v>0.2</v>
      </c>
      <c r="AH17" s="151">
        <f>'Lack of Coping Capacity'!W16</f>
        <v>3.4</v>
      </c>
      <c r="AI17" s="43">
        <f>'Lack of Coping Capacity'!X16</f>
        <v>2</v>
      </c>
      <c r="AJ17" s="44">
        <f t="shared" si="2"/>
        <v>2.5</v>
      </c>
      <c r="AK17" s="43">
        <f>'Lack of Coping Capacity'!Y16</f>
        <v>0.8</v>
      </c>
      <c r="AL17" s="44">
        <f t="shared" si="8"/>
        <v>1.7</v>
      </c>
      <c r="AM17" s="160">
        <f t="shared" si="9"/>
        <v>2.5</v>
      </c>
      <c r="AN17" s="186" t="str">
        <f t="shared" si="10"/>
        <v>Low</v>
      </c>
      <c r="AO17" s="179">
        <f t="shared" si="3"/>
        <v>161</v>
      </c>
      <c r="AP17" s="182">
        <f>VLOOKUP($B17,'Lack of Reliability Index'!$A$2:$H$192,8,FALSE)</f>
        <v>3.5631205673758872</v>
      </c>
      <c r="AQ17" s="51">
        <f>'Imputed and missing data hidden'!BA15</f>
        <v>4</v>
      </c>
      <c r="AR17" s="180">
        <f t="shared" si="4"/>
        <v>7.8431372549019607E-2</v>
      </c>
      <c r="AS17" s="51" t="str">
        <f t="shared" si="5"/>
        <v/>
      </c>
      <c r="AT17" s="181">
        <f>'Indicator Date hidden2'!BB16</f>
        <v>0.46808510638297873</v>
      </c>
      <c r="AU17" s="187"/>
    </row>
    <row r="18" spans="1:47" ht="15.75" thickBot="1" x14ac:dyDescent="0.3">
      <c r="A18" s="130" t="s">
        <v>29</v>
      </c>
      <c r="B18" s="47" t="s">
        <v>28</v>
      </c>
      <c r="C18" s="158">
        <f>'Hazard &amp; Exposure'!AO17</f>
        <v>0.1</v>
      </c>
      <c r="D18" s="157">
        <f>'Hazard &amp; Exposure'!AP17</f>
        <v>6.2</v>
      </c>
      <c r="E18" s="157">
        <f>'Hazard &amp; Exposure'!AQ17</f>
        <v>0</v>
      </c>
      <c r="F18" s="157">
        <f>'Hazard &amp; Exposure'!AR17</f>
        <v>0</v>
      </c>
      <c r="G18" s="157">
        <f>'Hazard &amp; Exposure'!AU17</f>
        <v>3.1</v>
      </c>
      <c r="H18" s="43">
        <f>'Hazard &amp; Exposure'!AV17</f>
        <v>2.2999999999999998</v>
      </c>
      <c r="I18" s="157">
        <f>'Hazard &amp; Exposure'!AY17</f>
        <v>4.0999999999999996</v>
      </c>
      <c r="J18" s="157">
        <f>'Hazard &amp; Exposure'!BB17</f>
        <v>0</v>
      </c>
      <c r="K18" s="43">
        <f>'Hazard &amp; Exposure'!BC17</f>
        <v>2.9</v>
      </c>
      <c r="L18" s="44">
        <f t="shared" si="0"/>
        <v>2.6</v>
      </c>
      <c r="M18" s="43">
        <f>'Hazard &amp; Exposure'!BD17</f>
        <v>1.7</v>
      </c>
      <c r="N18" s="44">
        <f t="shared" si="6"/>
        <v>1.9</v>
      </c>
      <c r="O18" s="155">
        <f>Vulnerability!E17</f>
        <v>1.5</v>
      </c>
      <c r="P18" s="153">
        <f>Vulnerability!H17</f>
        <v>1.2</v>
      </c>
      <c r="Q18" s="153">
        <f>Vulnerability!M17</f>
        <v>0.1</v>
      </c>
      <c r="R18" s="43">
        <f>Vulnerability!N17</f>
        <v>1.1000000000000001</v>
      </c>
      <c r="S18" s="153">
        <f>Vulnerability!S17</f>
        <v>1.7</v>
      </c>
      <c r="T18" s="152">
        <f>Vulnerability!W17</f>
        <v>0.9</v>
      </c>
      <c r="U18" s="152">
        <f>Vulnerability!Z17</f>
        <v>0.3</v>
      </c>
      <c r="V18" s="152">
        <f>Vulnerability!AC17</f>
        <v>0.8</v>
      </c>
      <c r="W18" s="152">
        <f>Vulnerability!AI17</f>
        <v>2.4</v>
      </c>
      <c r="X18" s="153">
        <f>Vulnerability!AJ17</f>
        <v>1.1000000000000001</v>
      </c>
      <c r="Y18" s="43">
        <f>Vulnerability!AK17</f>
        <v>1.4</v>
      </c>
      <c r="Z18" s="44">
        <f t="shared" si="1"/>
        <v>1.3</v>
      </c>
      <c r="AA18" s="43">
        <f>Vulnerability!AN17</f>
        <v>5.5</v>
      </c>
      <c r="AB18" s="44">
        <f t="shared" si="7"/>
        <v>3.7</v>
      </c>
      <c r="AC18" s="168">
        <f>'Lack of Coping Capacity'!D17</f>
        <v>2.8</v>
      </c>
      <c r="AD18" s="151">
        <f>'Lack of Coping Capacity'!G17</f>
        <v>5.8</v>
      </c>
      <c r="AE18" s="43">
        <f>'Lack of Coping Capacity'!H17</f>
        <v>4.3</v>
      </c>
      <c r="AF18" s="151">
        <f>'Lack of Coping Capacity'!M17</f>
        <v>2</v>
      </c>
      <c r="AG18" s="151">
        <f>'Lack of Coping Capacity'!R17</f>
        <v>0.3</v>
      </c>
      <c r="AH18" s="151">
        <f>'Lack of Coping Capacity'!W17</f>
        <v>1.8</v>
      </c>
      <c r="AI18" s="43">
        <f>'Lack of Coping Capacity'!X17</f>
        <v>1.4</v>
      </c>
      <c r="AJ18" s="44">
        <f t="shared" si="2"/>
        <v>3</v>
      </c>
      <c r="AK18" s="43">
        <f>'Lack of Coping Capacity'!Y17</f>
        <v>1.1000000000000001</v>
      </c>
      <c r="AL18" s="44">
        <f t="shared" si="8"/>
        <v>2.1</v>
      </c>
      <c r="AM18" s="160">
        <f t="shared" si="9"/>
        <v>2.5</v>
      </c>
      <c r="AN18" s="186" t="str">
        <f t="shared" si="10"/>
        <v>Low</v>
      </c>
      <c r="AO18" s="179">
        <f t="shared" si="3"/>
        <v>161</v>
      </c>
      <c r="AP18" s="182">
        <f>VLOOKUP($B18,'Lack of Reliability Index'!$A$2:$H$192,8,FALSE)</f>
        <v>2.7290780141843989</v>
      </c>
      <c r="AQ18" s="51">
        <f>'Imputed and missing data hidden'!BA16</f>
        <v>3</v>
      </c>
      <c r="AR18" s="180">
        <f t="shared" si="4"/>
        <v>5.8823529411764705E-2</v>
      </c>
      <c r="AS18" s="51" t="str">
        <f t="shared" si="5"/>
        <v/>
      </c>
      <c r="AT18" s="181">
        <f>'Indicator Date hidden2'!BB17</f>
        <v>0.36170212765957449</v>
      </c>
      <c r="AU18" s="187"/>
    </row>
    <row r="19" spans="1:47" ht="15.75" thickBot="1" x14ac:dyDescent="0.3">
      <c r="A19" s="130" t="s">
        <v>31</v>
      </c>
      <c r="B19" s="47" t="s">
        <v>30</v>
      </c>
      <c r="C19" s="158">
        <f>'Hazard &amp; Exposure'!AO18</f>
        <v>2.7</v>
      </c>
      <c r="D19" s="157">
        <f>'Hazard &amp; Exposure'!AP18</f>
        <v>4</v>
      </c>
      <c r="E19" s="157">
        <f>'Hazard &amp; Exposure'!AQ18</f>
        <v>0</v>
      </c>
      <c r="F19" s="157">
        <f>'Hazard &amp; Exposure'!AR18</f>
        <v>0</v>
      </c>
      <c r="G19" s="157">
        <f>'Hazard &amp; Exposure'!AU18</f>
        <v>0.5</v>
      </c>
      <c r="H19" s="43">
        <f>'Hazard &amp; Exposure'!AV18</f>
        <v>1.6</v>
      </c>
      <c r="I19" s="157">
        <f>'Hazard &amp; Exposure'!AY18</f>
        <v>7.8</v>
      </c>
      <c r="J19" s="157">
        <f>'Hazard &amp; Exposure'!BB18</f>
        <v>0</v>
      </c>
      <c r="K19" s="43">
        <f>'Hazard &amp; Exposure'!BC18</f>
        <v>5.5</v>
      </c>
      <c r="L19" s="44">
        <f t="shared" si="0"/>
        <v>3.8</v>
      </c>
      <c r="M19" s="43">
        <f>'Hazard &amp; Exposure'!BD18</f>
        <v>2.1</v>
      </c>
      <c r="N19" s="44">
        <f t="shared" si="6"/>
        <v>2.6</v>
      </c>
      <c r="O19" s="155">
        <f>Vulnerability!E18</f>
        <v>0.8</v>
      </c>
      <c r="P19" s="153">
        <f>Vulnerability!H18</f>
        <v>0.8</v>
      </c>
      <c r="Q19" s="153">
        <f>Vulnerability!M18</f>
        <v>0</v>
      </c>
      <c r="R19" s="43">
        <f>Vulnerability!N18</f>
        <v>0.6</v>
      </c>
      <c r="S19" s="153">
        <f>Vulnerability!S18</f>
        <v>4.9000000000000004</v>
      </c>
      <c r="T19" s="152">
        <f>Vulnerability!W18</f>
        <v>0.2</v>
      </c>
      <c r="U19" s="152">
        <f>Vulnerability!Z18</f>
        <v>0.3</v>
      </c>
      <c r="V19" s="152">
        <f>Vulnerability!AC18</f>
        <v>0</v>
      </c>
      <c r="W19" s="152">
        <f>Vulnerability!AI18</f>
        <v>0.4</v>
      </c>
      <c r="X19" s="153">
        <f>Vulnerability!AJ18</f>
        <v>0.2</v>
      </c>
      <c r="Y19" s="43">
        <f>Vulnerability!AK18</f>
        <v>2.9</v>
      </c>
      <c r="Z19" s="44">
        <f t="shared" si="1"/>
        <v>1.8</v>
      </c>
      <c r="AA19" s="43">
        <f>Vulnerability!AN18</f>
        <v>5.8</v>
      </c>
      <c r="AB19" s="44">
        <f t="shared" si="7"/>
        <v>4.0999999999999996</v>
      </c>
      <c r="AC19" s="168" t="str">
        <f>'Lack of Coping Capacity'!D18</f>
        <v>x</v>
      </c>
      <c r="AD19" s="151">
        <f>'Lack of Coping Capacity'!G18</f>
        <v>2.4</v>
      </c>
      <c r="AE19" s="43">
        <f>'Lack of Coping Capacity'!H18</f>
        <v>2.4</v>
      </c>
      <c r="AF19" s="151">
        <f>'Lack of Coping Capacity'!M18</f>
        <v>2</v>
      </c>
      <c r="AG19" s="151">
        <f>'Lack of Coping Capacity'!R18</f>
        <v>0</v>
      </c>
      <c r="AH19" s="151">
        <f>'Lack of Coping Capacity'!W18</f>
        <v>0.2</v>
      </c>
      <c r="AI19" s="43">
        <f>'Lack of Coping Capacity'!X18</f>
        <v>0.7</v>
      </c>
      <c r="AJ19" s="44">
        <f t="shared" si="2"/>
        <v>1.6</v>
      </c>
      <c r="AK19" s="43">
        <f>'Lack of Coping Capacity'!Y18</f>
        <v>1.7</v>
      </c>
      <c r="AL19" s="44">
        <f t="shared" si="8"/>
        <v>1.7</v>
      </c>
      <c r="AM19" s="160">
        <f t="shared" si="9"/>
        <v>2.6</v>
      </c>
      <c r="AN19" s="186" t="str">
        <f t="shared" si="10"/>
        <v>Low</v>
      </c>
      <c r="AO19" s="179">
        <f t="shared" si="3"/>
        <v>157</v>
      </c>
      <c r="AP19" s="182">
        <f>VLOOKUP($B19,'Lack of Reliability Index'!$A$2:$H$192,8,FALSE)</f>
        <v>2.7348837209302337</v>
      </c>
      <c r="AQ19" s="51">
        <f>'Imputed and missing data hidden'!BA17</f>
        <v>7</v>
      </c>
      <c r="AR19" s="180">
        <f t="shared" si="4"/>
        <v>0.13725490196078433</v>
      </c>
      <c r="AS19" s="51" t="str">
        <f t="shared" si="5"/>
        <v/>
      </c>
      <c r="AT19" s="181">
        <f>'Indicator Date hidden2'!BB18</f>
        <v>0.16279069767441862</v>
      </c>
      <c r="AU19" s="187"/>
    </row>
    <row r="20" spans="1:47" ht="15.75" thickBot="1" x14ac:dyDescent="0.3">
      <c r="A20" s="130" t="s">
        <v>33</v>
      </c>
      <c r="B20" s="47" t="s">
        <v>32</v>
      </c>
      <c r="C20" s="158">
        <f>'Hazard &amp; Exposure'!AO19</f>
        <v>2</v>
      </c>
      <c r="D20" s="157">
        <f>'Hazard &amp; Exposure'!AP19</f>
        <v>8.4</v>
      </c>
      <c r="E20" s="157">
        <f>'Hazard &amp; Exposure'!AQ19</f>
        <v>5.3</v>
      </c>
      <c r="F20" s="157">
        <f>'Hazard &amp; Exposure'!AR19</f>
        <v>7.2</v>
      </c>
      <c r="G20" s="157">
        <f>'Hazard &amp; Exposure'!AU19</f>
        <v>1</v>
      </c>
      <c r="H20" s="43">
        <f>'Hazard &amp; Exposure'!AV19</f>
        <v>5.5</v>
      </c>
      <c r="I20" s="157">
        <f>'Hazard &amp; Exposure'!AY19</f>
        <v>0.3</v>
      </c>
      <c r="J20" s="157">
        <f>'Hazard &amp; Exposure'!BB19</f>
        <v>0</v>
      </c>
      <c r="K20" s="43">
        <f>'Hazard &amp; Exposure'!BC19</f>
        <v>0.2</v>
      </c>
      <c r="L20" s="44">
        <f t="shared" si="0"/>
        <v>3.3</v>
      </c>
      <c r="M20" s="43">
        <f>'Hazard &amp; Exposure'!BD19</f>
        <v>2.9</v>
      </c>
      <c r="N20" s="44">
        <f t="shared" si="6"/>
        <v>3</v>
      </c>
      <c r="O20" s="155">
        <f>Vulnerability!E19</f>
        <v>4.7</v>
      </c>
      <c r="P20" s="153">
        <f>Vulnerability!H19</f>
        <v>3.9</v>
      </c>
      <c r="Q20" s="153">
        <f>Vulnerability!M19</f>
        <v>1</v>
      </c>
      <c r="R20" s="43">
        <f>Vulnerability!N19</f>
        <v>3.6</v>
      </c>
      <c r="S20" s="153">
        <f>Vulnerability!S19</f>
        <v>0</v>
      </c>
      <c r="T20" s="152">
        <f>Vulnerability!W19</f>
        <v>1.4</v>
      </c>
      <c r="U20" s="152">
        <f>Vulnerability!Z19</f>
        <v>1.3</v>
      </c>
      <c r="V20" s="152">
        <f>Vulnerability!AC19</f>
        <v>0.7</v>
      </c>
      <c r="W20" s="152">
        <f>Vulnerability!AI19</f>
        <v>2.6</v>
      </c>
      <c r="X20" s="153">
        <f>Vulnerability!AJ19</f>
        <v>1.5</v>
      </c>
      <c r="Y20" s="43">
        <f>Vulnerability!AK19</f>
        <v>0.8</v>
      </c>
      <c r="Z20" s="44">
        <f t="shared" si="1"/>
        <v>2.2999999999999998</v>
      </c>
      <c r="AA20" s="43">
        <f>Vulnerability!AN19</f>
        <v>5.5</v>
      </c>
      <c r="AB20" s="44">
        <f t="shared" si="7"/>
        <v>4.0999999999999996</v>
      </c>
      <c r="AC20" s="168" t="str">
        <f>'Lack of Coping Capacity'!D19</f>
        <v>x</v>
      </c>
      <c r="AD20" s="151">
        <f>'Lack of Coping Capacity'!G19</f>
        <v>6.4</v>
      </c>
      <c r="AE20" s="43">
        <f>'Lack of Coping Capacity'!H19</f>
        <v>6.4</v>
      </c>
      <c r="AF20" s="151">
        <f>'Lack of Coping Capacity'!M19</f>
        <v>4.3</v>
      </c>
      <c r="AG20" s="151">
        <f>'Lack of Coping Capacity'!R19</f>
        <v>2.9</v>
      </c>
      <c r="AH20" s="151">
        <f>'Lack of Coping Capacity'!W19</f>
        <v>4.4000000000000004</v>
      </c>
      <c r="AI20" s="43">
        <f>'Lack of Coping Capacity'!X19</f>
        <v>3.9</v>
      </c>
      <c r="AJ20" s="44">
        <f t="shared" si="2"/>
        <v>5.3</v>
      </c>
      <c r="AK20" s="43">
        <f>'Lack of Coping Capacity'!Y19</f>
        <v>4.5</v>
      </c>
      <c r="AL20" s="44">
        <f t="shared" si="8"/>
        <v>4.9000000000000004</v>
      </c>
      <c r="AM20" s="160">
        <f t="shared" si="9"/>
        <v>3.9</v>
      </c>
      <c r="AN20" s="186" t="str">
        <f t="shared" si="10"/>
        <v>Medium</v>
      </c>
      <c r="AO20" s="179">
        <f t="shared" si="3"/>
        <v>93</v>
      </c>
      <c r="AP20" s="182">
        <f>VLOOKUP($B20,'Lack of Reliability Index'!$A$2:$H$192,8,FALSE)</f>
        <v>3.6444444444444448</v>
      </c>
      <c r="AQ20" s="51">
        <f>'Imputed and missing data hidden'!BA18</f>
        <v>2</v>
      </c>
      <c r="AR20" s="180">
        <f t="shared" si="4"/>
        <v>3.9215686274509803E-2</v>
      </c>
      <c r="AS20" s="51" t="str">
        <f t="shared" si="5"/>
        <v/>
      </c>
      <c r="AT20" s="181">
        <f>'Indicator Date hidden2'!BB19</f>
        <v>0.58333333333333337</v>
      </c>
      <c r="AU20" s="187"/>
    </row>
    <row r="21" spans="1:47" ht="15.75" thickBot="1" x14ac:dyDescent="0.3">
      <c r="A21" s="130" t="s">
        <v>35</v>
      </c>
      <c r="B21" s="47" t="s">
        <v>34</v>
      </c>
      <c r="C21" s="158">
        <f>'Hazard &amp; Exposure'!AO20</f>
        <v>0.1</v>
      </c>
      <c r="D21" s="157">
        <f>'Hazard &amp; Exposure'!AP20</f>
        <v>5.0999999999999996</v>
      </c>
      <c r="E21" s="157">
        <f>'Hazard &amp; Exposure'!AQ20</f>
        <v>0</v>
      </c>
      <c r="F21" s="157">
        <f>'Hazard &amp; Exposure'!AR20</f>
        <v>0</v>
      </c>
      <c r="G21" s="157">
        <f>'Hazard &amp; Exposure'!AU20</f>
        <v>0.5</v>
      </c>
      <c r="H21" s="43">
        <f>'Hazard &amp; Exposure'!AV20</f>
        <v>1.4</v>
      </c>
      <c r="I21" s="157">
        <f>'Hazard &amp; Exposure'!AY20</f>
        <v>3.8</v>
      </c>
      <c r="J21" s="157">
        <f>'Hazard &amp; Exposure'!BB20</f>
        <v>0</v>
      </c>
      <c r="K21" s="43">
        <f>'Hazard &amp; Exposure'!BC20</f>
        <v>2.7</v>
      </c>
      <c r="L21" s="44">
        <f t="shared" si="0"/>
        <v>2.1</v>
      </c>
      <c r="M21" s="43">
        <f>'Hazard &amp; Exposure'!BD20</f>
        <v>6.6</v>
      </c>
      <c r="N21" s="44">
        <f t="shared" si="6"/>
        <v>5.7</v>
      </c>
      <c r="O21" s="155">
        <f>Vulnerability!E20</f>
        <v>8.5</v>
      </c>
      <c r="P21" s="153">
        <f>Vulnerability!H20</f>
        <v>6.4</v>
      </c>
      <c r="Q21" s="153">
        <f>Vulnerability!M20</f>
        <v>2.2999999999999998</v>
      </c>
      <c r="R21" s="43">
        <f>Vulnerability!N20</f>
        <v>6.4</v>
      </c>
      <c r="S21" s="153">
        <f>Vulnerability!S20</f>
        <v>1</v>
      </c>
      <c r="T21" s="152">
        <f>Vulnerability!W20</f>
        <v>3.3</v>
      </c>
      <c r="U21" s="152">
        <f>Vulnerability!Z20</f>
        <v>5.8</v>
      </c>
      <c r="V21" s="152">
        <f>Vulnerability!AC20</f>
        <v>0</v>
      </c>
      <c r="W21" s="152">
        <f>Vulnerability!AI20</f>
        <v>4.5999999999999996</v>
      </c>
      <c r="X21" s="153">
        <f>Vulnerability!AJ20</f>
        <v>3.7</v>
      </c>
      <c r="Y21" s="43">
        <f>Vulnerability!AK20</f>
        <v>2.5</v>
      </c>
      <c r="Z21" s="44">
        <f t="shared" si="1"/>
        <v>4.7</v>
      </c>
      <c r="AA21" s="43">
        <f>Vulnerability!AN20</f>
        <v>5.9</v>
      </c>
      <c r="AB21" s="44">
        <f t="shared" si="7"/>
        <v>5.3</v>
      </c>
      <c r="AC21" s="168">
        <f>'Lack of Coping Capacity'!D20</f>
        <v>5.5</v>
      </c>
      <c r="AD21" s="151">
        <f>'Lack of Coping Capacity'!G20</f>
        <v>6.1</v>
      </c>
      <c r="AE21" s="43">
        <f>'Lack of Coping Capacity'!H20</f>
        <v>5.8</v>
      </c>
      <c r="AF21" s="151">
        <f>'Lack of Coping Capacity'!M20</f>
        <v>7.7</v>
      </c>
      <c r="AG21" s="151">
        <f>'Lack of Coping Capacity'!R20</f>
        <v>7.4</v>
      </c>
      <c r="AH21" s="151">
        <f>'Lack of Coping Capacity'!W20</f>
        <v>7.6</v>
      </c>
      <c r="AI21" s="43">
        <f>'Lack of Coping Capacity'!X20</f>
        <v>7.6</v>
      </c>
      <c r="AJ21" s="44">
        <f t="shared" si="2"/>
        <v>6.8</v>
      </c>
      <c r="AK21" s="43">
        <f>'Lack of Coping Capacity'!Y20</f>
        <v>7</v>
      </c>
      <c r="AL21" s="44">
        <f t="shared" si="8"/>
        <v>6.9</v>
      </c>
      <c r="AM21" s="160">
        <f t="shared" si="9"/>
        <v>5.9</v>
      </c>
      <c r="AN21" s="186" t="str">
        <f t="shared" si="10"/>
        <v>High</v>
      </c>
      <c r="AO21" s="179">
        <f t="shared" si="3"/>
        <v>18</v>
      </c>
      <c r="AP21" s="182">
        <f>VLOOKUP($B21,'Lack of Reliability Index'!$A$2:$H$192,8,FALSE)</f>
        <v>1.173333333333332</v>
      </c>
      <c r="AQ21" s="51">
        <f>'Imputed and missing data hidden'!BA19</f>
        <v>0</v>
      </c>
      <c r="AR21" s="180">
        <f t="shared" si="4"/>
        <v>0</v>
      </c>
      <c r="AS21" s="51" t="str">
        <f t="shared" si="5"/>
        <v/>
      </c>
      <c r="AT21" s="181">
        <f>'Indicator Date hidden2'!BB20</f>
        <v>0.22</v>
      </c>
      <c r="AU21" s="187"/>
    </row>
    <row r="22" spans="1:47" ht="15.75" thickBot="1" x14ac:dyDescent="0.3">
      <c r="A22" s="130" t="s">
        <v>37</v>
      </c>
      <c r="B22" s="47" t="s">
        <v>36</v>
      </c>
      <c r="C22" s="158">
        <f>'Hazard &amp; Exposure'!AO21</f>
        <v>7.2</v>
      </c>
      <c r="D22" s="157">
        <f>'Hazard &amp; Exposure'!AP21</f>
        <v>5.4</v>
      </c>
      <c r="E22" s="157">
        <f>'Hazard &amp; Exposure'!AQ21</f>
        <v>0</v>
      </c>
      <c r="F22" s="157">
        <f>'Hazard &amp; Exposure'!AR21</f>
        <v>0</v>
      </c>
      <c r="G22" s="157">
        <f>'Hazard &amp; Exposure'!AU21</f>
        <v>0</v>
      </c>
      <c r="H22" s="43">
        <f>'Hazard &amp; Exposure'!AV21</f>
        <v>3.2</v>
      </c>
      <c r="I22" s="157">
        <f>'Hazard &amp; Exposure'!AY21</f>
        <v>0.1</v>
      </c>
      <c r="J22" s="157">
        <f>'Hazard &amp; Exposure'!BB21</f>
        <v>0</v>
      </c>
      <c r="K22" s="43">
        <f>'Hazard &amp; Exposure'!BC21</f>
        <v>0.1</v>
      </c>
      <c r="L22" s="44">
        <f t="shared" si="0"/>
        <v>1.8</v>
      </c>
      <c r="M22" s="43">
        <f>'Hazard &amp; Exposure'!BD21</f>
        <v>4.2</v>
      </c>
      <c r="N22" s="44">
        <f t="shared" si="6"/>
        <v>3.7</v>
      </c>
      <c r="O22" s="155">
        <f>Vulnerability!E21</f>
        <v>6.7</v>
      </c>
      <c r="P22" s="153">
        <f>Vulnerability!H21</f>
        <v>5</v>
      </c>
      <c r="Q22" s="153">
        <f>Vulnerability!M21</f>
        <v>1.7</v>
      </c>
      <c r="R22" s="43">
        <f>Vulnerability!N21</f>
        <v>5</v>
      </c>
      <c r="S22" s="153">
        <f>Vulnerability!S21</f>
        <v>0</v>
      </c>
      <c r="T22" s="152">
        <f>Vulnerability!W21</f>
        <v>1.1000000000000001</v>
      </c>
      <c r="U22" s="152">
        <f>Vulnerability!Z21</f>
        <v>2.7</v>
      </c>
      <c r="V22" s="152">
        <f>Vulnerability!AC21</f>
        <v>0</v>
      </c>
      <c r="W22" s="152">
        <f>Vulnerability!AI21</f>
        <v>4.3</v>
      </c>
      <c r="X22" s="153">
        <f>Vulnerability!AJ21</f>
        <v>2.2000000000000002</v>
      </c>
      <c r="Y22" s="43">
        <f>Vulnerability!AK21</f>
        <v>1.2</v>
      </c>
      <c r="Z22" s="44">
        <f t="shared" si="1"/>
        <v>3.3</v>
      </c>
      <c r="AA22" s="43">
        <f>Vulnerability!AN21</f>
        <v>6.2</v>
      </c>
      <c r="AB22" s="44">
        <f t="shared" si="7"/>
        <v>4.9000000000000004</v>
      </c>
      <c r="AC22" s="168">
        <f>'Lack of Coping Capacity'!D21</f>
        <v>4.5</v>
      </c>
      <c r="AD22" s="151">
        <f>'Lack of Coping Capacity'!G21</f>
        <v>3.7</v>
      </c>
      <c r="AE22" s="43">
        <f>'Lack of Coping Capacity'!H21</f>
        <v>4.0999999999999996</v>
      </c>
      <c r="AF22" s="151">
        <f>'Lack of Coping Capacity'!M21</f>
        <v>4.5999999999999996</v>
      </c>
      <c r="AG22" s="151">
        <f>'Lack of Coping Capacity'!R21</f>
        <v>5.0999999999999996</v>
      </c>
      <c r="AH22" s="151">
        <f>'Lack of Coping Capacity'!W21</f>
        <v>5.0999999999999996</v>
      </c>
      <c r="AI22" s="43">
        <f>'Lack of Coping Capacity'!X21</f>
        <v>4.9000000000000004</v>
      </c>
      <c r="AJ22" s="44">
        <f t="shared" si="2"/>
        <v>4.5</v>
      </c>
      <c r="AK22" s="43">
        <f>'Lack of Coping Capacity'!Y21</f>
        <v>2.7</v>
      </c>
      <c r="AL22" s="44">
        <f t="shared" si="8"/>
        <v>3.7</v>
      </c>
      <c r="AM22" s="160">
        <f t="shared" si="9"/>
        <v>4.0999999999999996</v>
      </c>
      <c r="AN22" s="186" t="str">
        <f t="shared" si="10"/>
        <v>Medium</v>
      </c>
      <c r="AO22" s="179">
        <f t="shared" si="3"/>
        <v>82</v>
      </c>
      <c r="AP22" s="182">
        <f>VLOOKUP($B22,'Lack of Reliability Index'!$A$2:$H$192,8,FALSE)</f>
        <v>2.5599999999999987</v>
      </c>
      <c r="AQ22" s="51">
        <f>'Imputed and missing data hidden'!BA20</f>
        <v>2</v>
      </c>
      <c r="AR22" s="180">
        <f t="shared" si="4"/>
        <v>3.9215686274509803E-2</v>
      </c>
      <c r="AS22" s="51" t="str">
        <f t="shared" si="5"/>
        <v/>
      </c>
      <c r="AT22" s="181">
        <f>'Indicator Date hidden2'!BB21</f>
        <v>0.38</v>
      </c>
      <c r="AU22" s="187"/>
    </row>
    <row r="23" spans="1:47" ht="15.75" thickBot="1" x14ac:dyDescent="0.3">
      <c r="A23" s="130" t="s">
        <v>841</v>
      </c>
      <c r="B23" s="47" t="s">
        <v>38</v>
      </c>
      <c r="C23" s="158">
        <f>'Hazard &amp; Exposure'!AO22</f>
        <v>6.3</v>
      </c>
      <c r="D23" s="157">
        <f>'Hazard &amp; Exposure'!AP22</f>
        <v>5.5</v>
      </c>
      <c r="E23" s="157">
        <f>'Hazard &amp; Exposure'!AQ22</f>
        <v>0</v>
      </c>
      <c r="F23" s="157">
        <f>'Hazard &amp; Exposure'!AR22</f>
        <v>0</v>
      </c>
      <c r="G23" s="157">
        <f>'Hazard &amp; Exposure'!AU22</f>
        <v>4.2</v>
      </c>
      <c r="H23" s="43">
        <f>'Hazard &amp; Exposure'!AV22</f>
        <v>3.7</v>
      </c>
      <c r="I23" s="157">
        <f>'Hazard &amp; Exposure'!AY22</f>
        <v>6.9</v>
      </c>
      <c r="J23" s="157">
        <f>'Hazard &amp; Exposure'!BB22</f>
        <v>0</v>
      </c>
      <c r="K23" s="43">
        <f>'Hazard &amp; Exposure'!BC22</f>
        <v>4.8</v>
      </c>
      <c r="L23" s="44">
        <f t="shared" si="0"/>
        <v>4.3</v>
      </c>
      <c r="M23" s="43">
        <f>'Hazard &amp; Exposure'!BD22</f>
        <v>4.5</v>
      </c>
      <c r="N23" s="44">
        <f t="shared" si="6"/>
        <v>4.5</v>
      </c>
      <c r="O23" s="155">
        <f>Vulnerability!E22</f>
        <v>6</v>
      </c>
      <c r="P23" s="153">
        <f>Vulnerability!H22</f>
        <v>5.4</v>
      </c>
      <c r="Q23" s="153">
        <f>Vulnerability!M22</f>
        <v>1.1000000000000001</v>
      </c>
      <c r="R23" s="43">
        <f>Vulnerability!N22</f>
        <v>4.5999999999999996</v>
      </c>
      <c r="S23" s="153">
        <f>Vulnerability!S22</f>
        <v>0.9</v>
      </c>
      <c r="T23" s="152">
        <f>Vulnerability!W22</f>
        <v>0.9</v>
      </c>
      <c r="U23" s="152">
        <f>Vulnerability!Z22</f>
        <v>1.8</v>
      </c>
      <c r="V23" s="152">
        <f>Vulnerability!AC22</f>
        <v>1.6</v>
      </c>
      <c r="W23" s="152">
        <f>Vulnerability!AI22</f>
        <v>5.6</v>
      </c>
      <c r="X23" s="153">
        <f>Vulnerability!AJ22</f>
        <v>2.7</v>
      </c>
      <c r="Y23" s="43">
        <f>Vulnerability!AK22</f>
        <v>1.8</v>
      </c>
      <c r="Z23" s="44">
        <f t="shared" si="1"/>
        <v>3.3</v>
      </c>
      <c r="AA23" s="43">
        <f>Vulnerability!AN22</f>
        <v>5.2</v>
      </c>
      <c r="AB23" s="44">
        <f t="shared" si="7"/>
        <v>4.3</v>
      </c>
      <c r="AC23" s="168">
        <f>'Lack of Coping Capacity'!D22</f>
        <v>5.6</v>
      </c>
      <c r="AD23" s="151">
        <f>'Lack of Coping Capacity'!G22</f>
        <v>6.4</v>
      </c>
      <c r="AE23" s="43">
        <f>'Lack of Coping Capacity'!H22</f>
        <v>6</v>
      </c>
      <c r="AF23" s="151">
        <f>'Lack of Coping Capacity'!M22</f>
        <v>3.2</v>
      </c>
      <c r="AG23" s="151">
        <f>'Lack of Coping Capacity'!R22</f>
        <v>5.6</v>
      </c>
      <c r="AH23" s="151">
        <f>'Lack of Coping Capacity'!W22</f>
        <v>5</v>
      </c>
      <c r="AI23" s="43">
        <f>'Lack of Coping Capacity'!X22</f>
        <v>4.5999999999999996</v>
      </c>
      <c r="AJ23" s="44">
        <f t="shared" si="2"/>
        <v>5.3</v>
      </c>
      <c r="AK23" s="43">
        <f>'Lack of Coping Capacity'!Y22</f>
        <v>2.4</v>
      </c>
      <c r="AL23" s="44">
        <f t="shared" si="8"/>
        <v>4</v>
      </c>
      <c r="AM23" s="160">
        <f t="shared" si="9"/>
        <v>4.3</v>
      </c>
      <c r="AN23" s="186" t="str">
        <f t="shared" si="10"/>
        <v>Medium</v>
      </c>
      <c r="AO23" s="179">
        <f t="shared" si="3"/>
        <v>72</v>
      </c>
      <c r="AP23" s="182">
        <f>VLOOKUP($B23,'Lack of Reliability Index'!$A$2:$H$192,8,FALSE)</f>
        <v>1.706666666666667</v>
      </c>
      <c r="AQ23" s="51">
        <f>'Imputed and missing data hidden'!BA21</f>
        <v>0</v>
      </c>
      <c r="AR23" s="180">
        <f t="shared" si="4"/>
        <v>0</v>
      </c>
      <c r="AS23" s="51" t="str">
        <f t="shared" si="5"/>
        <v/>
      </c>
      <c r="AT23" s="181">
        <f>'Indicator Date hidden2'!BB22</f>
        <v>0.32</v>
      </c>
      <c r="AU23" s="187"/>
    </row>
    <row r="24" spans="1:47" ht="15.75" thickBot="1" x14ac:dyDescent="0.3">
      <c r="A24" s="130" t="s">
        <v>40</v>
      </c>
      <c r="B24" s="47" t="s">
        <v>39</v>
      </c>
      <c r="C24" s="158">
        <f>'Hazard &amp; Exposure'!AO23</f>
        <v>6.3</v>
      </c>
      <c r="D24" s="157">
        <f>'Hazard &amp; Exposure'!AP23</f>
        <v>7.1</v>
      </c>
      <c r="E24" s="157">
        <f>'Hazard &amp; Exposure'!AQ23</f>
        <v>3.1</v>
      </c>
      <c r="F24" s="157">
        <f>'Hazard &amp; Exposure'!AR23</f>
        <v>0</v>
      </c>
      <c r="G24" s="157">
        <f>'Hazard &amp; Exposure'!AU23</f>
        <v>3.4</v>
      </c>
      <c r="H24" s="43">
        <f>'Hazard &amp; Exposure'!AV23</f>
        <v>4.4000000000000004</v>
      </c>
      <c r="I24" s="157">
        <f>'Hazard &amp; Exposure'!AY23</f>
        <v>1.9</v>
      </c>
      <c r="J24" s="157">
        <f>'Hazard &amp; Exposure'!BB23</f>
        <v>0</v>
      </c>
      <c r="K24" s="43">
        <f>'Hazard &amp; Exposure'!BC23</f>
        <v>1.3</v>
      </c>
      <c r="L24" s="44">
        <f t="shared" si="0"/>
        <v>3</v>
      </c>
      <c r="M24" s="43">
        <f>'Hazard &amp; Exposure'!BD23</f>
        <v>2.5</v>
      </c>
      <c r="N24" s="44">
        <f t="shared" si="6"/>
        <v>2.6</v>
      </c>
      <c r="O24" s="155">
        <f>Vulnerability!E23</f>
        <v>3.1</v>
      </c>
      <c r="P24" s="153">
        <f>Vulnerability!H23</f>
        <v>2.2000000000000002</v>
      </c>
      <c r="Q24" s="153">
        <f>Vulnerability!M23</f>
        <v>1.8</v>
      </c>
      <c r="R24" s="43">
        <f>Vulnerability!N23</f>
        <v>2.6</v>
      </c>
      <c r="S24" s="153">
        <f>Vulnerability!S23</f>
        <v>7.1</v>
      </c>
      <c r="T24" s="152">
        <f>Vulnerability!W23</f>
        <v>0.6</v>
      </c>
      <c r="U24" s="152">
        <f>Vulnerability!Z23</f>
        <v>0.4</v>
      </c>
      <c r="V24" s="152">
        <f>Vulnerability!AC23</f>
        <v>0</v>
      </c>
      <c r="W24" s="152">
        <f>Vulnerability!AI23</f>
        <v>2.4</v>
      </c>
      <c r="X24" s="153">
        <f>Vulnerability!AJ23</f>
        <v>0.9</v>
      </c>
      <c r="Y24" s="43">
        <f>Vulnerability!AK23</f>
        <v>4.7</v>
      </c>
      <c r="Z24" s="44">
        <f t="shared" si="1"/>
        <v>3.7</v>
      </c>
      <c r="AA24" s="43">
        <f>Vulnerability!AN23</f>
        <v>2.8</v>
      </c>
      <c r="AB24" s="44">
        <f t="shared" si="7"/>
        <v>3.3</v>
      </c>
      <c r="AC24" s="168" t="str">
        <f>'Lack of Coping Capacity'!D23</f>
        <v>x</v>
      </c>
      <c r="AD24" s="151">
        <f>'Lack of Coping Capacity'!G23</f>
        <v>6.1</v>
      </c>
      <c r="AE24" s="43">
        <f>'Lack of Coping Capacity'!H23</f>
        <v>6.1</v>
      </c>
      <c r="AF24" s="151">
        <f>'Lack of Coping Capacity'!M23</f>
        <v>2.4</v>
      </c>
      <c r="AG24" s="151">
        <f>'Lack of Coping Capacity'!R23</f>
        <v>1.1000000000000001</v>
      </c>
      <c r="AH24" s="151">
        <f>'Lack of Coping Capacity'!W23</f>
        <v>4</v>
      </c>
      <c r="AI24" s="43">
        <f>'Lack of Coping Capacity'!X23</f>
        <v>2.5</v>
      </c>
      <c r="AJ24" s="44">
        <f t="shared" si="2"/>
        <v>4.5</v>
      </c>
      <c r="AK24" s="43">
        <f>'Lack of Coping Capacity'!Y23</f>
        <v>4.2</v>
      </c>
      <c r="AL24" s="44">
        <f t="shared" si="8"/>
        <v>4.4000000000000004</v>
      </c>
      <c r="AM24" s="160">
        <f t="shared" si="9"/>
        <v>3.4</v>
      </c>
      <c r="AN24" s="186" t="str">
        <f t="shared" si="10"/>
        <v>Low</v>
      </c>
      <c r="AO24" s="179">
        <f t="shared" si="3"/>
        <v>116</v>
      </c>
      <c r="AP24" s="182">
        <f>VLOOKUP($B24,'Lack of Reliability Index'!$A$2:$H$192,8,FALSE)</f>
        <v>3.2444444444444445</v>
      </c>
      <c r="AQ24" s="51">
        <f>'Imputed and missing data hidden'!BA22</f>
        <v>3</v>
      </c>
      <c r="AR24" s="180">
        <f t="shared" si="4"/>
        <v>5.8823529411764705E-2</v>
      </c>
      <c r="AS24" s="51" t="str">
        <f t="shared" si="5"/>
        <v/>
      </c>
      <c r="AT24" s="181">
        <f>'Indicator Date hidden2'!BB23</f>
        <v>0.45833333333333331</v>
      </c>
      <c r="AU24" s="187"/>
    </row>
    <row r="25" spans="1:47" ht="15.75" thickBot="1" x14ac:dyDescent="0.3">
      <c r="A25" s="130" t="s">
        <v>42</v>
      </c>
      <c r="B25" s="47" t="s">
        <v>41</v>
      </c>
      <c r="C25" s="158">
        <f>'Hazard &amp; Exposure'!AO24</f>
        <v>0.1</v>
      </c>
      <c r="D25" s="157">
        <f>'Hazard &amp; Exposure'!AP24</f>
        <v>4.8</v>
      </c>
      <c r="E25" s="157">
        <f>'Hazard &amp; Exposure'!AQ24</f>
        <v>0</v>
      </c>
      <c r="F25" s="157">
        <f>'Hazard &amp; Exposure'!AR24</f>
        <v>0</v>
      </c>
      <c r="G25" s="157">
        <f>'Hazard &amp; Exposure'!AU24</f>
        <v>6.5</v>
      </c>
      <c r="H25" s="43">
        <f>'Hazard &amp; Exposure'!AV24</f>
        <v>2.8</v>
      </c>
      <c r="I25" s="157">
        <f>'Hazard &amp; Exposure'!AY24</f>
        <v>0.1</v>
      </c>
      <c r="J25" s="157">
        <f>'Hazard &amp; Exposure'!BB24</f>
        <v>0</v>
      </c>
      <c r="K25" s="43">
        <f>'Hazard &amp; Exposure'!BC24</f>
        <v>0.1</v>
      </c>
      <c r="L25" s="44">
        <f t="shared" si="0"/>
        <v>1.5</v>
      </c>
      <c r="M25" s="43">
        <f>'Hazard &amp; Exposure'!BD24</f>
        <v>3.8</v>
      </c>
      <c r="N25" s="44">
        <f t="shared" si="6"/>
        <v>3.3</v>
      </c>
      <c r="O25" s="155">
        <f>Vulnerability!E24</f>
        <v>3.9</v>
      </c>
      <c r="P25" s="153">
        <f>Vulnerability!H24</f>
        <v>7.4</v>
      </c>
      <c r="Q25" s="153">
        <f>Vulnerability!M24</f>
        <v>0.8</v>
      </c>
      <c r="R25" s="43">
        <f>Vulnerability!N24</f>
        <v>4</v>
      </c>
      <c r="S25" s="153">
        <f>Vulnerability!S24</f>
        <v>2.1</v>
      </c>
      <c r="T25" s="152">
        <f>Vulnerability!W24</f>
        <v>5.3</v>
      </c>
      <c r="U25" s="152">
        <f>Vulnerability!Z24</f>
        <v>2.8</v>
      </c>
      <c r="V25" s="152">
        <f>Vulnerability!AC24</f>
        <v>0.3</v>
      </c>
      <c r="W25" s="152">
        <f>Vulnerability!AI24</f>
        <v>5.3</v>
      </c>
      <c r="X25" s="153">
        <f>Vulnerability!AJ24</f>
        <v>3.7</v>
      </c>
      <c r="Y25" s="43">
        <f>Vulnerability!AK24</f>
        <v>2.9</v>
      </c>
      <c r="Z25" s="44">
        <f t="shared" si="1"/>
        <v>3.5</v>
      </c>
      <c r="AA25" s="43">
        <f>Vulnerability!AN24</f>
        <v>5.0999999999999996</v>
      </c>
      <c r="AB25" s="44">
        <f t="shared" si="7"/>
        <v>4.3</v>
      </c>
      <c r="AC25" s="168">
        <f>'Lack of Coping Capacity'!D24</f>
        <v>5.6</v>
      </c>
      <c r="AD25" s="151">
        <f>'Lack of Coping Capacity'!G24</f>
        <v>4</v>
      </c>
      <c r="AE25" s="43">
        <f>'Lack of Coping Capacity'!H24</f>
        <v>4.8</v>
      </c>
      <c r="AF25" s="151">
        <f>'Lack of Coping Capacity'!M24</f>
        <v>3.9</v>
      </c>
      <c r="AG25" s="151">
        <f>'Lack of Coping Capacity'!R24</f>
        <v>4.8</v>
      </c>
      <c r="AH25" s="151">
        <f>'Lack of Coping Capacity'!W24</f>
        <v>4.5</v>
      </c>
      <c r="AI25" s="43">
        <f>'Lack of Coping Capacity'!X24</f>
        <v>4.4000000000000004</v>
      </c>
      <c r="AJ25" s="44">
        <f t="shared" si="2"/>
        <v>4.5999999999999996</v>
      </c>
      <c r="AK25" s="43">
        <f>'Lack of Coping Capacity'!Y24</f>
        <v>5.8</v>
      </c>
      <c r="AL25" s="44">
        <f t="shared" si="8"/>
        <v>5.2</v>
      </c>
      <c r="AM25" s="160">
        <f t="shared" si="9"/>
        <v>4.2</v>
      </c>
      <c r="AN25" s="186" t="str">
        <f t="shared" si="10"/>
        <v>Medium</v>
      </c>
      <c r="AO25" s="179">
        <f t="shared" si="3"/>
        <v>78</v>
      </c>
      <c r="AP25" s="182">
        <f>VLOOKUP($B25,'Lack of Reliability Index'!$A$2:$H$192,8,FALSE)</f>
        <v>2.7700680272108835</v>
      </c>
      <c r="AQ25" s="51">
        <f>'Imputed and missing data hidden'!BA23</f>
        <v>1</v>
      </c>
      <c r="AR25" s="180">
        <f t="shared" si="4"/>
        <v>1.9607843137254902E-2</v>
      </c>
      <c r="AS25" s="51" t="str">
        <f t="shared" si="5"/>
        <v/>
      </c>
      <c r="AT25" s="181">
        <f>'Indicator Date hidden2'!BB24</f>
        <v>0.46938775510204084</v>
      </c>
      <c r="AU25" s="187"/>
    </row>
    <row r="26" spans="1:47" ht="15.75" thickBot="1" x14ac:dyDescent="0.3">
      <c r="A26" s="130" t="s">
        <v>44</v>
      </c>
      <c r="B26" s="47" t="s">
        <v>43</v>
      </c>
      <c r="C26" s="158">
        <f>'Hazard &amp; Exposure'!AO25</f>
        <v>2.4</v>
      </c>
      <c r="D26" s="157">
        <f>'Hazard &amp; Exposure'!AP25</f>
        <v>8.1</v>
      </c>
      <c r="E26" s="157">
        <f>'Hazard &amp; Exposure'!AQ25</f>
        <v>0</v>
      </c>
      <c r="F26" s="157">
        <f>'Hazard &amp; Exposure'!AR25</f>
        <v>0</v>
      </c>
      <c r="G26" s="157">
        <f>'Hazard &amp; Exposure'!AU25</f>
        <v>4.5</v>
      </c>
      <c r="H26" s="43">
        <f>'Hazard &amp; Exposure'!AV25</f>
        <v>3.8</v>
      </c>
      <c r="I26" s="157">
        <f>'Hazard &amp; Exposure'!AY25</f>
        <v>8.3000000000000007</v>
      </c>
      <c r="J26" s="157">
        <f>'Hazard &amp; Exposure'!BB25</f>
        <v>7</v>
      </c>
      <c r="K26" s="43">
        <f>'Hazard &amp; Exposure'!BC25</f>
        <v>7</v>
      </c>
      <c r="L26" s="44">
        <f t="shared" si="0"/>
        <v>5.6</v>
      </c>
      <c r="M26" s="43">
        <f>'Hazard &amp; Exposure'!BD25</f>
        <v>4.9000000000000004</v>
      </c>
      <c r="N26" s="44">
        <f t="shared" si="6"/>
        <v>5.0999999999999996</v>
      </c>
      <c r="O26" s="155">
        <f>Vulnerability!E25</f>
        <v>3.4</v>
      </c>
      <c r="P26" s="153">
        <f>Vulnerability!H25</f>
        <v>6.1</v>
      </c>
      <c r="Q26" s="153">
        <f>Vulnerability!M25</f>
        <v>0.1</v>
      </c>
      <c r="R26" s="43">
        <f>Vulnerability!N25</f>
        <v>3.3</v>
      </c>
      <c r="S26" s="153">
        <f>Vulnerability!S25</f>
        <v>1.7</v>
      </c>
      <c r="T26" s="152">
        <f>Vulnerability!W25</f>
        <v>0.7</v>
      </c>
      <c r="U26" s="152">
        <f>Vulnerability!Z25</f>
        <v>0.9</v>
      </c>
      <c r="V26" s="152">
        <f>Vulnerability!AC25</f>
        <v>0</v>
      </c>
      <c r="W26" s="152">
        <f>Vulnerability!AI25</f>
        <v>1.5</v>
      </c>
      <c r="X26" s="153">
        <f>Vulnerability!AJ25</f>
        <v>0.8</v>
      </c>
      <c r="Y26" s="43">
        <f>Vulnerability!AK25</f>
        <v>1.3</v>
      </c>
      <c r="Z26" s="44">
        <f t="shared" si="1"/>
        <v>2.4</v>
      </c>
      <c r="AA26" s="43">
        <f>Vulnerability!AN25</f>
        <v>5</v>
      </c>
      <c r="AB26" s="44">
        <f t="shared" si="7"/>
        <v>3.8</v>
      </c>
      <c r="AC26" s="168">
        <f>'Lack of Coping Capacity'!D25</f>
        <v>4.3</v>
      </c>
      <c r="AD26" s="151">
        <f>'Lack of Coping Capacity'!G25</f>
        <v>5.9</v>
      </c>
      <c r="AE26" s="43">
        <f>'Lack of Coping Capacity'!H25</f>
        <v>5.0999999999999996</v>
      </c>
      <c r="AF26" s="151">
        <f>'Lack of Coping Capacity'!M25</f>
        <v>2.5</v>
      </c>
      <c r="AG26" s="151">
        <f>'Lack of Coping Capacity'!R25</f>
        <v>3.8</v>
      </c>
      <c r="AH26" s="151">
        <f>'Lack of Coping Capacity'!W25</f>
        <v>3</v>
      </c>
      <c r="AI26" s="43">
        <f>'Lack of Coping Capacity'!X25</f>
        <v>3.1</v>
      </c>
      <c r="AJ26" s="44">
        <f t="shared" si="2"/>
        <v>4.2</v>
      </c>
      <c r="AK26" s="43">
        <f>'Lack of Coping Capacity'!Y25</f>
        <v>0.4</v>
      </c>
      <c r="AL26" s="44">
        <f t="shared" si="8"/>
        <v>2.5</v>
      </c>
      <c r="AM26" s="160">
        <f t="shared" si="9"/>
        <v>3.6</v>
      </c>
      <c r="AN26" s="186" t="str">
        <f t="shared" si="10"/>
        <v>Medium</v>
      </c>
      <c r="AO26" s="179">
        <f t="shared" si="3"/>
        <v>106</v>
      </c>
      <c r="AP26" s="182">
        <f>VLOOKUP($B26,'Lack of Reliability Index'!$A$2:$H$192,8,FALSE)</f>
        <v>2.666666666666667</v>
      </c>
      <c r="AQ26" s="51">
        <f>'Imputed and missing data hidden'!BA24</f>
        <v>0</v>
      </c>
      <c r="AR26" s="180">
        <f t="shared" si="4"/>
        <v>0</v>
      </c>
      <c r="AS26" s="51" t="str">
        <f t="shared" si="5"/>
        <v>YES</v>
      </c>
      <c r="AT26" s="181">
        <f>'Indicator Date hidden2'!BB25</f>
        <v>0.4</v>
      </c>
      <c r="AU26" s="187"/>
    </row>
    <row r="27" spans="1:47" ht="15.75" thickBot="1" x14ac:dyDescent="0.3">
      <c r="A27" s="130" t="s">
        <v>379</v>
      </c>
      <c r="B27" s="47" t="s">
        <v>45</v>
      </c>
      <c r="C27" s="158">
        <f>'Hazard &amp; Exposure'!AO26</f>
        <v>0.1</v>
      </c>
      <c r="D27" s="157">
        <f>'Hazard &amp; Exposure'!AP26</f>
        <v>1.4</v>
      </c>
      <c r="E27" s="157">
        <f>'Hazard &amp; Exposure'!AQ26</f>
        <v>5</v>
      </c>
      <c r="F27" s="157">
        <f>'Hazard &amp; Exposure'!AR26</f>
        <v>1.9</v>
      </c>
      <c r="G27" s="157">
        <f>'Hazard &amp; Exposure'!AU26</f>
        <v>2</v>
      </c>
      <c r="H27" s="43">
        <f>'Hazard &amp; Exposure'!AV26</f>
        <v>2.2000000000000002</v>
      </c>
      <c r="I27" s="157">
        <f>'Hazard &amp; Exposure'!AY26</f>
        <v>3.4</v>
      </c>
      <c r="J27" s="157">
        <f>'Hazard &amp; Exposure'!BB26</f>
        <v>0</v>
      </c>
      <c r="K27" s="43">
        <f>'Hazard &amp; Exposure'!BC26</f>
        <v>2.4</v>
      </c>
      <c r="L27" s="44">
        <f t="shared" si="0"/>
        <v>2.2999999999999998</v>
      </c>
      <c r="M27" s="43">
        <f>'Hazard &amp; Exposure'!BD26</f>
        <v>4.4000000000000004</v>
      </c>
      <c r="N27" s="44">
        <f t="shared" si="6"/>
        <v>3.9</v>
      </c>
      <c r="O27" s="155">
        <f>Vulnerability!E26</f>
        <v>1.3</v>
      </c>
      <c r="P27" s="153" t="str">
        <f>Vulnerability!H26</f>
        <v>x</v>
      </c>
      <c r="Q27" s="153">
        <f>Vulnerability!M26</f>
        <v>0</v>
      </c>
      <c r="R27" s="43">
        <f>Vulnerability!N26</f>
        <v>0.9</v>
      </c>
      <c r="S27" s="153">
        <f>Vulnerability!S26</f>
        <v>0</v>
      </c>
      <c r="T27" s="152">
        <f>Vulnerability!W26</f>
        <v>0.6</v>
      </c>
      <c r="U27" s="152">
        <f>Vulnerability!Z26</f>
        <v>1.5</v>
      </c>
      <c r="V27" s="152">
        <f>Vulnerability!AC26</f>
        <v>0</v>
      </c>
      <c r="W27" s="152">
        <f>Vulnerability!AI26</f>
        <v>1.8</v>
      </c>
      <c r="X27" s="153">
        <f>Vulnerability!AJ26</f>
        <v>1</v>
      </c>
      <c r="Y27" s="43">
        <f>Vulnerability!AK26</f>
        <v>0.5</v>
      </c>
      <c r="Z27" s="44">
        <f t="shared" si="1"/>
        <v>0.7</v>
      </c>
      <c r="AA27" s="43">
        <f>Vulnerability!AN26</f>
        <v>4.2</v>
      </c>
      <c r="AB27" s="44">
        <f t="shared" si="7"/>
        <v>2.6</v>
      </c>
      <c r="AC27" s="168">
        <f>'Lack of Coping Capacity'!D26</f>
        <v>6</v>
      </c>
      <c r="AD27" s="151">
        <f>'Lack of Coping Capacity'!G26</f>
        <v>3.4</v>
      </c>
      <c r="AE27" s="43">
        <f>'Lack of Coping Capacity'!H26</f>
        <v>4.7</v>
      </c>
      <c r="AF27" s="151">
        <f>'Lack of Coping Capacity'!M26</f>
        <v>1.9</v>
      </c>
      <c r="AG27" s="151">
        <f>'Lack of Coping Capacity'!R26</f>
        <v>7.2</v>
      </c>
      <c r="AH27" s="151">
        <f>'Lack of Coping Capacity'!W26</f>
        <v>2.5</v>
      </c>
      <c r="AI27" s="43">
        <f>'Lack of Coping Capacity'!X26</f>
        <v>3.9</v>
      </c>
      <c r="AJ27" s="44">
        <f t="shared" si="2"/>
        <v>4.3</v>
      </c>
      <c r="AK27" s="43">
        <f>'Lack of Coping Capacity'!Y26</f>
        <v>3.3</v>
      </c>
      <c r="AL27" s="44">
        <f t="shared" si="8"/>
        <v>3.8</v>
      </c>
      <c r="AM27" s="160">
        <f t="shared" si="9"/>
        <v>3.4</v>
      </c>
      <c r="AN27" s="186" t="str">
        <f t="shared" si="10"/>
        <v>Low</v>
      </c>
      <c r="AO27" s="179">
        <f t="shared" si="3"/>
        <v>116</v>
      </c>
      <c r="AP27" s="182">
        <f>VLOOKUP($B27,'Lack of Reliability Index'!$A$2:$H$192,8,FALSE)</f>
        <v>4.2232558139534895</v>
      </c>
      <c r="AQ27" s="51">
        <f>'Imputed and missing data hidden'!BA25</f>
        <v>7</v>
      </c>
      <c r="AR27" s="180">
        <f t="shared" si="4"/>
        <v>0.13725490196078433</v>
      </c>
      <c r="AS27" s="51" t="str">
        <f t="shared" si="5"/>
        <v/>
      </c>
      <c r="AT27" s="181">
        <f>'Indicator Date hidden2'!BB26</f>
        <v>0.44186046511627908</v>
      </c>
      <c r="AU27" s="187"/>
    </row>
    <row r="28" spans="1:47" ht="15.75" thickBot="1" x14ac:dyDescent="0.3">
      <c r="A28" s="130" t="s">
        <v>47</v>
      </c>
      <c r="B28" s="47" t="s">
        <v>46</v>
      </c>
      <c r="C28" s="158">
        <f>'Hazard &amp; Exposure'!AO27</f>
        <v>6.6</v>
      </c>
      <c r="D28" s="157">
        <f>'Hazard &amp; Exposure'!AP27</f>
        <v>4.9000000000000004</v>
      </c>
      <c r="E28" s="157">
        <f>'Hazard &amp; Exposure'!AQ27</f>
        <v>0</v>
      </c>
      <c r="F28" s="157">
        <f>'Hazard &amp; Exposure'!AR27</f>
        <v>0</v>
      </c>
      <c r="G28" s="157">
        <f>'Hazard &amp; Exposure'!AU27</f>
        <v>2.8</v>
      </c>
      <c r="H28" s="43">
        <f>'Hazard &amp; Exposure'!AV27</f>
        <v>3.3</v>
      </c>
      <c r="I28" s="157">
        <f>'Hazard &amp; Exposure'!AY27</f>
        <v>1</v>
      </c>
      <c r="J28" s="157">
        <f>'Hazard &amp; Exposure'!BB27</f>
        <v>0</v>
      </c>
      <c r="K28" s="43">
        <f>'Hazard &amp; Exposure'!BC27</f>
        <v>0.7</v>
      </c>
      <c r="L28" s="44">
        <f t="shared" si="0"/>
        <v>2.1</v>
      </c>
      <c r="M28" s="43">
        <f>'Hazard &amp; Exposure'!BD27</f>
        <v>3.3</v>
      </c>
      <c r="N28" s="44">
        <f t="shared" si="6"/>
        <v>3</v>
      </c>
      <c r="O28" s="155">
        <f>Vulnerability!E27</f>
        <v>2.4</v>
      </c>
      <c r="P28" s="153">
        <f>Vulnerability!H27</f>
        <v>2.9</v>
      </c>
      <c r="Q28" s="153">
        <f>Vulnerability!M27</f>
        <v>0</v>
      </c>
      <c r="R28" s="43">
        <f>Vulnerability!N27</f>
        <v>1.9</v>
      </c>
      <c r="S28" s="153">
        <f>Vulnerability!S27</f>
        <v>4.2</v>
      </c>
      <c r="T28" s="152">
        <f>Vulnerability!W27</f>
        <v>0.4</v>
      </c>
      <c r="U28" s="152">
        <f>Vulnerability!Z27</f>
        <v>0.6</v>
      </c>
      <c r="V28" s="152">
        <f>Vulnerability!AC27</f>
        <v>0</v>
      </c>
      <c r="W28" s="152">
        <f>Vulnerability!AI27</f>
        <v>2.2999999999999998</v>
      </c>
      <c r="X28" s="153">
        <f>Vulnerability!AJ27</f>
        <v>0.9</v>
      </c>
      <c r="Y28" s="43">
        <f>Vulnerability!AK27</f>
        <v>2.7</v>
      </c>
      <c r="Z28" s="44">
        <f t="shared" si="1"/>
        <v>2.2999999999999998</v>
      </c>
      <c r="AA28" s="43">
        <f>Vulnerability!AN27</f>
        <v>3.5</v>
      </c>
      <c r="AB28" s="44">
        <f t="shared" si="7"/>
        <v>2.9</v>
      </c>
      <c r="AC28" s="168">
        <f>'Lack of Coping Capacity'!D27</f>
        <v>3.2</v>
      </c>
      <c r="AD28" s="151">
        <f>'Lack of Coping Capacity'!G27</f>
        <v>5.0999999999999996</v>
      </c>
      <c r="AE28" s="43">
        <f>'Lack of Coping Capacity'!H27</f>
        <v>4.2</v>
      </c>
      <c r="AF28" s="151">
        <f>'Lack of Coping Capacity'!M27</f>
        <v>2.1</v>
      </c>
      <c r="AG28" s="151">
        <f>'Lack of Coping Capacity'!R27</f>
        <v>1.3</v>
      </c>
      <c r="AH28" s="151">
        <f>'Lack of Coping Capacity'!W27</f>
        <v>1.8</v>
      </c>
      <c r="AI28" s="43">
        <f>'Lack of Coping Capacity'!X27</f>
        <v>1.7</v>
      </c>
      <c r="AJ28" s="44">
        <f t="shared" si="2"/>
        <v>3</v>
      </c>
      <c r="AK28" s="43">
        <f>'Lack of Coping Capacity'!Y27</f>
        <v>3.1</v>
      </c>
      <c r="AL28" s="44">
        <f t="shared" si="8"/>
        <v>3.1</v>
      </c>
      <c r="AM28" s="160">
        <f t="shared" si="9"/>
        <v>3</v>
      </c>
      <c r="AN28" s="186" t="str">
        <f t="shared" si="10"/>
        <v>Low</v>
      </c>
      <c r="AO28" s="179">
        <f t="shared" si="3"/>
        <v>137</v>
      </c>
      <c r="AP28" s="182">
        <f>VLOOKUP($B28,'Lack of Reliability Index'!$A$2:$H$192,8,FALSE)</f>
        <v>2.1101449275362318</v>
      </c>
      <c r="AQ28" s="51">
        <f>'Imputed and missing data hidden'!BA26</f>
        <v>4</v>
      </c>
      <c r="AR28" s="180">
        <f t="shared" si="4"/>
        <v>7.8431372549019607E-2</v>
      </c>
      <c r="AS28" s="51" t="str">
        <f t="shared" si="5"/>
        <v/>
      </c>
      <c r="AT28" s="181">
        <f>'Indicator Date hidden2'!BB27</f>
        <v>0.19565217391304349</v>
      </c>
      <c r="AU28" s="187"/>
    </row>
    <row r="29" spans="1:47" ht="15.75" thickBot="1" x14ac:dyDescent="0.3">
      <c r="A29" s="130" t="s">
        <v>49</v>
      </c>
      <c r="B29" s="47" t="s">
        <v>48</v>
      </c>
      <c r="C29" s="158">
        <f>'Hazard &amp; Exposure'!AO28</f>
        <v>0.1</v>
      </c>
      <c r="D29" s="157">
        <f>'Hazard &amp; Exposure'!AP28</f>
        <v>4.5999999999999996</v>
      </c>
      <c r="E29" s="157">
        <f>'Hazard &amp; Exposure'!AQ28</f>
        <v>0</v>
      </c>
      <c r="F29" s="157">
        <f>'Hazard &amp; Exposure'!AR28</f>
        <v>0</v>
      </c>
      <c r="G29" s="157">
        <f>'Hazard &amp; Exposure'!AU28</f>
        <v>6</v>
      </c>
      <c r="H29" s="43">
        <f>'Hazard &amp; Exposure'!AV28</f>
        <v>2.6</v>
      </c>
      <c r="I29" s="157">
        <f>'Hazard &amp; Exposure'!AY28</f>
        <v>6.9</v>
      </c>
      <c r="J29" s="157">
        <f>'Hazard &amp; Exposure'!BB28</f>
        <v>0</v>
      </c>
      <c r="K29" s="43">
        <f>'Hazard &amp; Exposure'!BC28</f>
        <v>4.8</v>
      </c>
      <c r="L29" s="44">
        <f t="shared" si="0"/>
        <v>3.8</v>
      </c>
      <c r="M29" s="43">
        <f>'Hazard &amp; Exposure'!BD28</f>
        <v>6.5</v>
      </c>
      <c r="N29" s="44">
        <f t="shared" si="6"/>
        <v>5.9</v>
      </c>
      <c r="O29" s="155">
        <f>Vulnerability!E28</f>
        <v>9.4</v>
      </c>
      <c r="P29" s="153">
        <f>Vulnerability!H28</f>
        <v>5.4</v>
      </c>
      <c r="Q29" s="153">
        <f>Vulnerability!M28</f>
        <v>3.5</v>
      </c>
      <c r="R29" s="43">
        <f>Vulnerability!N28</f>
        <v>6.9</v>
      </c>
      <c r="S29" s="153">
        <f>Vulnerability!S28</f>
        <v>4.9000000000000004</v>
      </c>
      <c r="T29" s="152">
        <f>Vulnerability!W28</f>
        <v>3.7</v>
      </c>
      <c r="U29" s="152">
        <f>Vulnerability!Z28</f>
        <v>5.4</v>
      </c>
      <c r="V29" s="152">
        <f>Vulnerability!AC28</f>
        <v>0.1</v>
      </c>
      <c r="W29" s="152">
        <f>Vulnerability!AI28</f>
        <v>5.2</v>
      </c>
      <c r="X29" s="153">
        <f>Vulnerability!AJ28</f>
        <v>3.9</v>
      </c>
      <c r="Y29" s="43">
        <f>Vulnerability!AK28</f>
        <v>4.4000000000000004</v>
      </c>
      <c r="Z29" s="44">
        <f t="shared" si="1"/>
        <v>5.8</v>
      </c>
      <c r="AA29" s="43">
        <f>Vulnerability!AN28</f>
        <v>5.5</v>
      </c>
      <c r="AB29" s="44">
        <f t="shared" si="7"/>
        <v>5.7</v>
      </c>
      <c r="AC29" s="168">
        <f>'Lack of Coping Capacity'!D28</f>
        <v>3.2</v>
      </c>
      <c r="AD29" s="151">
        <f>'Lack of Coping Capacity'!G28</f>
        <v>6</v>
      </c>
      <c r="AE29" s="43">
        <f>'Lack of Coping Capacity'!H28</f>
        <v>4.5999999999999996</v>
      </c>
      <c r="AF29" s="151">
        <f>'Lack of Coping Capacity'!M28</f>
        <v>8.1</v>
      </c>
      <c r="AG29" s="151">
        <f>'Lack of Coping Capacity'!R28</f>
        <v>7</v>
      </c>
      <c r="AH29" s="151">
        <f>'Lack of Coping Capacity'!W28</f>
        <v>6.7</v>
      </c>
      <c r="AI29" s="43">
        <f>'Lack of Coping Capacity'!X28</f>
        <v>7.3</v>
      </c>
      <c r="AJ29" s="44">
        <f t="shared" si="2"/>
        <v>6.1</v>
      </c>
      <c r="AK29" s="43">
        <f>'Lack of Coping Capacity'!Y28</f>
        <v>5.5</v>
      </c>
      <c r="AL29" s="44">
        <f t="shared" si="8"/>
        <v>5.8</v>
      </c>
      <c r="AM29" s="160">
        <f t="shared" si="9"/>
        <v>5.8</v>
      </c>
      <c r="AN29" s="186" t="str">
        <f t="shared" si="10"/>
        <v>High</v>
      </c>
      <c r="AO29" s="179">
        <f t="shared" si="3"/>
        <v>21</v>
      </c>
      <c r="AP29" s="182">
        <f>VLOOKUP($B29,'Lack of Reliability Index'!$A$2:$H$192,8,FALSE)</f>
        <v>1.359477124183007</v>
      </c>
      <c r="AQ29" s="51">
        <f>'Imputed and missing data hidden'!BA27</f>
        <v>0</v>
      </c>
      <c r="AR29" s="180">
        <f t="shared" si="4"/>
        <v>0</v>
      </c>
      <c r="AS29" s="51" t="str">
        <f t="shared" si="5"/>
        <v/>
      </c>
      <c r="AT29" s="181">
        <f>'Indicator Date hidden2'!BB28</f>
        <v>0.25490196078431371</v>
      </c>
      <c r="AU29" s="187"/>
    </row>
    <row r="30" spans="1:47" ht="15.75" thickBot="1" x14ac:dyDescent="0.3">
      <c r="A30" s="130" t="s">
        <v>51</v>
      </c>
      <c r="B30" s="47" t="s">
        <v>50</v>
      </c>
      <c r="C30" s="158">
        <f>'Hazard &amp; Exposure'!AO29</f>
        <v>4</v>
      </c>
      <c r="D30" s="157">
        <f>'Hazard &amp; Exposure'!AP29</f>
        <v>3.7</v>
      </c>
      <c r="E30" s="157">
        <f>'Hazard &amp; Exposure'!AQ29</f>
        <v>0</v>
      </c>
      <c r="F30" s="157">
        <f>'Hazard &amp; Exposure'!AR29</f>
        <v>0</v>
      </c>
      <c r="G30" s="157">
        <f>'Hazard &amp; Exposure'!AU29</f>
        <v>5</v>
      </c>
      <c r="H30" s="43">
        <f>'Hazard &amp; Exposure'!AV29</f>
        <v>2.8</v>
      </c>
      <c r="I30" s="157">
        <f>'Hazard &amp; Exposure'!AY29</f>
        <v>9.1999999999999993</v>
      </c>
      <c r="J30" s="157">
        <f>'Hazard &amp; Exposure'!BB29</f>
        <v>0</v>
      </c>
      <c r="K30" s="43">
        <f>'Hazard &amp; Exposure'!BC29</f>
        <v>6.4</v>
      </c>
      <c r="L30" s="44">
        <f t="shared" si="0"/>
        <v>4.9000000000000004</v>
      </c>
      <c r="M30" s="43">
        <f>'Hazard &amp; Exposure'!BD29</f>
        <v>6.1</v>
      </c>
      <c r="N30" s="44">
        <f t="shared" si="6"/>
        <v>5.8</v>
      </c>
      <c r="O30" s="155">
        <f>Vulnerability!E29</f>
        <v>9.1999999999999993</v>
      </c>
      <c r="P30" s="153">
        <f>Vulnerability!H29</f>
        <v>4.2</v>
      </c>
      <c r="Q30" s="153">
        <f>Vulnerability!M29</f>
        <v>5.9</v>
      </c>
      <c r="R30" s="43">
        <f>Vulnerability!N29</f>
        <v>7.1</v>
      </c>
      <c r="S30" s="153">
        <f>Vulnerability!S29</f>
        <v>7.1</v>
      </c>
      <c r="T30" s="152">
        <f>Vulnerability!W29</f>
        <v>3.2</v>
      </c>
      <c r="U30" s="152">
        <f>Vulnerability!Z29</f>
        <v>6</v>
      </c>
      <c r="V30" s="152">
        <f>Vulnerability!AC29</f>
        <v>0.1</v>
      </c>
      <c r="W30" s="152">
        <f>Vulnerability!AI29</f>
        <v>8</v>
      </c>
      <c r="X30" s="153">
        <f>Vulnerability!AJ29</f>
        <v>5</v>
      </c>
      <c r="Y30" s="43">
        <f>Vulnerability!AK29</f>
        <v>6.2</v>
      </c>
      <c r="Z30" s="44">
        <f t="shared" si="1"/>
        <v>6.7</v>
      </c>
      <c r="AA30" s="43">
        <f>Vulnerability!AN29</f>
        <v>5.7</v>
      </c>
      <c r="AB30" s="44">
        <f t="shared" si="7"/>
        <v>6.2</v>
      </c>
      <c r="AC30" s="168">
        <f>'Lack of Coping Capacity'!D29</f>
        <v>4.5999999999999996</v>
      </c>
      <c r="AD30" s="151">
        <f>'Lack of Coping Capacity'!G29</f>
        <v>7.8</v>
      </c>
      <c r="AE30" s="43">
        <f>'Lack of Coping Capacity'!H29</f>
        <v>6.2</v>
      </c>
      <c r="AF30" s="151">
        <f>'Lack of Coping Capacity'!M29</f>
        <v>7.4</v>
      </c>
      <c r="AG30" s="151">
        <f>'Lack of Coping Capacity'!R29</f>
        <v>6.1</v>
      </c>
      <c r="AH30" s="151">
        <f>'Lack of Coping Capacity'!W29</f>
        <v>6.5</v>
      </c>
      <c r="AI30" s="43">
        <f>'Lack of Coping Capacity'!X29</f>
        <v>6.7</v>
      </c>
      <c r="AJ30" s="44">
        <f t="shared" si="2"/>
        <v>6.5</v>
      </c>
      <c r="AK30" s="43">
        <f>'Lack of Coping Capacity'!Y29</f>
        <v>7.5</v>
      </c>
      <c r="AL30" s="44">
        <f t="shared" si="8"/>
        <v>7</v>
      </c>
      <c r="AM30" s="160">
        <f t="shared" si="9"/>
        <v>6.3</v>
      </c>
      <c r="AN30" s="186" t="str">
        <f t="shared" si="10"/>
        <v>High</v>
      </c>
      <c r="AO30" s="179">
        <f t="shared" si="3"/>
        <v>9</v>
      </c>
      <c r="AP30" s="182">
        <f>VLOOKUP($B30,'Lack of Reliability Index'!$A$2:$H$192,8,FALSE)</f>
        <v>2.4000000000000004</v>
      </c>
      <c r="AQ30" s="51">
        <f>'Imputed and missing data hidden'!BA28</f>
        <v>3</v>
      </c>
      <c r="AR30" s="180">
        <f t="shared" si="4"/>
        <v>5.8823529411764705E-2</v>
      </c>
      <c r="AS30" s="51" t="str">
        <f t="shared" si="5"/>
        <v/>
      </c>
      <c r="AT30" s="181">
        <f>'Indicator Date hidden2'!BB29</f>
        <v>0.3</v>
      </c>
      <c r="AU30" s="187"/>
    </row>
    <row r="31" spans="1:47" ht="15.75" thickBot="1" x14ac:dyDescent="0.3">
      <c r="A31" s="130" t="s">
        <v>842</v>
      </c>
      <c r="B31" s="47" t="s">
        <v>58</v>
      </c>
      <c r="C31" s="158">
        <f>'Hazard &amp; Exposure'!AO30</f>
        <v>0.1</v>
      </c>
      <c r="D31" s="157">
        <f>'Hazard &amp; Exposure'!AP30</f>
        <v>0.1</v>
      </c>
      <c r="E31" s="157">
        <f>'Hazard &amp; Exposure'!AQ30</f>
        <v>0</v>
      </c>
      <c r="F31" s="157">
        <f>'Hazard &amp; Exposure'!AR30</f>
        <v>0</v>
      </c>
      <c r="G31" s="157">
        <f>'Hazard &amp; Exposure'!AU30</f>
        <v>6.6</v>
      </c>
      <c r="H31" s="43">
        <f>'Hazard &amp; Exposure'!AV30</f>
        <v>1.9</v>
      </c>
      <c r="I31" s="157">
        <f>'Hazard &amp; Exposure'!AY30</f>
        <v>0.1</v>
      </c>
      <c r="J31" s="157">
        <f>'Hazard &amp; Exposure'!BB30</f>
        <v>0</v>
      </c>
      <c r="K31" s="43">
        <f>'Hazard &amp; Exposure'!BC30</f>
        <v>0.1</v>
      </c>
      <c r="L31" s="44">
        <f t="shared" si="0"/>
        <v>1</v>
      </c>
      <c r="M31" s="43">
        <f>'Hazard &amp; Exposure'!BD30</f>
        <v>4.3</v>
      </c>
      <c r="N31" s="44">
        <f t="shared" si="6"/>
        <v>3.6</v>
      </c>
      <c r="O31" s="155">
        <f>Vulnerability!E30</f>
        <v>4.5999999999999996</v>
      </c>
      <c r="P31" s="153">
        <f>Vulnerability!H30</f>
        <v>5.5</v>
      </c>
      <c r="Q31" s="153">
        <f>Vulnerability!M30</f>
        <v>5.8</v>
      </c>
      <c r="R31" s="43">
        <f>Vulnerability!N30</f>
        <v>5.0999999999999996</v>
      </c>
      <c r="S31" s="153">
        <f>Vulnerability!S30</f>
        <v>0</v>
      </c>
      <c r="T31" s="152">
        <f>Vulnerability!W30</f>
        <v>1.4</v>
      </c>
      <c r="U31" s="152">
        <f>Vulnerability!Z30</f>
        <v>1.6</v>
      </c>
      <c r="V31" s="152">
        <f>Vulnerability!AC30</f>
        <v>0</v>
      </c>
      <c r="W31" s="152">
        <f>Vulnerability!AI30</f>
        <v>4.3</v>
      </c>
      <c r="X31" s="153">
        <f>Vulnerability!AJ30</f>
        <v>2</v>
      </c>
      <c r="Y31" s="43">
        <f>Vulnerability!AK30</f>
        <v>1</v>
      </c>
      <c r="Z31" s="44">
        <f t="shared" si="1"/>
        <v>3.3</v>
      </c>
      <c r="AA31" s="43">
        <f>Vulnerability!AN30</f>
        <v>4.8</v>
      </c>
      <c r="AB31" s="44">
        <f t="shared" si="7"/>
        <v>4.0999999999999996</v>
      </c>
      <c r="AC31" s="168">
        <f>'Lack of Coping Capacity'!D30</f>
        <v>3.4</v>
      </c>
      <c r="AD31" s="151">
        <f>'Lack of Coping Capacity'!G30</f>
        <v>4.7</v>
      </c>
      <c r="AE31" s="43">
        <f>'Lack of Coping Capacity'!H30</f>
        <v>4.0999999999999996</v>
      </c>
      <c r="AF31" s="151">
        <f>'Lack of Coping Capacity'!M30</f>
        <v>3.2</v>
      </c>
      <c r="AG31" s="151">
        <f>'Lack of Coping Capacity'!R30</f>
        <v>3</v>
      </c>
      <c r="AH31" s="151">
        <f>'Lack of Coping Capacity'!W30</f>
        <v>5.2</v>
      </c>
      <c r="AI31" s="43">
        <f>'Lack of Coping Capacity'!X30</f>
        <v>3.8</v>
      </c>
      <c r="AJ31" s="44">
        <f t="shared" si="2"/>
        <v>4</v>
      </c>
      <c r="AK31" s="43">
        <f>'Lack of Coping Capacity'!Y30</f>
        <v>3.5</v>
      </c>
      <c r="AL31" s="44">
        <f t="shared" si="8"/>
        <v>3.8</v>
      </c>
      <c r="AM31" s="160">
        <f t="shared" si="9"/>
        <v>3.8</v>
      </c>
      <c r="AN31" s="186" t="str">
        <f t="shared" si="10"/>
        <v>Medium</v>
      </c>
      <c r="AO31" s="179">
        <f t="shared" si="3"/>
        <v>97</v>
      </c>
      <c r="AP31" s="182">
        <f>VLOOKUP($B31,'Lack of Reliability Index'!$A$2:$H$192,8,FALSE)</f>
        <v>2.5021276595744677</v>
      </c>
      <c r="AQ31" s="51">
        <f>'Imputed and missing data hidden'!BA29</f>
        <v>3</v>
      </c>
      <c r="AR31" s="180">
        <f t="shared" si="4"/>
        <v>5.8823529411764705E-2</v>
      </c>
      <c r="AS31" s="51" t="str">
        <f t="shared" si="5"/>
        <v/>
      </c>
      <c r="AT31" s="181">
        <f>'Indicator Date hidden2'!BB30</f>
        <v>0.31914893617021278</v>
      </c>
      <c r="AU31" s="187"/>
    </row>
    <row r="32" spans="1:47" ht="15.75" thickBot="1" x14ac:dyDescent="0.3">
      <c r="A32" s="130" t="s">
        <v>53</v>
      </c>
      <c r="B32" s="47" t="s">
        <v>52</v>
      </c>
      <c r="C32" s="158">
        <f>'Hazard &amp; Exposure'!AO31</f>
        <v>0.1</v>
      </c>
      <c r="D32" s="157">
        <f>'Hazard &amp; Exposure'!AP31</f>
        <v>9.5</v>
      </c>
      <c r="E32" s="157">
        <f>'Hazard &amp; Exposure'!AQ31</f>
        <v>5.2</v>
      </c>
      <c r="F32" s="157">
        <f>'Hazard &amp; Exposure'!AR31</f>
        <v>4</v>
      </c>
      <c r="G32" s="157">
        <f>'Hazard &amp; Exposure'!AU31</f>
        <v>4.7</v>
      </c>
      <c r="H32" s="43">
        <f>'Hazard &amp; Exposure'!AV31</f>
        <v>5.7</v>
      </c>
      <c r="I32" s="157">
        <f>'Hazard &amp; Exposure'!AY31</f>
        <v>4.3</v>
      </c>
      <c r="J32" s="157">
        <f>'Hazard &amp; Exposure'!BB31</f>
        <v>0</v>
      </c>
      <c r="K32" s="43">
        <f>'Hazard &amp; Exposure'!BC31</f>
        <v>3</v>
      </c>
      <c r="L32" s="44">
        <f t="shared" si="0"/>
        <v>4.5</v>
      </c>
      <c r="M32" s="43">
        <f>'Hazard &amp; Exposure'!BD31</f>
        <v>6.3</v>
      </c>
      <c r="N32" s="44">
        <f t="shared" si="6"/>
        <v>5.9</v>
      </c>
      <c r="O32" s="155">
        <f>Vulnerability!E31</f>
        <v>7.2</v>
      </c>
      <c r="P32" s="153">
        <f>Vulnerability!H31</f>
        <v>3.9</v>
      </c>
      <c r="Q32" s="153">
        <f>Vulnerability!M31</f>
        <v>1.9</v>
      </c>
      <c r="R32" s="43">
        <f>Vulnerability!N31</f>
        <v>5.0999999999999996</v>
      </c>
      <c r="S32" s="153">
        <f>Vulnerability!S31</f>
        <v>0</v>
      </c>
      <c r="T32" s="152">
        <f>Vulnerability!W31</f>
        <v>2.6</v>
      </c>
      <c r="U32" s="152">
        <f>Vulnerability!Z31</f>
        <v>3.9</v>
      </c>
      <c r="V32" s="152">
        <f>Vulnerability!AC31</f>
        <v>3.9</v>
      </c>
      <c r="W32" s="152">
        <f>Vulnerability!AI31</f>
        <v>5</v>
      </c>
      <c r="X32" s="153">
        <f>Vulnerability!AJ31</f>
        <v>3.9</v>
      </c>
      <c r="Y32" s="43">
        <f>Vulnerability!AK31</f>
        <v>2.2000000000000002</v>
      </c>
      <c r="Z32" s="44">
        <f t="shared" si="1"/>
        <v>3.8</v>
      </c>
      <c r="AA32" s="43">
        <f>Vulnerability!AN31</f>
        <v>5.0999999999999996</v>
      </c>
      <c r="AB32" s="44">
        <f t="shared" si="7"/>
        <v>4.5</v>
      </c>
      <c r="AC32" s="168">
        <f>'Lack of Coping Capacity'!D31</f>
        <v>6.8</v>
      </c>
      <c r="AD32" s="151">
        <f>'Lack of Coping Capacity'!G31</f>
        <v>7.2</v>
      </c>
      <c r="AE32" s="43">
        <f>'Lack of Coping Capacity'!H31</f>
        <v>7</v>
      </c>
      <c r="AF32" s="151">
        <f>'Lack of Coping Capacity'!M31</f>
        <v>5.3</v>
      </c>
      <c r="AG32" s="151">
        <f>'Lack of Coping Capacity'!R31</f>
        <v>6.5</v>
      </c>
      <c r="AH32" s="151">
        <f>'Lack of Coping Capacity'!W31</f>
        <v>6.4</v>
      </c>
      <c r="AI32" s="43">
        <f>'Lack of Coping Capacity'!X31</f>
        <v>6.1</v>
      </c>
      <c r="AJ32" s="44">
        <f t="shared" si="2"/>
        <v>6.6</v>
      </c>
      <c r="AK32" s="43">
        <f>'Lack of Coping Capacity'!Y31</f>
        <v>1.9</v>
      </c>
      <c r="AL32" s="44">
        <f t="shared" si="8"/>
        <v>4.7</v>
      </c>
      <c r="AM32" s="160">
        <f t="shared" si="9"/>
        <v>5</v>
      </c>
      <c r="AN32" s="186" t="str">
        <f t="shared" si="10"/>
        <v>High</v>
      </c>
      <c r="AO32" s="179">
        <f t="shared" si="3"/>
        <v>49</v>
      </c>
      <c r="AP32" s="182">
        <f>VLOOKUP($B32,'Lack of Reliability Index'!$A$2:$H$192,8,FALSE)</f>
        <v>2.1333333333333337</v>
      </c>
      <c r="AQ32" s="51">
        <f>'Imputed and missing data hidden'!BA30</f>
        <v>0</v>
      </c>
      <c r="AR32" s="180">
        <f t="shared" si="4"/>
        <v>0</v>
      </c>
      <c r="AS32" s="51" t="str">
        <f t="shared" si="5"/>
        <v/>
      </c>
      <c r="AT32" s="181">
        <f>'Indicator Date hidden2'!BB31</f>
        <v>0.4</v>
      </c>
      <c r="AU32" s="187"/>
    </row>
    <row r="33" spans="1:47" ht="15.75" thickBot="1" x14ac:dyDescent="0.3">
      <c r="A33" s="130" t="s">
        <v>55</v>
      </c>
      <c r="B33" s="47" t="s">
        <v>54</v>
      </c>
      <c r="C33" s="158">
        <f>'Hazard &amp; Exposure'!AO32</f>
        <v>0.7</v>
      </c>
      <c r="D33" s="157">
        <f>'Hazard &amp; Exposure'!AP32</f>
        <v>6</v>
      </c>
      <c r="E33" s="157">
        <f>'Hazard &amp; Exposure'!AQ32</f>
        <v>0</v>
      </c>
      <c r="F33" s="157">
        <f>'Hazard &amp; Exposure'!AR32</f>
        <v>0</v>
      </c>
      <c r="G33" s="157">
        <f>'Hazard &amp; Exposure'!AU32</f>
        <v>3.1</v>
      </c>
      <c r="H33" s="43">
        <f>'Hazard &amp; Exposure'!AV32</f>
        <v>2.2999999999999998</v>
      </c>
      <c r="I33" s="157">
        <f>'Hazard &amp; Exposure'!AY32</f>
        <v>9.6999999999999993</v>
      </c>
      <c r="J33" s="157">
        <f>'Hazard &amp; Exposure'!BB32</f>
        <v>0</v>
      </c>
      <c r="K33" s="43">
        <f>'Hazard &amp; Exposure'!BC32</f>
        <v>6.8</v>
      </c>
      <c r="L33" s="44">
        <f t="shared" si="0"/>
        <v>4.9000000000000004</v>
      </c>
      <c r="M33" s="43">
        <f>'Hazard &amp; Exposure'!BD32</f>
        <v>7</v>
      </c>
      <c r="N33" s="44">
        <f t="shared" si="6"/>
        <v>6.6</v>
      </c>
      <c r="O33" s="155">
        <f>Vulnerability!E32</f>
        <v>8</v>
      </c>
      <c r="P33" s="153">
        <f>Vulnerability!H32</f>
        <v>6.5</v>
      </c>
      <c r="Q33" s="153">
        <f>Vulnerability!M32</f>
        <v>1.4</v>
      </c>
      <c r="R33" s="43">
        <f>Vulnerability!N32</f>
        <v>6</v>
      </c>
      <c r="S33" s="153">
        <f>Vulnerability!S32</f>
        <v>8.1999999999999993</v>
      </c>
      <c r="T33" s="152">
        <f>Vulnerability!W32</f>
        <v>5.6</v>
      </c>
      <c r="U33" s="152">
        <f>Vulnerability!Z32</f>
        <v>4.8</v>
      </c>
      <c r="V33" s="152">
        <f>Vulnerability!AC32</f>
        <v>0</v>
      </c>
      <c r="W33" s="152">
        <f>Vulnerability!AI32</f>
        <v>4</v>
      </c>
      <c r="X33" s="153">
        <f>Vulnerability!AJ32</f>
        <v>3.9</v>
      </c>
      <c r="Y33" s="43">
        <f>Vulnerability!AK32</f>
        <v>6.5</v>
      </c>
      <c r="Z33" s="44">
        <f t="shared" si="1"/>
        <v>6.3</v>
      </c>
      <c r="AA33" s="43">
        <f>Vulnerability!AN32</f>
        <v>5.6</v>
      </c>
      <c r="AB33" s="44">
        <f t="shared" si="7"/>
        <v>6</v>
      </c>
      <c r="AC33" s="168">
        <f>'Lack of Coping Capacity'!D32</f>
        <v>2.6</v>
      </c>
      <c r="AD33" s="151">
        <f>'Lack of Coping Capacity'!G32</f>
        <v>7</v>
      </c>
      <c r="AE33" s="43">
        <f>'Lack of Coping Capacity'!H32</f>
        <v>4.8</v>
      </c>
      <c r="AF33" s="151">
        <f>'Lack of Coping Capacity'!M32</f>
        <v>5.9</v>
      </c>
      <c r="AG33" s="151">
        <f>'Lack of Coping Capacity'!R32</f>
        <v>6.7</v>
      </c>
      <c r="AH33" s="151">
        <f>'Lack of Coping Capacity'!W32</f>
        <v>7.9</v>
      </c>
      <c r="AI33" s="43">
        <f>'Lack of Coping Capacity'!X32</f>
        <v>6.8</v>
      </c>
      <c r="AJ33" s="44">
        <f t="shared" si="2"/>
        <v>5.9</v>
      </c>
      <c r="AK33" s="43">
        <f>'Lack of Coping Capacity'!Y32</f>
        <v>4.3</v>
      </c>
      <c r="AL33" s="44">
        <f t="shared" si="8"/>
        <v>5.2</v>
      </c>
      <c r="AM33" s="160">
        <f t="shared" si="9"/>
        <v>5.9</v>
      </c>
      <c r="AN33" s="186" t="str">
        <f t="shared" si="10"/>
        <v>High</v>
      </c>
      <c r="AO33" s="179">
        <f t="shared" si="3"/>
        <v>18</v>
      </c>
      <c r="AP33" s="182">
        <f>VLOOKUP($B33,'Lack of Reliability Index'!$A$2:$H$192,8,FALSE)</f>
        <v>1.9869281045751634</v>
      </c>
      <c r="AQ33" s="51">
        <f>'Imputed and missing data hidden'!BA31</f>
        <v>0</v>
      </c>
      <c r="AR33" s="180">
        <f t="shared" si="4"/>
        <v>0</v>
      </c>
      <c r="AS33" s="51" t="str">
        <f t="shared" si="5"/>
        <v/>
      </c>
      <c r="AT33" s="181">
        <f>'Indicator Date hidden2'!BB32</f>
        <v>0.37254901960784315</v>
      </c>
      <c r="AU33" s="187"/>
    </row>
    <row r="34" spans="1:47" ht="15.75" thickBot="1" x14ac:dyDescent="0.3">
      <c r="A34" s="130" t="s">
        <v>57</v>
      </c>
      <c r="B34" s="47" t="s">
        <v>56</v>
      </c>
      <c r="C34" s="158">
        <f>'Hazard &amp; Exposure'!AO33</f>
        <v>4.8</v>
      </c>
      <c r="D34" s="157">
        <f>'Hazard &amp; Exposure'!AP33</f>
        <v>5.2</v>
      </c>
      <c r="E34" s="157">
        <f>'Hazard &amp; Exposure'!AQ33</f>
        <v>6.9</v>
      </c>
      <c r="F34" s="157">
        <f>'Hazard &amp; Exposure'!AR33</f>
        <v>2.6</v>
      </c>
      <c r="G34" s="157">
        <f>'Hazard &amp; Exposure'!AU33</f>
        <v>4.8</v>
      </c>
      <c r="H34" s="43">
        <f>'Hazard &amp; Exposure'!AV33</f>
        <v>5</v>
      </c>
      <c r="I34" s="157">
        <f>'Hazard &amp; Exposure'!AY33</f>
        <v>0.6</v>
      </c>
      <c r="J34" s="157">
        <f>'Hazard &amp; Exposure'!BB33</f>
        <v>0</v>
      </c>
      <c r="K34" s="43">
        <f>'Hazard &amp; Exposure'!BC33</f>
        <v>0.4</v>
      </c>
      <c r="L34" s="44">
        <f t="shared" si="0"/>
        <v>3</v>
      </c>
      <c r="M34" s="43">
        <f>'Hazard &amp; Exposure'!BD33</f>
        <v>2.4</v>
      </c>
      <c r="N34" s="44">
        <f t="shared" si="6"/>
        <v>2.6</v>
      </c>
      <c r="O34" s="155">
        <f>Vulnerability!E33</f>
        <v>0.5</v>
      </c>
      <c r="P34" s="153">
        <f>Vulnerability!H33</f>
        <v>1.8</v>
      </c>
      <c r="Q34" s="153">
        <f>Vulnerability!M33</f>
        <v>0</v>
      </c>
      <c r="R34" s="43">
        <f>Vulnerability!N33</f>
        <v>0.7</v>
      </c>
      <c r="S34" s="153">
        <f>Vulnerability!S33</f>
        <v>5.4</v>
      </c>
      <c r="T34" s="152">
        <f>Vulnerability!W33</f>
        <v>0.1</v>
      </c>
      <c r="U34" s="152">
        <f>Vulnerability!Z33</f>
        <v>0.4</v>
      </c>
      <c r="V34" s="152">
        <f>Vulnerability!AC33</f>
        <v>0.1</v>
      </c>
      <c r="W34" s="152">
        <f>Vulnerability!AI33</f>
        <v>0.8</v>
      </c>
      <c r="X34" s="153">
        <f>Vulnerability!AJ33</f>
        <v>0.4</v>
      </c>
      <c r="Y34" s="43">
        <f>Vulnerability!AK33</f>
        <v>3.3</v>
      </c>
      <c r="Z34" s="44">
        <f t="shared" si="1"/>
        <v>2.1</v>
      </c>
      <c r="AA34" s="43">
        <f>Vulnerability!AN33</f>
        <v>6.5</v>
      </c>
      <c r="AB34" s="44">
        <f t="shared" si="7"/>
        <v>4.7</v>
      </c>
      <c r="AC34" s="168">
        <f>'Lack of Coping Capacity'!D33</f>
        <v>2.8</v>
      </c>
      <c r="AD34" s="151">
        <f>'Lack of Coping Capacity'!G33</f>
        <v>1.6</v>
      </c>
      <c r="AE34" s="43">
        <f>'Lack of Coping Capacity'!H33</f>
        <v>2.2000000000000002</v>
      </c>
      <c r="AF34" s="151">
        <f>'Lack of Coping Capacity'!M33</f>
        <v>2.4</v>
      </c>
      <c r="AG34" s="151">
        <f>'Lack of Coping Capacity'!R33</f>
        <v>2.9</v>
      </c>
      <c r="AH34" s="151">
        <f>'Lack of Coping Capacity'!W33</f>
        <v>1.8</v>
      </c>
      <c r="AI34" s="43">
        <f>'Lack of Coping Capacity'!X33</f>
        <v>2.4</v>
      </c>
      <c r="AJ34" s="44">
        <f t="shared" si="2"/>
        <v>2.2999999999999998</v>
      </c>
      <c r="AK34" s="43">
        <f>'Lack of Coping Capacity'!Y33</f>
        <v>0</v>
      </c>
      <c r="AL34" s="44">
        <f t="shared" si="8"/>
        <v>1.2</v>
      </c>
      <c r="AM34" s="160">
        <f t="shared" si="9"/>
        <v>2.4</v>
      </c>
      <c r="AN34" s="186" t="str">
        <f t="shared" si="10"/>
        <v>Low</v>
      </c>
      <c r="AO34" s="179">
        <f t="shared" si="3"/>
        <v>166</v>
      </c>
      <c r="AP34" s="182">
        <f>VLOOKUP($B34,'Lack of Reliability Index'!$A$2:$H$192,8,FALSE)</f>
        <v>3.5393939393939391</v>
      </c>
      <c r="AQ34" s="51">
        <f>'Imputed and missing data hidden'!BA32</f>
        <v>6</v>
      </c>
      <c r="AR34" s="180">
        <f t="shared" si="4"/>
        <v>0.11764705882352941</v>
      </c>
      <c r="AS34" s="51" t="str">
        <f t="shared" si="5"/>
        <v/>
      </c>
      <c r="AT34" s="181">
        <f>'Indicator Date hidden2'!BB33</f>
        <v>0.36363636363636365</v>
      </c>
      <c r="AU34" s="187"/>
    </row>
    <row r="35" spans="1:47" ht="15.75" thickBot="1" x14ac:dyDescent="0.3">
      <c r="A35" s="130" t="s">
        <v>60</v>
      </c>
      <c r="B35" s="47" t="s">
        <v>59</v>
      </c>
      <c r="C35" s="158">
        <f>'Hazard &amp; Exposure'!AO34</f>
        <v>0.6</v>
      </c>
      <c r="D35" s="157">
        <f>'Hazard &amp; Exposure'!AP34</f>
        <v>5.8</v>
      </c>
      <c r="E35" s="157">
        <f>'Hazard &amp; Exposure'!AQ34</f>
        <v>0</v>
      </c>
      <c r="F35" s="157">
        <f>'Hazard &amp; Exposure'!AR34</f>
        <v>0</v>
      </c>
      <c r="G35" s="157">
        <f>'Hazard &amp; Exposure'!AU34</f>
        <v>0.5</v>
      </c>
      <c r="H35" s="43">
        <f>'Hazard &amp; Exposure'!AV34</f>
        <v>1.7</v>
      </c>
      <c r="I35" s="157">
        <f>'Hazard &amp; Exposure'!AY34</f>
        <v>10</v>
      </c>
      <c r="J35" s="157">
        <f>'Hazard &amp; Exposure'!BB34</f>
        <v>10</v>
      </c>
      <c r="K35" s="43">
        <f>'Hazard &amp; Exposure'!BC34</f>
        <v>10</v>
      </c>
      <c r="L35" s="44">
        <f t="shared" si="0"/>
        <v>7.9</v>
      </c>
      <c r="M35" s="43">
        <f>'Hazard &amp; Exposure'!BD34</f>
        <v>6.7</v>
      </c>
      <c r="N35" s="44">
        <f t="shared" si="6"/>
        <v>7</v>
      </c>
      <c r="O35" s="155">
        <f>Vulnerability!E34</f>
        <v>9.5</v>
      </c>
      <c r="P35" s="153">
        <f>Vulnerability!H34</f>
        <v>8.1999999999999993</v>
      </c>
      <c r="Q35" s="153">
        <f>Vulnerability!M34</f>
        <v>7.7</v>
      </c>
      <c r="R35" s="43">
        <f>Vulnerability!N34</f>
        <v>8.6999999999999993</v>
      </c>
      <c r="S35" s="153">
        <f>Vulnerability!S34</f>
        <v>9.8000000000000007</v>
      </c>
      <c r="T35" s="152">
        <f>Vulnerability!W34</f>
        <v>8.3000000000000007</v>
      </c>
      <c r="U35" s="152">
        <f>Vulnerability!Z34</f>
        <v>7.4</v>
      </c>
      <c r="V35" s="152">
        <f>Vulnerability!AC34</f>
        <v>0.1</v>
      </c>
      <c r="W35" s="152">
        <f>Vulnerability!AI34</f>
        <v>9.6999999999999993</v>
      </c>
      <c r="X35" s="153">
        <f>Vulnerability!AJ34</f>
        <v>7.5</v>
      </c>
      <c r="Y35" s="43">
        <f>Vulnerability!AK34</f>
        <v>8.9</v>
      </c>
      <c r="Z35" s="44">
        <f t="shared" si="1"/>
        <v>8.8000000000000007</v>
      </c>
      <c r="AA35" s="43">
        <f>Vulnerability!AN34</f>
        <v>5.9</v>
      </c>
      <c r="AB35" s="44">
        <f t="shared" si="7"/>
        <v>7.6</v>
      </c>
      <c r="AC35" s="168" t="str">
        <f>'Lack of Coping Capacity'!D34</f>
        <v>x</v>
      </c>
      <c r="AD35" s="151">
        <f>'Lack of Coping Capacity'!G34</f>
        <v>8.1</v>
      </c>
      <c r="AE35" s="43">
        <f>'Lack of Coping Capacity'!H34</f>
        <v>8.1</v>
      </c>
      <c r="AF35" s="151">
        <f>'Lack of Coping Capacity'!M34</f>
        <v>9.1</v>
      </c>
      <c r="AG35" s="151">
        <f>'Lack of Coping Capacity'!R34</f>
        <v>8.1999999999999993</v>
      </c>
      <c r="AH35" s="151">
        <f>'Lack of Coping Capacity'!W34</f>
        <v>9.9</v>
      </c>
      <c r="AI35" s="43">
        <f>'Lack of Coping Capacity'!X34</f>
        <v>9.1</v>
      </c>
      <c r="AJ35" s="44">
        <f t="shared" si="2"/>
        <v>8.6999999999999993</v>
      </c>
      <c r="AK35" s="43">
        <f>'Lack of Coping Capacity'!Y34</f>
        <v>7.3</v>
      </c>
      <c r="AL35" s="44">
        <f t="shared" si="8"/>
        <v>8.1</v>
      </c>
      <c r="AM35" s="160">
        <f t="shared" si="9"/>
        <v>7.6</v>
      </c>
      <c r="AN35" s="186" t="str">
        <f t="shared" si="10"/>
        <v>Very High</v>
      </c>
      <c r="AO35" s="179">
        <f t="shared" si="3"/>
        <v>2</v>
      </c>
      <c r="AP35" s="182">
        <f>VLOOKUP($B35,'Lack of Reliability Index'!$A$2:$H$192,8,FALSE)</f>
        <v>4.6879432624113484</v>
      </c>
      <c r="AQ35" s="51">
        <f>'Imputed and missing data hidden'!BA33</f>
        <v>3</v>
      </c>
      <c r="AR35" s="180">
        <f t="shared" si="4"/>
        <v>5.8823529411764705E-2</v>
      </c>
      <c r="AS35" s="51" t="str">
        <f t="shared" si="5"/>
        <v>YES</v>
      </c>
      <c r="AT35" s="181">
        <f>'Indicator Date hidden2'!BB34</f>
        <v>0.55319148936170215</v>
      </c>
      <c r="AU35" s="187"/>
    </row>
    <row r="36" spans="1:47" ht="15.75" thickBot="1" x14ac:dyDescent="0.3">
      <c r="A36" s="130" t="s">
        <v>62</v>
      </c>
      <c r="B36" s="47" t="s">
        <v>61</v>
      </c>
      <c r="C36" s="158">
        <f>'Hazard &amp; Exposure'!AO35</f>
        <v>0.1</v>
      </c>
      <c r="D36" s="157">
        <f>'Hazard &amp; Exposure'!AP35</f>
        <v>7.5</v>
      </c>
      <c r="E36" s="157">
        <f>'Hazard &amp; Exposure'!AQ35</f>
        <v>0</v>
      </c>
      <c r="F36" s="157">
        <f>'Hazard &amp; Exposure'!AR35</f>
        <v>0</v>
      </c>
      <c r="G36" s="157">
        <f>'Hazard &amp; Exposure'!AU35</f>
        <v>5.4</v>
      </c>
      <c r="H36" s="43">
        <f>'Hazard &amp; Exposure'!AV35</f>
        <v>3.4</v>
      </c>
      <c r="I36" s="157">
        <f>'Hazard &amp; Exposure'!AY35</f>
        <v>10</v>
      </c>
      <c r="J36" s="157">
        <f>'Hazard &amp; Exposure'!BB35</f>
        <v>0</v>
      </c>
      <c r="K36" s="43">
        <f>'Hazard &amp; Exposure'!BC35</f>
        <v>7</v>
      </c>
      <c r="L36" s="44">
        <f t="shared" ref="L36:L67" si="11">ROUND((10-GEOMEAN(((10-H36)/10*9+1),((10-K36)/10*9+1)))/9*10,1)</f>
        <v>5.5</v>
      </c>
      <c r="M36" s="43">
        <f>'Hazard &amp; Exposure'!BD35</f>
        <v>6.3</v>
      </c>
      <c r="N36" s="44">
        <f t="shared" si="6"/>
        <v>6.1</v>
      </c>
      <c r="O36" s="155">
        <f>Vulnerability!E35</f>
        <v>9.4</v>
      </c>
      <c r="P36" s="153">
        <f>Vulnerability!H35</f>
        <v>7</v>
      </c>
      <c r="Q36" s="153">
        <f>Vulnerability!M35</f>
        <v>3</v>
      </c>
      <c r="R36" s="43">
        <f>Vulnerability!N35</f>
        <v>7.2</v>
      </c>
      <c r="S36" s="153">
        <f>Vulnerability!S35</f>
        <v>8.6</v>
      </c>
      <c r="T36" s="152">
        <f>Vulnerability!W35</f>
        <v>5.0999999999999996</v>
      </c>
      <c r="U36" s="152">
        <f>Vulnerability!Z35</f>
        <v>8.1</v>
      </c>
      <c r="V36" s="152">
        <f>Vulnerability!AC35</f>
        <v>6.3</v>
      </c>
      <c r="W36" s="152">
        <f>Vulnerability!AI35</f>
        <v>7.8</v>
      </c>
      <c r="X36" s="153">
        <f>Vulnerability!AJ35</f>
        <v>7</v>
      </c>
      <c r="Y36" s="43">
        <f>Vulnerability!AK35</f>
        <v>7.9</v>
      </c>
      <c r="Z36" s="44">
        <f t="shared" ref="Z36:Z67" si="12">ROUND((10-GEOMEAN(((10-R36)/10*9+1),((10-Y36)/10*9+1)))/9*10,1)</f>
        <v>7.6</v>
      </c>
      <c r="AA36" s="43">
        <f>Vulnerability!AN35</f>
        <v>5.4</v>
      </c>
      <c r="AB36" s="44">
        <f t="shared" si="7"/>
        <v>6.6</v>
      </c>
      <c r="AC36" s="168" t="str">
        <f>'Lack of Coping Capacity'!D35</f>
        <v>x</v>
      </c>
      <c r="AD36" s="151">
        <f>'Lack of Coping Capacity'!G35</f>
        <v>8</v>
      </c>
      <c r="AE36" s="43">
        <f>'Lack of Coping Capacity'!H35</f>
        <v>8</v>
      </c>
      <c r="AF36" s="151">
        <f>'Lack of Coping Capacity'!M35</f>
        <v>9.1999999999999993</v>
      </c>
      <c r="AG36" s="151">
        <f>'Lack of Coping Capacity'!R35</f>
        <v>9.8000000000000007</v>
      </c>
      <c r="AH36" s="151">
        <f>'Lack of Coping Capacity'!W35</f>
        <v>9.8000000000000007</v>
      </c>
      <c r="AI36" s="43">
        <f>'Lack of Coping Capacity'!X35</f>
        <v>9.6</v>
      </c>
      <c r="AJ36" s="44">
        <f t="shared" ref="AJ36:AJ67" si="13">ROUND((10-GEOMEAN(((10-AE36)/10*9+1),((10-AI36)/10*9+1)))/9*10,1)</f>
        <v>8.9</v>
      </c>
      <c r="AK36" s="43">
        <f>'Lack of Coping Capacity'!Y35</f>
        <v>5.6</v>
      </c>
      <c r="AL36" s="44">
        <f t="shared" si="8"/>
        <v>7.6</v>
      </c>
      <c r="AM36" s="160">
        <f t="shared" si="9"/>
        <v>6.7</v>
      </c>
      <c r="AN36" s="186" t="str">
        <f t="shared" si="10"/>
        <v>Very High</v>
      </c>
      <c r="AO36" s="179">
        <f t="shared" ref="AO36:AO67" si="14">_xlfn.RANK.EQ(AM36,AM$4:AM$194)</f>
        <v>4</v>
      </c>
      <c r="AP36" s="182">
        <f>VLOOKUP($B36,'Lack of Reliability Index'!$A$2:$H$192,8,FALSE)</f>
        <v>2.0482269503546089</v>
      </c>
      <c r="AQ36" s="51">
        <f>'Imputed and missing data hidden'!BA34</f>
        <v>3</v>
      </c>
      <c r="AR36" s="180">
        <f t="shared" ref="AR36:AR67" si="15">AQ36/51</f>
        <v>5.8823529411764705E-2</v>
      </c>
      <c r="AS36" s="51" t="str">
        <f t="shared" ref="AS36:AS67" si="16">IF(J36&gt;=7,"YES","")</f>
        <v/>
      </c>
      <c r="AT36" s="181">
        <f>'Indicator Date hidden2'!BB35</f>
        <v>0.23404255319148937</v>
      </c>
      <c r="AU36" s="187"/>
    </row>
    <row r="37" spans="1:47" ht="15.75" thickBot="1" x14ac:dyDescent="0.3">
      <c r="A37" s="130" t="s">
        <v>64</v>
      </c>
      <c r="B37" s="47" t="s">
        <v>63</v>
      </c>
      <c r="C37" s="158">
        <f>'Hazard &amp; Exposure'!AO36</f>
        <v>9.8000000000000007</v>
      </c>
      <c r="D37" s="157">
        <f>'Hazard &amp; Exposure'!AP36</f>
        <v>5.6</v>
      </c>
      <c r="E37" s="157">
        <f>'Hazard &amp; Exposure'!AQ36</f>
        <v>9.1</v>
      </c>
      <c r="F37" s="157">
        <f>'Hazard &amp; Exposure'!AR36</f>
        <v>0</v>
      </c>
      <c r="G37" s="157">
        <f>'Hazard &amp; Exposure'!AU36</f>
        <v>0.3</v>
      </c>
      <c r="H37" s="43">
        <f>'Hazard &amp; Exposure'!AV36</f>
        <v>6.7</v>
      </c>
      <c r="I37" s="157">
        <f>'Hazard &amp; Exposure'!AY36</f>
        <v>2.9</v>
      </c>
      <c r="J37" s="157">
        <f>'Hazard &amp; Exposure'!BB36</f>
        <v>0</v>
      </c>
      <c r="K37" s="43">
        <f>'Hazard &amp; Exposure'!BC36</f>
        <v>2</v>
      </c>
      <c r="L37" s="44">
        <f t="shared" si="11"/>
        <v>4.8</v>
      </c>
      <c r="M37" s="43">
        <f>'Hazard &amp; Exposure'!BD36</f>
        <v>1.8</v>
      </c>
      <c r="N37" s="44">
        <f t="shared" si="6"/>
        <v>2.7</v>
      </c>
      <c r="O37" s="155">
        <f>Vulnerability!E36</f>
        <v>1.6</v>
      </c>
      <c r="P37" s="153">
        <f>Vulnerability!H36</f>
        <v>5.4</v>
      </c>
      <c r="Q37" s="153">
        <f>Vulnerability!M36</f>
        <v>0.1</v>
      </c>
      <c r="R37" s="43">
        <f>Vulnerability!N36</f>
        <v>2.2000000000000002</v>
      </c>
      <c r="S37" s="153">
        <f>Vulnerability!S36</f>
        <v>1.4</v>
      </c>
      <c r="T37" s="152">
        <f>Vulnerability!W36</f>
        <v>0.7</v>
      </c>
      <c r="U37" s="152">
        <f>Vulnerability!Z36</f>
        <v>0.4</v>
      </c>
      <c r="V37" s="152">
        <f>Vulnerability!AC36</f>
        <v>0</v>
      </c>
      <c r="W37" s="152">
        <f>Vulnerability!AI36</f>
        <v>2</v>
      </c>
      <c r="X37" s="153">
        <f>Vulnerability!AJ36</f>
        <v>0.8</v>
      </c>
      <c r="Y37" s="43">
        <f>Vulnerability!AK36</f>
        <v>1.1000000000000001</v>
      </c>
      <c r="Z37" s="44">
        <f t="shared" si="12"/>
        <v>1.7</v>
      </c>
      <c r="AA37" s="43">
        <f>Vulnerability!AN36</f>
        <v>4.5999999999999996</v>
      </c>
      <c r="AB37" s="44">
        <f t="shared" si="7"/>
        <v>3.3</v>
      </c>
      <c r="AC37" s="168">
        <f>'Lack of Coping Capacity'!D36</f>
        <v>3.2</v>
      </c>
      <c r="AD37" s="151">
        <f>'Lack of Coping Capacity'!G36</f>
        <v>3.2</v>
      </c>
      <c r="AE37" s="43">
        <f>'Lack of Coping Capacity'!H36</f>
        <v>3.2</v>
      </c>
      <c r="AF37" s="151">
        <f>'Lack of Coping Capacity'!M36</f>
        <v>2</v>
      </c>
      <c r="AG37" s="151">
        <f>'Lack of Coping Capacity'!R36</f>
        <v>2.8</v>
      </c>
      <c r="AH37" s="151">
        <f>'Lack of Coping Capacity'!W36</f>
        <v>3.2</v>
      </c>
      <c r="AI37" s="43">
        <f>'Lack of Coping Capacity'!X36</f>
        <v>2.7</v>
      </c>
      <c r="AJ37" s="44">
        <f t="shared" si="13"/>
        <v>3</v>
      </c>
      <c r="AK37" s="43">
        <f>'Lack of Coping Capacity'!Y36</f>
        <v>1.6</v>
      </c>
      <c r="AL37" s="44">
        <f t="shared" si="8"/>
        <v>2.2999999999999998</v>
      </c>
      <c r="AM37" s="160">
        <f t="shared" si="9"/>
        <v>2.7</v>
      </c>
      <c r="AN37" s="186" t="str">
        <f t="shared" si="10"/>
        <v>Low</v>
      </c>
      <c r="AO37" s="179">
        <f t="shared" si="14"/>
        <v>150</v>
      </c>
      <c r="AP37" s="182">
        <f>VLOOKUP($B37,'Lack of Reliability Index'!$A$2:$H$192,8,FALSE)</f>
        <v>2.3111111111111118</v>
      </c>
      <c r="AQ37" s="51">
        <f>'Imputed and missing data hidden'!BA35</f>
        <v>2</v>
      </c>
      <c r="AR37" s="180">
        <f t="shared" si="15"/>
        <v>3.9215686274509803E-2</v>
      </c>
      <c r="AS37" s="51" t="str">
        <f t="shared" si="16"/>
        <v/>
      </c>
      <c r="AT37" s="181">
        <f>'Indicator Date hidden2'!BB36</f>
        <v>0.33333333333333331</v>
      </c>
      <c r="AU37" s="187"/>
    </row>
    <row r="38" spans="1:47" ht="15.75" thickBot="1" x14ac:dyDescent="0.3">
      <c r="A38" s="130" t="s">
        <v>376</v>
      </c>
      <c r="B38" s="47" t="s">
        <v>65</v>
      </c>
      <c r="C38" s="158">
        <f>'Hazard &amp; Exposure'!AO37</f>
        <v>7.9</v>
      </c>
      <c r="D38" s="157">
        <f>'Hazard &amp; Exposure'!AP37</f>
        <v>8.4</v>
      </c>
      <c r="E38" s="157">
        <f>'Hazard &amp; Exposure'!AQ37</f>
        <v>9.3000000000000007</v>
      </c>
      <c r="F38" s="157">
        <f>'Hazard &amp; Exposure'!AR37</f>
        <v>8.1</v>
      </c>
      <c r="G38" s="157">
        <f>'Hazard &amp; Exposure'!AU37</f>
        <v>4.5999999999999996</v>
      </c>
      <c r="H38" s="43">
        <f>'Hazard &amp; Exposure'!AV37</f>
        <v>8</v>
      </c>
      <c r="I38" s="157">
        <f>'Hazard &amp; Exposure'!AY37</f>
        <v>8.1</v>
      </c>
      <c r="J38" s="157">
        <f>'Hazard &amp; Exposure'!BB37</f>
        <v>0</v>
      </c>
      <c r="K38" s="43">
        <f>'Hazard &amp; Exposure'!BC37</f>
        <v>5.7</v>
      </c>
      <c r="L38" s="44">
        <f t="shared" si="11"/>
        <v>7</v>
      </c>
      <c r="M38" s="43">
        <f>'Hazard &amp; Exposure'!BD37</f>
        <v>4.5</v>
      </c>
      <c r="N38" s="44">
        <f t="shared" si="6"/>
        <v>5.2</v>
      </c>
      <c r="O38" s="155">
        <f>Vulnerability!E37</f>
        <v>4.2</v>
      </c>
      <c r="P38" s="153">
        <f>Vulnerability!H37</f>
        <v>3.3</v>
      </c>
      <c r="Q38" s="153">
        <f>Vulnerability!M37</f>
        <v>0</v>
      </c>
      <c r="R38" s="43">
        <f>Vulnerability!N37</f>
        <v>2.9</v>
      </c>
      <c r="S38" s="153">
        <f>Vulnerability!S37</f>
        <v>5.3</v>
      </c>
      <c r="T38" s="152">
        <f>Vulnerability!W37</f>
        <v>0.5</v>
      </c>
      <c r="U38" s="152">
        <f>Vulnerability!Z37</f>
        <v>0.8</v>
      </c>
      <c r="V38" s="152">
        <f>Vulnerability!AC37</f>
        <v>2.1</v>
      </c>
      <c r="W38" s="152">
        <f>Vulnerability!AI37</f>
        <v>2.4</v>
      </c>
      <c r="X38" s="153">
        <f>Vulnerability!AJ37</f>
        <v>1.5</v>
      </c>
      <c r="Y38" s="43">
        <f>Vulnerability!AK37</f>
        <v>3.6</v>
      </c>
      <c r="Z38" s="44">
        <f t="shared" si="12"/>
        <v>3.3</v>
      </c>
      <c r="AA38" s="43">
        <f>Vulnerability!AN37</f>
        <v>5.6</v>
      </c>
      <c r="AB38" s="44">
        <f t="shared" si="7"/>
        <v>4.5999999999999996</v>
      </c>
      <c r="AC38" s="168">
        <f>'Lack of Coping Capacity'!D37</f>
        <v>2.5</v>
      </c>
      <c r="AD38" s="151">
        <f>'Lack of Coping Capacity'!G37</f>
        <v>5.0999999999999996</v>
      </c>
      <c r="AE38" s="43">
        <f>'Lack of Coping Capacity'!H37</f>
        <v>3.8</v>
      </c>
      <c r="AF38" s="151">
        <f>'Lack of Coping Capacity'!M37</f>
        <v>2.8</v>
      </c>
      <c r="AG38" s="151">
        <f>'Lack of Coping Capacity'!R37</f>
        <v>4.2</v>
      </c>
      <c r="AH38" s="151">
        <f>'Lack of Coping Capacity'!W37</f>
        <v>3.3</v>
      </c>
      <c r="AI38" s="43">
        <f>'Lack of Coping Capacity'!X37</f>
        <v>3.4</v>
      </c>
      <c r="AJ38" s="44">
        <f t="shared" si="13"/>
        <v>3.6</v>
      </c>
      <c r="AK38" s="43">
        <f>'Lack of Coping Capacity'!Y37</f>
        <v>0</v>
      </c>
      <c r="AL38" s="44">
        <f t="shared" si="8"/>
        <v>2</v>
      </c>
      <c r="AM38" s="160">
        <f t="shared" si="9"/>
        <v>3.6</v>
      </c>
      <c r="AN38" s="186" t="str">
        <f t="shared" si="10"/>
        <v>Medium</v>
      </c>
      <c r="AO38" s="179">
        <f t="shared" si="14"/>
        <v>106</v>
      </c>
      <c r="AP38" s="182">
        <f>VLOOKUP($B38,'Lack of Reliability Index'!$A$2:$H$192,8,FALSE)</f>
        <v>2.879999999999999</v>
      </c>
      <c r="AQ38" s="51">
        <f>'Imputed and missing data hidden'!BA36</f>
        <v>0</v>
      </c>
      <c r="AR38" s="180">
        <f t="shared" si="15"/>
        <v>0</v>
      </c>
      <c r="AS38" s="51" t="str">
        <f t="shared" si="16"/>
        <v/>
      </c>
      <c r="AT38" s="181">
        <f>'Indicator Date hidden2'!BB37</f>
        <v>0.54</v>
      </c>
      <c r="AU38" s="187"/>
    </row>
    <row r="39" spans="1:47" ht="15.75" thickBot="1" x14ac:dyDescent="0.3">
      <c r="A39" s="130" t="s">
        <v>67</v>
      </c>
      <c r="B39" s="47" t="s">
        <v>66</v>
      </c>
      <c r="C39" s="158">
        <f>'Hazard &amp; Exposure'!AO38</f>
        <v>8.6999999999999993</v>
      </c>
      <c r="D39" s="157">
        <f>'Hazard &amp; Exposure'!AP38</f>
        <v>6.8</v>
      </c>
      <c r="E39" s="157">
        <f>'Hazard &amp; Exposure'!AQ38</f>
        <v>7.9</v>
      </c>
      <c r="F39" s="157">
        <f>'Hazard &amp; Exposure'!AR38</f>
        <v>4.0999999999999996</v>
      </c>
      <c r="G39" s="157">
        <f>'Hazard &amp; Exposure'!AU38</f>
        <v>2</v>
      </c>
      <c r="H39" s="43">
        <f>'Hazard &amp; Exposure'!AV38</f>
        <v>6.5</v>
      </c>
      <c r="I39" s="157">
        <f>'Hazard &amp; Exposure'!AY38</f>
        <v>9.1999999999999993</v>
      </c>
      <c r="J39" s="157">
        <f>'Hazard &amp; Exposure'!BB38</f>
        <v>7</v>
      </c>
      <c r="K39" s="43">
        <f>'Hazard &amp; Exposure'!BC38</f>
        <v>7</v>
      </c>
      <c r="L39" s="44">
        <f t="shared" si="11"/>
        <v>6.8</v>
      </c>
      <c r="M39" s="43">
        <f>'Hazard &amp; Exposure'!BD38</f>
        <v>4.5</v>
      </c>
      <c r="N39" s="44">
        <f t="shared" si="6"/>
        <v>5.2</v>
      </c>
      <c r="O39" s="155">
        <f>Vulnerability!E38</f>
        <v>4.5999999999999996</v>
      </c>
      <c r="P39" s="153">
        <f>Vulnerability!H38</f>
        <v>5.8</v>
      </c>
      <c r="Q39" s="153">
        <f>Vulnerability!M38</f>
        <v>0.7</v>
      </c>
      <c r="R39" s="43">
        <f>Vulnerability!N38</f>
        <v>3.9</v>
      </c>
      <c r="S39" s="153">
        <f>Vulnerability!S38</f>
        <v>10</v>
      </c>
      <c r="T39" s="152">
        <f>Vulnerability!W38</f>
        <v>0.5</v>
      </c>
      <c r="U39" s="152">
        <f>Vulnerability!Z38</f>
        <v>1</v>
      </c>
      <c r="V39" s="152">
        <f>Vulnerability!AC38</f>
        <v>0.1</v>
      </c>
      <c r="W39" s="152">
        <f>Vulnerability!AI38</f>
        <v>2</v>
      </c>
      <c r="X39" s="153">
        <f>Vulnerability!AJ38</f>
        <v>0.9</v>
      </c>
      <c r="Y39" s="43">
        <f>Vulnerability!AK38</f>
        <v>7.7</v>
      </c>
      <c r="Z39" s="44">
        <f t="shared" si="12"/>
        <v>6.2</v>
      </c>
      <c r="AA39" s="43">
        <f>Vulnerability!AN38</f>
        <v>4.5999999999999996</v>
      </c>
      <c r="AB39" s="44">
        <f t="shared" si="7"/>
        <v>5.5</v>
      </c>
      <c r="AC39" s="168">
        <f>'Lack of Coping Capacity'!D38</f>
        <v>3</v>
      </c>
      <c r="AD39" s="151">
        <f>'Lack of Coping Capacity'!G38</f>
        <v>5.7</v>
      </c>
      <c r="AE39" s="43">
        <f>'Lack of Coping Capacity'!H38</f>
        <v>4.4000000000000004</v>
      </c>
      <c r="AF39" s="151">
        <f>'Lack of Coping Capacity'!M38</f>
        <v>2.5</v>
      </c>
      <c r="AG39" s="151">
        <f>'Lack of Coping Capacity'!R38</f>
        <v>4.3</v>
      </c>
      <c r="AH39" s="151">
        <f>'Lack of Coping Capacity'!W38</f>
        <v>4</v>
      </c>
      <c r="AI39" s="43">
        <f>'Lack of Coping Capacity'!X38</f>
        <v>3.6</v>
      </c>
      <c r="AJ39" s="44">
        <f t="shared" si="13"/>
        <v>4</v>
      </c>
      <c r="AK39" s="43">
        <f>'Lack of Coping Capacity'!Y38</f>
        <v>1.2</v>
      </c>
      <c r="AL39" s="44">
        <f t="shared" si="8"/>
        <v>2.7</v>
      </c>
      <c r="AM39" s="160">
        <f t="shared" si="9"/>
        <v>4.3</v>
      </c>
      <c r="AN39" s="186" t="str">
        <f t="shared" si="10"/>
        <v>Medium</v>
      </c>
      <c r="AO39" s="179">
        <f t="shared" si="14"/>
        <v>72</v>
      </c>
      <c r="AP39" s="182">
        <f>VLOOKUP($B39,'Lack of Reliability Index'!$A$2:$H$192,8,FALSE)</f>
        <v>2.4836601307189543</v>
      </c>
      <c r="AQ39" s="51">
        <f>'Imputed and missing data hidden'!BA37</f>
        <v>0</v>
      </c>
      <c r="AR39" s="180">
        <f t="shared" si="15"/>
        <v>0</v>
      </c>
      <c r="AS39" s="51" t="str">
        <f t="shared" si="16"/>
        <v>YES</v>
      </c>
      <c r="AT39" s="181">
        <f>'Indicator Date hidden2'!BB38</f>
        <v>0.37254901960784315</v>
      </c>
      <c r="AU39" s="187"/>
    </row>
    <row r="40" spans="1:47" ht="15.75" thickBot="1" x14ac:dyDescent="0.3">
      <c r="A40" s="130" t="s">
        <v>69</v>
      </c>
      <c r="B40" s="47" t="s">
        <v>68</v>
      </c>
      <c r="C40" s="158">
        <f>'Hazard &amp; Exposure'!AO39</f>
        <v>0.1</v>
      </c>
      <c r="D40" s="157">
        <f>'Hazard &amp; Exposure'!AP39</f>
        <v>0.1</v>
      </c>
      <c r="E40" s="157">
        <f>'Hazard &amp; Exposure'!AQ39</f>
        <v>5.5</v>
      </c>
      <c r="F40" s="157">
        <f>'Hazard &amp; Exposure'!AR39</f>
        <v>2.9</v>
      </c>
      <c r="G40" s="157">
        <f>'Hazard &amp; Exposure'!AU39</f>
        <v>1</v>
      </c>
      <c r="H40" s="43">
        <f>'Hazard &amp; Exposure'!AV39</f>
        <v>2.2000000000000002</v>
      </c>
      <c r="I40" s="157">
        <f>'Hazard &amp; Exposure'!AY39</f>
        <v>1.1000000000000001</v>
      </c>
      <c r="J40" s="157">
        <f>'Hazard &amp; Exposure'!BB39</f>
        <v>0</v>
      </c>
      <c r="K40" s="43">
        <f>'Hazard &amp; Exposure'!BC39</f>
        <v>0.8</v>
      </c>
      <c r="L40" s="44">
        <f t="shared" si="11"/>
        <v>1.5</v>
      </c>
      <c r="M40" s="43">
        <f>'Hazard &amp; Exposure'!BD39</f>
        <v>4.5999999999999996</v>
      </c>
      <c r="N40" s="44">
        <f t="shared" si="6"/>
        <v>3.9</v>
      </c>
      <c r="O40" s="155">
        <f>Vulnerability!E39</f>
        <v>7.7</v>
      </c>
      <c r="P40" s="153">
        <f>Vulnerability!H39</f>
        <v>7.7</v>
      </c>
      <c r="Q40" s="153">
        <f>Vulnerability!M39</f>
        <v>3.6</v>
      </c>
      <c r="R40" s="43">
        <f>Vulnerability!N39</f>
        <v>6.7</v>
      </c>
      <c r="S40" s="153">
        <f>Vulnerability!S39</f>
        <v>0</v>
      </c>
      <c r="T40" s="152">
        <f>Vulnerability!W39</f>
        <v>2.2000000000000002</v>
      </c>
      <c r="U40" s="152">
        <f>Vulnerability!Z39</f>
        <v>4.7</v>
      </c>
      <c r="V40" s="152">
        <f>Vulnerability!AC39</f>
        <v>0</v>
      </c>
      <c r="W40" s="152">
        <f>Vulnerability!AI39</f>
        <v>7.5</v>
      </c>
      <c r="X40" s="153">
        <f>Vulnerability!AJ39</f>
        <v>4.2</v>
      </c>
      <c r="Y40" s="43">
        <f>Vulnerability!AK39</f>
        <v>2.2999999999999998</v>
      </c>
      <c r="Z40" s="44">
        <f t="shared" si="12"/>
        <v>4.9000000000000004</v>
      </c>
      <c r="AA40" s="43">
        <f>Vulnerability!AN39</f>
        <v>4.5999999999999996</v>
      </c>
      <c r="AB40" s="44">
        <f t="shared" si="7"/>
        <v>4.8</v>
      </c>
      <c r="AC40" s="168">
        <f>'Lack of Coping Capacity'!D39</f>
        <v>7.8</v>
      </c>
      <c r="AD40" s="151">
        <f>'Lack of Coping Capacity'!G39</f>
        <v>7.7</v>
      </c>
      <c r="AE40" s="43">
        <f>'Lack of Coping Capacity'!H39</f>
        <v>7.8</v>
      </c>
      <c r="AF40" s="151">
        <f>'Lack of Coping Capacity'!M39</f>
        <v>5.8</v>
      </c>
      <c r="AG40" s="151">
        <f>'Lack of Coping Capacity'!R39</f>
        <v>5.2</v>
      </c>
      <c r="AH40" s="151">
        <f>'Lack of Coping Capacity'!W39</f>
        <v>4.5</v>
      </c>
      <c r="AI40" s="43">
        <f>'Lack of Coping Capacity'!X39</f>
        <v>5.2</v>
      </c>
      <c r="AJ40" s="44">
        <f t="shared" si="13"/>
        <v>6.7</v>
      </c>
      <c r="AK40" s="43">
        <f>'Lack of Coping Capacity'!Y39</f>
        <v>6.3</v>
      </c>
      <c r="AL40" s="44">
        <f t="shared" si="8"/>
        <v>6.5</v>
      </c>
      <c r="AM40" s="160">
        <f t="shared" si="9"/>
        <v>5</v>
      </c>
      <c r="AN40" s="186" t="str">
        <f t="shared" si="10"/>
        <v>High</v>
      </c>
      <c r="AO40" s="179">
        <f t="shared" si="14"/>
        <v>49</v>
      </c>
      <c r="AP40" s="182">
        <f>VLOOKUP($B40,'Lack of Reliability Index'!$A$2:$H$192,8,FALSE)</f>
        <v>4.6144927536231881</v>
      </c>
      <c r="AQ40" s="51">
        <f>'Imputed and missing data hidden'!BA38</f>
        <v>6</v>
      </c>
      <c r="AR40" s="180">
        <f t="shared" si="15"/>
        <v>0.11764705882352941</v>
      </c>
      <c r="AS40" s="51" t="str">
        <f t="shared" si="16"/>
        <v/>
      </c>
      <c r="AT40" s="181">
        <f>'Indicator Date hidden2'!BB39</f>
        <v>0.56521739130434778</v>
      </c>
      <c r="AU40" s="187"/>
    </row>
    <row r="41" spans="1:47" ht="15.75" thickBot="1" x14ac:dyDescent="0.3">
      <c r="A41" s="130" t="s">
        <v>374</v>
      </c>
      <c r="B41" s="47" t="s">
        <v>71</v>
      </c>
      <c r="C41" s="158">
        <f>'Hazard &amp; Exposure'!AO40</f>
        <v>1.6</v>
      </c>
      <c r="D41" s="157">
        <f>'Hazard &amp; Exposure'!AP40</f>
        <v>8.6</v>
      </c>
      <c r="E41" s="157">
        <f>'Hazard &amp; Exposure'!AQ40</f>
        <v>0</v>
      </c>
      <c r="F41" s="157">
        <f>'Hazard &amp; Exposure'!AR40</f>
        <v>0</v>
      </c>
      <c r="G41" s="157">
        <f>'Hazard &amp; Exposure'!AU40</f>
        <v>0.5</v>
      </c>
      <c r="H41" s="43">
        <f>'Hazard &amp; Exposure'!AV40</f>
        <v>3.2</v>
      </c>
      <c r="I41" s="157">
        <f>'Hazard &amp; Exposure'!AY40</f>
        <v>6.1</v>
      </c>
      <c r="J41" s="157">
        <f>'Hazard &amp; Exposure'!BB40</f>
        <v>0</v>
      </c>
      <c r="K41" s="43">
        <f>'Hazard &amp; Exposure'!BC40</f>
        <v>4.3</v>
      </c>
      <c r="L41" s="44">
        <f t="shared" si="11"/>
        <v>3.8</v>
      </c>
      <c r="M41" s="43">
        <f>'Hazard &amp; Exposure'!BD40</f>
        <v>6.2</v>
      </c>
      <c r="N41" s="44">
        <f t="shared" si="6"/>
        <v>5.7</v>
      </c>
      <c r="O41" s="155">
        <f>Vulnerability!E40</f>
        <v>7.3</v>
      </c>
      <c r="P41" s="153">
        <f>Vulnerability!H40</f>
        <v>7</v>
      </c>
      <c r="Q41" s="153">
        <f>Vulnerability!M40</f>
        <v>0.6</v>
      </c>
      <c r="R41" s="43">
        <f>Vulnerability!N40</f>
        <v>5.6</v>
      </c>
      <c r="S41" s="153">
        <f>Vulnerability!S40</f>
        <v>7.4</v>
      </c>
      <c r="T41" s="152">
        <f>Vulnerability!W40</f>
        <v>7.3</v>
      </c>
      <c r="U41" s="152">
        <f>Vulnerability!Z40</f>
        <v>3.5</v>
      </c>
      <c r="V41" s="152">
        <f>Vulnerability!AC40</f>
        <v>0</v>
      </c>
      <c r="W41" s="152">
        <f>Vulnerability!AI40</f>
        <v>7</v>
      </c>
      <c r="X41" s="153">
        <f>Vulnerability!AJ40</f>
        <v>5.0999999999999996</v>
      </c>
      <c r="Y41" s="43">
        <f>Vulnerability!AK40</f>
        <v>6.4</v>
      </c>
      <c r="Z41" s="44">
        <f t="shared" si="12"/>
        <v>6</v>
      </c>
      <c r="AA41" s="43">
        <f>Vulnerability!AN40</f>
        <v>4.5</v>
      </c>
      <c r="AB41" s="44">
        <f t="shared" si="7"/>
        <v>5.3</v>
      </c>
      <c r="AC41" s="168" t="str">
        <f>'Lack of Coping Capacity'!D40</f>
        <v>x</v>
      </c>
      <c r="AD41" s="151">
        <f>'Lack of Coping Capacity'!G40</f>
        <v>7.6</v>
      </c>
      <c r="AE41" s="43">
        <f>'Lack of Coping Capacity'!H40</f>
        <v>7.6</v>
      </c>
      <c r="AF41" s="151">
        <f>'Lack of Coping Capacity'!M40</f>
        <v>5.5</v>
      </c>
      <c r="AG41" s="151">
        <f>'Lack of Coping Capacity'!R40</f>
        <v>8</v>
      </c>
      <c r="AH41" s="151">
        <f>'Lack of Coping Capacity'!W40</f>
        <v>7.3</v>
      </c>
      <c r="AI41" s="43">
        <f>'Lack of Coping Capacity'!X40</f>
        <v>6.9</v>
      </c>
      <c r="AJ41" s="44">
        <f t="shared" si="13"/>
        <v>7.3</v>
      </c>
      <c r="AK41" s="43">
        <f>'Lack of Coping Capacity'!Y40</f>
        <v>6.9</v>
      </c>
      <c r="AL41" s="44">
        <f t="shared" si="8"/>
        <v>7.1</v>
      </c>
      <c r="AM41" s="160">
        <f t="shared" si="9"/>
        <v>6</v>
      </c>
      <c r="AN41" s="186" t="str">
        <f t="shared" si="10"/>
        <v>High</v>
      </c>
      <c r="AO41" s="179">
        <f t="shared" si="14"/>
        <v>15</v>
      </c>
      <c r="AP41" s="182">
        <f>VLOOKUP($B41,'Lack of Reliability Index'!$A$2:$H$192,8,FALSE)</f>
        <v>1.9733333333333327</v>
      </c>
      <c r="AQ41" s="51">
        <f>'Imputed and missing data hidden'!BA39</f>
        <v>1</v>
      </c>
      <c r="AR41" s="180">
        <f t="shared" si="15"/>
        <v>1.9607843137254902E-2</v>
      </c>
      <c r="AS41" s="51" t="str">
        <f t="shared" si="16"/>
        <v/>
      </c>
      <c r="AT41" s="181">
        <f>'Indicator Date hidden2'!BB40</f>
        <v>0.32</v>
      </c>
      <c r="AU41" s="187"/>
    </row>
    <row r="42" spans="1:47" ht="15.75" thickBot="1" x14ac:dyDescent="0.3">
      <c r="A42" s="130" t="s">
        <v>844</v>
      </c>
      <c r="B42" s="47" t="s">
        <v>70</v>
      </c>
      <c r="C42" s="158">
        <f>'Hazard &amp; Exposure'!AO41</f>
        <v>4.0999999999999996</v>
      </c>
      <c r="D42" s="157">
        <f>'Hazard &amp; Exposure'!AP41</f>
        <v>7.5</v>
      </c>
      <c r="E42" s="157">
        <f>'Hazard &amp; Exposure'!AQ41</f>
        <v>0</v>
      </c>
      <c r="F42" s="157">
        <f>'Hazard &amp; Exposure'!AR41</f>
        <v>0</v>
      </c>
      <c r="G42" s="157">
        <f>'Hazard &amp; Exposure'!AU41</f>
        <v>2</v>
      </c>
      <c r="H42" s="43">
        <f>'Hazard &amp; Exposure'!AV41</f>
        <v>3.3</v>
      </c>
      <c r="I42" s="157">
        <f>'Hazard &amp; Exposure'!AY41</f>
        <v>10</v>
      </c>
      <c r="J42" s="157">
        <f>'Hazard &amp; Exposure'!BB41</f>
        <v>9</v>
      </c>
      <c r="K42" s="43">
        <f>'Hazard &amp; Exposure'!BC41</f>
        <v>9</v>
      </c>
      <c r="L42" s="44">
        <f t="shared" si="11"/>
        <v>7.1</v>
      </c>
      <c r="M42" s="43">
        <f>'Hazard &amp; Exposure'!BD41</f>
        <v>7.8</v>
      </c>
      <c r="N42" s="44">
        <f t="shared" si="6"/>
        <v>7.6</v>
      </c>
      <c r="O42" s="155">
        <f>Vulnerability!E41</f>
        <v>8.8000000000000007</v>
      </c>
      <c r="P42" s="153">
        <f>Vulnerability!H41</f>
        <v>6.6</v>
      </c>
      <c r="Q42" s="153">
        <f>Vulnerability!M41</f>
        <v>2.8</v>
      </c>
      <c r="R42" s="43">
        <f>Vulnerability!N41</f>
        <v>6.8</v>
      </c>
      <c r="S42" s="153">
        <f>Vulnerability!S41</f>
        <v>9.4</v>
      </c>
      <c r="T42" s="152">
        <f>Vulnerability!W41</f>
        <v>5.4</v>
      </c>
      <c r="U42" s="152">
        <f>Vulnerability!Z41</f>
        <v>6.3</v>
      </c>
      <c r="V42" s="152">
        <f>Vulnerability!AC41</f>
        <v>0</v>
      </c>
      <c r="W42" s="152">
        <f>Vulnerability!AI41</f>
        <v>9.6999999999999993</v>
      </c>
      <c r="X42" s="153">
        <f>Vulnerability!AJ41</f>
        <v>6.6</v>
      </c>
      <c r="Y42" s="43">
        <f>Vulnerability!AK41</f>
        <v>8.3000000000000007</v>
      </c>
      <c r="Z42" s="44">
        <f t="shared" si="12"/>
        <v>7.6</v>
      </c>
      <c r="AA42" s="43">
        <f>Vulnerability!AN41</f>
        <v>5</v>
      </c>
      <c r="AB42" s="44">
        <f t="shared" si="7"/>
        <v>6.5</v>
      </c>
      <c r="AC42" s="168">
        <f>'Lack of Coping Capacity'!D41</f>
        <v>7.5</v>
      </c>
      <c r="AD42" s="151">
        <f>'Lack of Coping Capacity'!G41</f>
        <v>8</v>
      </c>
      <c r="AE42" s="43">
        <f>'Lack of Coping Capacity'!H41</f>
        <v>7.8</v>
      </c>
      <c r="AF42" s="151">
        <f>'Lack of Coping Capacity'!M41</f>
        <v>7.7</v>
      </c>
      <c r="AG42" s="151">
        <f>'Lack of Coping Capacity'!R41</f>
        <v>8.9</v>
      </c>
      <c r="AH42" s="151">
        <f>'Lack of Coping Capacity'!W41</f>
        <v>7.8</v>
      </c>
      <c r="AI42" s="43">
        <f>'Lack of Coping Capacity'!X41</f>
        <v>8.1</v>
      </c>
      <c r="AJ42" s="44">
        <f t="shared" si="13"/>
        <v>8</v>
      </c>
      <c r="AK42" s="43">
        <f>'Lack of Coping Capacity'!Y41</f>
        <v>3.5</v>
      </c>
      <c r="AL42" s="44">
        <f t="shared" si="8"/>
        <v>6.2</v>
      </c>
      <c r="AM42" s="160">
        <f t="shared" si="9"/>
        <v>6.7</v>
      </c>
      <c r="AN42" s="186" t="str">
        <f t="shared" si="10"/>
        <v>Very High</v>
      </c>
      <c r="AO42" s="179">
        <f t="shared" si="14"/>
        <v>4</v>
      </c>
      <c r="AP42" s="182">
        <f>VLOOKUP($B42,'Lack of Reliability Index'!$A$2:$H$192,8,FALSE)</f>
        <v>2.7777777777777786</v>
      </c>
      <c r="AQ42" s="51">
        <f>'Imputed and missing data hidden'!BA40</f>
        <v>5</v>
      </c>
      <c r="AR42" s="180">
        <f t="shared" si="15"/>
        <v>9.8039215686274508E-2</v>
      </c>
      <c r="AS42" s="51" t="str">
        <f t="shared" si="16"/>
        <v>YES</v>
      </c>
      <c r="AT42" s="181">
        <f>'Indicator Date hidden2'!BB41</f>
        <v>0.16666666666666666</v>
      </c>
      <c r="AU42" s="187"/>
    </row>
    <row r="43" spans="1:47" ht="15.75" thickBot="1" x14ac:dyDescent="0.3">
      <c r="A43" s="130" t="s">
        <v>73</v>
      </c>
      <c r="B43" s="47" t="s">
        <v>72</v>
      </c>
      <c r="C43" s="158">
        <f>'Hazard &amp; Exposure'!AO42</f>
        <v>9.6</v>
      </c>
      <c r="D43" s="157">
        <f>'Hazard &amp; Exposure'!AP42</f>
        <v>3.3</v>
      </c>
      <c r="E43" s="157">
        <f>'Hazard &amp; Exposure'!AQ42</f>
        <v>8.6999999999999993</v>
      </c>
      <c r="F43" s="157">
        <f>'Hazard &amp; Exposure'!AR42</f>
        <v>1.9</v>
      </c>
      <c r="G43" s="157">
        <f>'Hazard &amp; Exposure'!AU42</f>
        <v>0.8</v>
      </c>
      <c r="H43" s="43">
        <f>'Hazard &amp; Exposure'!AV42</f>
        <v>6.3</v>
      </c>
      <c r="I43" s="157">
        <f>'Hazard &amp; Exposure'!AY42</f>
        <v>0.1</v>
      </c>
      <c r="J43" s="157">
        <f>'Hazard &amp; Exposure'!BB42</f>
        <v>0</v>
      </c>
      <c r="K43" s="43">
        <f>'Hazard &amp; Exposure'!BC42</f>
        <v>0.1</v>
      </c>
      <c r="L43" s="44">
        <f t="shared" si="11"/>
        <v>3.8</v>
      </c>
      <c r="M43" s="43">
        <f>'Hazard &amp; Exposure'!BD42</f>
        <v>3.6</v>
      </c>
      <c r="N43" s="44">
        <f t="shared" si="6"/>
        <v>3.7</v>
      </c>
      <c r="O43" s="155">
        <f>Vulnerability!E42</f>
        <v>2.7</v>
      </c>
      <c r="P43" s="153">
        <f>Vulnerability!H42</f>
        <v>5</v>
      </c>
      <c r="Q43" s="153">
        <f>Vulnerability!M42</f>
        <v>0.4</v>
      </c>
      <c r="R43" s="43">
        <f>Vulnerability!N42</f>
        <v>2.7</v>
      </c>
      <c r="S43" s="153">
        <f>Vulnerability!S42</f>
        <v>2.7</v>
      </c>
      <c r="T43" s="152">
        <f>Vulnerability!W42</f>
        <v>0.3</v>
      </c>
      <c r="U43" s="152">
        <f>Vulnerability!Z42</f>
        <v>0.5</v>
      </c>
      <c r="V43" s="152">
        <f>Vulnerability!AC42</f>
        <v>0.4</v>
      </c>
      <c r="W43" s="152">
        <f>Vulnerability!AI42</f>
        <v>2.5</v>
      </c>
      <c r="X43" s="153">
        <f>Vulnerability!AJ42</f>
        <v>1</v>
      </c>
      <c r="Y43" s="43">
        <f>Vulnerability!AK42</f>
        <v>1.9</v>
      </c>
      <c r="Z43" s="44">
        <f t="shared" si="12"/>
        <v>2.2999999999999998</v>
      </c>
      <c r="AA43" s="43">
        <f>Vulnerability!AN42</f>
        <v>4.5999999999999996</v>
      </c>
      <c r="AB43" s="44">
        <f t="shared" si="7"/>
        <v>3.5</v>
      </c>
      <c r="AC43" s="168">
        <f>'Lack of Coping Capacity'!D42</f>
        <v>1.5</v>
      </c>
      <c r="AD43" s="151">
        <f>'Lack of Coping Capacity'!G42</f>
        <v>4.2</v>
      </c>
      <c r="AE43" s="43">
        <f>'Lack of Coping Capacity'!H42</f>
        <v>2.9</v>
      </c>
      <c r="AF43" s="151">
        <f>'Lack of Coping Capacity'!M42</f>
        <v>1.7</v>
      </c>
      <c r="AG43" s="151">
        <f>'Lack of Coping Capacity'!R42</f>
        <v>2.2000000000000002</v>
      </c>
      <c r="AH43" s="151">
        <f>'Lack of Coping Capacity'!W42</f>
        <v>3.7</v>
      </c>
      <c r="AI43" s="43">
        <f>'Lack of Coping Capacity'!X42</f>
        <v>2.5</v>
      </c>
      <c r="AJ43" s="44">
        <f t="shared" si="13"/>
        <v>2.7</v>
      </c>
      <c r="AK43" s="43">
        <f>'Lack of Coping Capacity'!Y42</f>
        <v>1.3</v>
      </c>
      <c r="AL43" s="44">
        <f t="shared" si="8"/>
        <v>2</v>
      </c>
      <c r="AM43" s="160">
        <f t="shared" si="9"/>
        <v>3</v>
      </c>
      <c r="AN43" s="186" t="str">
        <f t="shared" si="10"/>
        <v>Low</v>
      </c>
      <c r="AO43" s="179">
        <f t="shared" si="14"/>
        <v>137</v>
      </c>
      <c r="AP43" s="182">
        <f>VLOOKUP($B43,'Lack of Reliability Index'!$A$2:$H$192,8,FALSE)</f>
        <v>2.0081632653061217</v>
      </c>
      <c r="AQ43" s="51">
        <f>'Imputed and missing data hidden'!BA41</f>
        <v>1</v>
      </c>
      <c r="AR43" s="180">
        <f t="shared" si="15"/>
        <v>1.9607843137254902E-2</v>
      </c>
      <c r="AS43" s="51" t="str">
        <f t="shared" si="16"/>
        <v/>
      </c>
      <c r="AT43" s="181">
        <f>'Indicator Date hidden2'!BB42</f>
        <v>0.32653061224489793</v>
      </c>
      <c r="AU43" s="187"/>
    </row>
    <row r="44" spans="1:47" ht="15.75" thickBot="1" x14ac:dyDescent="0.3">
      <c r="A44" s="130" t="s">
        <v>371</v>
      </c>
      <c r="B44" s="47" t="s">
        <v>74</v>
      </c>
      <c r="C44" s="158">
        <f>'Hazard &amp; Exposure'!AO43</f>
        <v>0.1</v>
      </c>
      <c r="D44" s="157">
        <f>'Hazard &amp; Exposure'!AP43</f>
        <v>5.6</v>
      </c>
      <c r="E44" s="157">
        <f>'Hazard &amp; Exposure'!AQ43</f>
        <v>4.5999999999999996</v>
      </c>
      <c r="F44" s="157">
        <f>'Hazard &amp; Exposure'!AR43</f>
        <v>0</v>
      </c>
      <c r="G44" s="157">
        <f>'Hazard &amp; Exposure'!AU43</f>
        <v>1</v>
      </c>
      <c r="H44" s="43">
        <f>'Hazard &amp; Exposure'!AV43</f>
        <v>2.6</v>
      </c>
      <c r="I44" s="157">
        <f>'Hazard &amp; Exposure'!AY43</f>
        <v>9.1999999999999993</v>
      </c>
      <c r="J44" s="157">
        <f>'Hazard &amp; Exposure'!BB43</f>
        <v>0</v>
      </c>
      <c r="K44" s="43">
        <f>'Hazard &amp; Exposure'!BC43</f>
        <v>6.4</v>
      </c>
      <c r="L44" s="44">
        <f t="shared" si="11"/>
        <v>4.8</v>
      </c>
      <c r="M44" s="43">
        <f>'Hazard &amp; Exposure'!BD43</f>
        <v>7.4</v>
      </c>
      <c r="N44" s="44">
        <f t="shared" si="6"/>
        <v>6.9</v>
      </c>
      <c r="O44" s="155">
        <f>Vulnerability!E43</f>
        <v>8.4</v>
      </c>
      <c r="P44" s="153">
        <f>Vulnerability!H43</f>
        <v>6.8</v>
      </c>
      <c r="Q44" s="153">
        <f>Vulnerability!M43</f>
        <v>0.8</v>
      </c>
      <c r="R44" s="43">
        <f>Vulnerability!N43</f>
        <v>6.1</v>
      </c>
      <c r="S44" s="153">
        <f>Vulnerability!S43</f>
        <v>4</v>
      </c>
      <c r="T44" s="152">
        <f>Vulnerability!W43</f>
        <v>4.7</v>
      </c>
      <c r="U44" s="152">
        <f>Vulnerability!Z43</f>
        <v>5</v>
      </c>
      <c r="V44" s="152">
        <f>Vulnerability!AC43</f>
        <v>0.1</v>
      </c>
      <c r="W44" s="152">
        <f>Vulnerability!AI43</f>
        <v>4.2</v>
      </c>
      <c r="X44" s="153">
        <f>Vulnerability!AJ43</f>
        <v>3.7</v>
      </c>
      <c r="Y44" s="43">
        <f>Vulnerability!AK43</f>
        <v>3.9</v>
      </c>
      <c r="Z44" s="44">
        <f t="shared" si="12"/>
        <v>5.0999999999999996</v>
      </c>
      <c r="AA44" s="43">
        <f>Vulnerability!AN43</f>
        <v>6.6</v>
      </c>
      <c r="AB44" s="44">
        <f t="shared" si="7"/>
        <v>5.9</v>
      </c>
      <c r="AC44" s="168">
        <f>'Lack of Coping Capacity'!D43</f>
        <v>7.8</v>
      </c>
      <c r="AD44" s="151">
        <f>'Lack of Coping Capacity'!G43</f>
        <v>6.4</v>
      </c>
      <c r="AE44" s="43">
        <f>'Lack of Coping Capacity'!H43</f>
        <v>7.1</v>
      </c>
      <c r="AF44" s="151">
        <f>'Lack of Coping Capacity'!M43</f>
        <v>6.1</v>
      </c>
      <c r="AG44" s="151">
        <f>'Lack of Coping Capacity'!R43</f>
        <v>7.1</v>
      </c>
      <c r="AH44" s="151">
        <f>'Lack of Coping Capacity'!W43</f>
        <v>8</v>
      </c>
      <c r="AI44" s="43">
        <f>'Lack of Coping Capacity'!X43</f>
        <v>7.1</v>
      </c>
      <c r="AJ44" s="44">
        <f t="shared" si="13"/>
        <v>7.1</v>
      </c>
      <c r="AK44" s="43">
        <f>'Lack of Coping Capacity'!Y43</f>
        <v>1.3</v>
      </c>
      <c r="AL44" s="44">
        <f t="shared" si="8"/>
        <v>4.8</v>
      </c>
      <c r="AM44" s="160">
        <f t="shared" si="9"/>
        <v>5.8</v>
      </c>
      <c r="AN44" s="186" t="str">
        <f t="shared" si="10"/>
        <v>High</v>
      </c>
      <c r="AO44" s="179">
        <f t="shared" si="14"/>
        <v>21</v>
      </c>
      <c r="AP44" s="182">
        <f>VLOOKUP($B44,'Lack of Reliability Index'!$A$2:$H$192,8,FALSE)</f>
        <v>1.9869281045751634</v>
      </c>
      <c r="AQ44" s="51">
        <f>'Imputed and missing data hidden'!BA42</f>
        <v>0</v>
      </c>
      <c r="AR44" s="180">
        <f t="shared" si="15"/>
        <v>0</v>
      </c>
      <c r="AS44" s="51" t="str">
        <f t="shared" si="16"/>
        <v/>
      </c>
      <c r="AT44" s="181">
        <f>'Indicator Date hidden2'!BB43</f>
        <v>0.37254901960784315</v>
      </c>
      <c r="AU44" s="187"/>
    </row>
    <row r="45" spans="1:47" ht="15.75" thickBot="1" x14ac:dyDescent="0.3">
      <c r="A45" s="130" t="s">
        <v>76</v>
      </c>
      <c r="B45" s="47" t="s">
        <v>75</v>
      </c>
      <c r="C45" s="158">
        <f>'Hazard &amp; Exposure'!AO44</f>
        <v>6</v>
      </c>
      <c r="D45" s="157">
        <f>'Hazard &amp; Exposure'!AP44</f>
        <v>6.5</v>
      </c>
      <c r="E45" s="157">
        <f>'Hazard &amp; Exposure'!AQ44</f>
        <v>7.7</v>
      </c>
      <c r="F45" s="157">
        <f>'Hazard &amp; Exposure'!AR44</f>
        <v>0</v>
      </c>
      <c r="G45" s="157">
        <f>'Hazard &amp; Exposure'!AU44</f>
        <v>3.3</v>
      </c>
      <c r="H45" s="43">
        <f>'Hazard &amp; Exposure'!AV44</f>
        <v>5.2</v>
      </c>
      <c r="I45" s="157">
        <f>'Hazard &amp; Exposure'!AY44</f>
        <v>0.9</v>
      </c>
      <c r="J45" s="157">
        <f>'Hazard &amp; Exposure'!BB44</f>
        <v>0</v>
      </c>
      <c r="K45" s="43">
        <f>'Hazard &amp; Exposure'!BC44</f>
        <v>0.6</v>
      </c>
      <c r="L45" s="44">
        <f t="shared" si="11"/>
        <v>3.2</v>
      </c>
      <c r="M45" s="43">
        <f>'Hazard &amp; Exposure'!BD44</f>
        <v>2.6</v>
      </c>
      <c r="N45" s="44">
        <f t="shared" si="6"/>
        <v>2.8</v>
      </c>
      <c r="O45" s="155">
        <f>Vulnerability!E44</f>
        <v>1.9</v>
      </c>
      <c r="P45" s="153">
        <f>Vulnerability!H44</f>
        <v>1.9</v>
      </c>
      <c r="Q45" s="153">
        <f>Vulnerability!M44</f>
        <v>0</v>
      </c>
      <c r="R45" s="43">
        <f>Vulnerability!N44</f>
        <v>1.4</v>
      </c>
      <c r="S45" s="153">
        <f>Vulnerability!S44</f>
        <v>1</v>
      </c>
      <c r="T45" s="152">
        <f>Vulnerability!W44</f>
        <v>0.2</v>
      </c>
      <c r="U45" s="152">
        <f>Vulnerability!Z44</f>
        <v>0.4</v>
      </c>
      <c r="V45" s="152">
        <f>Vulnerability!AC44</f>
        <v>0</v>
      </c>
      <c r="W45" s="152">
        <f>Vulnerability!AI44</f>
        <v>1.7</v>
      </c>
      <c r="X45" s="153">
        <f>Vulnerability!AJ44</f>
        <v>0.6</v>
      </c>
      <c r="Y45" s="43">
        <f>Vulnerability!AK44</f>
        <v>0.8</v>
      </c>
      <c r="Z45" s="44">
        <f t="shared" si="12"/>
        <v>1.1000000000000001</v>
      </c>
      <c r="AA45" s="43">
        <f>Vulnerability!AN44</f>
        <v>5.3</v>
      </c>
      <c r="AB45" s="44">
        <f t="shared" si="7"/>
        <v>3.5</v>
      </c>
      <c r="AC45" s="168">
        <f>'Lack of Coping Capacity'!D44</f>
        <v>4.4000000000000004</v>
      </c>
      <c r="AD45" s="151">
        <f>'Lack of Coping Capacity'!G44</f>
        <v>4.5999999999999996</v>
      </c>
      <c r="AE45" s="43">
        <f>'Lack of Coping Capacity'!H44</f>
        <v>4.5</v>
      </c>
      <c r="AF45" s="151">
        <f>'Lack of Coping Capacity'!M44</f>
        <v>2</v>
      </c>
      <c r="AG45" s="151">
        <f>'Lack of Coping Capacity'!R44</f>
        <v>0.1</v>
      </c>
      <c r="AH45" s="151">
        <f>'Lack of Coping Capacity'!W44</f>
        <v>2.4</v>
      </c>
      <c r="AI45" s="43">
        <f>'Lack of Coping Capacity'!X44</f>
        <v>1.5</v>
      </c>
      <c r="AJ45" s="44">
        <f t="shared" si="13"/>
        <v>3.1</v>
      </c>
      <c r="AK45" s="43">
        <f>'Lack of Coping Capacity'!Y44</f>
        <v>2.9</v>
      </c>
      <c r="AL45" s="44">
        <f t="shared" si="8"/>
        <v>3</v>
      </c>
      <c r="AM45" s="160">
        <f t="shared" si="9"/>
        <v>3.1</v>
      </c>
      <c r="AN45" s="186" t="str">
        <f t="shared" si="10"/>
        <v>Low</v>
      </c>
      <c r="AO45" s="179">
        <f t="shared" si="14"/>
        <v>132</v>
      </c>
      <c r="AP45" s="182">
        <f>VLOOKUP($B45,'Lack of Reliability Index'!$A$2:$H$192,8,FALSE)</f>
        <v>2.1101449275362318</v>
      </c>
      <c r="AQ45" s="51">
        <f>'Imputed and missing data hidden'!BA43</f>
        <v>4</v>
      </c>
      <c r="AR45" s="180">
        <f t="shared" si="15"/>
        <v>7.8431372549019607E-2</v>
      </c>
      <c r="AS45" s="51" t="str">
        <f t="shared" si="16"/>
        <v/>
      </c>
      <c r="AT45" s="181">
        <f>'Indicator Date hidden2'!BB44</f>
        <v>0.19565217391304349</v>
      </c>
      <c r="AU45" s="187"/>
    </row>
    <row r="46" spans="1:47" ht="15.75" thickBot="1" x14ac:dyDescent="0.3">
      <c r="A46" s="130" t="s">
        <v>78</v>
      </c>
      <c r="B46" s="47" t="s">
        <v>77</v>
      </c>
      <c r="C46" s="158">
        <f>'Hazard &amp; Exposure'!AO45</f>
        <v>5.2</v>
      </c>
      <c r="D46" s="157">
        <f>'Hazard &amp; Exposure'!AP45</f>
        <v>3.6</v>
      </c>
      <c r="E46" s="157">
        <f>'Hazard &amp; Exposure'!AQ45</f>
        <v>5.7</v>
      </c>
      <c r="F46" s="157">
        <f>'Hazard &amp; Exposure'!AR45</f>
        <v>8</v>
      </c>
      <c r="G46" s="157">
        <f>'Hazard &amp; Exposure'!AU45</f>
        <v>5.0999999999999996</v>
      </c>
      <c r="H46" s="43">
        <f>'Hazard &amp; Exposure'!AV45</f>
        <v>5.7</v>
      </c>
      <c r="I46" s="157">
        <f>'Hazard &amp; Exposure'!AY45</f>
        <v>1.4</v>
      </c>
      <c r="J46" s="157">
        <f>'Hazard &amp; Exposure'!BB45</f>
        <v>0</v>
      </c>
      <c r="K46" s="43">
        <f>'Hazard &amp; Exposure'!BC45</f>
        <v>1</v>
      </c>
      <c r="L46" s="44">
        <f t="shared" si="11"/>
        <v>3.7</v>
      </c>
      <c r="M46" s="43">
        <f>'Hazard &amp; Exposure'!BD45</f>
        <v>4.3</v>
      </c>
      <c r="N46" s="44">
        <f t="shared" si="6"/>
        <v>4.2</v>
      </c>
      <c r="O46" s="155">
        <f>Vulnerability!E45</f>
        <v>2.7</v>
      </c>
      <c r="P46" s="153">
        <f>Vulnerability!H45</f>
        <v>4.0999999999999996</v>
      </c>
      <c r="Q46" s="153">
        <f>Vulnerability!M45</f>
        <v>4.3</v>
      </c>
      <c r="R46" s="43">
        <f>Vulnerability!N45</f>
        <v>3.5</v>
      </c>
      <c r="S46" s="153">
        <f>Vulnerability!S45</f>
        <v>0</v>
      </c>
      <c r="T46" s="152">
        <f>Vulnerability!W45</f>
        <v>0.5</v>
      </c>
      <c r="U46" s="152">
        <f>Vulnerability!Z45</f>
        <v>0.4</v>
      </c>
      <c r="V46" s="152">
        <f>Vulnerability!AC45</f>
        <v>10</v>
      </c>
      <c r="W46" s="152">
        <f>Vulnerability!AI45</f>
        <v>0.5</v>
      </c>
      <c r="X46" s="153">
        <f>Vulnerability!AJ45</f>
        <v>5.0999999999999996</v>
      </c>
      <c r="Y46" s="43">
        <f>Vulnerability!AK45</f>
        <v>2.9</v>
      </c>
      <c r="Z46" s="44">
        <f t="shared" si="12"/>
        <v>3.2</v>
      </c>
      <c r="AA46" s="43">
        <f>Vulnerability!AN45</f>
        <v>5.9</v>
      </c>
      <c r="AB46" s="44">
        <f t="shared" si="7"/>
        <v>4.7</v>
      </c>
      <c r="AC46" s="168">
        <f>'Lack of Coping Capacity'!D45</f>
        <v>2.5</v>
      </c>
      <c r="AD46" s="151">
        <f>'Lack of Coping Capacity'!G45</f>
        <v>5.3</v>
      </c>
      <c r="AE46" s="43">
        <f>'Lack of Coping Capacity'!H45</f>
        <v>3.9</v>
      </c>
      <c r="AF46" s="151">
        <f>'Lack of Coping Capacity'!M45</f>
        <v>3.9</v>
      </c>
      <c r="AG46" s="151">
        <f>'Lack of Coping Capacity'!R45</f>
        <v>1.8</v>
      </c>
      <c r="AH46" s="151">
        <f>'Lack of Coping Capacity'!W45</f>
        <v>0.1</v>
      </c>
      <c r="AI46" s="43">
        <f>'Lack of Coping Capacity'!X45</f>
        <v>1.9</v>
      </c>
      <c r="AJ46" s="44">
        <f t="shared" si="13"/>
        <v>3</v>
      </c>
      <c r="AK46" s="43">
        <f>'Lack of Coping Capacity'!Y45</f>
        <v>0.1</v>
      </c>
      <c r="AL46" s="44">
        <f t="shared" si="8"/>
        <v>1.7</v>
      </c>
      <c r="AM46" s="160">
        <f t="shared" si="9"/>
        <v>3.2</v>
      </c>
      <c r="AN46" s="186" t="str">
        <f t="shared" si="10"/>
        <v>Low</v>
      </c>
      <c r="AO46" s="179">
        <f t="shared" si="14"/>
        <v>124</v>
      </c>
      <c r="AP46" s="182">
        <f>VLOOKUP($B46,'Lack of Reliability Index'!$A$2:$H$192,8,FALSE)</f>
        <v>3.6571428571428566</v>
      </c>
      <c r="AQ46" s="51">
        <f>'Imputed and missing data hidden'!BA44</f>
        <v>8</v>
      </c>
      <c r="AR46" s="180">
        <f t="shared" si="15"/>
        <v>0.15686274509803921</v>
      </c>
      <c r="AS46" s="51" t="str">
        <f t="shared" si="16"/>
        <v/>
      </c>
      <c r="AT46" s="181">
        <f>'Indicator Date hidden2'!BB45</f>
        <v>0.2857142857142857</v>
      </c>
      <c r="AU46" s="187"/>
    </row>
    <row r="47" spans="1:47" ht="15.75" thickBot="1" x14ac:dyDescent="0.3">
      <c r="A47" s="130" t="s">
        <v>80</v>
      </c>
      <c r="B47" s="47" t="s">
        <v>79</v>
      </c>
      <c r="C47" s="158">
        <f>'Hazard &amp; Exposure'!AO46</f>
        <v>5</v>
      </c>
      <c r="D47" s="157">
        <f>'Hazard &amp; Exposure'!AP46</f>
        <v>0</v>
      </c>
      <c r="E47" s="157">
        <f>'Hazard &amp; Exposure'!AQ46</f>
        <v>6.4</v>
      </c>
      <c r="F47" s="157">
        <f>'Hazard &amp; Exposure'!AR46</f>
        <v>0</v>
      </c>
      <c r="G47" s="157">
        <f>'Hazard &amp; Exposure'!AU46</f>
        <v>3.1</v>
      </c>
      <c r="H47" s="43">
        <f>'Hazard &amp; Exposure'!AV46</f>
        <v>3.3</v>
      </c>
      <c r="I47" s="157">
        <f>'Hazard &amp; Exposure'!AY46</f>
        <v>0.2</v>
      </c>
      <c r="J47" s="157">
        <f>'Hazard &amp; Exposure'!BB46</f>
        <v>0</v>
      </c>
      <c r="K47" s="43">
        <f>'Hazard &amp; Exposure'!BC46</f>
        <v>0.1</v>
      </c>
      <c r="L47" s="44">
        <f t="shared" si="11"/>
        <v>1.8</v>
      </c>
      <c r="M47" s="43">
        <f>'Hazard &amp; Exposure'!BD46</f>
        <v>2.9</v>
      </c>
      <c r="N47" s="44">
        <f t="shared" si="6"/>
        <v>2.6</v>
      </c>
      <c r="O47" s="155">
        <f>Vulnerability!E46</f>
        <v>1.4</v>
      </c>
      <c r="P47" s="153">
        <f>Vulnerability!H46</f>
        <v>2</v>
      </c>
      <c r="Q47" s="153">
        <f>Vulnerability!M46</f>
        <v>0</v>
      </c>
      <c r="R47" s="43">
        <f>Vulnerability!N46</f>
        <v>1.2</v>
      </c>
      <c r="S47" s="153">
        <f>Vulnerability!S46</f>
        <v>9</v>
      </c>
      <c r="T47" s="152">
        <f>Vulnerability!W46</f>
        <v>0.2</v>
      </c>
      <c r="U47" s="152">
        <f>Vulnerability!Z46</f>
        <v>0.2</v>
      </c>
      <c r="V47" s="152">
        <f>Vulnerability!AC46</f>
        <v>0</v>
      </c>
      <c r="W47" s="152">
        <f>Vulnerability!AI46</f>
        <v>2.6</v>
      </c>
      <c r="X47" s="153">
        <f>Vulnerability!AJ46</f>
        <v>0.8</v>
      </c>
      <c r="Y47" s="43">
        <f>Vulnerability!AK46</f>
        <v>6.4</v>
      </c>
      <c r="Z47" s="44">
        <f t="shared" si="12"/>
        <v>4.3</v>
      </c>
      <c r="AA47" s="43">
        <f>Vulnerability!AN46</f>
        <v>5</v>
      </c>
      <c r="AB47" s="44">
        <f t="shared" si="7"/>
        <v>4.7</v>
      </c>
      <c r="AC47" s="168" t="str">
        <f>'Lack of Coping Capacity'!D46</f>
        <v>x</v>
      </c>
      <c r="AD47" s="151">
        <f>'Lack of Coping Capacity'!G46</f>
        <v>3.7</v>
      </c>
      <c r="AE47" s="43">
        <f>'Lack of Coping Capacity'!H46</f>
        <v>3.7</v>
      </c>
      <c r="AF47" s="151">
        <f>'Lack of Coping Capacity'!M46</f>
        <v>1.6</v>
      </c>
      <c r="AG47" s="151">
        <f>'Lack of Coping Capacity'!R46</f>
        <v>0</v>
      </c>
      <c r="AH47" s="151">
        <f>'Lack of Coping Capacity'!W46</f>
        <v>2.4</v>
      </c>
      <c r="AI47" s="43">
        <f>'Lack of Coping Capacity'!X46</f>
        <v>1.3</v>
      </c>
      <c r="AJ47" s="44">
        <f t="shared" si="13"/>
        <v>2.6</v>
      </c>
      <c r="AK47" s="43">
        <f>'Lack of Coping Capacity'!Y46</f>
        <v>0.4</v>
      </c>
      <c r="AL47" s="44">
        <f t="shared" si="8"/>
        <v>1.6</v>
      </c>
      <c r="AM47" s="160">
        <f t="shared" si="9"/>
        <v>2.7</v>
      </c>
      <c r="AN47" s="186" t="str">
        <f t="shared" si="10"/>
        <v>Low</v>
      </c>
      <c r="AO47" s="179">
        <f t="shared" si="14"/>
        <v>150</v>
      </c>
      <c r="AP47" s="182">
        <f>VLOOKUP($B47,'Lack of Reliability Index'!$A$2:$H$192,8,FALSE)</f>
        <v>2.7246376811594208</v>
      </c>
      <c r="AQ47" s="51">
        <f>'Imputed and missing data hidden'!BA45</f>
        <v>5</v>
      </c>
      <c r="AR47" s="180">
        <f t="shared" si="15"/>
        <v>9.8039215686274508E-2</v>
      </c>
      <c r="AS47" s="51" t="str">
        <f t="shared" si="16"/>
        <v/>
      </c>
      <c r="AT47" s="181">
        <f>'Indicator Date hidden2'!BB46</f>
        <v>0.2608695652173913</v>
      </c>
      <c r="AU47" s="187"/>
    </row>
    <row r="48" spans="1:47" ht="15.75" thickBot="1" x14ac:dyDescent="0.3">
      <c r="A48" s="130" t="s">
        <v>82</v>
      </c>
      <c r="B48" s="47" t="s">
        <v>81</v>
      </c>
      <c r="C48" s="158">
        <f>'Hazard &amp; Exposure'!AO47</f>
        <v>2.2000000000000002</v>
      </c>
      <c r="D48" s="157">
        <f>'Hazard &amp; Exposure'!AP47</f>
        <v>5.3</v>
      </c>
      <c r="E48" s="157">
        <f>'Hazard &amp; Exposure'!AQ47</f>
        <v>0</v>
      </c>
      <c r="F48" s="157">
        <f>'Hazard &amp; Exposure'!AR47</f>
        <v>0</v>
      </c>
      <c r="G48" s="157">
        <f>'Hazard &amp; Exposure'!AU47</f>
        <v>1.5</v>
      </c>
      <c r="H48" s="43">
        <f>'Hazard &amp; Exposure'!AV47</f>
        <v>2</v>
      </c>
      <c r="I48" s="157">
        <f>'Hazard &amp; Exposure'!AY47</f>
        <v>0.2</v>
      </c>
      <c r="J48" s="157">
        <f>'Hazard &amp; Exposure'!BB47</f>
        <v>0</v>
      </c>
      <c r="K48" s="43">
        <f>'Hazard &amp; Exposure'!BC47</f>
        <v>0.1</v>
      </c>
      <c r="L48" s="44">
        <f t="shared" si="11"/>
        <v>1.1000000000000001</v>
      </c>
      <c r="M48" s="43">
        <f>'Hazard &amp; Exposure'!BD47</f>
        <v>1.9</v>
      </c>
      <c r="N48" s="44">
        <f t="shared" si="6"/>
        <v>1.7</v>
      </c>
      <c r="O48" s="155">
        <f>Vulnerability!E47</f>
        <v>1.1000000000000001</v>
      </c>
      <c r="P48" s="153">
        <f>Vulnerability!H47</f>
        <v>1</v>
      </c>
      <c r="Q48" s="153">
        <f>Vulnerability!M47</f>
        <v>0</v>
      </c>
      <c r="R48" s="43">
        <f>Vulnerability!N47</f>
        <v>0.8</v>
      </c>
      <c r="S48" s="153">
        <f>Vulnerability!S47</f>
        <v>2.2000000000000002</v>
      </c>
      <c r="T48" s="152">
        <f>Vulnerability!W47</f>
        <v>0.2</v>
      </c>
      <c r="U48" s="152">
        <f>Vulnerability!Z47</f>
        <v>0.2</v>
      </c>
      <c r="V48" s="152">
        <f>Vulnerability!AC47</f>
        <v>0</v>
      </c>
      <c r="W48" s="152">
        <f>Vulnerability!AI47</f>
        <v>1.7</v>
      </c>
      <c r="X48" s="153">
        <f>Vulnerability!AJ47</f>
        <v>0.5</v>
      </c>
      <c r="Y48" s="43">
        <f>Vulnerability!AK47</f>
        <v>1.4</v>
      </c>
      <c r="Z48" s="44">
        <f t="shared" si="12"/>
        <v>1.1000000000000001</v>
      </c>
      <c r="AA48" s="43">
        <f>Vulnerability!AN47</f>
        <v>5.2</v>
      </c>
      <c r="AB48" s="44">
        <f t="shared" si="7"/>
        <v>3.4</v>
      </c>
      <c r="AC48" s="168">
        <f>'Lack of Coping Capacity'!D47</f>
        <v>2.5</v>
      </c>
      <c r="AD48" s="151">
        <f>'Lack of Coping Capacity'!G47</f>
        <v>3.6</v>
      </c>
      <c r="AE48" s="43">
        <f>'Lack of Coping Capacity'!H47</f>
        <v>3.1</v>
      </c>
      <c r="AF48" s="151">
        <f>'Lack of Coping Capacity'!M47</f>
        <v>2.1</v>
      </c>
      <c r="AG48" s="151">
        <f>'Lack of Coping Capacity'!R47</f>
        <v>0</v>
      </c>
      <c r="AH48" s="151">
        <f>'Lack of Coping Capacity'!W47</f>
        <v>0.8</v>
      </c>
      <c r="AI48" s="43">
        <f>'Lack of Coping Capacity'!X47</f>
        <v>1</v>
      </c>
      <c r="AJ48" s="44">
        <f t="shared" si="13"/>
        <v>2.1</v>
      </c>
      <c r="AK48" s="43">
        <f>'Lack of Coping Capacity'!Y47</f>
        <v>0.6</v>
      </c>
      <c r="AL48" s="44">
        <f t="shared" si="8"/>
        <v>1.4</v>
      </c>
      <c r="AM48" s="160">
        <f t="shared" si="9"/>
        <v>2</v>
      </c>
      <c r="AN48" s="186" t="str">
        <f t="shared" si="10"/>
        <v>Low</v>
      </c>
      <c r="AO48" s="179">
        <f t="shared" si="14"/>
        <v>184</v>
      </c>
      <c r="AP48" s="182">
        <f>VLOOKUP($B48,'Lack of Reliability Index'!$A$2:$H$192,8,FALSE)</f>
        <v>2.4000000000000004</v>
      </c>
      <c r="AQ48" s="51">
        <f>'Imputed and missing data hidden'!BA46</f>
        <v>5</v>
      </c>
      <c r="AR48" s="180">
        <f t="shared" si="15"/>
        <v>9.8039215686274508E-2</v>
      </c>
      <c r="AS48" s="51" t="str">
        <f t="shared" si="16"/>
        <v/>
      </c>
      <c r="AT48" s="181">
        <f>'Indicator Date hidden2'!BB47</f>
        <v>0.2</v>
      </c>
      <c r="AU48" s="187"/>
    </row>
    <row r="49" spans="1:47" ht="15.75" thickBot="1" x14ac:dyDescent="0.3">
      <c r="A49" s="130" t="s">
        <v>84</v>
      </c>
      <c r="B49" s="47" t="s">
        <v>83</v>
      </c>
      <c r="C49" s="158">
        <f>'Hazard &amp; Exposure'!AO48</f>
        <v>0.1</v>
      </c>
      <c r="D49" s="157">
        <f>'Hazard &amp; Exposure'!AP48</f>
        <v>2.2999999999999998</v>
      </c>
      <c r="E49" s="157">
        <f>'Hazard &amp; Exposure'!AQ48</f>
        <v>0</v>
      </c>
      <c r="F49" s="157">
        <f>'Hazard &amp; Exposure'!AR48</f>
        <v>0</v>
      </c>
      <c r="G49" s="157">
        <f>'Hazard &amp; Exposure'!AU48</f>
        <v>2.2999999999999998</v>
      </c>
      <c r="H49" s="43">
        <f>'Hazard &amp; Exposure'!AV48</f>
        <v>1</v>
      </c>
      <c r="I49" s="157">
        <f>'Hazard &amp; Exposure'!AY48</f>
        <v>0</v>
      </c>
      <c r="J49" s="157">
        <f>'Hazard &amp; Exposure'!BB48</f>
        <v>0</v>
      </c>
      <c r="K49" s="43">
        <f>'Hazard &amp; Exposure'!BC48</f>
        <v>0</v>
      </c>
      <c r="L49" s="44">
        <f t="shared" si="11"/>
        <v>0.5</v>
      </c>
      <c r="M49" s="43">
        <f>'Hazard &amp; Exposure'!BD48</f>
        <v>2.2000000000000002</v>
      </c>
      <c r="N49" s="44">
        <f t="shared" si="6"/>
        <v>1.8</v>
      </c>
      <c r="O49" s="155">
        <f>Vulnerability!E48</f>
        <v>0.4</v>
      </c>
      <c r="P49" s="153">
        <f>Vulnerability!H48</f>
        <v>0.8</v>
      </c>
      <c r="Q49" s="153">
        <f>Vulnerability!M48</f>
        <v>0</v>
      </c>
      <c r="R49" s="43">
        <f>Vulnerability!N48</f>
        <v>0.4</v>
      </c>
      <c r="S49" s="153">
        <f>Vulnerability!S48</f>
        <v>5.0999999999999996</v>
      </c>
      <c r="T49" s="152">
        <f>Vulnerability!W48</f>
        <v>0.3</v>
      </c>
      <c r="U49" s="152">
        <f>Vulnerability!Z48</f>
        <v>0.3</v>
      </c>
      <c r="V49" s="152">
        <f>Vulnerability!AC48</f>
        <v>0</v>
      </c>
      <c r="W49" s="152">
        <f>Vulnerability!AI48</f>
        <v>1</v>
      </c>
      <c r="X49" s="153">
        <f>Vulnerability!AJ48</f>
        <v>0.4</v>
      </c>
      <c r="Y49" s="43">
        <f>Vulnerability!AK48</f>
        <v>3.1</v>
      </c>
      <c r="Z49" s="44">
        <f t="shared" si="12"/>
        <v>1.8</v>
      </c>
      <c r="AA49" s="43">
        <f>Vulnerability!AN48</f>
        <v>5.7</v>
      </c>
      <c r="AB49" s="44">
        <f t="shared" si="7"/>
        <v>4</v>
      </c>
      <c r="AC49" s="168">
        <f>'Lack of Coping Capacity'!D48</f>
        <v>2.7</v>
      </c>
      <c r="AD49" s="151">
        <f>'Lack of Coping Capacity'!G48</f>
        <v>1.2</v>
      </c>
      <c r="AE49" s="43">
        <f>'Lack of Coping Capacity'!H48</f>
        <v>2</v>
      </c>
      <c r="AF49" s="151">
        <f>'Lack of Coping Capacity'!M48</f>
        <v>1.5</v>
      </c>
      <c r="AG49" s="151">
        <f>'Lack of Coping Capacity'!R48</f>
        <v>0</v>
      </c>
      <c r="AH49" s="151">
        <f>'Lack of Coping Capacity'!W48</f>
        <v>0.7</v>
      </c>
      <c r="AI49" s="43">
        <f>'Lack of Coping Capacity'!X48</f>
        <v>0.7</v>
      </c>
      <c r="AJ49" s="44">
        <f t="shared" si="13"/>
        <v>1.4</v>
      </c>
      <c r="AK49" s="43">
        <f>'Lack of Coping Capacity'!Y48</f>
        <v>1</v>
      </c>
      <c r="AL49" s="44">
        <f t="shared" si="8"/>
        <v>1.2</v>
      </c>
      <c r="AM49" s="160">
        <f t="shared" si="9"/>
        <v>2.1</v>
      </c>
      <c r="AN49" s="186" t="str">
        <f t="shared" si="10"/>
        <v>Low</v>
      </c>
      <c r="AO49" s="179">
        <f t="shared" si="14"/>
        <v>182</v>
      </c>
      <c r="AP49" s="182">
        <f>VLOOKUP($B49,'Lack of Reliability Index'!$A$2:$H$192,8,FALSE)</f>
        <v>2.7555555555555555</v>
      </c>
      <c r="AQ49" s="51">
        <f>'Imputed and missing data hidden'!BA47</f>
        <v>5</v>
      </c>
      <c r="AR49" s="180">
        <f t="shared" si="15"/>
        <v>9.8039215686274508E-2</v>
      </c>
      <c r="AS49" s="51" t="str">
        <f t="shared" si="16"/>
        <v/>
      </c>
      <c r="AT49" s="181">
        <f>'Indicator Date hidden2'!BB48</f>
        <v>0.26666666666666666</v>
      </c>
      <c r="AU49" s="187"/>
    </row>
    <row r="50" spans="1:47" ht="15.75" thickBot="1" x14ac:dyDescent="0.3">
      <c r="A50" s="130" t="s">
        <v>86</v>
      </c>
      <c r="B50" s="47" t="s">
        <v>85</v>
      </c>
      <c r="C50" s="158">
        <f>'Hazard &amp; Exposure'!AO49</f>
        <v>5.3</v>
      </c>
      <c r="D50" s="157">
        <f>'Hazard &amp; Exposure'!AP49</f>
        <v>0.4</v>
      </c>
      <c r="E50" s="157">
        <f>'Hazard &amp; Exposure'!AQ49</f>
        <v>8.5</v>
      </c>
      <c r="F50" s="157">
        <f>'Hazard &amp; Exposure'!AR49</f>
        <v>0</v>
      </c>
      <c r="G50" s="157">
        <f>'Hazard &amp; Exposure'!AU49</f>
        <v>9.1999999999999993</v>
      </c>
      <c r="H50" s="43">
        <f>'Hazard &amp; Exposure'!AV49</f>
        <v>6</v>
      </c>
      <c r="I50" s="157">
        <f>'Hazard &amp; Exposure'!AY49</f>
        <v>3.5</v>
      </c>
      <c r="J50" s="157">
        <f>'Hazard &amp; Exposure'!BB49</f>
        <v>0</v>
      </c>
      <c r="K50" s="43">
        <f>'Hazard &amp; Exposure'!BC49</f>
        <v>2.5</v>
      </c>
      <c r="L50" s="44">
        <f t="shared" si="11"/>
        <v>4.5</v>
      </c>
      <c r="M50" s="43">
        <f>'Hazard &amp; Exposure'!BD49</f>
        <v>4.9000000000000004</v>
      </c>
      <c r="N50" s="44">
        <f t="shared" si="6"/>
        <v>4.8</v>
      </c>
      <c r="O50" s="155">
        <f>Vulnerability!E49</f>
        <v>7.6</v>
      </c>
      <c r="P50" s="153">
        <f>Vulnerability!H49</f>
        <v>4.8</v>
      </c>
      <c r="Q50" s="153">
        <f>Vulnerability!M49</f>
        <v>4.5</v>
      </c>
      <c r="R50" s="43">
        <f>Vulnerability!N49</f>
        <v>6.1</v>
      </c>
      <c r="S50" s="153">
        <f>Vulnerability!S49</f>
        <v>5.3</v>
      </c>
      <c r="T50" s="152">
        <f>Vulnerability!W49</f>
        <v>3.7</v>
      </c>
      <c r="U50" s="152">
        <f>Vulnerability!Z49</f>
        <v>5.8</v>
      </c>
      <c r="V50" s="152">
        <f>Vulnerability!AC49</f>
        <v>2.6</v>
      </c>
      <c r="W50" s="152">
        <f>Vulnerability!AI49</f>
        <v>3.5</v>
      </c>
      <c r="X50" s="153">
        <f>Vulnerability!AJ49</f>
        <v>4</v>
      </c>
      <c r="Y50" s="43">
        <f>Vulnerability!AK49</f>
        <v>4.7</v>
      </c>
      <c r="Z50" s="44">
        <f t="shared" si="12"/>
        <v>5.4</v>
      </c>
      <c r="AA50" s="43">
        <f>Vulnerability!AN49</f>
        <v>5.9</v>
      </c>
      <c r="AB50" s="44">
        <f t="shared" si="7"/>
        <v>5.7</v>
      </c>
      <c r="AC50" s="168">
        <f>'Lack of Coping Capacity'!D49</f>
        <v>5.5</v>
      </c>
      <c r="AD50" s="151">
        <f>'Lack of Coping Capacity'!G49</f>
        <v>6.9</v>
      </c>
      <c r="AE50" s="43">
        <f>'Lack of Coping Capacity'!H49</f>
        <v>6.2</v>
      </c>
      <c r="AF50" s="151">
        <f>'Lack of Coping Capacity'!M49</f>
        <v>7.3</v>
      </c>
      <c r="AG50" s="151">
        <f>'Lack of Coping Capacity'!R49</f>
        <v>5.6</v>
      </c>
      <c r="AH50" s="151">
        <f>'Lack of Coping Capacity'!W49</f>
        <v>7</v>
      </c>
      <c r="AI50" s="43">
        <f>'Lack of Coping Capacity'!X49</f>
        <v>6.6</v>
      </c>
      <c r="AJ50" s="44">
        <f t="shared" si="13"/>
        <v>6.4</v>
      </c>
      <c r="AK50" s="43">
        <f>'Lack of Coping Capacity'!Y49</f>
        <v>6.7</v>
      </c>
      <c r="AL50" s="44">
        <f t="shared" si="8"/>
        <v>6.6</v>
      </c>
      <c r="AM50" s="160">
        <f t="shared" si="9"/>
        <v>5.7</v>
      </c>
      <c r="AN50" s="186" t="str">
        <f t="shared" si="10"/>
        <v>High</v>
      </c>
      <c r="AO50" s="179">
        <f t="shared" si="14"/>
        <v>29</v>
      </c>
      <c r="AP50" s="182">
        <f>VLOOKUP($B50,'Lack of Reliability Index'!$A$2:$H$192,8,FALSE)</f>
        <v>4.2962962962962958</v>
      </c>
      <c r="AQ50" s="51">
        <f>'Imputed and missing data hidden'!BA48</f>
        <v>5</v>
      </c>
      <c r="AR50" s="180">
        <f t="shared" si="15"/>
        <v>9.8039215686274508E-2</v>
      </c>
      <c r="AS50" s="51" t="str">
        <f t="shared" si="16"/>
        <v/>
      </c>
      <c r="AT50" s="181">
        <f>'Indicator Date hidden2'!BB49</f>
        <v>0.55555555555555558</v>
      </c>
      <c r="AU50" s="187"/>
    </row>
    <row r="51" spans="1:47" ht="15.75" thickBot="1" x14ac:dyDescent="0.3">
      <c r="A51" s="130" t="s">
        <v>88</v>
      </c>
      <c r="B51" s="47" t="s">
        <v>87</v>
      </c>
      <c r="C51" s="158">
        <f>'Hazard &amp; Exposure'!AO50</f>
        <v>1.6</v>
      </c>
      <c r="D51" s="157">
        <f>'Hazard &amp; Exposure'!AP50</f>
        <v>0.1</v>
      </c>
      <c r="E51" s="157">
        <f>'Hazard &amp; Exposure'!AQ50</f>
        <v>8.5</v>
      </c>
      <c r="F51" s="157">
        <f>'Hazard &amp; Exposure'!AR50</f>
        <v>7.6</v>
      </c>
      <c r="G51" s="157">
        <f>'Hazard &amp; Exposure'!AU50</f>
        <v>0</v>
      </c>
      <c r="H51" s="43">
        <f>'Hazard &amp; Exposure'!AV50</f>
        <v>4.7</v>
      </c>
      <c r="I51" s="157">
        <f>'Hazard &amp; Exposure'!AY50</f>
        <v>0.1</v>
      </c>
      <c r="J51" s="157">
        <f>'Hazard &amp; Exposure'!BB50</f>
        <v>0</v>
      </c>
      <c r="K51" s="43">
        <f>'Hazard &amp; Exposure'!BC50</f>
        <v>0.1</v>
      </c>
      <c r="L51" s="44">
        <f t="shared" si="11"/>
        <v>2.7</v>
      </c>
      <c r="M51" s="43">
        <f>'Hazard &amp; Exposure'!BD50</f>
        <v>3.6</v>
      </c>
      <c r="N51" s="44">
        <f t="shared" si="6"/>
        <v>3.4</v>
      </c>
      <c r="O51" s="155">
        <f>Vulnerability!E50</f>
        <v>3.4</v>
      </c>
      <c r="P51" s="153">
        <f>Vulnerability!H50</f>
        <v>4.8</v>
      </c>
      <c r="Q51" s="153">
        <f>Vulnerability!M50</f>
        <v>4.9000000000000004</v>
      </c>
      <c r="R51" s="43">
        <f>Vulnerability!N50</f>
        <v>4.0999999999999996</v>
      </c>
      <c r="S51" s="153">
        <f>Vulnerability!S50</f>
        <v>0</v>
      </c>
      <c r="T51" s="152">
        <f>Vulnerability!W50</f>
        <v>0.1</v>
      </c>
      <c r="U51" s="152">
        <f>Vulnerability!Z50</f>
        <v>2.6</v>
      </c>
      <c r="V51" s="152">
        <f>Vulnerability!AC50</f>
        <v>10</v>
      </c>
      <c r="W51" s="152">
        <f>Vulnerability!AI50</f>
        <v>2.2000000000000002</v>
      </c>
      <c r="X51" s="153">
        <f>Vulnerability!AJ50</f>
        <v>5.6</v>
      </c>
      <c r="Y51" s="43">
        <f>Vulnerability!AK50</f>
        <v>3.3</v>
      </c>
      <c r="Z51" s="44">
        <f t="shared" si="12"/>
        <v>3.7</v>
      </c>
      <c r="AA51" s="43">
        <f>Vulnerability!AN50</f>
        <v>3.8</v>
      </c>
      <c r="AB51" s="44">
        <f t="shared" si="7"/>
        <v>3.8</v>
      </c>
      <c r="AC51" s="168" t="str">
        <f>'Lack of Coping Capacity'!D50</f>
        <v>x</v>
      </c>
      <c r="AD51" s="151">
        <f>'Lack of Coping Capacity'!G50</f>
        <v>4.5999999999999996</v>
      </c>
      <c r="AE51" s="43">
        <f>'Lack of Coping Capacity'!H50</f>
        <v>4.5999999999999996</v>
      </c>
      <c r="AF51" s="151">
        <f>'Lack of Coping Capacity'!M50</f>
        <v>2.6</v>
      </c>
      <c r="AG51" s="151">
        <f>'Lack of Coping Capacity'!R50</f>
        <v>1.1000000000000001</v>
      </c>
      <c r="AH51" s="151">
        <f>'Lack of Coping Capacity'!W50</f>
        <v>4.9000000000000004</v>
      </c>
      <c r="AI51" s="43">
        <f>'Lack of Coping Capacity'!X50</f>
        <v>2.9</v>
      </c>
      <c r="AJ51" s="44">
        <f t="shared" si="13"/>
        <v>3.8</v>
      </c>
      <c r="AK51" s="43">
        <f>'Lack of Coping Capacity'!Y50</f>
        <v>3.8</v>
      </c>
      <c r="AL51" s="44">
        <f t="shared" si="8"/>
        <v>3.8</v>
      </c>
      <c r="AM51" s="160">
        <f t="shared" si="9"/>
        <v>3.7</v>
      </c>
      <c r="AN51" s="186" t="str">
        <f t="shared" si="10"/>
        <v>Medium</v>
      </c>
      <c r="AO51" s="179">
        <f t="shared" si="14"/>
        <v>105</v>
      </c>
      <c r="AP51" s="182">
        <f>VLOOKUP($B51,'Lack of Reliability Index'!$A$2:$H$192,8,FALSE)</f>
        <v>6.8422764227642272</v>
      </c>
      <c r="AQ51" s="51">
        <f>'Imputed and missing data hidden'!BA49</f>
        <v>12</v>
      </c>
      <c r="AR51" s="180">
        <f t="shared" si="15"/>
        <v>0.23529411764705882</v>
      </c>
      <c r="AS51" s="51" t="str">
        <f t="shared" si="16"/>
        <v/>
      </c>
      <c r="AT51" s="181">
        <f>'Indicator Date hidden2'!BB50</f>
        <v>0.68292682926829273</v>
      </c>
      <c r="AU51" s="187"/>
    </row>
    <row r="52" spans="1:47" ht="15.75" thickBot="1" x14ac:dyDescent="0.3">
      <c r="A52" s="130" t="s">
        <v>90</v>
      </c>
      <c r="B52" s="47" t="s">
        <v>89</v>
      </c>
      <c r="C52" s="158">
        <f>'Hazard &amp; Exposure'!AO51</f>
        <v>7.2</v>
      </c>
      <c r="D52" s="157">
        <f>'Hazard &amp; Exposure'!AP51</f>
        <v>4.5999999999999996</v>
      </c>
      <c r="E52" s="157">
        <f>'Hazard &amp; Exposure'!AQ51</f>
        <v>6.4</v>
      </c>
      <c r="F52" s="157">
        <f>'Hazard &amp; Exposure'!AR51</f>
        <v>7.9</v>
      </c>
      <c r="G52" s="157">
        <f>'Hazard &amp; Exposure'!AU51</f>
        <v>1</v>
      </c>
      <c r="H52" s="43">
        <f>'Hazard &amp; Exposure'!AV51</f>
        <v>5.9</v>
      </c>
      <c r="I52" s="157">
        <f>'Hazard &amp; Exposure'!AY51</f>
        <v>4.3</v>
      </c>
      <c r="J52" s="157">
        <f>'Hazard &amp; Exposure'!BB51</f>
        <v>0</v>
      </c>
      <c r="K52" s="43">
        <f>'Hazard &amp; Exposure'!BC51</f>
        <v>3</v>
      </c>
      <c r="L52" s="44">
        <f t="shared" si="11"/>
        <v>4.5999999999999996</v>
      </c>
      <c r="M52" s="43">
        <f>'Hazard &amp; Exposure'!BD51</f>
        <v>4</v>
      </c>
      <c r="N52" s="44">
        <f t="shared" si="6"/>
        <v>4.2</v>
      </c>
      <c r="O52" s="155">
        <f>Vulnerability!E51</f>
        <v>4.4000000000000004</v>
      </c>
      <c r="P52" s="153">
        <f>Vulnerability!H51</f>
        <v>5.7</v>
      </c>
      <c r="Q52" s="153">
        <f>Vulnerability!M51</f>
        <v>0.5</v>
      </c>
      <c r="R52" s="43">
        <f>Vulnerability!N51</f>
        <v>3.8</v>
      </c>
      <c r="S52" s="153">
        <f>Vulnerability!S51</f>
        <v>0.8</v>
      </c>
      <c r="T52" s="152">
        <f>Vulnerability!W51</f>
        <v>1</v>
      </c>
      <c r="U52" s="152">
        <f>Vulnerability!Z51</f>
        <v>1.7</v>
      </c>
      <c r="V52" s="152">
        <f>Vulnerability!AC51</f>
        <v>4.4000000000000004</v>
      </c>
      <c r="W52" s="152">
        <f>Vulnerability!AI51</f>
        <v>3.8</v>
      </c>
      <c r="X52" s="153">
        <f>Vulnerability!AJ51</f>
        <v>2.8</v>
      </c>
      <c r="Y52" s="43">
        <f>Vulnerability!AK51</f>
        <v>1.9</v>
      </c>
      <c r="Z52" s="44">
        <f t="shared" si="12"/>
        <v>2.9</v>
      </c>
      <c r="AA52" s="43">
        <f>Vulnerability!AN51</f>
        <v>5.5</v>
      </c>
      <c r="AB52" s="44">
        <f t="shared" si="7"/>
        <v>4.3</v>
      </c>
      <c r="AC52" s="168">
        <f>'Lack of Coping Capacity'!D51</f>
        <v>4.5999999999999996</v>
      </c>
      <c r="AD52" s="151">
        <f>'Lack of Coping Capacity'!G51</f>
        <v>6.3</v>
      </c>
      <c r="AE52" s="43">
        <f>'Lack of Coping Capacity'!H51</f>
        <v>5.5</v>
      </c>
      <c r="AF52" s="151">
        <f>'Lack of Coping Capacity'!M51</f>
        <v>3.1</v>
      </c>
      <c r="AG52" s="151">
        <f>'Lack of Coping Capacity'!R51</f>
        <v>3</v>
      </c>
      <c r="AH52" s="151">
        <f>'Lack of Coping Capacity'!W51</f>
        <v>4.5</v>
      </c>
      <c r="AI52" s="43">
        <f>'Lack of Coping Capacity'!X51</f>
        <v>3.5</v>
      </c>
      <c r="AJ52" s="44">
        <f t="shared" si="13"/>
        <v>4.5999999999999996</v>
      </c>
      <c r="AK52" s="43">
        <f>'Lack of Coping Capacity'!Y51</f>
        <v>4.5</v>
      </c>
      <c r="AL52" s="44">
        <f t="shared" si="8"/>
        <v>4.5999999999999996</v>
      </c>
      <c r="AM52" s="160">
        <f t="shared" si="9"/>
        <v>4.4000000000000004</v>
      </c>
      <c r="AN52" s="186" t="str">
        <f t="shared" si="10"/>
        <v>Medium</v>
      </c>
      <c r="AO52" s="179">
        <f t="shared" si="14"/>
        <v>68</v>
      </c>
      <c r="AP52" s="182">
        <f>VLOOKUP($B52,'Lack of Reliability Index'!$A$2:$H$192,8,FALSE)</f>
        <v>1.0666666666666664</v>
      </c>
      <c r="AQ52" s="51">
        <f>'Imputed and missing data hidden'!BA50</f>
        <v>0</v>
      </c>
      <c r="AR52" s="180">
        <f t="shared" si="15"/>
        <v>0</v>
      </c>
      <c r="AS52" s="51" t="str">
        <f t="shared" si="16"/>
        <v/>
      </c>
      <c r="AT52" s="181">
        <f>'Indicator Date hidden2'!BB51</f>
        <v>0.2</v>
      </c>
      <c r="AU52" s="187"/>
    </row>
    <row r="53" spans="1:47" ht="15.75" thickBot="1" x14ac:dyDescent="0.3">
      <c r="A53" s="130" t="s">
        <v>93</v>
      </c>
      <c r="B53" s="47" t="s">
        <v>92</v>
      </c>
      <c r="C53" s="158">
        <f>'Hazard &amp; Exposure'!AO52</f>
        <v>9.4</v>
      </c>
      <c r="D53" s="157">
        <f>'Hazard &amp; Exposure'!AP52</f>
        <v>6.7</v>
      </c>
      <c r="E53" s="157">
        <f>'Hazard &amp; Exposure'!AQ52</f>
        <v>9.1999999999999993</v>
      </c>
      <c r="F53" s="157">
        <f>'Hazard &amp; Exposure'!AR52</f>
        <v>0</v>
      </c>
      <c r="G53" s="157">
        <f>'Hazard &amp; Exposure'!AU52</f>
        <v>2.8</v>
      </c>
      <c r="H53" s="43">
        <f>'Hazard &amp; Exposure'!AV52</f>
        <v>6.9</v>
      </c>
      <c r="I53" s="157">
        <f>'Hazard &amp; Exposure'!AY52</f>
        <v>1.4</v>
      </c>
      <c r="J53" s="157">
        <f>'Hazard &amp; Exposure'!BB52</f>
        <v>0</v>
      </c>
      <c r="K53" s="43">
        <f>'Hazard &amp; Exposure'!BC52</f>
        <v>1</v>
      </c>
      <c r="L53" s="44">
        <f t="shared" si="11"/>
        <v>4.5999999999999996</v>
      </c>
      <c r="M53" s="43">
        <f>'Hazard &amp; Exposure'!BD52</f>
        <v>3.8</v>
      </c>
      <c r="N53" s="44">
        <f t="shared" si="6"/>
        <v>4</v>
      </c>
      <c r="O53" s="155">
        <f>Vulnerability!E52</f>
        <v>3.8</v>
      </c>
      <c r="P53" s="153">
        <f>Vulnerability!H52</f>
        <v>5.0999999999999996</v>
      </c>
      <c r="Q53" s="153">
        <f>Vulnerability!M52</f>
        <v>0.4</v>
      </c>
      <c r="R53" s="43">
        <f>Vulnerability!N52</f>
        <v>3.3</v>
      </c>
      <c r="S53" s="153">
        <f>Vulnerability!S52</f>
        <v>5.8</v>
      </c>
      <c r="T53" s="152">
        <f>Vulnerability!W52</f>
        <v>0.5</v>
      </c>
      <c r="U53" s="152">
        <f>Vulnerability!Z52</f>
        <v>1.5</v>
      </c>
      <c r="V53" s="152">
        <f>Vulnerability!AC52</f>
        <v>0.6</v>
      </c>
      <c r="W53" s="152">
        <f>Vulnerability!AI52</f>
        <v>3.6</v>
      </c>
      <c r="X53" s="153">
        <f>Vulnerability!AJ52</f>
        <v>1.6</v>
      </c>
      <c r="Y53" s="43">
        <f>Vulnerability!AK52</f>
        <v>4</v>
      </c>
      <c r="Z53" s="44">
        <f t="shared" si="12"/>
        <v>3.7</v>
      </c>
      <c r="AA53" s="43">
        <f>Vulnerability!AN52</f>
        <v>5.0999999999999996</v>
      </c>
      <c r="AB53" s="44">
        <f t="shared" si="7"/>
        <v>4.4000000000000004</v>
      </c>
      <c r="AC53" s="168">
        <f>'Lack of Coping Capacity'!D52</f>
        <v>3</v>
      </c>
      <c r="AD53" s="151">
        <f>'Lack of Coping Capacity'!G52</f>
        <v>6.4</v>
      </c>
      <c r="AE53" s="43">
        <f>'Lack of Coping Capacity'!H52</f>
        <v>4.7</v>
      </c>
      <c r="AF53" s="151">
        <f>'Lack of Coping Capacity'!M52</f>
        <v>3.1</v>
      </c>
      <c r="AG53" s="151">
        <f>'Lack of Coping Capacity'!R52</f>
        <v>4</v>
      </c>
      <c r="AH53" s="151">
        <f>'Lack of Coping Capacity'!W52</f>
        <v>4.0999999999999996</v>
      </c>
      <c r="AI53" s="43">
        <f>'Lack of Coping Capacity'!X52</f>
        <v>3.7</v>
      </c>
      <c r="AJ53" s="44">
        <f t="shared" si="13"/>
        <v>4.2</v>
      </c>
      <c r="AK53" s="43">
        <f>'Lack of Coping Capacity'!Y52</f>
        <v>1.9</v>
      </c>
      <c r="AL53" s="44">
        <f t="shared" si="8"/>
        <v>3.1</v>
      </c>
      <c r="AM53" s="160">
        <f t="shared" si="9"/>
        <v>3.8</v>
      </c>
      <c r="AN53" s="186" t="str">
        <f t="shared" si="10"/>
        <v>Medium</v>
      </c>
      <c r="AO53" s="179">
        <f t="shared" si="14"/>
        <v>97</v>
      </c>
      <c r="AP53" s="182">
        <f>VLOOKUP($B53,'Lack of Reliability Index'!$A$2:$H$192,8,FALSE)</f>
        <v>1.0666666666666664</v>
      </c>
      <c r="AQ53" s="51">
        <f>'Imputed and missing data hidden'!BA51</f>
        <v>0</v>
      </c>
      <c r="AR53" s="180">
        <f t="shared" si="15"/>
        <v>0</v>
      </c>
      <c r="AS53" s="51" t="str">
        <f t="shared" si="16"/>
        <v/>
      </c>
      <c r="AT53" s="181">
        <f>'Indicator Date hidden2'!BB52</f>
        <v>0.2</v>
      </c>
      <c r="AU53" s="187"/>
    </row>
    <row r="54" spans="1:47" ht="15.75" thickBot="1" x14ac:dyDescent="0.3">
      <c r="A54" s="130" t="s">
        <v>95</v>
      </c>
      <c r="B54" s="47" t="s">
        <v>94</v>
      </c>
      <c r="C54" s="158">
        <f>'Hazard &amp; Exposure'!AO53</f>
        <v>6</v>
      </c>
      <c r="D54" s="157">
        <f>'Hazard &amp; Exposure'!AP53</f>
        <v>8.1</v>
      </c>
      <c r="E54" s="157">
        <f>'Hazard &amp; Exposure'!AQ53</f>
        <v>7.2</v>
      </c>
      <c r="F54" s="157">
        <f>'Hazard &amp; Exposure'!AR53</f>
        <v>0</v>
      </c>
      <c r="G54" s="157">
        <f>'Hazard &amp; Exposure'!AU53</f>
        <v>3.1</v>
      </c>
      <c r="H54" s="43">
        <f>'Hazard &amp; Exposure'!AV53</f>
        <v>5.5</v>
      </c>
      <c r="I54" s="157">
        <f>'Hazard &amp; Exposure'!AY53</f>
        <v>7.5</v>
      </c>
      <c r="J54" s="157">
        <f>'Hazard &amp; Exposure'!BB53</f>
        <v>7</v>
      </c>
      <c r="K54" s="43">
        <f>'Hazard &amp; Exposure'!BC53</f>
        <v>7</v>
      </c>
      <c r="L54" s="44">
        <f t="shared" si="11"/>
        <v>6.3</v>
      </c>
      <c r="M54" s="43">
        <f>'Hazard &amp; Exposure'!BD53</f>
        <v>3.5</v>
      </c>
      <c r="N54" s="44">
        <f t="shared" si="6"/>
        <v>4.3</v>
      </c>
      <c r="O54" s="155">
        <f>Vulnerability!E53</f>
        <v>4.2</v>
      </c>
      <c r="P54" s="153">
        <f>Vulnerability!H53</f>
        <v>4.5</v>
      </c>
      <c r="Q54" s="153">
        <f>Vulnerability!M53</f>
        <v>0.3</v>
      </c>
      <c r="R54" s="43">
        <f>Vulnerability!N53</f>
        <v>3.3</v>
      </c>
      <c r="S54" s="153">
        <f>Vulnerability!S53</f>
        <v>6.3</v>
      </c>
      <c r="T54" s="152">
        <f>Vulnerability!W53</f>
        <v>0.3</v>
      </c>
      <c r="U54" s="152">
        <f>Vulnerability!Z53</f>
        <v>1.7</v>
      </c>
      <c r="V54" s="152">
        <f>Vulnerability!AC53</f>
        <v>0</v>
      </c>
      <c r="W54" s="152">
        <f>Vulnerability!AI53</f>
        <v>2.2000000000000002</v>
      </c>
      <c r="X54" s="153">
        <f>Vulnerability!AJ53</f>
        <v>1.1000000000000001</v>
      </c>
      <c r="Y54" s="43">
        <f>Vulnerability!AK53</f>
        <v>4.2</v>
      </c>
      <c r="Z54" s="44">
        <f t="shared" si="12"/>
        <v>3.8</v>
      </c>
      <c r="AA54" s="43">
        <f>Vulnerability!AN53</f>
        <v>7.3</v>
      </c>
      <c r="AB54" s="44">
        <f t="shared" si="7"/>
        <v>5.8</v>
      </c>
      <c r="AC54" s="168">
        <f>'Lack of Coping Capacity'!D53</f>
        <v>4.2</v>
      </c>
      <c r="AD54" s="151">
        <f>'Lack of Coping Capacity'!G53</f>
        <v>6.6</v>
      </c>
      <c r="AE54" s="43">
        <f>'Lack of Coping Capacity'!H53</f>
        <v>5.4</v>
      </c>
      <c r="AF54" s="151">
        <f>'Lack of Coping Capacity'!M53</f>
        <v>3.9</v>
      </c>
      <c r="AG54" s="151">
        <f>'Lack of Coping Capacity'!R53</f>
        <v>3.3</v>
      </c>
      <c r="AH54" s="151">
        <f>'Lack of Coping Capacity'!W53</f>
        <v>3.2</v>
      </c>
      <c r="AI54" s="43">
        <f>'Lack of Coping Capacity'!X53</f>
        <v>3.5</v>
      </c>
      <c r="AJ54" s="44">
        <f t="shared" si="13"/>
        <v>4.5</v>
      </c>
      <c r="AK54" s="43">
        <f>'Lack of Coping Capacity'!Y53</f>
        <v>0.4</v>
      </c>
      <c r="AL54" s="44">
        <f t="shared" si="8"/>
        <v>2.7</v>
      </c>
      <c r="AM54" s="160">
        <f t="shared" si="9"/>
        <v>4.0999999999999996</v>
      </c>
      <c r="AN54" s="186" t="str">
        <f t="shared" si="10"/>
        <v>Medium</v>
      </c>
      <c r="AO54" s="179">
        <f t="shared" si="14"/>
        <v>82</v>
      </c>
      <c r="AP54" s="182">
        <f>VLOOKUP($B54,'Lack of Reliability Index'!$A$2:$H$192,8,FALSE)</f>
        <v>2.7333333333333334</v>
      </c>
      <c r="AQ54" s="51">
        <f>'Imputed and missing data hidden'!BA52</f>
        <v>1</v>
      </c>
      <c r="AR54" s="180">
        <f t="shared" si="15"/>
        <v>1.9607843137254902E-2</v>
      </c>
      <c r="AS54" s="51" t="str">
        <f t="shared" si="16"/>
        <v>YES</v>
      </c>
      <c r="AT54" s="181">
        <f>'Indicator Date hidden2'!BB53</f>
        <v>0.36</v>
      </c>
      <c r="AU54" s="187"/>
    </row>
    <row r="55" spans="1:47" ht="15.75" thickBot="1" x14ac:dyDescent="0.3">
      <c r="A55" s="130" t="s">
        <v>97</v>
      </c>
      <c r="B55" s="47" t="s">
        <v>96</v>
      </c>
      <c r="C55" s="158">
        <f>'Hazard &amp; Exposure'!AO54</f>
        <v>8.6999999999999993</v>
      </c>
      <c r="D55" s="157">
        <f>'Hazard &amp; Exposure'!AP54</f>
        <v>3</v>
      </c>
      <c r="E55" s="157">
        <f>'Hazard &amp; Exposure'!AQ54</f>
        <v>8.1999999999999993</v>
      </c>
      <c r="F55" s="157">
        <f>'Hazard &amp; Exposure'!AR54</f>
        <v>3.7</v>
      </c>
      <c r="G55" s="157">
        <f>'Hazard &amp; Exposure'!AU54</f>
        <v>3.4</v>
      </c>
      <c r="H55" s="43">
        <f>'Hazard &amp; Exposure'!AV54</f>
        <v>6.1</v>
      </c>
      <c r="I55" s="157">
        <f>'Hazard &amp; Exposure'!AY54</f>
        <v>7.9</v>
      </c>
      <c r="J55" s="157">
        <f>'Hazard &amp; Exposure'!BB54</f>
        <v>7</v>
      </c>
      <c r="K55" s="43">
        <f>'Hazard &amp; Exposure'!BC54</f>
        <v>7</v>
      </c>
      <c r="L55" s="44">
        <f t="shared" si="11"/>
        <v>6.6</v>
      </c>
      <c r="M55" s="43">
        <f>'Hazard &amp; Exposure'!BD54</f>
        <v>4.5999999999999996</v>
      </c>
      <c r="N55" s="44">
        <f t="shared" si="6"/>
        <v>5.2</v>
      </c>
      <c r="O55" s="155">
        <f>Vulnerability!E54</f>
        <v>4.2</v>
      </c>
      <c r="P55" s="153">
        <f>Vulnerability!H54</f>
        <v>4.5</v>
      </c>
      <c r="Q55" s="153">
        <f>Vulnerability!M54</f>
        <v>0.5</v>
      </c>
      <c r="R55" s="43">
        <f>Vulnerability!N54</f>
        <v>3.4</v>
      </c>
      <c r="S55" s="153">
        <f>Vulnerability!S54</f>
        <v>0</v>
      </c>
      <c r="T55" s="152">
        <f>Vulnerability!W54</f>
        <v>0.8</v>
      </c>
      <c r="U55" s="152">
        <f>Vulnerability!Z54</f>
        <v>1.4</v>
      </c>
      <c r="V55" s="152">
        <f>Vulnerability!AC54</f>
        <v>0</v>
      </c>
      <c r="W55" s="152">
        <f>Vulnerability!AI54</f>
        <v>3.5</v>
      </c>
      <c r="X55" s="153">
        <f>Vulnerability!AJ54</f>
        <v>1.5</v>
      </c>
      <c r="Y55" s="43">
        <f>Vulnerability!AK54</f>
        <v>0.8</v>
      </c>
      <c r="Z55" s="44">
        <f t="shared" si="12"/>
        <v>2.2000000000000002</v>
      </c>
      <c r="AA55" s="43">
        <f>Vulnerability!AN54</f>
        <v>5.6</v>
      </c>
      <c r="AB55" s="44">
        <f t="shared" si="7"/>
        <v>4.0999999999999996</v>
      </c>
      <c r="AC55" s="168">
        <f>'Lack of Coping Capacity'!D54</f>
        <v>5.2</v>
      </c>
      <c r="AD55" s="151">
        <f>'Lack of Coping Capacity'!G54</f>
        <v>6.2</v>
      </c>
      <c r="AE55" s="43">
        <f>'Lack of Coping Capacity'!H54</f>
        <v>5.7</v>
      </c>
      <c r="AF55" s="151">
        <f>'Lack of Coping Capacity'!M54</f>
        <v>3.2</v>
      </c>
      <c r="AG55" s="151">
        <f>'Lack of Coping Capacity'!R54</f>
        <v>2.9</v>
      </c>
      <c r="AH55" s="151">
        <f>'Lack of Coping Capacity'!W54</f>
        <v>4.3</v>
      </c>
      <c r="AI55" s="43">
        <f>'Lack of Coping Capacity'!X54</f>
        <v>3.5</v>
      </c>
      <c r="AJ55" s="44">
        <f t="shared" si="13"/>
        <v>4.7</v>
      </c>
      <c r="AK55" s="43">
        <f>'Lack of Coping Capacity'!Y54</f>
        <v>0.7</v>
      </c>
      <c r="AL55" s="44">
        <f t="shared" si="8"/>
        <v>2.9</v>
      </c>
      <c r="AM55" s="160">
        <f t="shared" si="9"/>
        <v>4</v>
      </c>
      <c r="AN55" s="186" t="str">
        <f t="shared" si="10"/>
        <v>Medium</v>
      </c>
      <c r="AO55" s="179">
        <f t="shared" si="14"/>
        <v>89</v>
      </c>
      <c r="AP55" s="182">
        <f>VLOOKUP($B55,'Lack of Reliability Index'!$A$2:$H$192,8,FALSE)</f>
        <v>3.2666666666666657</v>
      </c>
      <c r="AQ55" s="51">
        <f>'Imputed and missing data hidden'!BA53</f>
        <v>1</v>
      </c>
      <c r="AR55" s="180">
        <f t="shared" si="15"/>
        <v>1.9607843137254902E-2</v>
      </c>
      <c r="AS55" s="51" t="str">
        <f t="shared" si="16"/>
        <v>YES</v>
      </c>
      <c r="AT55" s="181">
        <f>'Indicator Date hidden2'!BB54</f>
        <v>0.44</v>
      </c>
      <c r="AU55" s="187"/>
    </row>
    <row r="56" spans="1:47" ht="15.75" thickBot="1" x14ac:dyDescent="0.3">
      <c r="A56" s="130" t="s">
        <v>99</v>
      </c>
      <c r="B56" s="47" t="s">
        <v>98</v>
      </c>
      <c r="C56" s="158">
        <f>'Hazard &amp; Exposure'!AO55</f>
        <v>0.1</v>
      </c>
      <c r="D56" s="157">
        <f>'Hazard &amp; Exposure'!AP55</f>
        <v>4.4000000000000004</v>
      </c>
      <c r="E56" s="157">
        <f>'Hazard &amp; Exposure'!AQ55</f>
        <v>0</v>
      </c>
      <c r="F56" s="157">
        <f>'Hazard &amp; Exposure'!AR55</f>
        <v>0</v>
      </c>
      <c r="G56" s="157">
        <f>'Hazard &amp; Exposure'!AU55</f>
        <v>3.6</v>
      </c>
      <c r="H56" s="43">
        <f>'Hazard &amp; Exposure'!AV55</f>
        <v>1.8</v>
      </c>
      <c r="I56" s="157">
        <f>'Hazard &amp; Exposure'!AY55</f>
        <v>5.5</v>
      </c>
      <c r="J56" s="157">
        <f>'Hazard &amp; Exposure'!BB55</f>
        <v>0</v>
      </c>
      <c r="K56" s="43">
        <f>'Hazard &amp; Exposure'!BC55</f>
        <v>3.9</v>
      </c>
      <c r="L56" s="44">
        <f t="shared" si="11"/>
        <v>2.9</v>
      </c>
      <c r="M56" s="43">
        <f>'Hazard &amp; Exposure'!BD55</f>
        <v>5.4</v>
      </c>
      <c r="N56" s="44">
        <f t="shared" si="6"/>
        <v>4.9000000000000004</v>
      </c>
      <c r="O56" s="155">
        <f>Vulnerability!E55</f>
        <v>5.5</v>
      </c>
      <c r="P56" s="153" t="str">
        <f>Vulnerability!H55</f>
        <v>x</v>
      </c>
      <c r="Q56" s="153">
        <f>Vulnerability!M55</f>
        <v>0.2</v>
      </c>
      <c r="R56" s="43">
        <f>Vulnerability!N55</f>
        <v>3.7</v>
      </c>
      <c r="S56" s="153">
        <f>Vulnerability!S55</f>
        <v>0</v>
      </c>
      <c r="T56" s="152">
        <f>Vulnerability!W55</f>
        <v>6.4</v>
      </c>
      <c r="U56" s="152">
        <f>Vulnerability!Z55</f>
        <v>4.0999999999999996</v>
      </c>
      <c r="V56" s="152">
        <f>Vulnerability!AC55</f>
        <v>0</v>
      </c>
      <c r="W56" s="152">
        <f>Vulnerability!AI55</f>
        <v>2</v>
      </c>
      <c r="X56" s="153">
        <f>Vulnerability!AJ55</f>
        <v>3.5</v>
      </c>
      <c r="Y56" s="43">
        <f>Vulnerability!AK55</f>
        <v>1.9</v>
      </c>
      <c r="Z56" s="44">
        <f t="shared" si="12"/>
        <v>2.8</v>
      </c>
      <c r="AA56" s="43">
        <f>Vulnerability!AN55</f>
        <v>4.7</v>
      </c>
      <c r="AB56" s="44">
        <f t="shared" si="7"/>
        <v>3.8</v>
      </c>
      <c r="AC56" s="168" t="str">
        <f>'Lack of Coping Capacity'!D55</f>
        <v>x</v>
      </c>
      <c r="AD56" s="151">
        <f>'Lack of Coping Capacity'!G55</f>
        <v>8.1</v>
      </c>
      <c r="AE56" s="43">
        <f>'Lack of Coping Capacity'!H55</f>
        <v>8.1</v>
      </c>
      <c r="AF56" s="151">
        <f>'Lack of Coping Capacity'!M55</f>
        <v>4.8</v>
      </c>
      <c r="AG56" s="151">
        <f>'Lack of Coping Capacity'!R55</f>
        <v>7.2</v>
      </c>
      <c r="AH56" s="151">
        <f>'Lack of Coping Capacity'!W55</f>
        <v>7.1</v>
      </c>
      <c r="AI56" s="43">
        <f>'Lack of Coping Capacity'!X55</f>
        <v>6.4</v>
      </c>
      <c r="AJ56" s="44">
        <f t="shared" si="13"/>
        <v>7.3</v>
      </c>
      <c r="AK56" s="43">
        <f>'Lack of Coping Capacity'!Y55</f>
        <v>7.3</v>
      </c>
      <c r="AL56" s="44">
        <f t="shared" si="8"/>
        <v>7.3</v>
      </c>
      <c r="AM56" s="160">
        <f t="shared" si="9"/>
        <v>5.0999999999999996</v>
      </c>
      <c r="AN56" s="186" t="str">
        <f t="shared" si="10"/>
        <v>High</v>
      </c>
      <c r="AO56" s="179">
        <f t="shared" si="14"/>
        <v>46</v>
      </c>
      <c r="AP56" s="182">
        <f>VLOOKUP($B56,'Lack of Reliability Index'!$A$2:$H$192,8,FALSE)</f>
        <v>3.3922480620155042</v>
      </c>
      <c r="AQ56" s="51">
        <f>'Imputed and missing data hidden'!BA54</f>
        <v>9</v>
      </c>
      <c r="AR56" s="180">
        <f t="shared" si="15"/>
        <v>0.17647058823529413</v>
      </c>
      <c r="AS56" s="51" t="str">
        <f t="shared" si="16"/>
        <v/>
      </c>
      <c r="AT56" s="181">
        <f>'Indicator Date hidden2'!BB55</f>
        <v>0.18604651162790697</v>
      </c>
      <c r="AU56" s="187"/>
    </row>
    <row r="57" spans="1:47" ht="15.75" thickBot="1" x14ac:dyDescent="0.3">
      <c r="A57" s="130" t="s">
        <v>101</v>
      </c>
      <c r="B57" s="47" t="s">
        <v>100</v>
      </c>
      <c r="C57" s="158">
        <f>'Hazard &amp; Exposure'!AO56</f>
        <v>2.8</v>
      </c>
      <c r="D57" s="157">
        <f>'Hazard &amp; Exposure'!AP56</f>
        <v>3.1</v>
      </c>
      <c r="E57" s="157">
        <f>'Hazard &amp; Exposure'!AQ56</f>
        <v>0</v>
      </c>
      <c r="F57" s="157">
        <f>'Hazard &amp; Exposure'!AR56</f>
        <v>0</v>
      </c>
      <c r="G57" s="157">
        <f>'Hazard &amp; Exposure'!AU56</f>
        <v>8.3000000000000007</v>
      </c>
      <c r="H57" s="43">
        <f>'Hazard &amp; Exposure'!AV56</f>
        <v>3.7</v>
      </c>
      <c r="I57" s="157">
        <f>'Hazard &amp; Exposure'!AY56</f>
        <v>5.7</v>
      </c>
      <c r="J57" s="157">
        <f>'Hazard &amp; Exposure'!BB56</f>
        <v>0</v>
      </c>
      <c r="K57" s="43">
        <f>'Hazard &amp; Exposure'!BC56</f>
        <v>4</v>
      </c>
      <c r="L57" s="44">
        <f t="shared" si="11"/>
        <v>3.9</v>
      </c>
      <c r="M57" s="43">
        <f>'Hazard &amp; Exposure'!BD56</f>
        <v>6.1</v>
      </c>
      <c r="N57" s="44">
        <f t="shared" si="6"/>
        <v>5.6</v>
      </c>
      <c r="O57" s="155">
        <f>Vulnerability!E56</f>
        <v>8.1999999999999993</v>
      </c>
      <c r="P57" s="153" t="str">
        <f>Vulnerability!H56</f>
        <v>x</v>
      </c>
      <c r="Q57" s="153">
        <f>Vulnerability!M56</f>
        <v>0.2</v>
      </c>
      <c r="R57" s="43">
        <f>Vulnerability!N56</f>
        <v>5.5</v>
      </c>
      <c r="S57" s="153">
        <f>Vulnerability!S56</f>
        <v>2.2000000000000002</v>
      </c>
      <c r="T57" s="152">
        <f>Vulnerability!W56</f>
        <v>0.9</v>
      </c>
      <c r="U57" s="152">
        <f>Vulnerability!Z56</f>
        <v>6</v>
      </c>
      <c r="V57" s="152">
        <f>Vulnerability!AC56</f>
        <v>0</v>
      </c>
      <c r="W57" s="152">
        <f>Vulnerability!AI56</f>
        <v>7.4</v>
      </c>
      <c r="X57" s="153">
        <f>Vulnerability!AJ56</f>
        <v>4.3</v>
      </c>
      <c r="Y57" s="43">
        <f>Vulnerability!AK56</f>
        <v>3.3</v>
      </c>
      <c r="Z57" s="44">
        <f t="shared" si="12"/>
        <v>4.5</v>
      </c>
      <c r="AA57" s="43">
        <f>Vulnerability!AN56</f>
        <v>6.5</v>
      </c>
      <c r="AB57" s="44">
        <f t="shared" si="7"/>
        <v>5.6</v>
      </c>
      <c r="AC57" s="168" t="str">
        <f>'Lack of Coping Capacity'!D56</f>
        <v>x</v>
      </c>
      <c r="AD57" s="151">
        <f>'Lack of Coping Capacity'!G56</f>
        <v>8.1999999999999993</v>
      </c>
      <c r="AE57" s="43">
        <f>'Lack of Coping Capacity'!H56</f>
        <v>8.1999999999999993</v>
      </c>
      <c r="AF57" s="151">
        <f>'Lack of Coping Capacity'!M56</f>
        <v>7.5</v>
      </c>
      <c r="AG57" s="151">
        <f>'Lack of Coping Capacity'!R56</f>
        <v>9.1</v>
      </c>
      <c r="AH57" s="151">
        <f>'Lack of Coping Capacity'!W56</f>
        <v>5.7</v>
      </c>
      <c r="AI57" s="43">
        <f>'Lack of Coping Capacity'!X56</f>
        <v>7.4</v>
      </c>
      <c r="AJ57" s="44">
        <f t="shared" si="13"/>
        <v>7.8</v>
      </c>
      <c r="AK57" s="43">
        <f>'Lack of Coping Capacity'!Y56</f>
        <v>5.0999999999999996</v>
      </c>
      <c r="AL57" s="44">
        <f t="shared" si="8"/>
        <v>6.6</v>
      </c>
      <c r="AM57" s="160">
        <f t="shared" si="9"/>
        <v>5.9</v>
      </c>
      <c r="AN57" s="186" t="str">
        <f t="shared" si="10"/>
        <v>High</v>
      </c>
      <c r="AO57" s="179">
        <f t="shared" si="14"/>
        <v>18</v>
      </c>
      <c r="AP57" s="182">
        <f>VLOOKUP($B57,'Lack of Reliability Index'!$A$2:$H$192,8,FALSE)</f>
        <v>3.6825396825396828</v>
      </c>
      <c r="AQ57" s="51">
        <f>'Imputed and missing data hidden'!BA55</f>
        <v>10</v>
      </c>
      <c r="AR57" s="180">
        <f t="shared" si="15"/>
        <v>0.19607843137254902</v>
      </c>
      <c r="AS57" s="51" t="str">
        <f t="shared" si="16"/>
        <v/>
      </c>
      <c r="AT57" s="181">
        <f>'Indicator Date hidden2'!BB56</f>
        <v>0.19047619047619047</v>
      </c>
      <c r="AU57" s="187"/>
    </row>
    <row r="58" spans="1:47" ht="15.75" thickBot="1" x14ac:dyDescent="0.3">
      <c r="A58" s="130" t="s">
        <v>103</v>
      </c>
      <c r="B58" s="47" t="s">
        <v>102</v>
      </c>
      <c r="C58" s="158">
        <f>'Hazard &amp; Exposure'!AO57</f>
        <v>0.1</v>
      </c>
      <c r="D58" s="157">
        <f>'Hazard &amp; Exposure'!AP57</f>
        <v>3.6</v>
      </c>
      <c r="E58" s="157">
        <f>'Hazard &amp; Exposure'!AQ57</f>
        <v>0</v>
      </c>
      <c r="F58" s="157">
        <f>'Hazard &amp; Exposure'!AR57</f>
        <v>0</v>
      </c>
      <c r="G58" s="157">
        <f>'Hazard &amp; Exposure'!AU57</f>
        <v>0</v>
      </c>
      <c r="H58" s="43">
        <f>'Hazard &amp; Exposure'!AV57</f>
        <v>0.9</v>
      </c>
      <c r="I58" s="157">
        <f>'Hazard &amp; Exposure'!AY57</f>
        <v>0.1</v>
      </c>
      <c r="J58" s="157">
        <f>'Hazard &amp; Exposure'!BB57</f>
        <v>0</v>
      </c>
      <c r="K58" s="43">
        <f>'Hazard &amp; Exposure'!BC57</f>
        <v>0.1</v>
      </c>
      <c r="L58" s="44">
        <f t="shared" si="11"/>
        <v>0.5</v>
      </c>
      <c r="M58" s="43">
        <f>'Hazard &amp; Exposure'!BD57</f>
        <v>1.9</v>
      </c>
      <c r="N58" s="44">
        <f t="shared" si="6"/>
        <v>1.6</v>
      </c>
      <c r="O58" s="155">
        <f>Vulnerability!E57</f>
        <v>1.3</v>
      </c>
      <c r="P58" s="153">
        <f>Vulnerability!H57</f>
        <v>1.9</v>
      </c>
      <c r="Q58" s="153">
        <f>Vulnerability!M57</f>
        <v>0</v>
      </c>
      <c r="R58" s="43">
        <f>Vulnerability!N57</f>
        <v>1.1000000000000001</v>
      </c>
      <c r="S58" s="153">
        <f>Vulnerability!S57</f>
        <v>1.2</v>
      </c>
      <c r="T58" s="152">
        <f>Vulnerability!W57</f>
        <v>1.5</v>
      </c>
      <c r="U58" s="152">
        <f>Vulnerability!Z57</f>
        <v>0.2</v>
      </c>
      <c r="V58" s="152">
        <f>Vulnerability!AC57</f>
        <v>0</v>
      </c>
      <c r="W58" s="152">
        <f>Vulnerability!AI57</f>
        <v>1.7</v>
      </c>
      <c r="X58" s="153">
        <f>Vulnerability!AJ57</f>
        <v>0.9</v>
      </c>
      <c r="Y58" s="43">
        <f>Vulnerability!AK57</f>
        <v>1.1000000000000001</v>
      </c>
      <c r="Z58" s="44">
        <f t="shared" si="12"/>
        <v>1.1000000000000001</v>
      </c>
      <c r="AA58" s="43">
        <f>Vulnerability!AN57</f>
        <v>2.8</v>
      </c>
      <c r="AB58" s="44">
        <f t="shared" si="7"/>
        <v>2</v>
      </c>
      <c r="AC58" s="168" t="str">
        <f>'Lack of Coping Capacity'!D57</f>
        <v>x</v>
      </c>
      <c r="AD58" s="151">
        <f>'Lack of Coping Capacity'!G57</f>
        <v>2.9</v>
      </c>
      <c r="AE58" s="43">
        <f>'Lack of Coping Capacity'!H57</f>
        <v>2.9</v>
      </c>
      <c r="AF58" s="151">
        <f>'Lack of Coping Capacity'!M57</f>
        <v>1</v>
      </c>
      <c r="AG58" s="151">
        <f>'Lack of Coping Capacity'!R57</f>
        <v>0.1</v>
      </c>
      <c r="AH58" s="151">
        <f>'Lack of Coping Capacity'!W57</f>
        <v>1.8</v>
      </c>
      <c r="AI58" s="43">
        <f>'Lack of Coping Capacity'!X57</f>
        <v>1</v>
      </c>
      <c r="AJ58" s="44">
        <f t="shared" si="13"/>
        <v>2</v>
      </c>
      <c r="AK58" s="43">
        <f>'Lack of Coping Capacity'!Y57</f>
        <v>3</v>
      </c>
      <c r="AL58" s="44">
        <f t="shared" si="8"/>
        <v>2.5</v>
      </c>
      <c r="AM58" s="160">
        <f t="shared" si="9"/>
        <v>2</v>
      </c>
      <c r="AN58" s="186" t="str">
        <f t="shared" si="10"/>
        <v>Low</v>
      </c>
      <c r="AO58" s="179">
        <f t="shared" si="14"/>
        <v>184</v>
      </c>
      <c r="AP58" s="182">
        <f>VLOOKUP($B58,'Lack of Reliability Index'!$A$2:$H$192,8,FALSE)</f>
        <v>2.7555555555555555</v>
      </c>
      <c r="AQ58" s="51">
        <f>'Imputed and missing data hidden'!BA56</f>
        <v>5</v>
      </c>
      <c r="AR58" s="180">
        <f t="shared" si="15"/>
        <v>9.8039215686274508E-2</v>
      </c>
      <c r="AS58" s="51" t="str">
        <f t="shared" si="16"/>
        <v/>
      </c>
      <c r="AT58" s="181">
        <f>'Indicator Date hidden2'!BB57</f>
        <v>0.26666666666666666</v>
      </c>
      <c r="AU58" s="187"/>
    </row>
    <row r="59" spans="1:47" ht="15.75" thickBot="1" x14ac:dyDescent="0.3">
      <c r="A59" s="130" t="s">
        <v>105</v>
      </c>
      <c r="B59" s="47" t="s">
        <v>104</v>
      </c>
      <c r="C59" s="158">
        <f>'Hazard &amp; Exposure'!AO58</f>
        <v>5.5</v>
      </c>
      <c r="D59" s="157">
        <f>'Hazard &amp; Exposure'!AP58</f>
        <v>5.7</v>
      </c>
      <c r="E59" s="157">
        <f>'Hazard &amp; Exposure'!AQ58</f>
        <v>0</v>
      </c>
      <c r="F59" s="157">
        <f>'Hazard &amp; Exposure'!AR58</f>
        <v>0</v>
      </c>
      <c r="G59" s="157">
        <f>'Hazard &amp; Exposure'!AU58</f>
        <v>5.7</v>
      </c>
      <c r="H59" s="43">
        <f>'Hazard &amp; Exposure'!AV58</f>
        <v>3.8</v>
      </c>
      <c r="I59" s="157">
        <f>'Hazard &amp; Exposure'!AY58</f>
        <v>10</v>
      </c>
      <c r="J59" s="157">
        <f>'Hazard &amp; Exposure'!BB58</f>
        <v>9</v>
      </c>
      <c r="K59" s="43">
        <f>'Hazard &amp; Exposure'!BC58</f>
        <v>9</v>
      </c>
      <c r="L59" s="44">
        <f t="shared" si="11"/>
        <v>7.2</v>
      </c>
      <c r="M59" s="43">
        <f>'Hazard &amp; Exposure'!BD58</f>
        <v>6.8</v>
      </c>
      <c r="N59" s="44">
        <f t="shared" si="6"/>
        <v>6.9</v>
      </c>
      <c r="O59" s="155">
        <f>Vulnerability!E58</f>
        <v>9.1999999999999993</v>
      </c>
      <c r="P59" s="153">
        <f>Vulnerability!H58</f>
        <v>4.3</v>
      </c>
      <c r="Q59" s="153">
        <f>Vulnerability!M58</f>
        <v>2.6</v>
      </c>
      <c r="R59" s="43">
        <f>Vulnerability!N58</f>
        <v>6.3</v>
      </c>
      <c r="S59" s="153">
        <f>Vulnerability!S58</f>
        <v>8.4</v>
      </c>
      <c r="T59" s="152">
        <f>Vulnerability!W58</f>
        <v>3.1</v>
      </c>
      <c r="U59" s="152">
        <f>Vulnerability!Z58</f>
        <v>4.9000000000000004</v>
      </c>
      <c r="V59" s="152">
        <f>Vulnerability!AC58</f>
        <v>0.1</v>
      </c>
      <c r="W59" s="152">
        <f>Vulnerability!AI58</f>
        <v>6.7</v>
      </c>
      <c r="X59" s="153">
        <f>Vulnerability!AJ58</f>
        <v>4.0999999999999996</v>
      </c>
      <c r="Y59" s="43">
        <f>Vulnerability!AK58</f>
        <v>6.8</v>
      </c>
      <c r="Z59" s="44">
        <f t="shared" si="12"/>
        <v>6.6</v>
      </c>
      <c r="AA59" s="43">
        <f>Vulnerability!AN58</f>
        <v>7.5</v>
      </c>
      <c r="AB59" s="44">
        <f t="shared" si="7"/>
        <v>7.1</v>
      </c>
      <c r="AC59" s="168">
        <f>'Lack of Coping Capacity'!D58</f>
        <v>2.9</v>
      </c>
      <c r="AD59" s="151">
        <f>'Lack of Coping Capacity'!G58</f>
        <v>6.4</v>
      </c>
      <c r="AE59" s="43">
        <f>'Lack of Coping Capacity'!H58</f>
        <v>4.7</v>
      </c>
      <c r="AF59" s="151">
        <f>'Lack of Coping Capacity'!M58</f>
        <v>7.6</v>
      </c>
      <c r="AG59" s="151">
        <f>'Lack of Coping Capacity'!R58</f>
        <v>8.6</v>
      </c>
      <c r="AH59" s="151">
        <f>'Lack of Coping Capacity'!W58</f>
        <v>7.8</v>
      </c>
      <c r="AI59" s="43">
        <f>'Lack of Coping Capacity'!X58</f>
        <v>8</v>
      </c>
      <c r="AJ59" s="44">
        <f t="shared" si="13"/>
        <v>6.6</v>
      </c>
      <c r="AK59" s="43">
        <f>'Lack of Coping Capacity'!Y58</f>
        <v>2.1</v>
      </c>
      <c r="AL59" s="44">
        <f t="shared" si="8"/>
        <v>4.7</v>
      </c>
      <c r="AM59" s="160">
        <f t="shared" si="9"/>
        <v>6.1</v>
      </c>
      <c r="AN59" s="186" t="str">
        <f t="shared" si="10"/>
        <v>High</v>
      </c>
      <c r="AO59" s="179">
        <f t="shared" si="14"/>
        <v>12</v>
      </c>
      <c r="AP59" s="182">
        <f>VLOOKUP($B59,'Lack of Reliability Index'!$A$2:$H$192,8,FALSE)</f>
        <v>2.0915032679738559</v>
      </c>
      <c r="AQ59" s="51">
        <f>'Imputed and missing data hidden'!BA57</f>
        <v>0</v>
      </c>
      <c r="AR59" s="180">
        <f t="shared" si="15"/>
        <v>0</v>
      </c>
      <c r="AS59" s="51" t="str">
        <f t="shared" si="16"/>
        <v>YES</v>
      </c>
      <c r="AT59" s="181">
        <f>'Indicator Date hidden2'!BB58</f>
        <v>0.31372549019607843</v>
      </c>
      <c r="AU59" s="187"/>
    </row>
    <row r="60" spans="1:47" ht="15.75" thickBot="1" x14ac:dyDescent="0.3">
      <c r="A60" s="130" t="s">
        <v>107</v>
      </c>
      <c r="B60" s="47" t="s">
        <v>106</v>
      </c>
      <c r="C60" s="158">
        <f>'Hazard &amp; Exposure'!AO59</f>
        <v>3.2</v>
      </c>
      <c r="D60" s="157">
        <f>'Hazard &amp; Exposure'!AP59</f>
        <v>0.1</v>
      </c>
      <c r="E60" s="157">
        <f>'Hazard &amp; Exposure'!AQ59</f>
        <v>8.1</v>
      </c>
      <c r="F60" s="157">
        <f>'Hazard &amp; Exposure'!AR59</f>
        <v>3.3</v>
      </c>
      <c r="G60" s="157">
        <f>'Hazard &amp; Exposure'!AU59</f>
        <v>2.6</v>
      </c>
      <c r="H60" s="43">
        <f>'Hazard &amp; Exposure'!AV59</f>
        <v>4.0999999999999996</v>
      </c>
      <c r="I60" s="157">
        <f>'Hazard &amp; Exposure'!AY59</f>
        <v>0.1</v>
      </c>
      <c r="J60" s="157">
        <f>'Hazard &amp; Exposure'!BB59</f>
        <v>0</v>
      </c>
      <c r="K60" s="43">
        <f>'Hazard &amp; Exposure'!BC59</f>
        <v>0.1</v>
      </c>
      <c r="L60" s="44">
        <f t="shared" si="11"/>
        <v>2.2999999999999998</v>
      </c>
      <c r="M60" s="43">
        <f>'Hazard &amp; Exposure'!BD59</f>
        <v>2.9</v>
      </c>
      <c r="N60" s="44">
        <f t="shared" si="6"/>
        <v>2.8</v>
      </c>
      <c r="O60" s="155">
        <f>Vulnerability!E59</f>
        <v>3.3</v>
      </c>
      <c r="P60" s="153">
        <f>Vulnerability!H59</f>
        <v>4.5999999999999996</v>
      </c>
      <c r="Q60" s="153">
        <f>Vulnerability!M59</f>
        <v>3</v>
      </c>
      <c r="R60" s="43">
        <f>Vulnerability!N59</f>
        <v>3.6</v>
      </c>
      <c r="S60" s="153">
        <f>Vulnerability!S59</f>
        <v>0</v>
      </c>
      <c r="T60" s="152">
        <f>Vulnerability!W59</f>
        <v>0.7</v>
      </c>
      <c r="U60" s="152">
        <f>Vulnerability!Z59</f>
        <v>1.7</v>
      </c>
      <c r="V60" s="152">
        <f>Vulnerability!AC59</f>
        <v>10</v>
      </c>
      <c r="W60" s="152">
        <f>Vulnerability!AI59</f>
        <v>2.7</v>
      </c>
      <c r="X60" s="153">
        <f>Vulnerability!AJ59</f>
        <v>5.6</v>
      </c>
      <c r="Y60" s="43">
        <f>Vulnerability!AK59</f>
        <v>3.3</v>
      </c>
      <c r="Z60" s="44">
        <f t="shared" si="12"/>
        <v>3.5</v>
      </c>
      <c r="AA60" s="43">
        <f>Vulnerability!AN59</f>
        <v>5.5</v>
      </c>
      <c r="AB60" s="44">
        <f t="shared" si="7"/>
        <v>4.5999999999999996</v>
      </c>
      <c r="AC60" s="168">
        <f>'Lack of Coping Capacity'!D59</f>
        <v>0.1</v>
      </c>
      <c r="AD60" s="151">
        <f>'Lack of Coping Capacity'!G59</f>
        <v>5.5</v>
      </c>
      <c r="AE60" s="43">
        <f>'Lack of Coping Capacity'!H59</f>
        <v>2.8</v>
      </c>
      <c r="AF60" s="151">
        <f>'Lack of Coping Capacity'!M59</f>
        <v>3.5</v>
      </c>
      <c r="AG60" s="151">
        <f>'Lack of Coping Capacity'!R59</f>
        <v>3.4</v>
      </c>
      <c r="AH60" s="151">
        <f>'Lack of Coping Capacity'!W59</f>
        <v>4.9000000000000004</v>
      </c>
      <c r="AI60" s="43">
        <f>'Lack of Coping Capacity'!X59</f>
        <v>3.9</v>
      </c>
      <c r="AJ60" s="44">
        <f t="shared" si="13"/>
        <v>3.4</v>
      </c>
      <c r="AK60" s="43">
        <f>'Lack of Coping Capacity'!Y59</f>
        <v>0.2</v>
      </c>
      <c r="AL60" s="44">
        <f t="shared" si="8"/>
        <v>1.9</v>
      </c>
      <c r="AM60" s="160">
        <f t="shared" si="9"/>
        <v>2.9</v>
      </c>
      <c r="AN60" s="186" t="str">
        <f t="shared" si="10"/>
        <v>Low</v>
      </c>
      <c r="AO60" s="179">
        <f t="shared" si="14"/>
        <v>144</v>
      </c>
      <c r="AP60" s="182">
        <f>VLOOKUP($B60,'Lack of Reliability Index'!$A$2:$H$192,8,FALSE)</f>
        <v>2.992592592592592</v>
      </c>
      <c r="AQ60" s="51">
        <f>'Imputed and missing data hidden'!BA58</f>
        <v>5</v>
      </c>
      <c r="AR60" s="180">
        <f t="shared" si="15"/>
        <v>9.8039215686274508E-2</v>
      </c>
      <c r="AS60" s="51" t="str">
        <f t="shared" si="16"/>
        <v/>
      </c>
      <c r="AT60" s="181">
        <f>'Indicator Date hidden2'!BB59</f>
        <v>0.31111111111111112</v>
      </c>
      <c r="AU60" s="187"/>
    </row>
    <row r="61" spans="1:47" ht="15.75" thickBot="1" x14ac:dyDescent="0.3">
      <c r="A61" s="130" t="s">
        <v>109</v>
      </c>
      <c r="B61" s="47" t="s">
        <v>108</v>
      </c>
      <c r="C61" s="158">
        <f>'Hazard &amp; Exposure'!AO60</f>
        <v>0.1</v>
      </c>
      <c r="D61" s="157">
        <f>'Hazard &amp; Exposure'!AP60</f>
        <v>0.1</v>
      </c>
      <c r="E61" s="157">
        <f>'Hazard &amp; Exposure'!AQ60</f>
        <v>0</v>
      </c>
      <c r="F61" s="157">
        <f>'Hazard &amp; Exposure'!AR60</f>
        <v>0</v>
      </c>
      <c r="G61" s="157">
        <f>'Hazard &amp; Exposure'!AU60</f>
        <v>0</v>
      </c>
      <c r="H61" s="43">
        <f>'Hazard &amp; Exposure'!AV60</f>
        <v>0.1</v>
      </c>
      <c r="I61" s="157">
        <f>'Hazard &amp; Exposure'!AY60</f>
        <v>0</v>
      </c>
      <c r="J61" s="157">
        <f>'Hazard &amp; Exposure'!BB60</f>
        <v>0</v>
      </c>
      <c r="K61" s="43">
        <f>'Hazard &amp; Exposure'!BC60</f>
        <v>0</v>
      </c>
      <c r="L61" s="44">
        <f t="shared" si="11"/>
        <v>0.1</v>
      </c>
      <c r="M61" s="43">
        <f>'Hazard &amp; Exposure'!BD60</f>
        <v>1.3</v>
      </c>
      <c r="N61" s="44">
        <f t="shared" si="6"/>
        <v>1</v>
      </c>
      <c r="O61" s="155">
        <f>Vulnerability!E60</f>
        <v>0.8</v>
      </c>
      <c r="P61" s="153">
        <f>Vulnerability!H60</f>
        <v>0.7</v>
      </c>
      <c r="Q61" s="153">
        <f>Vulnerability!M60</f>
        <v>0</v>
      </c>
      <c r="R61" s="43">
        <f>Vulnerability!N60</f>
        <v>0.6</v>
      </c>
      <c r="S61" s="153">
        <f>Vulnerability!S60</f>
        <v>4.4000000000000004</v>
      </c>
      <c r="T61" s="152">
        <f>Vulnerability!W60</f>
        <v>0.1</v>
      </c>
      <c r="U61" s="152">
        <f>Vulnerability!Z60</f>
        <v>0.2</v>
      </c>
      <c r="V61" s="152">
        <f>Vulnerability!AC60</f>
        <v>0</v>
      </c>
      <c r="W61" s="152">
        <f>Vulnerability!AI60</f>
        <v>1.1000000000000001</v>
      </c>
      <c r="X61" s="153">
        <f>Vulnerability!AJ60</f>
        <v>0.4</v>
      </c>
      <c r="Y61" s="43">
        <f>Vulnerability!AK60</f>
        <v>2.6</v>
      </c>
      <c r="Z61" s="44">
        <f t="shared" si="12"/>
        <v>1.7</v>
      </c>
      <c r="AA61" s="43">
        <f>Vulnerability!AN60</f>
        <v>5.7</v>
      </c>
      <c r="AB61" s="44">
        <f t="shared" si="7"/>
        <v>4</v>
      </c>
      <c r="AC61" s="168">
        <f>'Lack of Coping Capacity'!D60</f>
        <v>2.2000000000000002</v>
      </c>
      <c r="AD61" s="151">
        <f>'Lack of Coping Capacity'!G60</f>
        <v>1.4</v>
      </c>
      <c r="AE61" s="43">
        <f>'Lack of Coping Capacity'!H60</f>
        <v>1.8</v>
      </c>
      <c r="AF61" s="151">
        <f>'Lack of Coping Capacity'!M60</f>
        <v>1.4</v>
      </c>
      <c r="AG61" s="151">
        <f>'Lack of Coping Capacity'!R60</f>
        <v>0.6</v>
      </c>
      <c r="AH61" s="151">
        <f>'Lack of Coping Capacity'!W60</f>
        <v>1</v>
      </c>
      <c r="AI61" s="43">
        <f>'Lack of Coping Capacity'!X60</f>
        <v>1</v>
      </c>
      <c r="AJ61" s="44">
        <f t="shared" si="13"/>
        <v>1.4</v>
      </c>
      <c r="AK61" s="43">
        <f>'Lack of Coping Capacity'!Y60</f>
        <v>0.4</v>
      </c>
      <c r="AL61" s="44">
        <f t="shared" si="8"/>
        <v>0.9</v>
      </c>
      <c r="AM61" s="160">
        <f t="shared" si="9"/>
        <v>1.5</v>
      </c>
      <c r="AN61" s="186" t="str">
        <f t="shared" si="10"/>
        <v>Very Low</v>
      </c>
      <c r="AO61" s="179">
        <f t="shared" si="14"/>
        <v>190</v>
      </c>
      <c r="AP61" s="182">
        <f>VLOOKUP($B61,'Lack of Reliability Index'!$A$2:$H$192,8,FALSE)</f>
        <v>2.8121212121212125</v>
      </c>
      <c r="AQ61" s="51">
        <f>'Imputed and missing data hidden'!BA59</f>
        <v>6</v>
      </c>
      <c r="AR61" s="180">
        <f t="shared" si="15"/>
        <v>0.11764705882352941</v>
      </c>
      <c r="AS61" s="51" t="str">
        <f t="shared" si="16"/>
        <v/>
      </c>
      <c r="AT61" s="181">
        <f>'Indicator Date hidden2'!BB60</f>
        <v>0.22727272727272727</v>
      </c>
      <c r="AU61" s="187"/>
    </row>
    <row r="62" spans="1:47" ht="15.75" thickBot="1" x14ac:dyDescent="0.3">
      <c r="A62" s="130" t="s">
        <v>111</v>
      </c>
      <c r="B62" s="47" t="s">
        <v>110</v>
      </c>
      <c r="C62" s="158">
        <f>'Hazard &amp; Exposure'!AO61</f>
        <v>3</v>
      </c>
      <c r="D62" s="157">
        <f>'Hazard &amp; Exposure'!AP61</f>
        <v>6.4</v>
      </c>
      <c r="E62" s="157">
        <f>'Hazard &amp; Exposure'!AQ61</f>
        <v>5.7</v>
      </c>
      <c r="F62" s="157">
        <f>'Hazard &amp; Exposure'!AR61</f>
        <v>0</v>
      </c>
      <c r="G62" s="157">
        <f>'Hazard &amp; Exposure'!AU61</f>
        <v>2.2999999999999998</v>
      </c>
      <c r="H62" s="43">
        <f>'Hazard &amp; Exposure'!AV61</f>
        <v>3.8</v>
      </c>
      <c r="I62" s="157">
        <f>'Hazard &amp; Exposure'!AY61</f>
        <v>2.8</v>
      </c>
      <c r="J62" s="157">
        <f>'Hazard &amp; Exposure'!BB61</f>
        <v>0</v>
      </c>
      <c r="K62" s="43">
        <f>'Hazard &amp; Exposure'!BC61</f>
        <v>2</v>
      </c>
      <c r="L62" s="44">
        <f t="shared" si="11"/>
        <v>2.9</v>
      </c>
      <c r="M62" s="43">
        <f>'Hazard &amp; Exposure'!BD61</f>
        <v>2.5</v>
      </c>
      <c r="N62" s="44">
        <f t="shared" si="6"/>
        <v>2.6</v>
      </c>
      <c r="O62" s="155">
        <f>Vulnerability!E61</f>
        <v>0.8</v>
      </c>
      <c r="P62" s="153">
        <f>Vulnerability!H61</f>
        <v>1.7</v>
      </c>
      <c r="Q62" s="153">
        <f>Vulnerability!M61</f>
        <v>0</v>
      </c>
      <c r="R62" s="43">
        <f>Vulnerability!N61</f>
        <v>0.8</v>
      </c>
      <c r="S62" s="153">
        <f>Vulnerability!S61</f>
        <v>6.6</v>
      </c>
      <c r="T62" s="152">
        <f>Vulnerability!W61</f>
        <v>0.5</v>
      </c>
      <c r="U62" s="152">
        <f>Vulnerability!Z61</f>
        <v>0.3</v>
      </c>
      <c r="V62" s="152">
        <f>Vulnerability!AC61</f>
        <v>0</v>
      </c>
      <c r="W62" s="152">
        <f>Vulnerability!AI61</f>
        <v>0.8</v>
      </c>
      <c r="X62" s="153">
        <f>Vulnerability!AJ61</f>
        <v>0.4</v>
      </c>
      <c r="Y62" s="43">
        <f>Vulnerability!AK61</f>
        <v>4.2</v>
      </c>
      <c r="Z62" s="44">
        <f t="shared" si="12"/>
        <v>2.7</v>
      </c>
      <c r="AA62" s="43">
        <f>Vulnerability!AN61</f>
        <v>4.8</v>
      </c>
      <c r="AB62" s="44">
        <f t="shared" si="7"/>
        <v>3.8</v>
      </c>
      <c r="AC62" s="168">
        <f>'Lack of Coping Capacity'!D61</f>
        <v>2.9</v>
      </c>
      <c r="AD62" s="151">
        <f>'Lack of Coping Capacity'!G61</f>
        <v>2.6</v>
      </c>
      <c r="AE62" s="43">
        <f>'Lack of Coping Capacity'!H61</f>
        <v>2.8</v>
      </c>
      <c r="AF62" s="151">
        <f>'Lack of Coping Capacity'!M61</f>
        <v>2.2000000000000002</v>
      </c>
      <c r="AG62" s="151">
        <f>'Lack of Coping Capacity'!R61</f>
        <v>0</v>
      </c>
      <c r="AH62" s="151">
        <f>'Lack of Coping Capacity'!W61</f>
        <v>1.1000000000000001</v>
      </c>
      <c r="AI62" s="43">
        <f>'Lack of Coping Capacity'!X61</f>
        <v>1.1000000000000001</v>
      </c>
      <c r="AJ62" s="44">
        <f t="shared" si="13"/>
        <v>2</v>
      </c>
      <c r="AK62" s="43">
        <f>'Lack of Coping Capacity'!Y61</f>
        <v>1.1000000000000001</v>
      </c>
      <c r="AL62" s="44">
        <f t="shared" si="8"/>
        <v>1.6</v>
      </c>
      <c r="AM62" s="160">
        <f t="shared" si="9"/>
        <v>2.5</v>
      </c>
      <c r="AN62" s="186" t="str">
        <f t="shared" si="10"/>
        <v>Low</v>
      </c>
      <c r="AO62" s="179">
        <f t="shared" si="14"/>
        <v>161</v>
      </c>
      <c r="AP62" s="182">
        <f>VLOOKUP($B62,'Lack of Reliability Index'!$A$2:$H$192,8,FALSE)</f>
        <v>1.8074074074074069</v>
      </c>
      <c r="AQ62" s="51">
        <f>'Imputed and missing data hidden'!BA60</f>
        <v>5</v>
      </c>
      <c r="AR62" s="180">
        <f t="shared" si="15"/>
        <v>9.8039215686274508E-2</v>
      </c>
      <c r="AS62" s="51" t="str">
        <f t="shared" si="16"/>
        <v/>
      </c>
      <c r="AT62" s="181">
        <f>'Indicator Date hidden2'!BB61</f>
        <v>8.8888888888888892E-2</v>
      </c>
      <c r="AU62" s="187"/>
    </row>
    <row r="63" spans="1:47" ht="15.75" thickBot="1" x14ac:dyDescent="0.3">
      <c r="A63" s="130" t="s">
        <v>113</v>
      </c>
      <c r="B63" s="47" t="s">
        <v>112</v>
      </c>
      <c r="C63" s="158">
        <f>'Hazard &amp; Exposure'!AO62</f>
        <v>1.7</v>
      </c>
      <c r="D63" s="157">
        <f>'Hazard &amp; Exposure'!AP62</f>
        <v>4.8</v>
      </c>
      <c r="E63" s="157">
        <f>'Hazard &amp; Exposure'!AQ62</f>
        <v>0</v>
      </c>
      <c r="F63" s="157">
        <f>'Hazard &amp; Exposure'!AR62</f>
        <v>0</v>
      </c>
      <c r="G63" s="157">
        <f>'Hazard &amp; Exposure'!AU62</f>
        <v>1.5</v>
      </c>
      <c r="H63" s="43">
        <f>'Hazard &amp; Exposure'!AV62</f>
        <v>1.8</v>
      </c>
      <c r="I63" s="157">
        <f>'Hazard &amp; Exposure'!AY62</f>
        <v>8.3000000000000007</v>
      </c>
      <c r="J63" s="157">
        <f>'Hazard &amp; Exposure'!BB62</f>
        <v>0</v>
      </c>
      <c r="K63" s="43">
        <f>'Hazard &amp; Exposure'!BC62</f>
        <v>5.8</v>
      </c>
      <c r="L63" s="44">
        <f t="shared" si="11"/>
        <v>4.0999999999999996</v>
      </c>
      <c r="M63" s="43">
        <f>'Hazard &amp; Exposure'!BD62</f>
        <v>6.3</v>
      </c>
      <c r="N63" s="44">
        <f t="shared" si="6"/>
        <v>5.8</v>
      </c>
      <c r="O63" s="155">
        <f>Vulnerability!E62</f>
        <v>5.6</v>
      </c>
      <c r="P63" s="153">
        <f>Vulnerability!H62</f>
        <v>5.8</v>
      </c>
      <c r="Q63" s="153">
        <f>Vulnerability!M62</f>
        <v>0.7</v>
      </c>
      <c r="R63" s="43">
        <f>Vulnerability!N62</f>
        <v>4.4000000000000004</v>
      </c>
      <c r="S63" s="153">
        <f>Vulnerability!S62</f>
        <v>1.3</v>
      </c>
      <c r="T63" s="152">
        <f>Vulnerability!W62</f>
        <v>7.2</v>
      </c>
      <c r="U63" s="152">
        <f>Vulnerability!Z62</f>
        <v>2.5</v>
      </c>
      <c r="V63" s="152">
        <f>Vulnerability!AC62</f>
        <v>0</v>
      </c>
      <c r="W63" s="152">
        <f>Vulnerability!AI62</f>
        <v>3.2</v>
      </c>
      <c r="X63" s="153">
        <f>Vulnerability!AJ62</f>
        <v>3.7</v>
      </c>
      <c r="Y63" s="43">
        <f>Vulnerability!AK62</f>
        <v>2.6</v>
      </c>
      <c r="Z63" s="44">
        <f t="shared" si="12"/>
        <v>3.6</v>
      </c>
      <c r="AA63" s="43">
        <f>Vulnerability!AN62</f>
        <v>3.4</v>
      </c>
      <c r="AB63" s="44">
        <f t="shared" si="7"/>
        <v>3.5</v>
      </c>
      <c r="AC63" s="168">
        <f>'Lack of Coping Capacity'!D62</f>
        <v>6.7</v>
      </c>
      <c r="AD63" s="151">
        <f>'Lack of Coping Capacity'!G62</f>
        <v>6.7</v>
      </c>
      <c r="AE63" s="43">
        <f>'Lack of Coping Capacity'!H62</f>
        <v>6.7</v>
      </c>
      <c r="AF63" s="151">
        <f>'Lack of Coping Capacity'!M62</f>
        <v>3.7</v>
      </c>
      <c r="AG63" s="151">
        <f>'Lack of Coping Capacity'!R62</f>
        <v>5.9</v>
      </c>
      <c r="AH63" s="151">
        <f>'Lack of Coping Capacity'!W62</f>
        <v>7.4</v>
      </c>
      <c r="AI63" s="43">
        <f>'Lack of Coping Capacity'!X62</f>
        <v>5.7</v>
      </c>
      <c r="AJ63" s="44">
        <f t="shared" si="13"/>
        <v>6.2</v>
      </c>
      <c r="AK63" s="43">
        <f>'Lack of Coping Capacity'!Y62</f>
        <v>4.8</v>
      </c>
      <c r="AL63" s="44">
        <f t="shared" si="8"/>
        <v>5.5</v>
      </c>
      <c r="AM63" s="160">
        <f t="shared" si="9"/>
        <v>4.8</v>
      </c>
      <c r="AN63" s="186" t="str">
        <f t="shared" si="10"/>
        <v>Medium</v>
      </c>
      <c r="AO63" s="179">
        <f t="shared" si="14"/>
        <v>58</v>
      </c>
      <c r="AP63" s="182">
        <f>VLOOKUP($B63,'Lack of Reliability Index'!$A$2:$H$192,8,FALSE)</f>
        <v>2.0266666666666664</v>
      </c>
      <c r="AQ63" s="51">
        <f>'Imputed and missing data hidden'!BA61</f>
        <v>0</v>
      </c>
      <c r="AR63" s="180">
        <f t="shared" si="15"/>
        <v>0</v>
      </c>
      <c r="AS63" s="51" t="str">
        <f t="shared" si="16"/>
        <v/>
      </c>
      <c r="AT63" s="181">
        <f>'Indicator Date hidden2'!BB62</f>
        <v>0.38</v>
      </c>
      <c r="AU63" s="187"/>
    </row>
    <row r="64" spans="1:47" ht="15.75" thickBot="1" x14ac:dyDescent="0.3">
      <c r="A64" s="130" t="s">
        <v>115</v>
      </c>
      <c r="B64" s="47" t="s">
        <v>114</v>
      </c>
      <c r="C64" s="158">
        <f>'Hazard &amp; Exposure'!AO63</f>
        <v>0.1</v>
      </c>
      <c r="D64" s="157">
        <f>'Hazard &amp; Exposure'!AP63</f>
        <v>3.5</v>
      </c>
      <c r="E64" s="157">
        <f>'Hazard &amp; Exposure'!AQ63</f>
        <v>3.6</v>
      </c>
      <c r="F64" s="157">
        <f>'Hazard &amp; Exposure'!AR63</f>
        <v>0</v>
      </c>
      <c r="G64" s="157">
        <f>'Hazard &amp; Exposure'!AU63</f>
        <v>3.3</v>
      </c>
      <c r="H64" s="43">
        <f>'Hazard &amp; Exposure'!AV63</f>
        <v>2.2000000000000002</v>
      </c>
      <c r="I64" s="157">
        <f>'Hazard &amp; Exposure'!AY63</f>
        <v>3.6</v>
      </c>
      <c r="J64" s="157">
        <f>'Hazard &amp; Exposure'!BB63</f>
        <v>0</v>
      </c>
      <c r="K64" s="43">
        <f>'Hazard &amp; Exposure'!BC63</f>
        <v>2.5</v>
      </c>
      <c r="L64" s="44">
        <f t="shared" si="11"/>
        <v>2.4</v>
      </c>
      <c r="M64" s="43">
        <f>'Hazard &amp; Exposure'!BD63</f>
        <v>5.6</v>
      </c>
      <c r="N64" s="44">
        <f t="shared" si="6"/>
        <v>4.9000000000000004</v>
      </c>
      <c r="O64" s="155">
        <f>Vulnerability!E63</f>
        <v>8.5</v>
      </c>
      <c r="P64" s="153">
        <f>Vulnerability!H63</f>
        <v>8.5</v>
      </c>
      <c r="Q64" s="153">
        <f>Vulnerability!M63</f>
        <v>3.5</v>
      </c>
      <c r="R64" s="43">
        <f>Vulnerability!N63</f>
        <v>7.3</v>
      </c>
      <c r="S64" s="153">
        <f>Vulnerability!S63</f>
        <v>3.7</v>
      </c>
      <c r="T64" s="152">
        <f>Vulnerability!W63</f>
        <v>4.5</v>
      </c>
      <c r="U64" s="152">
        <f>Vulnerability!Z63</f>
        <v>4.3</v>
      </c>
      <c r="V64" s="152">
        <f>Vulnerability!AC63</f>
        <v>0</v>
      </c>
      <c r="W64" s="152">
        <f>Vulnerability!AI63</f>
        <v>4</v>
      </c>
      <c r="X64" s="153">
        <f>Vulnerability!AJ63</f>
        <v>3.4</v>
      </c>
      <c r="Y64" s="43">
        <f>Vulnerability!AK63</f>
        <v>3.6</v>
      </c>
      <c r="Z64" s="44">
        <f t="shared" si="12"/>
        <v>5.8</v>
      </c>
      <c r="AA64" s="43">
        <f>Vulnerability!AN63</f>
        <v>5.7</v>
      </c>
      <c r="AB64" s="44">
        <f t="shared" si="7"/>
        <v>5.8</v>
      </c>
      <c r="AC64" s="168">
        <f>'Lack of Coping Capacity'!D63</f>
        <v>3</v>
      </c>
      <c r="AD64" s="151">
        <f>'Lack of Coping Capacity'!G63</f>
        <v>6.9</v>
      </c>
      <c r="AE64" s="43">
        <f>'Lack of Coping Capacity'!H63</f>
        <v>5</v>
      </c>
      <c r="AF64" s="151">
        <f>'Lack of Coping Capacity'!M63</f>
        <v>6.1</v>
      </c>
      <c r="AG64" s="151">
        <f>'Lack of Coping Capacity'!R63</f>
        <v>4.2</v>
      </c>
      <c r="AH64" s="151">
        <f>'Lack of Coping Capacity'!W63</f>
        <v>7</v>
      </c>
      <c r="AI64" s="43">
        <f>'Lack of Coping Capacity'!X63</f>
        <v>5.8</v>
      </c>
      <c r="AJ64" s="44">
        <f t="shared" si="13"/>
        <v>5.4</v>
      </c>
      <c r="AK64" s="43">
        <f>'Lack of Coping Capacity'!Y63</f>
        <v>7.3</v>
      </c>
      <c r="AL64" s="44">
        <f t="shared" si="8"/>
        <v>6.4</v>
      </c>
      <c r="AM64" s="160">
        <f t="shared" si="9"/>
        <v>5.7</v>
      </c>
      <c r="AN64" s="186" t="str">
        <f t="shared" si="10"/>
        <v>High</v>
      </c>
      <c r="AO64" s="179">
        <f t="shared" si="14"/>
        <v>29</v>
      </c>
      <c r="AP64" s="182">
        <f>VLOOKUP($B64,'Lack of Reliability Index'!$A$2:$H$192,8,FALSE)</f>
        <v>1.6816326530612251</v>
      </c>
      <c r="AQ64" s="51">
        <f>'Imputed and missing data hidden'!BA62</f>
        <v>1</v>
      </c>
      <c r="AR64" s="180">
        <f t="shared" si="15"/>
        <v>1.9607843137254902E-2</v>
      </c>
      <c r="AS64" s="51" t="str">
        <f t="shared" si="16"/>
        <v/>
      </c>
      <c r="AT64" s="181">
        <f>'Indicator Date hidden2'!BB63</f>
        <v>0.26530612244897961</v>
      </c>
      <c r="AU64" s="187"/>
    </row>
    <row r="65" spans="1:47" ht="15.75" thickBot="1" x14ac:dyDescent="0.3">
      <c r="A65" s="130" t="s">
        <v>117</v>
      </c>
      <c r="B65" s="47" t="s">
        <v>116</v>
      </c>
      <c r="C65" s="158">
        <f>'Hazard &amp; Exposure'!AO64</f>
        <v>7.8</v>
      </c>
      <c r="D65" s="157">
        <f>'Hazard &amp; Exposure'!AP64</f>
        <v>5.2</v>
      </c>
      <c r="E65" s="157">
        <f>'Hazard &amp; Exposure'!AQ64</f>
        <v>0</v>
      </c>
      <c r="F65" s="157">
        <f>'Hazard &amp; Exposure'!AR64</f>
        <v>0</v>
      </c>
      <c r="G65" s="157">
        <f>'Hazard &amp; Exposure'!AU64</f>
        <v>5.3</v>
      </c>
      <c r="H65" s="43">
        <f>'Hazard &amp; Exposure'!AV64</f>
        <v>4.4000000000000004</v>
      </c>
      <c r="I65" s="157">
        <f>'Hazard &amp; Exposure'!AY64</f>
        <v>3.5</v>
      </c>
      <c r="J65" s="157">
        <f>'Hazard &amp; Exposure'!BB64</f>
        <v>0</v>
      </c>
      <c r="K65" s="43">
        <f>'Hazard &amp; Exposure'!BC64</f>
        <v>2.5</v>
      </c>
      <c r="L65" s="44">
        <f t="shared" si="11"/>
        <v>3.5</v>
      </c>
      <c r="M65" s="43">
        <f>'Hazard &amp; Exposure'!BD64</f>
        <v>3.9</v>
      </c>
      <c r="N65" s="44">
        <f t="shared" si="6"/>
        <v>3.8</v>
      </c>
      <c r="O65" s="155">
        <f>Vulnerability!E64</f>
        <v>3.1</v>
      </c>
      <c r="P65" s="153">
        <f>Vulnerability!H64</f>
        <v>3.9</v>
      </c>
      <c r="Q65" s="153">
        <f>Vulnerability!M64</f>
        <v>2.2000000000000002</v>
      </c>
      <c r="R65" s="43">
        <f>Vulnerability!N64</f>
        <v>3.1</v>
      </c>
      <c r="S65" s="153">
        <f>Vulnerability!S64</f>
        <v>8.8000000000000007</v>
      </c>
      <c r="T65" s="152">
        <f>Vulnerability!W64</f>
        <v>0.9</v>
      </c>
      <c r="U65" s="152">
        <f>Vulnerability!Z64</f>
        <v>0.5</v>
      </c>
      <c r="V65" s="152">
        <f>Vulnerability!AC64</f>
        <v>0</v>
      </c>
      <c r="W65" s="152">
        <f>Vulnerability!AI64</f>
        <v>2.5</v>
      </c>
      <c r="X65" s="153">
        <f>Vulnerability!AJ64</f>
        <v>1</v>
      </c>
      <c r="Y65" s="43">
        <f>Vulnerability!AK64</f>
        <v>6.3</v>
      </c>
      <c r="Z65" s="44">
        <f t="shared" si="12"/>
        <v>4.9000000000000004</v>
      </c>
      <c r="AA65" s="43">
        <f>Vulnerability!AN64</f>
        <v>4.8</v>
      </c>
      <c r="AB65" s="44">
        <f t="shared" si="7"/>
        <v>4.9000000000000004</v>
      </c>
      <c r="AC65" s="168">
        <f>'Lack of Coping Capacity'!D64</f>
        <v>4.7</v>
      </c>
      <c r="AD65" s="151">
        <f>'Lack of Coping Capacity'!G64</f>
        <v>4.2</v>
      </c>
      <c r="AE65" s="43">
        <f>'Lack of Coping Capacity'!H64</f>
        <v>4.5</v>
      </c>
      <c r="AF65" s="151">
        <f>'Lack of Coping Capacity'!M64</f>
        <v>2.2999999999999998</v>
      </c>
      <c r="AG65" s="151">
        <f>'Lack of Coping Capacity'!R64</f>
        <v>1.1000000000000001</v>
      </c>
      <c r="AH65" s="151">
        <f>'Lack of Coping Capacity'!W64</f>
        <v>2.4</v>
      </c>
      <c r="AI65" s="43">
        <f>'Lack of Coping Capacity'!X64</f>
        <v>1.9</v>
      </c>
      <c r="AJ65" s="44">
        <f t="shared" si="13"/>
        <v>3.3</v>
      </c>
      <c r="AK65" s="43">
        <f>'Lack of Coping Capacity'!Y64</f>
        <v>2.6</v>
      </c>
      <c r="AL65" s="44">
        <f t="shared" si="8"/>
        <v>3</v>
      </c>
      <c r="AM65" s="160">
        <f t="shared" si="9"/>
        <v>3.8</v>
      </c>
      <c r="AN65" s="186" t="str">
        <f t="shared" si="10"/>
        <v>Medium</v>
      </c>
      <c r="AO65" s="179">
        <f t="shared" si="14"/>
        <v>97</v>
      </c>
      <c r="AP65" s="182">
        <f>VLOOKUP($B65,'Lack of Reliability Index'!$A$2:$H$192,8,FALSE)</f>
        <v>2.927891156462584</v>
      </c>
      <c r="AQ65" s="51">
        <f>'Imputed and missing data hidden'!BA63</f>
        <v>2</v>
      </c>
      <c r="AR65" s="180">
        <f t="shared" si="15"/>
        <v>3.9215686274509803E-2</v>
      </c>
      <c r="AS65" s="51" t="str">
        <f t="shared" si="16"/>
        <v/>
      </c>
      <c r="AT65" s="181">
        <f>'Indicator Date hidden2'!BB64</f>
        <v>0.44897959183673469</v>
      </c>
      <c r="AU65" s="187"/>
    </row>
    <row r="66" spans="1:47" ht="15.75" thickBot="1" x14ac:dyDescent="0.3">
      <c r="A66" s="130" t="s">
        <v>119</v>
      </c>
      <c r="B66" s="47" t="s">
        <v>118</v>
      </c>
      <c r="C66" s="158">
        <f>'Hazard &amp; Exposure'!AO65</f>
        <v>2.7</v>
      </c>
      <c r="D66" s="157">
        <f>'Hazard &amp; Exposure'!AP65</f>
        <v>6.1</v>
      </c>
      <c r="E66" s="157">
        <f>'Hazard &amp; Exposure'!AQ65</f>
        <v>0</v>
      </c>
      <c r="F66" s="157">
        <f>'Hazard &amp; Exposure'!AR65</f>
        <v>0</v>
      </c>
      <c r="G66" s="157">
        <f>'Hazard &amp; Exposure'!AU65</f>
        <v>0.5</v>
      </c>
      <c r="H66" s="43">
        <f>'Hazard &amp; Exposure'!AV65</f>
        <v>2.2000000000000002</v>
      </c>
      <c r="I66" s="157">
        <f>'Hazard &amp; Exposure'!AY65</f>
        <v>1.8</v>
      </c>
      <c r="J66" s="157">
        <f>'Hazard &amp; Exposure'!BB65</f>
        <v>0</v>
      </c>
      <c r="K66" s="43">
        <f>'Hazard &amp; Exposure'!BC65</f>
        <v>1.3</v>
      </c>
      <c r="L66" s="44">
        <f t="shared" si="11"/>
        <v>1.8</v>
      </c>
      <c r="M66" s="43">
        <f>'Hazard &amp; Exposure'!BD65</f>
        <v>1.9</v>
      </c>
      <c r="N66" s="44">
        <f t="shared" si="6"/>
        <v>1.9</v>
      </c>
      <c r="O66" s="155">
        <f>Vulnerability!E65</f>
        <v>0.4</v>
      </c>
      <c r="P66" s="153">
        <f>Vulnerability!H65</f>
        <v>1.1000000000000001</v>
      </c>
      <c r="Q66" s="153">
        <f>Vulnerability!M65</f>
        <v>0</v>
      </c>
      <c r="R66" s="43">
        <f>Vulnerability!N65</f>
        <v>0.5</v>
      </c>
      <c r="S66" s="153">
        <f>Vulnerability!S65</f>
        <v>8</v>
      </c>
      <c r="T66" s="152">
        <f>Vulnerability!W65</f>
        <v>0.1</v>
      </c>
      <c r="U66" s="152">
        <f>Vulnerability!Z65</f>
        <v>0.3</v>
      </c>
      <c r="V66" s="152">
        <f>Vulnerability!AC65</f>
        <v>0</v>
      </c>
      <c r="W66" s="152">
        <f>Vulnerability!AI65</f>
        <v>1</v>
      </c>
      <c r="X66" s="153">
        <f>Vulnerability!AJ65</f>
        <v>0.4</v>
      </c>
      <c r="Y66" s="43">
        <f>Vulnerability!AK65</f>
        <v>5.3</v>
      </c>
      <c r="Z66" s="44">
        <f t="shared" si="12"/>
        <v>3.3</v>
      </c>
      <c r="AA66" s="43">
        <f>Vulnerability!AN65</f>
        <v>6.8</v>
      </c>
      <c r="AB66" s="44">
        <f t="shared" si="7"/>
        <v>5.3</v>
      </c>
      <c r="AC66" s="168">
        <f>'Lack of Coping Capacity'!D65</f>
        <v>2.7</v>
      </c>
      <c r="AD66" s="151">
        <f>'Lack of Coping Capacity'!G65</f>
        <v>1.7</v>
      </c>
      <c r="AE66" s="43">
        <f>'Lack of Coping Capacity'!H65</f>
        <v>2.2000000000000002</v>
      </c>
      <c r="AF66" s="151">
        <f>'Lack of Coping Capacity'!M65</f>
        <v>1.9</v>
      </c>
      <c r="AG66" s="151">
        <f>'Lack of Coping Capacity'!R65</f>
        <v>0</v>
      </c>
      <c r="AH66" s="151">
        <f>'Lack of Coping Capacity'!W65</f>
        <v>0.2</v>
      </c>
      <c r="AI66" s="43">
        <f>'Lack of Coping Capacity'!X65</f>
        <v>0.7</v>
      </c>
      <c r="AJ66" s="44">
        <f t="shared" si="13"/>
        <v>1.5</v>
      </c>
      <c r="AK66" s="43">
        <f>'Lack of Coping Capacity'!Y65</f>
        <v>0.3</v>
      </c>
      <c r="AL66" s="44">
        <f t="shared" si="8"/>
        <v>0.9</v>
      </c>
      <c r="AM66" s="160">
        <f t="shared" si="9"/>
        <v>2.1</v>
      </c>
      <c r="AN66" s="186" t="str">
        <f t="shared" si="10"/>
        <v>Low</v>
      </c>
      <c r="AO66" s="179">
        <f t="shared" si="14"/>
        <v>182</v>
      </c>
      <c r="AP66" s="182">
        <f>VLOOKUP($B66,'Lack of Reliability Index'!$A$2:$H$192,8,FALSE)</f>
        <v>2.6909090909090905</v>
      </c>
      <c r="AQ66" s="51">
        <f>'Imputed and missing data hidden'!BA64</f>
        <v>6</v>
      </c>
      <c r="AR66" s="180">
        <f t="shared" si="15"/>
        <v>0.11764705882352941</v>
      </c>
      <c r="AS66" s="51" t="str">
        <f t="shared" si="16"/>
        <v/>
      </c>
      <c r="AT66" s="181">
        <f>'Indicator Date hidden2'!BB65</f>
        <v>0.20454545454545456</v>
      </c>
      <c r="AU66" s="187"/>
    </row>
    <row r="67" spans="1:47" ht="15.75" thickBot="1" x14ac:dyDescent="0.3">
      <c r="A67" s="130" t="s">
        <v>121</v>
      </c>
      <c r="B67" s="47" t="s">
        <v>120</v>
      </c>
      <c r="C67" s="158">
        <f>'Hazard &amp; Exposure'!AO66</f>
        <v>0.1</v>
      </c>
      <c r="D67" s="157">
        <f>'Hazard &amp; Exposure'!AP66</f>
        <v>4.9000000000000004</v>
      </c>
      <c r="E67" s="157">
        <f>'Hazard &amp; Exposure'!AQ66</f>
        <v>5.2</v>
      </c>
      <c r="F67" s="157">
        <f>'Hazard &amp; Exposure'!AR66</f>
        <v>0</v>
      </c>
      <c r="G67" s="157">
        <f>'Hazard &amp; Exposure'!AU66</f>
        <v>1</v>
      </c>
      <c r="H67" s="43">
        <f>'Hazard &amp; Exposure'!AV66</f>
        <v>2.6</v>
      </c>
      <c r="I67" s="157">
        <f>'Hazard &amp; Exposure'!AY66</f>
        <v>3.8</v>
      </c>
      <c r="J67" s="157">
        <f>'Hazard &amp; Exposure'!BB66</f>
        <v>0</v>
      </c>
      <c r="K67" s="43">
        <f>'Hazard &amp; Exposure'!BC66</f>
        <v>2.7</v>
      </c>
      <c r="L67" s="44">
        <f t="shared" si="11"/>
        <v>2.7</v>
      </c>
      <c r="M67" s="43">
        <f>'Hazard &amp; Exposure'!BD66</f>
        <v>7</v>
      </c>
      <c r="N67" s="44">
        <f t="shared" si="6"/>
        <v>6.2</v>
      </c>
      <c r="O67" s="155">
        <f>Vulnerability!E66</f>
        <v>7</v>
      </c>
      <c r="P67" s="153">
        <f>Vulnerability!H66</f>
        <v>5.9</v>
      </c>
      <c r="Q67" s="153">
        <f>Vulnerability!M66</f>
        <v>1.5</v>
      </c>
      <c r="R67" s="43">
        <f>Vulnerability!N66</f>
        <v>5.4</v>
      </c>
      <c r="S67" s="153">
        <f>Vulnerability!S66</f>
        <v>3.1</v>
      </c>
      <c r="T67" s="152">
        <f>Vulnerability!W66</f>
        <v>3.9</v>
      </c>
      <c r="U67" s="152">
        <f>Vulnerability!Z66</f>
        <v>3.5</v>
      </c>
      <c r="V67" s="152">
        <f>Vulnerability!AC66</f>
        <v>1.7</v>
      </c>
      <c r="W67" s="152">
        <f>Vulnerability!AI66</f>
        <v>3</v>
      </c>
      <c r="X67" s="153">
        <f>Vulnerability!AJ66</f>
        <v>3.1</v>
      </c>
      <c r="Y67" s="43">
        <f>Vulnerability!AK66</f>
        <v>3.1</v>
      </c>
      <c r="Z67" s="44">
        <f t="shared" si="12"/>
        <v>4.3</v>
      </c>
      <c r="AA67" s="43">
        <f>Vulnerability!AN66</f>
        <v>5.2</v>
      </c>
      <c r="AB67" s="44">
        <f t="shared" si="7"/>
        <v>4.8</v>
      </c>
      <c r="AC67" s="168">
        <f>'Lack of Coping Capacity'!D66</f>
        <v>3.4</v>
      </c>
      <c r="AD67" s="151">
        <f>'Lack of Coping Capacity'!G66</f>
        <v>5.7</v>
      </c>
      <c r="AE67" s="43">
        <f>'Lack of Coping Capacity'!H66</f>
        <v>4.5999999999999996</v>
      </c>
      <c r="AF67" s="151">
        <f>'Lack of Coping Capacity'!M66</f>
        <v>4.4000000000000004</v>
      </c>
      <c r="AG67" s="151">
        <f>'Lack of Coping Capacity'!R66</f>
        <v>6.7</v>
      </c>
      <c r="AH67" s="151">
        <f>'Lack of Coping Capacity'!W66</f>
        <v>6.3</v>
      </c>
      <c r="AI67" s="43">
        <f>'Lack of Coping Capacity'!X66</f>
        <v>5.8</v>
      </c>
      <c r="AJ67" s="44">
        <f t="shared" si="13"/>
        <v>5.2</v>
      </c>
      <c r="AK67" s="43">
        <f>'Lack of Coping Capacity'!Y66</f>
        <v>2.6</v>
      </c>
      <c r="AL67" s="44">
        <f t="shared" si="8"/>
        <v>4</v>
      </c>
      <c r="AM67" s="160">
        <f t="shared" si="9"/>
        <v>4.9000000000000004</v>
      </c>
      <c r="AN67" s="186" t="str">
        <f t="shared" si="10"/>
        <v>Medium</v>
      </c>
      <c r="AO67" s="179">
        <f t="shared" si="14"/>
        <v>54</v>
      </c>
      <c r="AP67" s="182">
        <f>VLOOKUP($B67,'Lack of Reliability Index'!$A$2:$H$192,8,FALSE)</f>
        <v>2.1333333333333337</v>
      </c>
      <c r="AQ67" s="51">
        <f>'Imputed and missing data hidden'!BA65</f>
        <v>0</v>
      </c>
      <c r="AR67" s="180">
        <f t="shared" si="15"/>
        <v>0</v>
      </c>
      <c r="AS67" s="51" t="str">
        <f t="shared" si="16"/>
        <v/>
      </c>
      <c r="AT67" s="181">
        <f>'Indicator Date hidden2'!BB66</f>
        <v>0.4</v>
      </c>
      <c r="AU67" s="187"/>
    </row>
    <row r="68" spans="1:47" ht="15.75" thickBot="1" x14ac:dyDescent="0.3">
      <c r="A68" s="130" t="s">
        <v>123</v>
      </c>
      <c r="B68" s="47" t="s">
        <v>122</v>
      </c>
      <c r="C68" s="158">
        <f>'Hazard &amp; Exposure'!AO67</f>
        <v>6.1</v>
      </c>
      <c r="D68" s="157">
        <f>'Hazard &amp; Exposure'!AP67</f>
        <v>3.1</v>
      </c>
      <c r="E68" s="157">
        <f>'Hazard &amp; Exposure'!AQ67</f>
        <v>8.6999999999999993</v>
      </c>
      <c r="F68" s="157">
        <f>'Hazard &amp; Exposure'!AR67</f>
        <v>0</v>
      </c>
      <c r="G68" s="157">
        <f>'Hazard &amp; Exposure'!AU67</f>
        <v>2.2999999999999998</v>
      </c>
      <c r="H68" s="43">
        <f>'Hazard &amp; Exposure'!AV67</f>
        <v>4.9000000000000004</v>
      </c>
      <c r="I68" s="157">
        <f>'Hazard &amp; Exposure'!AY67</f>
        <v>4.8</v>
      </c>
      <c r="J68" s="157">
        <f>'Hazard &amp; Exposure'!BB67</f>
        <v>0</v>
      </c>
      <c r="K68" s="43">
        <f>'Hazard &amp; Exposure'!BC67</f>
        <v>3.4</v>
      </c>
      <c r="L68" s="44">
        <f t="shared" ref="L68:L99" si="17">ROUND((10-GEOMEAN(((10-H68)/10*9+1),((10-K68)/10*9+1)))/9*10,1)</f>
        <v>4.2</v>
      </c>
      <c r="M68" s="43">
        <f>'Hazard &amp; Exposure'!BD67</f>
        <v>3.2</v>
      </c>
      <c r="N68" s="44">
        <f t="shared" si="6"/>
        <v>3.5</v>
      </c>
      <c r="O68" s="155">
        <f>Vulnerability!E67</f>
        <v>1.3</v>
      </c>
      <c r="P68" s="153">
        <f>Vulnerability!H67</f>
        <v>2.2999999999999998</v>
      </c>
      <c r="Q68" s="153">
        <f>Vulnerability!M67</f>
        <v>2</v>
      </c>
      <c r="R68" s="43">
        <f>Vulnerability!N67</f>
        <v>1.7</v>
      </c>
      <c r="S68" s="153">
        <f>Vulnerability!S67</f>
        <v>4.9000000000000004</v>
      </c>
      <c r="T68" s="152">
        <f>Vulnerability!W67</f>
        <v>0.4</v>
      </c>
      <c r="U68" s="152">
        <f>Vulnerability!Z67</f>
        <v>0.3</v>
      </c>
      <c r="V68" s="152">
        <f>Vulnerability!AC67</f>
        <v>0</v>
      </c>
      <c r="W68" s="152">
        <f>Vulnerability!AI67</f>
        <v>1.5</v>
      </c>
      <c r="X68" s="153">
        <f>Vulnerability!AJ67</f>
        <v>0.6</v>
      </c>
      <c r="Y68" s="43">
        <f>Vulnerability!AK67</f>
        <v>3</v>
      </c>
      <c r="Z68" s="44">
        <f t="shared" ref="Z68:Z99" si="18">ROUND((10-GEOMEAN(((10-R68)/10*9+1),((10-Y68)/10*9+1)))/9*10,1)</f>
        <v>2.4</v>
      </c>
      <c r="AA68" s="43">
        <f>Vulnerability!AN67</f>
        <v>4.4000000000000004</v>
      </c>
      <c r="AB68" s="44">
        <f t="shared" si="7"/>
        <v>3.5</v>
      </c>
      <c r="AC68" s="168">
        <f>'Lack of Coping Capacity'!D67</f>
        <v>2.2999999999999998</v>
      </c>
      <c r="AD68" s="151">
        <f>'Lack of Coping Capacity'!G67</f>
        <v>4.9000000000000004</v>
      </c>
      <c r="AE68" s="43">
        <f>'Lack of Coping Capacity'!H67</f>
        <v>3.6</v>
      </c>
      <c r="AF68" s="151">
        <f>'Lack of Coping Capacity'!M67</f>
        <v>2.2000000000000002</v>
      </c>
      <c r="AG68" s="151">
        <f>'Lack of Coping Capacity'!R67</f>
        <v>0</v>
      </c>
      <c r="AH68" s="151">
        <f>'Lack of Coping Capacity'!W67</f>
        <v>0.8</v>
      </c>
      <c r="AI68" s="43">
        <f>'Lack of Coping Capacity'!X67</f>
        <v>1</v>
      </c>
      <c r="AJ68" s="44">
        <f t="shared" ref="AJ68:AJ99" si="19">ROUND((10-GEOMEAN(((10-AE68)/10*9+1),((10-AI68)/10*9+1)))/9*10,1)</f>
        <v>2.4</v>
      </c>
      <c r="AK68" s="43" t="str">
        <f>'Lack of Coping Capacity'!Y67</f>
        <v>x</v>
      </c>
      <c r="AL68" s="44">
        <f>AJ68</f>
        <v>2.4</v>
      </c>
      <c r="AM68" s="160">
        <f t="shared" si="9"/>
        <v>3.1</v>
      </c>
      <c r="AN68" s="186" t="str">
        <f t="shared" si="10"/>
        <v>Low</v>
      </c>
      <c r="AO68" s="179">
        <f t="shared" ref="AO68:AO99" si="20">_xlfn.RANK.EQ(AM68,AM$4:AM$194)</f>
        <v>132</v>
      </c>
      <c r="AP68" s="182">
        <f>VLOOKUP($B68,'Lack of Reliability Index'!$A$2:$H$192,8,FALSE)</f>
        <v>2.4579710144927533</v>
      </c>
      <c r="AQ68" s="51">
        <f>'Imputed and missing data hidden'!BA66</f>
        <v>4</v>
      </c>
      <c r="AR68" s="180">
        <f t="shared" ref="AR68:AR99" si="21">AQ68/51</f>
        <v>7.8431372549019607E-2</v>
      </c>
      <c r="AS68" s="51" t="str">
        <f t="shared" ref="AS68:AS99" si="22">IF(J68&gt;=7,"YES","")</f>
        <v/>
      </c>
      <c r="AT68" s="181">
        <f>'Indicator Date hidden2'!BB67</f>
        <v>0.2608695652173913</v>
      </c>
      <c r="AU68" s="187"/>
    </row>
    <row r="69" spans="1:47" ht="15.75" thickBot="1" x14ac:dyDescent="0.3">
      <c r="A69" s="130" t="s">
        <v>125</v>
      </c>
      <c r="B69" s="47" t="s">
        <v>124</v>
      </c>
      <c r="C69" s="158">
        <f>'Hazard &amp; Exposure'!AO68</f>
        <v>0.5</v>
      </c>
      <c r="D69" s="157">
        <f>'Hazard &amp; Exposure'!AP68</f>
        <v>0.1</v>
      </c>
      <c r="E69" s="157">
        <f>'Hazard &amp; Exposure'!AQ68</f>
        <v>0</v>
      </c>
      <c r="F69" s="157">
        <f>'Hazard &amp; Exposure'!AR68</f>
        <v>1.8</v>
      </c>
      <c r="G69" s="157">
        <f>'Hazard &amp; Exposure'!AU68</f>
        <v>0.5</v>
      </c>
      <c r="H69" s="43">
        <f>'Hazard &amp; Exposure'!AV68</f>
        <v>0.6</v>
      </c>
      <c r="I69" s="157">
        <f>'Hazard &amp; Exposure'!AY68</f>
        <v>0.1</v>
      </c>
      <c r="J69" s="157">
        <f>'Hazard &amp; Exposure'!BB68</f>
        <v>0</v>
      </c>
      <c r="K69" s="43">
        <f>'Hazard &amp; Exposure'!BC68</f>
        <v>0.1</v>
      </c>
      <c r="L69" s="44">
        <f t="shared" si="17"/>
        <v>0.4</v>
      </c>
      <c r="M69" s="43">
        <f>'Hazard &amp; Exposure'!BD68</f>
        <v>2.8</v>
      </c>
      <c r="N69" s="44">
        <f t="shared" ref="N69:N132" si="23">ROUND((10-GEOMEAN(((10-L69)/10*9+1),((10-M69)/10*9+1),((10-M69)/10*9+1),((10-M69)/10*9+1)))/9*10,1)</f>
        <v>2.2999999999999998</v>
      </c>
      <c r="O69" s="155">
        <f>Vulnerability!E68</f>
        <v>3</v>
      </c>
      <c r="P69" s="153">
        <f>Vulnerability!H68</f>
        <v>3</v>
      </c>
      <c r="Q69" s="153">
        <f>Vulnerability!M68</f>
        <v>1.1000000000000001</v>
      </c>
      <c r="R69" s="43">
        <f>Vulnerability!N68</f>
        <v>2.5</v>
      </c>
      <c r="S69" s="153">
        <f>Vulnerability!S68</f>
        <v>0</v>
      </c>
      <c r="T69" s="152">
        <f>Vulnerability!W68</f>
        <v>0.1</v>
      </c>
      <c r="U69" s="152">
        <f>Vulnerability!Z68</f>
        <v>1.2</v>
      </c>
      <c r="V69" s="152">
        <f>Vulnerability!AC68</f>
        <v>0</v>
      </c>
      <c r="W69" s="152">
        <f>Vulnerability!AI68</f>
        <v>5.4</v>
      </c>
      <c r="X69" s="153">
        <f>Vulnerability!AJ68</f>
        <v>2</v>
      </c>
      <c r="Y69" s="43">
        <f>Vulnerability!AK68</f>
        <v>1</v>
      </c>
      <c r="Z69" s="44">
        <f t="shared" si="18"/>
        <v>1.8</v>
      </c>
      <c r="AA69" s="43">
        <f>Vulnerability!AN68</f>
        <v>4.3</v>
      </c>
      <c r="AB69" s="44">
        <f t="shared" ref="AB69:AB132" si="24">ROUND((10-GEOMEAN(((10-Z69)/10*9+1),((10-AA69)/10*9+1)))/9*10,1)</f>
        <v>3.1</v>
      </c>
      <c r="AC69" s="168">
        <f>'Lack of Coping Capacity'!D68</f>
        <v>4.7</v>
      </c>
      <c r="AD69" s="151">
        <f>'Lack of Coping Capacity'!G68</f>
        <v>5.0999999999999996</v>
      </c>
      <c r="AE69" s="43">
        <f>'Lack of Coping Capacity'!H68</f>
        <v>4.9000000000000004</v>
      </c>
      <c r="AF69" s="151">
        <f>'Lack of Coping Capacity'!M68</f>
        <v>3.3</v>
      </c>
      <c r="AG69" s="151">
        <f>'Lack of Coping Capacity'!R68</f>
        <v>0.3</v>
      </c>
      <c r="AH69" s="151">
        <f>'Lack of Coping Capacity'!W68</f>
        <v>3.1</v>
      </c>
      <c r="AI69" s="43">
        <f>'Lack of Coping Capacity'!X68</f>
        <v>2.2000000000000002</v>
      </c>
      <c r="AJ69" s="44">
        <f t="shared" si="19"/>
        <v>3.7</v>
      </c>
      <c r="AK69" s="43">
        <f>'Lack of Coping Capacity'!Y68</f>
        <v>3.4</v>
      </c>
      <c r="AL69" s="44">
        <f t="shared" ref="AL69:AL132" si="25">ROUND((10-GEOMEAN(((10-AJ69)/10*9+1),((10-AK69)/10*9+1)))/9*10,1)</f>
        <v>3.6</v>
      </c>
      <c r="AM69" s="160">
        <f t="shared" ref="AM69:AM132" si="26">ROUND(N69^(1/3)*AB69^(1/3)*AL69^(1/3),1)</f>
        <v>2.9</v>
      </c>
      <c r="AN69" s="186" t="str">
        <f t="shared" ref="AN69:AN132" si="27">IF(AM69&gt;=6.5,"Very High",IF(AM69&gt;=5,"High",IF(AM69&gt;=3.5,"Medium",IF(AM69&gt;=2,"Low","Very Low"))))</f>
        <v>Low</v>
      </c>
      <c r="AO69" s="179">
        <f t="shared" si="20"/>
        <v>144</v>
      </c>
      <c r="AP69" s="182">
        <f>VLOOKUP($B69,'Lack of Reliability Index'!$A$2:$H$192,8,FALSE)</f>
        <v>4.4571428571428573</v>
      </c>
      <c r="AQ69" s="51">
        <f>'Imputed and missing data hidden'!BA67</f>
        <v>11</v>
      </c>
      <c r="AR69" s="180">
        <f t="shared" si="21"/>
        <v>0.21568627450980393</v>
      </c>
      <c r="AS69" s="51" t="str">
        <f t="shared" si="22"/>
        <v/>
      </c>
      <c r="AT69" s="181">
        <f>'Indicator Date hidden2'!BB68</f>
        <v>0.2857142857142857</v>
      </c>
      <c r="AU69" s="187"/>
    </row>
    <row r="70" spans="1:47" ht="15.75" thickBot="1" x14ac:dyDescent="0.3">
      <c r="A70" s="130" t="s">
        <v>127</v>
      </c>
      <c r="B70" s="47" t="s">
        <v>126</v>
      </c>
      <c r="C70" s="158">
        <f>'Hazard &amp; Exposure'!AO69</f>
        <v>9.6999999999999993</v>
      </c>
      <c r="D70" s="157">
        <f>'Hazard &amp; Exposure'!AP69</f>
        <v>5.0999999999999996</v>
      </c>
      <c r="E70" s="157">
        <f>'Hazard &amp; Exposure'!AQ69</f>
        <v>7.4</v>
      </c>
      <c r="F70" s="157">
        <f>'Hazard &amp; Exposure'!AR69</f>
        <v>4.5</v>
      </c>
      <c r="G70" s="157">
        <f>'Hazard &amp; Exposure'!AU69</f>
        <v>3.6</v>
      </c>
      <c r="H70" s="43">
        <f>'Hazard &amp; Exposure'!AV69</f>
        <v>6.8</v>
      </c>
      <c r="I70" s="157">
        <f>'Hazard &amp; Exposure'!AY69</f>
        <v>6.2</v>
      </c>
      <c r="J70" s="157">
        <f>'Hazard &amp; Exposure'!BB69</f>
        <v>0</v>
      </c>
      <c r="K70" s="43">
        <f>'Hazard &amp; Exposure'!BC69</f>
        <v>4.3</v>
      </c>
      <c r="L70" s="44">
        <f t="shared" si="17"/>
        <v>5.7</v>
      </c>
      <c r="M70" s="43">
        <f>'Hazard &amp; Exposure'!BD69</f>
        <v>4.2</v>
      </c>
      <c r="N70" s="44">
        <f t="shared" si="23"/>
        <v>4.5999999999999996</v>
      </c>
      <c r="O70" s="155">
        <f>Vulnerability!E69</f>
        <v>4.8</v>
      </c>
      <c r="P70" s="153">
        <f>Vulnerability!H69</f>
        <v>6.3</v>
      </c>
      <c r="Q70" s="153">
        <f>Vulnerability!M69</f>
        <v>0.5</v>
      </c>
      <c r="R70" s="43">
        <f>Vulnerability!N69</f>
        <v>4.0999999999999996</v>
      </c>
      <c r="S70" s="153">
        <f>Vulnerability!S69</f>
        <v>7.1</v>
      </c>
      <c r="T70" s="152">
        <f>Vulnerability!W69</f>
        <v>0.5</v>
      </c>
      <c r="U70" s="152">
        <f>Vulnerability!Z69</f>
        <v>2.5</v>
      </c>
      <c r="V70" s="152">
        <f>Vulnerability!AC69</f>
        <v>10</v>
      </c>
      <c r="W70" s="152">
        <f>Vulnerability!AI69</f>
        <v>4.7</v>
      </c>
      <c r="X70" s="153">
        <f>Vulnerability!AJ69</f>
        <v>6.1</v>
      </c>
      <c r="Y70" s="43">
        <f>Vulnerability!AK69</f>
        <v>6.6</v>
      </c>
      <c r="Z70" s="44">
        <f t="shared" si="18"/>
        <v>5.5</v>
      </c>
      <c r="AA70" s="43">
        <f>Vulnerability!AN69</f>
        <v>5.0999999999999996</v>
      </c>
      <c r="AB70" s="44">
        <f t="shared" si="24"/>
        <v>5.3</v>
      </c>
      <c r="AC70" s="168">
        <f>'Lack of Coping Capacity'!D69</f>
        <v>5.5</v>
      </c>
      <c r="AD70" s="151">
        <f>'Lack of Coping Capacity'!G69</f>
        <v>6.7</v>
      </c>
      <c r="AE70" s="43">
        <f>'Lack of Coping Capacity'!H69</f>
        <v>6.1</v>
      </c>
      <c r="AF70" s="151">
        <f>'Lack of Coping Capacity'!M69</f>
        <v>4.0999999999999996</v>
      </c>
      <c r="AG70" s="151">
        <f>'Lack of Coping Capacity'!R69</f>
        <v>4.5</v>
      </c>
      <c r="AH70" s="151">
        <f>'Lack of Coping Capacity'!W69</f>
        <v>5.2</v>
      </c>
      <c r="AI70" s="43">
        <f>'Lack of Coping Capacity'!X69</f>
        <v>4.5999999999999996</v>
      </c>
      <c r="AJ70" s="44">
        <f t="shared" si="19"/>
        <v>5.4</v>
      </c>
      <c r="AK70" s="43">
        <f>'Lack of Coping Capacity'!Y69</f>
        <v>4.5</v>
      </c>
      <c r="AL70" s="44">
        <f t="shared" si="25"/>
        <v>5</v>
      </c>
      <c r="AM70" s="160">
        <f t="shared" si="26"/>
        <v>5</v>
      </c>
      <c r="AN70" s="186" t="str">
        <f t="shared" si="27"/>
        <v>High</v>
      </c>
      <c r="AO70" s="179">
        <f t="shared" si="20"/>
        <v>49</v>
      </c>
      <c r="AP70" s="182">
        <f>VLOOKUP($B70,'Lack of Reliability Index'!$A$2:$H$192,8,FALSE)</f>
        <v>1.5466666666666669</v>
      </c>
      <c r="AQ70" s="51">
        <f>'Imputed and missing data hidden'!BA68</f>
        <v>1</v>
      </c>
      <c r="AR70" s="180">
        <f t="shared" si="21"/>
        <v>1.9607843137254902E-2</v>
      </c>
      <c r="AS70" s="51" t="str">
        <f t="shared" si="22"/>
        <v/>
      </c>
      <c r="AT70" s="181">
        <f>'Indicator Date hidden2'!BB69</f>
        <v>0.24</v>
      </c>
      <c r="AU70" s="187"/>
    </row>
    <row r="71" spans="1:47" ht="15.75" thickBot="1" x14ac:dyDescent="0.3">
      <c r="A71" s="130" t="s">
        <v>129</v>
      </c>
      <c r="B71" s="47" t="s">
        <v>128</v>
      </c>
      <c r="C71" s="158">
        <f>'Hazard &amp; Exposure'!AO70</f>
        <v>0.1</v>
      </c>
      <c r="D71" s="157">
        <f>'Hazard &amp; Exposure'!AP70</f>
        <v>5.2</v>
      </c>
      <c r="E71" s="157">
        <f>'Hazard &amp; Exposure'!AQ70</f>
        <v>5.2</v>
      </c>
      <c r="F71" s="157">
        <f>'Hazard &amp; Exposure'!AR70</f>
        <v>0</v>
      </c>
      <c r="G71" s="157">
        <f>'Hazard &amp; Exposure'!AU70</f>
        <v>0.8</v>
      </c>
      <c r="H71" s="43">
        <f>'Hazard &amp; Exposure'!AV70</f>
        <v>2.6</v>
      </c>
      <c r="I71" s="157">
        <f>'Hazard &amp; Exposure'!AY70</f>
        <v>7.2</v>
      </c>
      <c r="J71" s="157">
        <f>'Hazard &amp; Exposure'!BB70</f>
        <v>0</v>
      </c>
      <c r="K71" s="43">
        <f>'Hazard &amp; Exposure'!BC70</f>
        <v>5</v>
      </c>
      <c r="L71" s="44">
        <f t="shared" si="17"/>
        <v>3.9</v>
      </c>
      <c r="M71" s="43">
        <f>'Hazard &amp; Exposure'!BD70</f>
        <v>7.5</v>
      </c>
      <c r="N71" s="44">
        <f t="shared" si="23"/>
        <v>6.8</v>
      </c>
      <c r="O71" s="155">
        <f>Vulnerability!E70</f>
        <v>9.1</v>
      </c>
      <c r="P71" s="153">
        <f>Vulnerability!H70</f>
        <v>2.2000000000000002</v>
      </c>
      <c r="Q71" s="153">
        <f>Vulnerability!M70</f>
        <v>2.8</v>
      </c>
      <c r="R71" s="43">
        <f>Vulnerability!N70</f>
        <v>5.8</v>
      </c>
      <c r="S71" s="153">
        <f>Vulnerability!S70</f>
        <v>2.4</v>
      </c>
      <c r="T71" s="152">
        <f>Vulnerability!W70</f>
        <v>5</v>
      </c>
      <c r="U71" s="152">
        <f>Vulnerability!Z70</f>
        <v>5.5</v>
      </c>
      <c r="V71" s="152">
        <f>Vulnerability!AC70</f>
        <v>0</v>
      </c>
      <c r="W71" s="152">
        <f>Vulnerability!AI70</f>
        <v>5.8</v>
      </c>
      <c r="X71" s="153">
        <f>Vulnerability!AJ70</f>
        <v>4.4000000000000004</v>
      </c>
      <c r="Y71" s="43">
        <f>Vulnerability!AK70</f>
        <v>3.5</v>
      </c>
      <c r="Z71" s="44">
        <f t="shared" si="18"/>
        <v>4.8</v>
      </c>
      <c r="AA71" s="43">
        <f>Vulnerability!AN70</f>
        <v>4.9000000000000004</v>
      </c>
      <c r="AB71" s="44">
        <f t="shared" si="24"/>
        <v>4.9000000000000004</v>
      </c>
      <c r="AC71" s="168">
        <f>'Lack of Coping Capacity'!D70</f>
        <v>5</v>
      </c>
      <c r="AD71" s="151">
        <f>'Lack of Coping Capacity'!G70</f>
        <v>7.2</v>
      </c>
      <c r="AE71" s="43">
        <f>'Lack of Coping Capacity'!H70</f>
        <v>6.1</v>
      </c>
      <c r="AF71" s="151">
        <f>'Lack of Coping Capacity'!M70</f>
        <v>8</v>
      </c>
      <c r="AG71" s="151">
        <f>'Lack of Coping Capacity'!R70</f>
        <v>7.4</v>
      </c>
      <c r="AH71" s="151">
        <f>'Lack of Coping Capacity'!W70</f>
        <v>9.3000000000000007</v>
      </c>
      <c r="AI71" s="43">
        <f>'Lack of Coping Capacity'!X70</f>
        <v>8.1999999999999993</v>
      </c>
      <c r="AJ71" s="44">
        <f t="shared" si="19"/>
        <v>7.3</v>
      </c>
      <c r="AK71" s="43">
        <f>'Lack of Coping Capacity'!Y70</f>
        <v>4.0999999999999996</v>
      </c>
      <c r="AL71" s="44">
        <f t="shared" si="25"/>
        <v>5.9</v>
      </c>
      <c r="AM71" s="160">
        <f t="shared" si="26"/>
        <v>5.8</v>
      </c>
      <c r="AN71" s="186" t="str">
        <f t="shared" si="27"/>
        <v>High</v>
      </c>
      <c r="AO71" s="179">
        <f t="shared" si="20"/>
        <v>21</v>
      </c>
      <c r="AP71" s="182">
        <f>VLOOKUP($B71,'Lack of Reliability Index'!$A$2:$H$192,8,FALSE)</f>
        <v>1.2462585034013589</v>
      </c>
      <c r="AQ71" s="51">
        <f>'Imputed and missing data hidden'!BA69</f>
        <v>1</v>
      </c>
      <c r="AR71" s="180">
        <f t="shared" si="21"/>
        <v>1.9607843137254902E-2</v>
      </c>
      <c r="AS71" s="51" t="str">
        <f t="shared" si="22"/>
        <v/>
      </c>
      <c r="AT71" s="181">
        <f>'Indicator Date hidden2'!BB70</f>
        <v>0.18367346938775511</v>
      </c>
      <c r="AU71" s="187"/>
    </row>
    <row r="72" spans="1:47" ht="15.75" thickBot="1" x14ac:dyDescent="0.3">
      <c r="A72" s="130" t="s">
        <v>372</v>
      </c>
      <c r="B72" s="47" t="s">
        <v>130</v>
      </c>
      <c r="C72" s="158">
        <f>'Hazard &amp; Exposure'!AO71</f>
        <v>0.1</v>
      </c>
      <c r="D72" s="157">
        <f>'Hazard &amp; Exposure'!AP71</f>
        <v>3.3</v>
      </c>
      <c r="E72" s="157">
        <f>'Hazard &amp; Exposure'!AQ71</f>
        <v>1.5</v>
      </c>
      <c r="F72" s="157">
        <f>'Hazard &amp; Exposure'!AR71</f>
        <v>0</v>
      </c>
      <c r="G72" s="157">
        <f>'Hazard &amp; Exposure'!AU71</f>
        <v>2.1</v>
      </c>
      <c r="H72" s="43">
        <f>'Hazard &amp; Exposure'!AV71</f>
        <v>1.5</v>
      </c>
      <c r="I72" s="157">
        <f>'Hazard &amp; Exposure'!AY71</f>
        <v>6.4</v>
      </c>
      <c r="J72" s="157">
        <f>'Hazard &amp; Exposure'!BB71</f>
        <v>0</v>
      </c>
      <c r="K72" s="43">
        <f>'Hazard &amp; Exposure'!BC71</f>
        <v>4.5</v>
      </c>
      <c r="L72" s="44">
        <f t="shared" si="17"/>
        <v>3.1</v>
      </c>
      <c r="M72" s="43">
        <f>'Hazard &amp; Exposure'!BD71</f>
        <v>6.3</v>
      </c>
      <c r="N72" s="44">
        <f t="shared" si="23"/>
        <v>5.6</v>
      </c>
      <c r="O72" s="155">
        <f>Vulnerability!E71</f>
        <v>9.3000000000000007</v>
      </c>
      <c r="P72" s="153">
        <f>Vulnerability!H71</f>
        <v>6.4</v>
      </c>
      <c r="Q72" s="153">
        <f>Vulnerability!M71</f>
        <v>5.9</v>
      </c>
      <c r="R72" s="43">
        <f>Vulnerability!N71</f>
        <v>7.7</v>
      </c>
      <c r="S72" s="153">
        <f>Vulnerability!S71</f>
        <v>4.3</v>
      </c>
      <c r="T72" s="152">
        <f>Vulnerability!W71</f>
        <v>7</v>
      </c>
      <c r="U72" s="152">
        <f>Vulnerability!Z71</f>
        <v>5.3</v>
      </c>
      <c r="V72" s="152">
        <f>Vulnerability!AC71</f>
        <v>0.6</v>
      </c>
      <c r="W72" s="152">
        <f>Vulnerability!AI71</f>
        <v>7.3</v>
      </c>
      <c r="X72" s="153">
        <f>Vulnerability!AJ71</f>
        <v>5.5</v>
      </c>
      <c r="Y72" s="43">
        <f>Vulnerability!AK71</f>
        <v>4.9000000000000004</v>
      </c>
      <c r="Z72" s="44">
        <f t="shared" si="18"/>
        <v>6.5</v>
      </c>
      <c r="AA72" s="43">
        <f>Vulnerability!AN71</f>
        <v>5.3</v>
      </c>
      <c r="AB72" s="44">
        <f t="shared" si="24"/>
        <v>5.9</v>
      </c>
      <c r="AC72" s="168">
        <f>'Lack of Coping Capacity'!D71</f>
        <v>7.8</v>
      </c>
      <c r="AD72" s="151">
        <f>'Lack of Coping Capacity'!G71</f>
        <v>8.3000000000000007</v>
      </c>
      <c r="AE72" s="43">
        <f>'Lack of Coping Capacity'!H71</f>
        <v>8.1</v>
      </c>
      <c r="AF72" s="151">
        <f>'Lack of Coping Capacity'!M71</f>
        <v>8</v>
      </c>
      <c r="AG72" s="151">
        <f>'Lack of Coping Capacity'!R71</f>
        <v>7.3</v>
      </c>
      <c r="AH72" s="151">
        <f>'Lack of Coping Capacity'!W71</f>
        <v>7.6</v>
      </c>
      <c r="AI72" s="43">
        <f>'Lack of Coping Capacity'!X71</f>
        <v>7.6</v>
      </c>
      <c r="AJ72" s="44">
        <f t="shared" si="19"/>
        <v>7.9</v>
      </c>
      <c r="AK72" s="43">
        <f>'Lack of Coping Capacity'!Y71</f>
        <v>4.7</v>
      </c>
      <c r="AL72" s="44">
        <f t="shared" si="25"/>
        <v>6.6</v>
      </c>
      <c r="AM72" s="160">
        <f t="shared" si="26"/>
        <v>6</v>
      </c>
      <c r="AN72" s="186" t="str">
        <f t="shared" si="27"/>
        <v>High</v>
      </c>
      <c r="AO72" s="179">
        <f t="shared" si="20"/>
        <v>15</v>
      </c>
      <c r="AP72" s="182">
        <f>VLOOKUP($B72,'Lack of Reliability Index'!$A$2:$H$192,8,FALSE)</f>
        <v>3.5234042553191491</v>
      </c>
      <c r="AQ72" s="51">
        <f>'Imputed and missing data hidden'!BA70</f>
        <v>3</v>
      </c>
      <c r="AR72" s="180">
        <f t="shared" si="21"/>
        <v>5.8823529411764705E-2</v>
      </c>
      <c r="AS72" s="51" t="str">
        <f t="shared" si="22"/>
        <v/>
      </c>
      <c r="AT72" s="181">
        <f>'Indicator Date hidden2'!BB71</f>
        <v>0.51063829787234039</v>
      </c>
      <c r="AU72" s="187"/>
    </row>
    <row r="73" spans="1:47" ht="15.75" thickBot="1" x14ac:dyDescent="0.3">
      <c r="A73" s="130" t="s">
        <v>132</v>
      </c>
      <c r="B73" s="47" t="s">
        <v>131</v>
      </c>
      <c r="C73" s="158">
        <f>'Hazard &amp; Exposure'!AO72</f>
        <v>0.1</v>
      </c>
      <c r="D73" s="157">
        <f>'Hazard &amp; Exposure'!AP72</f>
        <v>5</v>
      </c>
      <c r="E73" s="157">
        <f>'Hazard &amp; Exposure'!AQ72</f>
        <v>6.7</v>
      </c>
      <c r="F73" s="157">
        <f>'Hazard &amp; Exposure'!AR72</f>
        <v>0</v>
      </c>
      <c r="G73" s="157">
        <f>'Hazard &amp; Exposure'!AU72</f>
        <v>4.4000000000000004</v>
      </c>
      <c r="H73" s="43">
        <f>'Hazard &amp; Exposure'!AV72</f>
        <v>3.7</v>
      </c>
      <c r="I73" s="157">
        <f>'Hazard &amp; Exposure'!AY72</f>
        <v>0.3</v>
      </c>
      <c r="J73" s="157">
        <f>'Hazard &amp; Exposure'!BB72</f>
        <v>0</v>
      </c>
      <c r="K73" s="43">
        <f>'Hazard &amp; Exposure'!BC72</f>
        <v>0.2</v>
      </c>
      <c r="L73" s="44">
        <f t="shared" si="17"/>
        <v>2.1</v>
      </c>
      <c r="M73" s="43">
        <f>'Hazard &amp; Exposure'!BD72</f>
        <v>4.3</v>
      </c>
      <c r="N73" s="44">
        <f t="shared" si="23"/>
        <v>3.8</v>
      </c>
      <c r="O73" s="155">
        <f>Vulnerability!E72</f>
        <v>5.2</v>
      </c>
      <c r="P73" s="153">
        <f>Vulnerability!H72</f>
        <v>4.7</v>
      </c>
      <c r="Q73" s="153">
        <f>Vulnerability!M72</f>
        <v>1.1000000000000001</v>
      </c>
      <c r="R73" s="43">
        <f>Vulnerability!N72</f>
        <v>4.0999999999999996</v>
      </c>
      <c r="S73" s="153">
        <f>Vulnerability!S72</f>
        <v>0</v>
      </c>
      <c r="T73" s="152">
        <f>Vulnerability!W72</f>
        <v>2.2999999999999998</v>
      </c>
      <c r="U73" s="152">
        <f>Vulnerability!Z72</f>
        <v>2.2000000000000002</v>
      </c>
      <c r="V73" s="152">
        <f>Vulnerability!AC72</f>
        <v>0.2</v>
      </c>
      <c r="W73" s="152">
        <f>Vulnerability!AI72</f>
        <v>2.8</v>
      </c>
      <c r="X73" s="153">
        <f>Vulnerability!AJ72</f>
        <v>1.9</v>
      </c>
      <c r="Y73" s="43">
        <f>Vulnerability!AK72</f>
        <v>1</v>
      </c>
      <c r="Z73" s="44">
        <f t="shared" si="18"/>
        <v>2.7</v>
      </c>
      <c r="AA73" s="43">
        <f>Vulnerability!AN72</f>
        <v>4.0999999999999996</v>
      </c>
      <c r="AB73" s="44">
        <f t="shared" si="24"/>
        <v>3.4</v>
      </c>
      <c r="AC73" s="168" t="str">
        <f>'Lack of Coping Capacity'!D72</f>
        <v>x</v>
      </c>
      <c r="AD73" s="151">
        <f>'Lack of Coping Capacity'!G72</f>
        <v>5.9</v>
      </c>
      <c r="AE73" s="43">
        <f>'Lack of Coping Capacity'!H72</f>
        <v>5.9</v>
      </c>
      <c r="AF73" s="151">
        <f>'Lack of Coping Capacity'!M72</f>
        <v>4.3</v>
      </c>
      <c r="AG73" s="151">
        <f>'Lack of Coping Capacity'!R72</f>
        <v>4</v>
      </c>
      <c r="AH73" s="151">
        <f>'Lack of Coping Capacity'!W72</f>
        <v>5.3</v>
      </c>
      <c r="AI73" s="43">
        <f>'Lack of Coping Capacity'!X72</f>
        <v>4.5</v>
      </c>
      <c r="AJ73" s="44">
        <f t="shared" si="19"/>
        <v>5.2</v>
      </c>
      <c r="AK73" s="43">
        <f>'Lack of Coping Capacity'!Y72</f>
        <v>1.1000000000000001</v>
      </c>
      <c r="AL73" s="44">
        <f t="shared" si="25"/>
        <v>3.4</v>
      </c>
      <c r="AM73" s="160">
        <f t="shared" si="26"/>
        <v>3.5</v>
      </c>
      <c r="AN73" s="186" t="str">
        <f t="shared" si="27"/>
        <v>Medium</v>
      </c>
      <c r="AO73" s="179">
        <f t="shared" si="20"/>
        <v>112</v>
      </c>
      <c r="AP73" s="182">
        <f>VLOOKUP($B73,'Lack of Reliability Index'!$A$2:$H$192,8,FALSE)</f>
        <v>3.636879432624113</v>
      </c>
      <c r="AQ73" s="51">
        <f>'Imputed and missing data hidden'!BA71</f>
        <v>3</v>
      </c>
      <c r="AR73" s="180">
        <f t="shared" si="21"/>
        <v>5.8823529411764705E-2</v>
      </c>
      <c r="AS73" s="51" t="str">
        <f t="shared" si="22"/>
        <v/>
      </c>
      <c r="AT73" s="181">
        <f>'Indicator Date hidden2'!BB72</f>
        <v>0.53191489361702127</v>
      </c>
      <c r="AU73" s="187"/>
    </row>
    <row r="74" spans="1:47" ht="15.75" thickBot="1" x14ac:dyDescent="0.3">
      <c r="A74" s="130" t="s">
        <v>134</v>
      </c>
      <c r="B74" s="47" t="s">
        <v>133</v>
      </c>
      <c r="C74" s="158">
        <f>'Hazard &amp; Exposure'!AO73</f>
        <v>5.7</v>
      </c>
      <c r="D74" s="157">
        <f>'Hazard &amp; Exposure'!AP73</f>
        <v>4.3</v>
      </c>
      <c r="E74" s="157">
        <f>'Hazard &amp; Exposure'!AQ73</f>
        <v>6.3</v>
      </c>
      <c r="F74" s="157">
        <f>'Hazard &amp; Exposure'!AR73</f>
        <v>7.2</v>
      </c>
      <c r="G74" s="157">
        <f>'Hazard &amp; Exposure'!AU73</f>
        <v>4</v>
      </c>
      <c r="H74" s="43">
        <f>'Hazard &amp; Exposure'!AV73</f>
        <v>5.6</v>
      </c>
      <c r="I74" s="157">
        <f>'Hazard &amp; Exposure'!AY73</f>
        <v>7</v>
      </c>
      <c r="J74" s="157">
        <f>'Hazard &amp; Exposure'!BB73</f>
        <v>0</v>
      </c>
      <c r="K74" s="43">
        <f>'Hazard &amp; Exposure'!BC73</f>
        <v>4.9000000000000004</v>
      </c>
      <c r="L74" s="44">
        <f t="shared" si="17"/>
        <v>5.3</v>
      </c>
      <c r="M74" s="43">
        <f>'Hazard &amp; Exposure'!BD73</f>
        <v>5.5</v>
      </c>
      <c r="N74" s="44">
        <f t="shared" si="23"/>
        <v>5.5</v>
      </c>
      <c r="O74" s="155">
        <f>Vulnerability!E73</f>
        <v>8</v>
      </c>
      <c r="P74" s="153">
        <f>Vulnerability!H73</f>
        <v>8.4</v>
      </c>
      <c r="Q74" s="153">
        <f>Vulnerability!M73</f>
        <v>6</v>
      </c>
      <c r="R74" s="43">
        <f>Vulnerability!N73</f>
        <v>7.6</v>
      </c>
      <c r="S74" s="153">
        <f>Vulnerability!S73</f>
        <v>5.2</v>
      </c>
      <c r="T74" s="152">
        <f>Vulnerability!W73</f>
        <v>2.7</v>
      </c>
      <c r="U74" s="152">
        <f>Vulnerability!Z73</f>
        <v>3.9</v>
      </c>
      <c r="V74" s="152">
        <f>Vulnerability!AC73</f>
        <v>10</v>
      </c>
      <c r="W74" s="152">
        <f>Vulnerability!AI73</f>
        <v>8.5</v>
      </c>
      <c r="X74" s="153">
        <f>Vulnerability!AJ73</f>
        <v>7.5</v>
      </c>
      <c r="Y74" s="43">
        <f>Vulnerability!AK73</f>
        <v>6.5</v>
      </c>
      <c r="Z74" s="44">
        <f t="shared" si="18"/>
        <v>7.1</v>
      </c>
      <c r="AA74" s="43">
        <f>Vulnerability!AN73</f>
        <v>4.4000000000000004</v>
      </c>
      <c r="AB74" s="44">
        <f t="shared" si="24"/>
        <v>5.9</v>
      </c>
      <c r="AC74" s="168">
        <f>'Lack of Coping Capacity'!D73</f>
        <v>6.7</v>
      </c>
      <c r="AD74" s="151">
        <f>'Lack of Coping Capacity'!G73</f>
        <v>8.5</v>
      </c>
      <c r="AE74" s="43">
        <f>'Lack of Coping Capacity'!H73</f>
        <v>7.6</v>
      </c>
      <c r="AF74" s="151">
        <f>'Lack of Coping Capacity'!M73</f>
        <v>7.3</v>
      </c>
      <c r="AG74" s="151">
        <f>'Lack of Coping Capacity'!R73</f>
        <v>6.1</v>
      </c>
      <c r="AH74" s="151">
        <f>'Lack of Coping Capacity'!W73</f>
        <v>8.3000000000000007</v>
      </c>
      <c r="AI74" s="43">
        <f>'Lack of Coping Capacity'!X73</f>
        <v>7.2</v>
      </c>
      <c r="AJ74" s="44">
        <f t="shared" si="19"/>
        <v>7.4</v>
      </c>
      <c r="AK74" s="43">
        <f>'Lack of Coping Capacity'!Y73</f>
        <v>3.9</v>
      </c>
      <c r="AL74" s="44">
        <f t="shared" si="25"/>
        <v>5.9</v>
      </c>
      <c r="AM74" s="160">
        <f t="shared" si="26"/>
        <v>5.8</v>
      </c>
      <c r="AN74" s="186" t="str">
        <f t="shared" si="27"/>
        <v>High</v>
      </c>
      <c r="AO74" s="179">
        <f t="shared" si="20"/>
        <v>21</v>
      </c>
      <c r="AP74" s="182">
        <f>VLOOKUP($B74,'Lack of Reliability Index'!$A$2:$H$192,8,FALSE)</f>
        <v>1.9869281045751634</v>
      </c>
      <c r="AQ74" s="51">
        <f>'Imputed and missing data hidden'!BA72</f>
        <v>0</v>
      </c>
      <c r="AR74" s="180">
        <f t="shared" si="21"/>
        <v>0</v>
      </c>
      <c r="AS74" s="51" t="str">
        <f t="shared" si="22"/>
        <v/>
      </c>
      <c r="AT74" s="181">
        <f>'Indicator Date hidden2'!BB73</f>
        <v>0.37254901960784315</v>
      </c>
      <c r="AU74" s="187"/>
    </row>
    <row r="75" spans="1:47" ht="15.75" thickBot="1" x14ac:dyDescent="0.3">
      <c r="A75" s="130" t="s">
        <v>136</v>
      </c>
      <c r="B75" s="47" t="s">
        <v>135</v>
      </c>
      <c r="C75" s="158">
        <f>'Hazard &amp; Exposure'!AO74</f>
        <v>6.6</v>
      </c>
      <c r="D75" s="157">
        <f>'Hazard &amp; Exposure'!AP74</f>
        <v>5.0999999999999996</v>
      </c>
      <c r="E75" s="157">
        <f>'Hazard &amp; Exposure'!AQ74</f>
        <v>7</v>
      </c>
      <c r="F75" s="157">
        <f>'Hazard &amp; Exposure'!AR74</f>
        <v>4.3</v>
      </c>
      <c r="G75" s="157">
        <f>'Hazard &amp; Exposure'!AU74</f>
        <v>4.4000000000000004</v>
      </c>
      <c r="H75" s="43">
        <f>'Hazard &amp; Exposure'!AV74</f>
        <v>5.6</v>
      </c>
      <c r="I75" s="157">
        <f>'Hazard &amp; Exposure'!AY74</f>
        <v>5</v>
      </c>
      <c r="J75" s="157">
        <f>'Hazard &amp; Exposure'!BB74</f>
        <v>0</v>
      </c>
      <c r="K75" s="43">
        <f>'Hazard &amp; Exposure'!BC74</f>
        <v>3.5</v>
      </c>
      <c r="L75" s="44">
        <f t="shared" si="17"/>
        <v>4.5999999999999996</v>
      </c>
      <c r="M75" s="43">
        <f>'Hazard &amp; Exposure'!BD74</f>
        <v>4.5</v>
      </c>
      <c r="N75" s="44">
        <f t="shared" si="23"/>
        <v>4.5</v>
      </c>
      <c r="O75" s="155">
        <f>Vulnerability!E74</f>
        <v>6.3</v>
      </c>
      <c r="P75" s="153">
        <f>Vulnerability!H74</f>
        <v>6.2</v>
      </c>
      <c r="Q75" s="153">
        <f>Vulnerability!M74</f>
        <v>1.2</v>
      </c>
      <c r="R75" s="43">
        <f>Vulnerability!N74</f>
        <v>5</v>
      </c>
      <c r="S75" s="153">
        <f>Vulnerability!S74</f>
        <v>7.2</v>
      </c>
      <c r="T75" s="152">
        <f>Vulnerability!W74</f>
        <v>0.5</v>
      </c>
      <c r="U75" s="152">
        <f>Vulnerability!Z74</f>
        <v>1.5</v>
      </c>
      <c r="V75" s="152">
        <f>Vulnerability!AC74</f>
        <v>1.5</v>
      </c>
      <c r="W75" s="152">
        <f>Vulnerability!AI74</f>
        <v>3.9</v>
      </c>
      <c r="X75" s="153">
        <f>Vulnerability!AJ74</f>
        <v>1.9</v>
      </c>
      <c r="Y75" s="43">
        <f>Vulnerability!AK74</f>
        <v>5.0999999999999996</v>
      </c>
      <c r="Z75" s="44">
        <f t="shared" si="18"/>
        <v>5.0999999999999996</v>
      </c>
      <c r="AA75" s="43">
        <f>Vulnerability!AN74</f>
        <v>4.0999999999999996</v>
      </c>
      <c r="AB75" s="44">
        <f t="shared" si="24"/>
        <v>4.5999999999999996</v>
      </c>
      <c r="AC75" s="168">
        <f>'Lack of Coping Capacity'!D74</f>
        <v>5.2</v>
      </c>
      <c r="AD75" s="151">
        <f>'Lack of Coping Capacity'!G74</f>
        <v>6.8</v>
      </c>
      <c r="AE75" s="43">
        <f>'Lack of Coping Capacity'!H74</f>
        <v>6</v>
      </c>
      <c r="AF75" s="151">
        <f>'Lack of Coping Capacity'!M74</f>
        <v>4.3</v>
      </c>
      <c r="AG75" s="151">
        <f>'Lack of Coping Capacity'!R74</f>
        <v>4.0999999999999996</v>
      </c>
      <c r="AH75" s="151">
        <f>'Lack of Coping Capacity'!W74</f>
        <v>4.4000000000000004</v>
      </c>
      <c r="AI75" s="43">
        <f>'Lack of Coping Capacity'!X74</f>
        <v>4.3</v>
      </c>
      <c r="AJ75" s="44">
        <f t="shared" si="19"/>
        <v>5.2</v>
      </c>
      <c r="AK75" s="43">
        <f>'Lack of Coping Capacity'!Y74</f>
        <v>3</v>
      </c>
      <c r="AL75" s="44">
        <f t="shared" si="25"/>
        <v>4.2</v>
      </c>
      <c r="AM75" s="160">
        <f t="shared" si="26"/>
        <v>4.4000000000000004</v>
      </c>
      <c r="AN75" s="186" t="str">
        <f t="shared" si="27"/>
        <v>Medium</v>
      </c>
      <c r="AO75" s="179">
        <f t="shared" si="20"/>
        <v>68</v>
      </c>
      <c r="AP75" s="182">
        <f>VLOOKUP($B75,'Lack of Reliability Index'!$A$2:$H$192,8,FALSE)</f>
        <v>1.5466666666666669</v>
      </c>
      <c r="AQ75" s="51">
        <f>'Imputed and missing data hidden'!BA73</f>
        <v>1</v>
      </c>
      <c r="AR75" s="180">
        <f t="shared" si="21"/>
        <v>1.9607843137254902E-2</v>
      </c>
      <c r="AS75" s="51" t="str">
        <f t="shared" si="22"/>
        <v/>
      </c>
      <c r="AT75" s="181">
        <f>'Indicator Date hidden2'!BB74</f>
        <v>0.24</v>
      </c>
      <c r="AU75" s="187"/>
    </row>
    <row r="76" spans="1:47" ht="15.75" thickBot="1" x14ac:dyDescent="0.3">
      <c r="A76" s="130" t="s">
        <v>138</v>
      </c>
      <c r="B76" s="47" t="s">
        <v>137</v>
      </c>
      <c r="C76" s="158">
        <f>'Hazard &amp; Exposure'!AO75</f>
        <v>3.8</v>
      </c>
      <c r="D76" s="157">
        <f>'Hazard &amp; Exposure'!AP75</f>
        <v>7.5</v>
      </c>
      <c r="E76" s="157">
        <f>'Hazard &amp; Exposure'!AQ75</f>
        <v>0</v>
      </c>
      <c r="F76" s="157">
        <f>'Hazard &amp; Exposure'!AR75</f>
        <v>0</v>
      </c>
      <c r="G76" s="157">
        <f>'Hazard &amp; Exposure'!AU75</f>
        <v>3.8</v>
      </c>
      <c r="H76" s="43">
        <f>'Hazard &amp; Exposure'!AV75</f>
        <v>3.6</v>
      </c>
      <c r="I76" s="157">
        <f>'Hazard &amp; Exposure'!AY75</f>
        <v>0.1</v>
      </c>
      <c r="J76" s="157">
        <f>'Hazard &amp; Exposure'!BB75</f>
        <v>0</v>
      </c>
      <c r="K76" s="43">
        <f>'Hazard &amp; Exposure'!BC75</f>
        <v>0.1</v>
      </c>
      <c r="L76" s="44">
        <f t="shared" si="17"/>
        <v>2</v>
      </c>
      <c r="M76" s="43">
        <f>'Hazard &amp; Exposure'!BD75</f>
        <v>3.2</v>
      </c>
      <c r="N76" s="44">
        <f t="shared" si="23"/>
        <v>2.9</v>
      </c>
      <c r="O76" s="155">
        <f>Vulnerability!E75</f>
        <v>1.8</v>
      </c>
      <c r="P76" s="153">
        <f>Vulnerability!H75</f>
        <v>2.4</v>
      </c>
      <c r="Q76" s="153">
        <f>Vulnerability!M75</f>
        <v>0</v>
      </c>
      <c r="R76" s="43">
        <f>Vulnerability!N75</f>
        <v>1.5</v>
      </c>
      <c r="S76" s="153">
        <f>Vulnerability!S75</f>
        <v>2.7</v>
      </c>
      <c r="T76" s="152">
        <f>Vulnerability!W75</f>
        <v>0.2</v>
      </c>
      <c r="U76" s="152">
        <f>Vulnerability!Z75</f>
        <v>0.4</v>
      </c>
      <c r="V76" s="152">
        <f>Vulnerability!AC75</f>
        <v>0</v>
      </c>
      <c r="W76" s="152">
        <f>Vulnerability!AI75</f>
        <v>1.9</v>
      </c>
      <c r="X76" s="153">
        <f>Vulnerability!AJ75</f>
        <v>0.7</v>
      </c>
      <c r="Y76" s="43">
        <f>Vulnerability!AK75</f>
        <v>1.8</v>
      </c>
      <c r="Z76" s="44">
        <f t="shared" si="18"/>
        <v>1.7</v>
      </c>
      <c r="AA76" s="43">
        <f>Vulnerability!AN75</f>
        <v>4</v>
      </c>
      <c r="AB76" s="44">
        <f t="shared" si="24"/>
        <v>2.9</v>
      </c>
      <c r="AC76" s="168">
        <f>'Lack of Coping Capacity'!D75</f>
        <v>1.4</v>
      </c>
      <c r="AD76" s="151">
        <f>'Lack of Coping Capacity'!G75</f>
        <v>4.8</v>
      </c>
      <c r="AE76" s="43">
        <f>'Lack of Coping Capacity'!H75</f>
        <v>3.1</v>
      </c>
      <c r="AF76" s="151">
        <f>'Lack of Coping Capacity'!M75</f>
        <v>1.7</v>
      </c>
      <c r="AG76" s="151">
        <f>'Lack of Coping Capacity'!R75</f>
        <v>0.1</v>
      </c>
      <c r="AH76" s="151">
        <f>'Lack of Coping Capacity'!W75</f>
        <v>1.6</v>
      </c>
      <c r="AI76" s="43">
        <f>'Lack of Coping Capacity'!X75</f>
        <v>1.1000000000000001</v>
      </c>
      <c r="AJ76" s="44">
        <f t="shared" si="19"/>
        <v>2.2000000000000002</v>
      </c>
      <c r="AK76" s="43">
        <f>'Lack of Coping Capacity'!Y75</f>
        <v>1.8</v>
      </c>
      <c r="AL76" s="44">
        <f t="shared" si="25"/>
        <v>2</v>
      </c>
      <c r="AM76" s="160">
        <f t="shared" si="26"/>
        <v>2.6</v>
      </c>
      <c r="AN76" s="186" t="str">
        <f t="shared" si="27"/>
        <v>Low</v>
      </c>
      <c r="AO76" s="179">
        <f t="shared" si="20"/>
        <v>157</v>
      </c>
      <c r="AP76" s="182">
        <f>VLOOKUP($B76,'Lack of Reliability Index'!$A$2:$H$192,8,FALSE)</f>
        <v>2.4000000000000004</v>
      </c>
      <c r="AQ76" s="51">
        <f>'Imputed and missing data hidden'!BA74</f>
        <v>5</v>
      </c>
      <c r="AR76" s="180">
        <f t="shared" si="21"/>
        <v>9.8039215686274508E-2</v>
      </c>
      <c r="AS76" s="51" t="str">
        <f t="shared" si="22"/>
        <v/>
      </c>
      <c r="AT76" s="181">
        <f>'Indicator Date hidden2'!BB75</f>
        <v>0.2</v>
      </c>
      <c r="AU76" s="187"/>
    </row>
    <row r="77" spans="1:47" ht="15.75" thickBot="1" x14ac:dyDescent="0.3">
      <c r="A77" s="130" t="s">
        <v>140</v>
      </c>
      <c r="B77" s="47" t="s">
        <v>139</v>
      </c>
      <c r="C77" s="158">
        <f>'Hazard &amp; Exposure'!AO76</f>
        <v>6</v>
      </c>
      <c r="D77" s="157">
        <f>'Hazard &amp; Exposure'!AP76</f>
        <v>0.1</v>
      </c>
      <c r="E77" s="157">
        <f>'Hazard &amp; Exposure'!AQ76</f>
        <v>0</v>
      </c>
      <c r="F77" s="157">
        <f>'Hazard &amp; Exposure'!AR76</f>
        <v>0</v>
      </c>
      <c r="G77" s="157">
        <f>'Hazard &amp; Exposure'!AU76</f>
        <v>0</v>
      </c>
      <c r="H77" s="43">
        <f>'Hazard &amp; Exposure'!AV76</f>
        <v>1.6</v>
      </c>
      <c r="I77" s="157">
        <f>'Hazard &amp; Exposure'!AY76</f>
        <v>0</v>
      </c>
      <c r="J77" s="157">
        <f>'Hazard &amp; Exposure'!BB76</f>
        <v>0</v>
      </c>
      <c r="K77" s="43">
        <f>'Hazard &amp; Exposure'!BC76</f>
        <v>0</v>
      </c>
      <c r="L77" s="44">
        <f t="shared" si="17"/>
        <v>0.8</v>
      </c>
      <c r="M77" s="43">
        <f>'Hazard &amp; Exposure'!BD76</f>
        <v>1.9</v>
      </c>
      <c r="N77" s="44">
        <f t="shared" si="23"/>
        <v>1.6</v>
      </c>
      <c r="O77" s="155">
        <f>Vulnerability!E76</f>
        <v>0.4</v>
      </c>
      <c r="P77" s="153">
        <f>Vulnerability!H76</f>
        <v>0.6</v>
      </c>
      <c r="Q77" s="153">
        <f>Vulnerability!M76</f>
        <v>0</v>
      </c>
      <c r="R77" s="43">
        <f>Vulnerability!N76</f>
        <v>0.4</v>
      </c>
      <c r="S77" s="153">
        <f>Vulnerability!S76</f>
        <v>1.7</v>
      </c>
      <c r="T77" s="152">
        <f>Vulnerability!W76</f>
        <v>0</v>
      </c>
      <c r="U77" s="152">
        <f>Vulnerability!Z76</f>
        <v>0.2</v>
      </c>
      <c r="V77" s="152">
        <f>Vulnerability!AC76</f>
        <v>0</v>
      </c>
      <c r="W77" s="152">
        <f>Vulnerability!AI76</f>
        <v>1.2</v>
      </c>
      <c r="X77" s="153">
        <f>Vulnerability!AJ76</f>
        <v>0.4</v>
      </c>
      <c r="Y77" s="43">
        <f>Vulnerability!AK76</f>
        <v>1.1000000000000001</v>
      </c>
      <c r="Z77" s="44">
        <f t="shared" si="18"/>
        <v>0.8</v>
      </c>
      <c r="AA77" s="43">
        <f>Vulnerability!AN76</f>
        <v>4.5999999999999996</v>
      </c>
      <c r="AB77" s="44">
        <f t="shared" si="24"/>
        <v>2.9</v>
      </c>
      <c r="AC77" s="168" t="str">
        <f>'Lack of Coping Capacity'!D76</f>
        <v>x</v>
      </c>
      <c r="AD77" s="151">
        <f>'Lack of Coping Capacity'!G76</f>
        <v>2.2999999999999998</v>
      </c>
      <c r="AE77" s="43">
        <f>'Lack of Coping Capacity'!H76</f>
        <v>2.2999999999999998</v>
      </c>
      <c r="AF77" s="151">
        <f>'Lack of Coping Capacity'!M76</f>
        <v>1.5</v>
      </c>
      <c r="AG77" s="151">
        <f>'Lack of Coping Capacity'!R76</f>
        <v>2.6</v>
      </c>
      <c r="AH77" s="151">
        <f>'Lack of Coping Capacity'!W76</f>
        <v>0.7</v>
      </c>
      <c r="AI77" s="43">
        <f>'Lack of Coping Capacity'!X76</f>
        <v>1.6</v>
      </c>
      <c r="AJ77" s="44">
        <f t="shared" si="19"/>
        <v>2</v>
      </c>
      <c r="AK77" s="43">
        <f>'Lack of Coping Capacity'!Y76</f>
        <v>2.8</v>
      </c>
      <c r="AL77" s="44">
        <f t="shared" si="25"/>
        <v>2.4</v>
      </c>
      <c r="AM77" s="160">
        <f t="shared" si="26"/>
        <v>2.2000000000000002</v>
      </c>
      <c r="AN77" s="186" t="str">
        <f t="shared" si="27"/>
        <v>Low</v>
      </c>
      <c r="AO77" s="179">
        <f t="shared" si="20"/>
        <v>174</v>
      </c>
      <c r="AP77" s="182">
        <f>VLOOKUP($B77,'Lack of Reliability Index'!$A$2:$H$192,8,FALSE)</f>
        <v>2.7534883720930221</v>
      </c>
      <c r="AQ77" s="51">
        <f>'Imputed and missing data hidden'!BA75</f>
        <v>8</v>
      </c>
      <c r="AR77" s="180">
        <f t="shared" si="21"/>
        <v>0.15686274509803921</v>
      </c>
      <c r="AS77" s="51" t="str">
        <f t="shared" si="22"/>
        <v/>
      </c>
      <c r="AT77" s="181">
        <f>'Indicator Date hidden2'!BB76</f>
        <v>0.11627906976744186</v>
      </c>
      <c r="AU77" s="187"/>
    </row>
    <row r="78" spans="1:47" ht="15.75" thickBot="1" x14ac:dyDescent="0.3">
      <c r="A78" s="130" t="s">
        <v>142</v>
      </c>
      <c r="B78" s="47" t="s">
        <v>141</v>
      </c>
      <c r="C78" s="158">
        <f>'Hazard &amp; Exposure'!AO77</f>
        <v>7.9</v>
      </c>
      <c r="D78" s="157">
        <f>'Hazard &amp; Exposure'!AP77</f>
        <v>8.4</v>
      </c>
      <c r="E78" s="157">
        <f>'Hazard &amp; Exposure'!AQ77</f>
        <v>8.1</v>
      </c>
      <c r="F78" s="157">
        <f>'Hazard &amp; Exposure'!AR77</f>
        <v>7.2</v>
      </c>
      <c r="G78" s="157">
        <f>'Hazard &amp; Exposure'!AU77</f>
        <v>6.1</v>
      </c>
      <c r="H78" s="43">
        <f>'Hazard &amp; Exposure'!AV77</f>
        <v>7.6</v>
      </c>
      <c r="I78" s="157">
        <f>'Hazard &amp; Exposure'!AY77</f>
        <v>9.1</v>
      </c>
      <c r="J78" s="157">
        <f>'Hazard &amp; Exposure'!BB77</f>
        <v>0</v>
      </c>
      <c r="K78" s="43">
        <f>'Hazard &amp; Exposure'!BC77</f>
        <v>6.4</v>
      </c>
      <c r="L78" s="44">
        <f t="shared" si="17"/>
        <v>7</v>
      </c>
      <c r="M78" s="43">
        <f>'Hazard &amp; Exposure'!BD77</f>
        <v>6.6</v>
      </c>
      <c r="N78" s="44">
        <f t="shared" si="23"/>
        <v>6.7</v>
      </c>
      <c r="O78" s="155">
        <f>Vulnerability!E77</f>
        <v>7.6</v>
      </c>
      <c r="P78" s="153">
        <f>Vulnerability!H77</f>
        <v>4.7</v>
      </c>
      <c r="Q78" s="153">
        <f>Vulnerability!M77</f>
        <v>0.1</v>
      </c>
      <c r="R78" s="43">
        <f>Vulnerability!N77</f>
        <v>5</v>
      </c>
      <c r="S78" s="153">
        <f>Vulnerability!S77</f>
        <v>6.5</v>
      </c>
      <c r="T78" s="152">
        <f>Vulnerability!W77</f>
        <v>1.6</v>
      </c>
      <c r="U78" s="152">
        <f>Vulnerability!Z77</f>
        <v>6.5</v>
      </c>
      <c r="V78" s="152">
        <f>Vulnerability!AC77</f>
        <v>0.9</v>
      </c>
      <c r="W78" s="152">
        <f>Vulnerability!AI77</f>
        <v>4.3</v>
      </c>
      <c r="X78" s="153">
        <f>Vulnerability!AJ77</f>
        <v>3.7</v>
      </c>
      <c r="Y78" s="43">
        <f>Vulnerability!AK77</f>
        <v>5.3</v>
      </c>
      <c r="Z78" s="44">
        <f t="shared" si="18"/>
        <v>5.2</v>
      </c>
      <c r="AA78" s="43">
        <f>Vulnerability!AN77</f>
        <v>7.7</v>
      </c>
      <c r="AB78" s="44">
        <f t="shared" si="24"/>
        <v>6.6</v>
      </c>
      <c r="AC78" s="168">
        <f>'Lack of Coping Capacity'!D77</f>
        <v>1.8</v>
      </c>
      <c r="AD78" s="151">
        <f>'Lack of Coping Capacity'!G77</f>
        <v>5.4</v>
      </c>
      <c r="AE78" s="43">
        <f>'Lack of Coping Capacity'!H77</f>
        <v>3.6</v>
      </c>
      <c r="AF78" s="151">
        <f>'Lack of Coping Capacity'!M77</f>
        <v>5</v>
      </c>
      <c r="AG78" s="151">
        <f>'Lack of Coping Capacity'!R77</f>
        <v>5.2</v>
      </c>
      <c r="AH78" s="151">
        <f>'Lack of Coping Capacity'!W77</f>
        <v>5.6</v>
      </c>
      <c r="AI78" s="43">
        <f>'Lack of Coping Capacity'!X77</f>
        <v>5.3</v>
      </c>
      <c r="AJ78" s="44">
        <f t="shared" si="19"/>
        <v>4.5</v>
      </c>
      <c r="AK78" s="43">
        <f>'Lack of Coping Capacity'!Y77</f>
        <v>0.5</v>
      </c>
      <c r="AL78" s="44">
        <f t="shared" si="25"/>
        <v>2.7</v>
      </c>
      <c r="AM78" s="160">
        <f t="shared" si="26"/>
        <v>4.9000000000000004</v>
      </c>
      <c r="AN78" s="186" t="str">
        <f t="shared" si="27"/>
        <v>Medium</v>
      </c>
      <c r="AO78" s="179">
        <f t="shared" si="20"/>
        <v>54</v>
      </c>
      <c r="AP78" s="182">
        <f>VLOOKUP($B78,'Lack of Reliability Index'!$A$2:$H$192,8,FALSE)</f>
        <v>2.9281045751633989</v>
      </c>
      <c r="AQ78" s="51">
        <f>'Imputed and missing data hidden'!BA76</f>
        <v>0</v>
      </c>
      <c r="AR78" s="180">
        <f t="shared" si="21"/>
        <v>0</v>
      </c>
      <c r="AS78" s="51" t="str">
        <f t="shared" si="22"/>
        <v/>
      </c>
      <c r="AT78" s="181">
        <f>'Indicator Date hidden2'!BB77</f>
        <v>0.5490196078431373</v>
      </c>
      <c r="AU78" s="187"/>
    </row>
    <row r="79" spans="1:47" ht="15.75" thickBot="1" x14ac:dyDescent="0.3">
      <c r="A79" s="130" t="s">
        <v>144</v>
      </c>
      <c r="B79" s="47" t="s">
        <v>143</v>
      </c>
      <c r="C79" s="158">
        <f>'Hazard &amp; Exposure'!AO78</f>
        <v>8.5</v>
      </c>
      <c r="D79" s="157">
        <f>'Hazard &amp; Exposure'!AP78</f>
        <v>8.1</v>
      </c>
      <c r="E79" s="157">
        <f>'Hazard &amp; Exposure'!AQ78</f>
        <v>9.6999999999999993</v>
      </c>
      <c r="F79" s="157">
        <f>'Hazard &amp; Exposure'!AR78</f>
        <v>6.1</v>
      </c>
      <c r="G79" s="157">
        <f>'Hazard &amp; Exposure'!AU78</f>
        <v>3.6</v>
      </c>
      <c r="H79" s="43">
        <f>'Hazard &amp; Exposure'!AV78</f>
        <v>7.8</v>
      </c>
      <c r="I79" s="157">
        <f>'Hazard &amp; Exposure'!AY78</f>
        <v>8.9</v>
      </c>
      <c r="J79" s="157">
        <f>'Hazard &amp; Exposure'!BB78</f>
        <v>0</v>
      </c>
      <c r="K79" s="43">
        <f>'Hazard &amp; Exposure'!BC78</f>
        <v>6.2</v>
      </c>
      <c r="L79" s="44">
        <f t="shared" si="17"/>
        <v>7.1</v>
      </c>
      <c r="M79" s="43">
        <f>'Hazard &amp; Exposure'!BD78</f>
        <v>5.9</v>
      </c>
      <c r="N79" s="44">
        <f t="shared" si="23"/>
        <v>6.2</v>
      </c>
      <c r="O79" s="155">
        <f>Vulnerability!E78</f>
        <v>4.5999999999999996</v>
      </c>
      <c r="P79" s="153">
        <f>Vulnerability!H78</f>
        <v>4.4000000000000004</v>
      </c>
      <c r="Q79" s="153">
        <f>Vulnerability!M78</f>
        <v>0</v>
      </c>
      <c r="R79" s="43">
        <f>Vulnerability!N78</f>
        <v>3.4</v>
      </c>
      <c r="S79" s="153">
        <f>Vulnerability!S78</f>
        <v>3.3</v>
      </c>
      <c r="T79" s="152">
        <f>Vulnerability!W78</f>
        <v>2.9</v>
      </c>
      <c r="U79" s="152">
        <f>Vulnerability!Z78</f>
        <v>3.2</v>
      </c>
      <c r="V79" s="152">
        <f>Vulnerability!AC78</f>
        <v>0.2</v>
      </c>
      <c r="W79" s="152">
        <f>Vulnerability!AI78</f>
        <v>3.6</v>
      </c>
      <c r="X79" s="153">
        <f>Vulnerability!AJ78</f>
        <v>2.6</v>
      </c>
      <c r="Y79" s="43">
        <f>Vulnerability!AK78</f>
        <v>3</v>
      </c>
      <c r="Z79" s="44">
        <f t="shared" si="18"/>
        <v>3.2</v>
      </c>
      <c r="AA79" s="43">
        <f>Vulnerability!AN78</f>
        <v>7</v>
      </c>
      <c r="AB79" s="44">
        <f t="shared" si="24"/>
        <v>5.4</v>
      </c>
      <c r="AC79" s="168">
        <f>'Lack of Coping Capacity'!D78</f>
        <v>3.3</v>
      </c>
      <c r="AD79" s="151">
        <f>'Lack of Coping Capacity'!G78</f>
        <v>5.7</v>
      </c>
      <c r="AE79" s="43">
        <f>'Lack of Coping Capacity'!H78</f>
        <v>4.5</v>
      </c>
      <c r="AF79" s="151">
        <f>'Lack of Coping Capacity'!M78</f>
        <v>2.9</v>
      </c>
      <c r="AG79" s="151">
        <f>'Lack of Coping Capacity'!R78</f>
        <v>5.3</v>
      </c>
      <c r="AH79" s="151">
        <f>'Lack of Coping Capacity'!W78</f>
        <v>6.4</v>
      </c>
      <c r="AI79" s="43">
        <f>'Lack of Coping Capacity'!X78</f>
        <v>4.9000000000000004</v>
      </c>
      <c r="AJ79" s="44">
        <f t="shared" si="19"/>
        <v>4.7</v>
      </c>
      <c r="AK79" s="43">
        <f>'Lack of Coping Capacity'!Y78</f>
        <v>0.1</v>
      </c>
      <c r="AL79" s="44">
        <f t="shared" si="25"/>
        <v>2.7</v>
      </c>
      <c r="AM79" s="160">
        <f t="shared" si="26"/>
        <v>4.5</v>
      </c>
      <c r="AN79" s="186" t="str">
        <f t="shared" si="27"/>
        <v>Medium</v>
      </c>
      <c r="AO79" s="179">
        <f t="shared" si="20"/>
        <v>66</v>
      </c>
      <c r="AP79" s="182">
        <f>VLOOKUP($B79,'Lack of Reliability Index'!$A$2:$H$192,8,FALSE)</f>
        <v>1.6732026143790844</v>
      </c>
      <c r="AQ79" s="51">
        <f>'Imputed and missing data hidden'!BA77</f>
        <v>0</v>
      </c>
      <c r="AR79" s="180">
        <f t="shared" si="21"/>
        <v>0</v>
      </c>
      <c r="AS79" s="51" t="str">
        <f t="shared" si="22"/>
        <v/>
      </c>
      <c r="AT79" s="181">
        <f>'Indicator Date hidden2'!BB78</f>
        <v>0.31372549019607843</v>
      </c>
      <c r="AU79" s="187"/>
    </row>
    <row r="80" spans="1:47" ht="15.75" thickBot="1" x14ac:dyDescent="0.3">
      <c r="A80" s="130" t="s">
        <v>845</v>
      </c>
      <c r="B80" s="47" t="s">
        <v>145</v>
      </c>
      <c r="C80" s="158">
        <f>'Hazard &amp; Exposure'!AO79</f>
        <v>10</v>
      </c>
      <c r="D80" s="157">
        <f>'Hazard &amp; Exposure'!AP79</f>
        <v>6.4</v>
      </c>
      <c r="E80" s="157">
        <f>'Hazard &amp; Exposure'!AQ79</f>
        <v>6.9</v>
      </c>
      <c r="F80" s="157">
        <f>'Hazard &amp; Exposure'!AR79</f>
        <v>1.8</v>
      </c>
      <c r="G80" s="157">
        <f>'Hazard &amp; Exposure'!AU79</f>
        <v>5.4</v>
      </c>
      <c r="H80" s="43">
        <f>'Hazard &amp; Exposure'!AV79</f>
        <v>7</v>
      </c>
      <c r="I80" s="157">
        <f>'Hazard &amp; Exposure'!AY79</f>
        <v>7.8</v>
      </c>
      <c r="J80" s="157">
        <f>'Hazard &amp; Exposure'!BB79</f>
        <v>0</v>
      </c>
      <c r="K80" s="43">
        <f>'Hazard &amp; Exposure'!BC79</f>
        <v>5.5</v>
      </c>
      <c r="L80" s="44">
        <f t="shared" si="17"/>
        <v>6.3</v>
      </c>
      <c r="M80" s="43">
        <f>'Hazard &amp; Exposure'!BD79</f>
        <v>4.2</v>
      </c>
      <c r="N80" s="44">
        <f t="shared" si="23"/>
        <v>4.8</v>
      </c>
      <c r="O80" s="155">
        <f>Vulnerability!E79</f>
        <v>2.7</v>
      </c>
      <c r="P80" s="153">
        <f>Vulnerability!H79</f>
        <v>5</v>
      </c>
      <c r="Q80" s="153">
        <f>Vulnerability!M79</f>
        <v>0.1</v>
      </c>
      <c r="R80" s="43">
        <f>Vulnerability!N79</f>
        <v>2.6</v>
      </c>
      <c r="S80" s="153">
        <f>Vulnerability!S79</f>
        <v>8</v>
      </c>
      <c r="T80" s="152">
        <f>Vulnerability!W79</f>
        <v>0.2</v>
      </c>
      <c r="U80" s="152">
        <f>Vulnerability!Z79</f>
        <v>1.2</v>
      </c>
      <c r="V80" s="152">
        <f>Vulnerability!AC79</f>
        <v>0.2</v>
      </c>
      <c r="W80" s="152">
        <f>Vulnerability!AI79</f>
        <v>2.5</v>
      </c>
      <c r="X80" s="153">
        <f>Vulnerability!AJ79</f>
        <v>1.1000000000000001</v>
      </c>
      <c r="Y80" s="43">
        <f>Vulnerability!AK79</f>
        <v>5.5</v>
      </c>
      <c r="Z80" s="44">
        <f t="shared" si="18"/>
        <v>4.2</v>
      </c>
      <c r="AA80" s="43">
        <f>Vulnerability!AN79</f>
        <v>7.1</v>
      </c>
      <c r="AB80" s="44">
        <f t="shared" si="24"/>
        <v>5.8</v>
      </c>
      <c r="AC80" s="168">
        <f>'Lack of Coping Capacity'!D79</f>
        <v>4.4000000000000004</v>
      </c>
      <c r="AD80" s="151">
        <f>'Lack of Coping Capacity'!G79</f>
        <v>6.2</v>
      </c>
      <c r="AE80" s="43">
        <f>'Lack of Coping Capacity'!H79</f>
        <v>5.3</v>
      </c>
      <c r="AF80" s="151">
        <f>'Lack of Coping Capacity'!M79</f>
        <v>3.3</v>
      </c>
      <c r="AG80" s="151">
        <f>'Lack of Coping Capacity'!R79</f>
        <v>3.7</v>
      </c>
      <c r="AH80" s="151">
        <f>'Lack of Coping Capacity'!W79</f>
        <v>3.5</v>
      </c>
      <c r="AI80" s="43">
        <f>'Lack of Coping Capacity'!X79</f>
        <v>3.5</v>
      </c>
      <c r="AJ80" s="44">
        <f t="shared" si="19"/>
        <v>4.5</v>
      </c>
      <c r="AK80" s="43">
        <f>'Lack of Coping Capacity'!Y79</f>
        <v>2.4</v>
      </c>
      <c r="AL80" s="44">
        <f t="shared" si="25"/>
        <v>3.5</v>
      </c>
      <c r="AM80" s="160">
        <f t="shared" si="26"/>
        <v>4.5999999999999996</v>
      </c>
      <c r="AN80" s="186" t="str">
        <f t="shared" si="27"/>
        <v>Medium</v>
      </c>
      <c r="AO80" s="179">
        <f t="shared" si="20"/>
        <v>63</v>
      </c>
      <c r="AP80" s="182">
        <f>VLOOKUP($B80,'Lack of Reliability Index'!$A$2:$H$192,8,FALSE)</f>
        <v>2.1219858156028373</v>
      </c>
      <c r="AQ80" s="51">
        <f>'Imputed and missing data hidden'!BA78</f>
        <v>2</v>
      </c>
      <c r="AR80" s="180">
        <f t="shared" si="21"/>
        <v>3.9215686274509803E-2</v>
      </c>
      <c r="AS80" s="51" t="str">
        <f t="shared" si="22"/>
        <v/>
      </c>
      <c r="AT80" s="181">
        <f>'Indicator Date hidden2'!BB79</f>
        <v>0.2978723404255319</v>
      </c>
      <c r="AU80" s="187"/>
    </row>
    <row r="81" spans="1:47" ht="15.75" thickBot="1" x14ac:dyDescent="0.3">
      <c r="A81" s="130" t="s">
        <v>147</v>
      </c>
      <c r="B81" s="47" t="s">
        <v>146</v>
      </c>
      <c r="C81" s="158">
        <f>'Hazard &amp; Exposure'!AO80</f>
        <v>7</v>
      </c>
      <c r="D81" s="157">
        <f>'Hazard &amp; Exposure'!AP80</f>
        <v>9.5</v>
      </c>
      <c r="E81" s="157">
        <f>'Hazard &amp; Exposure'!AQ80</f>
        <v>0</v>
      </c>
      <c r="F81" s="157">
        <f>'Hazard &amp; Exposure'!AR80</f>
        <v>0</v>
      </c>
      <c r="G81" s="157">
        <f>'Hazard &amp; Exposure'!AU80</f>
        <v>3.3</v>
      </c>
      <c r="H81" s="43">
        <f>'Hazard &amp; Exposure'!AV80</f>
        <v>5.3</v>
      </c>
      <c r="I81" s="157">
        <f>'Hazard &amp; Exposure'!AY80</f>
        <v>10</v>
      </c>
      <c r="J81" s="157">
        <f>'Hazard &amp; Exposure'!BB80</f>
        <v>10</v>
      </c>
      <c r="K81" s="43">
        <f>'Hazard &amp; Exposure'!BC80</f>
        <v>10</v>
      </c>
      <c r="L81" s="44">
        <f t="shared" si="17"/>
        <v>8.6</v>
      </c>
      <c r="M81" s="43">
        <f>'Hazard &amp; Exposure'!BD80</f>
        <v>4.5</v>
      </c>
      <c r="N81" s="44">
        <f t="shared" si="23"/>
        <v>5.9</v>
      </c>
      <c r="O81" s="155">
        <f>Vulnerability!E80</f>
        <v>5.6</v>
      </c>
      <c r="P81" s="153">
        <f>Vulnerability!H80</f>
        <v>4.0999999999999996</v>
      </c>
      <c r="Q81" s="153">
        <f>Vulnerability!M80</f>
        <v>2.2999999999999998</v>
      </c>
      <c r="R81" s="43">
        <f>Vulnerability!N80</f>
        <v>4.4000000000000004</v>
      </c>
      <c r="S81" s="153">
        <f>Vulnerability!S80</f>
        <v>9.4</v>
      </c>
      <c r="T81" s="152">
        <f>Vulnerability!W80</f>
        <v>0.8</v>
      </c>
      <c r="U81" s="152">
        <f>Vulnerability!Z80</f>
        <v>2.2000000000000002</v>
      </c>
      <c r="V81" s="152">
        <f>Vulnerability!AC80</f>
        <v>0</v>
      </c>
      <c r="W81" s="152">
        <f>Vulnerability!AI80</f>
        <v>6</v>
      </c>
      <c r="X81" s="153">
        <f>Vulnerability!AJ80</f>
        <v>2.6</v>
      </c>
      <c r="Y81" s="43">
        <f>Vulnerability!AK80</f>
        <v>7.3</v>
      </c>
      <c r="Z81" s="44">
        <f t="shared" si="18"/>
        <v>6.1</v>
      </c>
      <c r="AA81" s="43">
        <f>Vulnerability!AN80</f>
        <v>6.2</v>
      </c>
      <c r="AB81" s="44">
        <f t="shared" si="24"/>
        <v>6.2</v>
      </c>
      <c r="AC81" s="168">
        <f>'Lack of Coping Capacity'!D80</f>
        <v>8.4</v>
      </c>
      <c r="AD81" s="151">
        <f>'Lack of Coping Capacity'!G80</f>
        <v>7.9</v>
      </c>
      <c r="AE81" s="43">
        <f>'Lack of Coping Capacity'!H80</f>
        <v>8.1999999999999993</v>
      </c>
      <c r="AF81" s="151">
        <f>'Lack of Coping Capacity'!M80</f>
        <v>4.5999999999999996</v>
      </c>
      <c r="AG81" s="151">
        <f>'Lack of Coping Capacity'!R80</f>
        <v>4.4000000000000004</v>
      </c>
      <c r="AH81" s="151">
        <f>'Lack of Coping Capacity'!W80</f>
        <v>6.5</v>
      </c>
      <c r="AI81" s="43">
        <f>'Lack of Coping Capacity'!X80</f>
        <v>5.2</v>
      </c>
      <c r="AJ81" s="44">
        <f t="shared" si="19"/>
        <v>7</v>
      </c>
      <c r="AK81" s="43">
        <f>'Lack of Coping Capacity'!Y80</f>
        <v>1.1000000000000001</v>
      </c>
      <c r="AL81" s="44">
        <f t="shared" si="25"/>
        <v>4.7</v>
      </c>
      <c r="AM81" s="160">
        <f t="shared" si="26"/>
        <v>5.6</v>
      </c>
      <c r="AN81" s="186" t="str">
        <f t="shared" si="27"/>
        <v>High</v>
      </c>
      <c r="AO81" s="179">
        <f t="shared" si="20"/>
        <v>34</v>
      </c>
      <c r="AP81" s="182">
        <f>VLOOKUP($B81,'Lack of Reliability Index'!$A$2:$H$192,8,FALSE)</f>
        <v>3.2517006802721085</v>
      </c>
      <c r="AQ81" s="51">
        <f>'Imputed and missing data hidden'!BA79</f>
        <v>2</v>
      </c>
      <c r="AR81" s="180">
        <f t="shared" si="21"/>
        <v>3.9215686274509803E-2</v>
      </c>
      <c r="AS81" s="51" t="str">
        <f t="shared" si="22"/>
        <v>YES</v>
      </c>
      <c r="AT81" s="181">
        <f>'Indicator Date hidden2'!BB80</f>
        <v>0.38775510204081631</v>
      </c>
      <c r="AU81" s="187"/>
    </row>
    <row r="82" spans="1:47" ht="15.75" thickBot="1" x14ac:dyDescent="0.3">
      <c r="A82" s="130" t="s">
        <v>149</v>
      </c>
      <c r="B82" s="47" t="s">
        <v>148</v>
      </c>
      <c r="C82" s="158">
        <f>'Hazard &amp; Exposure'!AO81</f>
        <v>0.1</v>
      </c>
      <c r="D82" s="157">
        <f>'Hazard &amp; Exposure'!AP81</f>
        <v>3.9</v>
      </c>
      <c r="E82" s="157">
        <f>'Hazard &amp; Exposure'!AQ81</f>
        <v>5.8</v>
      </c>
      <c r="F82" s="157">
        <f>'Hazard &amp; Exposure'!AR81</f>
        <v>0</v>
      </c>
      <c r="G82" s="157">
        <f>'Hazard &amp; Exposure'!AU81</f>
        <v>0.5</v>
      </c>
      <c r="H82" s="43">
        <f>'Hazard &amp; Exposure'!AV81</f>
        <v>2.4</v>
      </c>
      <c r="I82" s="157">
        <f>'Hazard &amp; Exposure'!AY81</f>
        <v>0</v>
      </c>
      <c r="J82" s="157">
        <f>'Hazard &amp; Exposure'!BB81</f>
        <v>0</v>
      </c>
      <c r="K82" s="43">
        <f>'Hazard &amp; Exposure'!BC81</f>
        <v>0</v>
      </c>
      <c r="L82" s="44">
        <f t="shared" si="17"/>
        <v>1.3</v>
      </c>
      <c r="M82" s="43">
        <f>'Hazard &amp; Exposure'!BD81</f>
        <v>2</v>
      </c>
      <c r="N82" s="44">
        <f t="shared" si="23"/>
        <v>1.8</v>
      </c>
      <c r="O82" s="155">
        <f>Vulnerability!E81</f>
        <v>0.4</v>
      </c>
      <c r="P82" s="153">
        <f>Vulnerability!H81</f>
        <v>1.8</v>
      </c>
      <c r="Q82" s="153">
        <f>Vulnerability!M81</f>
        <v>0</v>
      </c>
      <c r="R82" s="43">
        <f>Vulnerability!N81</f>
        <v>0.7</v>
      </c>
      <c r="S82" s="153">
        <f>Vulnerability!S81</f>
        <v>3.1</v>
      </c>
      <c r="T82" s="152">
        <f>Vulnerability!W81</f>
        <v>0.3</v>
      </c>
      <c r="U82" s="152">
        <f>Vulnerability!Z81</f>
        <v>0.3</v>
      </c>
      <c r="V82" s="152">
        <f>Vulnerability!AC81</f>
        <v>0</v>
      </c>
      <c r="W82" s="152">
        <f>Vulnerability!AI81</f>
        <v>0.4</v>
      </c>
      <c r="X82" s="153">
        <f>Vulnerability!AJ81</f>
        <v>0.3</v>
      </c>
      <c r="Y82" s="43">
        <f>Vulnerability!AK81</f>
        <v>1.8</v>
      </c>
      <c r="Z82" s="44">
        <f t="shared" si="18"/>
        <v>1.3</v>
      </c>
      <c r="AA82" s="43">
        <f>Vulnerability!AN81</f>
        <v>6.2</v>
      </c>
      <c r="AB82" s="44">
        <f t="shared" si="24"/>
        <v>4.2</v>
      </c>
      <c r="AC82" s="168" t="str">
        <f>'Lack of Coping Capacity'!D81</f>
        <v>x</v>
      </c>
      <c r="AD82" s="151">
        <f>'Lack of Coping Capacity'!G81</f>
        <v>2.5</v>
      </c>
      <c r="AE82" s="43">
        <f>'Lack of Coping Capacity'!H81</f>
        <v>2.5</v>
      </c>
      <c r="AF82" s="151">
        <f>'Lack of Coping Capacity'!M81</f>
        <v>2.2999999999999998</v>
      </c>
      <c r="AG82" s="151">
        <f>'Lack of Coping Capacity'!R81</f>
        <v>0.5</v>
      </c>
      <c r="AH82" s="151">
        <f>'Lack of Coping Capacity'!W81</f>
        <v>1.1000000000000001</v>
      </c>
      <c r="AI82" s="43">
        <f>'Lack of Coping Capacity'!X81</f>
        <v>1.3</v>
      </c>
      <c r="AJ82" s="44">
        <f t="shared" si="19"/>
        <v>1.9</v>
      </c>
      <c r="AK82" s="43">
        <f>'Lack of Coping Capacity'!Y81</f>
        <v>2.2000000000000002</v>
      </c>
      <c r="AL82" s="44">
        <f t="shared" si="25"/>
        <v>2.1</v>
      </c>
      <c r="AM82" s="160">
        <f t="shared" si="26"/>
        <v>2.5</v>
      </c>
      <c r="AN82" s="186" t="str">
        <f t="shared" si="27"/>
        <v>Low</v>
      </c>
      <c r="AO82" s="179">
        <f t="shared" si="20"/>
        <v>161</v>
      </c>
      <c r="AP82" s="182">
        <f>VLOOKUP($B82,'Lack of Reliability Index'!$A$2:$H$192,8,FALSE)</f>
        <v>2.084848484848485</v>
      </c>
      <c r="AQ82" s="51">
        <f>'Imputed and missing data hidden'!BA80</f>
        <v>6</v>
      </c>
      <c r="AR82" s="180">
        <f t="shared" si="21"/>
        <v>0.11764705882352941</v>
      </c>
      <c r="AS82" s="51" t="str">
        <f t="shared" si="22"/>
        <v/>
      </c>
      <c r="AT82" s="181">
        <f>'Indicator Date hidden2'!BB81</f>
        <v>9.0909090909090912E-2</v>
      </c>
      <c r="AU82" s="187"/>
    </row>
    <row r="83" spans="1:47" ht="15.75" thickBot="1" x14ac:dyDescent="0.3">
      <c r="A83" s="130" t="s">
        <v>151</v>
      </c>
      <c r="B83" s="47" t="s">
        <v>150</v>
      </c>
      <c r="C83" s="158">
        <f>'Hazard &amp; Exposure'!AO82</f>
        <v>6.6</v>
      </c>
      <c r="D83" s="157">
        <f>'Hazard &amp; Exposure'!AP82</f>
        <v>2.2999999999999998</v>
      </c>
      <c r="E83" s="157">
        <f>'Hazard &amp; Exposure'!AQ82</f>
        <v>6.2</v>
      </c>
      <c r="F83" s="157">
        <f>'Hazard &amp; Exposure'!AR82</f>
        <v>0</v>
      </c>
      <c r="G83" s="157">
        <f>'Hazard &amp; Exposure'!AU82</f>
        <v>5.3</v>
      </c>
      <c r="H83" s="43">
        <f>'Hazard &amp; Exposure'!AV82</f>
        <v>4.5</v>
      </c>
      <c r="I83" s="157">
        <f>'Hazard &amp; Exposure'!AY82</f>
        <v>5.8</v>
      </c>
      <c r="J83" s="157">
        <f>'Hazard &amp; Exposure'!BB82</f>
        <v>0</v>
      </c>
      <c r="K83" s="43">
        <f>'Hazard &amp; Exposure'!BC82</f>
        <v>4.0999999999999996</v>
      </c>
      <c r="L83" s="44">
        <f t="shared" si="17"/>
        <v>4.3</v>
      </c>
      <c r="M83" s="43">
        <f>'Hazard &amp; Exposure'!BD82</f>
        <v>3.8</v>
      </c>
      <c r="N83" s="44">
        <f t="shared" si="23"/>
        <v>3.9</v>
      </c>
      <c r="O83" s="155">
        <f>Vulnerability!E82</f>
        <v>0.8</v>
      </c>
      <c r="P83" s="153">
        <f>Vulnerability!H82</f>
        <v>2.9</v>
      </c>
      <c r="Q83" s="153">
        <f>Vulnerability!M82</f>
        <v>0</v>
      </c>
      <c r="R83" s="43">
        <f>Vulnerability!N82</f>
        <v>1.1000000000000001</v>
      </c>
      <c r="S83" s="153">
        <f>Vulnerability!S82</f>
        <v>4.5</v>
      </c>
      <c r="T83" s="152">
        <f>Vulnerability!W82</f>
        <v>0.1</v>
      </c>
      <c r="U83" s="152">
        <f>Vulnerability!Z82</f>
        <v>0.3</v>
      </c>
      <c r="V83" s="152">
        <f>Vulnerability!AC82</f>
        <v>0.2</v>
      </c>
      <c r="W83" s="152">
        <f>Vulnerability!AI82</f>
        <v>0.5</v>
      </c>
      <c r="X83" s="153">
        <f>Vulnerability!AJ82</f>
        <v>0.3</v>
      </c>
      <c r="Y83" s="43">
        <f>Vulnerability!AK82</f>
        <v>2.7</v>
      </c>
      <c r="Z83" s="44">
        <f t="shared" si="18"/>
        <v>1.9</v>
      </c>
      <c r="AA83" s="43">
        <f>Vulnerability!AN82</f>
        <v>5.5</v>
      </c>
      <c r="AB83" s="44">
        <f t="shared" si="24"/>
        <v>3.9</v>
      </c>
      <c r="AC83" s="168" t="str">
        <f>'Lack of Coping Capacity'!D82</f>
        <v>x</v>
      </c>
      <c r="AD83" s="151">
        <f>'Lack of Coping Capacity'!G82</f>
        <v>3.1</v>
      </c>
      <c r="AE83" s="43">
        <f>'Lack of Coping Capacity'!H82</f>
        <v>3.1</v>
      </c>
      <c r="AF83" s="151">
        <f>'Lack of Coping Capacity'!M82</f>
        <v>1.9</v>
      </c>
      <c r="AG83" s="151">
        <f>'Lack of Coping Capacity'!R82</f>
        <v>0</v>
      </c>
      <c r="AH83" s="151">
        <f>'Lack of Coping Capacity'!W82</f>
        <v>0.7</v>
      </c>
      <c r="AI83" s="43">
        <f>'Lack of Coping Capacity'!X82</f>
        <v>0.9</v>
      </c>
      <c r="AJ83" s="44">
        <f t="shared" si="19"/>
        <v>2.1</v>
      </c>
      <c r="AK83" s="43">
        <f>'Lack of Coping Capacity'!Y82</f>
        <v>2.9</v>
      </c>
      <c r="AL83" s="44">
        <f t="shared" si="25"/>
        <v>2.5</v>
      </c>
      <c r="AM83" s="160">
        <f t="shared" si="26"/>
        <v>3.4</v>
      </c>
      <c r="AN83" s="186" t="str">
        <f t="shared" si="27"/>
        <v>Low</v>
      </c>
      <c r="AO83" s="179">
        <f t="shared" si="20"/>
        <v>116</v>
      </c>
      <c r="AP83" s="182">
        <f>VLOOKUP($B83,'Lack of Reliability Index'!$A$2:$H$192,8,FALSE)</f>
        <v>3.1069767441860465</v>
      </c>
      <c r="AQ83" s="51">
        <f>'Imputed and missing data hidden'!BA81</f>
        <v>7</v>
      </c>
      <c r="AR83" s="180">
        <f t="shared" si="21"/>
        <v>0.13725490196078433</v>
      </c>
      <c r="AS83" s="51" t="str">
        <f t="shared" si="22"/>
        <v/>
      </c>
      <c r="AT83" s="181">
        <f>'Indicator Date hidden2'!BB82</f>
        <v>0.23255813953488372</v>
      </c>
      <c r="AU83" s="187"/>
    </row>
    <row r="84" spans="1:47" ht="15.75" thickBot="1" x14ac:dyDescent="0.3">
      <c r="A84" s="130" t="s">
        <v>153</v>
      </c>
      <c r="B84" s="47" t="s">
        <v>152</v>
      </c>
      <c r="C84" s="158">
        <f>'Hazard &amp; Exposure'!AO83</f>
        <v>6.1</v>
      </c>
      <c r="D84" s="157">
        <f>'Hazard &amp; Exposure'!AP83</f>
        <v>5.4</v>
      </c>
      <c r="E84" s="157">
        <f>'Hazard &amp; Exposure'!AQ83</f>
        <v>7.4</v>
      </c>
      <c r="F84" s="157">
        <f>'Hazard &amp; Exposure'!AR83</f>
        <v>0</v>
      </c>
      <c r="G84" s="157">
        <f>'Hazard &amp; Exposure'!AU83</f>
        <v>2.8</v>
      </c>
      <c r="H84" s="43">
        <f>'Hazard &amp; Exposure'!AV83</f>
        <v>4.8</v>
      </c>
      <c r="I84" s="157">
        <f>'Hazard &amp; Exposure'!AY83</f>
        <v>2.4</v>
      </c>
      <c r="J84" s="157">
        <f>'Hazard &amp; Exposure'!BB83</f>
        <v>0</v>
      </c>
      <c r="K84" s="43">
        <f>'Hazard &amp; Exposure'!BC83</f>
        <v>1.7</v>
      </c>
      <c r="L84" s="44">
        <f t="shared" si="17"/>
        <v>3.4</v>
      </c>
      <c r="M84" s="43">
        <f>'Hazard &amp; Exposure'!BD83</f>
        <v>2.9</v>
      </c>
      <c r="N84" s="44">
        <f t="shared" si="23"/>
        <v>3</v>
      </c>
      <c r="O84" s="155">
        <f>Vulnerability!E83</f>
        <v>1</v>
      </c>
      <c r="P84" s="153">
        <f>Vulnerability!H83</f>
        <v>1.8</v>
      </c>
      <c r="Q84" s="153">
        <f>Vulnerability!M83</f>
        <v>0</v>
      </c>
      <c r="R84" s="43">
        <f>Vulnerability!N83</f>
        <v>1</v>
      </c>
      <c r="S84" s="153">
        <f>Vulnerability!S83</f>
        <v>5.8</v>
      </c>
      <c r="T84" s="152">
        <f>Vulnerability!W83</f>
        <v>0.4</v>
      </c>
      <c r="U84" s="152">
        <f>Vulnerability!Z83</f>
        <v>0.3</v>
      </c>
      <c r="V84" s="152">
        <f>Vulnerability!AC83</f>
        <v>0</v>
      </c>
      <c r="W84" s="152">
        <f>Vulnerability!AI83</f>
        <v>0.8</v>
      </c>
      <c r="X84" s="153">
        <f>Vulnerability!AJ83</f>
        <v>0.4</v>
      </c>
      <c r="Y84" s="43">
        <f>Vulnerability!AK83</f>
        <v>3.6</v>
      </c>
      <c r="Z84" s="44">
        <f t="shared" si="18"/>
        <v>2.4</v>
      </c>
      <c r="AA84" s="43">
        <f>Vulnerability!AN83</f>
        <v>5.3</v>
      </c>
      <c r="AB84" s="44">
        <f t="shared" si="24"/>
        <v>4</v>
      </c>
      <c r="AC84" s="168">
        <f>'Lack of Coping Capacity'!D83</f>
        <v>2.4</v>
      </c>
      <c r="AD84" s="151">
        <f>'Lack of Coping Capacity'!G83</f>
        <v>4.5</v>
      </c>
      <c r="AE84" s="43">
        <f>'Lack of Coping Capacity'!H83</f>
        <v>3.5</v>
      </c>
      <c r="AF84" s="151">
        <f>'Lack of Coping Capacity'!M83</f>
        <v>1.7</v>
      </c>
      <c r="AG84" s="151">
        <f>'Lack of Coping Capacity'!R83</f>
        <v>0</v>
      </c>
      <c r="AH84" s="151">
        <f>'Lack of Coping Capacity'!W83</f>
        <v>0.9</v>
      </c>
      <c r="AI84" s="43">
        <f>'Lack of Coping Capacity'!X83</f>
        <v>0.9</v>
      </c>
      <c r="AJ84" s="44">
        <f t="shared" si="19"/>
        <v>2.2999999999999998</v>
      </c>
      <c r="AK84" s="43">
        <f>'Lack of Coping Capacity'!Y83</f>
        <v>1</v>
      </c>
      <c r="AL84" s="44">
        <f t="shared" si="25"/>
        <v>1.7</v>
      </c>
      <c r="AM84" s="160">
        <f t="shared" si="26"/>
        <v>2.7</v>
      </c>
      <c r="AN84" s="186" t="str">
        <f t="shared" si="27"/>
        <v>Low</v>
      </c>
      <c r="AO84" s="179">
        <f t="shared" si="20"/>
        <v>150</v>
      </c>
      <c r="AP84" s="182">
        <f>VLOOKUP($B84,'Lack of Reliability Index'!$A$2:$H$192,8,FALSE)</f>
        <v>1.6463768115942035</v>
      </c>
      <c r="AQ84" s="51">
        <f>'Imputed and missing data hidden'!BA82</f>
        <v>4</v>
      </c>
      <c r="AR84" s="180">
        <f t="shared" si="21"/>
        <v>7.8431372549019607E-2</v>
      </c>
      <c r="AS84" s="51" t="str">
        <f t="shared" si="22"/>
        <v/>
      </c>
      <c r="AT84" s="181">
        <f>'Indicator Date hidden2'!BB83</f>
        <v>0.10869565217391304</v>
      </c>
      <c r="AU84" s="187"/>
    </row>
    <row r="85" spans="1:47" ht="15.75" thickBot="1" x14ac:dyDescent="0.3">
      <c r="A85" s="130" t="s">
        <v>155</v>
      </c>
      <c r="B85" s="47" t="s">
        <v>154</v>
      </c>
      <c r="C85" s="158">
        <f>'Hazard &amp; Exposure'!AO84</f>
        <v>3.9</v>
      </c>
      <c r="D85" s="157">
        <f>'Hazard &amp; Exposure'!AP84</f>
        <v>3.1</v>
      </c>
      <c r="E85" s="157">
        <f>'Hazard &amp; Exposure'!AQ84</f>
        <v>0</v>
      </c>
      <c r="F85" s="157">
        <f>'Hazard &amp; Exposure'!AR84</f>
        <v>7.2</v>
      </c>
      <c r="G85" s="157">
        <f>'Hazard &amp; Exposure'!AU84</f>
        <v>2.5</v>
      </c>
      <c r="H85" s="43">
        <f>'Hazard &amp; Exposure'!AV84</f>
        <v>3.7</v>
      </c>
      <c r="I85" s="157">
        <f>'Hazard &amp; Exposure'!AY84</f>
        <v>0.4</v>
      </c>
      <c r="J85" s="157">
        <f>'Hazard &amp; Exposure'!BB84</f>
        <v>0</v>
      </c>
      <c r="K85" s="43">
        <f>'Hazard &amp; Exposure'!BC84</f>
        <v>0.3</v>
      </c>
      <c r="L85" s="44">
        <f t="shared" si="17"/>
        <v>2.2000000000000002</v>
      </c>
      <c r="M85" s="43">
        <f>'Hazard &amp; Exposure'!BD84</f>
        <v>3.5</v>
      </c>
      <c r="N85" s="44">
        <f t="shared" si="23"/>
        <v>3.2</v>
      </c>
      <c r="O85" s="155">
        <f>Vulnerability!E84</f>
        <v>3.7</v>
      </c>
      <c r="P85" s="153">
        <f>Vulnerability!H84</f>
        <v>5.4</v>
      </c>
      <c r="Q85" s="153">
        <f>Vulnerability!M84</f>
        <v>0.2</v>
      </c>
      <c r="R85" s="43">
        <f>Vulnerability!N84</f>
        <v>3.3</v>
      </c>
      <c r="S85" s="153">
        <f>Vulnerability!S84</f>
        <v>0</v>
      </c>
      <c r="T85" s="152">
        <f>Vulnerability!W84</f>
        <v>1.8</v>
      </c>
      <c r="U85" s="152">
        <f>Vulnerability!Z84</f>
        <v>0.9</v>
      </c>
      <c r="V85" s="152">
        <f>Vulnerability!AC84</f>
        <v>1.2</v>
      </c>
      <c r="W85" s="152">
        <f>Vulnerability!AI84</f>
        <v>3.4</v>
      </c>
      <c r="X85" s="153">
        <f>Vulnerability!AJ84</f>
        <v>1.9</v>
      </c>
      <c r="Y85" s="43">
        <f>Vulnerability!AK84</f>
        <v>1</v>
      </c>
      <c r="Z85" s="44">
        <f t="shared" si="18"/>
        <v>2.2000000000000002</v>
      </c>
      <c r="AA85" s="43">
        <f>Vulnerability!AN84</f>
        <v>5.2</v>
      </c>
      <c r="AB85" s="44">
        <f t="shared" si="24"/>
        <v>3.9</v>
      </c>
      <c r="AC85" s="168">
        <f>'Lack of Coping Capacity'!D84</f>
        <v>3.3</v>
      </c>
      <c r="AD85" s="151">
        <f>'Lack of Coping Capacity'!G84</f>
        <v>4.9000000000000004</v>
      </c>
      <c r="AE85" s="43">
        <f>'Lack of Coping Capacity'!H84</f>
        <v>4.0999999999999996</v>
      </c>
      <c r="AF85" s="151">
        <f>'Lack of Coping Capacity'!M84</f>
        <v>3.2</v>
      </c>
      <c r="AG85" s="151">
        <f>'Lack of Coping Capacity'!R84</f>
        <v>1.9</v>
      </c>
      <c r="AH85" s="151">
        <f>'Lack of Coping Capacity'!W84</f>
        <v>4.8</v>
      </c>
      <c r="AI85" s="43">
        <f>'Lack of Coping Capacity'!X84</f>
        <v>3.3</v>
      </c>
      <c r="AJ85" s="44">
        <f t="shared" si="19"/>
        <v>3.7</v>
      </c>
      <c r="AK85" s="43">
        <f>'Lack of Coping Capacity'!Y84</f>
        <v>10</v>
      </c>
      <c r="AL85" s="44">
        <f t="shared" si="25"/>
        <v>8.1999999999999993</v>
      </c>
      <c r="AM85" s="160">
        <f t="shared" si="26"/>
        <v>4.7</v>
      </c>
      <c r="AN85" s="186" t="str">
        <f t="shared" si="27"/>
        <v>Medium</v>
      </c>
      <c r="AO85" s="179">
        <f t="shared" si="20"/>
        <v>60</v>
      </c>
      <c r="AP85" s="182">
        <f>VLOOKUP($B85,'Lack of Reliability Index'!$A$2:$H$192,8,FALSE)</f>
        <v>3.0965986394557827</v>
      </c>
      <c r="AQ85" s="51">
        <f>'Imputed and missing data hidden'!BA83</f>
        <v>1</v>
      </c>
      <c r="AR85" s="180">
        <f t="shared" si="21"/>
        <v>1.9607843137254902E-2</v>
      </c>
      <c r="AS85" s="51" t="str">
        <f t="shared" si="22"/>
        <v/>
      </c>
      <c r="AT85" s="181">
        <f>'Indicator Date hidden2'!BB84</f>
        <v>0.53061224489795922</v>
      </c>
      <c r="AU85" s="187"/>
    </row>
    <row r="86" spans="1:47" ht="15.75" thickBot="1" x14ac:dyDescent="0.3">
      <c r="A86" s="130" t="s">
        <v>157</v>
      </c>
      <c r="B86" s="47" t="s">
        <v>156</v>
      </c>
      <c r="C86" s="158">
        <f>'Hazard &amp; Exposure'!AO85</f>
        <v>9.5</v>
      </c>
      <c r="D86" s="157">
        <f>'Hazard &amp; Exposure'!AP85</f>
        <v>3.9</v>
      </c>
      <c r="E86" s="157">
        <f>'Hazard &amp; Exposure'!AQ85</f>
        <v>10</v>
      </c>
      <c r="F86" s="157">
        <f>'Hazard &amp; Exposure'!AR85</f>
        <v>10</v>
      </c>
      <c r="G86" s="157">
        <f>'Hazard &amp; Exposure'!AU85</f>
        <v>0.5</v>
      </c>
      <c r="H86" s="43">
        <f>'Hazard &amp; Exposure'!AV85</f>
        <v>8.4</v>
      </c>
      <c r="I86" s="157">
        <f>'Hazard &amp; Exposure'!AY85</f>
        <v>0.9</v>
      </c>
      <c r="J86" s="157">
        <f>'Hazard &amp; Exposure'!BB85</f>
        <v>0</v>
      </c>
      <c r="K86" s="43">
        <f>'Hazard &amp; Exposure'!BC85</f>
        <v>0.6</v>
      </c>
      <c r="L86" s="44">
        <f t="shared" si="17"/>
        <v>5.8</v>
      </c>
      <c r="M86" s="43">
        <f>'Hazard &amp; Exposure'!BD85</f>
        <v>2.6</v>
      </c>
      <c r="N86" s="44">
        <f t="shared" si="23"/>
        <v>3.5</v>
      </c>
      <c r="O86" s="155">
        <f>Vulnerability!E85</f>
        <v>0.7</v>
      </c>
      <c r="P86" s="153">
        <f>Vulnerability!H85</f>
        <v>1.7</v>
      </c>
      <c r="Q86" s="153">
        <f>Vulnerability!M85</f>
        <v>0</v>
      </c>
      <c r="R86" s="43">
        <f>Vulnerability!N85</f>
        <v>0.8</v>
      </c>
      <c r="S86" s="153">
        <f>Vulnerability!S85</f>
        <v>0.6</v>
      </c>
      <c r="T86" s="152">
        <f>Vulnerability!W85</f>
        <v>0.3</v>
      </c>
      <c r="U86" s="152">
        <f>Vulnerability!Z85</f>
        <v>0.5</v>
      </c>
      <c r="V86" s="152">
        <f>Vulnerability!AC85</f>
        <v>1.3</v>
      </c>
      <c r="W86" s="152">
        <f>Vulnerability!AI85</f>
        <v>2.2000000000000002</v>
      </c>
      <c r="X86" s="153">
        <f>Vulnerability!AJ85</f>
        <v>1.1000000000000001</v>
      </c>
      <c r="Y86" s="43">
        <f>Vulnerability!AK85</f>
        <v>0.9</v>
      </c>
      <c r="Z86" s="44">
        <f t="shared" si="18"/>
        <v>0.9</v>
      </c>
      <c r="AA86" s="43">
        <f>Vulnerability!AN85</f>
        <v>5.8</v>
      </c>
      <c r="AB86" s="44">
        <f t="shared" si="24"/>
        <v>3.7</v>
      </c>
      <c r="AC86" s="168">
        <f>'Lack of Coping Capacity'!D85</f>
        <v>1.9</v>
      </c>
      <c r="AD86" s="151">
        <f>'Lack of Coping Capacity'!G85</f>
        <v>2</v>
      </c>
      <c r="AE86" s="43">
        <f>'Lack of Coping Capacity'!H85</f>
        <v>2</v>
      </c>
      <c r="AF86" s="151">
        <f>'Lack of Coping Capacity'!M85</f>
        <v>1.4</v>
      </c>
      <c r="AG86" s="151">
        <f>'Lack of Coping Capacity'!R85</f>
        <v>0</v>
      </c>
      <c r="AH86" s="151">
        <f>'Lack of Coping Capacity'!W85</f>
        <v>1.3</v>
      </c>
      <c r="AI86" s="43">
        <f>'Lack of Coping Capacity'!X85</f>
        <v>0.9</v>
      </c>
      <c r="AJ86" s="44">
        <f t="shared" si="19"/>
        <v>1.5</v>
      </c>
      <c r="AK86" s="43">
        <f>'Lack of Coping Capacity'!Y85</f>
        <v>0</v>
      </c>
      <c r="AL86" s="44">
        <f t="shared" si="25"/>
        <v>0.8</v>
      </c>
      <c r="AM86" s="160">
        <f t="shared" si="26"/>
        <v>2.2000000000000002</v>
      </c>
      <c r="AN86" s="186" t="str">
        <f t="shared" si="27"/>
        <v>Low</v>
      </c>
      <c r="AO86" s="179">
        <f t="shared" si="20"/>
        <v>174</v>
      </c>
      <c r="AP86" s="182">
        <f>VLOOKUP($B86,'Lack of Reliability Index'!$A$2:$H$192,8,FALSE)</f>
        <v>4.4289855072463773</v>
      </c>
      <c r="AQ86" s="51">
        <f>'Imputed and missing data hidden'!BA84</f>
        <v>4</v>
      </c>
      <c r="AR86" s="180">
        <f t="shared" si="21"/>
        <v>7.8431372549019607E-2</v>
      </c>
      <c r="AS86" s="51" t="str">
        <f t="shared" si="22"/>
        <v/>
      </c>
      <c r="AT86" s="181">
        <f>'Indicator Date hidden2'!BB85</f>
        <v>0.63043478260869568</v>
      </c>
      <c r="AU86" s="187"/>
    </row>
    <row r="87" spans="1:47" ht="15.75" thickBot="1" x14ac:dyDescent="0.3">
      <c r="A87" s="130" t="s">
        <v>159</v>
      </c>
      <c r="B87" s="47" t="s">
        <v>158</v>
      </c>
      <c r="C87" s="158">
        <f>'Hazard &amp; Exposure'!AO86</f>
        <v>6.6</v>
      </c>
      <c r="D87" s="157">
        <f>'Hazard &amp; Exposure'!AP86</f>
        <v>2.6</v>
      </c>
      <c r="E87" s="157">
        <f>'Hazard &amp; Exposure'!AQ86</f>
        <v>0</v>
      </c>
      <c r="F87" s="157">
        <f>'Hazard &amp; Exposure'!AR86</f>
        <v>0</v>
      </c>
      <c r="G87" s="157">
        <f>'Hazard &amp; Exposure'!AU86</f>
        <v>6.8</v>
      </c>
      <c r="H87" s="43">
        <f>'Hazard &amp; Exposure'!AV86</f>
        <v>3.8</v>
      </c>
      <c r="I87" s="157">
        <f>'Hazard &amp; Exposure'!AY86</f>
        <v>1.8</v>
      </c>
      <c r="J87" s="157">
        <f>'Hazard &amp; Exposure'!BB86</f>
        <v>0</v>
      </c>
      <c r="K87" s="43">
        <f>'Hazard &amp; Exposure'!BC86</f>
        <v>1.3</v>
      </c>
      <c r="L87" s="44">
        <f t="shared" si="17"/>
        <v>2.6</v>
      </c>
      <c r="M87" s="43">
        <f>'Hazard &amp; Exposure'!BD86</f>
        <v>3.3</v>
      </c>
      <c r="N87" s="44">
        <f t="shared" si="23"/>
        <v>3.1</v>
      </c>
      <c r="O87" s="155">
        <f>Vulnerability!E86</f>
        <v>2.8</v>
      </c>
      <c r="P87" s="153">
        <f>Vulnerability!H86</f>
        <v>4.3</v>
      </c>
      <c r="Q87" s="153">
        <f>Vulnerability!M86</f>
        <v>7.4</v>
      </c>
      <c r="R87" s="43">
        <f>Vulnerability!N86</f>
        <v>4.3</v>
      </c>
      <c r="S87" s="153">
        <f>Vulnerability!S86</f>
        <v>10</v>
      </c>
      <c r="T87" s="152">
        <f>Vulnerability!W86</f>
        <v>0.2</v>
      </c>
      <c r="U87" s="152">
        <f>Vulnerability!Z86</f>
        <v>1.1000000000000001</v>
      </c>
      <c r="V87" s="152">
        <f>Vulnerability!AC86</f>
        <v>0</v>
      </c>
      <c r="W87" s="152">
        <f>Vulnerability!AI86</f>
        <v>2</v>
      </c>
      <c r="X87" s="153">
        <f>Vulnerability!AJ86</f>
        <v>0.9</v>
      </c>
      <c r="Y87" s="43">
        <f>Vulnerability!AK86</f>
        <v>7.7</v>
      </c>
      <c r="Z87" s="44">
        <f t="shared" si="18"/>
        <v>6.3</v>
      </c>
      <c r="AA87" s="43">
        <f>Vulnerability!AN86</f>
        <v>4.5</v>
      </c>
      <c r="AB87" s="44">
        <f t="shared" si="24"/>
        <v>5.5</v>
      </c>
      <c r="AC87" s="168">
        <f>'Lack of Coping Capacity'!D86</f>
        <v>6.1</v>
      </c>
      <c r="AD87" s="151">
        <f>'Lack of Coping Capacity'!G86</f>
        <v>5</v>
      </c>
      <c r="AE87" s="43">
        <f>'Lack of Coping Capacity'!H86</f>
        <v>5.6</v>
      </c>
      <c r="AF87" s="151">
        <f>'Lack of Coping Capacity'!M86</f>
        <v>1.3</v>
      </c>
      <c r="AG87" s="151">
        <f>'Lack of Coping Capacity'!R86</f>
        <v>2.5</v>
      </c>
      <c r="AH87" s="151">
        <f>'Lack of Coping Capacity'!W86</f>
        <v>3.3</v>
      </c>
      <c r="AI87" s="43">
        <f>'Lack of Coping Capacity'!X86</f>
        <v>2.4</v>
      </c>
      <c r="AJ87" s="44">
        <f t="shared" si="19"/>
        <v>4.2</v>
      </c>
      <c r="AK87" s="43">
        <f>'Lack of Coping Capacity'!Y86</f>
        <v>2.8</v>
      </c>
      <c r="AL87" s="44">
        <f t="shared" si="25"/>
        <v>3.5</v>
      </c>
      <c r="AM87" s="160">
        <f t="shared" si="26"/>
        <v>3.9</v>
      </c>
      <c r="AN87" s="186" t="str">
        <f t="shared" si="27"/>
        <v>Medium</v>
      </c>
      <c r="AO87" s="179">
        <f t="shared" si="20"/>
        <v>93</v>
      </c>
      <c r="AP87" s="182">
        <f>VLOOKUP($B87,'Lack of Reliability Index'!$A$2:$H$192,8,FALSE)</f>
        <v>2.7700680272108835</v>
      </c>
      <c r="AQ87" s="51">
        <f>'Imputed and missing data hidden'!BA85</f>
        <v>1</v>
      </c>
      <c r="AR87" s="180">
        <f t="shared" si="21"/>
        <v>1.9607843137254902E-2</v>
      </c>
      <c r="AS87" s="51" t="str">
        <f t="shared" si="22"/>
        <v/>
      </c>
      <c r="AT87" s="181">
        <f>'Indicator Date hidden2'!BB86</f>
        <v>0.46938775510204084</v>
      </c>
      <c r="AU87" s="187"/>
    </row>
    <row r="88" spans="1:47" ht="15.75" thickBot="1" x14ac:dyDescent="0.3">
      <c r="A88" s="130" t="s">
        <v>161</v>
      </c>
      <c r="B88" s="47" t="s">
        <v>160</v>
      </c>
      <c r="C88" s="158">
        <f>'Hazard &amp; Exposure'!AO87</f>
        <v>7.5</v>
      </c>
      <c r="D88" s="157">
        <f>'Hazard &amp; Exposure'!AP87</f>
        <v>6</v>
      </c>
      <c r="E88" s="157">
        <f>'Hazard &amp; Exposure'!AQ87</f>
        <v>0</v>
      </c>
      <c r="F88" s="157">
        <f>'Hazard &amp; Exposure'!AR87</f>
        <v>0</v>
      </c>
      <c r="G88" s="157">
        <f>'Hazard &amp; Exposure'!AU87</f>
        <v>5</v>
      </c>
      <c r="H88" s="43">
        <f>'Hazard &amp; Exposure'!AV87</f>
        <v>4.4000000000000004</v>
      </c>
      <c r="I88" s="157">
        <f>'Hazard &amp; Exposure'!AY87</f>
        <v>1.6</v>
      </c>
      <c r="J88" s="157">
        <f>'Hazard &amp; Exposure'!BB87</f>
        <v>0</v>
      </c>
      <c r="K88" s="43">
        <f>'Hazard &amp; Exposure'!BC87</f>
        <v>1.1000000000000001</v>
      </c>
      <c r="L88" s="44">
        <f t="shared" si="17"/>
        <v>2.9</v>
      </c>
      <c r="M88" s="43">
        <f>'Hazard &amp; Exposure'!BD87</f>
        <v>2.4</v>
      </c>
      <c r="N88" s="44">
        <f t="shared" si="23"/>
        <v>2.5</v>
      </c>
      <c r="O88" s="155">
        <f>Vulnerability!E87</f>
        <v>2.2999999999999998</v>
      </c>
      <c r="P88" s="153">
        <f>Vulnerability!H87</f>
        <v>1.5</v>
      </c>
      <c r="Q88" s="153">
        <f>Vulnerability!M87</f>
        <v>0</v>
      </c>
      <c r="R88" s="43">
        <f>Vulnerability!N87</f>
        <v>1.5</v>
      </c>
      <c r="S88" s="153">
        <f>Vulnerability!S87</f>
        <v>0</v>
      </c>
      <c r="T88" s="152">
        <f>Vulnerability!W87</f>
        <v>0.8</v>
      </c>
      <c r="U88" s="152">
        <f>Vulnerability!Z87</f>
        <v>0.9</v>
      </c>
      <c r="V88" s="152">
        <f>Vulnerability!AC87</f>
        <v>0</v>
      </c>
      <c r="W88" s="152">
        <f>Vulnerability!AI87</f>
        <v>0.9</v>
      </c>
      <c r="X88" s="153">
        <f>Vulnerability!AJ87</f>
        <v>0.7</v>
      </c>
      <c r="Y88" s="43">
        <f>Vulnerability!AK87</f>
        <v>0.4</v>
      </c>
      <c r="Z88" s="44">
        <f t="shared" si="18"/>
        <v>1</v>
      </c>
      <c r="AA88" s="43">
        <f>Vulnerability!AN87</f>
        <v>4.9000000000000004</v>
      </c>
      <c r="AB88" s="44">
        <f t="shared" si="24"/>
        <v>3.2</v>
      </c>
      <c r="AC88" s="168">
        <f>'Lack of Coping Capacity'!D87</f>
        <v>3.8</v>
      </c>
      <c r="AD88" s="151">
        <f>'Lack of Coping Capacity'!G87</f>
        <v>6</v>
      </c>
      <c r="AE88" s="43">
        <f>'Lack of Coping Capacity'!H87</f>
        <v>4.9000000000000004</v>
      </c>
      <c r="AF88" s="151">
        <f>'Lack of Coping Capacity'!M87</f>
        <v>1.3</v>
      </c>
      <c r="AG88" s="151">
        <f>'Lack of Coping Capacity'!R87</f>
        <v>3.7</v>
      </c>
      <c r="AH88" s="151">
        <f>'Lack of Coping Capacity'!W87</f>
        <v>2.1</v>
      </c>
      <c r="AI88" s="43">
        <f>'Lack of Coping Capacity'!X87</f>
        <v>2.4</v>
      </c>
      <c r="AJ88" s="44">
        <f t="shared" si="19"/>
        <v>3.8</v>
      </c>
      <c r="AK88" s="43">
        <f>'Lack of Coping Capacity'!Y87</f>
        <v>2.2000000000000002</v>
      </c>
      <c r="AL88" s="44">
        <f t="shared" si="25"/>
        <v>3</v>
      </c>
      <c r="AM88" s="160">
        <f t="shared" si="26"/>
        <v>2.9</v>
      </c>
      <c r="AN88" s="186" t="str">
        <f t="shared" si="27"/>
        <v>Low</v>
      </c>
      <c r="AO88" s="179">
        <f t="shared" si="20"/>
        <v>144</v>
      </c>
      <c r="AP88" s="182">
        <f>VLOOKUP($B88,'Lack of Reliability Index'!$A$2:$H$192,8,FALSE)</f>
        <v>3.182978723404255</v>
      </c>
      <c r="AQ88" s="51">
        <f>'Imputed and missing data hidden'!BA86</f>
        <v>3</v>
      </c>
      <c r="AR88" s="180">
        <f t="shared" si="21"/>
        <v>5.8823529411764705E-2</v>
      </c>
      <c r="AS88" s="51" t="str">
        <f t="shared" si="22"/>
        <v/>
      </c>
      <c r="AT88" s="181">
        <f>'Indicator Date hidden2'!BB87</f>
        <v>0.44680851063829785</v>
      </c>
      <c r="AU88" s="187"/>
    </row>
    <row r="89" spans="1:47" ht="15.75" thickBot="1" x14ac:dyDescent="0.3">
      <c r="A89" s="130" t="s">
        <v>163</v>
      </c>
      <c r="B89" s="47" t="s">
        <v>162</v>
      </c>
      <c r="C89" s="158">
        <f>'Hazard &amp; Exposure'!AO88</f>
        <v>4.2</v>
      </c>
      <c r="D89" s="157">
        <f>'Hazard &amp; Exposure'!AP88</f>
        <v>5.6</v>
      </c>
      <c r="E89" s="157">
        <f>'Hazard &amp; Exposure'!AQ88</f>
        <v>6</v>
      </c>
      <c r="F89" s="157">
        <f>'Hazard &amp; Exposure'!AR88</f>
        <v>0</v>
      </c>
      <c r="G89" s="157">
        <f>'Hazard &amp; Exposure'!AU88</f>
        <v>7</v>
      </c>
      <c r="H89" s="43">
        <f>'Hazard &amp; Exposure'!AV88</f>
        <v>4.9000000000000004</v>
      </c>
      <c r="I89" s="157">
        <f>'Hazard &amp; Exposure'!AY88</f>
        <v>9.3000000000000007</v>
      </c>
      <c r="J89" s="157">
        <f>'Hazard &amp; Exposure'!BB88</f>
        <v>0</v>
      </c>
      <c r="K89" s="43">
        <f>'Hazard &amp; Exposure'!BC88</f>
        <v>6.5</v>
      </c>
      <c r="L89" s="44">
        <f t="shared" si="17"/>
        <v>5.8</v>
      </c>
      <c r="M89" s="43">
        <f>'Hazard &amp; Exposure'!BD88</f>
        <v>6.3</v>
      </c>
      <c r="N89" s="44">
        <f t="shared" si="23"/>
        <v>6.2</v>
      </c>
      <c r="O89" s="155">
        <f>Vulnerability!E88</f>
        <v>7.3</v>
      </c>
      <c r="P89" s="153">
        <f>Vulnerability!H88</f>
        <v>6.7</v>
      </c>
      <c r="Q89" s="153">
        <f>Vulnerability!M88</f>
        <v>1.8</v>
      </c>
      <c r="R89" s="43">
        <f>Vulnerability!N88</f>
        <v>5.8</v>
      </c>
      <c r="S89" s="153">
        <f>Vulnerability!S88</f>
        <v>8.1</v>
      </c>
      <c r="T89" s="152">
        <f>Vulnerability!W88</f>
        <v>6.8</v>
      </c>
      <c r="U89" s="152">
        <f>Vulnerability!Z88</f>
        <v>3.1</v>
      </c>
      <c r="V89" s="152">
        <f>Vulnerability!AC88</f>
        <v>1.1000000000000001</v>
      </c>
      <c r="W89" s="152">
        <f>Vulnerability!AI88</f>
        <v>5.2</v>
      </c>
      <c r="X89" s="153">
        <f>Vulnerability!AJ88</f>
        <v>4.4000000000000004</v>
      </c>
      <c r="Y89" s="43">
        <f>Vulnerability!AK88</f>
        <v>6.6</v>
      </c>
      <c r="Z89" s="44">
        <f t="shared" si="18"/>
        <v>6.2</v>
      </c>
      <c r="AA89" s="43">
        <f>Vulnerability!AN88</f>
        <v>5.6</v>
      </c>
      <c r="AB89" s="44">
        <f t="shared" si="24"/>
        <v>5.9</v>
      </c>
      <c r="AC89" s="168">
        <f>'Lack of Coping Capacity'!D88</f>
        <v>3.9</v>
      </c>
      <c r="AD89" s="151">
        <f>'Lack of Coping Capacity'!G88</f>
        <v>6.4</v>
      </c>
      <c r="AE89" s="43">
        <f>'Lack of Coping Capacity'!H88</f>
        <v>5.2</v>
      </c>
      <c r="AF89" s="151">
        <f>'Lack of Coping Capacity'!M88</f>
        <v>5.0999999999999996</v>
      </c>
      <c r="AG89" s="151">
        <f>'Lack of Coping Capacity'!R88</f>
        <v>8.1</v>
      </c>
      <c r="AH89" s="151">
        <f>'Lack of Coping Capacity'!W88</f>
        <v>7.8</v>
      </c>
      <c r="AI89" s="43">
        <f>'Lack of Coping Capacity'!X88</f>
        <v>7</v>
      </c>
      <c r="AJ89" s="44">
        <f t="shared" si="19"/>
        <v>6.2</v>
      </c>
      <c r="AK89" s="43">
        <f>'Lack of Coping Capacity'!Y88</f>
        <v>4.2</v>
      </c>
      <c r="AL89" s="44">
        <f t="shared" si="25"/>
        <v>5.3</v>
      </c>
      <c r="AM89" s="160">
        <f t="shared" si="26"/>
        <v>5.8</v>
      </c>
      <c r="AN89" s="186" t="str">
        <f t="shared" si="27"/>
        <v>High</v>
      </c>
      <c r="AO89" s="179">
        <f t="shared" si="20"/>
        <v>21</v>
      </c>
      <c r="AP89" s="182">
        <f>VLOOKUP($B89,'Lack of Reliability Index'!$A$2:$H$192,8,FALSE)</f>
        <v>1.9869281045751634</v>
      </c>
      <c r="AQ89" s="51">
        <f>'Imputed and missing data hidden'!BA87</f>
        <v>0</v>
      </c>
      <c r="AR89" s="180">
        <f t="shared" si="21"/>
        <v>0</v>
      </c>
      <c r="AS89" s="51" t="str">
        <f t="shared" si="22"/>
        <v/>
      </c>
      <c r="AT89" s="181">
        <f>'Indicator Date hidden2'!BB88</f>
        <v>0.37254901960784315</v>
      </c>
      <c r="AU89" s="187"/>
    </row>
    <row r="90" spans="1:47" ht="15.75" thickBot="1" x14ac:dyDescent="0.3">
      <c r="A90" s="130" t="s">
        <v>165</v>
      </c>
      <c r="B90" s="47" t="s">
        <v>164</v>
      </c>
      <c r="C90" s="158">
        <f>'Hazard &amp; Exposure'!AO89</f>
        <v>0.1</v>
      </c>
      <c r="D90" s="157">
        <f>'Hazard &amp; Exposure'!AP89</f>
        <v>0.1</v>
      </c>
      <c r="E90" s="157">
        <f>'Hazard &amp; Exposure'!AQ89</f>
        <v>8.6999999999999993</v>
      </c>
      <c r="F90" s="157">
        <f>'Hazard &amp; Exposure'!AR89</f>
        <v>0</v>
      </c>
      <c r="G90" s="157">
        <f>'Hazard &amp; Exposure'!AU89</f>
        <v>4</v>
      </c>
      <c r="H90" s="43">
        <f>'Hazard &amp; Exposure'!AV89</f>
        <v>3.7</v>
      </c>
      <c r="I90" s="157">
        <f>'Hazard &amp; Exposure'!AY89</f>
        <v>0.1</v>
      </c>
      <c r="J90" s="157">
        <f>'Hazard &amp; Exposure'!BB89</f>
        <v>0</v>
      </c>
      <c r="K90" s="43">
        <f>'Hazard &amp; Exposure'!BC89</f>
        <v>0.1</v>
      </c>
      <c r="L90" s="44">
        <f t="shared" si="17"/>
        <v>2.1</v>
      </c>
      <c r="M90" s="43">
        <f>'Hazard &amp; Exposure'!BD89</f>
        <v>4.4000000000000004</v>
      </c>
      <c r="N90" s="44">
        <f t="shared" si="23"/>
        <v>3.9</v>
      </c>
      <c r="O90" s="155">
        <f>Vulnerability!E89</f>
        <v>5.6</v>
      </c>
      <c r="P90" s="153">
        <f>Vulnerability!H89</f>
        <v>3.2</v>
      </c>
      <c r="Q90" s="153">
        <f>Vulnerability!M89</f>
        <v>10</v>
      </c>
      <c r="R90" s="43">
        <f>Vulnerability!N89</f>
        <v>6.1</v>
      </c>
      <c r="S90" s="153">
        <f>Vulnerability!S89</f>
        <v>0</v>
      </c>
      <c r="T90" s="152">
        <f>Vulnerability!W89</f>
        <v>10</v>
      </c>
      <c r="U90" s="152">
        <f>Vulnerability!Z89</f>
        <v>3.8</v>
      </c>
      <c r="V90" s="152">
        <f>Vulnerability!AC89</f>
        <v>0</v>
      </c>
      <c r="W90" s="152">
        <f>Vulnerability!AI89</f>
        <v>0.8</v>
      </c>
      <c r="X90" s="153">
        <f>Vulnerability!AJ89</f>
        <v>5.6</v>
      </c>
      <c r="Y90" s="43">
        <f>Vulnerability!AK89</f>
        <v>3.3</v>
      </c>
      <c r="Z90" s="44">
        <f t="shared" si="18"/>
        <v>4.9000000000000004</v>
      </c>
      <c r="AA90" s="43">
        <f>Vulnerability!AN89</f>
        <v>5.7</v>
      </c>
      <c r="AB90" s="44">
        <f t="shared" si="24"/>
        <v>5.3</v>
      </c>
      <c r="AC90" s="168" t="str">
        <f>'Lack of Coping Capacity'!D89</f>
        <v>x</v>
      </c>
      <c r="AD90" s="151">
        <f>'Lack of Coping Capacity'!G89</f>
        <v>5.9</v>
      </c>
      <c r="AE90" s="43">
        <f>'Lack of Coping Capacity'!H89</f>
        <v>5.9</v>
      </c>
      <c r="AF90" s="151">
        <f>'Lack of Coping Capacity'!M89</f>
        <v>5.9</v>
      </c>
      <c r="AG90" s="151">
        <f>'Lack of Coping Capacity'!R89</f>
        <v>4.7</v>
      </c>
      <c r="AH90" s="151">
        <f>'Lack of Coping Capacity'!W89</f>
        <v>6.2</v>
      </c>
      <c r="AI90" s="43">
        <f>'Lack of Coping Capacity'!X89</f>
        <v>5.6</v>
      </c>
      <c r="AJ90" s="44">
        <f t="shared" si="19"/>
        <v>5.8</v>
      </c>
      <c r="AK90" s="43">
        <f>'Lack of Coping Capacity'!Y89</f>
        <v>4</v>
      </c>
      <c r="AL90" s="44">
        <f t="shared" si="25"/>
        <v>5</v>
      </c>
      <c r="AM90" s="160">
        <f t="shared" si="26"/>
        <v>4.7</v>
      </c>
      <c r="AN90" s="186" t="str">
        <f t="shared" si="27"/>
        <v>Medium</v>
      </c>
      <c r="AO90" s="179">
        <f t="shared" si="20"/>
        <v>60</v>
      </c>
      <c r="AP90" s="182">
        <f>VLOOKUP($B90,'Lack of Reliability Index'!$A$2:$H$192,8,FALSE)</f>
        <v>5.6752136752136746</v>
      </c>
      <c r="AQ90" s="51">
        <f>'Imputed and missing data hidden'!BA88</f>
        <v>10</v>
      </c>
      <c r="AR90" s="180">
        <f t="shared" si="21"/>
        <v>0.19607843137254902</v>
      </c>
      <c r="AS90" s="51" t="str">
        <f t="shared" si="22"/>
        <v/>
      </c>
      <c r="AT90" s="181">
        <f>'Indicator Date hidden2'!BB89</f>
        <v>0.5641025641025641</v>
      </c>
      <c r="AU90" s="187"/>
    </row>
    <row r="91" spans="1:47" ht="15.75" thickBot="1" x14ac:dyDescent="0.3">
      <c r="A91" s="130" t="s">
        <v>843</v>
      </c>
      <c r="B91" s="47" t="s">
        <v>166</v>
      </c>
      <c r="C91" s="158">
        <f>'Hazard &amp; Exposure'!AO90</f>
        <v>1</v>
      </c>
      <c r="D91" s="157">
        <f>'Hazard &amp; Exposure'!AP90</f>
        <v>7.4</v>
      </c>
      <c r="E91" s="157">
        <f>'Hazard &amp; Exposure'!AQ90</f>
        <v>4.5999999999999996</v>
      </c>
      <c r="F91" s="157">
        <f>'Hazard &amp; Exposure'!AR90</f>
        <v>6.5</v>
      </c>
      <c r="G91" s="157">
        <f>'Hazard &amp; Exposure'!AU90</f>
        <v>2.9</v>
      </c>
      <c r="H91" s="43">
        <f>'Hazard &amp; Exposure'!AV90</f>
        <v>4.9000000000000004</v>
      </c>
      <c r="I91" s="157">
        <f>'Hazard &amp; Exposure'!AY90</f>
        <v>3.8</v>
      </c>
      <c r="J91" s="157">
        <f>'Hazard &amp; Exposure'!BB90</f>
        <v>0</v>
      </c>
      <c r="K91" s="43">
        <f>'Hazard &amp; Exposure'!BC90</f>
        <v>2.7</v>
      </c>
      <c r="L91" s="44">
        <f t="shared" si="17"/>
        <v>3.9</v>
      </c>
      <c r="M91" s="43">
        <f>'Hazard &amp; Exposure'!BD90</f>
        <v>3.4</v>
      </c>
      <c r="N91" s="44">
        <f t="shared" si="23"/>
        <v>3.5</v>
      </c>
      <c r="O91" s="155">
        <f>Vulnerability!E90</f>
        <v>7.5</v>
      </c>
      <c r="P91" s="153" t="str">
        <f>Vulnerability!H90</f>
        <v>x</v>
      </c>
      <c r="Q91" s="153">
        <f>Vulnerability!M90</f>
        <v>0.1</v>
      </c>
      <c r="R91" s="43">
        <f>Vulnerability!N90</f>
        <v>5</v>
      </c>
      <c r="S91" s="153">
        <f>Vulnerability!S90</f>
        <v>0</v>
      </c>
      <c r="T91" s="152">
        <f>Vulnerability!W90</f>
        <v>4.7</v>
      </c>
      <c r="U91" s="152">
        <f>Vulnerability!Z90</f>
        <v>2.5</v>
      </c>
      <c r="V91" s="152">
        <f>Vulnerability!AC90</f>
        <v>0.8</v>
      </c>
      <c r="W91" s="152">
        <f>Vulnerability!AI90</f>
        <v>9.1999999999999993</v>
      </c>
      <c r="X91" s="153">
        <f>Vulnerability!AJ90</f>
        <v>5.4</v>
      </c>
      <c r="Y91" s="43">
        <f>Vulnerability!AK90</f>
        <v>3.1</v>
      </c>
      <c r="Z91" s="44">
        <f t="shared" si="18"/>
        <v>4.0999999999999996</v>
      </c>
      <c r="AA91" s="43">
        <f>Vulnerability!AN90</f>
        <v>4.4000000000000004</v>
      </c>
      <c r="AB91" s="44">
        <f t="shared" si="24"/>
        <v>4.3</v>
      </c>
      <c r="AC91" s="168" t="str">
        <f>'Lack of Coping Capacity'!D90</f>
        <v>x</v>
      </c>
      <c r="AD91" s="151">
        <f>'Lack of Coping Capacity'!G90</f>
        <v>8.3000000000000007</v>
      </c>
      <c r="AE91" s="43">
        <f>'Lack of Coping Capacity'!H90</f>
        <v>8.3000000000000007</v>
      </c>
      <c r="AF91" s="151">
        <f>'Lack of Coping Capacity'!M90</f>
        <v>6.4</v>
      </c>
      <c r="AG91" s="151">
        <f>'Lack of Coping Capacity'!R90</f>
        <v>3.1</v>
      </c>
      <c r="AH91" s="151">
        <f>'Lack of Coping Capacity'!W90</f>
        <v>0.5</v>
      </c>
      <c r="AI91" s="43">
        <f>'Lack of Coping Capacity'!X90</f>
        <v>3.3</v>
      </c>
      <c r="AJ91" s="44">
        <f t="shared" si="19"/>
        <v>6.4</v>
      </c>
      <c r="AK91" s="43">
        <f>'Lack of Coping Capacity'!Y90</f>
        <v>3.3</v>
      </c>
      <c r="AL91" s="44">
        <f t="shared" si="25"/>
        <v>5</v>
      </c>
      <c r="AM91" s="160">
        <f t="shared" si="26"/>
        <v>4.2</v>
      </c>
      <c r="AN91" s="186" t="str">
        <f t="shared" si="27"/>
        <v>Medium</v>
      </c>
      <c r="AO91" s="179">
        <f t="shared" si="20"/>
        <v>78</v>
      </c>
      <c r="AP91" s="182">
        <f>VLOOKUP($B91,'Lack of Reliability Index'!$A$2:$H$192,8,FALSE)</f>
        <v>4.0648648648648642</v>
      </c>
      <c r="AQ91" s="51">
        <f>'Imputed and missing data hidden'!BA89</f>
        <v>12</v>
      </c>
      <c r="AR91" s="180">
        <f t="shared" si="21"/>
        <v>0.23529411764705882</v>
      </c>
      <c r="AS91" s="51" t="str">
        <f t="shared" si="22"/>
        <v/>
      </c>
      <c r="AT91" s="181">
        <f>'Indicator Date hidden2'!BB90</f>
        <v>0.16216216216216217</v>
      </c>
      <c r="AU91" s="187"/>
    </row>
    <row r="92" spans="1:47" ht="15.75" thickBot="1" x14ac:dyDescent="0.3">
      <c r="A92" s="130" t="s">
        <v>847</v>
      </c>
      <c r="B92" s="47" t="s">
        <v>297</v>
      </c>
      <c r="C92" s="158">
        <f>'Hazard &amp; Exposure'!AO91</f>
        <v>0.1</v>
      </c>
      <c r="D92" s="157">
        <f>'Hazard &amp; Exposure'!AP91</f>
        <v>4.7</v>
      </c>
      <c r="E92" s="157">
        <f>'Hazard &amp; Exposure'!AQ91</f>
        <v>7.6</v>
      </c>
      <c r="F92" s="157">
        <f>'Hazard &amp; Exposure'!AR91</f>
        <v>8.5</v>
      </c>
      <c r="G92" s="157">
        <f>'Hazard &amp; Exposure'!AU91</f>
        <v>0.3</v>
      </c>
      <c r="H92" s="43">
        <f>'Hazard &amp; Exposure'!AV91</f>
        <v>5.2</v>
      </c>
      <c r="I92" s="157">
        <f>'Hazard &amp; Exposure'!AY91</f>
        <v>3.1</v>
      </c>
      <c r="J92" s="157">
        <f>'Hazard &amp; Exposure'!BB91</f>
        <v>0</v>
      </c>
      <c r="K92" s="43">
        <f>'Hazard &amp; Exposure'!BC91</f>
        <v>2.2000000000000002</v>
      </c>
      <c r="L92" s="44">
        <f t="shared" si="17"/>
        <v>3.9</v>
      </c>
      <c r="M92" s="43">
        <f>'Hazard &amp; Exposure'!BD91</f>
        <v>3.4</v>
      </c>
      <c r="N92" s="44">
        <f t="shared" si="23"/>
        <v>3.5</v>
      </c>
      <c r="O92" s="155">
        <f>Vulnerability!E91</f>
        <v>0.8</v>
      </c>
      <c r="P92" s="153">
        <f>Vulnerability!H91</f>
        <v>0.9</v>
      </c>
      <c r="Q92" s="153">
        <f>Vulnerability!M91</f>
        <v>0</v>
      </c>
      <c r="R92" s="43">
        <f>Vulnerability!N91</f>
        <v>0.6</v>
      </c>
      <c r="S92" s="153">
        <f>Vulnerability!S91</f>
        <v>0.6</v>
      </c>
      <c r="T92" s="152">
        <f>Vulnerability!W91</f>
        <v>0.7</v>
      </c>
      <c r="U92" s="152">
        <f>Vulnerability!Z91</f>
        <v>0.2</v>
      </c>
      <c r="V92" s="152">
        <f>Vulnerability!AC91</f>
        <v>0</v>
      </c>
      <c r="W92" s="152">
        <f>Vulnerability!AI91</f>
        <v>1.2</v>
      </c>
      <c r="X92" s="153">
        <f>Vulnerability!AJ91</f>
        <v>0.5</v>
      </c>
      <c r="Y92" s="43">
        <f>Vulnerability!AK91</f>
        <v>0.6</v>
      </c>
      <c r="Z92" s="44">
        <f t="shared" si="18"/>
        <v>0.6</v>
      </c>
      <c r="AA92" s="43">
        <f>Vulnerability!AN91</f>
        <v>5.2</v>
      </c>
      <c r="AB92" s="44">
        <f t="shared" si="24"/>
        <v>3.2</v>
      </c>
      <c r="AC92" s="168">
        <f>'Lack of Coping Capacity'!D91</f>
        <v>1.5</v>
      </c>
      <c r="AD92" s="151">
        <f>'Lack of Coping Capacity'!G91</f>
        <v>3.8</v>
      </c>
      <c r="AE92" s="43">
        <f>'Lack of Coping Capacity'!H91</f>
        <v>2.7</v>
      </c>
      <c r="AF92" s="151">
        <f>'Lack of Coping Capacity'!M91</f>
        <v>1.4</v>
      </c>
      <c r="AG92" s="151">
        <f>'Lack of Coping Capacity'!R91</f>
        <v>0.2</v>
      </c>
      <c r="AH92" s="151">
        <f>'Lack of Coping Capacity'!W91</f>
        <v>1.5</v>
      </c>
      <c r="AI92" s="43">
        <f>'Lack of Coping Capacity'!X91</f>
        <v>1</v>
      </c>
      <c r="AJ92" s="44">
        <f t="shared" si="19"/>
        <v>1.9</v>
      </c>
      <c r="AK92" s="43">
        <f>'Lack of Coping Capacity'!Y91</f>
        <v>0.2</v>
      </c>
      <c r="AL92" s="44">
        <f t="shared" si="25"/>
        <v>1.1000000000000001</v>
      </c>
      <c r="AM92" s="160">
        <f t="shared" si="26"/>
        <v>2.2999999999999998</v>
      </c>
      <c r="AN92" s="186" t="str">
        <f t="shared" si="27"/>
        <v>Low</v>
      </c>
      <c r="AO92" s="179">
        <f t="shared" si="20"/>
        <v>169</v>
      </c>
      <c r="AP92" s="182">
        <f>VLOOKUP($B92,'Lack of Reliability Index'!$A$2:$H$192,8,FALSE)</f>
        <v>3.6173913043478265</v>
      </c>
      <c r="AQ92" s="51">
        <f>'Imputed and missing data hidden'!BA90</f>
        <v>4</v>
      </c>
      <c r="AR92" s="180">
        <f t="shared" si="21"/>
        <v>7.8431372549019607E-2</v>
      </c>
      <c r="AS92" s="51" t="str">
        <f t="shared" si="22"/>
        <v/>
      </c>
      <c r="AT92" s="181">
        <f>'Indicator Date hidden2'!BB91</f>
        <v>0.47826086956521741</v>
      </c>
      <c r="AU92" s="187"/>
    </row>
    <row r="93" spans="1:47" ht="15.75" thickBot="1" x14ac:dyDescent="0.3">
      <c r="A93" s="130" t="s">
        <v>168</v>
      </c>
      <c r="B93" s="47" t="s">
        <v>167</v>
      </c>
      <c r="C93" s="158">
        <f>'Hazard &amp; Exposure'!AO92</f>
        <v>5.6</v>
      </c>
      <c r="D93" s="157">
        <f>'Hazard &amp; Exposure'!AP92</f>
        <v>1.3</v>
      </c>
      <c r="E93" s="157">
        <f>'Hazard &amp; Exposure'!AQ92</f>
        <v>0</v>
      </c>
      <c r="F93" s="157">
        <f>'Hazard &amp; Exposure'!AR92</f>
        <v>0</v>
      </c>
      <c r="G93" s="157">
        <f>'Hazard &amp; Exposure'!AU92</f>
        <v>3.1</v>
      </c>
      <c r="H93" s="43">
        <f>'Hazard &amp; Exposure'!AV92</f>
        <v>2.2999999999999998</v>
      </c>
      <c r="I93" s="157">
        <f>'Hazard &amp; Exposure'!AY92</f>
        <v>0.3</v>
      </c>
      <c r="J93" s="157">
        <f>'Hazard &amp; Exposure'!BB92</f>
        <v>0</v>
      </c>
      <c r="K93" s="43">
        <f>'Hazard &amp; Exposure'!BC92</f>
        <v>0.2</v>
      </c>
      <c r="L93" s="44">
        <f t="shared" si="17"/>
        <v>1.3</v>
      </c>
      <c r="M93" s="43">
        <f>'Hazard &amp; Exposure'!BD92</f>
        <v>3</v>
      </c>
      <c r="N93" s="44">
        <f t="shared" si="23"/>
        <v>2.6</v>
      </c>
      <c r="O93" s="155">
        <f>Vulnerability!E92</f>
        <v>2.2999999999999998</v>
      </c>
      <c r="P93" s="153">
        <f>Vulnerability!H92</f>
        <v>4.5</v>
      </c>
      <c r="Q93" s="153">
        <f>Vulnerability!M92</f>
        <v>0</v>
      </c>
      <c r="R93" s="43">
        <f>Vulnerability!N92</f>
        <v>2.2999999999999998</v>
      </c>
      <c r="S93" s="153">
        <f>Vulnerability!S92</f>
        <v>1</v>
      </c>
      <c r="T93" s="152">
        <f>Vulnerability!W92</f>
        <v>0.3</v>
      </c>
      <c r="U93" s="152">
        <f>Vulnerability!Z92</f>
        <v>0.7</v>
      </c>
      <c r="V93" s="152">
        <f>Vulnerability!AC92</f>
        <v>0</v>
      </c>
      <c r="W93" s="152">
        <f>Vulnerability!AI92</f>
        <v>1</v>
      </c>
      <c r="X93" s="153">
        <f>Vulnerability!AJ92</f>
        <v>0.5</v>
      </c>
      <c r="Y93" s="43">
        <f>Vulnerability!AK92</f>
        <v>0.8</v>
      </c>
      <c r="Z93" s="44">
        <f t="shared" si="18"/>
        <v>1.6</v>
      </c>
      <c r="AA93" s="43">
        <f>Vulnerability!AN92</f>
        <v>4</v>
      </c>
      <c r="AB93" s="44">
        <f t="shared" si="24"/>
        <v>2.9</v>
      </c>
      <c r="AC93" s="168" t="str">
        <f>'Lack of Coping Capacity'!D92</f>
        <v>x</v>
      </c>
      <c r="AD93" s="151">
        <f>'Lack of Coping Capacity'!G92</f>
        <v>5.8</v>
      </c>
      <c r="AE93" s="43">
        <f>'Lack of Coping Capacity'!H92</f>
        <v>5.8</v>
      </c>
      <c r="AF93" s="151">
        <f>'Lack of Coping Capacity'!M92</f>
        <v>1.3</v>
      </c>
      <c r="AG93" s="151">
        <f>'Lack of Coping Capacity'!R92</f>
        <v>1.7</v>
      </c>
      <c r="AH93" s="151">
        <f>'Lack of Coping Capacity'!W92</f>
        <v>1.2</v>
      </c>
      <c r="AI93" s="43">
        <f>'Lack of Coping Capacity'!X92</f>
        <v>1.4</v>
      </c>
      <c r="AJ93" s="44">
        <f t="shared" si="19"/>
        <v>3.9</v>
      </c>
      <c r="AK93" s="43">
        <f>'Lack of Coping Capacity'!Y92</f>
        <v>1.5</v>
      </c>
      <c r="AL93" s="44">
        <f t="shared" si="25"/>
        <v>2.8</v>
      </c>
      <c r="AM93" s="160">
        <f t="shared" si="26"/>
        <v>2.8</v>
      </c>
      <c r="AN93" s="186" t="str">
        <f t="shared" si="27"/>
        <v>Low</v>
      </c>
      <c r="AO93" s="179">
        <f t="shared" si="20"/>
        <v>148</v>
      </c>
      <c r="AP93" s="182">
        <f>VLOOKUP($B93,'Lack of Reliability Index'!$A$2:$H$192,8,FALSE)</f>
        <v>2.2814814814814808</v>
      </c>
      <c r="AQ93" s="51">
        <f>'Imputed and missing data hidden'!BA91</f>
        <v>5</v>
      </c>
      <c r="AR93" s="180">
        <f t="shared" si="21"/>
        <v>9.8039215686274508E-2</v>
      </c>
      <c r="AS93" s="51" t="str">
        <f t="shared" si="22"/>
        <v/>
      </c>
      <c r="AT93" s="181">
        <f>'Indicator Date hidden2'!BB92</f>
        <v>0.17777777777777778</v>
      </c>
      <c r="AU93" s="187"/>
    </row>
    <row r="94" spans="1:47" ht="15.75" thickBot="1" x14ac:dyDescent="0.3">
      <c r="A94" s="130" t="s">
        <v>170</v>
      </c>
      <c r="B94" s="47" t="s">
        <v>169</v>
      </c>
      <c r="C94" s="158">
        <f>'Hazard &amp; Exposure'!AO93</f>
        <v>9.6999999999999993</v>
      </c>
      <c r="D94" s="157">
        <f>'Hazard &amp; Exposure'!AP93</f>
        <v>5.6</v>
      </c>
      <c r="E94" s="157">
        <f>'Hazard &amp; Exposure'!AQ93</f>
        <v>0</v>
      </c>
      <c r="F94" s="157">
        <f>'Hazard &amp; Exposure'!AR93</f>
        <v>0</v>
      </c>
      <c r="G94" s="157">
        <f>'Hazard &amp; Exposure'!AU93</f>
        <v>6.7</v>
      </c>
      <c r="H94" s="43">
        <f>'Hazard &amp; Exposure'!AV93</f>
        <v>5.8</v>
      </c>
      <c r="I94" s="157">
        <f>'Hazard &amp; Exposure'!AY93</f>
        <v>6.1</v>
      </c>
      <c r="J94" s="157">
        <f>'Hazard &amp; Exposure'!BB93</f>
        <v>0</v>
      </c>
      <c r="K94" s="43">
        <f>'Hazard &amp; Exposure'!BC93</f>
        <v>4.3</v>
      </c>
      <c r="L94" s="44">
        <f t="shared" si="17"/>
        <v>5.0999999999999996</v>
      </c>
      <c r="M94" s="43">
        <f>'Hazard &amp; Exposure'!BD93</f>
        <v>3.3</v>
      </c>
      <c r="N94" s="44">
        <f t="shared" si="23"/>
        <v>3.8</v>
      </c>
      <c r="O94" s="155">
        <f>Vulnerability!E93</f>
        <v>3.9</v>
      </c>
      <c r="P94" s="153">
        <f>Vulnerability!H93</f>
        <v>2.9</v>
      </c>
      <c r="Q94" s="153">
        <f>Vulnerability!M93</f>
        <v>3.3</v>
      </c>
      <c r="R94" s="43">
        <f>Vulnerability!N93</f>
        <v>3.5</v>
      </c>
      <c r="S94" s="153">
        <f>Vulnerability!S93</f>
        <v>0.8</v>
      </c>
      <c r="T94" s="152">
        <f>Vulnerability!W93</f>
        <v>1</v>
      </c>
      <c r="U94" s="152">
        <f>Vulnerability!Z93</f>
        <v>1.1000000000000001</v>
      </c>
      <c r="V94" s="152">
        <f>Vulnerability!AC93</f>
        <v>0</v>
      </c>
      <c r="W94" s="152">
        <f>Vulnerability!AI93</f>
        <v>2.2999999999999998</v>
      </c>
      <c r="X94" s="153">
        <f>Vulnerability!AJ93</f>
        <v>1.1000000000000001</v>
      </c>
      <c r="Y94" s="43">
        <f>Vulnerability!AK93</f>
        <v>1</v>
      </c>
      <c r="Z94" s="44">
        <f t="shared" si="18"/>
        <v>2.2999999999999998</v>
      </c>
      <c r="AA94" s="43">
        <f>Vulnerability!AN93</f>
        <v>4.5</v>
      </c>
      <c r="AB94" s="44">
        <f t="shared" si="24"/>
        <v>3.5</v>
      </c>
      <c r="AC94" s="168">
        <f>'Lack of Coping Capacity'!D93</f>
        <v>3.7</v>
      </c>
      <c r="AD94" s="151">
        <f>'Lack of Coping Capacity'!G93</f>
        <v>7</v>
      </c>
      <c r="AE94" s="43">
        <f>'Lack of Coping Capacity'!H93</f>
        <v>5.4</v>
      </c>
      <c r="AF94" s="151">
        <f>'Lack of Coping Capacity'!M93</f>
        <v>2.7</v>
      </c>
      <c r="AG94" s="151">
        <f>'Lack of Coping Capacity'!R93</f>
        <v>3.6</v>
      </c>
      <c r="AH94" s="151">
        <f>'Lack of Coping Capacity'!W93</f>
        <v>3.9</v>
      </c>
      <c r="AI94" s="43">
        <f>'Lack of Coping Capacity'!X93</f>
        <v>3.4</v>
      </c>
      <c r="AJ94" s="44">
        <f t="shared" si="19"/>
        <v>4.5</v>
      </c>
      <c r="AK94" s="43">
        <f>'Lack of Coping Capacity'!Y93</f>
        <v>5</v>
      </c>
      <c r="AL94" s="44">
        <f t="shared" si="25"/>
        <v>4.8</v>
      </c>
      <c r="AM94" s="160">
        <f t="shared" si="26"/>
        <v>4</v>
      </c>
      <c r="AN94" s="186" t="str">
        <f t="shared" si="27"/>
        <v>Medium</v>
      </c>
      <c r="AO94" s="179">
        <f t="shared" si="20"/>
        <v>89</v>
      </c>
      <c r="AP94" s="182">
        <f>VLOOKUP($B94,'Lack of Reliability Index'!$A$2:$H$192,8,FALSE)</f>
        <v>1.3111111111111118</v>
      </c>
      <c r="AQ94" s="51">
        <f>'Imputed and missing data hidden'!BA92</f>
        <v>2</v>
      </c>
      <c r="AR94" s="180">
        <f t="shared" si="21"/>
        <v>3.9215686274509803E-2</v>
      </c>
      <c r="AS94" s="51" t="str">
        <f t="shared" si="22"/>
        <v/>
      </c>
      <c r="AT94" s="181">
        <f>'Indicator Date hidden2'!BB93</f>
        <v>0.14583333333333334</v>
      </c>
      <c r="AU94" s="187"/>
    </row>
    <row r="95" spans="1:47" ht="15.75" thickBot="1" x14ac:dyDescent="0.3">
      <c r="A95" s="130" t="s">
        <v>846</v>
      </c>
      <c r="B95" s="47" t="s">
        <v>171</v>
      </c>
      <c r="C95" s="158">
        <f>'Hazard &amp; Exposure'!AO94</f>
        <v>4</v>
      </c>
      <c r="D95" s="157">
        <f>'Hazard &amp; Exposure'!AP94</f>
        <v>9.1</v>
      </c>
      <c r="E95" s="157">
        <f>'Hazard &amp; Exposure'!AQ94</f>
        <v>0</v>
      </c>
      <c r="F95" s="157">
        <f>'Hazard &amp; Exposure'!AR94</f>
        <v>3.5</v>
      </c>
      <c r="G95" s="157">
        <f>'Hazard &amp; Exposure'!AU94</f>
        <v>2.5</v>
      </c>
      <c r="H95" s="43">
        <f>'Hazard &amp; Exposure'!AV94</f>
        <v>4.8</v>
      </c>
      <c r="I95" s="157">
        <f>'Hazard &amp; Exposure'!AY94</f>
        <v>2.1</v>
      </c>
      <c r="J95" s="157">
        <f>'Hazard &amp; Exposure'!BB94</f>
        <v>0</v>
      </c>
      <c r="K95" s="43">
        <f>'Hazard &amp; Exposure'!BC94</f>
        <v>1.5</v>
      </c>
      <c r="L95" s="44">
        <f t="shared" si="17"/>
        <v>3.3</v>
      </c>
      <c r="M95" s="43">
        <f>'Hazard &amp; Exposure'!BD94</f>
        <v>5.2</v>
      </c>
      <c r="N95" s="44">
        <f t="shared" si="23"/>
        <v>4.8</v>
      </c>
      <c r="O95" s="155">
        <f>Vulnerability!E94</f>
        <v>7.2</v>
      </c>
      <c r="P95" s="153">
        <f>Vulnerability!H94</f>
        <v>4.7</v>
      </c>
      <c r="Q95" s="153">
        <f>Vulnerability!M94</f>
        <v>1.8</v>
      </c>
      <c r="R95" s="43">
        <f>Vulnerability!N94</f>
        <v>5.2</v>
      </c>
      <c r="S95" s="153">
        <f>Vulnerability!S94</f>
        <v>0</v>
      </c>
      <c r="T95" s="152">
        <f>Vulnerability!W94</f>
        <v>1.5</v>
      </c>
      <c r="U95" s="152">
        <f>Vulnerability!Z94</f>
        <v>5.4</v>
      </c>
      <c r="V95" s="152">
        <f>Vulnerability!AC94</f>
        <v>0.1</v>
      </c>
      <c r="W95" s="152">
        <f>Vulnerability!AI94</f>
        <v>5.7</v>
      </c>
      <c r="X95" s="153">
        <f>Vulnerability!AJ94</f>
        <v>3.5</v>
      </c>
      <c r="Y95" s="43">
        <f>Vulnerability!AK94</f>
        <v>1.9</v>
      </c>
      <c r="Z95" s="44">
        <f t="shared" si="18"/>
        <v>3.7</v>
      </c>
      <c r="AA95" s="43">
        <f>Vulnerability!AN94</f>
        <v>5</v>
      </c>
      <c r="AB95" s="44">
        <f t="shared" si="24"/>
        <v>4.4000000000000004</v>
      </c>
      <c r="AC95" s="168">
        <f>'Lack of Coping Capacity'!D94</f>
        <v>6.1</v>
      </c>
      <c r="AD95" s="151">
        <f>'Lack of Coping Capacity'!G94</f>
        <v>6.5</v>
      </c>
      <c r="AE95" s="43">
        <f>'Lack of Coping Capacity'!H94</f>
        <v>6.3</v>
      </c>
      <c r="AF95" s="151">
        <f>'Lack of Coping Capacity'!M94</f>
        <v>5.2</v>
      </c>
      <c r="AG95" s="151">
        <f>'Lack of Coping Capacity'!R94</f>
        <v>5.7</v>
      </c>
      <c r="AH95" s="151">
        <f>'Lack of Coping Capacity'!W94</f>
        <v>6.8</v>
      </c>
      <c r="AI95" s="43">
        <f>'Lack of Coping Capacity'!X94</f>
        <v>5.9</v>
      </c>
      <c r="AJ95" s="44">
        <f t="shared" si="19"/>
        <v>6.1</v>
      </c>
      <c r="AK95" s="43">
        <f>'Lack of Coping Capacity'!Y94</f>
        <v>2.5</v>
      </c>
      <c r="AL95" s="44">
        <f t="shared" si="25"/>
        <v>4.5</v>
      </c>
      <c r="AM95" s="160">
        <f t="shared" si="26"/>
        <v>4.5999999999999996</v>
      </c>
      <c r="AN95" s="186" t="str">
        <f t="shared" si="27"/>
        <v>Medium</v>
      </c>
      <c r="AO95" s="179">
        <f t="shared" si="20"/>
        <v>63</v>
      </c>
      <c r="AP95" s="182">
        <f>VLOOKUP($B95,'Lack of Reliability Index'!$A$2:$H$192,8,FALSE)</f>
        <v>2.1333333333333337</v>
      </c>
      <c r="AQ95" s="51">
        <f>'Imputed and missing data hidden'!BA93</f>
        <v>0</v>
      </c>
      <c r="AR95" s="180">
        <f t="shared" si="21"/>
        <v>0</v>
      </c>
      <c r="AS95" s="51" t="str">
        <f t="shared" si="22"/>
        <v/>
      </c>
      <c r="AT95" s="181">
        <f>'Indicator Date hidden2'!BB94</f>
        <v>0.4</v>
      </c>
      <c r="AU95" s="187"/>
    </row>
    <row r="96" spans="1:47" ht="15.75" thickBot="1" x14ac:dyDescent="0.3">
      <c r="A96" s="130" t="s">
        <v>378</v>
      </c>
      <c r="B96" s="47" t="s">
        <v>172</v>
      </c>
      <c r="C96" s="158">
        <f>'Hazard &amp; Exposure'!AO95</f>
        <v>0.1</v>
      </c>
      <c r="D96" s="157">
        <f>'Hazard &amp; Exposure'!AP95</f>
        <v>6.6</v>
      </c>
      <c r="E96" s="157">
        <f>'Hazard &amp; Exposure'!AQ95</f>
        <v>0</v>
      </c>
      <c r="F96" s="157">
        <f>'Hazard &amp; Exposure'!AR95</f>
        <v>0</v>
      </c>
      <c r="G96" s="157">
        <f>'Hazard &amp; Exposure'!AU95</f>
        <v>2</v>
      </c>
      <c r="H96" s="43">
        <f>'Hazard &amp; Exposure'!AV95</f>
        <v>2.2000000000000002</v>
      </c>
      <c r="I96" s="157">
        <f>'Hazard &amp; Exposure'!AY95</f>
        <v>0.1</v>
      </c>
      <c r="J96" s="157">
        <f>'Hazard &amp; Exposure'!BB95</f>
        <v>0</v>
      </c>
      <c r="K96" s="43">
        <f>'Hazard &amp; Exposure'!BC95</f>
        <v>0.1</v>
      </c>
      <c r="L96" s="44">
        <f t="shared" si="17"/>
        <v>1.2</v>
      </c>
      <c r="M96" s="43">
        <f>'Hazard &amp; Exposure'!BD95</f>
        <v>2</v>
      </c>
      <c r="N96" s="44">
        <f t="shared" si="23"/>
        <v>1.8</v>
      </c>
      <c r="O96" s="155">
        <f>Vulnerability!E95</f>
        <v>1.8</v>
      </c>
      <c r="P96" s="153">
        <f>Vulnerability!H95</f>
        <v>2.6</v>
      </c>
      <c r="Q96" s="153">
        <f>Vulnerability!M95</f>
        <v>0</v>
      </c>
      <c r="R96" s="43">
        <f>Vulnerability!N95</f>
        <v>1.6</v>
      </c>
      <c r="S96" s="153">
        <f>Vulnerability!S95</f>
        <v>1.2</v>
      </c>
      <c r="T96" s="152">
        <f>Vulnerability!W95</f>
        <v>1.1000000000000001</v>
      </c>
      <c r="U96" s="152">
        <f>Vulnerability!Z95</f>
        <v>0.4</v>
      </c>
      <c r="V96" s="152">
        <f>Vulnerability!AC95</f>
        <v>0</v>
      </c>
      <c r="W96" s="152">
        <f>Vulnerability!AI95</f>
        <v>1.6</v>
      </c>
      <c r="X96" s="153">
        <f>Vulnerability!AJ95</f>
        <v>0.8</v>
      </c>
      <c r="Y96" s="43">
        <f>Vulnerability!AK95</f>
        <v>1</v>
      </c>
      <c r="Z96" s="44">
        <f t="shared" si="18"/>
        <v>1.3</v>
      </c>
      <c r="AA96" s="43">
        <f>Vulnerability!AN95</f>
        <v>4.8</v>
      </c>
      <c r="AB96" s="44">
        <f t="shared" si="24"/>
        <v>3.2</v>
      </c>
      <c r="AC96" s="168" t="str">
        <f>'Lack of Coping Capacity'!D95</f>
        <v>x</v>
      </c>
      <c r="AD96" s="151">
        <f>'Lack of Coping Capacity'!G95</f>
        <v>3.6</v>
      </c>
      <c r="AE96" s="43">
        <f>'Lack of Coping Capacity'!H95</f>
        <v>3.6</v>
      </c>
      <c r="AF96" s="151">
        <f>'Lack of Coping Capacity'!M95</f>
        <v>1.4</v>
      </c>
      <c r="AG96" s="151">
        <f>'Lack of Coping Capacity'!R95</f>
        <v>0.8</v>
      </c>
      <c r="AH96" s="151">
        <f>'Lack of Coping Capacity'!W95</f>
        <v>2</v>
      </c>
      <c r="AI96" s="43">
        <f>'Lack of Coping Capacity'!X95</f>
        <v>1.4</v>
      </c>
      <c r="AJ96" s="44">
        <f t="shared" si="19"/>
        <v>2.6</v>
      </c>
      <c r="AK96" s="43">
        <f>'Lack of Coping Capacity'!Y95</f>
        <v>1</v>
      </c>
      <c r="AL96" s="44">
        <f t="shared" si="25"/>
        <v>1.8</v>
      </c>
      <c r="AM96" s="160">
        <f t="shared" si="26"/>
        <v>2.2000000000000002</v>
      </c>
      <c r="AN96" s="186" t="str">
        <f t="shared" si="27"/>
        <v>Low</v>
      </c>
      <c r="AO96" s="179">
        <f t="shared" si="20"/>
        <v>174</v>
      </c>
      <c r="AP96" s="182">
        <f>VLOOKUP($B96,'Lack of Reliability Index'!$A$2:$H$192,8,FALSE)</f>
        <v>2.4000000000000004</v>
      </c>
      <c r="AQ96" s="51">
        <f>'Imputed and missing data hidden'!BA94</f>
        <v>5</v>
      </c>
      <c r="AR96" s="180">
        <f t="shared" si="21"/>
        <v>9.8039215686274508E-2</v>
      </c>
      <c r="AS96" s="51" t="str">
        <f t="shared" si="22"/>
        <v/>
      </c>
      <c r="AT96" s="181">
        <f>'Indicator Date hidden2'!BB95</f>
        <v>0.2</v>
      </c>
      <c r="AU96" s="187"/>
    </row>
    <row r="97" spans="1:47" ht="15.75" thickBot="1" x14ac:dyDescent="0.3">
      <c r="A97" s="130" t="s">
        <v>174</v>
      </c>
      <c r="B97" s="47" t="s">
        <v>173</v>
      </c>
      <c r="C97" s="158">
        <f>'Hazard &amp; Exposure'!AO96</f>
        <v>6.5</v>
      </c>
      <c r="D97" s="157">
        <f>'Hazard &amp; Exposure'!AP96</f>
        <v>1.2</v>
      </c>
      <c r="E97" s="157">
        <f>'Hazard &amp; Exposure'!AQ96</f>
        <v>7.2</v>
      </c>
      <c r="F97" s="157">
        <f>'Hazard &amp; Exposure'!AR96</f>
        <v>0</v>
      </c>
      <c r="G97" s="157">
        <f>'Hazard &amp; Exposure'!AU96</f>
        <v>2.6</v>
      </c>
      <c r="H97" s="43">
        <f>'Hazard &amp; Exposure'!AV96</f>
        <v>4.0999999999999996</v>
      </c>
      <c r="I97" s="157">
        <f>'Hazard &amp; Exposure'!AY96</f>
        <v>7.4</v>
      </c>
      <c r="J97" s="157">
        <f>'Hazard &amp; Exposure'!BB96</f>
        <v>7</v>
      </c>
      <c r="K97" s="43">
        <f>'Hazard &amp; Exposure'!BC96</f>
        <v>7</v>
      </c>
      <c r="L97" s="44">
        <f t="shared" si="17"/>
        <v>5.7</v>
      </c>
      <c r="M97" s="43">
        <f>'Hazard &amp; Exposure'!BD96</f>
        <v>3.8</v>
      </c>
      <c r="N97" s="44">
        <f t="shared" si="23"/>
        <v>4.3</v>
      </c>
      <c r="O97" s="155">
        <f>Vulnerability!E96</f>
        <v>2.9</v>
      </c>
      <c r="P97" s="153">
        <f>Vulnerability!H96</f>
        <v>5.0999999999999996</v>
      </c>
      <c r="Q97" s="153">
        <f>Vulnerability!M96</f>
        <v>5.8</v>
      </c>
      <c r="R97" s="43">
        <f>Vulnerability!N96</f>
        <v>4.2</v>
      </c>
      <c r="S97" s="153">
        <f>Vulnerability!S96</f>
        <v>10</v>
      </c>
      <c r="T97" s="152">
        <f>Vulnerability!W96</f>
        <v>0.2</v>
      </c>
      <c r="U97" s="152">
        <f>Vulnerability!Z96</f>
        <v>0.6</v>
      </c>
      <c r="V97" s="152">
        <f>Vulnerability!AC96</f>
        <v>0</v>
      </c>
      <c r="W97" s="152">
        <f>Vulnerability!AI96</f>
        <v>1.7</v>
      </c>
      <c r="X97" s="153">
        <f>Vulnerability!AJ96</f>
        <v>0.6</v>
      </c>
      <c r="Y97" s="43">
        <f>Vulnerability!AK96</f>
        <v>7.7</v>
      </c>
      <c r="Z97" s="44">
        <f t="shared" si="18"/>
        <v>6.3</v>
      </c>
      <c r="AA97" s="43">
        <f>Vulnerability!AN96</f>
        <v>4.5999999999999996</v>
      </c>
      <c r="AB97" s="44">
        <f t="shared" si="24"/>
        <v>5.5</v>
      </c>
      <c r="AC97" s="168">
        <f>'Lack of Coping Capacity'!D96</f>
        <v>4.7</v>
      </c>
      <c r="AD97" s="151">
        <f>'Lack of Coping Capacity'!G96</f>
        <v>6.7</v>
      </c>
      <c r="AE97" s="43">
        <f>'Lack of Coping Capacity'!H96</f>
        <v>5.7</v>
      </c>
      <c r="AF97" s="151">
        <f>'Lack of Coping Capacity'!M96</f>
        <v>2.2999999999999998</v>
      </c>
      <c r="AG97" s="151">
        <f>'Lack of Coping Capacity'!R96</f>
        <v>0.8</v>
      </c>
      <c r="AH97" s="151">
        <f>'Lack of Coping Capacity'!W96</f>
        <v>3.4</v>
      </c>
      <c r="AI97" s="43">
        <f>'Lack of Coping Capacity'!X96</f>
        <v>2.2000000000000002</v>
      </c>
      <c r="AJ97" s="44">
        <f t="shared" si="19"/>
        <v>4.2</v>
      </c>
      <c r="AK97" s="43">
        <f>'Lack of Coping Capacity'!Y96</f>
        <v>2</v>
      </c>
      <c r="AL97" s="44">
        <f t="shared" si="25"/>
        <v>3.2</v>
      </c>
      <c r="AM97" s="160">
        <f t="shared" si="26"/>
        <v>4.2</v>
      </c>
      <c r="AN97" s="186" t="str">
        <f t="shared" si="27"/>
        <v>Medium</v>
      </c>
      <c r="AO97" s="179">
        <f t="shared" si="20"/>
        <v>78</v>
      </c>
      <c r="AP97" s="182">
        <f>VLOOKUP($B97,'Lack of Reliability Index'!$A$2:$H$192,8,FALSE)</f>
        <v>3.0370370370370372</v>
      </c>
      <c r="AQ97" s="51">
        <f>'Imputed and missing data hidden'!BA95</f>
        <v>6</v>
      </c>
      <c r="AR97" s="180">
        <f t="shared" si="21"/>
        <v>0.11764705882352941</v>
      </c>
      <c r="AS97" s="51" t="str">
        <f t="shared" si="22"/>
        <v>YES</v>
      </c>
      <c r="AT97" s="181">
        <f>'Indicator Date hidden2'!BB96</f>
        <v>0.15555555555555556</v>
      </c>
      <c r="AU97" s="187"/>
    </row>
    <row r="98" spans="1:47" ht="15.75" thickBot="1" x14ac:dyDescent="0.3">
      <c r="A98" s="130" t="s">
        <v>176</v>
      </c>
      <c r="B98" s="47" t="s">
        <v>175</v>
      </c>
      <c r="C98" s="158">
        <f>'Hazard &amp; Exposure'!AO97</f>
        <v>0.1</v>
      </c>
      <c r="D98" s="157">
        <f>'Hazard &amp; Exposure'!AP97</f>
        <v>3</v>
      </c>
      <c r="E98" s="157">
        <f>'Hazard &amp; Exposure'!AQ97</f>
        <v>0</v>
      </c>
      <c r="F98" s="157">
        <f>'Hazard &amp; Exposure'!AR97</f>
        <v>0</v>
      </c>
      <c r="G98" s="157">
        <f>'Hazard &amp; Exposure'!AU97</f>
        <v>5.3</v>
      </c>
      <c r="H98" s="43">
        <f>'Hazard &amp; Exposure'!AV97</f>
        <v>2</v>
      </c>
      <c r="I98" s="157">
        <f>'Hazard &amp; Exposure'!AY97</f>
        <v>3.9</v>
      </c>
      <c r="J98" s="157">
        <f>'Hazard &amp; Exposure'!BB97</f>
        <v>0</v>
      </c>
      <c r="K98" s="43">
        <f>'Hazard &amp; Exposure'!BC97</f>
        <v>2.7</v>
      </c>
      <c r="L98" s="44">
        <f t="shared" si="17"/>
        <v>2.4</v>
      </c>
      <c r="M98" s="43">
        <f>'Hazard &amp; Exposure'!BD97</f>
        <v>4.2</v>
      </c>
      <c r="N98" s="44">
        <f t="shared" si="23"/>
        <v>3.8</v>
      </c>
      <c r="O98" s="155">
        <f>Vulnerability!E97</f>
        <v>8</v>
      </c>
      <c r="P98" s="153">
        <f>Vulnerability!H97</f>
        <v>7.3</v>
      </c>
      <c r="Q98" s="153">
        <f>Vulnerability!M97</f>
        <v>2.1</v>
      </c>
      <c r="R98" s="43">
        <f>Vulnerability!N97</f>
        <v>6.4</v>
      </c>
      <c r="S98" s="153">
        <f>Vulnerability!S97</f>
        <v>0</v>
      </c>
      <c r="T98" s="152">
        <f>Vulnerability!W97</f>
        <v>10</v>
      </c>
      <c r="U98" s="152">
        <f>Vulnerability!Z97</f>
        <v>4.8</v>
      </c>
      <c r="V98" s="152">
        <f>Vulnerability!AC97</f>
        <v>10</v>
      </c>
      <c r="W98" s="152">
        <f>Vulnerability!AI97</f>
        <v>4</v>
      </c>
      <c r="X98" s="153">
        <f>Vulnerability!AJ97</f>
        <v>8.4</v>
      </c>
      <c r="Y98" s="43">
        <f>Vulnerability!AK97</f>
        <v>5.6</v>
      </c>
      <c r="Z98" s="44">
        <f t="shared" si="18"/>
        <v>6</v>
      </c>
      <c r="AA98" s="43">
        <f>Vulnerability!AN97</f>
        <v>5.8</v>
      </c>
      <c r="AB98" s="44">
        <f t="shared" si="24"/>
        <v>5.9</v>
      </c>
      <c r="AC98" s="168">
        <f>'Lack of Coping Capacity'!D97</f>
        <v>8.4</v>
      </c>
      <c r="AD98" s="151">
        <f>'Lack of Coping Capacity'!G97</f>
        <v>6.2</v>
      </c>
      <c r="AE98" s="43">
        <f>'Lack of Coping Capacity'!H97</f>
        <v>7.3</v>
      </c>
      <c r="AF98" s="151">
        <f>'Lack of Coping Capacity'!M97</f>
        <v>6.1</v>
      </c>
      <c r="AG98" s="151">
        <f>'Lack of Coping Capacity'!R97</f>
        <v>6.5</v>
      </c>
      <c r="AH98" s="151">
        <f>'Lack of Coping Capacity'!W97</f>
        <v>5.7</v>
      </c>
      <c r="AI98" s="43">
        <f>'Lack of Coping Capacity'!X97</f>
        <v>6.1</v>
      </c>
      <c r="AJ98" s="44">
        <f t="shared" si="19"/>
        <v>6.7</v>
      </c>
      <c r="AK98" s="43">
        <f>'Lack of Coping Capacity'!Y97</f>
        <v>3.8</v>
      </c>
      <c r="AL98" s="44">
        <f t="shared" si="25"/>
        <v>5.4</v>
      </c>
      <c r="AM98" s="160">
        <f t="shared" si="26"/>
        <v>4.9000000000000004</v>
      </c>
      <c r="AN98" s="186" t="str">
        <f t="shared" si="27"/>
        <v>Medium</v>
      </c>
      <c r="AO98" s="179">
        <f t="shared" si="20"/>
        <v>54</v>
      </c>
      <c r="AP98" s="182">
        <f>VLOOKUP($B98,'Lack of Reliability Index'!$A$2:$H$192,8,FALSE)</f>
        <v>2.1999999999999993</v>
      </c>
      <c r="AQ98" s="51">
        <f>'Imputed and missing data hidden'!BA96</f>
        <v>2</v>
      </c>
      <c r="AR98" s="180">
        <f t="shared" si="21"/>
        <v>3.9215686274509803E-2</v>
      </c>
      <c r="AS98" s="51" t="str">
        <f t="shared" si="22"/>
        <v/>
      </c>
      <c r="AT98" s="181">
        <f>'Indicator Date hidden2'!BB97</f>
        <v>0.3125</v>
      </c>
      <c r="AU98" s="187"/>
    </row>
    <row r="99" spans="1:47" ht="15.75" thickBot="1" x14ac:dyDescent="0.3">
      <c r="A99" s="130" t="s">
        <v>178</v>
      </c>
      <c r="B99" s="47" t="s">
        <v>177</v>
      </c>
      <c r="C99" s="158">
        <f>'Hazard &amp; Exposure'!AO98</f>
        <v>0.1</v>
      </c>
      <c r="D99" s="157">
        <f>'Hazard &amp; Exposure'!AP98</f>
        <v>6.2</v>
      </c>
      <c r="E99" s="157">
        <f>'Hazard &amp; Exposure'!AQ98</f>
        <v>5.5</v>
      </c>
      <c r="F99" s="157">
        <f>'Hazard &amp; Exposure'!AR98</f>
        <v>0</v>
      </c>
      <c r="G99" s="157">
        <f>'Hazard &amp; Exposure'!AU98</f>
        <v>0.5</v>
      </c>
      <c r="H99" s="43">
        <f>'Hazard &amp; Exposure'!AV98</f>
        <v>3</v>
      </c>
      <c r="I99" s="157">
        <f>'Hazard &amp; Exposure'!AY98</f>
        <v>3.7</v>
      </c>
      <c r="J99" s="157">
        <f>'Hazard &amp; Exposure'!BB98</f>
        <v>0</v>
      </c>
      <c r="K99" s="43">
        <f>'Hazard &amp; Exposure'!BC98</f>
        <v>2.6</v>
      </c>
      <c r="L99" s="44">
        <f t="shared" si="17"/>
        <v>2.8</v>
      </c>
      <c r="M99" s="43">
        <f>'Hazard &amp; Exposure'!BD98</f>
        <v>7.2</v>
      </c>
      <c r="N99" s="44">
        <f t="shared" si="23"/>
        <v>6.4</v>
      </c>
      <c r="O99" s="155">
        <f>Vulnerability!E98</f>
        <v>8.9</v>
      </c>
      <c r="P99" s="153">
        <f>Vulnerability!H98</f>
        <v>5.8</v>
      </c>
      <c r="Q99" s="153">
        <f>Vulnerability!M98</f>
        <v>7.6</v>
      </c>
      <c r="R99" s="43">
        <f>Vulnerability!N98</f>
        <v>7.8</v>
      </c>
      <c r="S99" s="153">
        <f>Vulnerability!S98</f>
        <v>3.6</v>
      </c>
      <c r="T99" s="152">
        <f>Vulnerability!W98</f>
        <v>4.9000000000000004</v>
      </c>
      <c r="U99" s="152">
        <f>Vulnerability!Z98</f>
        <v>4.3</v>
      </c>
      <c r="V99" s="152">
        <f>Vulnerability!AC98</f>
        <v>0.1</v>
      </c>
      <c r="W99" s="152">
        <f>Vulnerability!AI98</f>
        <v>8.6</v>
      </c>
      <c r="X99" s="153">
        <f>Vulnerability!AJ98</f>
        <v>5.3</v>
      </c>
      <c r="Y99" s="43">
        <f>Vulnerability!AK98</f>
        <v>4.5</v>
      </c>
      <c r="Z99" s="44">
        <f t="shared" si="18"/>
        <v>6.4</v>
      </c>
      <c r="AA99" s="43">
        <f>Vulnerability!AN98</f>
        <v>6.8</v>
      </c>
      <c r="AB99" s="44">
        <f t="shared" si="24"/>
        <v>6.6</v>
      </c>
      <c r="AC99" s="168" t="str">
        <f>'Lack of Coping Capacity'!D98</f>
        <v>x</v>
      </c>
      <c r="AD99" s="151">
        <f>'Lack of Coping Capacity'!G98</f>
        <v>7.3</v>
      </c>
      <c r="AE99" s="43">
        <f>'Lack of Coping Capacity'!H98</f>
        <v>7.3</v>
      </c>
      <c r="AF99" s="151">
        <f>'Lack of Coping Capacity'!M98</f>
        <v>8</v>
      </c>
      <c r="AG99" s="151">
        <f>'Lack of Coping Capacity'!R98</f>
        <v>7.8</v>
      </c>
      <c r="AH99" s="151">
        <f>'Lack of Coping Capacity'!W98</f>
        <v>8.1999999999999993</v>
      </c>
      <c r="AI99" s="43">
        <f>'Lack of Coping Capacity'!X98</f>
        <v>8</v>
      </c>
      <c r="AJ99" s="44">
        <f t="shared" si="19"/>
        <v>7.7</v>
      </c>
      <c r="AK99" s="43">
        <f>'Lack of Coping Capacity'!Y98</f>
        <v>2.4</v>
      </c>
      <c r="AL99" s="44">
        <f t="shared" si="25"/>
        <v>5.7</v>
      </c>
      <c r="AM99" s="160">
        <f t="shared" si="26"/>
        <v>6.2</v>
      </c>
      <c r="AN99" s="186" t="str">
        <f t="shared" si="27"/>
        <v>High</v>
      </c>
      <c r="AO99" s="179">
        <f t="shared" si="20"/>
        <v>10</v>
      </c>
      <c r="AP99" s="182">
        <f>VLOOKUP($B99,'Lack of Reliability Index'!$A$2:$H$192,8,FALSE)</f>
        <v>3.0695035460992912</v>
      </c>
      <c r="AQ99" s="51">
        <f>'Imputed and missing data hidden'!BA97</f>
        <v>3</v>
      </c>
      <c r="AR99" s="180">
        <f t="shared" si="21"/>
        <v>5.8823529411764705E-2</v>
      </c>
      <c r="AS99" s="51" t="str">
        <f t="shared" si="22"/>
        <v/>
      </c>
      <c r="AT99" s="181">
        <f>'Indicator Date hidden2'!BB98</f>
        <v>0.42553191489361702</v>
      </c>
      <c r="AU99" s="187"/>
    </row>
    <row r="100" spans="1:47" ht="15.75" thickBot="1" x14ac:dyDescent="0.3">
      <c r="A100" s="130" t="s">
        <v>180</v>
      </c>
      <c r="B100" s="47" t="s">
        <v>179</v>
      </c>
      <c r="C100" s="158">
        <f>'Hazard &amp; Exposure'!AO99</f>
        <v>5.4</v>
      </c>
      <c r="D100" s="157">
        <f>'Hazard &amp; Exposure'!AP99</f>
        <v>2.6</v>
      </c>
      <c r="E100" s="157">
        <f>'Hazard &amp; Exposure'!AQ99</f>
        <v>7.3</v>
      </c>
      <c r="F100" s="157">
        <f>'Hazard &amp; Exposure'!AR99</f>
        <v>0</v>
      </c>
      <c r="G100" s="157">
        <f>'Hazard &amp; Exposure'!AU99</f>
        <v>5</v>
      </c>
      <c r="H100" s="43">
        <f>'Hazard &amp; Exposure'!AV99</f>
        <v>4.5</v>
      </c>
      <c r="I100" s="157">
        <f>'Hazard &amp; Exposure'!AY99</f>
        <v>10</v>
      </c>
      <c r="J100" s="157">
        <f>'Hazard &amp; Exposure'!BB99</f>
        <v>10</v>
      </c>
      <c r="K100" s="43">
        <f>'Hazard &amp; Exposure'!BC99</f>
        <v>10</v>
      </c>
      <c r="L100" s="44">
        <f t="shared" ref="L100:L131" si="28">ROUND((10-GEOMEAN(((10-H100)/10*9+1),((10-K100)/10*9+1)))/9*10,1)</f>
        <v>8.4</v>
      </c>
      <c r="M100" s="43">
        <f>'Hazard &amp; Exposure'!BD99</f>
        <v>3.1</v>
      </c>
      <c r="N100" s="44">
        <f t="shared" si="23"/>
        <v>5</v>
      </c>
      <c r="O100" s="155">
        <f>Vulnerability!E99</f>
        <v>3.1</v>
      </c>
      <c r="P100" s="153">
        <f>Vulnerability!H99</f>
        <v>2.2000000000000002</v>
      </c>
      <c r="Q100" s="153">
        <f>Vulnerability!M99</f>
        <v>1.6</v>
      </c>
      <c r="R100" s="43">
        <f>Vulnerability!N99</f>
        <v>2.5</v>
      </c>
      <c r="S100" s="153">
        <f>Vulnerability!S99</f>
        <v>7.6</v>
      </c>
      <c r="T100" s="152">
        <f>Vulnerability!W99</f>
        <v>0.7</v>
      </c>
      <c r="U100" s="152">
        <f>Vulnerability!Z99</f>
        <v>1.1000000000000001</v>
      </c>
      <c r="V100" s="152">
        <f>Vulnerability!AC99</f>
        <v>0</v>
      </c>
      <c r="W100" s="152">
        <f>Vulnerability!AI99</f>
        <v>1.2</v>
      </c>
      <c r="X100" s="153">
        <f>Vulnerability!AJ99</f>
        <v>0.8</v>
      </c>
      <c r="Y100" s="43">
        <f>Vulnerability!AK99</f>
        <v>5.0999999999999996</v>
      </c>
      <c r="Z100" s="44">
        <f t="shared" ref="Z100:Z131" si="29">ROUND((10-GEOMEAN(((10-R100)/10*9+1),((10-Y100)/10*9+1)))/9*10,1)</f>
        <v>3.9</v>
      </c>
      <c r="AA100" s="43">
        <f>Vulnerability!AN99</f>
        <v>5</v>
      </c>
      <c r="AB100" s="44">
        <f t="shared" si="24"/>
        <v>4.5</v>
      </c>
      <c r="AC100" s="168" t="str">
        <f>'Lack of Coping Capacity'!D99</f>
        <v>x</v>
      </c>
      <c r="AD100" s="151">
        <f>'Lack of Coping Capacity'!G99</f>
        <v>8.6</v>
      </c>
      <c r="AE100" s="43">
        <f>'Lack of Coping Capacity'!H99</f>
        <v>8.6</v>
      </c>
      <c r="AF100" s="151">
        <f>'Lack of Coping Capacity'!M99</f>
        <v>3.5</v>
      </c>
      <c r="AG100" s="151">
        <f>'Lack of Coping Capacity'!R99</f>
        <v>5.0999999999999996</v>
      </c>
      <c r="AH100" s="151">
        <f>'Lack of Coping Capacity'!W99</f>
        <v>3.5</v>
      </c>
      <c r="AI100" s="43">
        <f>'Lack of Coping Capacity'!X99</f>
        <v>4</v>
      </c>
      <c r="AJ100" s="44">
        <f t="shared" ref="AJ100:AJ131" si="30">ROUND((10-GEOMEAN(((10-AE100)/10*9+1),((10-AI100)/10*9+1)))/9*10,1)</f>
        <v>6.9</v>
      </c>
      <c r="AK100" s="43">
        <f>'Lack of Coping Capacity'!Y99</f>
        <v>3.6</v>
      </c>
      <c r="AL100" s="44">
        <f t="shared" si="25"/>
        <v>5.5</v>
      </c>
      <c r="AM100" s="160">
        <f t="shared" si="26"/>
        <v>5</v>
      </c>
      <c r="AN100" s="186" t="str">
        <f t="shared" si="27"/>
        <v>High</v>
      </c>
      <c r="AO100" s="179">
        <f t="shared" ref="AO100:AO131" si="31">_xlfn.RANK.EQ(AM100,AM$4:AM$194)</f>
        <v>49</v>
      </c>
      <c r="AP100" s="182">
        <f>VLOOKUP($B100,'Lack of Reliability Index'!$A$2:$H$192,8,FALSE)</f>
        <v>7.8294573643410841</v>
      </c>
      <c r="AQ100" s="51">
        <f>'Imputed and missing data hidden'!BA98</f>
        <v>10</v>
      </c>
      <c r="AR100" s="180">
        <f t="shared" ref="AR100:AR131" si="32">AQ100/51</f>
        <v>0.19607843137254902</v>
      </c>
      <c r="AS100" s="51" t="str">
        <f t="shared" ref="AS100:AS131" si="33">IF(J100&gt;=7,"YES","")</f>
        <v>YES</v>
      </c>
      <c r="AT100" s="181">
        <f>'Indicator Date hidden2'!BB99</f>
        <v>0.67441860465116277</v>
      </c>
      <c r="AU100" s="187"/>
    </row>
    <row r="101" spans="1:47" ht="15.75" thickBot="1" x14ac:dyDescent="0.3">
      <c r="A101" s="130" t="s">
        <v>182</v>
      </c>
      <c r="B101" s="47" t="s">
        <v>181</v>
      </c>
      <c r="C101" s="158">
        <f>'Hazard &amp; Exposure'!AO100</f>
        <v>5.2</v>
      </c>
      <c r="D101" s="157">
        <f>'Hazard &amp; Exposure'!AP100</f>
        <v>0.1</v>
      </c>
      <c r="E101" s="157">
        <f>'Hazard &amp; Exposure'!AQ100</f>
        <v>0</v>
      </c>
      <c r="F101" s="157">
        <f>'Hazard &amp; Exposure'!AR100</f>
        <v>0</v>
      </c>
      <c r="G101" s="157">
        <f>'Hazard &amp; Exposure'!AU100</f>
        <v>0</v>
      </c>
      <c r="H101" s="43">
        <f>'Hazard &amp; Exposure'!AV100</f>
        <v>1.3</v>
      </c>
      <c r="I101" s="157">
        <f>'Hazard &amp; Exposure'!AY100</f>
        <v>0.1</v>
      </c>
      <c r="J101" s="157">
        <f>'Hazard &amp; Exposure'!BB100</f>
        <v>0</v>
      </c>
      <c r="K101" s="43">
        <f>'Hazard &amp; Exposure'!BC100</f>
        <v>0.1</v>
      </c>
      <c r="L101" s="44">
        <f t="shared" si="28"/>
        <v>0.7</v>
      </c>
      <c r="M101" s="43">
        <f>'Hazard &amp; Exposure'!BD100</f>
        <v>1.4</v>
      </c>
      <c r="N101" s="44">
        <f t="shared" si="23"/>
        <v>1.2</v>
      </c>
      <c r="O101" s="155">
        <f>Vulnerability!E100</f>
        <v>0.6</v>
      </c>
      <c r="P101" s="153" t="str">
        <f>Vulnerability!H100</f>
        <v>x</v>
      </c>
      <c r="Q101" s="153">
        <f>Vulnerability!M100</f>
        <v>0</v>
      </c>
      <c r="R101" s="43">
        <f>Vulnerability!N100</f>
        <v>0.4</v>
      </c>
      <c r="S101" s="153">
        <f>Vulnerability!S100</f>
        <v>2.2999999999999998</v>
      </c>
      <c r="T101" s="152" t="str">
        <f>Vulnerability!W100</f>
        <v>x</v>
      </c>
      <c r="U101" s="152" t="str">
        <f>Vulnerability!Z100</f>
        <v>x</v>
      </c>
      <c r="V101" s="152">
        <f>Vulnerability!AC100</f>
        <v>0</v>
      </c>
      <c r="W101" s="152">
        <f>Vulnerability!AI100</f>
        <v>0</v>
      </c>
      <c r="X101" s="153">
        <f>Vulnerability!AJ100</f>
        <v>0</v>
      </c>
      <c r="Y101" s="43">
        <f>Vulnerability!AK100</f>
        <v>1.2</v>
      </c>
      <c r="Z101" s="44">
        <f t="shared" si="29"/>
        <v>0.8</v>
      </c>
      <c r="AA101" s="43">
        <f>Vulnerability!AN100</f>
        <v>3.4</v>
      </c>
      <c r="AB101" s="44">
        <f t="shared" si="24"/>
        <v>2.2000000000000002</v>
      </c>
      <c r="AC101" s="168" t="str">
        <f>'Lack of Coping Capacity'!D100</f>
        <v>x</v>
      </c>
      <c r="AD101" s="151">
        <f>'Lack of Coping Capacity'!G100</f>
        <v>1.6</v>
      </c>
      <c r="AE101" s="43">
        <f>'Lack of Coping Capacity'!H100</f>
        <v>1.6</v>
      </c>
      <c r="AF101" s="151">
        <f>'Lack of Coping Capacity'!M100</f>
        <v>1.5</v>
      </c>
      <c r="AG101" s="151">
        <f>'Lack of Coping Capacity'!R100</f>
        <v>0</v>
      </c>
      <c r="AH101" s="151" t="str">
        <f>'Lack of Coping Capacity'!W100</f>
        <v>x</v>
      </c>
      <c r="AI101" s="43">
        <f>'Lack of Coping Capacity'!X100</f>
        <v>0.8</v>
      </c>
      <c r="AJ101" s="44">
        <f t="shared" si="30"/>
        <v>1.2</v>
      </c>
      <c r="AK101" s="43" t="str">
        <f>'Lack of Coping Capacity'!Y100</f>
        <v>x</v>
      </c>
      <c r="AL101" s="44">
        <f>AJ101</f>
        <v>1.2</v>
      </c>
      <c r="AM101" s="160">
        <f t="shared" si="26"/>
        <v>1.5</v>
      </c>
      <c r="AN101" s="186" t="str">
        <f t="shared" si="27"/>
        <v>Very Low</v>
      </c>
      <c r="AO101" s="179">
        <f t="shared" si="31"/>
        <v>190</v>
      </c>
      <c r="AP101" s="182">
        <f>VLOOKUP($B101,'Lack of Reliability Index'!$A$2:$H$192,8,FALSE)</f>
        <v>4.1666666666666661</v>
      </c>
      <c r="AQ101" s="51">
        <f>'Imputed and missing data hidden'!BA99</f>
        <v>23</v>
      </c>
      <c r="AR101" s="180">
        <f t="shared" si="32"/>
        <v>0.45098039215686275</v>
      </c>
      <c r="AS101" s="51" t="str">
        <f t="shared" si="33"/>
        <v/>
      </c>
      <c r="AT101" s="181">
        <f>'Indicator Date hidden2'!BB100</f>
        <v>3.125E-2</v>
      </c>
      <c r="AU101" s="187"/>
    </row>
    <row r="102" spans="1:47" ht="15.75" thickBot="1" x14ac:dyDescent="0.3">
      <c r="A102" s="130" t="s">
        <v>184</v>
      </c>
      <c r="B102" s="47" t="s">
        <v>183</v>
      </c>
      <c r="C102" s="158">
        <f>'Hazard &amp; Exposure'!AO101</f>
        <v>0.1</v>
      </c>
      <c r="D102" s="157">
        <f>'Hazard &amp; Exposure'!AP101</f>
        <v>4.7</v>
      </c>
      <c r="E102" s="157">
        <f>'Hazard &amp; Exposure'!AQ101</f>
        <v>0</v>
      </c>
      <c r="F102" s="157">
        <f>'Hazard &amp; Exposure'!AR101</f>
        <v>0</v>
      </c>
      <c r="G102" s="157">
        <f>'Hazard &amp; Exposure'!AU101</f>
        <v>3.1</v>
      </c>
      <c r="H102" s="43">
        <f>'Hazard &amp; Exposure'!AV101</f>
        <v>1.8</v>
      </c>
      <c r="I102" s="157">
        <f>'Hazard &amp; Exposure'!AY101</f>
        <v>0</v>
      </c>
      <c r="J102" s="157">
        <f>'Hazard &amp; Exposure'!BB101</f>
        <v>0</v>
      </c>
      <c r="K102" s="43">
        <f>'Hazard &amp; Exposure'!BC101</f>
        <v>0</v>
      </c>
      <c r="L102" s="44">
        <f t="shared" si="28"/>
        <v>0.9</v>
      </c>
      <c r="M102" s="43">
        <f>'Hazard &amp; Exposure'!BD101</f>
        <v>2</v>
      </c>
      <c r="N102" s="44">
        <f t="shared" si="23"/>
        <v>1.7</v>
      </c>
      <c r="O102" s="155">
        <f>Vulnerability!E101</f>
        <v>1.6</v>
      </c>
      <c r="P102" s="153">
        <f>Vulnerability!H101</f>
        <v>2.1</v>
      </c>
      <c r="Q102" s="153">
        <f>Vulnerability!M101</f>
        <v>0</v>
      </c>
      <c r="R102" s="43">
        <f>Vulnerability!N101</f>
        <v>1.3</v>
      </c>
      <c r="S102" s="153">
        <f>Vulnerability!S101</f>
        <v>1.8</v>
      </c>
      <c r="T102" s="152">
        <f>Vulnerability!W101</f>
        <v>0.7</v>
      </c>
      <c r="U102" s="152">
        <f>Vulnerability!Z101</f>
        <v>0.4</v>
      </c>
      <c r="V102" s="152">
        <f>Vulnerability!AC101</f>
        <v>0</v>
      </c>
      <c r="W102" s="152">
        <f>Vulnerability!AI101</f>
        <v>1.3</v>
      </c>
      <c r="X102" s="153">
        <f>Vulnerability!AJ101</f>
        <v>0.6</v>
      </c>
      <c r="Y102" s="43">
        <f>Vulnerability!AK101</f>
        <v>1.2</v>
      </c>
      <c r="Z102" s="44">
        <f t="shared" si="29"/>
        <v>1.3</v>
      </c>
      <c r="AA102" s="43">
        <f>Vulnerability!AN101</f>
        <v>4.4000000000000004</v>
      </c>
      <c r="AB102" s="44">
        <f t="shared" si="24"/>
        <v>3</v>
      </c>
      <c r="AC102" s="168" t="str">
        <f>'Lack of Coping Capacity'!D101</f>
        <v>x</v>
      </c>
      <c r="AD102" s="151">
        <f>'Lack of Coping Capacity'!G101</f>
        <v>3.5</v>
      </c>
      <c r="AE102" s="43">
        <f>'Lack of Coping Capacity'!H101</f>
        <v>3.5</v>
      </c>
      <c r="AF102" s="151">
        <f>'Lack of Coping Capacity'!M101</f>
        <v>1.5</v>
      </c>
      <c r="AG102" s="151">
        <f>'Lack of Coping Capacity'!R101</f>
        <v>0.5</v>
      </c>
      <c r="AH102" s="151">
        <f>'Lack of Coping Capacity'!W101</f>
        <v>1.3</v>
      </c>
      <c r="AI102" s="43">
        <f>'Lack of Coping Capacity'!X101</f>
        <v>1.1000000000000001</v>
      </c>
      <c r="AJ102" s="44">
        <f t="shared" si="30"/>
        <v>2.4</v>
      </c>
      <c r="AK102" s="43">
        <f>'Lack of Coping Capacity'!Y101</f>
        <v>2.2999999999999998</v>
      </c>
      <c r="AL102" s="44">
        <f t="shared" si="25"/>
        <v>2.4</v>
      </c>
      <c r="AM102" s="160">
        <f t="shared" si="26"/>
        <v>2.2999999999999998</v>
      </c>
      <c r="AN102" s="186" t="str">
        <f t="shared" si="27"/>
        <v>Low</v>
      </c>
      <c r="AO102" s="179">
        <f t="shared" si="31"/>
        <v>169</v>
      </c>
      <c r="AP102" s="182">
        <f>VLOOKUP($B102,'Lack of Reliability Index'!$A$2:$H$192,8,FALSE)</f>
        <v>2.518518518518519</v>
      </c>
      <c r="AQ102" s="51">
        <f>'Imputed and missing data hidden'!BA100</f>
        <v>5</v>
      </c>
      <c r="AR102" s="180">
        <f t="shared" si="32"/>
        <v>9.8039215686274508E-2</v>
      </c>
      <c r="AS102" s="51" t="str">
        <f t="shared" si="33"/>
        <v/>
      </c>
      <c r="AT102" s="181">
        <f>'Indicator Date hidden2'!BB101</f>
        <v>0.22222222222222221</v>
      </c>
      <c r="AU102" s="187"/>
    </row>
    <row r="103" spans="1:47" ht="15.75" thickBot="1" x14ac:dyDescent="0.3">
      <c r="A103" s="130" t="s">
        <v>186</v>
      </c>
      <c r="B103" s="47" t="s">
        <v>185</v>
      </c>
      <c r="C103" s="158">
        <f>'Hazard &amp; Exposure'!AO102</f>
        <v>0.1</v>
      </c>
      <c r="D103" s="157">
        <f>'Hazard &amp; Exposure'!AP102</f>
        <v>2</v>
      </c>
      <c r="E103" s="157">
        <f>'Hazard &amp; Exposure'!AQ102</f>
        <v>0</v>
      </c>
      <c r="F103" s="157">
        <f>'Hazard &amp; Exposure'!AR102</f>
        <v>0</v>
      </c>
      <c r="G103" s="157">
        <f>'Hazard &amp; Exposure'!AU102</f>
        <v>0</v>
      </c>
      <c r="H103" s="43">
        <f>'Hazard &amp; Exposure'!AV102</f>
        <v>0.5</v>
      </c>
      <c r="I103" s="157">
        <f>'Hazard &amp; Exposure'!AY102</f>
        <v>0</v>
      </c>
      <c r="J103" s="157">
        <f>'Hazard &amp; Exposure'!BB102</f>
        <v>0</v>
      </c>
      <c r="K103" s="43">
        <f>'Hazard &amp; Exposure'!BC102</f>
        <v>0</v>
      </c>
      <c r="L103" s="44">
        <f t="shared" si="28"/>
        <v>0.3</v>
      </c>
      <c r="M103" s="43">
        <f>'Hazard &amp; Exposure'!BD102</f>
        <v>2.8</v>
      </c>
      <c r="N103" s="44">
        <f t="shared" si="23"/>
        <v>2.2000000000000002</v>
      </c>
      <c r="O103" s="155">
        <f>Vulnerability!E102</f>
        <v>0.8</v>
      </c>
      <c r="P103" s="153">
        <f>Vulnerability!H102</f>
        <v>1.7</v>
      </c>
      <c r="Q103" s="153">
        <f>Vulnerability!M102</f>
        <v>0</v>
      </c>
      <c r="R103" s="43">
        <f>Vulnerability!N102</f>
        <v>0.8</v>
      </c>
      <c r="S103" s="153">
        <f>Vulnerability!S102</f>
        <v>2.7</v>
      </c>
      <c r="T103" s="152">
        <f>Vulnerability!W102</f>
        <v>0.1</v>
      </c>
      <c r="U103" s="152">
        <f>Vulnerability!Z102</f>
        <v>0.2</v>
      </c>
      <c r="V103" s="152">
        <f>Vulnerability!AC102</f>
        <v>0</v>
      </c>
      <c r="W103" s="152">
        <f>Vulnerability!AI102</f>
        <v>0.9</v>
      </c>
      <c r="X103" s="153">
        <f>Vulnerability!AJ102</f>
        <v>0.3</v>
      </c>
      <c r="Y103" s="43">
        <f>Vulnerability!AK102</f>
        <v>1.6</v>
      </c>
      <c r="Z103" s="44">
        <f t="shared" si="29"/>
        <v>1.2</v>
      </c>
      <c r="AA103" s="43">
        <f>Vulnerability!AN102</f>
        <v>6.2</v>
      </c>
      <c r="AB103" s="44">
        <f t="shared" si="24"/>
        <v>4.0999999999999996</v>
      </c>
      <c r="AC103" s="168" t="str">
        <f>'Lack of Coping Capacity'!D102</f>
        <v>x</v>
      </c>
      <c r="AD103" s="151">
        <f>'Lack of Coping Capacity'!G102</f>
        <v>1.7</v>
      </c>
      <c r="AE103" s="43">
        <f>'Lack of Coping Capacity'!H102</f>
        <v>1.7</v>
      </c>
      <c r="AF103" s="151">
        <f>'Lack of Coping Capacity'!M102</f>
        <v>1</v>
      </c>
      <c r="AG103" s="151">
        <f>'Lack of Coping Capacity'!R102</f>
        <v>0.1</v>
      </c>
      <c r="AH103" s="151">
        <f>'Lack of Coping Capacity'!W102</f>
        <v>0.7</v>
      </c>
      <c r="AI103" s="43">
        <f>'Lack of Coping Capacity'!X102</f>
        <v>0.6</v>
      </c>
      <c r="AJ103" s="44">
        <f t="shared" si="30"/>
        <v>1.2</v>
      </c>
      <c r="AK103" s="43">
        <f>'Lack of Coping Capacity'!Y102</f>
        <v>1.2</v>
      </c>
      <c r="AL103" s="44">
        <f t="shared" si="25"/>
        <v>1.2</v>
      </c>
      <c r="AM103" s="160">
        <f t="shared" si="26"/>
        <v>2.2000000000000002</v>
      </c>
      <c r="AN103" s="186" t="str">
        <f t="shared" si="27"/>
        <v>Low</v>
      </c>
      <c r="AO103" s="179">
        <f t="shared" si="31"/>
        <v>174</v>
      </c>
      <c r="AP103" s="182">
        <f>VLOOKUP($B103,'Lack of Reliability Index'!$A$2:$H$192,8,FALSE)</f>
        <v>2.4868217054263564</v>
      </c>
      <c r="AQ103" s="51">
        <f>'Imputed and missing data hidden'!BA101</f>
        <v>7</v>
      </c>
      <c r="AR103" s="180">
        <f t="shared" si="32"/>
        <v>0.13725490196078433</v>
      </c>
      <c r="AS103" s="51" t="str">
        <f t="shared" si="33"/>
        <v/>
      </c>
      <c r="AT103" s="181">
        <f>'Indicator Date hidden2'!BB102</f>
        <v>0.11627906976744186</v>
      </c>
      <c r="AU103" s="187"/>
    </row>
    <row r="104" spans="1:47" ht="15.75" thickBot="1" x14ac:dyDescent="0.3">
      <c r="A104" s="130" t="s">
        <v>189</v>
      </c>
      <c r="B104" s="47" t="s">
        <v>188</v>
      </c>
      <c r="C104" s="158">
        <f>'Hazard &amp; Exposure'!AO103</f>
        <v>0.1</v>
      </c>
      <c r="D104" s="157">
        <f>'Hazard &amp; Exposure'!AP103</f>
        <v>7.3</v>
      </c>
      <c r="E104" s="157">
        <f>'Hazard &amp; Exposure'!AQ103</f>
        <v>7.8</v>
      </c>
      <c r="F104" s="157">
        <f>'Hazard &amp; Exposure'!AR103</f>
        <v>7.5</v>
      </c>
      <c r="G104" s="157">
        <f>'Hazard &amp; Exposure'!AU103</f>
        <v>4.3</v>
      </c>
      <c r="H104" s="43">
        <f>'Hazard &amp; Exposure'!AV103</f>
        <v>6</v>
      </c>
      <c r="I104" s="157">
        <f>'Hazard &amp; Exposure'!AY103</f>
        <v>1.3</v>
      </c>
      <c r="J104" s="157">
        <f>'Hazard &amp; Exposure'!BB103</f>
        <v>0</v>
      </c>
      <c r="K104" s="43">
        <f>'Hazard &amp; Exposure'!BC103</f>
        <v>0.9</v>
      </c>
      <c r="L104" s="44">
        <f t="shared" si="28"/>
        <v>3.9</v>
      </c>
      <c r="M104" s="43">
        <f>'Hazard &amp; Exposure'!BD103</f>
        <v>6.3</v>
      </c>
      <c r="N104" s="44">
        <f t="shared" si="23"/>
        <v>5.8</v>
      </c>
      <c r="O104" s="155">
        <f>Vulnerability!E103</f>
        <v>8.6</v>
      </c>
      <c r="P104" s="153">
        <f>Vulnerability!H103</f>
        <v>3.9</v>
      </c>
      <c r="Q104" s="153">
        <f>Vulnerability!M103</f>
        <v>2.5</v>
      </c>
      <c r="R104" s="43">
        <f>Vulnerability!N103</f>
        <v>5.9</v>
      </c>
      <c r="S104" s="153">
        <f>Vulnerability!S103</f>
        <v>0</v>
      </c>
      <c r="T104" s="152">
        <f>Vulnerability!W103</f>
        <v>2.7</v>
      </c>
      <c r="U104" s="152">
        <f>Vulnerability!Z103</f>
        <v>3.6</v>
      </c>
      <c r="V104" s="152">
        <f>Vulnerability!AC103</f>
        <v>2.6</v>
      </c>
      <c r="W104" s="152">
        <f>Vulnerability!AI103</f>
        <v>7.9</v>
      </c>
      <c r="X104" s="153">
        <f>Vulnerability!AJ103</f>
        <v>4.7</v>
      </c>
      <c r="Y104" s="43">
        <f>Vulnerability!AK103</f>
        <v>2.7</v>
      </c>
      <c r="Z104" s="44">
        <f t="shared" si="29"/>
        <v>4.5</v>
      </c>
      <c r="AA104" s="43">
        <f>Vulnerability!AN103</f>
        <v>4.9000000000000004</v>
      </c>
      <c r="AB104" s="44">
        <f t="shared" si="24"/>
        <v>4.7</v>
      </c>
      <c r="AC104" s="168">
        <f>'Lack of Coping Capacity'!D103</f>
        <v>4.7</v>
      </c>
      <c r="AD104" s="151">
        <f>'Lack of Coping Capacity'!G103</f>
        <v>7.5</v>
      </c>
      <c r="AE104" s="43">
        <f>'Lack of Coping Capacity'!H103</f>
        <v>6.1</v>
      </c>
      <c r="AF104" s="151">
        <f>'Lack of Coping Capacity'!M103</f>
        <v>8</v>
      </c>
      <c r="AG104" s="151">
        <f>'Lack of Coping Capacity'!R103</f>
        <v>9.6</v>
      </c>
      <c r="AH104" s="151">
        <f>'Lack of Coping Capacity'!W103</f>
        <v>8.4</v>
      </c>
      <c r="AI104" s="43">
        <f>'Lack of Coping Capacity'!X103</f>
        <v>8.6999999999999993</v>
      </c>
      <c r="AJ104" s="44">
        <f t="shared" si="30"/>
        <v>7.6</v>
      </c>
      <c r="AK104" s="43">
        <f>'Lack of Coping Capacity'!Y103</f>
        <v>5.7</v>
      </c>
      <c r="AL104" s="44">
        <f t="shared" si="25"/>
        <v>6.8</v>
      </c>
      <c r="AM104" s="160">
        <f t="shared" si="26"/>
        <v>5.7</v>
      </c>
      <c r="AN104" s="186" t="str">
        <f t="shared" si="27"/>
        <v>High</v>
      </c>
      <c r="AO104" s="179">
        <f t="shared" si="31"/>
        <v>29</v>
      </c>
      <c r="AP104" s="182">
        <f>VLOOKUP($B104,'Lack of Reliability Index'!$A$2:$H$192,8,FALSE)</f>
        <v>2.7555555555555546</v>
      </c>
      <c r="AQ104" s="51">
        <f>'Imputed and missing data hidden'!BA102</f>
        <v>2</v>
      </c>
      <c r="AR104" s="180">
        <f t="shared" si="32"/>
        <v>3.9215686274509803E-2</v>
      </c>
      <c r="AS104" s="51" t="str">
        <f t="shared" si="33"/>
        <v/>
      </c>
      <c r="AT104" s="181">
        <f>'Indicator Date hidden2'!BB103</f>
        <v>0.41666666666666669</v>
      </c>
      <c r="AU104" s="187"/>
    </row>
    <row r="105" spans="1:47" ht="15.75" thickBot="1" x14ac:dyDescent="0.3">
      <c r="A105" s="130" t="s">
        <v>191</v>
      </c>
      <c r="B105" s="47" t="s">
        <v>190</v>
      </c>
      <c r="C105" s="158">
        <f>'Hazard &amp; Exposure'!AO104</f>
        <v>4.0999999999999996</v>
      </c>
      <c r="D105" s="157">
        <f>'Hazard &amp; Exposure'!AP104</f>
        <v>5.3</v>
      </c>
      <c r="E105" s="157">
        <f>'Hazard &amp; Exposure'!AQ104</f>
        <v>0</v>
      </c>
      <c r="F105" s="157">
        <f>'Hazard &amp; Exposure'!AR104</f>
        <v>0.7</v>
      </c>
      <c r="G105" s="157">
        <f>'Hazard &amp; Exposure'!AU104</f>
        <v>6.1</v>
      </c>
      <c r="H105" s="43">
        <f>'Hazard &amp; Exposure'!AV104</f>
        <v>3.6</v>
      </c>
      <c r="I105" s="157">
        <f>'Hazard &amp; Exposure'!AY104</f>
        <v>2.1</v>
      </c>
      <c r="J105" s="157">
        <f>'Hazard &amp; Exposure'!BB104</f>
        <v>0</v>
      </c>
      <c r="K105" s="43">
        <f>'Hazard &amp; Exposure'!BC104</f>
        <v>1.5</v>
      </c>
      <c r="L105" s="44">
        <f t="shared" si="28"/>
        <v>2.6</v>
      </c>
      <c r="M105" s="43">
        <f>'Hazard &amp; Exposure'!BD104</f>
        <v>5.5</v>
      </c>
      <c r="N105" s="44">
        <f t="shared" si="23"/>
        <v>4.9000000000000004</v>
      </c>
      <c r="O105" s="155">
        <f>Vulnerability!E104</f>
        <v>8.3000000000000007</v>
      </c>
      <c r="P105" s="153">
        <f>Vulnerability!H104</f>
        <v>6.8</v>
      </c>
      <c r="Q105" s="153">
        <f>Vulnerability!M104</f>
        <v>5.8</v>
      </c>
      <c r="R105" s="43">
        <f>Vulnerability!N104</f>
        <v>7.3</v>
      </c>
      <c r="S105" s="153">
        <f>Vulnerability!S104</f>
        <v>3.2</v>
      </c>
      <c r="T105" s="152">
        <f>Vulnerability!W104</f>
        <v>6.1</v>
      </c>
      <c r="U105" s="152">
        <f>Vulnerability!Z104</f>
        <v>4</v>
      </c>
      <c r="V105" s="152">
        <f>Vulnerability!AC104</f>
        <v>0.2</v>
      </c>
      <c r="W105" s="152">
        <f>Vulnerability!AI104</f>
        <v>7</v>
      </c>
      <c r="X105" s="153">
        <f>Vulnerability!AJ104</f>
        <v>4.8</v>
      </c>
      <c r="Y105" s="43">
        <f>Vulnerability!AK104</f>
        <v>4</v>
      </c>
      <c r="Z105" s="44">
        <f t="shared" si="29"/>
        <v>5.9</v>
      </c>
      <c r="AA105" s="43">
        <f>Vulnerability!AN104</f>
        <v>5.3</v>
      </c>
      <c r="AB105" s="44">
        <f t="shared" si="24"/>
        <v>5.6</v>
      </c>
      <c r="AC105" s="168">
        <f>'Lack of Coping Capacity'!D104</f>
        <v>4</v>
      </c>
      <c r="AD105" s="151">
        <f>'Lack of Coping Capacity'!G104</f>
        <v>6.7</v>
      </c>
      <c r="AE105" s="43">
        <f>'Lack of Coping Capacity'!H104</f>
        <v>5.4</v>
      </c>
      <c r="AF105" s="151">
        <f>'Lack of Coping Capacity'!M104</f>
        <v>8.1</v>
      </c>
      <c r="AG105" s="151">
        <f>'Lack of Coping Capacity'!R104</f>
        <v>5.6</v>
      </c>
      <c r="AH105" s="151">
        <f>'Lack of Coping Capacity'!W104</f>
        <v>7.9</v>
      </c>
      <c r="AI105" s="43">
        <f>'Lack of Coping Capacity'!X104</f>
        <v>7.2</v>
      </c>
      <c r="AJ105" s="44">
        <f t="shared" si="30"/>
        <v>6.4</v>
      </c>
      <c r="AK105" s="43">
        <f>'Lack of Coping Capacity'!Y104</f>
        <v>4.4000000000000004</v>
      </c>
      <c r="AL105" s="44">
        <f t="shared" si="25"/>
        <v>5.5</v>
      </c>
      <c r="AM105" s="160">
        <f t="shared" si="26"/>
        <v>5.3</v>
      </c>
      <c r="AN105" s="186" t="str">
        <f t="shared" si="27"/>
        <v>High</v>
      </c>
      <c r="AO105" s="179">
        <f t="shared" si="31"/>
        <v>44</v>
      </c>
      <c r="AP105" s="182">
        <f>VLOOKUP($B105,'Lack of Reliability Index'!$A$2:$H$192,8,FALSE)</f>
        <v>2.3466666666666667</v>
      </c>
      <c r="AQ105" s="51">
        <f>'Imputed and missing data hidden'!BA103</f>
        <v>0</v>
      </c>
      <c r="AR105" s="180">
        <f t="shared" si="32"/>
        <v>0</v>
      </c>
      <c r="AS105" s="51" t="str">
        <f t="shared" si="33"/>
        <v/>
      </c>
      <c r="AT105" s="181">
        <f>'Indicator Date hidden2'!BB104</f>
        <v>0.44</v>
      </c>
      <c r="AU105" s="187"/>
    </row>
    <row r="106" spans="1:47" ht="15.75" thickBot="1" x14ac:dyDescent="0.3">
      <c r="A106" s="130" t="s">
        <v>193</v>
      </c>
      <c r="B106" s="47" t="s">
        <v>192</v>
      </c>
      <c r="C106" s="158">
        <f>'Hazard &amp; Exposure'!AO105</f>
        <v>4.0999999999999996</v>
      </c>
      <c r="D106" s="157">
        <f>'Hazard &amp; Exposure'!AP105</f>
        <v>6.6</v>
      </c>
      <c r="E106" s="157">
        <f>'Hazard &amp; Exposure'!AQ105</f>
        <v>7.1</v>
      </c>
      <c r="F106" s="157">
        <f>'Hazard &amp; Exposure'!AR105</f>
        <v>2.9</v>
      </c>
      <c r="G106" s="157">
        <f>'Hazard &amp; Exposure'!AU105</f>
        <v>3.3</v>
      </c>
      <c r="H106" s="43">
        <f>'Hazard &amp; Exposure'!AV105</f>
        <v>5.0999999999999996</v>
      </c>
      <c r="I106" s="157">
        <f>'Hazard &amp; Exposure'!AY105</f>
        <v>1.6</v>
      </c>
      <c r="J106" s="157">
        <f>'Hazard &amp; Exposure'!BB105</f>
        <v>0</v>
      </c>
      <c r="K106" s="43">
        <f>'Hazard &amp; Exposure'!BC105</f>
        <v>1.1000000000000001</v>
      </c>
      <c r="L106" s="44">
        <f t="shared" si="28"/>
        <v>3.4</v>
      </c>
      <c r="M106" s="43">
        <f>'Hazard &amp; Exposure'!BD105</f>
        <v>4.9000000000000004</v>
      </c>
      <c r="N106" s="44">
        <f t="shared" si="23"/>
        <v>4.5999999999999996</v>
      </c>
      <c r="O106" s="155">
        <f>Vulnerability!E105</f>
        <v>2.5</v>
      </c>
      <c r="P106" s="153">
        <f>Vulnerability!H105</f>
        <v>4.5999999999999996</v>
      </c>
      <c r="Q106" s="153">
        <f>Vulnerability!M105</f>
        <v>0</v>
      </c>
      <c r="R106" s="43">
        <f>Vulnerability!N105</f>
        <v>2.4</v>
      </c>
      <c r="S106" s="153">
        <f>Vulnerability!S105</f>
        <v>5.5</v>
      </c>
      <c r="T106" s="152">
        <f>Vulnerability!W105</f>
        <v>0.9</v>
      </c>
      <c r="U106" s="152">
        <f>Vulnerability!Z105</f>
        <v>1.8</v>
      </c>
      <c r="V106" s="152">
        <f>Vulnerability!AC105</f>
        <v>0.1</v>
      </c>
      <c r="W106" s="152">
        <f>Vulnerability!AI105</f>
        <v>1.7</v>
      </c>
      <c r="X106" s="153">
        <f>Vulnerability!AJ105</f>
        <v>1.1000000000000001</v>
      </c>
      <c r="Y106" s="43">
        <f>Vulnerability!AK105</f>
        <v>3.6</v>
      </c>
      <c r="Z106" s="44">
        <f t="shared" si="29"/>
        <v>3</v>
      </c>
      <c r="AA106" s="43">
        <f>Vulnerability!AN105</f>
        <v>6</v>
      </c>
      <c r="AB106" s="44">
        <f t="shared" si="24"/>
        <v>4.7</v>
      </c>
      <c r="AC106" s="168">
        <f>'Lack of Coping Capacity'!D105</f>
        <v>2.6</v>
      </c>
      <c r="AD106" s="151">
        <f>'Lack of Coping Capacity'!G105</f>
        <v>4.3</v>
      </c>
      <c r="AE106" s="43">
        <f>'Lack of Coping Capacity'!H105</f>
        <v>3.5</v>
      </c>
      <c r="AF106" s="151">
        <f>'Lack of Coping Capacity'!M105</f>
        <v>1.8</v>
      </c>
      <c r="AG106" s="151">
        <f>'Lack of Coping Capacity'!R105</f>
        <v>2.9</v>
      </c>
      <c r="AH106" s="151">
        <f>'Lack of Coping Capacity'!W105</f>
        <v>3.7</v>
      </c>
      <c r="AI106" s="43">
        <f>'Lack of Coping Capacity'!X105</f>
        <v>2.8</v>
      </c>
      <c r="AJ106" s="44">
        <f t="shared" si="30"/>
        <v>3.2</v>
      </c>
      <c r="AK106" s="43">
        <f>'Lack of Coping Capacity'!Y105</f>
        <v>0</v>
      </c>
      <c r="AL106" s="44">
        <f t="shared" si="25"/>
        <v>1.7</v>
      </c>
      <c r="AM106" s="160">
        <f t="shared" si="26"/>
        <v>3.3</v>
      </c>
      <c r="AN106" s="186" t="str">
        <f t="shared" si="27"/>
        <v>Low</v>
      </c>
      <c r="AO106" s="179">
        <f t="shared" si="31"/>
        <v>120</v>
      </c>
      <c r="AP106" s="182">
        <f>VLOOKUP($B106,'Lack of Reliability Index'!$A$2:$H$192,8,FALSE)</f>
        <v>2.33469387755102</v>
      </c>
      <c r="AQ106" s="51">
        <f>'Imputed and missing data hidden'!BA104</f>
        <v>1</v>
      </c>
      <c r="AR106" s="180">
        <f t="shared" si="32"/>
        <v>1.9607843137254902E-2</v>
      </c>
      <c r="AS106" s="51" t="str">
        <f t="shared" si="33"/>
        <v/>
      </c>
      <c r="AT106" s="181">
        <f>'Indicator Date hidden2'!BB105</f>
        <v>0.38775510204081631</v>
      </c>
      <c r="AU106" s="187"/>
    </row>
    <row r="107" spans="1:47" ht="15.75" thickBot="1" x14ac:dyDescent="0.3">
      <c r="A107" s="130" t="s">
        <v>195</v>
      </c>
      <c r="B107" s="47" t="s">
        <v>194</v>
      </c>
      <c r="C107" s="158">
        <f>'Hazard &amp; Exposure'!AO106</f>
        <v>0.1</v>
      </c>
      <c r="D107" s="157">
        <f>'Hazard &amp; Exposure'!AP106</f>
        <v>0.1</v>
      </c>
      <c r="E107" s="157">
        <f>'Hazard &amp; Exposure'!AQ106</f>
        <v>9</v>
      </c>
      <c r="F107" s="157">
        <f>'Hazard &amp; Exposure'!AR106</f>
        <v>0</v>
      </c>
      <c r="G107" s="157">
        <f>'Hazard &amp; Exposure'!AU106</f>
        <v>0</v>
      </c>
      <c r="H107" s="43">
        <f>'Hazard &amp; Exposure'!AV106</f>
        <v>3.2</v>
      </c>
      <c r="I107" s="157">
        <f>'Hazard &amp; Exposure'!AY106</f>
        <v>0.1</v>
      </c>
      <c r="J107" s="157">
        <f>'Hazard &amp; Exposure'!BB106</f>
        <v>0</v>
      </c>
      <c r="K107" s="43">
        <f>'Hazard &amp; Exposure'!BC106</f>
        <v>0.1</v>
      </c>
      <c r="L107" s="44">
        <f t="shared" si="28"/>
        <v>1.8</v>
      </c>
      <c r="M107" s="43">
        <f>'Hazard &amp; Exposure'!BD106</f>
        <v>3.3</v>
      </c>
      <c r="N107" s="44">
        <f t="shared" si="23"/>
        <v>2.9</v>
      </c>
      <c r="O107" s="155">
        <f>Vulnerability!E106</f>
        <v>3.5</v>
      </c>
      <c r="P107" s="153">
        <f>Vulnerability!H106</f>
        <v>3.6</v>
      </c>
      <c r="Q107" s="153">
        <f>Vulnerability!M106</f>
        <v>0.9</v>
      </c>
      <c r="R107" s="43">
        <f>Vulnerability!N106</f>
        <v>2.9</v>
      </c>
      <c r="S107" s="153">
        <f>Vulnerability!S106</f>
        <v>0</v>
      </c>
      <c r="T107" s="152">
        <f>Vulnerability!W106</f>
        <v>0.6</v>
      </c>
      <c r="U107" s="152">
        <f>Vulnerability!Z106</f>
        <v>2.4</v>
      </c>
      <c r="V107" s="152">
        <f>Vulnerability!AC106</f>
        <v>0</v>
      </c>
      <c r="W107" s="152">
        <f>Vulnerability!AI106</f>
        <v>3</v>
      </c>
      <c r="X107" s="153">
        <f>Vulnerability!AJ106</f>
        <v>1.6</v>
      </c>
      <c r="Y107" s="43">
        <f>Vulnerability!AK106</f>
        <v>0.8</v>
      </c>
      <c r="Z107" s="44">
        <f t="shared" si="29"/>
        <v>1.9</v>
      </c>
      <c r="AA107" s="43">
        <f>Vulnerability!AN106</f>
        <v>2.6</v>
      </c>
      <c r="AB107" s="44">
        <f t="shared" si="24"/>
        <v>2.2999999999999998</v>
      </c>
      <c r="AC107" s="168">
        <f>'Lack of Coping Capacity'!D106</f>
        <v>5.8</v>
      </c>
      <c r="AD107" s="151">
        <f>'Lack of Coping Capacity'!G106</f>
        <v>6.2</v>
      </c>
      <c r="AE107" s="43">
        <f>'Lack of Coping Capacity'!H106</f>
        <v>6</v>
      </c>
      <c r="AF107" s="151">
        <f>'Lack of Coping Capacity'!M106</f>
        <v>1.2</v>
      </c>
      <c r="AG107" s="151">
        <f>'Lack of Coping Capacity'!R106</f>
        <v>0.2</v>
      </c>
      <c r="AH107" s="151">
        <f>'Lack of Coping Capacity'!W106</f>
        <v>3.1</v>
      </c>
      <c r="AI107" s="43">
        <f>'Lack of Coping Capacity'!X106</f>
        <v>1.5</v>
      </c>
      <c r="AJ107" s="44">
        <f t="shared" si="30"/>
        <v>4.0999999999999996</v>
      </c>
      <c r="AK107" s="43">
        <f>'Lack of Coping Capacity'!Y106</f>
        <v>3.7</v>
      </c>
      <c r="AL107" s="44">
        <f t="shared" si="25"/>
        <v>3.9</v>
      </c>
      <c r="AM107" s="160">
        <f t="shared" si="26"/>
        <v>3</v>
      </c>
      <c r="AN107" s="186" t="str">
        <f t="shared" si="27"/>
        <v>Low</v>
      </c>
      <c r="AO107" s="179">
        <f t="shared" si="31"/>
        <v>137</v>
      </c>
      <c r="AP107" s="182">
        <f>VLOOKUP($B107,'Lack of Reliability Index'!$A$2:$H$192,8,FALSE)</f>
        <v>4.5333333333333323</v>
      </c>
      <c r="AQ107" s="51">
        <f>'Imputed and missing data hidden'!BA105</f>
        <v>2</v>
      </c>
      <c r="AR107" s="180">
        <f t="shared" si="32"/>
        <v>3.9215686274509803E-2</v>
      </c>
      <c r="AS107" s="51" t="str">
        <f t="shared" si="33"/>
        <v/>
      </c>
      <c r="AT107" s="181">
        <f>'Indicator Date hidden2'!BB106</f>
        <v>0.75</v>
      </c>
      <c r="AU107" s="187"/>
    </row>
    <row r="108" spans="1:47" ht="15.75" thickBot="1" x14ac:dyDescent="0.3">
      <c r="A108" s="130" t="s">
        <v>197</v>
      </c>
      <c r="B108" s="47" t="s">
        <v>196</v>
      </c>
      <c r="C108" s="158">
        <f>'Hazard &amp; Exposure'!AO107</f>
        <v>0.1</v>
      </c>
      <c r="D108" s="157">
        <f>'Hazard &amp; Exposure'!AP107</f>
        <v>7</v>
      </c>
      <c r="E108" s="157">
        <f>'Hazard &amp; Exposure'!AQ107</f>
        <v>0</v>
      </c>
      <c r="F108" s="157">
        <f>'Hazard &amp; Exposure'!AR107</f>
        <v>0</v>
      </c>
      <c r="G108" s="157">
        <f>'Hazard &amp; Exposure'!AU107</f>
        <v>5.0999999999999996</v>
      </c>
      <c r="H108" s="43">
        <f>'Hazard &amp; Exposure'!AV107</f>
        <v>3.1</v>
      </c>
      <c r="I108" s="157">
        <f>'Hazard &amp; Exposure'!AY107</f>
        <v>10</v>
      </c>
      <c r="J108" s="157">
        <f>'Hazard &amp; Exposure'!BB107</f>
        <v>8</v>
      </c>
      <c r="K108" s="43">
        <f>'Hazard &amp; Exposure'!BC107</f>
        <v>8</v>
      </c>
      <c r="L108" s="44">
        <f t="shared" si="28"/>
        <v>6.1</v>
      </c>
      <c r="M108" s="43">
        <f>'Hazard &amp; Exposure'!BD107</f>
        <v>6.5</v>
      </c>
      <c r="N108" s="44">
        <f t="shared" si="23"/>
        <v>6.4</v>
      </c>
      <c r="O108" s="155">
        <f>Vulnerability!E107</f>
        <v>9</v>
      </c>
      <c r="P108" s="153">
        <f>Vulnerability!H107</f>
        <v>5.6</v>
      </c>
      <c r="Q108" s="153">
        <f>Vulnerability!M107</f>
        <v>4</v>
      </c>
      <c r="R108" s="43">
        <f>Vulnerability!N107</f>
        <v>6.9</v>
      </c>
      <c r="S108" s="153">
        <f>Vulnerability!S107</f>
        <v>6.3</v>
      </c>
      <c r="T108" s="152">
        <f>Vulnerability!W107</f>
        <v>3.6</v>
      </c>
      <c r="U108" s="152">
        <f>Vulnerability!Z107</f>
        <v>7.4</v>
      </c>
      <c r="V108" s="152">
        <f>Vulnerability!AC107</f>
        <v>0</v>
      </c>
      <c r="W108" s="152">
        <f>Vulnerability!AI107</f>
        <v>2.4</v>
      </c>
      <c r="X108" s="153">
        <f>Vulnerability!AJ107</f>
        <v>3.9</v>
      </c>
      <c r="Y108" s="43">
        <f>Vulnerability!AK107</f>
        <v>5.2</v>
      </c>
      <c r="Z108" s="44">
        <f t="shared" si="29"/>
        <v>6.1</v>
      </c>
      <c r="AA108" s="43">
        <f>Vulnerability!AN107</f>
        <v>4.4000000000000004</v>
      </c>
      <c r="AB108" s="44">
        <f t="shared" si="24"/>
        <v>5.3</v>
      </c>
      <c r="AC108" s="168">
        <f>'Lack of Coping Capacity'!D107</f>
        <v>4.9000000000000004</v>
      </c>
      <c r="AD108" s="151">
        <f>'Lack of Coping Capacity'!G107</f>
        <v>7</v>
      </c>
      <c r="AE108" s="43">
        <f>'Lack of Coping Capacity'!H107</f>
        <v>6</v>
      </c>
      <c r="AF108" s="151">
        <f>'Lack of Coping Capacity'!M107</f>
        <v>7.4</v>
      </c>
      <c r="AG108" s="151">
        <f>'Lack of Coping Capacity'!R107</f>
        <v>7.4</v>
      </c>
      <c r="AH108" s="151">
        <f>'Lack of Coping Capacity'!W107</f>
        <v>8.1</v>
      </c>
      <c r="AI108" s="43">
        <f>'Lack of Coping Capacity'!X107</f>
        <v>7.6</v>
      </c>
      <c r="AJ108" s="44">
        <f t="shared" si="30"/>
        <v>6.9</v>
      </c>
      <c r="AK108" s="43">
        <f>'Lack of Coping Capacity'!Y107</f>
        <v>6</v>
      </c>
      <c r="AL108" s="44">
        <f t="shared" si="25"/>
        <v>6.5</v>
      </c>
      <c r="AM108" s="160">
        <f t="shared" si="26"/>
        <v>6</v>
      </c>
      <c r="AN108" s="186" t="str">
        <f t="shared" si="27"/>
        <v>High</v>
      </c>
      <c r="AO108" s="179">
        <f t="shared" si="31"/>
        <v>15</v>
      </c>
      <c r="AP108" s="182">
        <f>VLOOKUP($B108,'Lack of Reliability Index'!$A$2:$H$192,8,FALSE)</f>
        <v>3.5294117647058831</v>
      </c>
      <c r="AQ108" s="51">
        <f>'Imputed and missing data hidden'!BA106</f>
        <v>0</v>
      </c>
      <c r="AR108" s="180">
        <f t="shared" si="32"/>
        <v>0</v>
      </c>
      <c r="AS108" s="51" t="str">
        <f t="shared" si="33"/>
        <v>YES</v>
      </c>
      <c r="AT108" s="181">
        <f>'Indicator Date hidden2'!BB107</f>
        <v>0.52941176470588236</v>
      </c>
      <c r="AU108" s="187"/>
    </row>
    <row r="109" spans="1:47" ht="15.75" thickBot="1" x14ac:dyDescent="0.3">
      <c r="A109" s="130" t="s">
        <v>199</v>
      </c>
      <c r="B109" s="47" t="s">
        <v>198</v>
      </c>
      <c r="C109" s="158">
        <f>'Hazard &amp; Exposure'!AO108</f>
        <v>0.1</v>
      </c>
      <c r="D109" s="157">
        <f>'Hazard &amp; Exposure'!AP108</f>
        <v>0.1</v>
      </c>
      <c r="E109" s="157">
        <f>'Hazard &amp; Exposure'!AQ108</f>
        <v>7.7</v>
      </c>
      <c r="F109" s="157">
        <f>'Hazard &amp; Exposure'!AR108</f>
        <v>0</v>
      </c>
      <c r="G109" s="157">
        <f>'Hazard &amp; Exposure'!AU108</f>
        <v>0</v>
      </c>
      <c r="H109" s="43">
        <f>'Hazard &amp; Exposure'!AV108</f>
        <v>2.4</v>
      </c>
      <c r="I109" s="157">
        <f>'Hazard &amp; Exposure'!AY108</f>
        <v>0</v>
      </c>
      <c r="J109" s="157">
        <f>'Hazard &amp; Exposure'!BB108</f>
        <v>0</v>
      </c>
      <c r="K109" s="43">
        <f>'Hazard &amp; Exposure'!BC108</f>
        <v>0</v>
      </c>
      <c r="L109" s="44">
        <f t="shared" si="28"/>
        <v>1.3</v>
      </c>
      <c r="M109" s="43">
        <f>'Hazard &amp; Exposure'!BD108</f>
        <v>4</v>
      </c>
      <c r="N109" s="44">
        <f t="shared" si="23"/>
        <v>3.4</v>
      </c>
      <c r="O109" s="155">
        <f>Vulnerability!E108</f>
        <v>1.4</v>
      </c>
      <c r="P109" s="153">
        <f>Vulnerability!H108</f>
        <v>2.9</v>
      </c>
      <c r="Q109" s="153">
        <f>Vulnerability!M108</f>
        <v>0</v>
      </c>
      <c r="R109" s="43">
        <f>Vulnerability!N108</f>
        <v>1.4</v>
      </c>
      <c r="S109" s="153">
        <f>Vulnerability!S108</f>
        <v>4.7</v>
      </c>
      <c r="T109" s="152">
        <f>Vulnerability!W108</f>
        <v>0.2</v>
      </c>
      <c r="U109" s="152">
        <f>Vulnerability!Z108</f>
        <v>0.5</v>
      </c>
      <c r="V109" s="152">
        <f>Vulnerability!AC108</f>
        <v>0</v>
      </c>
      <c r="W109" s="152">
        <f>Vulnerability!AI108</f>
        <v>1.5</v>
      </c>
      <c r="X109" s="153">
        <f>Vulnerability!AJ108</f>
        <v>0.6</v>
      </c>
      <c r="Y109" s="43">
        <f>Vulnerability!AK108</f>
        <v>2.9</v>
      </c>
      <c r="Z109" s="44">
        <f t="shared" si="29"/>
        <v>2.2000000000000002</v>
      </c>
      <c r="AA109" s="43">
        <f>Vulnerability!AN108</f>
        <v>6.6</v>
      </c>
      <c r="AB109" s="44">
        <f t="shared" si="24"/>
        <v>4.8</v>
      </c>
      <c r="AC109" s="168" t="str">
        <f>'Lack of Coping Capacity'!D108</f>
        <v>x</v>
      </c>
      <c r="AD109" s="151">
        <f>'Lack of Coping Capacity'!G108</f>
        <v>3.8</v>
      </c>
      <c r="AE109" s="43">
        <f>'Lack of Coping Capacity'!H108</f>
        <v>3.8</v>
      </c>
      <c r="AF109" s="151">
        <f>'Lack of Coping Capacity'!M108</f>
        <v>1.9</v>
      </c>
      <c r="AG109" s="151">
        <f>'Lack of Coping Capacity'!R108</f>
        <v>0</v>
      </c>
      <c r="AH109" s="151">
        <f>'Lack of Coping Capacity'!W108</f>
        <v>0.5</v>
      </c>
      <c r="AI109" s="43">
        <f>'Lack of Coping Capacity'!X108</f>
        <v>0.8</v>
      </c>
      <c r="AJ109" s="44">
        <f t="shared" si="30"/>
        <v>2.4</v>
      </c>
      <c r="AK109" s="43">
        <f>'Lack of Coping Capacity'!Y108</f>
        <v>2.1</v>
      </c>
      <c r="AL109" s="44">
        <f t="shared" si="25"/>
        <v>2.2999999999999998</v>
      </c>
      <c r="AM109" s="160">
        <f t="shared" si="26"/>
        <v>3.3</v>
      </c>
      <c r="AN109" s="186" t="str">
        <f t="shared" si="27"/>
        <v>Low</v>
      </c>
      <c r="AO109" s="179">
        <f t="shared" si="31"/>
        <v>120</v>
      </c>
      <c r="AP109" s="182">
        <f>VLOOKUP($B109,'Lack of Reliability Index'!$A$2:$H$192,8,FALSE)</f>
        <v>2.084848484848485</v>
      </c>
      <c r="AQ109" s="51">
        <f>'Imputed and missing data hidden'!BA107</f>
        <v>6</v>
      </c>
      <c r="AR109" s="180">
        <f t="shared" si="32"/>
        <v>0.11764705882352941</v>
      </c>
      <c r="AS109" s="51" t="str">
        <f t="shared" si="33"/>
        <v/>
      </c>
      <c r="AT109" s="181">
        <f>'Indicator Date hidden2'!BB108</f>
        <v>9.0909090909090912E-2</v>
      </c>
      <c r="AU109" s="187"/>
    </row>
    <row r="110" spans="1:47" s="3" customFormat="1" ht="15.75" thickBot="1" x14ac:dyDescent="0.3">
      <c r="A110" s="130" t="s">
        <v>201</v>
      </c>
      <c r="B110" s="47" t="s">
        <v>200</v>
      </c>
      <c r="C110" s="158">
        <f>'Hazard &amp; Exposure'!AO109</f>
        <v>0.1</v>
      </c>
      <c r="D110" s="157">
        <f>'Hazard &amp; Exposure'!AP109</f>
        <v>0.1</v>
      </c>
      <c r="E110" s="157">
        <f>'Hazard &amp; Exposure'!AQ109</f>
        <v>8.6</v>
      </c>
      <c r="F110" s="157">
        <f>'Hazard &amp; Exposure'!AR109</f>
        <v>0.4</v>
      </c>
      <c r="G110" s="157">
        <f>'Hazard &amp; Exposure'!AU109</f>
        <v>3.6</v>
      </c>
      <c r="H110" s="43">
        <f>'Hazard &amp; Exposure'!AV109</f>
        <v>3.6</v>
      </c>
      <c r="I110" s="157">
        <f>'Hazard &amp; Exposure'!AY109</f>
        <v>3</v>
      </c>
      <c r="J110" s="157">
        <f>'Hazard &amp; Exposure'!BB109</f>
        <v>0</v>
      </c>
      <c r="K110" s="43">
        <f>'Hazard &amp; Exposure'!BC109</f>
        <v>2.1</v>
      </c>
      <c r="L110" s="44">
        <f t="shared" si="28"/>
        <v>2.9</v>
      </c>
      <c r="M110" s="43">
        <f>'Hazard &amp; Exposure'!BD109</f>
        <v>3.4</v>
      </c>
      <c r="N110" s="44">
        <f t="shared" si="23"/>
        <v>3.3</v>
      </c>
      <c r="O110" s="155">
        <f>Vulnerability!E109</f>
        <v>5.8</v>
      </c>
      <c r="P110" s="153" t="str">
        <f>Vulnerability!H109</f>
        <v>x</v>
      </c>
      <c r="Q110" s="153">
        <f>Vulnerability!M109</f>
        <v>6.6</v>
      </c>
      <c r="R110" s="43">
        <f>Vulnerability!N109</f>
        <v>6.1</v>
      </c>
      <c r="S110" s="153">
        <f>Vulnerability!S109</f>
        <v>0</v>
      </c>
      <c r="T110" s="152">
        <f>Vulnerability!W109</f>
        <v>7.7</v>
      </c>
      <c r="U110" s="152">
        <f>Vulnerability!Z109</f>
        <v>2.8</v>
      </c>
      <c r="V110" s="152">
        <f>Vulnerability!AC109</f>
        <v>9.9</v>
      </c>
      <c r="W110" s="152">
        <f>Vulnerability!AI109</f>
        <v>5</v>
      </c>
      <c r="X110" s="153">
        <f>Vulnerability!AJ109</f>
        <v>7.3</v>
      </c>
      <c r="Y110" s="43">
        <f>Vulnerability!AK109</f>
        <v>4.5999999999999996</v>
      </c>
      <c r="Z110" s="44">
        <f t="shared" si="29"/>
        <v>5.4</v>
      </c>
      <c r="AA110" s="43">
        <f>Vulnerability!AN109</f>
        <v>3.5</v>
      </c>
      <c r="AB110" s="44">
        <f t="shared" si="24"/>
        <v>4.5</v>
      </c>
      <c r="AC110" s="168">
        <f>'Lack of Coping Capacity'!D109</f>
        <v>7.3</v>
      </c>
      <c r="AD110" s="151">
        <f>'Lack of Coping Capacity'!G109</f>
        <v>8.1</v>
      </c>
      <c r="AE110" s="43">
        <f>'Lack of Coping Capacity'!H109</f>
        <v>7.7</v>
      </c>
      <c r="AF110" s="151">
        <f>'Lack of Coping Capacity'!M109</f>
        <v>4.5</v>
      </c>
      <c r="AG110" s="151">
        <f>'Lack of Coping Capacity'!R109</f>
        <v>1.2</v>
      </c>
      <c r="AH110" s="151">
        <f>'Lack of Coping Capacity'!W109</f>
        <v>7.4</v>
      </c>
      <c r="AI110" s="43">
        <f>'Lack of Coping Capacity'!X109</f>
        <v>4.4000000000000004</v>
      </c>
      <c r="AJ110" s="44">
        <f t="shared" si="30"/>
        <v>6.3</v>
      </c>
      <c r="AK110" s="43">
        <f>'Lack of Coping Capacity'!Y109</f>
        <v>4.3</v>
      </c>
      <c r="AL110" s="44">
        <f t="shared" si="25"/>
        <v>5.4</v>
      </c>
      <c r="AM110" s="160">
        <f t="shared" si="26"/>
        <v>4.3</v>
      </c>
      <c r="AN110" s="186" t="str">
        <f t="shared" si="27"/>
        <v>Medium</v>
      </c>
      <c r="AO110" s="179">
        <f t="shared" si="31"/>
        <v>72</v>
      </c>
      <c r="AP110" s="182">
        <f>VLOOKUP($B110,'Lack of Reliability Index'!$A$2:$H$192,8,FALSE)</f>
        <v>6.4</v>
      </c>
      <c r="AQ110" s="51">
        <f>'Imputed and missing data hidden'!BA108</f>
        <v>13</v>
      </c>
      <c r="AR110" s="180">
        <f t="shared" si="32"/>
        <v>0.25490196078431371</v>
      </c>
      <c r="AS110" s="51" t="str">
        <f t="shared" si="33"/>
        <v/>
      </c>
      <c r="AT110" s="181">
        <f>'Indicator Date hidden2'!BB109</f>
        <v>0.55000000000000004</v>
      </c>
      <c r="AU110" s="187"/>
    </row>
    <row r="111" spans="1:47" ht="15.75" thickBot="1" x14ac:dyDescent="0.3">
      <c r="A111" s="130" t="s">
        <v>203</v>
      </c>
      <c r="B111" s="47" t="s">
        <v>202</v>
      </c>
      <c r="C111" s="158">
        <f>'Hazard &amp; Exposure'!AO110</f>
        <v>0.1</v>
      </c>
      <c r="D111" s="157">
        <f>'Hazard &amp; Exposure'!AP110</f>
        <v>8.5</v>
      </c>
      <c r="E111" s="157">
        <f>'Hazard &amp; Exposure'!AQ110</f>
        <v>4.7</v>
      </c>
      <c r="F111" s="157">
        <f>'Hazard &amp; Exposure'!AR110</f>
        <v>0</v>
      </c>
      <c r="G111" s="157">
        <f>'Hazard &amp; Exposure'!AU110</f>
        <v>8.6999999999999993</v>
      </c>
      <c r="H111" s="43">
        <f>'Hazard &amp; Exposure'!AV110</f>
        <v>5.6</v>
      </c>
      <c r="I111" s="157">
        <f>'Hazard &amp; Exposure'!AY110</f>
        <v>7.1</v>
      </c>
      <c r="J111" s="157">
        <f>'Hazard &amp; Exposure'!BB110</f>
        <v>0</v>
      </c>
      <c r="K111" s="43">
        <f>'Hazard &amp; Exposure'!BC110</f>
        <v>5</v>
      </c>
      <c r="L111" s="44">
        <f t="shared" si="28"/>
        <v>5.3</v>
      </c>
      <c r="M111" s="43">
        <f>'Hazard &amp; Exposure'!BD110</f>
        <v>5.3</v>
      </c>
      <c r="N111" s="44">
        <f t="shared" si="23"/>
        <v>5.3</v>
      </c>
      <c r="O111" s="155">
        <f>Vulnerability!E110</f>
        <v>8.1</v>
      </c>
      <c r="P111" s="153">
        <f>Vulnerability!H110</f>
        <v>5.2</v>
      </c>
      <c r="Q111" s="153">
        <f>Vulnerability!M110</f>
        <v>2.8</v>
      </c>
      <c r="R111" s="43">
        <f>Vulnerability!N110</f>
        <v>6.1</v>
      </c>
      <c r="S111" s="153">
        <f>Vulnerability!S110</f>
        <v>6.5</v>
      </c>
      <c r="T111" s="152">
        <f>Vulnerability!W110</f>
        <v>2.8</v>
      </c>
      <c r="U111" s="152">
        <f>Vulnerability!Z110</f>
        <v>5.3</v>
      </c>
      <c r="V111" s="152">
        <f>Vulnerability!AC110</f>
        <v>10</v>
      </c>
      <c r="W111" s="152">
        <f>Vulnerability!AI110</f>
        <v>3.6</v>
      </c>
      <c r="X111" s="153">
        <f>Vulnerability!AJ110</f>
        <v>6.6</v>
      </c>
      <c r="Y111" s="43">
        <f>Vulnerability!AK110</f>
        <v>6.6</v>
      </c>
      <c r="Z111" s="44">
        <f t="shared" si="29"/>
        <v>6.4</v>
      </c>
      <c r="AA111" s="43">
        <f>Vulnerability!AN110</f>
        <v>3.8</v>
      </c>
      <c r="AB111" s="44">
        <f t="shared" si="24"/>
        <v>5.2</v>
      </c>
      <c r="AC111" s="168">
        <f>'Lack of Coping Capacity'!D110</f>
        <v>4.8</v>
      </c>
      <c r="AD111" s="151">
        <f>'Lack of Coping Capacity'!G110</f>
        <v>6.9</v>
      </c>
      <c r="AE111" s="43">
        <f>'Lack of Coping Capacity'!H110</f>
        <v>5.9</v>
      </c>
      <c r="AF111" s="151">
        <f>'Lack of Coping Capacity'!M110</f>
        <v>7</v>
      </c>
      <c r="AG111" s="151">
        <f>'Lack of Coping Capacity'!R110</f>
        <v>8.4</v>
      </c>
      <c r="AH111" s="151">
        <f>'Lack of Coping Capacity'!W110</f>
        <v>8.4</v>
      </c>
      <c r="AI111" s="43">
        <f>'Lack of Coping Capacity'!X110</f>
        <v>7.9</v>
      </c>
      <c r="AJ111" s="44">
        <f t="shared" si="30"/>
        <v>7</v>
      </c>
      <c r="AK111" s="43">
        <f>'Lack of Coping Capacity'!Y110</f>
        <v>6.8</v>
      </c>
      <c r="AL111" s="44">
        <f t="shared" si="25"/>
        <v>6.9</v>
      </c>
      <c r="AM111" s="160">
        <f t="shared" si="26"/>
        <v>5.8</v>
      </c>
      <c r="AN111" s="186" t="str">
        <f t="shared" si="27"/>
        <v>High</v>
      </c>
      <c r="AO111" s="179">
        <f t="shared" si="31"/>
        <v>21</v>
      </c>
      <c r="AP111" s="182">
        <f>VLOOKUP($B111,'Lack of Reliability Index'!$A$2:$H$192,8,FALSE)</f>
        <v>2.2400000000000011</v>
      </c>
      <c r="AQ111" s="51">
        <f>'Imputed and missing data hidden'!BA109</f>
        <v>0</v>
      </c>
      <c r="AR111" s="180">
        <f t="shared" si="32"/>
        <v>0</v>
      </c>
      <c r="AS111" s="51" t="str">
        <f t="shared" si="33"/>
        <v/>
      </c>
      <c r="AT111" s="181">
        <f>'Indicator Date hidden2'!BB110</f>
        <v>0.42</v>
      </c>
      <c r="AU111" s="187"/>
    </row>
    <row r="112" spans="1:47" ht="15.75" thickBot="1" x14ac:dyDescent="0.3">
      <c r="A112" s="130" t="s">
        <v>205</v>
      </c>
      <c r="B112" s="47" t="s">
        <v>204</v>
      </c>
      <c r="C112" s="158">
        <f>'Hazard &amp; Exposure'!AO111</f>
        <v>0.1</v>
      </c>
      <c r="D112" s="157">
        <f>'Hazard &amp; Exposure'!AP111</f>
        <v>0.1</v>
      </c>
      <c r="E112" s="157">
        <f>'Hazard &amp; Exposure'!AQ111</f>
        <v>6.8</v>
      </c>
      <c r="F112" s="157">
        <f>'Hazard &amp; Exposure'!AR111</f>
        <v>7</v>
      </c>
      <c r="G112" s="157">
        <f>'Hazard &amp; Exposure'!AU111</f>
        <v>1.3</v>
      </c>
      <c r="H112" s="43">
        <f>'Hazard &amp; Exposure'!AV111</f>
        <v>3.8</v>
      </c>
      <c r="I112" s="157">
        <f>'Hazard &amp; Exposure'!AY111</f>
        <v>0.1</v>
      </c>
      <c r="J112" s="157">
        <f>'Hazard &amp; Exposure'!BB111</f>
        <v>0</v>
      </c>
      <c r="K112" s="43">
        <f>'Hazard &amp; Exposure'!BC111</f>
        <v>0.1</v>
      </c>
      <c r="L112" s="44">
        <f t="shared" si="28"/>
        <v>2.1</v>
      </c>
      <c r="M112" s="43">
        <f>'Hazard &amp; Exposure'!BD111</f>
        <v>3.8</v>
      </c>
      <c r="N112" s="44">
        <f t="shared" si="23"/>
        <v>3.4</v>
      </c>
      <c r="O112" s="155">
        <f>Vulnerability!E111</f>
        <v>2.6</v>
      </c>
      <c r="P112" s="153">
        <f>Vulnerability!H111</f>
        <v>3.9</v>
      </c>
      <c r="Q112" s="153">
        <f>Vulnerability!M111</f>
        <v>0.5</v>
      </c>
      <c r="R112" s="43">
        <f>Vulnerability!N111</f>
        <v>2.4</v>
      </c>
      <c r="S112" s="153">
        <f>Vulnerability!S111</f>
        <v>0</v>
      </c>
      <c r="T112" s="152">
        <f>Vulnerability!W111</f>
        <v>1.1000000000000001</v>
      </c>
      <c r="U112" s="152">
        <f>Vulnerability!Z111</f>
        <v>1.1000000000000001</v>
      </c>
      <c r="V112" s="152">
        <f>Vulnerability!AC111</f>
        <v>0.8</v>
      </c>
      <c r="W112" s="152">
        <f>Vulnerability!AI111</f>
        <v>2.6</v>
      </c>
      <c r="X112" s="153">
        <f>Vulnerability!AJ111</f>
        <v>1.4</v>
      </c>
      <c r="Y112" s="43">
        <f>Vulnerability!AK111</f>
        <v>0.7</v>
      </c>
      <c r="Z112" s="44">
        <f t="shared" si="29"/>
        <v>1.6</v>
      </c>
      <c r="AA112" s="43">
        <f>Vulnerability!AN111</f>
        <v>5.2</v>
      </c>
      <c r="AB112" s="44">
        <f t="shared" si="24"/>
        <v>3.6</v>
      </c>
      <c r="AC112" s="168">
        <f>'Lack of Coping Capacity'!D111</f>
        <v>3.3</v>
      </c>
      <c r="AD112" s="151">
        <f>'Lack of Coping Capacity'!G111</f>
        <v>4.0999999999999996</v>
      </c>
      <c r="AE112" s="43">
        <f>'Lack of Coping Capacity'!H111</f>
        <v>3.7</v>
      </c>
      <c r="AF112" s="151">
        <f>'Lack of Coping Capacity'!M111</f>
        <v>2.5</v>
      </c>
      <c r="AG112" s="151">
        <f>'Lack of Coping Capacity'!R111</f>
        <v>0.3</v>
      </c>
      <c r="AH112" s="151">
        <f>'Lack of Coping Capacity'!W111</f>
        <v>2.9</v>
      </c>
      <c r="AI112" s="43">
        <f>'Lack of Coping Capacity'!X111</f>
        <v>1.9</v>
      </c>
      <c r="AJ112" s="44">
        <f t="shared" si="30"/>
        <v>2.8</v>
      </c>
      <c r="AK112" s="43">
        <f>'Lack of Coping Capacity'!Y111</f>
        <v>2.9</v>
      </c>
      <c r="AL112" s="44">
        <f t="shared" si="25"/>
        <v>2.9</v>
      </c>
      <c r="AM112" s="160">
        <f t="shared" si="26"/>
        <v>3.3</v>
      </c>
      <c r="AN112" s="186" t="str">
        <f t="shared" si="27"/>
        <v>Low</v>
      </c>
      <c r="AO112" s="179">
        <f t="shared" si="31"/>
        <v>120</v>
      </c>
      <c r="AP112" s="182">
        <f>VLOOKUP($B112,'Lack of Reliability Index'!$A$2:$H$192,8,FALSE)</f>
        <v>1.8782608695652172</v>
      </c>
      <c r="AQ112" s="51">
        <f>'Imputed and missing data hidden'!BA110</f>
        <v>4</v>
      </c>
      <c r="AR112" s="180">
        <f t="shared" si="32"/>
        <v>7.8431372549019607E-2</v>
      </c>
      <c r="AS112" s="51" t="str">
        <f t="shared" si="33"/>
        <v/>
      </c>
      <c r="AT112" s="181">
        <f>'Indicator Date hidden2'!BB111</f>
        <v>0.15217391304347827</v>
      </c>
      <c r="AU112" s="187"/>
    </row>
    <row r="113" spans="1:47" ht="15.75" thickBot="1" x14ac:dyDescent="0.3">
      <c r="A113" s="130" t="s">
        <v>207</v>
      </c>
      <c r="B113" s="47" t="s">
        <v>206</v>
      </c>
      <c r="C113" s="158">
        <f>'Hazard &amp; Exposure'!AO112</f>
        <v>8.5</v>
      </c>
      <c r="D113" s="157">
        <f>'Hazard &amp; Exposure'!AP112</f>
        <v>7.2</v>
      </c>
      <c r="E113" s="157">
        <f>'Hazard &amp; Exposure'!AQ112</f>
        <v>6.6</v>
      </c>
      <c r="F113" s="157">
        <f>'Hazard &amp; Exposure'!AR112</f>
        <v>7.7</v>
      </c>
      <c r="G113" s="157">
        <f>'Hazard &amp; Exposure'!AU112</f>
        <v>3.9</v>
      </c>
      <c r="H113" s="43">
        <f>'Hazard &amp; Exposure'!AV112</f>
        <v>7</v>
      </c>
      <c r="I113" s="157">
        <f>'Hazard &amp; Exposure'!AY112</f>
        <v>9.6</v>
      </c>
      <c r="J113" s="157">
        <f>'Hazard &amp; Exposure'!BB112</f>
        <v>9</v>
      </c>
      <c r="K113" s="43">
        <f>'Hazard &amp; Exposure'!BC112</f>
        <v>9</v>
      </c>
      <c r="L113" s="44">
        <f t="shared" si="28"/>
        <v>8.1999999999999993</v>
      </c>
      <c r="M113" s="43">
        <f>'Hazard &amp; Exposure'!BD112</f>
        <v>4</v>
      </c>
      <c r="N113" s="44">
        <f t="shared" si="23"/>
        <v>5.4</v>
      </c>
      <c r="O113" s="155">
        <f>Vulnerability!E112</f>
        <v>4.0999999999999996</v>
      </c>
      <c r="P113" s="153">
        <f>Vulnerability!H112</f>
        <v>4.5999999999999996</v>
      </c>
      <c r="Q113" s="153">
        <f>Vulnerability!M112</f>
        <v>0.1</v>
      </c>
      <c r="R113" s="43">
        <f>Vulnerability!N112</f>
        <v>3.2</v>
      </c>
      <c r="S113" s="153">
        <f>Vulnerability!S112</f>
        <v>6.2</v>
      </c>
      <c r="T113" s="152">
        <f>Vulnerability!W112</f>
        <v>0.3</v>
      </c>
      <c r="U113" s="152">
        <f>Vulnerability!Z112</f>
        <v>0.9</v>
      </c>
      <c r="V113" s="152">
        <f>Vulnerability!AC112</f>
        <v>0.6</v>
      </c>
      <c r="W113" s="152">
        <f>Vulnerability!AI112</f>
        <v>1.9</v>
      </c>
      <c r="X113" s="153">
        <f>Vulnerability!AJ112</f>
        <v>0.9</v>
      </c>
      <c r="Y113" s="43">
        <f>Vulnerability!AK112</f>
        <v>4</v>
      </c>
      <c r="Z113" s="44">
        <f t="shared" si="29"/>
        <v>3.6</v>
      </c>
      <c r="AA113" s="43">
        <f>Vulnerability!AN112</f>
        <v>5.2</v>
      </c>
      <c r="AB113" s="44">
        <f t="shared" si="24"/>
        <v>4.4000000000000004</v>
      </c>
      <c r="AC113" s="168">
        <f>'Lack of Coping Capacity'!D112</f>
        <v>5.0999999999999996</v>
      </c>
      <c r="AD113" s="151">
        <f>'Lack of Coping Capacity'!G112</f>
        <v>5.9</v>
      </c>
      <c r="AE113" s="43">
        <f>'Lack of Coping Capacity'!H112</f>
        <v>5.5</v>
      </c>
      <c r="AF113" s="151">
        <f>'Lack of Coping Capacity'!M112</f>
        <v>2.8</v>
      </c>
      <c r="AG113" s="151">
        <f>'Lack of Coping Capacity'!R112</f>
        <v>3.5</v>
      </c>
      <c r="AH113" s="151">
        <f>'Lack of Coping Capacity'!W112</f>
        <v>3.2</v>
      </c>
      <c r="AI113" s="43">
        <f>'Lack of Coping Capacity'!X112</f>
        <v>3.2</v>
      </c>
      <c r="AJ113" s="44">
        <f t="shared" si="30"/>
        <v>4.4000000000000004</v>
      </c>
      <c r="AK113" s="43">
        <f>'Lack of Coping Capacity'!Y112</f>
        <v>0.6</v>
      </c>
      <c r="AL113" s="44">
        <f t="shared" si="25"/>
        <v>2.7</v>
      </c>
      <c r="AM113" s="160">
        <f t="shared" si="26"/>
        <v>4</v>
      </c>
      <c r="AN113" s="186" t="str">
        <f t="shared" si="27"/>
        <v>Medium</v>
      </c>
      <c r="AO113" s="179">
        <f t="shared" si="31"/>
        <v>89</v>
      </c>
      <c r="AP113" s="182">
        <f>VLOOKUP($B113,'Lack of Reliability Index'!$A$2:$H$192,8,FALSE)</f>
        <v>1.9607843137254903</v>
      </c>
      <c r="AQ113" s="51">
        <f>'Imputed and missing data hidden'!BA111</f>
        <v>0</v>
      </c>
      <c r="AR113" s="180">
        <f t="shared" si="32"/>
        <v>0</v>
      </c>
      <c r="AS113" s="51" t="str">
        <f t="shared" si="33"/>
        <v>YES</v>
      </c>
      <c r="AT113" s="181">
        <f>'Indicator Date hidden2'!BB112</f>
        <v>0.29411764705882354</v>
      </c>
      <c r="AU113" s="187"/>
    </row>
    <row r="114" spans="1:47" s="3" customFormat="1" ht="15.75" thickBot="1" x14ac:dyDescent="0.3">
      <c r="A114" s="130" t="s">
        <v>753</v>
      </c>
      <c r="B114" s="47" t="s">
        <v>208</v>
      </c>
      <c r="C114" s="158">
        <f>'Hazard &amp; Exposure'!AO113</f>
        <v>0.8</v>
      </c>
      <c r="D114" s="157">
        <f>'Hazard &amp; Exposure'!AP113</f>
        <v>0.1</v>
      </c>
      <c r="E114" s="157">
        <f>'Hazard &amp; Exposure'!AQ113</f>
        <v>8.6</v>
      </c>
      <c r="F114" s="157">
        <f>'Hazard &amp; Exposure'!AR113</f>
        <v>3.8</v>
      </c>
      <c r="G114" s="157">
        <f>'Hazard &amp; Exposure'!AU113</f>
        <v>5.4</v>
      </c>
      <c r="H114" s="43">
        <f>'Hazard &amp; Exposure'!AV113</f>
        <v>4.5999999999999996</v>
      </c>
      <c r="I114" s="157">
        <f>'Hazard &amp; Exposure'!AY113</f>
        <v>0.3</v>
      </c>
      <c r="J114" s="157">
        <f>'Hazard &amp; Exposure'!BB113</f>
        <v>0</v>
      </c>
      <c r="K114" s="43">
        <f>'Hazard &amp; Exposure'!BC113</f>
        <v>0.2</v>
      </c>
      <c r="L114" s="44">
        <f t="shared" si="28"/>
        <v>2.7</v>
      </c>
      <c r="M114" s="43">
        <f>'Hazard &amp; Exposure'!BD113</f>
        <v>3.9</v>
      </c>
      <c r="N114" s="44">
        <f t="shared" si="23"/>
        <v>3.6</v>
      </c>
      <c r="O114" s="155">
        <f>Vulnerability!E113</f>
        <v>4.8</v>
      </c>
      <c r="P114" s="153" t="str">
        <f>Vulnerability!H113</f>
        <v>x</v>
      </c>
      <c r="Q114" s="153">
        <f>Vulnerability!M113</f>
        <v>9.4</v>
      </c>
      <c r="R114" s="43">
        <f>Vulnerability!N113</f>
        <v>6.3</v>
      </c>
      <c r="S114" s="153">
        <f>Vulnerability!S113</f>
        <v>0</v>
      </c>
      <c r="T114" s="152">
        <f>Vulnerability!W113</f>
        <v>3.2</v>
      </c>
      <c r="U114" s="152">
        <f>Vulnerability!Z113</f>
        <v>2.6</v>
      </c>
      <c r="V114" s="152">
        <f>Vulnerability!AC113</f>
        <v>10</v>
      </c>
      <c r="W114" s="152">
        <f>Vulnerability!AI113</f>
        <v>5</v>
      </c>
      <c r="X114" s="153">
        <f>Vulnerability!AJ113</f>
        <v>6.5</v>
      </c>
      <c r="Y114" s="43">
        <f>Vulnerability!AK113</f>
        <v>4</v>
      </c>
      <c r="Z114" s="44">
        <f t="shared" si="29"/>
        <v>5.3</v>
      </c>
      <c r="AA114" s="43">
        <f>Vulnerability!AN113</f>
        <v>6</v>
      </c>
      <c r="AB114" s="44">
        <f t="shared" si="24"/>
        <v>5.7</v>
      </c>
      <c r="AC114" s="168">
        <f>'Lack of Coping Capacity'!D113</f>
        <v>6</v>
      </c>
      <c r="AD114" s="151">
        <f>'Lack of Coping Capacity'!G113</f>
        <v>5.7</v>
      </c>
      <c r="AE114" s="43">
        <f>'Lack of Coping Capacity'!H113</f>
        <v>5.9</v>
      </c>
      <c r="AF114" s="151">
        <f>'Lack of Coping Capacity'!M113</f>
        <v>6.1</v>
      </c>
      <c r="AG114" s="151">
        <f>'Lack of Coping Capacity'!R113</f>
        <v>3.9</v>
      </c>
      <c r="AH114" s="151">
        <f>'Lack of Coping Capacity'!W113</f>
        <v>6.7</v>
      </c>
      <c r="AI114" s="43">
        <f>'Lack of Coping Capacity'!X113</f>
        <v>5.6</v>
      </c>
      <c r="AJ114" s="44">
        <f t="shared" si="30"/>
        <v>5.8</v>
      </c>
      <c r="AK114" s="43">
        <f>'Lack of Coping Capacity'!Y113</f>
        <v>1.4</v>
      </c>
      <c r="AL114" s="44">
        <f t="shared" si="25"/>
        <v>3.9</v>
      </c>
      <c r="AM114" s="160">
        <f t="shared" si="26"/>
        <v>4.3</v>
      </c>
      <c r="AN114" s="186" t="str">
        <f t="shared" si="27"/>
        <v>Medium</v>
      </c>
      <c r="AO114" s="179">
        <f t="shared" si="31"/>
        <v>72</v>
      </c>
      <c r="AP114" s="182">
        <f>VLOOKUP($B114,'Lack of Reliability Index'!$A$2:$H$192,8,FALSE)</f>
        <v>4.5333333333333332</v>
      </c>
      <c r="AQ114" s="51">
        <f>'Imputed and missing data hidden'!BA112</f>
        <v>11</v>
      </c>
      <c r="AR114" s="180">
        <f t="shared" si="32"/>
        <v>0.21568627450980393</v>
      </c>
      <c r="AS114" s="51" t="str">
        <f t="shared" si="33"/>
        <v/>
      </c>
      <c r="AT114" s="181">
        <f>'Indicator Date hidden2'!BB113</f>
        <v>0.3</v>
      </c>
      <c r="AU114" s="187"/>
    </row>
    <row r="115" spans="1:47" ht="15.75" thickBot="1" x14ac:dyDescent="0.3">
      <c r="A115" s="130" t="s">
        <v>848</v>
      </c>
      <c r="B115" s="47" t="s">
        <v>209</v>
      </c>
      <c r="C115" s="158">
        <f>'Hazard &amp; Exposure'!AO114</f>
        <v>5.0999999999999996</v>
      </c>
      <c r="D115" s="157">
        <f>'Hazard &amp; Exposure'!AP114</f>
        <v>5.6</v>
      </c>
      <c r="E115" s="157">
        <f>'Hazard &amp; Exposure'!AQ114</f>
        <v>0</v>
      </c>
      <c r="F115" s="157">
        <f>'Hazard &amp; Exposure'!AR114</f>
        <v>0</v>
      </c>
      <c r="G115" s="157">
        <f>'Hazard &amp; Exposure'!AU114</f>
        <v>5.5</v>
      </c>
      <c r="H115" s="43">
        <f>'Hazard &amp; Exposure'!AV114</f>
        <v>3.7</v>
      </c>
      <c r="I115" s="157">
        <f>'Hazard &amp; Exposure'!AY114</f>
        <v>0.4</v>
      </c>
      <c r="J115" s="157">
        <f>'Hazard &amp; Exposure'!BB114</f>
        <v>0</v>
      </c>
      <c r="K115" s="43">
        <f>'Hazard &amp; Exposure'!BC114</f>
        <v>0.3</v>
      </c>
      <c r="L115" s="44">
        <f t="shared" si="28"/>
        <v>2.2000000000000002</v>
      </c>
      <c r="M115" s="43">
        <f>'Hazard &amp; Exposure'!BD114</f>
        <v>3</v>
      </c>
      <c r="N115" s="44">
        <f t="shared" si="23"/>
        <v>2.8</v>
      </c>
      <c r="O115" s="155">
        <f>Vulnerability!E114</f>
        <v>3.1</v>
      </c>
      <c r="P115" s="153">
        <f>Vulnerability!H114</f>
        <v>1.7</v>
      </c>
      <c r="Q115" s="153">
        <f>Vulnerability!M114</f>
        <v>2.4</v>
      </c>
      <c r="R115" s="43">
        <f>Vulnerability!N114</f>
        <v>2.6</v>
      </c>
      <c r="S115" s="153">
        <f>Vulnerability!S114</f>
        <v>1</v>
      </c>
      <c r="T115" s="152">
        <f>Vulnerability!W114</f>
        <v>1.5</v>
      </c>
      <c r="U115" s="152">
        <f>Vulnerability!Z114</f>
        <v>0.9</v>
      </c>
      <c r="V115" s="152">
        <f>Vulnerability!AC114</f>
        <v>0</v>
      </c>
      <c r="W115" s="152">
        <f>Vulnerability!AI114</f>
        <v>3.7</v>
      </c>
      <c r="X115" s="153">
        <f>Vulnerability!AJ114</f>
        <v>1.6</v>
      </c>
      <c r="Y115" s="43">
        <f>Vulnerability!AK114</f>
        <v>1.3</v>
      </c>
      <c r="Z115" s="44">
        <f t="shared" si="29"/>
        <v>2</v>
      </c>
      <c r="AA115" s="43">
        <f>Vulnerability!AN114</f>
        <v>3.6</v>
      </c>
      <c r="AB115" s="44">
        <f t="shared" si="24"/>
        <v>2.8</v>
      </c>
      <c r="AC115" s="168">
        <f>'Lack of Coping Capacity'!D114</f>
        <v>6.2</v>
      </c>
      <c r="AD115" s="151">
        <f>'Lack of Coping Capacity'!G114</f>
        <v>6.6</v>
      </c>
      <c r="AE115" s="43">
        <f>'Lack of Coping Capacity'!H114</f>
        <v>6.4</v>
      </c>
      <c r="AF115" s="151">
        <f>'Lack of Coping Capacity'!M114</f>
        <v>2.5</v>
      </c>
      <c r="AG115" s="151">
        <f>'Lack of Coping Capacity'!R114</f>
        <v>1.6</v>
      </c>
      <c r="AH115" s="151">
        <f>'Lack of Coping Capacity'!W114</f>
        <v>3.5</v>
      </c>
      <c r="AI115" s="43">
        <f>'Lack of Coping Capacity'!X114</f>
        <v>2.5</v>
      </c>
      <c r="AJ115" s="44">
        <f t="shared" si="30"/>
        <v>4.7</v>
      </c>
      <c r="AK115" s="43">
        <f>'Lack of Coping Capacity'!Y114</f>
        <v>1.9</v>
      </c>
      <c r="AL115" s="44">
        <f t="shared" si="25"/>
        <v>3.4</v>
      </c>
      <c r="AM115" s="160">
        <f t="shared" si="26"/>
        <v>3</v>
      </c>
      <c r="AN115" s="186" t="str">
        <f t="shared" si="27"/>
        <v>Low</v>
      </c>
      <c r="AO115" s="179">
        <f t="shared" si="31"/>
        <v>137</v>
      </c>
      <c r="AP115" s="182">
        <f>VLOOKUP($B115,'Lack of Reliability Index'!$A$2:$H$192,8,FALSE)</f>
        <v>2.4435374149659861</v>
      </c>
      <c r="AQ115" s="51">
        <f>'Imputed and missing data hidden'!BA113</f>
        <v>1</v>
      </c>
      <c r="AR115" s="180">
        <f t="shared" si="32"/>
        <v>1.9607843137254902E-2</v>
      </c>
      <c r="AS115" s="51" t="str">
        <f t="shared" si="33"/>
        <v/>
      </c>
      <c r="AT115" s="181">
        <f>'Indicator Date hidden2'!BB114</f>
        <v>0.40816326530612246</v>
      </c>
      <c r="AU115" s="187"/>
    </row>
    <row r="116" spans="1:47" ht="15.75" thickBot="1" x14ac:dyDescent="0.3">
      <c r="A116" s="130" t="s">
        <v>211</v>
      </c>
      <c r="B116" s="47" t="s">
        <v>210</v>
      </c>
      <c r="C116" s="158">
        <f>'Hazard &amp; Exposure'!AO115</f>
        <v>3.9</v>
      </c>
      <c r="D116" s="157">
        <f>'Hazard &amp; Exposure'!AP115</f>
        <v>4.4000000000000004</v>
      </c>
      <c r="E116" s="157">
        <f>'Hazard &amp; Exposure'!AQ115</f>
        <v>0</v>
      </c>
      <c r="F116" s="157">
        <f>'Hazard &amp; Exposure'!AR115</f>
        <v>0</v>
      </c>
      <c r="G116" s="157">
        <f>'Hazard &amp; Exposure'!AU115</f>
        <v>5.7</v>
      </c>
      <c r="H116" s="43">
        <f>'Hazard &amp; Exposure'!AV115</f>
        <v>3.1</v>
      </c>
      <c r="I116" s="157">
        <f>'Hazard &amp; Exposure'!AY115</f>
        <v>1.2</v>
      </c>
      <c r="J116" s="157">
        <f>'Hazard &amp; Exposure'!BB115</f>
        <v>0</v>
      </c>
      <c r="K116" s="43">
        <f>'Hazard &amp; Exposure'!BC115</f>
        <v>0.8</v>
      </c>
      <c r="L116" s="44">
        <f t="shared" si="28"/>
        <v>2</v>
      </c>
      <c r="M116" s="43">
        <f>'Hazard &amp; Exposure'!BD115</f>
        <v>2.8</v>
      </c>
      <c r="N116" s="44">
        <f t="shared" si="23"/>
        <v>2.6</v>
      </c>
      <c r="O116" s="155">
        <f>Vulnerability!E115</f>
        <v>4.9000000000000004</v>
      </c>
      <c r="P116" s="153">
        <f>Vulnerability!H115</f>
        <v>2.8</v>
      </c>
      <c r="Q116" s="153">
        <f>Vulnerability!M115</f>
        <v>2.7</v>
      </c>
      <c r="R116" s="43">
        <f>Vulnerability!N115</f>
        <v>3.8</v>
      </c>
      <c r="S116" s="153">
        <f>Vulnerability!S115</f>
        <v>0</v>
      </c>
      <c r="T116" s="152">
        <f>Vulnerability!W115</f>
        <v>1.8</v>
      </c>
      <c r="U116" s="152">
        <f>Vulnerability!Z115</f>
        <v>0.9</v>
      </c>
      <c r="V116" s="152">
        <f>Vulnerability!AC115</f>
        <v>9.9</v>
      </c>
      <c r="W116" s="152">
        <f>Vulnerability!AI115</f>
        <v>5.3</v>
      </c>
      <c r="X116" s="153">
        <f>Vulnerability!AJ115</f>
        <v>6</v>
      </c>
      <c r="Y116" s="43">
        <f>Vulnerability!AK115</f>
        <v>3.6</v>
      </c>
      <c r="Z116" s="44">
        <f t="shared" si="29"/>
        <v>3.7</v>
      </c>
      <c r="AA116" s="43">
        <f>Vulnerability!AN115</f>
        <v>4.7</v>
      </c>
      <c r="AB116" s="44">
        <f t="shared" si="24"/>
        <v>4.2</v>
      </c>
      <c r="AC116" s="168">
        <f>'Lack of Coping Capacity'!D115</f>
        <v>5.0999999999999996</v>
      </c>
      <c r="AD116" s="151">
        <f>'Lack of Coping Capacity'!G115</f>
        <v>5.8</v>
      </c>
      <c r="AE116" s="43">
        <f>'Lack of Coping Capacity'!H115</f>
        <v>5.5</v>
      </c>
      <c r="AF116" s="151">
        <f>'Lack of Coping Capacity'!M115</f>
        <v>3.6</v>
      </c>
      <c r="AG116" s="151">
        <f>'Lack of Coping Capacity'!R115</f>
        <v>7.1</v>
      </c>
      <c r="AH116" s="151">
        <f>'Lack of Coping Capacity'!W115</f>
        <v>3.1</v>
      </c>
      <c r="AI116" s="43">
        <f>'Lack of Coping Capacity'!X115</f>
        <v>4.5999999999999996</v>
      </c>
      <c r="AJ116" s="44">
        <f t="shared" si="30"/>
        <v>5.0999999999999996</v>
      </c>
      <c r="AK116" s="43">
        <f>'Lack of Coping Capacity'!Y115</f>
        <v>1.3</v>
      </c>
      <c r="AL116" s="44">
        <f t="shared" si="25"/>
        <v>3.4</v>
      </c>
      <c r="AM116" s="160">
        <f t="shared" si="26"/>
        <v>3.3</v>
      </c>
      <c r="AN116" s="186" t="str">
        <f t="shared" si="27"/>
        <v>Low</v>
      </c>
      <c r="AO116" s="179">
        <f t="shared" si="31"/>
        <v>120</v>
      </c>
      <c r="AP116" s="182">
        <f>VLOOKUP($B116,'Lack of Reliability Index'!$A$2:$H$192,8,FALSE)</f>
        <v>2.4435374149659861</v>
      </c>
      <c r="AQ116" s="51">
        <f>'Imputed and missing data hidden'!BA114</f>
        <v>1</v>
      </c>
      <c r="AR116" s="180">
        <f t="shared" si="32"/>
        <v>1.9607843137254902E-2</v>
      </c>
      <c r="AS116" s="51" t="str">
        <f t="shared" si="33"/>
        <v/>
      </c>
      <c r="AT116" s="181">
        <f>'Indicator Date hidden2'!BB115</f>
        <v>0.40816326530612246</v>
      </c>
      <c r="AU116" s="187"/>
    </row>
    <row r="117" spans="1:47" ht="15.75" thickBot="1" x14ac:dyDescent="0.3">
      <c r="A117" s="130" t="s">
        <v>213</v>
      </c>
      <c r="B117" s="47" t="s">
        <v>212</v>
      </c>
      <c r="C117" s="158">
        <f>'Hazard &amp; Exposure'!AO116</f>
        <v>4.3</v>
      </c>
      <c r="D117" s="157">
        <f>'Hazard &amp; Exposure'!AP116</f>
        <v>4.4000000000000004</v>
      </c>
      <c r="E117" s="157">
        <f>'Hazard &amp; Exposure'!AQ116</f>
        <v>7.7</v>
      </c>
      <c r="F117" s="157">
        <f>'Hazard &amp; Exposure'!AR116</f>
        <v>0</v>
      </c>
      <c r="G117" s="157">
        <f>'Hazard &amp; Exposure'!AU116</f>
        <v>2</v>
      </c>
      <c r="H117" s="43">
        <f>'Hazard &amp; Exposure'!AV116</f>
        <v>4.2</v>
      </c>
      <c r="I117" s="157">
        <f>'Hazard &amp; Exposure'!AY116</f>
        <v>0.1</v>
      </c>
      <c r="J117" s="157">
        <f>'Hazard &amp; Exposure'!BB116</f>
        <v>0</v>
      </c>
      <c r="K117" s="43">
        <f>'Hazard &amp; Exposure'!BC116</f>
        <v>0.1</v>
      </c>
      <c r="L117" s="44">
        <f t="shared" si="28"/>
        <v>2.4</v>
      </c>
      <c r="M117" s="43">
        <f>'Hazard &amp; Exposure'!BD116</f>
        <v>2.2999999999999998</v>
      </c>
      <c r="N117" s="44">
        <f t="shared" si="23"/>
        <v>2.2999999999999998</v>
      </c>
      <c r="O117" s="155">
        <f>Vulnerability!E116</f>
        <v>1.6</v>
      </c>
      <c r="P117" s="153">
        <f>Vulnerability!H116</f>
        <v>1.9</v>
      </c>
      <c r="Q117" s="153">
        <f>Vulnerability!M116</f>
        <v>1.3</v>
      </c>
      <c r="R117" s="43">
        <f>Vulnerability!N116</f>
        <v>1.6</v>
      </c>
      <c r="S117" s="153">
        <f>Vulnerability!S116</f>
        <v>1.7</v>
      </c>
      <c r="T117" s="152">
        <f>Vulnerability!W116</f>
        <v>0.3</v>
      </c>
      <c r="U117" s="152">
        <f>Vulnerability!Z116</f>
        <v>0.3</v>
      </c>
      <c r="V117" s="152">
        <f>Vulnerability!AC116</f>
        <v>0</v>
      </c>
      <c r="W117" s="152">
        <f>Vulnerability!AI116</f>
        <v>1.7</v>
      </c>
      <c r="X117" s="153">
        <f>Vulnerability!AJ116</f>
        <v>0.6</v>
      </c>
      <c r="Y117" s="43">
        <f>Vulnerability!AK116</f>
        <v>1.2</v>
      </c>
      <c r="Z117" s="44">
        <f t="shared" si="29"/>
        <v>1.4</v>
      </c>
      <c r="AA117" s="43">
        <f>Vulnerability!AN116</f>
        <v>3.3</v>
      </c>
      <c r="AB117" s="44">
        <f t="shared" si="24"/>
        <v>2.4</v>
      </c>
      <c r="AC117" s="168">
        <f>'Lack of Coping Capacity'!D116</f>
        <v>4</v>
      </c>
      <c r="AD117" s="151">
        <f>'Lack of Coping Capacity'!G116</f>
        <v>5.0999999999999996</v>
      </c>
      <c r="AE117" s="43">
        <f>'Lack of Coping Capacity'!H116</f>
        <v>4.5999999999999996</v>
      </c>
      <c r="AF117" s="151">
        <f>'Lack of Coping Capacity'!M116</f>
        <v>1.4</v>
      </c>
      <c r="AG117" s="151">
        <f>'Lack of Coping Capacity'!R116</f>
        <v>0.8</v>
      </c>
      <c r="AH117" s="151">
        <f>'Lack of Coping Capacity'!W116</f>
        <v>5.3</v>
      </c>
      <c r="AI117" s="43">
        <f>'Lack of Coping Capacity'!X116</f>
        <v>2.5</v>
      </c>
      <c r="AJ117" s="44">
        <f t="shared" si="30"/>
        <v>3.6</v>
      </c>
      <c r="AK117" s="43">
        <f>'Lack of Coping Capacity'!Y116</f>
        <v>4.4000000000000004</v>
      </c>
      <c r="AL117" s="44">
        <f t="shared" si="25"/>
        <v>4</v>
      </c>
      <c r="AM117" s="160">
        <f t="shared" si="26"/>
        <v>2.8</v>
      </c>
      <c r="AN117" s="186" t="str">
        <f t="shared" si="27"/>
        <v>Low</v>
      </c>
      <c r="AO117" s="179">
        <f t="shared" si="31"/>
        <v>148</v>
      </c>
      <c r="AP117" s="182">
        <f>VLOOKUP($B117,'Lack of Reliability Index'!$A$2:$H$192,8,FALSE)</f>
        <v>2.8666666666666663</v>
      </c>
      <c r="AQ117" s="51">
        <f>'Imputed and missing data hidden'!BA115</f>
        <v>2</v>
      </c>
      <c r="AR117" s="180">
        <f t="shared" si="32"/>
        <v>3.9215686274509803E-2</v>
      </c>
      <c r="AS117" s="51" t="str">
        <f t="shared" si="33"/>
        <v/>
      </c>
      <c r="AT117" s="181">
        <f>'Indicator Date hidden2'!BB116</f>
        <v>0.4375</v>
      </c>
      <c r="AU117" s="187"/>
    </row>
    <row r="118" spans="1:47" ht="15.75" thickBot="1" x14ac:dyDescent="0.3">
      <c r="A118" s="130" t="s">
        <v>215</v>
      </c>
      <c r="B118" s="47" t="s">
        <v>214</v>
      </c>
      <c r="C118" s="158">
        <f>'Hazard &amp; Exposure'!AO117</f>
        <v>3.3</v>
      </c>
      <c r="D118" s="157">
        <f>'Hazard &amp; Exposure'!AP117</f>
        <v>5.8</v>
      </c>
      <c r="E118" s="157">
        <f>'Hazard &amp; Exposure'!AQ117</f>
        <v>6.7</v>
      </c>
      <c r="F118" s="157">
        <f>'Hazard &amp; Exposure'!AR117</f>
        <v>0</v>
      </c>
      <c r="G118" s="157">
        <f>'Hazard &amp; Exposure'!AU117</f>
        <v>6.2</v>
      </c>
      <c r="H118" s="43">
        <f>'Hazard &amp; Exposure'!AV117</f>
        <v>4.8</v>
      </c>
      <c r="I118" s="157">
        <f>'Hazard &amp; Exposure'!AY117</f>
        <v>6.3</v>
      </c>
      <c r="J118" s="157">
        <f>'Hazard &amp; Exposure'!BB117</f>
        <v>0</v>
      </c>
      <c r="K118" s="43">
        <f>'Hazard &amp; Exposure'!BC117</f>
        <v>4.4000000000000004</v>
      </c>
      <c r="L118" s="44">
        <f t="shared" si="28"/>
        <v>4.5999999999999996</v>
      </c>
      <c r="M118" s="43">
        <f>'Hazard &amp; Exposure'!BD117</f>
        <v>4.0999999999999996</v>
      </c>
      <c r="N118" s="44">
        <f t="shared" si="23"/>
        <v>4.2</v>
      </c>
      <c r="O118" s="155">
        <f>Vulnerability!E117</f>
        <v>5.9</v>
      </c>
      <c r="P118" s="153">
        <f>Vulnerability!H117</f>
        <v>5.3</v>
      </c>
      <c r="Q118" s="153">
        <f>Vulnerability!M117</f>
        <v>1.1000000000000001</v>
      </c>
      <c r="R118" s="43">
        <f>Vulnerability!N117</f>
        <v>4.5999999999999996</v>
      </c>
      <c r="S118" s="153">
        <f>Vulnerability!S117</f>
        <v>2.1</v>
      </c>
      <c r="T118" s="152">
        <f>Vulnerability!W117</f>
        <v>1.1000000000000001</v>
      </c>
      <c r="U118" s="152">
        <f>Vulnerability!Z117</f>
        <v>1.4</v>
      </c>
      <c r="V118" s="152">
        <f>Vulnerability!AC117</f>
        <v>3</v>
      </c>
      <c r="W118" s="152">
        <f>Vulnerability!AI117</f>
        <v>1.8</v>
      </c>
      <c r="X118" s="153">
        <f>Vulnerability!AJ117</f>
        <v>1.9</v>
      </c>
      <c r="Y118" s="43">
        <f>Vulnerability!AK117</f>
        <v>2</v>
      </c>
      <c r="Z118" s="44">
        <f t="shared" si="29"/>
        <v>3.4</v>
      </c>
      <c r="AA118" s="43">
        <f>Vulnerability!AN117</f>
        <v>5.5</v>
      </c>
      <c r="AB118" s="44">
        <f t="shared" si="24"/>
        <v>4.5</v>
      </c>
      <c r="AC118" s="168">
        <f>'Lack of Coping Capacity'!D117</f>
        <v>5.6</v>
      </c>
      <c r="AD118" s="151">
        <f>'Lack of Coping Capacity'!G117</f>
        <v>5.6</v>
      </c>
      <c r="AE118" s="43">
        <f>'Lack of Coping Capacity'!H117</f>
        <v>5.6</v>
      </c>
      <c r="AF118" s="151">
        <f>'Lack of Coping Capacity'!M117</f>
        <v>3.4</v>
      </c>
      <c r="AG118" s="151">
        <f>'Lack of Coping Capacity'!R117</f>
        <v>4.2</v>
      </c>
      <c r="AH118" s="151">
        <f>'Lack of Coping Capacity'!W117</f>
        <v>4.5999999999999996</v>
      </c>
      <c r="AI118" s="43">
        <f>'Lack of Coping Capacity'!X117</f>
        <v>4.0999999999999996</v>
      </c>
      <c r="AJ118" s="44">
        <f t="shared" si="30"/>
        <v>4.9000000000000004</v>
      </c>
      <c r="AK118" s="43">
        <f>'Lack of Coping Capacity'!Y117</f>
        <v>0.5</v>
      </c>
      <c r="AL118" s="44">
        <f t="shared" si="25"/>
        <v>3</v>
      </c>
      <c r="AM118" s="160">
        <f t="shared" si="26"/>
        <v>3.8</v>
      </c>
      <c r="AN118" s="186" t="str">
        <f t="shared" si="27"/>
        <v>Medium</v>
      </c>
      <c r="AO118" s="179">
        <f t="shared" si="31"/>
        <v>97</v>
      </c>
      <c r="AP118" s="182">
        <f>VLOOKUP($B118,'Lack of Reliability Index'!$A$2:$H$192,8,FALSE)</f>
        <v>3.5319727891156463</v>
      </c>
      <c r="AQ118" s="51">
        <f>'Imputed and missing data hidden'!BA116</f>
        <v>1</v>
      </c>
      <c r="AR118" s="180">
        <f t="shared" si="32"/>
        <v>1.9607843137254902E-2</v>
      </c>
      <c r="AS118" s="51" t="str">
        <f t="shared" si="33"/>
        <v/>
      </c>
      <c r="AT118" s="181">
        <f>'Indicator Date hidden2'!BB117</f>
        <v>0.61224489795918369</v>
      </c>
      <c r="AU118" s="187"/>
    </row>
    <row r="119" spans="1:47" ht="15.75" thickBot="1" x14ac:dyDescent="0.3">
      <c r="A119" s="130" t="s">
        <v>217</v>
      </c>
      <c r="B119" s="47" t="s">
        <v>216</v>
      </c>
      <c r="C119" s="158">
        <f>'Hazard &amp; Exposure'!AO118</f>
        <v>2.8</v>
      </c>
      <c r="D119" s="157">
        <f>'Hazard &amp; Exposure'!AP118</f>
        <v>6.3</v>
      </c>
      <c r="E119" s="157">
        <f>'Hazard &amp; Exposure'!AQ118</f>
        <v>6</v>
      </c>
      <c r="F119" s="157">
        <f>'Hazard &amp; Exposure'!AR118</f>
        <v>5.2</v>
      </c>
      <c r="G119" s="157">
        <f>'Hazard &amp; Exposure'!AU118</f>
        <v>7.6</v>
      </c>
      <c r="H119" s="43">
        <f>'Hazard &amp; Exposure'!AV118</f>
        <v>5.8</v>
      </c>
      <c r="I119" s="157">
        <f>'Hazard &amp; Exposure'!AY118</f>
        <v>6.3</v>
      </c>
      <c r="J119" s="157">
        <f>'Hazard &amp; Exposure'!BB118</f>
        <v>0</v>
      </c>
      <c r="K119" s="43">
        <f>'Hazard &amp; Exposure'!BC118</f>
        <v>4.4000000000000004</v>
      </c>
      <c r="L119" s="44">
        <f t="shared" si="28"/>
        <v>5.0999999999999996</v>
      </c>
      <c r="M119" s="43">
        <f>'Hazard &amp; Exposure'!BD118</f>
        <v>6.3</v>
      </c>
      <c r="N119" s="44">
        <f t="shared" si="23"/>
        <v>6</v>
      </c>
      <c r="O119" s="155">
        <f>Vulnerability!E118</f>
        <v>9</v>
      </c>
      <c r="P119" s="153">
        <f>Vulnerability!H118</f>
        <v>6.4</v>
      </c>
      <c r="Q119" s="153">
        <f>Vulnerability!M118</f>
        <v>5.5</v>
      </c>
      <c r="R119" s="43">
        <f>Vulnerability!N118</f>
        <v>7.5</v>
      </c>
      <c r="S119" s="153">
        <f>Vulnerability!S118</f>
        <v>3.7</v>
      </c>
      <c r="T119" s="152">
        <f>Vulnerability!W118</f>
        <v>8.6</v>
      </c>
      <c r="U119" s="152">
        <f>Vulnerability!Z118</f>
        <v>4.5</v>
      </c>
      <c r="V119" s="152">
        <f>Vulnerability!AC118</f>
        <v>3.6</v>
      </c>
      <c r="W119" s="152">
        <f>Vulnerability!AI118</f>
        <v>6.7</v>
      </c>
      <c r="X119" s="153">
        <f>Vulnerability!AJ118</f>
        <v>6.3</v>
      </c>
      <c r="Y119" s="43">
        <f>Vulnerability!AK118</f>
        <v>5.0999999999999996</v>
      </c>
      <c r="Z119" s="44">
        <f t="shared" si="29"/>
        <v>6.5</v>
      </c>
      <c r="AA119" s="43">
        <f>Vulnerability!AN118</f>
        <v>5.8</v>
      </c>
      <c r="AB119" s="44">
        <f t="shared" si="24"/>
        <v>6.2</v>
      </c>
      <c r="AC119" s="168">
        <f>'Lack of Coping Capacity'!D118</f>
        <v>2.1</v>
      </c>
      <c r="AD119" s="151">
        <f>'Lack of Coping Capacity'!G118</f>
        <v>7.1</v>
      </c>
      <c r="AE119" s="43">
        <f>'Lack of Coping Capacity'!H118</f>
        <v>4.5999999999999996</v>
      </c>
      <c r="AF119" s="151">
        <f>'Lack of Coping Capacity'!M118</f>
        <v>7.7</v>
      </c>
      <c r="AG119" s="151">
        <f>'Lack of Coping Capacity'!R118</f>
        <v>9.4</v>
      </c>
      <c r="AH119" s="151">
        <f>'Lack of Coping Capacity'!W118</f>
        <v>6.9</v>
      </c>
      <c r="AI119" s="43">
        <f>'Lack of Coping Capacity'!X118</f>
        <v>8</v>
      </c>
      <c r="AJ119" s="44">
        <f t="shared" si="30"/>
        <v>6.6</v>
      </c>
      <c r="AK119" s="43">
        <f>'Lack of Coping Capacity'!Y118</f>
        <v>3.1</v>
      </c>
      <c r="AL119" s="44">
        <f t="shared" si="25"/>
        <v>5.0999999999999996</v>
      </c>
      <c r="AM119" s="160">
        <f t="shared" si="26"/>
        <v>5.7</v>
      </c>
      <c r="AN119" s="186" t="str">
        <f t="shared" si="27"/>
        <v>High</v>
      </c>
      <c r="AO119" s="179">
        <f t="shared" si="31"/>
        <v>29</v>
      </c>
      <c r="AP119" s="182">
        <f>VLOOKUP($B119,'Lack of Reliability Index'!$A$2:$H$192,8,FALSE)</f>
        <v>2.9281045751633989</v>
      </c>
      <c r="AQ119" s="51">
        <f>'Imputed and missing data hidden'!BA117</f>
        <v>0</v>
      </c>
      <c r="AR119" s="180">
        <f t="shared" si="32"/>
        <v>0</v>
      </c>
      <c r="AS119" s="51" t="str">
        <f t="shared" si="33"/>
        <v/>
      </c>
      <c r="AT119" s="181">
        <f>'Indicator Date hidden2'!BB118</f>
        <v>0.5490196078431373</v>
      </c>
      <c r="AU119" s="187"/>
    </row>
    <row r="120" spans="1:47" ht="15.75" thickBot="1" x14ac:dyDescent="0.3">
      <c r="A120" s="130" t="s">
        <v>370</v>
      </c>
      <c r="B120" s="47" t="s">
        <v>218</v>
      </c>
      <c r="C120" s="158">
        <f>'Hazard &amp; Exposure'!AO119</f>
        <v>9.4</v>
      </c>
      <c r="D120" s="157">
        <f>'Hazard &amp; Exposure'!AP119</f>
        <v>9.9</v>
      </c>
      <c r="E120" s="157">
        <f>'Hazard &amp; Exposure'!AQ119</f>
        <v>8.9</v>
      </c>
      <c r="F120" s="157">
        <f>'Hazard &amp; Exposure'!AR119</f>
        <v>5.6</v>
      </c>
      <c r="G120" s="157">
        <f>'Hazard &amp; Exposure'!AU119</f>
        <v>1</v>
      </c>
      <c r="H120" s="43">
        <f>'Hazard &amp; Exposure'!AV119</f>
        <v>8.1</v>
      </c>
      <c r="I120" s="157">
        <f>'Hazard &amp; Exposure'!AY119</f>
        <v>9.6</v>
      </c>
      <c r="J120" s="157">
        <f>'Hazard &amp; Exposure'!BB119</f>
        <v>9</v>
      </c>
      <c r="K120" s="43">
        <f>'Hazard &amp; Exposure'!BC119</f>
        <v>9</v>
      </c>
      <c r="L120" s="44">
        <f t="shared" si="28"/>
        <v>8.6</v>
      </c>
      <c r="M120" s="43">
        <f>'Hazard &amp; Exposure'!BD119</f>
        <v>5.4</v>
      </c>
      <c r="N120" s="44">
        <f t="shared" si="23"/>
        <v>6.5</v>
      </c>
      <c r="O120" s="155">
        <f>Vulnerability!E119</f>
        <v>6.1</v>
      </c>
      <c r="P120" s="153">
        <f>Vulnerability!H119</f>
        <v>5</v>
      </c>
      <c r="Q120" s="153">
        <f>Vulnerability!M119</f>
        <v>1.3</v>
      </c>
      <c r="R120" s="43">
        <f>Vulnerability!N119</f>
        <v>4.5999999999999996</v>
      </c>
      <c r="S120" s="153">
        <f>Vulnerability!S119</f>
        <v>7.6</v>
      </c>
      <c r="T120" s="152">
        <f>Vulnerability!W119</f>
        <v>3</v>
      </c>
      <c r="U120" s="152">
        <f>Vulnerability!Z119</f>
        <v>4.0999999999999996</v>
      </c>
      <c r="V120" s="152">
        <f>Vulnerability!AC119</f>
        <v>0.6</v>
      </c>
      <c r="W120" s="152">
        <f>Vulnerability!AI119</f>
        <v>5.5</v>
      </c>
      <c r="X120" s="153">
        <f>Vulnerability!AJ119</f>
        <v>3.5</v>
      </c>
      <c r="Y120" s="43">
        <f>Vulnerability!AK119</f>
        <v>5.9</v>
      </c>
      <c r="Z120" s="44">
        <f t="shared" si="29"/>
        <v>5.3</v>
      </c>
      <c r="AA120" s="43">
        <f>Vulnerability!AN119</f>
        <v>4.9000000000000004</v>
      </c>
      <c r="AB120" s="44">
        <f t="shared" si="24"/>
        <v>5.0999999999999996</v>
      </c>
      <c r="AC120" s="168">
        <f>'Lack of Coping Capacity'!D119</f>
        <v>7.1</v>
      </c>
      <c r="AD120" s="151">
        <f>'Lack of Coping Capacity'!G119</f>
        <v>7</v>
      </c>
      <c r="AE120" s="43">
        <f>'Lack of Coping Capacity'!H119</f>
        <v>7.1</v>
      </c>
      <c r="AF120" s="151">
        <f>'Lack of Coping Capacity'!M119</f>
        <v>5.6</v>
      </c>
      <c r="AG120" s="151">
        <f>'Lack of Coping Capacity'!R119</f>
        <v>5.2</v>
      </c>
      <c r="AH120" s="151">
        <f>'Lack of Coping Capacity'!W119</f>
        <v>5.5</v>
      </c>
      <c r="AI120" s="43">
        <f>'Lack of Coping Capacity'!X119</f>
        <v>5.4</v>
      </c>
      <c r="AJ120" s="44">
        <f t="shared" si="30"/>
        <v>6.3</v>
      </c>
      <c r="AK120" s="43">
        <f>'Lack of Coping Capacity'!Y119</f>
        <v>3.8</v>
      </c>
      <c r="AL120" s="44">
        <f t="shared" si="25"/>
        <v>5.2</v>
      </c>
      <c r="AM120" s="160">
        <f t="shared" si="26"/>
        <v>5.6</v>
      </c>
      <c r="AN120" s="186" t="str">
        <f t="shared" si="27"/>
        <v>High</v>
      </c>
      <c r="AO120" s="179">
        <f t="shared" si="31"/>
        <v>34</v>
      </c>
      <c r="AP120" s="182">
        <f>VLOOKUP($B120,'Lack of Reliability Index'!$A$2:$H$192,8,FALSE)</f>
        <v>2.7074829931972788</v>
      </c>
      <c r="AQ120" s="51">
        <f>'Imputed and missing data hidden'!BA118</f>
        <v>2</v>
      </c>
      <c r="AR120" s="180">
        <f t="shared" si="32"/>
        <v>3.9215686274509803E-2</v>
      </c>
      <c r="AS120" s="51" t="str">
        <f t="shared" si="33"/>
        <v>YES</v>
      </c>
      <c r="AT120" s="181">
        <f>'Indicator Date hidden2'!BB119</f>
        <v>0.30612244897959184</v>
      </c>
      <c r="AU120" s="187"/>
    </row>
    <row r="121" spans="1:47" ht="15.75" thickBot="1" x14ac:dyDescent="0.3">
      <c r="A121" s="130" t="s">
        <v>220</v>
      </c>
      <c r="B121" s="47" t="s">
        <v>219</v>
      </c>
      <c r="C121" s="158">
        <f>'Hazard &amp; Exposure'!AO120</f>
        <v>0.1</v>
      </c>
      <c r="D121" s="157">
        <f>'Hazard &amp; Exposure'!AP120</f>
        <v>6.7</v>
      </c>
      <c r="E121" s="157">
        <f>'Hazard &amp; Exposure'!AQ120</f>
        <v>0</v>
      </c>
      <c r="F121" s="157">
        <f>'Hazard &amp; Exposure'!AR120</f>
        <v>0</v>
      </c>
      <c r="G121" s="157">
        <f>'Hazard &amp; Exposure'!AU120</f>
        <v>8.6</v>
      </c>
      <c r="H121" s="43">
        <f>'Hazard &amp; Exposure'!AV120</f>
        <v>4.3</v>
      </c>
      <c r="I121" s="157">
        <f>'Hazard &amp; Exposure'!AY120</f>
        <v>0.4</v>
      </c>
      <c r="J121" s="157">
        <f>'Hazard &amp; Exposure'!BB120</f>
        <v>0</v>
      </c>
      <c r="K121" s="43">
        <f>'Hazard &amp; Exposure'!BC120</f>
        <v>0.3</v>
      </c>
      <c r="L121" s="44">
        <f t="shared" si="28"/>
        <v>2.5</v>
      </c>
      <c r="M121" s="43">
        <f>'Hazard &amp; Exposure'!BD120</f>
        <v>5</v>
      </c>
      <c r="N121" s="44">
        <f t="shared" si="23"/>
        <v>4.5</v>
      </c>
      <c r="O121" s="155">
        <f>Vulnerability!E120</f>
        <v>7.1</v>
      </c>
      <c r="P121" s="153">
        <f>Vulnerability!H120</f>
        <v>7.7</v>
      </c>
      <c r="Q121" s="153">
        <f>Vulnerability!M120</f>
        <v>1.5</v>
      </c>
      <c r="R121" s="43">
        <f>Vulnerability!N120</f>
        <v>5.9</v>
      </c>
      <c r="S121" s="153">
        <f>Vulnerability!S120</f>
        <v>2.1</v>
      </c>
      <c r="T121" s="152">
        <f>Vulnerability!W120</f>
        <v>6</v>
      </c>
      <c r="U121" s="152">
        <f>Vulnerability!Z120</f>
        <v>3.2</v>
      </c>
      <c r="V121" s="152">
        <f>Vulnerability!AC120</f>
        <v>0</v>
      </c>
      <c r="W121" s="152">
        <f>Vulnerability!AI120</f>
        <v>6</v>
      </c>
      <c r="X121" s="153">
        <f>Vulnerability!AJ120</f>
        <v>4.2</v>
      </c>
      <c r="Y121" s="43">
        <f>Vulnerability!AK120</f>
        <v>3.2</v>
      </c>
      <c r="Z121" s="44">
        <f t="shared" si="29"/>
        <v>4.7</v>
      </c>
      <c r="AA121" s="43">
        <f>Vulnerability!AN120</f>
        <v>6.3</v>
      </c>
      <c r="AB121" s="44">
        <f t="shared" si="24"/>
        <v>5.6</v>
      </c>
      <c r="AC121" s="168">
        <f>'Lack of Coping Capacity'!D120</f>
        <v>4.3</v>
      </c>
      <c r="AD121" s="151">
        <f>'Lack of Coping Capacity'!G120</f>
        <v>4.8</v>
      </c>
      <c r="AE121" s="43">
        <f>'Lack of Coping Capacity'!H120</f>
        <v>4.5999999999999996</v>
      </c>
      <c r="AF121" s="151">
        <f>'Lack of Coping Capacity'!M120</f>
        <v>4.8</v>
      </c>
      <c r="AG121" s="151">
        <f>'Lack of Coping Capacity'!R120</f>
        <v>6.2</v>
      </c>
      <c r="AH121" s="151">
        <f>'Lack of Coping Capacity'!W120</f>
        <v>5.7</v>
      </c>
      <c r="AI121" s="43">
        <f>'Lack of Coping Capacity'!X120</f>
        <v>5.6</v>
      </c>
      <c r="AJ121" s="44">
        <f t="shared" si="30"/>
        <v>5.0999999999999996</v>
      </c>
      <c r="AK121" s="43">
        <f>'Lack of Coping Capacity'!Y120</f>
        <v>2.1</v>
      </c>
      <c r="AL121" s="44">
        <f t="shared" si="25"/>
        <v>3.8</v>
      </c>
      <c r="AM121" s="160">
        <f t="shared" si="26"/>
        <v>4.5999999999999996</v>
      </c>
      <c r="AN121" s="186" t="str">
        <f t="shared" si="27"/>
        <v>Medium</v>
      </c>
      <c r="AO121" s="179">
        <f t="shared" si="31"/>
        <v>63</v>
      </c>
      <c r="AP121" s="182">
        <f>VLOOKUP($B121,'Lack of Reliability Index'!$A$2:$H$192,8,FALSE)</f>
        <v>2.9866666666666672</v>
      </c>
      <c r="AQ121" s="51">
        <f>'Imputed and missing data hidden'!BA119</f>
        <v>0</v>
      </c>
      <c r="AR121" s="180">
        <f t="shared" si="32"/>
        <v>0</v>
      </c>
      <c r="AS121" s="51" t="str">
        <f t="shared" si="33"/>
        <v/>
      </c>
      <c r="AT121" s="181">
        <f>'Indicator Date hidden2'!BB120</f>
        <v>0.56000000000000005</v>
      </c>
      <c r="AU121" s="187"/>
    </row>
    <row r="122" spans="1:47" ht="15.75" thickBot="1" x14ac:dyDescent="0.3">
      <c r="A122" s="130" t="s">
        <v>222</v>
      </c>
      <c r="B122" s="47" t="s">
        <v>221</v>
      </c>
      <c r="C122" s="158">
        <f>'Hazard &amp; Exposure'!AO121</f>
        <v>0.1</v>
      </c>
      <c r="D122" s="157">
        <f>'Hazard &amp; Exposure'!AP121</f>
        <v>0.1</v>
      </c>
      <c r="E122" s="157">
        <f>'Hazard &amp; Exposure'!AQ121</f>
        <v>8.1999999999999993</v>
      </c>
      <c r="F122" s="157">
        <f>'Hazard &amp; Exposure'!AR121</f>
        <v>0</v>
      </c>
      <c r="G122" s="157">
        <f>'Hazard &amp; Exposure'!AU121</f>
        <v>0</v>
      </c>
      <c r="H122" s="43">
        <f>'Hazard &amp; Exposure'!AV121</f>
        <v>2.6</v>
      </c>
      <c r="I122" s="157">
        <f>'Hazard &amp; Exposure'!AY121</f>
        <v>0.1</v>
      </c>
      <c r="J122" s="157">
        <f>'Hazard &amp; Exposure'!BB121</f>
        <v>0</v>
      </c>
      <c r="K122" s="43">
        <f>'Hazard &amp; Exposure'!BC121</f>
        <v>0.1</v>
      </c>
      <c r="L122" s="44">
        <f t="shared" si="28"/>
        <v>1.4</v>
      </c>
      <c r="M122" s="43">
        <f>'Hazard &amp; Exposure'!BD121</f>
        <v>4.5</v>
      </c>
      <c r="N122" s="44">
        <f t="shared" si="23"/>
        <v>3.8</v>
      </c>
      <c r="O122" s="155">
        <f>Vulnerability!E121</f>
        <v>3.5</v>
      </c>
      <c r="P122" s="153" t="str">
        <f>Vulnerability!H121</f>
        <v>x</v>
      </c>
      <c r="Q122" s="153">
        <f>Vulnerability!M121</f>
        <v>10</v>
      </c>
      <c r="R122" s="43">
        <f>Vulnerability!N121</f>
        <v>5.7</v>
      </c>
      <c r="S122" s="153">
        <f>Vulnerability!S121</f>
        <v>4.5999999999999996</v>
      </c>
      <c r="T122" s="152">
        <f>Vulnerability!W121</f>
        <v>2</v>
      </c>
      <c r="U122" s="152">
        <f>Vulnerability!Z121</f>
        <v>1.9</v>
      </c>
      <c r="V122" s="152">
        <f>Vulnerability!AC121</f>
        <v>0</v>
      </c>
      <c r="W122" s="152">
        <f>Vulnerability!AI121</f>
        <v>5</v>
      </c>
      <c r="X122" s="153">
        <f>Vulnerability!AJ121</f>
        <v>2.4</v>
      </c>
      <c r="Y122" s="43">
        <f>Vulnerability!AK121</f>
        <v>3.6</v>
      </c>
      <c r="Z122" s="44">
        <f t="shared" si="29"/>
        <v>4.7</v>
      </c>
      <c r="AA122" s="43">
        <f>Vulnerability!AN121</f>
        <v>4.4000000000000004</v>
      </c>
      <c r="AB122" s="44">
        <f t="shared" si="24"/>
        <v>4.5999999999999996</v>
      </c>
      <c r="AC122" s="168">
        <f>'Lack of Coping Capacity'!D121</f>
        <v>8.1</v>
      </c>
      <c r="AD122" s="151">
        <f>'Lack of Coping Capacity'!G121</f>
        <v>6.4</v>
      </c>
      <c r="AE122" s="43">
        <f>'Lack of Coping Capacity'!H121</f>
        <v>7.3</v>
      </c>
      <c r="AF122" s="151">
        <f>'Lack of Coping Capacity'!M121</f>
        <v>3.3</v>
      </c>
      <c r="AG122" s="151">
        <f>'Lack of Coping Capacity'!R121</f>
        <v>1.5</v>
      </c>
      <c r="AH122" s="151">
        <f>'Lack of Coping Capacity'!W121</f>
        <v>5</v>
      </c>
      <c r="AI122" s="43">
        <f>'Lack of Coping Capacity'!X121</f>
        <v>3.3</v>
      </c>
      <c r="AJ122" s="44">
        <f t="shared" si="30"/>
        <v>5.7</v>
      </c>
      <c r="AK122" s="43">
        <f>'Lack of Coping Capacity'!Y121</f>
        <v>5.8</v>
      </c>
      <c r="AL122" s="44">
        <f t="shared" si="25"/>
        <v>5.8</v>
      </c>
      <c r="AM122" s="160">
        <f t="shared" si="26"/>
        <v>4.7</v>
      </c>
      <c r="AN122" s="186" t="str">
        <f t="shared" si="27"/>
        <v>Medium</v>
      </c>
      <c r="AO122" s="179">
        <f t="shared" si="31"/>
        <v>60</v>
      </c>
      <c r="AP122" s="182">
        <f>VLOOKUP($B122,'Lack of Reliability Index'!$A$2:$H$192,8,FALSE)</f>
        <v>7.0666666666666673</v>
      </c>
      <c r="AQ122" s="51">
        <f>'Imputed and missing data hidden'!BA120</f>
        <v>14</v>
      </c>
      <c r="AR122" s="180">
        <f t="shared" si="32"/>
        <v>0.27450980392156865</v>
      </c>
      <c r="AS122" s="51" t="str">
        <f t="shared" si="33"/>
        <v/>
      </c>
      <c r="AT122" s="181">
        <f>'Indicator Date hidden2'!BB121</f>
        <v>0.625</v>
      </c>
      <c r="AU122" s="187"/>
    </row>
    <row r="123" spans="1:47" ht="15.75" thickBot="1" x14ac:dyDescent="0.3">
      <c r="A123" s="130" t="s">
        <v>224</v>
      </c>
      <c r="B123" s="47" t="s">
        <v>223</v>
      </c>
      <c r="C123" s="158">
        <f>'Hazard &amp; Exposure'!AO122</f>
        <v>9.9</v>
      </c>
      <c r="D123" s="157">
        <f>'Hazard &amp; Exposure'!AP122</f>
        <v>6.8</v>
      </c>
      <c r="E123" s="157">
        <f>'Hazard &amp; Exposure'!AQ122</f>
        <v>0</v>
      </c>
      <c r="F123" s="157">
        <f>'Hazard &amp; Exposure'!AR122</f>
        <v>0.2</v>
      </c>
      <c r="G123" s="157">
        <f>'Hazard &amp; Exposure'!AU122</f>
        <v>2.9</v>
      </c>
      <c r="H123" s="43">
        <f>'Hazard &amp; Exposure'!AV122</f>
        <v>5.6</v>
      </c>
      <c r="I123" s="157">
        <f>'Hazard &amp; Exposure'!AY122</f>
        <v>6.8</v>
      </c>
      <c r="J123" s="157">
        <f>'Hazard &amp; Exposure'!BB122</f>
        <v>0</v>
      </c>
      <c r="K123" s="43">
        <f>'Hazard &amp; Exposure'!BC122</f>
        <v>4.8</v>
      </c>
      <c r="L123" s="44">
        <f t="shared" si="28"/>
        <v>5.2</v>
      </c>
      <c r="M123" s="43">
        <f>'Hazard &amp; Exposure'!BD122</f>
        <v>5.0999999999999996</v>
      </c>
      <c r="N123" s="44">
        <f t="shared" si="23"/>
        <v>5.0999999999999996</v>
      </c>
      <c r="O123" s="155">
        <f>Vulnerability!E122</f>
        <v>6.9</v>
      </c>
      <c r="P123" s="153">
        <f>Vulnerability!H122</f>
        <v>4.3</v>
      </c>
      <c r="Q123" s="153">
        <f>Vulnerability!M122</f>
        <v>2.1</v>
      </c>
      <c r="R123" s="43">
        <f>Vulnerability!N122</f>
        <v>5.0999999999999996</v>
      </c>
      <c r="S123" s="153">
        <f>Vulnerability!S122</f>
        <v>3.7</v>
      </c>
      <c r="T123" s="152">
        <f>Vulnerability!W122</f>
        <v>1.1000000000000001</v>
      </c>
      <c r="U123" s="152">
        <f>Vulnerability!Z122</f>
        <v>4.4000000000000004</v>
      </c>
      <c r="V123" s="152">
        <f>Vulnerability!AC122</f>
        <v>2.9</v>
      </c>
      <c r="W123" s="152">
        <f>Vulnerability!AI122</f>
        <v>4.5</v>
      </c>
      <c r="X123" s="153">
        <f>Vulnerability!AJ122</f>
        <v>3.3</v>
      </c>
      <c r="Y123" s="43">
        <f>Vulnerability!AK122</f>
        <v>3.5</v>
      </c>
      <c r="Z123" s="44">
        <f t="shared" si="29"/>
        <v>4.3</v>
      </c>
      <c r="AA123" s="43">
        <f>Vulnerability!AN122</f>
        <v>5.2</v>
      </c>
      <c r="AB123" s="44">
        <f t="shared" si="24"/>
        <v>4.8</v>
      </c>
      <c r="AC123" s="168">
        <f>'Lack of Coping Capacity'!D122</f>
        <v>5.4</v>
      </c>
      <c r="AD123" s="151">
        <f>'Lack of Coping Capacity'!G122</f>
        <v>6.8</v>
      </c>
      <c r="AE123" s="43">
        <f>'Lack of Coping Capacity'!H122</f>
        <v>6.1</v>
      </c>
      <c r="AF123" s="151">
        <f>'Lack of Coping Capacity'!M122</f>
        <v>5</v>
      </c>
      <c r="AG123" s="151">
        <f>'Lack of Coping Capacity'!R122</f>
        <v>5.4</v>
      </c>
      <c r="AH123" s="151">
        <f>'Lack of Coping Capacity'!W122</f>
        <v>5.6</v>
      </c>
      <c r="AI123" s="43">
        <f>'Lack of Coping Capacity'!X122</f>
        <v>5.3</v>
      </c>
      <c r="AJ123" s="44">
        <f t="shared" si="30"/>
        <v>5.7</v>
      </c>
      <c r="AK123" s="43">
        <f>'Lack of Coping Capacity'!Y122</f>
        <v>7.8</v>
      </c>
      <c r="AL123" s="44">
        <f t="shared" si="25"/>
        <v>6.9</v>
      </c>
      <c r="AM123" s="160">
        <f t="shared" si="26"/>
        <v>5.5</v>
      </c>
      <c r="AN123" s="186" t="str">
        <f t="shared" si="27"/>
        <v>High</v>
      </c>
      <c r="AO123" s="179">
        <f t="shared" si="31"/>
        <v>40</v>
      </c>
      <c r="AP123" s="182">
        <f>VLOOKUP($B123,'Lack of Reliability Index'!$A$2:$H$192,8,FALSE)</f>
        <v>1.3333333333333321</v>
      </c>
      <c r="AQ123" s="51">
        <f>'Imputed and missing data hidden'!BA121</f>
        <v>1</v>
      </c>
      <c r="AR123" s="180">
        <f t="shared" si="32"/>
        <v>1.9607843137254902E-2</v>
      </c>
      <c r="AS123" s="51" t="str">
        <f t="shared" si="33"/>
        <v/>
      </c>
      <c r="AT123" s="181">
        <f>'Indicator Date hidden2'!BB122</f>
        <v>0.2</v>
      </c>
      <c r="AU123" s="187"/>
    </row>
    <row r="124" spans="1:47" ht="15.75" thickBot="1" x14ac:dyDescent="0.3">
      <c r="A124" s="130" t="s">
        <v>226</v>
      </c>
      <c r="B124" s="47" t="s">
        <v>225</v>
      </c>
      <c r="C124" s="158">
        <f>'Hazard &amp; Exposure'!AO123</f>
        <v>1.8</v>
      </c>
      <c r="D124" s="157">
        <f>'Hazard &amp; Exposure'!AP123</f>
        <v>5.8</v>
      </c>
      <c r="E124" s="157">
        <f>'Hazard &amp; Exposure'!AQ123</f>
        <v>0</v>
      </c>
      <c r="F124" s="157">
        <f>'Hazard &amp; Exposure'!AR123</f>
        <v>0</v>
      </c>
      <c r="G124" s="157">
        <f>'Hazard &amp; Exposure'!AU123</f>
        <v>0.5</v>
      </c>
      <c r="H124" s="43">
        <f>'Hazard &amp; Exposure'!AV123</f>
        <v>1.9</v>
      </c>
      <c r="I124" s="157">
        <f>'Hazard &amp; Exposure'!AY123</f>
        <v>0</v>
      </c>
      <c r="J124" s="157">
        <f>'Hazard &amp; Exposure'!BB123</f>
        <v>0</v>
      </c>
      <c r="K124" s="43">
        <f>'Hazard &amp; Exposure'!BC123</f>
        <v>0</v>
      </c>
      <c r="L124" s="44">
        <f t="shared" si="28"/>
        <v>1</v>
      </c>
      <c r="M124" s="43">
        <f>'Hazard &amp; Exposure'!BD123</f>
        <v>2</v>
      </c>
      <c r="N124" s="44">
        <f t="shared" si="23"/>
        <v>1.8</v>
      </c>
      <c r="O124" s="155">
        <f>Vulnerability!E123</f>
        <v>0.4</v>
      </c>
      <c r="P124" s="153">
        <f>Vulnerability!H123</f>
        <v>0.7</v>
      </c>
      <c r="Q124" s="153">
        <f>Vulnerability!M123</f>
        <v>0</v>
      </c>
      <c r="R124" s="43">
        <f>Vulnerability!N123</f>
        <v>0.4</v>
      </c>
      <c r="S124" s="153">
        <f>Vulnerability!S123</f>
        <v>5.9</v>
      </c>
      <c r="T124" s="152">
        <f>Vulnerability!W123</f>
        <v>0.3</v>
      </c>
      <c r="U124" s="152">
        <f>Vulnerability!Z123</f>
        <v>0.3</v>
      </c>
      <c r="V124" s="152">
        <f>Vulnerability!AC123</f>
        <v>0</v>
      </c>
      <c r="W124" s="152">
        <f>Vulnerability!AI123</f>
        <v>1.4</v>
      </c>
      <c r="X124" s="153">
        <f>Vulnerability!AJ123</f>
        <v>0.5</v>
      </c>
      <c r="Y124" s="43">
        <f>Vulnerability!AK123</f>
        <v>3.7</v>
      </c>
      <c r="Z124" s="44">
        <f t="shared" si="29"/>
        <v>2.2000000000000002</v>
      </c>
      <c r="AA124" s="43">
        <f>Vulnerability!AN123</f>
        <v>6.6</v>
      </c>
      <c r="AB124" s="44">
        <f t="shared" si="24"/>
        <v>4.8</v>
      </c>
      <c r="AC124" s="168">
        <f>'Lack of Coping Capacity'!D123</f>
        <v>1.7</v>
      </c>
      <c r="AD124" s="151">
        <f>'Lack of Coping Capacity'!G123</f>
        <v>1.6</v>
      </c>
      <c r="AE124" s="43">
        <f>'Lack of Coping Capacity'!H123</f>
        <v>1.7</v>
      </c>
      <c r="AF124" s="151">
        <f>'Lack of Coping Capacity'!M123</f>
        <v>1.4</v>
      </c>
      <c r="AG124" s="151">
        <f>'Lack of Coping Capacity'!R123</f>
        <v>0.1</v>
      </c>
      <c r="AH124" s="151">
        <f>'Lack of Coping Capacity'!W123</f>
        <v>1.1000000000000001</v>
      </c>
      <c r="AI124" s="43">
        <f>'Lack of Coping Capacity'!X123</f>
        <v>0.9</v>
      </c>
      <c r="AJ124" s="44">
        <f t="shared" si="30"/>
        <v>1.3</v>
      </c>
      <c r="AK124" s="43">
        <f>'Lack of Coping Capacity'!Y123</f>
        <v>0.5</v>
      </c>
      <c r="AL124" s="44">
        <f t="shared" si="25"/>
        <v>0.9</v>
      </c>
      <c r="AM124" s="160">
        <f t="shared" si="26"/>
        <v>2</v>
      </c>
      <c r="AN124" s="186" t="str">
        <f t="shared" si="27"/>
        <v>Low</v>
      </c>
      <c r="AO124" s="179">
        <f t="shared" si="31"/>
        <v>184</v>
      </c>
      <c r="AP124" s="182">
        <f>VLOOKUP($B124,'Lack of Reliability Index'!$A$2:$H$192,8,FALSE)</f>
        <v>2.6370370370370377</v>
      </c>
      <c r="AQ124" s="51">
        <f>'Imputed and missing data hidden'!BA122</f>
        <v>5</v>
      </c>
      <c r="AR124" s="180">
        <f t="shared" si="32"/>
        <v>9.8039215686274508E-2</v>
      </c>
      <c r="AS124" s="51" t="str">
        <f t="shared" si="33"/>
        <v/>
      </c>
      <c r="AT124" s="181">
        <f>'Indicator Date hidden2'!BB123</f>
        <v>0.24444444444444444</v>
      </c>
      <c r="AU124" s="187"/>
    </row>
    <row r="125" spans="1:47" ht="15.75" thickBot="1" x14ac:dyDescent="0.3">
      <c r="A125" s="130" t="s">
        <v>228</v>
      </c>
      <c r="B125" s="47" t="s">
        <v>227</v>
      </c>
      <c r="C125" s="158">
        <f>'Hazard &amp; Exposure'!AO124</f>
        <v>8.3000000000000007</v>
      </c>
      <c r="D125" s="157">
        <f>'Hazard &amp; Exposure'!AP124</f>
        <v>3.8</v>
      </c>
      <c r="E125" s="157">
        <f>'Hazard &amp; Exposure'!AQ124</f>
        <v>7.1</v>
      </c>
      <c r="F125" s="157">
        <f>'Hazard &amp; Exposure'!AR124</f>
        <v>2.9</v>
      </c>
      <c r="G125" s="157">
        <f>'Hazard &amp; Exposure'!AU124</f>
        <v>1.5</v>
      </c>
      <c r="H125" s="43">
        <f>'Hazard &amp; Exposure'!AV124</f>
        <v>5.3</v>
      </c>
      <c r="I125" s="157">
        <f>'Hazard &amp; Exposure'!AY124</f>
        <v>0.1</v>
      </c>
      <c r="J125" s="157">
        <f>'Hazard &amp; Exposure'!BB124</f>
        <v>0</v>
      </c>
      <c r="K125" s="43">
        <f>'Hazard &amp; Exposure'!BC124</f>
        <v>0.1</v>
      </c>
      <c r="L125" s="44">
        <f t="shared" si="28"/>
        <v>3.1</v>
      </c>
      <c r="M125" s="43">
        <f>'Hazard &amp; Exposure'!BD124</f>
        <v>2.1</v>
      </c>
      <c r="N125" s="44">
        <f t="shared" si="23"/>
        <v>2.4</v>
      </c>
      <c r="O125" s="155">
        <f>Vulnerability!E124</f>
        <v>0.5</v>
      </c>
      <c r="P125" s="153">
        <f>Vulnerability!H124</f>
        <v>2.1</v>
      </c>
      <c r="Q125" s="153">
        <f>Vulnerability!M124</f>
        <v>0</v>
      </c>
      <c r="R125" s="43">
        <f>Vulnerability!N124</f>
        <v>0.8</v>
      </c>
      <c r="S125" s="153">
        <f>Vulnerability!S124</f>
        <v>1.5</v>
      </c>
      <c r="T125" s="152">
        <f>Vulnerability!W124</f>
        <v>0.2</v>
      </c>
      <c r="U125" s="152">
        <f>Vulnerability!Z124</f>
        <v>0.4</v>
      </c>
      <c r="V125" s="152">
        <f>Vulnerability!AC124</f>
        <v>0</v>
      </c>
      <c r="W125" s="152">
        <f>Vulnerability!AI124</f>
        <v>1.7</v>
      </c>
      <c r="X125" s="153">
        <f>Vulnerability!AJ124</f>
        <v>0.6</v>
      </c>
      <c r="Y125" s="43">
        <f>Vulnerability!AK124</f>
        <v>1.1000000000000001</v>
      </c>
      <c r="Z125" s="44">
        <f t="shared" si="29"/>
        <v>1</v>
      </c>
      <c r="AA125" s="43">
        <f>Vulnerability!AN124</f>
        <v>5.9</v>
      </c>
      <c r="AB125" s="44">
        <f t="shared" si="24"/>
        <v>3.9</v>
      </c>
      <c r="AC125" s="168">
        <f>'Lack of Coping Capacity'!D124</f>
        <v>2.6</v>
      </c>
      <c r="AD125" s="151">
        <f>'Lack of Coping Capacity'!G124</f>
        <v>1.2</v>
      </c>
      <c r="AE125" s="43">
        <f>'Lack of Coping Capacity'!H124</f>
        <v>1.9</v>
      </c>
      <c r="AF125" s="151">
        <f>'Lack of Coping Capacity'!M124</f>
        <v>1.7</v>
      </c>
      <c r="AG125" s="151">
        <f>'Lack of Coping Capacity'!R124</f>
        <v>3</v>
      </c>
      <c r="AH125" s="151">
        <f>'Lack of Coping Capacity'!W124</f>
        <v>1.3</v>
      </c>
      <c r="AI125" s="43">
        <f>'Lack of Coping Capacity'!X124</f>
        <v>2</v>
      </c>
      <c r="AJ125" s="44">
        <f t="shared" si="30"/>
        <v>2</v>
      </c>
      <c r="AK125" s="43">
        <f>'Lack of Coping Capacity'!Y124</f>
        <v>0.2</v>
      </c>
      <c r="AL125" s="44">
        <f t="shared" si="25"/>
        <v>1.1000000000000001</v>
      </c>
      <c r="AM125" s="160">
        <f t="shared" si="26"/>
        <v>2.2000000000000002</v>
      </c>
      <c r="AN125" s="186" t="str">
        <f t="shared" si="27"/>
        <v>Low</v>
      </c>
      <c r="AO125" s="179">
        <f t="shared" si="31"/>
        <v>174</v>
      </c>
      <c r="AP125" s="182">
        <f>VLOOKUP($B125,'Lack of Reliability Index'!$A$2:$H$192,8,FALSE)</f>
        <v>3.4031746031746035</v>
      </c>
      <c r="AQ125" s="51">
        <f>'Imputed and missing data hidden'!BA123</f>
        <v>8</v>
      </c>
      <c r="AR125" s="180">
        <f t="shared" si="32"/>
        <v>0.15686274509803921</v>
      </c>
      <c r="AS125" s="51" t="str">
        <f t="shared" si="33"/>
        <v/>
      </c>
      <c r="AT125" s="181">
        <f>'Indicator Date hidden2'!BB124</f>
        <v>0.23809523809523808</v>
      </c>
      <c r="AU125" s="187"/>
    </row>
    <row r="126" spans="1:47" ht="15.75" thickBot="1" x14ac:dyDescent="0.3">
      <c r="A126" s="130" t="s">
        <v>230</v>
      </c>
      <c r="B126" s="47" t="s">
        <v>229</v>
      </c>
      <c r="C126" s="158">
        <f>'Hazard &amp; Exposure'!AO125</f>
        <v>9.1999999999999993</v>
      </c>
      <c r="D126" s="157">
        <f>'Hazard &amp; Exposure'!AP125</f>
        <v>5.2</v>
      </c>
      <c r="E126" s="157">
        <f>'Hazard &amp; Exposure'!AQ125</f>
        <v>8.1</v>
      </c>
      <c r="F126" s="157">
        <f>'Hazard &amp; Exposure'!AR125</f>
        <v>3.6</v>
      </c>
      <c r="G126" s="157">
        <f>'Hazard &amp; Exposure'!AU125</f>
        <v>3.9</v>
      </c>
      <c r="H126" s="43">
        <f>'Hazard &amp; Exposure'!AV125</f>
        <v>6.6</v>
      </c>
      <c r="I126" s="157">
        <f>'Hazard &amp; Exposure'!AY125</f>
        <v>3.5</v>
      </c>
      <c r="J126" s="157">
        <f>'Hazard &amp; Exposure'!BB125</f>
        <v>0</v>
      </c>
      <c r="K126" s="43">
        <f>'Hazard &amp; Exposure'!BC125</f>
        <v>2.5</v>
      </c>
      <c r="L126" s="44">
        <f t="shared" si="28"/>
        <v>4.9000000000000004</v>
      </c>
      <c r="M126" s="43">
        <f>'Hazard &amp; Exposure'!BD125</f>
        <v>4.4000000000000004</v>
      </c>
      <c r="N126" s="44">
        <f t="shared" si="23"/>
        <v>4.5</v>
      </c>
      <c r="O126" s="155">
        <f>Vulnerability!E125</f>
        <v>6.1</v>
      </c>
      <c r="P126" s="153">
        <f>Vulnerability!H125</f>
        <v>5.9</v>
      </c>
      <c r="Q126" s="153">
        <f>Vulnerability!M125</f>
        <v>1.7</v>
      </c>
      <c r="R126" s="43">
        <f>Vulnerability!N125</f>
        <v>5</v>
      </c>
      <c r="S126" s="153">
        <f>Vulnerability!S125</f>
        <v>0.8</v>
      </c>
      <c r="T126" s="152">
        <f>Vulnerability!W125</f>
        <v>0.4</v>
      </c>
      <c r="U126" s="152">
        <f>Vulnerability!Z125</f>
        <v>1.4</v>
      </c>
      <c r="V126" s="152">
        <f>Vulnerability!AC125</f>
        <v>0.5</v>
      </c>
      <c r="W126" s="152">
        <f>Vulnerability!AI125</f>
        <v>4.0999999999999996</v>
      </c>
      <c r="X126" s="153">
        <f>Vulnerability!AJ125</f>
        <v>1.7</v>
      </c>
      <c r="Y126" s="43">
        <f>Vulnerability!AK125</f>
        <v>1.3</v>
      </c>
      <c r="Z126" s="44">
        <f t="shared" si="29"/>
        <v>3.4</v>
      </c>
      <c r="AA126" s="43">
        <f>Vulnerability!AN125</f>
        <v>5.7</v>
      </c>
      <c r="AB126" s="44">
        <f t="shared" si="24"/>
        <v>4.7</v>
      </c>
      <c r="AC126" s="168">
        <f>'Lack of Coping Capacity'!D125</f>
        <v>4.7</v>
      </c>
      <c r="AD126" s="151">
        <f>'Lack of Coping Capacity'!G125</f>
        <v>6.9</v>
      </c>
      <c r="AE126" s="43">
        <f>'Lack of Coping Capacity'!H125</f>
        <v>5.8</v>
      </c>
      <c r="AF126" s="151">
        <f>'Lack of Coping Capacity'!M125</f>
        <v>4.3</v>
      </c>
      <c r="AG126" s="151">
        <f>'Lack of Coping Capacity'!R125</f>
        <v>4.9000000000000004</v>
      </c>
      <c r="AH126" s="151">
        <f>'Lack of Coping Capacity'!W125</f>
        <v>4.5999999999999996</v>
      </c>
      <c r="AI126" s="43">
        <f>'Lack of Coping Capacity'!X125</f>
        <v>4.5999999999999996</v>
      </c>
      <c r="AJ126" s="44">
        <f t="shared" si="30"/>
        <v>5.2</v>
      </c>
      <c r="AK126" s="43">
        <f>'Lack of Coping Capacity'!Y125</f>
        <v>0.9</v>
      </c>
      <c r="AL126" s="44">
        <f t="shared" si="25"/>
        <v>3.3</v>
      </c>
      <c r="AM126" s="160">
        <f t="shared" si="26"/>
        <v>4.0999999999999996</v>
      </c>
      <c r="AN126" s="186" t="str">
        <f t="shared" si="27"/>
        <v>Medium</v>
      </c>
      <c r="AO126" s="179">
        <f t="shared" si="31"/>
        <v>82</v>
      </c>
      <c r="AP126" s="182">
        <f>VLOOKUP($B126,'Lack of Reliability Index'!$A$2:$H$192,8,FALSE)</f>
        <v>2.666666666666667</v>
      </c>
      <c r="AQ126" s="51">
        <f>'Imputed and missing data hidden'!BA124</f>
        <v>0</v>
      </c>
      <c r="AR126" s="180">
        <f t="shared" si="32"/>
        <v>0</v>
      </c>
      <c r="AS126" s="51" t="str">
        <f t="shared" si="33"/>
        <v/>
      </c>
      <c r="AT126" s="181">
        <f>'Indicator Date hidden2'!BB125</f>
        <v>0.5</v>
      </c>
      <c r="AU126" s="187"/>
    </row>
    <row r="127" spans="1:47" ht="15.75" thickBot="1" x14ac:dyDescent="0.3">
      <c r="A127" s="130" t="s">
        <v>232</v>
      </c>
      <c r="B127" s="47" t="s">
        <v>231</v>
      </c>
      <c r="C127" s="158">
        <f>'Hazard &amp; Exposure'!AO126</f>
        <v>0.1</v>
      </c>
      <c r="D127" s="157">
        <f>'Hazard &amp; Exposure'!AP126</f>
        <v>7.4</v>
      </c>
      <c r="E127" s="157">
        <f>'Hazard &amp; Exposure'!AQ126</f>
        <v>0</v>
      </c>
      <c r="F127" s="157">
        <f>'Hazard &amp; Exposure'!AR126</f>
        <v>0</v>
      </c>
      <c r="G127" s="157">
        <f>'Hazard &amp; Exposure'!AU126</f>
        <v>6.6</v>
      </c>
      <c r="H127" s="43">
        <f>'Hazard &amp; Exposure'!AV126</f>
        <v>3.7</v>
      </c>
      <c r="I127" s="157">
        <f>'Hazard &amp; Exposure'!AY126</f>
        <v>10</v>
      </c>
      <c r="J127" s="157">
        <f>'Hazard &amp; Exposure'!BB126</f>
        <v>8</v>
      </c>
      <c r="K127" s="43">
        <f>'Hazard &amp; Exposure'!BC126</f>
        <v>8</v>
      </c>
      <c r="L127" s="44">
        <f t="shared" si="28"/>
        <v>6.3</v>
      </c>
      <c r="M127" s="43">
        <f>'Hazard &amp; Exposure'!BD126</f>
        <v>7</v>
      </c>
      <c r="N127" s="44">
        <f t="shared" si="23"/>
        <v>6.8</v>
      </c>
      <c r="O127" s="155">
        <f>Vulnerability!E126</f>
        <v>9.6999999999999993</v>
      </c>
      <c r="P127" s="153">
        <f>Vulnerability!H126</f>
        <v>5.8</v>
      </c>
      <c r="Q127" s="153">
        <f>Vulnerability!M126</f>
        <v>1.3</v>
      </c>
      <c r="R127" s="43">
        <f>Vulnerability!N126</f>
        <v>6.6</v>
      </c>
      <c r="S127" s="153">
        <f>Vulnerability!S126</f>
        <v>7.3</v>
      </c>
      <c r="T127" s="152">
        <f>Vulnerability!W126</f>
        <v>4.2</v>
      </c>
      <c r="U127" s="152">
        <f>Vulnerability!Z126</f>
        <v>7</v>
      </c>
      <c r="V127" s="152">
        <f>Vulnerability!AC126</f>
        <v>3.3</v>
      </c>
      <c r="W127" s="152">
        <f>Vulnerability!AI126</f>
        <v>4.0999999999999996</v>
      </c>
      <c r="X127" s="153">
        <f>Vulnerability!AJ126</f>
        <v>4.8</v>
      </c>
      <c r="Y127" s="43">
        <f>Vulnerability!AK126</f>
        <v>6.2</v>
      </c>
      <c r="Z127" s="44">
        <f t="shared" si="29"/>
        <v>6.4</v>
      </c>
      <c r="AA127" s="43">
        <f>Vulnerability!AN126</f>
        <v>5.6</v>
      </c>
      <c r="AB127" s="44">
        <f t="shared" si="24"/>
        <v>6</v>
      </c>
      <c r="AC127" s="168">
        <f>'Lack of Coping Capacity'!D126</f>
        <v>5.3</v>
      </c>
      <c r="AD127" s="151">
        <f>'Lack of Coping Capacity'!G126</f>
        <v>6.5</v>
      </c>
      <c r="AE127" s="43">
        <f>'Lack of Coping Capacity'!H126</f>
        <v>5.9</v>
      </c>
      <c r="AF127" s="151">
        <f>'Lack of Coping Capacity'!M126</f>
        <v>9</v>
      </c>
      <c r="AG127" s="151">
        <f>'Lack of Coping Capacity'!R126</f>
        <v>9.3000000000000007</v>
      </c>
      <c r="AH127" s="151">
        <f>'Lack of Coping Capacity'!W126</f>
        <v>8.1</v>
      </c>
      <c r="AI127" s="43">
        <f>'Lack of Coping Capacity'!X126</f>
        <v>8.8000000000000007</v>
      </c>
      <c r="AJ127" s="44">
        <f t="shared" si="30"/>
        <v>7.6</v>
      </c>
      <c r="AK127" s="43">
        <f>'Lack of Coping Capacity'!Y126</f>
        <v>2.6</v>
      </c>
      <c r="AL127" s="44">
        <f t="shared" si="25"/>
        <v>5.6</v>
      </c>
      <c r="AM127" s="160">
        <f t="shared" si="26"/>
        <v>6.1</v>
      </c>
      <c r="AN127" s="186" t="str">
        <f t="shared" si="27"/>
        <v>High</v>
      </c>
      <c r="AO127" s="179">
        <f t="shared" si="31"/>
        <v>12</v>
      </c>
      <c r="AP127" s="182">
        <f>VLOOKUP($B127,'Lack of Reliability Index'!$A$2:$H$192,8,FALSE)</f>
        <v>2.0326797385620923</v>
      </c>
      <c r="AQ127" s="51">
        <f>'Imputed and missing data hidden'!BA125</f>
        <v>1</v>
      </c>
      <c r="AR127" s="180">
        <f t="shared" si="32"/>
        <v>1.9607843137254902E-2</v>
      </c>
      <c r="AS127" s="51" t="str">
        <f t="shared" si="33"/>
        <v>YES</v>
      </c>
      <c r="AT127" s="181">
        <f>'Indicator Date hidden2'!BB126</f>
        <v>0.25490196078431371</v>
      </c>
      <c r="AU127" s="187"/>
    </row>
    <row r="128" spans="1:47" ht="15.75" thickBot="1" x14ac:dyDescent="0.3">
      <c r="A128" s="130" t="s">
        <v>234</v>
      </c>
      <c r="B128" s="47" t="s">
        <v>233</v>
      </c>
      <c r="C128" s="158">
        <f>'Hazard &amp; Exposure'!AO127</f>
        <v>0.1</v>
      </c>
      <c r="D128" s="157">
        <f>'Hazard &amp; Exposure'!AP127</f>
        <v>8</v>
      </c>
      <c r="E128" s="157">
        <f>'Hazard &amp; Exposure'!AQ127</f>
        <v>0</v>
      </c>
      <c r="F128" s="157">
        <f>'Hazard &amp; Exposure'!AR127</f>
        <v>0</v>
      </c>
      <c r="G128" s="157">
        <f>'Hazard &amp; Exposure'!AU127</f>
        <v>0.5</v>
      </c>
      <c r="H128" s="43">
        <f>'Hazard &amp; Exposure'!AV127</f>
        <v>2.6</v>
      </c>
      <c r="I128" s="157">
        <f>'Hazard &amp; Exposure'!AY127</f>
        <v>10</v>
      </c>
      <c r="J128" s="157">
        <f>'Hazard &amp; Exposure'!BB127</f>
        <v>10</v>
      </c>
      <c r="K128" s="43">
        <f>'Hazard &amp; Exposure'!BC127</f>
        <v>10</v>
      </c>
      <c r="L128" s="44">
        <f t="shared" si="28"/>
        <v>8</v>
      </c>
      <c r="M128" s="43">
        <f>'Hazard &amp; Exposure'!BD127</f>
        <v>7.5</v>
      </c>
      <c r="N128" s="44">
        <f t="shared" si="23"/>
        <v>7.6</v>
      </c>
      <c r="O128" s="155">
        <f>Vulnerability!E127</f>
        <v>8.1</v>
      </c>
      <c r="P128" s="153">
        <f>Vulnerability!H127</f>
        <v>4.5</v>
      </c>
      <c r="Q128" s="153">
        <f>Vulnerability!M127</f>
        <v>0.5</v>
      </c>
      <c r="R128" s="43">
        <f>Vulnerability!N127</f>
        <v>5.3</v>
      </c>
      <c r="S128" s="153">
        <f>Vulnerability!S127</f>
        <v>7.9</v>
      </c>
      <c r="T128" s="152">
        <f>Vulnerability!W127</f>
        <v>6.2</v>
      </c>
      <c r="U128" s="152">
        <f>Vulnerability!Z127</f>
        <v>7.5</v>
      </c>
      <c r="V128" s="152">
        <f>Vulnerability!AC127</f>
        <v>0</v>
      </c>
      <c r="W128" s="152">
        <f>Vulnerability!AI127</f>
        <v>3.3</v>
      </c>
      <c r="X128" s="153">
        <f>Vulnerability!AJ127</f>
        <v>4.8</v>
      </c>
      <c r="Y128" s="43">
        <f>Vulnerability!AK127</f>
        <v>6.6</v>
      </c>
      <c r="Z128" s="44">
        <f t="shared" si="29"/>
        <v>6</v>
      </c>
      <c r="AA128" s="43">
        <f>Vulnerability!AN127</f>
        <v>5.8</v>
      </c>
      <c r="AB128" s="44">
        <f t="shared" si="24"/>
        <v>5.9</v>
      </c>
      <c r="AC128" s="168">
        <f>'Lack of Coping Capacity'!D127</f>
        <v>2.8</v>
      </c>
      <c r="AD128" s="151">
        <f>'Lack of Coping Capacity'!G127</f>
        <v>7.3</v>
      </c>
      <c r="AE128" s="43">
        <f>'Lack of Coping Capacity'!H127</f>
        <v>5.0999999999999996</v>
      </c>
      <c r="AF128" s="151">
        <f>'Lack of Coping Capacity'!M127</f>
        <v>5.7</v>
      </c>
      <c r="AG128" s="151">
        <f>'Lack of Coping Capacity'!R127</f>
        <v>7.7</v>
      </c>
      <c r="AH128" s="151">
        <f>'Lack of Coping Capacity'!W127</f>
        <v>9.4</v>
      </c>
      <c r="AI128" s="43">
        <f>'Lack of Coping Capacity'!X127</f>
        <v>7.6</v>
      </c>
      <c r="AJ128" s="44">
        <f t="shared" si="30"/>
        <v>6.5</v>
      </c>
      <c r="AK128" s="43">
        <f>'Lack of Coping Capacity'!Y127</f>
        <v>4.9000000000000004</v>
      </c>
      <c r="AL128" s="44">
        <f t="shared" si="25"/>
        <v>5.8</v>
      </c>
      <c r="AM128" s="160">
        <f t="shared" si="26"/>
        <v>6.4</v>
      </c>
      <c r="AN128" s="186" t="str">
        <f t="shared" si="27"/>
        <v>High</v>
      </c>
      <c r="AO128" s="179">
        <f t="shared" si="31"/>
        <v>6</v>
      </c>
      <c r="AP128" s="182">
        <f>VLOOKUP($B128,'Lack of Reliability Index'!$A$2:$H$192,8,FALSE)</f>
        <v>2.8666666666666663</v>
      </c>
      <c r="AQ128" s="51">
        <f>'Imputed and missing data hidden'!BA126</f>
        <v>1</v>
      </c>
      <c r="AR128" s="180">
        <f t="shared" si="32"/>
        <v>1.9607843137254902E-2</v>
      </c>
      <c r="AS128" s="51" t="str">
        <f t="shared" si="33"/>
        <v>YES</v>
      </c>
      <c r="AT128" s="181">
        <f>'Indicator Date hidden2'!BB127</f>
        <v>0.38</v>
      </c>
      <c r="AU128" s="187"/>
    </row>
    <row r="129" spans="1:47" ht="15.75" thickBot="1" x14ac:dyDescent="0.3">
      <c r="A129" s="130" t="s">
        <v>236</v>
      </c>
      <c r="B129" s="47" t="s">
        <v>235</v>
      </c>
      <c r="C129" s="158">
        <f>'Hazard &amp; Exposure'!AO128</f>
        <v>0.9</v>
      </c>
      <c r="D129" s="157">
        <f>'Hazard &amp; Exposure'!AP128</f>
        <v>0.1</v>
      </c>
      <c r="E129" s="157">
        <f>'Hazard &amp; Exposure'!AQ128</f>
        <v>0</v>
      </c>
      <c r="F129" s="157">
        <f>'Hazard &amp; Exposure'!AR128</f>
        <v>0</v>
      </c>
      <c r="G129" s="157">
        <f>'Hazard &amp; Exposure'!AU128</f>
        <v>0</v>
      </c>
      <c r="H129" s="43">
        <f>'Hazard &amp; Exposure'!AV128</f>
        <v>0.2</v>
      </c>
      <c r="I129" s="157">
        <f>'Hazard &amp; Exposure'!AY128</f>
        <v>0</v>
      </c>
      <c r="J129" s="157">
        <f>'Hazard &amp; Exposure'!BB128</f>
        <v>0</v>
      </c>
      <c r="K129" s="43">
        <f>'Hazard &amp; Exposure'!BC128</f>
        <v>0</v>
      </c>
      <c r="L129" s="44">
        <f t="shared" si="28"/>
        <v>0.1</v>
      </c>
      <c r="M129" s="43">
        <f>'Hazard &amp; Exposure'!BD128</f>
        <v>1.9</v>
      </c>
      <c r="N129" s="44">
        <f t="shared" si="23"/>
        <v>1.5</v>
      </c>
      <c r="O129" s="155">
        <f>Vulnerability!E128</f>
        <v>0</v>
      </c>
      <c r="P129" s="153">
        <f>Vulnerability!H128</f>
        <v>0.5</v>
      </c>
      <c r="Q129" s="153">
        <f>Vulnerability!M128</f>
        <v>0</v>
      </c>
      <c r="R129" s="43">
        <f>Vulnerability!N128</f>
        <v>0.1</v>
      </c>
      <c r="S129" s="153">
        <f>Vulnerability!S128</f>
        <v>5.9</v>
      </c>
      <c r="T129" s="152">
        <f>Vulnerability!W128</f>
        <v>0.3</v>
      </c>
      <c r="U129" s="152">
        <f>Vulnerability!Z128</f>
        <v>0.2</v>
      </c>
      <c r="V129" s="152">
        <f>Vulnerability!AC128</f>
        <v>0</v>
      </c>
      <c r="W129" s="152">
        <f>Vulnerability!AI128</f>
        <v>1.2</v>
      </c>
      <c r="X129" s="153">
        <f>Vulnerability!AJ128</f>
        <v>0.4</v>
      </c>
      <c r="Y129" s="43">
        <f>Vulnerability!AK128</f>
        <v>3.6</v>
      </c>
      <c r="Z129" s="44">
        <f t="shared" si="29"/>
        <v>2</v>
      </c>
      <c r="AA129" s="43">
        <f>Vulnerability!AN128</f>
        <v>6.1</v>
      </c>
      <c r="AB129" s="44">
        <f t="shared" si="24"/>
        <v>4.4000000000000004</v>
      </c>
      <c r="AC129" s="168">
        <f>'Lack of Coping Capacity'!D128</f>
        <v>2.2999999999999998</v>
      </c>
      <c r="AD129" s="151">
        <f>'Lack of Coping Capacity'!G128</f>
        <v>1.4</v>
      </c>
      <c r="AE129" s="43">
        <f>'Lack of Coping Capacity'!H128</f>
        <v>1.9</v>
      </c>
      <c r="AF129" s="151">
        <f>'Lack of Coping Capacity'!M128</f>
        <v>1.6</v>
      </c>
      <c r="AG129" s="151">
        <f>'Lack of Coping Capacity'!R128</f>
        <v>1.9</v>
      </c>
      <c r="AH129" s="151">
        <f>'Lack of Coping Capacity'!W128</f>
        <v>0.2</v>
      </c>
      <c r="AI129" s="43">
        <f>'Lack of Coping Capacity'!X128</f>
        <v>1.2</v>
      </c>
      <c r="AJ129" s="44">
        <f t="shared" si="30"/>
        <v>1.6</v>
      </c>
      <c r="AK129" s="43">
        <f>'Lack of Coping Capacity'!Y128</f>
        <v>0.1</v>
      </c>
      <c r="AL129" s="44">
        <f t="shared" si="25"/>
        <v>0.9</v>
      </c>
      <c r="AM129" s="160">
        <f t="shared" si="26"/>
        <v>1.8</v>
      </c>
      <c r="AN129" s="186" t="str">
        <f t="shared" si="27"/>
        <v>Very Low</v>
      </c>
      <c r="AO129" s="179">
        <f t="shared" si="31"/>
        <v>189</v>
      </c>
      <c r="AP129" s="182">
        <f>VLOOKUP($B129,'Lack of Reliability Index'!$A$2:$H$192,8,FALSE)</f>
        <v>2.6370370370370377</v>
      </c>
      <c r="AQ129" s="51">
        <f>'Imputed and missing data hidden'!BA127</f>
        <v>5</v>
      </c>
      <c r="AR129" s="180">
        <f t="shared" si="32"/>
        <v>9.8039215686274508E-2</v>
      </c>
      <c r="AS129" s="51" t="str">
        <f t="shared" si="33"/>
        <v/>
      </c>
      <c r="AT129" s="181">
        <f>'Indicator Date hidden2'!BB128</f>
        <v>0.24444444444444444</v>
      </c>
      <c r="AU129" s="187"/>
    </row>
    <row r="130" spans="1:47" ht="15.75" thickBot="1" x14ac:dyDescent="0.3">
      <c r="A130" s="130" t="s">
        <v>239</v>
      </c>
      <c r="B130" s="47" t="s">
        <v>238</v>
      </c>
      <c r="C130" s="158">
        <f>'Hazard &amp; Exposure'!AO129</f>
        <v>6.2</v>
      </c>
      <c r="D130" s="157">
        <f>'Hazard &amp; Exposure'!AP129</f>
        <v>3.7</v>
      </c>
      <c r="E130" s="157">
        <f>'Hazard &amp; Exposure'!AQ129</f>
        <v>9.1999999999999993</v>
      </c>
      <c r="F130" s="157">
        <f>'Hazard &amp; Exposure'!AR129</f>
        <v>3.2</v>
      </c>
      <c r="G130" s="157">
        <f>'Hazard &amp; Exposure'!AU129</f>
        <v>5</v>
      </c>
      <c r="H130" s="43">
        <f>'Hazard &amp; Exposure'!AV129</f>
        <v>6</v>
      </c>
      <c r="I130" s="157">
        <f>'Hazard &amp; Exposure'!AY129</f>
        <v>0.2</v>
      </c>
      <c r="J130" s="157">
        <f>'Hazard &amp; Exposure'!BB129</f>
        <v>0</v>
      </c>
      <c r="K130" s="43">
        <f>'Hazard &amp; Exposure'!BC129</f>
        <v>0.1</v>
      </c>
      <c r="L130" s="44">
        <f t="shared" si="28"/>
        <v>3.6</v>
      </c>
      <c r="M130" s="43">
        <f>'Hazard &amp; Exposure'!BD129</f>
        <v>4</v>
      </c>
      <c r="N130" s="44">
        <f t="shared" si="23"/>
        <v>3.9</v>
      </c>
      <c r="O130" s="155">
        <f>Vulnerability!E129</f>
        <v>2.4</v>
      </c>
      <c r="P130" s="153">
        <f>Vulnerability!H129</f>
        <v>3.8</v>
      </c>
      <c r="Q130" s="153">
        <f>Vulnerability!M129</f>
        <v>0</v>
      </c>
      <c r="R130" s="43">
        <f>Vulnerability!N129</f>
        <v>2.2000000000000002</v>
      </c>
      <c r="S130" s="153">
        <f>Vulnerability!S129</f>
        <v>0.8</v>
      </c>
      <c r="T130" s="152">
        <f>Vulnerability!W129</f>
        <v>0.3</v>
      </c>
      <c r="U130" s="152">
        <f>Vulnerability!Z129</f>
        <v>1.4</v>
      </c>
      <c r="V130" s="152">
        <f>Vulnerability!AC129</f>
        <v>0</v>
      </c>
      <c r="W130" s="152">
        <f>Vulnerability!AI129</f>
        <v>2.2999999999999998</v>
      </c>
      <c r="X130" s="153">
        <f>Vulnerability!AJ129</f>
        <v>1</v>
      </c>
      <c r="Y130" s="43">
        <f>Vulnerability!AK129</f>
        <v>0.9</v>
      </c>
      <c r="Z130" s="44">
        <f t="shared" si="29"/>
        <v>1.6</v>
      </c>
      <c r="AA130" s="43">
        <f>Vulnerability!AN129</f>
        <v>4.5</v>
      </c>
      <c r="AB130" s="44">
        <f t="shared" si="24"/>
        <v>3.2</v>
      </c>
      <c r="AC130" s="168" t="str">
        <f>'Lack of Coping Capacity'!D129</f>
        <v>x</v>
      </c>
      <c r="AD130" s="151">
        <f>'Lack of Coping Capacity'!G129</f>
        <v>5.0999999999999996</v>
      </c>
      <c r="AE130" s="43">
        <f>'Lack of Coping Capacity'!H129</f>
        <v>5.0999999999999996</v>
      </c>
      <c r="AF130" s="151">
        <f>'Lack of Coping Capacity'!M129</f>
        <v>1.5</v>
      </c>
      <c r="AG130" s="151">
        <f>'Lack of Coping Capacity'!R129</f>
        <v>3.5</v>
      </c>
      <c r="AH130" s="151">
        <f>'Lack of Coping Capacity'!W129</f>
        <v>2.5</v>
      </c>
      <c r="AI130" s="43">
        <f>'Lack of Coping Capacity'!X129</f>
        <v>2.5</v>
      </c>
      <c r="AJ130" s="44">
        <f t="shared" si="30"/>
        <v>3.9</v>
      </c>
      <c r="AK130" s="43">
        <f>'Lack of Coping Capacity'!Y129</f>
        <v>1</v>
      </c>
      <c r="AL130" s="44">
        <f t="shared" si="25"/>
        <v>2.6</v>
      </c>
      <c r="AM130" s="160">
        <f t="shared" si="26"/>
        <v>3.2</v>
      </c>
      <c r="AN130" s="186" t="str">
        <f t="shared" si="27"/>
        <v>Low</v>
      </c>
      <c r="AO130" s="179">
        <f t="shared" si="31"/>
        <v>124</v>
      </c>
      <c r="AP130" s="182">
        <f>VLOOKUP($B130,'Lack of Reliability Index'!$A$2:$H$192,8,FALSE)</f>
        <v>2.7555555555555555</v>
      </c>
      <c r="AQ130" s="51">
        <f>'Imputed and missing data hidden'!BA128</f>
        <v>5</v>
      </c>
      <c r="AR130" s="180">
        <f t="shared" si="32"/>
        <v>9.8039215686274508E-2</v>
      </c>
      <c r="AS130" s="51" t="str">
        <f t="shared" si="33"/>
        <v/>
      </c>
      <c r="AT130" s="181">
        <f>'Indicator Date hidden2'!BB129</f>
        <v>0.26666666666666666</v>
      </c>
      <c r="AU130" s="187"/>
    </row>
    <row r="131" spans="1:47" ht="15.75" thickBot="1" x14ac:dyDescent="0.3">
      <c r="A131" s="130" t="s">
        <v>241</v>
      </c>
      <c r="B131" s="47" t="s">
        <v>240</v>
      </c>
      <c r="C131" s="158">
        <f>'Hazard &amp; Exposure'!AO130</f>
        <v>9.1</v>
      </c>
      <c r="D131" s="157">
        <f>'Hazard &amp; Exposure'!AP130</f>
        <v>8.9</v>
      </c>
      <c r="E131" s="157">
        <f>'Hazard &amp; Exposure'!AQ130</f>
        <v>6.7</v>
      </c>
      <c r="F131" s="157">
        <f>'Hazard &amp; Exposure'!AR130</f>
        <v>3.8</v>
      </c>
      <c r="G131" s="157">
        <f>'Hazard &amp; Exposure'!AU130</f>
        <v>5.0999999999999996</v>
      </c>
      <c r="H131" s="43">
        <f>'Hazard &amp; Exposure'!AV130</f>
        <v>7.2</v>
      </c>
      <c r="I131" s="157">
        <f>'Hazard &amp; Exposure'!AY130</f>
        <v>9.6999999999999993</v>
      </c>
      <c r="J131" s="157">
        <f>'Hazard &amp; Exposure'!BB130</f>
        <v>8</v>
      </c>
      <c r="K131" s="43">
        <f>'Hazard &amp; Exposure'!BC130</f>
        <v>8</v>
      </c>
      <c r="L131" s="44">
        <f t="shared" si="28"/>
        <v>7.6</v>
      </c>
      <c r="M131" s="43">
        <f>'Hazard &amp; Exposure'!BD130</f>
        <v>5.5</v>
      </c>
      <c r="N131" s="44">
        <f t="shared" si="23"/>
        <v>6.1</v>
      </c>
      <c r="O131" s="155">
        <f>Vulnerability!E130</f>
        <v>7.7</v>
      </c>
      <c r="P131" s="153">
        <f>Vulnerability!H130</f>
        <v>4.2</v>
      </c>
      <c r="Q131" s="153">
        <f>Vulnerability!M130</f>
        <v>0.6</v>
      </c>
      <c r="R131" s="43">
        <f>Vulnerability!N130</f>
        <v>5.0999999999999996</v>
      </c>
      <c r="S131" s="153">
        <f>Vulnerability!S130</f>
        <v>7.7</v>
      </c>
      <c r="T131" s="152">
        <f>Vulnerability!W130</f>
        <v>1.8</v>
      </c>
      <c r="U131" s="152">
        <f>Vulnerability!Z130</f>
        <v>6.6</v>
      </c>
      <c r="V131" s="152">
        <f>Vulnerability!AC130</f>
        <v>0</v>
      </c>
      <c r="W131" s="152">
        <f>Vulnerability!AI130</f>
        <v>5.7</v>
      </c>
      <c r="X131" s="153">
        <f>Vulnerability!AJ130</f>
        <v>4</v>
      </c>
      <c r="Y131" s="43">
        <f>Vulnerability!AK130</f>
        <v>6.2</v>
      </c>
      <c r="Z131" s="44">
        <f t="shared" si="29"/>
        <v>5.7</v>
      </c>
      <c r="AA131" s="43">
        <f>Vulnerability!AN130</f>
        <v>5.7</v>
      </c>
      <c r="AB131" s="44">
        <f t="shared" si="24"/>
        <v>5.7</v>
      </c>
      <c r="AC131" s="168">
        <f>'Lack of Coping Capacity'!D130</f>
        <v>4</v>
      </c>
      <c r="AD131" s="151">
        <f>'Lack of Coping Capacity'!G130</f>
        <v>6.6</v>
      </c>
      <c r="AE131" s="43">
        <f>'Lack of Coping Capacity'!H130</f>
        <v>5.3</v>
      </c>
      <c r="AF131" s="151">
        <f>'Lack of Coping Capacity'!M130</f>
        <v>5.6</v>
      </c>
      <c r="AG131" s="151">
        <f>'Lack of Coping Capacity'!R130</f>
        <v>4.9000000000000004</v>
      </c>
      <c r="AH131" s="151">
        <f>'Lack of Coping Capacity'!W130</f>
        <v>7.3</v>
      </c>
      <c r="AI131" s="43">
        <f>'Lack of Coping Capacity'!X130</f>
        <v>5.9</v>
      </c>
      <c r="AJ131" s="44">
        <f t="shared" si="30"/>
        <v>5.6</v>
      </c>
      <c r="AK131" s="43">
        <f>'Lack of Coping Capacity'!Y130</f>
        <v>4.9000000000000004</v>
      </c>
      <c r="AL131" s="44">
        <f t="shared" si="25"/>
        <v>5.3</v>
      </c>
      <c r="AM131" s="160">
        <f t="shared" si="26"/>
        <v>5.7</v>
      </c>
      <c r="AN131" s="186" t="str">
        <f t="shared" si="27"/>
        <v>High</v>
      </c>
      <c r="AO131" s="179">
        <f t="shared" si="31"/>
        <v>29</v>
      </c>
      <c r="AP131" s="182">
        <f>VLOOKUP($B131,'Lack of Reliability Index'!$A$2:$H$192,8,FALSE)</f>
        <v>2.6143790849673199</v>
      </c>
      <c r="AQ131" s="51">
        <f>'Imputed and missing data hidden'!BA129</f>
        <v>0</v>
      </c>
      <c r="AR131" s="180">
        <f t="shared" si="32"/>
        <v>0</v>
      </c>
      <c r="AS131" s="51" t="str">
        <f t="shared" si="33"/>
        <v>YES</v>
      </c>
      <c r="AT131" s="181">
        <f>'Indicator Date hidden2'!BB130</f>
        <v>0.39215686274509803</v>
      </c>
      <c r="AU131" s="187"/>
    </row>
    <row r="132" spans="1:47" ht="15.75" thickBot="1" x14ac:dyDescent="0.3">
      <c r="A132" s="130" t="s">
        <v>243</v>
      </c>
      <c r="B132" s="47" t="s">
        <v>242</v>
      </c>
      <c r="C132" s="158">
        <f>'Hazard &amp; Exposure'!AO131</f>
        <v>0.3</v>
      </c>
      <c r="D132" s="157">
        <f>'Hazard &amp; Exposure'!AP131</f>
        <v>0.1</v>
      </c>
      <c r="E132" s="157">
        <f>'Hazard &amp; Exposure'!AQ131</f>
        <v>7.7</v>
      </c>
      <c r="F132" s="157">
        <f>'Hazard &amp; Exposure'!AR131</f>
        <v>4.9000000000000004</v>
      </c>
      <c r="G132" s="157">
        <f>'Hazard &amp; Exposure'!AU131</f>
        <v>0</v>
      </c>
      <c r="H132" s="43">
        <f>'Hazard &amp; Exposure'!AV131</f>
        <v>3.4</v>
      </c>
      <c r="I132" s="157">
        <f>'Hazard &amp; Exposure'!AY131</f>
        <v>0.1</v>
      </c>
      <c r="J132" s="157">
        <f>'Hazard &amp; Exposure'!BB131</f>
        <v>0</v>
      </c>
      <c r="K132" s="43">
        <f>'Hazard &amp; Exposure'!BC131</f>
        <v>0.1</v>
      </c>
      <c r="L132" s="44">
        <f t="shared" ref="L132:L163" si="34">ROUND((10-GEOMEAN(((10-H132)/10*9+1),((10-K132)/10*9+1)))/9*10,1)</f>
        <v>1.9</v>
      </c>
      <c r="M132" s="43">
        <f>'Hazard &amp; Exposure'!BD131</f>
        <v>3.8</v>
      </c>
      <c r="N132" s="44">
        <f t="shared" si="23"/>
        <v>3.4</v>
      </c>
      <c r="O132" s="155">
        <f>Vulnerability!E131</f>
        <v>2.5</v>
      </c>
      <c r="P132" s="153" t="str">
        <f>Vulnerability!H131</f>
        <v>x</v>
      </c>
      <c r="Q132" s="153">
        <f>Vulnerability!M131</f>
        <v>7.1</v>
      </c>
      <c r="R132" s="43">
        <f>Vulnerability!N131</f>
        <v>4</v>
      </c>
      <c r="S132" s="153">
        <f>Vulnerability!S131</f>
        <v>0</v>
      </c>
      <c r="T132" s="152">
        <f>Vulnerability!W131</f>
        <v>2.2000000000000002</v>
      </c>
      <c r="U132" s="152">
        <f>Vulnerability!Z131</f>
        <v>0.9</v>
      </c>
      <c r="V132" s="152">
        <f>Vulnerability!AC131</f>
        <v>0</v>
      </c>
      <c r="W132" s="152">
        <f>Vulnerability!AI131</f>
        <v>5</v>
      </c>
      <c r="X132" s="153">
        <f>Vulnerability!AJ131</f>
        <v>2.2000000000000002</v>
      </c>
      <c r="Y132" s="43">
        <f>Vulnerability!AK131</f>
        <v>1.2</v>
      </c>
      <c r="Z132" s="44">
        <f t="shared" ref="Z132:Z163" si="35">ROUND((10-GEOMEAN(((10-R132)/10*9+1),((10-Y132)/10*9+1)))/9*10,1)</f>
        <v>2.7</v>
      </c>
      <c r="AA132" s="43">
        <f>Vulnerability!AN131</f>
        <v>3.5</v>
      </c>
      <c r="AB132" s="44">
        <f t="shared" si="24"/>
        <v>3.1</v>
      </c>
      <c r="AC132" s="168">
        <f>'Lack of Coping Capacity'!D131</f>
        <v>5.9</v>
      </c>
      <c r="AD132" s="151">
        <f>'Lack of Coping Capacity'!G131</f>
        <v>5.8</v>
      </c>
      <c r="AE132" s="43">
        <f>'Lack of Coping Capacity'!H131</f>
        <v>5.9</v>
      </c>
      <c r="AF132" s="151">
        <f>'Lack of Coping Capacity'!M131</f>
        <v>1.6</v>
      </c>
      <c r="AG132" s="151">
        <f>'Lack of Coping Capacity'!R131</f>
        <v>1.6</v>
      </c>
      <c r="AH132" s="151">
        <f>'Lack of Coping Capacity'!W131</f>
        <v>4</v>
      </c>
      <c r="AI132" s="43">
        <f>'Lack of Coping Capacity'!X131</f>
        <v>2.4</v>
      </c>
      <c r="AJ132" s="44">
        <f t="shared" ref="AJ132:AJ163" si="36">ROUND((10-GEOMEAN(((10-AE132)/10*9+1),((10-AI132)/10*9+1)))/9*10,1)</f>
        <v>4.4000000000000004</v>
      </c>
      <c r="AK132" s="43">
        <f>'Lack of Coping Capacity'!Y131</f>
        <v>0.9</v>
      </c>
      <c r="AL132" s="44">
        <f t="shared" si="25"/>
        <v>2.8</v>
      </c>
      <c r="AM132" s="160">
        <f t="shared" si="26"/>
        <v>3.1</v>
      </c>
      <c r="AN132" s="186" t="str">
        <f t="shared" si="27"/>
        <v>Low</v>
      </c>
      <c r="AO132" s="179">
        <f t="shared" ref="AO132:AO163" si="37">_xlfn.RANK.EQ(AM132,AM$4:AM$194)</f>
        <v>132</v>
      </c>
      <c r="AP132" s="182">
        <f>VLOOKUP($B132,'Lack of Reliability Index'!$A$2:$H$192,8,FALSE)</f>
        <v>6.0552845528455279</v>
      </c>
      <c r="AQ132" s="51">
        <f>'Imputed and missing data hidden'!BA130</f>
        <v>11</v>
      </c>
      <c r="AR132" s="180">
        <f t="shared" ref="AR132:AR163" si="38">AQ132/51</f>
        <v>0.21568627450980393</v>
      </c>
      <c r="AS132" s="51" t="str">
        <f t="shared" ref="AS132:AS163" si="39">IF(J132&gt;=7,"YES","")</f>
        <v/>
      </c>
      <c r="AT132" s="181">
        <f>'Indicator Date hidden2'!BB131</f>
        <v>0.58536585365853655</v>
      </c>
      <c r="AU132" s="187"/>
    </row>
    <row r="133" spans="1:47" ht="15.75" thickBot="1" x14ac:dyDescent="0.3">
      <c r="A133" s="130" t="s">
        <v>393</v>
      </c>
      <c r="B133" s="47" t="s">
        <v>237</v>
      </c>
      <c r="C133" s="158">
        <f>'Hazard &amp; Exposure'!AO132</f>
        <v>5.3</v>
      </c>
      <c r="D133" s="157">
        <f>'Hazard &amp; Exposure'!AP132</f>
        <v>1.8</v>
      </c>
      <c r="E133" s="157">
        <f>'Hazard &amp; Exposure'!AQ132</f>
        <v>5.6</v>
      </c>
      <c r="F133" s="157">
        <f>'Hazard &amp; Exposure'!AR132</f>
        <v>0</v>
      </c>
      <c r="G133" s="157">
        <f>'Hazard &amp; Exposure'!AU132</f>
        <v>0</v>
      </c>
      <c r="H133" s="43">
        <f>'Hazard &amp; Exposure'!AV132</f>
        <v>2.9</v>
      </c>
      <c r="I133" s="157">
        <f>'Hazard &amp; Exposure'!AY132</f>
        <v>2.2000000000000002</v>
      </c>
      <c r="J133" s="157">
        <f>'Hazard &amp; Exposure'!BB132</f>
        <v>0</v>
      </c>
      <c r="K133" s="43">
        <f>'Hazard &amp; Exposure'!BC132</f>
        <v>1.5</v>
      </c>
      <c r="L133" s="44">
        <f t="shared" si="34"/>
        <v>2.2000000000000002</v>
      </c>
      <c r="M133" s="43">
        <f>'Hazard &amp; Exposure'!BD132</f>
        <v>3.6</v>
      </c>
      <c r="N133" s="44">
        <f t="shared" ref="N133:N194" si="40">ROUND((10-GEOMEAN(((10-L133)/10*9+1),((10-M133)/10*9+1),((10-M133)/10*9+1),((10-M133)/10*9+1)))/9*10,1)</f>
        <v>3.3</v>
      </c>
      <c r="O133" s="155">
        <f>Vulnerability!E132</f>
        <v>3.4</v>
      </c>
      <c r="P133" s="153">
        <f>Vulnerability!H132</f>
        <v>2.4</v>
      </c>
      <c r="Q133" s="153">
        <f>Vulnerability!M132</f>
        <v>10</v>
      </c>
      <c r="R133" s="43">
        <f>Vulnerability!N132</f>
        <v>4.8</v>
      </c>
      <c r="S133" s="153">
        <f>Vulnerability!S132</f>
        <v>10</v>
      </c>
      <c r="T133" s="152">
        <f>Vulnerability!W132</f>
        <v>0</v>
      </c>
      <c r="U133" s="152">
        <f>Vulnerability!Z132</f>
        <v>0.9</v>
      </c>
      <c r="V133" s="152">
        <f>Vulnerability!AC132</f>
        <v>0</v>
      </c>
      <c r="W133" s="152">
        <f>Vulnerability!AI132</f>
        <v>2.7</v>
      </c>
      <c r="X133" s="153">
        <f>Vulnerability!AJ132</f>
        <v>1</v>
      </c>
      <c r="Y133" s="43">
        <f>Vulnerability!AK132</f>
        <v>7.8</v>
      </c>
      <c r="Z133" s="44">
        <f t="shared" si="35"/>
        <v>6.5</v>
      </c>
      <c r="AA133" s="43">
        <f>Vulnerability!AN132</f>
        <v>5.3</v>
      </c>
      <c r="AB133" s="44">
        <f t="shared" ref="AB133:AB194" si="41">ROUND((10-GEOMEAN(((10-Z133)/10*9+1),((10-AA133)/10*9+1)))/9*10,1)</f>
        <v>5.9</v>
      </c>
      <c r="AC133" s="168">
        <f>'Lack of Coping Capacity'!D132</f>
        <v>5.8</v>
      </c>
      <c r="AD133" s="151">
        <f>'Lack of Coping Capacity'!G132</f>
        <v>6.2</v>
      </c>
      <c r="AE133" s="43">
        <f>'Lack of Coping Capacity'!H132</f>
        <v>6</v>
      </c>
      <c r="AF133" s="151">
        <f>'Lack of Coping Capacity'!M132</f>
        <v>2.8</v>
      </c>
      <c r="AG133" s="151">
        <f>'Lack of Coping Capacity'!R132</f>
        <v>3.1</v>
      </c>
      <c r="AH133" s="151">
        <f>'Lack of Coping Capacity'!W132</f>
        <v>1.9</v>
      </c>
      <c r="AI133" s="43">
        <f>'Lack of Coping Capacity'!X132</f>
        <v>2.6</v>
      </c>
      <c r="AJ133" s="44">
        <f t="shared" si="36"/>
        <v>4.5</v>
      </c>
      <c r="AK133" s="43" t="str">
        <f>'Lack of Coping Capacity'!Y132</f>
        <v>x</v>
      </c>
      <c r="AL133" s="44">
        <f>AJ133</f>
        <v>4.5</v>
      </c>
      <c r="AM133" s="160">
        <f t="shared" ref="AM133:AM194" si="42">ROUND(N133^(1/3)*AB133^(1/3)*AL133^(1/3),1)</f>
        <v>4.4000000000000004</v>
      </c>
      <c r="AN133" s="186" t="str">
        <f t="shared" ref="AN133:AN194" si="43">IF(AM133&gt;=6.5,"Very High",IF(AM133&gt;=5,"High",IF(AM133&gt;=3.5,"Medium",IF(AM133&gt;=2,"Low","Very Low"))))</f>
        <v>Medium</v>
      </c>
      <c r="AO133" s="179">
        <f t="shared" si="37"/>
        <v>68</v>
      </c>
      <c r="AP133" s="182">
        <f>VLOOKUP($B133,'Lack of Reliability Index'!$A$2:$H$192,8,FALSE)</f>
        <v>3.9515151515151512</v>
      </c>
      <c r="AQ133" s="51">
        <f>'Imputed and missing data hidden'!BA131</f>
        <v>8</v>
      </c>
      <c r="AR133" s="180">
        <f t="shared" si="38"/>
        <v>0.15686274509803921</v>
      </c>
      <c r="AS133" s="51" t="str">
        <f t="shared" si="39"/>
        <v/>
      </c>
      <c r="AT133" s="181">
        <f>'Indicator Date hidden2'!BB132</f>
        <v>0.34090909090909088</v>
      </c>
      <c r="AU133" s="187"/>
    </row>
    <row r="134" spans="1:47" ht="15.75" thickBot="1" x14ac:dyDescent="0.3">
      <c r="A134" s="130" t="s">
        <v>245</v>
      </c>
      <c r="B134" s="47" t="s">
        <v>244</v>
      </c>
      <c r="C134" s="158">
        <f>'Hazard &amp; Exposure'!AO133</f>
        <v>6.3</v>
      </c>
      <c r="D134" s="157">
        <f>'Hazard &amp; Exposure'!AP133</f>
        <v>3</v>
      </c>
      <c r="E134" s="157">
        <f>'Hazard &amp; Exposure'!AQ133</f>
        <v>9.1</v>
      </c>
      <c r="F134" s="157">
        <f>'Hazard &amp; Exposure'!AR133</f>
        <v>2.4</v>
      </c>
      <c r="G134" s="157">
        <f>'Hazard &amp; Exposure'!AU133</f>
        <v>1</v>
      </c>
      <c r="H134" s="43">
        <f>'Hazard &amp; Exposure'!AV133</f>
        <v>5.3</v>
      </c>
      <c r="I134" s="157">
        <f>'Hazard &amp; Exposure'!AY133</f>
        <v>0.2</v>
      </c>
      <c r="J134" s="157">
        <f>'Hazard &amp; Exposure'!BB133</f>
        <v>0</v>
      </c>
      <c r="K134" s="43">
        <f>'Hazard &amp; Exposure'!BC133</f>
        <v>0.1</v>
      </c>
      <c r="L134" s="44">
        <f t="shared" si="34"/>
        <v>3.1</v>
      </c>
      <c r="M134" s="43">
        <f>'Hazard &amp; Exposure'!BD133</f>
        <v>4.3</v>
      </c>
      <c r="N134" s="44">
        <f t="shared" si="40"/>
        <v>4</v>
      </c>
      <c r="O134" s="155">
        <f>Vulnerability!E133</f>
        <v>2.5</v>
      </c>
      <c r="P134" s="153">
        <f>Vulnerability!H133</f>
        <v>6.3</v>
      </c>
      <c r="Q134" s="153">
        <f>Vulnerability!M133</f>
        <v>0</v>
      </c>
      <c r="R134" s="43">
        <f>Vulnerability!N133</f>
        <v>2.8</v>
      </c>
      <c r="S134" s="153">
        <f>Vulnerability!S133</f>
        <v>2.1</v>
      </c>
      <c r="T134" s="152">
        <f>Vulnerability!W133</f>
        <v>0.9</v>
      </c>
      <c r="U134" s="152">
        <f>Vulnerability!Z133</f>
        <v>1.1000000000000001</v>
      </c>
      <c r="V134" s="152">
        <f>Vulnerability!AC133</f>
        <v>0.2</v>
      </c>
      <c r="W134" s="152">
        <f>Vulnerability!AI133</f>
        <v>2.5</v>
      </c>
      <c r="X134" s="153">
        <f>Vulnerability!AJ133</f>
        <v>1.2</v>
      </c>
      <c r="Y134" s="43">
        <f>Vulnerability!AK133</f>
        <v>1.7</v>
      </c>
      <c r="Z134" s="44">
        <f t="shared" si="35"/>
        <v>2.2999999999999998</v>
      </c>
      <c r="AA134" s="43">
        <f>Vulnerability!AN133</f>
        <v>4.5</v>
      </c>
      <c r="AB134" s="44">
        <f t="shared" si="41"/>
        <v>3.5</v>
      </c>
      <c r="AC134" s="168">
        <f>'Lack of Coping Capacity'!D133</f>
        <v>4.3</v>
      </c>
      <c r="AD134" s="151">
        <f>'Lack of Coping Capacity'!G133</f>
        <v>5.5</v>
      </c>
      <c r="AE134" s="43">
        <f>'Lack of Coping Capacity'!H133</f>
        <v>4.9000000000000004</v>
      </c>
      <c r="AF134" s="151">
        <f>'Lack of Coping Capacity'!M133</f>
        <v>2</v>
      </c>
      <c r="AG134" s="151">
        <f>'Lack of Coping Capacity'!R133</f>
        <v>4.0999999999999996</v>
      </c>
      <c r="AH134" s="151">
        <f>'Lack of Coping Capacity'!W133</f>
        <v>3.5</v>
      </c>
      <c r="AI134" s="43">
        <f>'Lack of Coping Capacity'!X133</f>
        <v>3.2</v>
      </c>
      <c r="AJ134" s="44">
        <f t="shared" si="36"/>
        <v>4.0999999999999996</v>
      </c>
      <c r="AK134" s="43">
        <f>'Lack of Coping Capacity'!Y133</f>
        <v>2.4</v>
      </c>
      <c r="AL134" s="44">
        <f t="shared" ref="AL134:AL194" si="44">ROUND((10-GEOMEAN(((10-AJ134)/10*9+1),((10-AK134)/10*9+1)))/9*10,1)</f>
        <v>3.3</v>
      </c>
      <c r="AM134" s="160">
        <f t="shared" si="42"/>
        <v>3.6</v>
      </c>
      <c r="AN134" s="186" t="str">
        <f t="shared" si="43"/>
        <v>Medium</v>
      </c>
      <c r="AO134" s="179">
        <f t="shared" si="37"/>
        <v>106</v>
      </c>
      <c r="AP134" s="182">
        <f>VLOOKUP($B134,'Lack of Reliability Index'!$A$2:$H$192,8,FALSE)</f>
        <v>2.1170068027210878</v>
      </c>
      <c r="AQ134" s="51">
        <f>'Imputed and missing data hidden'!BA132</f>
        <v>1</v>
      </c>
      <c r="AR134" s="180">
        <f t="shared" si="38"/>
        <v>1.9607843137254902E-2</v>
      </c>
      <c r="AS134" s="51" t="str">
        <f t="shared" si="39"/>
        <v/>
      </c>
      <c r="AT134" s="181">
        <f>'Indicator Date hidden2'!BB133</f>
        <v>0.34693877551020408</v>
      </c>
      <c r="AU134" s="187"/>
    </row>
    <row r="135" spans="1:47" ht="15.75" thickBot="1" x14ac:dyDescent="0.3">
      <c r="A135" s="130" t="s">
        <v>247</v>
      </c>
      <c r="B135" s="47" t="s">
        <v>246</v>
      </c>
      <c r="C135" s="158">
        <f>'Hazard &amp; Exposure'!AO134</f>
        <v>7.1</v>
      </c>
      <c r="D135" s="157">
        <f>'Hazard &amp; Exposure'!AP134</f>
        <v>5.0999999999999996</v>
      </c>
      <c r="E135" s="157">
        <f>'Hazard &amp; Exposure'!AQ134</f>
        <v>8.6</v>
      </c>
      <c r="F135" s="157">
        <f>'Hazard &amp; Exposure'!AR134</f>
        <v>2.6</v>
      </c>
      <c r="G135" s="157">
        <f>'Hazard &amp; Exposure'!AU134</f>
        <v>2.6</v>
      </c>
      <c r="H135" s="43">
        <f>'Hazard &amp; Exposure'!AV134</f>
        <v>5.8</v>
      </c>
      <c r="I135" s="157">
        <f>'Hazard &amp; Exposure'!AY134</f>
        <v>5</v>
      </c>
      <c r="J135" s="157">
        <f>'Hazard &amp; Exposure'!BB134</f>
        <v>0</v>
      </c>
      <c r="K135" s="43">
        <f>'Hazard &amp; Exposure'!BC134</f>
        <v>3.5</v>
      </c>
      <c r="L135" s="44">
        <f t="shared" si="34"/>
        <v>4.8</v>
      </c>
      <c r="M135" s="43">
        <f>'Hazard &amp; Exposure'!BD134</f>
        <v>5</v>
      </c>
      <c r="N135" s="44">
        <f t="shared" si="40"/>
        <v>5</v>
      </c>
      <c r="O135" s="155">
        <f>Vulnerability!E134</f>
        <v>6.7</v>
      </c>
      <c r="P135" s="153">
        <f>Vulnerability!H134</f>
        <v>6.3</v>
      </c>
      <c r="Q135" s="153">
        <f>Vulnerability!M134</f>
        <v>2</v>
      </c>
      <c r="R135" s="43">
        <f>Vulnerability!N134</f>
        <v>5.4</v>
      </c>
      <c r="S135" s="153">
        <f>Vulnerability!S134</f>
        <v>4.3</v>
      </c>
      <c r="T135" s="152">
        <f>Vulnerability!W134</f>
        <v>4.3</v>
      </c>
      <c r="U135" s="152">
        <f>Vulnerability!Z134</f>
        <v>5.2</v>
      </c>
      <c r="V135" s="152">
        <f>Vulnerability!AC134</f>
        <v>1.7</v>
      </c>
      <c r="W135" s="152">
        <f>Vulnerability!AI134</f>
        <v>4.8</v>
      </c>
      <c r="X135" s="153">
        <f>Vulnerability!AJ134</f>
        <v>4.0999999999999996</v>
      </c>
      <c r="Y135" s="43">
        <f>Vulnerability!AK134</f>
        <v>4.2</v>
      </c>
      <c r="Z135" s="44">
        <f t="shared" si="35"/>
        <v>4.8</v>
      </c>
      <c r="AA135" s="43">
        <f>Vulnerability!AN134</f>
        <v>5.6</v>
      </c>
      <c r="AB135" s="44">
        <f t="shared" si="41"/>
        <v>5.2</v>
      </c>
      <c r="AC135" s="168">
        <f>'Lack of Coping Capacity'!D134</f>
        <v>6.7</v>
      </c>
      <c r="AD135" s="151">
        <f>'Lack of Coping Capacity'!G134</f>
        <v>6.8</v>
      </c>
      <c r="AE135" s="43">
        <f>'Lack of Coping Capacity'!H134</f>
        <v>6.8</v>
      </c>
      <c r="AF135" s="151">
        <f>'Lack of Coping Capacity'!M134</f>
        <v>7.8</v>
      </c>
      <c r="AG135" s="151">
        <f>'Lack of Coping Capacity'!R134</f>
        <v>9.6</v>
      </c>
      <c r="AH135" s="151">
        <f>'Lack of Coping Capacity'!W134</f>
        <v>7.4</v>
      </c>
      <c r="AI135" s="43">
        <f>'Lack of Coping Capacity'!X134</f>
        <v>8.3000000000000007</v>
      </c>
      <c r="AJ135" s="44">
        <f t="shared" si="36"/>
        <v>7.6</v>
      </c>
      <c r="AK135" s="43">
        <f>'Lack of Coping Capacity'!Y134</f>
        <v>3.6</v>
      </c>
      <c r="AL135" s="44">
        <f t="shared" si="44"/>
        <v>6</v>
      </c>
      <c r="AM135" s="160">
        <f t="shared" si="42"/>
        <v>5.4</v>
      </c>
      <c r="AN135" s="186" t="str">
        <f t="shared" si="43"/>
        <v>High</v>
      </c>
      <c r="AO135" s="179">
        <f t="shared" si="37"/>
        <v>41</v>
      </c>
      <c r="AP135" s="182">
        <f>VLOOKUP($B135,'Lack of Reliability Index'!$A$2:$H$192,8,FALSE)</f>
        <v>4.0567375886524824</v>
      </c>
      <c r="AQ135" s="51">
        <f>'Imputed and missing data hidden'!BA133</f>
        <v>5</v>
      </c>
      <c r="AR135" s="180">
        <f t="shared" si="38"/>
        <v>9.8039215686274508E-2</v>
      </c>
      <c r="AS135" s="51" t="str">
        <f t="shared" si="39"/>
        <v/>
      </c>
      <c r="AT135" s="181">
        <f>'Indicator Date hidden2'!BB134</f>
        <v>0.51063829787234039</v>
      </c>
      <c r="AU135" s="187"/>
    </row>
    <row r="136" spans="1:47" ht="15.75" thickBot="1" x14ac:dyDescent="0.3">
      <c r="A136" s="130" t="s">
        <v>249</v>
      </c>
      <c r="B136" s="47" t="s">
        <v>248</v>
      </c>
      <c r="C136" s="158">
        <f>'Hazard &amp; Exposure'!AO135</f>
        <v>0.1</v>
      </c>
      <c r="D136" s="157">
        <f>'Hazard &amp; Exposure'!AP135</f>
        <v>4.8</v>
      </c>
      <c r="E136" s="157">
        <f>'Hazard &amp; Exposure'!AQ135</f>
        <v>0</v>
      </c>
      <c r="F136" s="157">
        <f>'Hazard &amp; Exposure'!AR135</f>
        <v>0</v>
      </c>
      <c r="G136" s="157">
        <f>'Hazard &amp; Exposure'!AU135</f>
        <v>3.6</v>
      </c>
      <c r="H136" s="43">
        <f>'Hazard &amp; Exposure'!AV135</f>
        <v>2</v>
      </c>
      <c r="I136" s="157">
        <f>'Hazard &amp; Exposure'!AY135</f>
        <v>2.6</v>
      </c>
      <c r="J136" s="157">
        <f>'Hazard &amp; Exposure'!BB135</f>
        <v>0</v>
      </c>
      <c r="K136" s="43">
        <f>'Hazard &amp; Exposure'!BC135</f>
        <v>1.8</v>
      </c>
      <c r="L136" s="44">
        <f t="shared" si="34"/>
        <v>1.9</v>
      </c>
      <c r="M136" s="43">
        <f>'Hazard &amp; Exposure'!BD135</f>
        <v>4.0999999999999996</v>
      </c>
      <c r="N136" s="44">
        <f t="shared" si="40"/>
        <v>3.6</v>
      </c>
      <c r="O136" s="155">
        <f>Vulnerability!E135</f>
        <v>4</v>
      </c>
      <c r="P136" s="153">
        <f>Vulnerability!H135</f>
        <v>6</v>
      </c>
      <c r="Q136" s="153">
        <f>Vulnerability!M135</f>
        <v>0.2</v>
      </c>
      <c r="R136" s="43">
        <f>Vulnerability!N135</f>
        <v>3.6</v>
      </c>
      <c r="S136" s="153">
        <f>Vulnerability!S135</f>
        <v>0</v>
      </c>
      <c r="T136" s="152">
        <f>Vulnerability!W135</f>
        <v>0.6</v>
      </c>
      <c r="U136" s="152">
        <f>Vulnerability!Z135</f>
        <v>0.9</v>
      </c>
      <c r="V136" s="152">
        <f>Vulnerability!AC135</f>
        <v>0.1</v>
      </c>
      <c r="W136" s="152">
        <f>Vulnerability!AI135</f>
        <v>3.9</v>
      </c>
      <c r="X136" s="153">
        <f>Vulnerability!AJ135</f>
        <v>1.5</v>
      </c>
      <c r="Y136" s="43">
        <f>Vulnerability!AK135</f>
        <v>0.8</v>
      </c>
      <c r="Z136" s="44">
        <f t="shared" si="35"/>
        <v>2.2999999999999998</v>
      </c>
      <c r="AA136" s="43">
        <f>Vulnerability!AN135</f>
        <v>5.0999999999999996</v>
      </c>
      <c r="AB136" s="44">
        <f t="shared" si="41"/>
        <v>3.8</v>
      </c>
      <c r="AC136" s="168">
        <f>'Lack of Coping Capacity'!D135</f>
        <v>3.7</v>
      </c>
      <c r="AD136" s="151">
        <f>'Lack of Coping Capacity'!G135</f>
        <v>6.8</v>
      </c>
      <c r="AE136" s="43">
        <f>'Lack of Coping Capacity'!H135</f>
        <v>5.3</v>
      </c>
      <c r="AF136" s="151">
        <f>'Lack of Coping Capacity'!M135</f>
        <v>2.9</v>
      </c>
      <c r="AG136" s="151">
        <f>'Lack of Coping Capacity'!R135</f>
        <v>3.3</v>
      </c>
      <c r="AH136" s="151">
        <f>'Lack of Coping Capacity'!W135</f>
        <v>4</v>
      </c>
      <c r="AI136" s="43">
        <f>'Lack of Coping Capacity'!X135</f>
        <v>3.4</v>
      </c>
      <c r="AJ136" s="44">
        <f t="shared" si="36"/>
        <v>4.4000000000000004</v>
      </c>
      <c r="AK136" s="43">
        <f>'Lack of Coping Capacity'!Y135</f>
        <v>2.2999999999999998</v>
      </c>
      <c r="AL136" s="44">
        <f t="shared" si="44"/>
        <v>3.4</v>
      </c>
      <c r="AM136" s="160">
        <f t="shared" si="42"/>
        <v>3.6</v>
      </c>
      <c r="AN136" s="186" t="str">
        <f t="shared" si="43"/>
        <v>Medium</v>
      </c>
      <c r="AO136" s="179">
        <f t="shared" si="37"/>
        <v>106</v>
      </c>
      <c r="AP136" s="182">
        <f>VLOOKUP($B136,'Lack of Reliability Index'!$A$2:$H$192,8,FALSE)</f>
        <v>1.7904761904761894</v>
      </c>
      <c r="AQ136" s="51">
        <f>'Imputed and missing data hidden'!BA134</f>
        <v>1</v>
      </c>
      <c r="AR136" s="180">
        <f t="shared" si="38"/>
        <v>1.9607843137254902E-2</v>
      </c>
      <c r="AS136" s="51" t="str">
        <f t="shared" si="39"/>
        <v/>
      </c>
      <c r="AT136" s="181">
        <f>'Indicator Date hidden2'!BB135</f>
        <v>0.2857142857142857</v>
      </c>
      <c r="AU136" s="187"/>
    </row>
    <row r="137" spans="1:47" ht="15.75" thickBot="1" x14ac:dyDescent="0.3">
      <c r="A137" s="130" t="s">
        <v>251</v>
      </c>
      <c r="B137" s="47" t="s">
        <v>250</v>
      </c>
      <c r="C137" s="158">
        <f>'Hazard &amp; Exposure'!AO136</f>
        <v>9.1</v>
      </c>
      <c r="D137" s="157">
        <f>'Hazard &amp; Exposure'!AP136</f>
        <v>6.4</v>
      </c>
      <c r="E137" s="157">
        <f>'Hazard &amp; Exposure'!AQ136</f>
        <v>9.3000000000000007</v>
      </c>
      <c r="F137" s="157">
        <f>'Hazard &amp; Exposure'!AR136</f>
        <v>0</v>
      </c>
      <c r="G137" s="157">
        <f>'Hazard &amp; Exposure'!AU136</f>
        <v>4.8</v>
      </c>
      <c r="H137" s="43">
        <f>'Hazard &amp; Exposure'!AV136</f>
        <v>7</v>
      </c>
      <c r="I137" s="157">
        <f>'Hazard &amp; Exposure'!AY136</f>
        <v>2.4</v>
      </c>
      <c r="J137" s="157">
        <f>'Hazard &amp; Exposure'!BB136</f>
        <v>0</v>
      </c>
      <c r="K137" s="43">
        <f>'Hazard &amp; Exposure'!BC136</f>
        <v>1.7</v>
      </c>
      <c r="L137" s="44">
        <f t="shared" si="34"/>
        <v>4.9000000000000004</v>
      </c>
      <c r="M137" s="43">
        <f>'Hazard &amp; Exposure'!BD136</f>
        <v>3.7</v>
      </c>
      <c r="N137" s="44">
        <f t="shared" si="40"/>
        <v>4</v>
      </c>
      <c r="O137" s="155">
        <f>Vulnerability!E136</f>
        <v>4.8</v>
      </c>
      <c r="P137" s="153">
        <f>Vulnerability!H136</f>
        <v>4.9000000000000004</v>
      </c>
      <c r="Q137" s="153">
        <f>Vulnerability!M136</f>
        <v>0.3</v>
      </c>
      <c r="R137" s="43">
        <f>Vulnerability!N136</f>
        <v>3.7</v>
      </c>
      <c r="S137" s="153">
        <f>Vulnerability!S136</f>
        <v>4.9000000000000004</v>
      </c>
      <c r="T137" s="152">
        <f>Vulnerability!W136</f>
        <v>0.9</v>
      </c>
      <c r="U137" s="152">
        <f>Vulnerability!Z136</f>
        <v>1</v>
      </c>
      <c r="V137" s="152">
        <f>Vulnerability!AC136</f>
        <v>3.4</v>
      </c>
      <c r="W137" s="152">
        <f>Vulnerability!AI136</f>
        <v>2.6</v>
      </c>
      <c r="X137" s="153">
        <f>Vulnerability!AJ136</f>
        <v>2</v>
      </c>
      <c r="Y137" s="43">
        <f>Vulnerability!AK136</f>
        <v>3.6</v>
      </c>
      <c r="Z137" s="44">
        <f t="shared" si="35"/>
        <v>3.7</v>
      </c>
      <c r="AA137" s="43">
        <f>Vulnerability!AN136</f>
        <v>3.2</v>
      </c>
      <c r="AB137" s="44">
        <f t="shared" si="41"/>
        <v>3.5</v>
      </c>
      <c r="AC137" s="168">
        <f>'Lack of Coping Capacity'!D136</f>
        <v>3.6</v>
      </c>
      <c r="AD137" s="151">
        <f>'Lack of Coping Capacity'!G136</f>
        <v>5.8</v>
      </c>
      <c r="AE137" s="43">
        <f>'Lack of Coping Capacity'!H136</f>
        <v>4.7</v>
      </c>
      <c r="AF137" s="151">
        <f>'Lack of Coping Capacity'!M136</f>
        <v>3</v>
      </c>
      <c r="AG137" s="151">
        <f>'Lack of Coping Capacity'!R136</f>
        <v>4.9000000000000004</v>
      </c>
      <c r="AH137" s="151">
        <f>'Lack of Coping Capacity'!W136</f>
        <v>4.7</v>
      </c>
      <c r="AI137" s="43">
        <f>'Lack of Coping Capacity'!X136</f>
        <v>4.2</v>
      </c>
      <c r="AJ137" s="44">
        <f t="shared" si="36"/>
        <v>4.5</v>
      </c>
      <c r="AK137" s="43">
        <f>'Lack of Coping Capacity'!Y136</f>
        <v>3.4</v>
      </c>
      <c r="AL137" s="44">
        <f t="shared" si="44"/>
        <v>4</v>
      </c>
      <c r="AM137" s="160">
        <f t="shared" si="42"/>
        <v>3.8</v>
      </c>
      <c r="AN137" s="186" t="str">
        <f t="shared" si="43"/>
        <v>Medium</v>
      </c>
      <c r="AO137" s="179">
        <f t="shared" si="37"/>
        <v>97</v>
      </c>
      <c r="AP137" s="182">
        <f>VLOOKUP($B137,'Lack of Reliability Index'!$A$2:$H$192,8,FALSE)</f>
        <v>0.9411764705882355</v>
      </c>
      <c r="AQ137" s="51">
        <f>'Imputed and missing data hidden'!BA135</f>
        <v>0</v>
      </c>
      <c r="AR137" s="180">
        <f t="shared" si="38"/>
        <v>0</v>
      </c>
      <c r="AS137" s="51" t="str">
        <f t="shared" si="39"/>
        <v/>
      </c>
      <c r="AT137" s="181">
        <f>'Indicator Date hidden2'!BB136</f>
        <v>0.17647058823529413</v>
      </c>
      <c r="AU137" s="187"/>
    </row>
    <row r="138" spans="1:47" ht="15.75" thickBot="1" x14ac:dyDescent="0.3">
      <c r="A138" s="130" t="s">
        <v>253</v>
      </c>
      <c r="B138" s="47" t="s">
        <v>252</v>
      </c>
      <c r="C138" s="158">
        <f>'Hazard &amp; Exposure'!AO137</f>
        <v>9.5</v>
      </c>
      <c r="D138" s="157">
        <f>'Hazard &amp; Exposure'!AP137</f>
        <v>7.2</v>
      </c>
      <c r="E138" s="157">
        <f>'Hazard &amp; Exposure'!AQ137</f>
        <v>9.3000000000000007</v>
      </c>
      <c r="F138" s="157">
        <f>'Hazard &amp; Exposure'!AR137</f>
        <v>9.6</v>
      </c>
      <c r="G138" s="157">
        <f>'Hazard &amp; Exposure'!AU137</f>
        <v>4</v>
      </c>
      <c r="H138" s="43">
        <f>'Hazard &amp; Exposure'!AV137</f>
        <v>8.5</v>
      </c>
      <c r="I138" s="157">
        <f>'Hazard &amp; Exposure'!AY137</f>
        <v>9.1</v>
      </c>
      <c r="J138" s="157">
        <f>'Hazard &amp; Exposure'!BB137</f>
        <v>9</v>
      </c>
      <c r="K138" s="43">
        <f>'Hazard &amp; Exposure'!BC137</f>
        <v>9</v>
      </c>
      <c r="L138" s="44">
        <f t="shared" si="34"/>
        <v>8.8000000000000007</v>
      </c>
      <c r="M138" s="43">
        <f>'Hazard &amp; Exposure'!BD137</f>
        <v>5.7</v>
      </c>
      <c r="N138" s="44">
        <f t="shared" si="40"/>
        <v>6.7</v>
      </c>
      <c r="O138" s="155">
        <f>Vulnerability!E137</f>
        <v>4.9000000000000004</v>
      </c>
      <c r="P138" s="153">
        <f>Vulnerability!H137</f>
        <v>5.2</v>
      </c>
      <c r="Q138" s="153">
        <f>Vulnerability!M137</f>
        <v>0.2</v>
      </c>
      <c r="R138" s="43">
        <f>Vulnerability!N137</f>
        <v>3.8</v>
      </c>
      <c r="S138" s="153">
        <f>Vulnerability!S137</f>
        <v>6.2</v>
      </c>
      <c r="T138" s="152">
        <f>Vulnerability!W137</f>
        <v>3.4</v>
      </c>
      <c r="U138" s="152">
        <f>Vulnerability!Z137</f>
        <v>3.3</v>
      </c>
      <c r="V138" s="152">
        <f>Vulnerability!AC137</f>
        <v>3.9</v>
      </c>
      <c r="W138" s="152">
        <f>Vulnerability!AI137</f>
        <v>4.3</v>
      </c>
      <c r="X138" s="153">
        <f>Vulnerability!AJ137</f>
        <v>3.7</v>
      </c>
      <c r="Y138" s="43">
        <f>Vulnerability!AK137</f>
        <v>5.0999999999999996</v>
      </c>
      <c r="Z138" s="44">
        <f t="shared" si="35"/>
        <v>4.5</v>
      </c>
      <c r="AA138" s="43">
        <f>Vulnerability!AN137</f>
        <v>5.9</v>
      </c>
      <c r="AB138" s="44">
        <f t="shared" si="41"/>
        <v>5.2</v>
      </c>
      <c r="AC138" s="168">
        <f>'Lack of Coping Capacity'!D137</f>
        <v>3.5</v>
      </c>
      <c r="AD138" s="151">
        <f>'Lack of Coping Capacity'!G137</f>
        <v>5.8</v>
      </c>
      <c r="AE138" s="43">
        <f>'Lack of Coping Capacity'!H137</f>
        <v>4.7</v>
      </c>
      <c r="AF138" s="151">
        <f>'Lack of Coping Capacity'!M137</f>
        <v>3.1</v>
      </c>
      <c r="AG138" s="151">
        <f>'Lack of Coping Capacity'!R137</f>
        <v>3.2</v>
      </c>
      <c r="AH138" s="151">
        <f>'Lack of Coping Capacity'!W137</f>
        <v>5.0999999999999996</v>
      </c>
      <c r="AI138" s="43">
        <f>'Lack of Coping Capacity'!X137</f>
        <v>3.8</v>
      </c>
      <c r="AJ138" s="44">
        <f t="shared" si="36"/>
        <v>4.3</v>
      </c>
      <c r="AK138" s="43">
        <f>'Lack of Coping Capacity'!Y137</f>
        <v>1.9</v>
      </c>
      <c r="AL138" s="44">
        <f t="shared" si="44"/>
        <v>3.2</v>
      </c>
      <c r="AM138" s="160">
        <f t="shared" si="42"/>
        <v>4.8</v>
      </c>
      <c r="AN138" s="186" t="str">
        <f t="shared" si="43"/>
        <v>Medium</v>
      </c>
      <c r="AO138" s="179">
        <f t="shared" si="37"/>
        <v>58</v>
      </c>
      <c r="AP138" s="182">
        <f>VLOOKUP($B138,'Lack of Reliability Index'!$A$2:$H$192,8,FALSE)</f>
        <v>2.0666666666666655</v>
      </c>
      <c r="AQ138" s="51">
        <f>'Imputed and missing data hidden'!BA136</f>
        <v>1</v>
      </c>
      <c r="AR138" s="180">
        <f t="shared" si="38"/>
        <v>1.9607843137254902E-2</v>
      </c>
      <c r="AS138" s="51" t="str">
        <f t="shared" si="39"/>
        <v>YES</v>
      </c>
      <c r="AT138" s="181">
        <f>'Indicator Date hidden2'!BB137</f>
        <v>0.26</v>
      </c>
      <c r="AU138" s="187"/>
    </row>
    <row r="139" spans="1:47" ht="15.75" thickBot="1" x14ac:dyDescent="0.3">
      <c r="A139" s="130" t="s">
        <v>255</v>
      </c>
      <c r="B139" s="47" t="s">
        <v>254</v>
      </c>
      <c r="C139" s="158">
        <f>'Hazard &amp; Exposure'!AO138</f>
        <v>2.2000000000000002</v>
      </c>
      <c r="D139" s="157">
        <f>'Hazard &amp; Exposure'!AP138</f>
        <v>6.2</v>
      </c>
      <c r="E139" s="157">
        <f>'Hazard &amp; Exposure'!AQ138</f>
        <v>0</v>
      </c>
      <c r="F139" s="157">
        <f>'Hazard &amp; Exposure'!AR138</f>
        <v>0</v>
      </c>
      <c r="G139" s="157">
        <f>'Hazard &amp; Exposure'!AU138</f>
        <v>1.5</v>
      </c>
      <c r="H139" s="43">
        <f>'Hazard &amp; Exposure'!AV138</f>
        <v>2.2999999999999998</v>
      </c>
      <c r="I139" s="157">
        <f>'Hazard &amp; Exposure'!AY138</f>
        <v>0.4</v>
      </c>
      <c r="J139" s="157">
        <f>'Hazard &amp; Exposure'!BB138</f>
        <v>0</v>
      </c>
      <c r="K139" s="43">
        <f>'Hazard &amp; Exposure'!BC138</f>
        <v>0.3</v>
      </c>
      <c r="L139" s="44">
        <f t="shared" si="34"/>
        <v>1.4</v>
      </c>
      <c r="M139" s="43">
        <f>'Hazard &amp; Exposure'!BD138</f>
        <v>1.5</v>
      </c>
      <c r="N139" s="44">
        <f t="shared" si="40"/>
        <v>1.5</v>
      </c>
      <c r="O139" s="155">
        <f>Vulnerability!E138</f>
        <v>1.5</v>
      </c>
      <c r="P139" s="153">
        <f>Vulnerability!H138</f>
        <v>1.8</v>
      </c>
      <c r="Q139" s="153">
        <f>Vulnerability!M138</f>
        <v>0</v>
      </c>
      <c r="R139" s="43">
        <f>Vulnerability!N138</f>
        <v>1.2</v>
      </c>
      <c r="S139" s="153">
        <f>Vulnerability!S138</f>
        <v>3</v>
      </c>
      <c r="T139" s="152">
        <f>Vulnerability!W138</f>
        <v>0.3</v>
      </c>
      <c r="U139" s="152">
        <f>Vulnerability!Z138</f>
        <v>0.4</v>
      </c>
      <c r="V139" s="152">
        <f>Vulnerability!AC138</f>
        <v>0</v>
      </c>
      <c r="W139" s="152">
        <f>Vulnerability!AI138</f>
        <v>1.2</v>
      </c>
      <c r="X139" s="153">
        <f>Vulnerability!AJ138</f>
        <v>0.5</v>
      </c>
      <c r="Y139" s="43">
        <f>Vulnerability!AK138</f>
        <v>1.8</v>
      </c>
      <c r="Z139" s="44">
        <f t="shared" si="35"/>
        <v>1.5</v>
      </c>
      <c r="AA139" s="43">
        <f>Vulnerability!AN138</f>
        <v>5.3</v>
      </c>
      <c r="AB139" s="44">
        <f t="shared" si="41"/>
        <v>3.6</v>
      </c>
      <c r="AC139" s="168">
        <f>'Lack of Coping Capacity'!D138</f>
        <v>4.3</v>
      </c>
      <c r="AD139" s="151">
        <f>'Lack of Coping Capacity'!G138</f>
        <v>3.8</v>
      </c>
      <c r="AE139" s="43">
        <f>'Lack of Coping Capacity'!H138</f>
        <v>4.0999999999999996</v>
      </c>
      <c r="AF139" s="151">
        <f>'Lack of Coping Capacity'!M138</f>
        <v>1.5</v>
      </c>
      <c r="AG139" s="151">
        <f>'Lack of Coping Capacity'!R138</f>
        <v>0.2</v>
      </c>
      <c r="AH139" s="151">
        <f>'Lack of Coping Capacity'!W138</f>
        <v>2.4</v>
      </c>
      <c r="AI139" s="43">
        <f>'Lack of Coping Capacity'!X138</f>
        <v>1.4</v>
      </c>
      <c r="AJ139" s="44">
        <f t="shared" si="36"/>
        <v>2.9</v>
      </c>
      <c r="AK139" s="43">
        <f>'Lack of Coping Capacity'!Y138</f>
        <v>2.6</v>
      </c>
      <c r="AL139" s="44">
        <f t="shared" si="44"/>
        <v>2.8</v>
      </c>
      <c r="AM139" s="160">
        <f t="shared" si="42"/>
        <v>2.5</v>
      </c>
      <c r="AN139" s="186" t="str">
        <f t="shared" si="43"/>
        <v>Low</v>
      </c>
      <c r="AO139" s="179">
        <f t="shared" si="37"/>
        <v>161</v>
      </c>
      <c r="AP139" s="182">
        <f>VLOOKUP($B139,'Lack of Reliability Index'!$A$2:$H$192,8,FALSE)</f>
        <v>2.2260869565217387</v>
      </c>
      <c r="AQ139" s="51">
        <f>'Imputed and missing data hidden'!BA137</f>
        <v>4</v>
      </c>
      <c r="AR139" s="180">
        <f t="shared" si="38"/>
        <v>7.8431372549019607E-2</v>
      </c>
      <c r="AS139" s="51" t="str">
        <f t="shared" si="39"/>
        <v/>
      </c>
      <c r="AT139" s="181">
        <f>'Indicator Date hidden2'!BB138</f>
        <v>0.21739130434782608</v>
      </c>
      <c r="AU139" s="187"/>
    </row>
    <row r="140" spans="1:47" ht="15.75" thickBot="1" x14ac:dyDescent="0.3">
      <c r="A140" s="130" t="s">
        <v>257</v>
      </c>
      <c r="B140" s="47" t="s">
        <v>256</v>
      </c>
      <c r="C140" s="158">
        <f>'Hazard &amp; Exposure'!AO139</f>
        <v>5.5</v>
      </c>
      <c r="D140" s="157">
        <f>'Hazard &amp; Exposure'!AP139</f>
        <v>3.7</v>
      </c>
      <c r="E140" s="157">
        <f>'Hazard &amp; Exposure'!AQ139</f>
        <v>6.2</v>
      </c>
      <c r="F140" s="157">
        <f>'Hazard &amp; Exposure'!AR139</f>
        <v>0.3</v>
      </c>
      <c r="G140" s="157">
        <f>'Hazard &amp; Exposure'!AU139</f>
        <v>2.5</v>
      </c>
      <c r="H140" s="43">
        <f>'Hazard &amp; Exposure'!AV139</f>
        <v>3.9</v>
      </c>
      <c r="I140" s="157">
        <f>'Hazard &amp; Exposure'!AY139</f>
        <v>0</v>
      </c>
      <c r="J140" s="157">
        <f>'Hazard &amp; Exposure'!BB139</f>
        <v>0</v>
      </c>
      <c r="K140" s="43">
        <f>'Hazard &amp; Exposure'!BC139</f>
        <v>0</v>
      </c>
      <c r="L140" s="44">
        <f t="shared" si="34"/>
        <v>2.2000000000000002</v>
      </c>
      <c r="M140" s="43">
        <f>'Hazard &amp; Exposure'!BD139</f>
        <v>2.6</v>
      </c>
      <c r="N140" s="44">
        <f t="shared" si="40"/>
        <v>2.5</v>
      </c>
      <c r="O140" s="155">
        <f>Vulnerability!E139</f>
        <v>1.6</v>
      </c>
      <c r="P140" s="153">
        <f>Vulnerability!H139</f>
        <v>2</v>
      </c>
      <c r="Q140" s="153">
        <f>Vulnerability!M139</f>
        <v>0</v>
      </c>
      <c r="R140" s="43">
        <f>Vulnerability!N139</f>
        <v>1.3</v>
      </c>
      <c r="S140" s="153">
        <f>Vulnerability!S139</f>
        <v>1.4</v>
      </c>
      <c r="T140" s="152">
        <f>Vulnerability!W139</f>
        <v>0.4</v>
      </c>
      <c r="U140" s="152">
        <f>Vulnerability!Z139</f>
        <v>0.3</v>
      </c>
      <c r="V140" s="152">
        <f>Vulnerability!AC139</f>
        <v>0</v>
      </c>
      <c r="W140" s="152">
        <f>Vulnerability!AI139</f>
        <v>1.2</v>
      </c>
      <c r="X140" s="153">
        <f>Vulnerability!AJ139</f>
        <v>0.5</v>
      </c>
      <c r="Y140" s="43">
        <f>Vulnerability!AK139</f>
        <v>1</v>
      </c>
      <c r="Z140" s="44">
        <f t="shared" si="35"/>
        <v>1.2</v>
      </c>
      <c r="AA140" s="43">
        <f>Vulnerability!AN139</f>
        <v>5</v>
      </c>
      <c r="AB140" s="44">
        <f t="shared" si="41"/>
        <v>3.3</v>
      </c>
      <c r="AC140" s="168">
        <f>'Lack of Coping Capacity'!D139</f>
        <v>2.6</v>
      </c>
      <c r="AD140" s="151">
        <f>'Lack of Coping Capacity'!G139</f>
        <v>3.2</v>
      </c>
      <c r="AE140" s="43">
        <f>'Lack of Coping Capacity'!H139</f>
        <v>2.9</v>
      </c>
      <c r="AF140" s="151">
        <f>'Lack of Coping Capacity'!M139</f>
        <v>2.2000000000000002</v>
      </c>
      <c r="AG140" s="151">
        <f>'Lack of Coping Capacity'!R139</f>
        <v>0</v>
      </c>
      <c r="AH140" s="151">
        <f>'Lack of Coping Capacity'!W139</f>
        <v>0.4</v>
      </c>
      <c r="AI140" s="43">
        <f>'Lack of Coping Capacity'!X139</f>
        <v>0.9</v>
      </c>
      <c r="AJ140" s="44">
        <f t="shared" si="36"/>
        <v>2</v>
      </c>
      <c r="AK140" s="43">
        <f>'Lack of Coping Capacity'!Y139</f>
        <v>0.9</v>
      </c>
      <c r="AL140" s="44">
        <f t="shared" si="44"/>
        <v>1.5</v>
      </c>
      <c r="AM140" s="160">
        <f t="shared" si="42"/>
        <v>2.2999999999999998</v>
      </c>
      <c r="AN140" s="186" t="str">
        <f t="shared" si="43"/>
        <v>Low</v>
      </c>
      <c r="AO140" s="179">
        <f t="shared" si="37"/>
        <v>169</v>
      </c>
      <c r="AP140" s="182">
        <f>VLOOKUP($B140,'Lack of Reliability Index'!$A$2:$H$192,8,FALSE)</f>
        <v>2.518518518518519</v>
      </c>
      <c r="AQ140" s="51">
        <f>'Imputed and missing data hidden'!BA138</f>
        <v>5</v>
      </c>
      <c r="AR140" s="180">
        <f t="shared" si="38"/>
        <v>9.8039215686274508E-2</v>
      </c>
      <c r="AS140" s="51" t="str">
        <f t="shared" si="39"/>
        <v/>
      </c>
      <c r="AT140" s="181">
        <f>'Indicator Date hidden2'!BB139</f>
        <v>0.22222222222222221</v>
      </c>
      <c r="AU140" s="187"/>
    </row>
    <row r="141" spans="1:47" ht="15.75" thickBot="1" x14ac:dyDescent="0.3">
      <c r="A141" s="130" t="s">
        <v>259</v>
      </c>
      <c r="B141" s="47" t="s">
        <v>258</v>
      </c>
      <c r="C141" s="158">
        <f>'Hazard &amp; Exposure'!AO140</f>
        <v>1.1000000000000001</v>
      </c>
      <c r="D141" s="157">
        <f>'Hazard &amp; Exposure'!AP140</f>
        <v>0</v>
      </c>
      <c r="E141" s="157">
        <f>'Hazard &amp; Exposure'!AQ140</f>
        <v>1.6</v>
      </c>
      <c r="F141" s="157">
        <f>'Hazard &amp; Exposure'!AR140</f>
        <v>0</v>
      </c>
      <c r="G141" s="157">
        <f>'Hazard &amp; Exposure'!AU140</f>
        <v>3.1</v>
      </c>
      <c r="H141" s="43">
        <f>'Hazard &amp; Exposure'!AV140</f>
        <v>1.2</v>
      </c>
      <c r="I141" s="157">
        <f>'Hazard &amp; Exposure'!AY140</f>
        <v>0.1</v>
      </c>
      <c r="J141" s="157">
        <f>'Hazard &amp; Exposure'!BB140</f>
        <v>0</v>
      </c>
      <c r="K141" s="43">
        <f>'Hazard &amp; Exposure'!BC140</f>
        <v>0.1</v>
      </c>
      <c r="L141" s="44">
        <f t="shared" si="34"/>
        <v>0.7</v>
      </c>
      <c r="M141" s="43">
        <f>'Hazard &amp; Exposure'!BD140</f>
        <v>3.2</v>
      </c>
      <c r="N141" s="44">
        <f t="shared" si="40"/>
        <v>2.6</v>
      </c>
      <c r="O141" s="155">
        <f>Vulnerability!E140</f>
        <v>1.4</v>
      </c>
      <c r="P141" s="153">
        <f>Vulnerability!H140</f>
        <v>7.2</v>
      </c>
      <c r="Q141" s="153">
        <f>Vulnerability!M140</f>
        <v>0</v>
      </c>
      <c r="R141" s="43">
        <f>Vulnerability!N140</f>
        <v>2.5</v>
      </c>
      <c r="S141" s="153">
        <f>Vulnerability!S140</f>
        <v>0.9</v>
      </c>
      <c r="T141" s="152">
        <f>Vulnerability!W140</f>
        <v>0.3</v>
      </c>
      <c r="U141" s="152">
        <f>Vulnerability!Z140</f>
        <v>0.7</v>
      </c>
      <c r="V141" s="152">
        <f>Vulnerability!AC140</f>
        <v>0</v>
      </c>
      <c r="W141" s="152">
        <f>Vulnerability!AI140</f>
        <v>0.9</v>
      </c>
      <c r="X141" s="153">
        <f>Vulnerability!AJ140</f>
        <v>0.5</v>
      </c>
      <c r="Y141" s="43">
        <f>Vulnerability!AK140</f>
        <v>0.7</v>
      </c>
      <c r="Z141" s="44">
        <f t="shared" si="35"/>
        <v>1.6</v>
      </c>
      <c r="AA141" s="43">
        <f>Vulnerability!AN140</f>
        <v>4</v>
      </c>
      <c r="AB141" s="44">
        <f t="shared" si="41"/>
        <v>2.9</v>
      </c>
      <c r="AC141" s="168">
        <f>'Lack of Coping Capacity'!D140</f>
        <v>4.7</v>
      </c>
      <c r="AD141" s="151">
        <f>'Lack of Coping Capacity'!G140</f>
        <v>3.6</v>
      </c>
      <c r="AE141" s="43">
        <f>'Lack of Coping Capacity'!H140</f>
        <v>4.2</v>
      </c>
      <c r="AF141" s="151">
        <f>'Lack of Coping Capacity'!M140</f>
        <v>1</v>
      </c>
      <c r="AG141" s="151">
        <f>'Lack of Coping Capacity'!R140</f>
        <v>0.2</v>
      </c>
      <c r="AH141" s="151">
        <f>'Lack of Coping Capacity'!W140</f>
        <v>0</v>
      </c>
      <c r="AI141" s="43">
        <f>'Lack of Coping Capacity'!X140</f>
        <v>0.4</v>
      </c>
      <c r="AJ141" s="44">
        <f t="shared" si="36"/>
        <v>2.5</v>
      </c>
      <c r="AK141" s="43">
        <f>'Lack of Coping Capacity'!Y140</f>
        <v>2.4</v>
      </c>
      <c r="AL141" s="44">
        <f t="shared" si="44"/>
        <v>2.5</v>
      </c>
      <c r="AM141" s="160">
        <f t="shared" si="42"/>
        <v>2.7</v>
      </c>
      <c r="AN141" s="186" t="str">
        <f t="shared" si="43"/>
        <v>Low</v>
      </c>
      <c r="AO141" s="179">
        <f t="shared" si="37"/>
        <v>150</v>
      </c>
      <c r="AP141" s="182">
        <f>VLOOKUP($B141,'Lack of Reliability Index'!$A$2:$H$192,8,FALSE)</f>
        <v>2.9333333333333336</v>
      </c>
      <c r="AQ141" s="51">
        <f>'Imputed and missing data hidden'!BA139</f>
        <v>7</v>
      </c>
      <c r="AR141" s="180">
        <f t="shared" si="38"/>
        <v>0.13725490196078433</v>
      </c>
      <c r="AS141" s="51" t="str">
        <f t="shared" si="39"/>
        <v/>
      </c>
      <c r="AT141" s="181">
        <f>'Indicator Date hidden2'!BB140</f>
        <v>0.2</v>
      </c>
      <c r="AU141" s="187"/>
    </row>
    <row r="142" spans="1:47" ht="15.75" thickBot="1" x14ac:dyDescent="0.3">
      <c r="A142" s="130" t="s">
        <v>261</v>
      </c>
      <c r="B142" s="47" t="s">
        <v>260</v>
      </c>
      <c r="C142" s="158">
        <f>'Hazard &amp; Exposure'!AO141</f>
        <v>8.1999999999999993</v>
      </c>
      <c r="D142" s="157">
        <f>'Hazard &amp; Exposure'!AP141</f>
        <v>7</v>
      </c>
      <c r="E142" s="157">
        <f>'Hazard &amp; Exposure'!AQ141</f>
        <v>0</v>
      </c>
      <c r="F142" s="157">
        <f>'Hazard &amp; Exposure'!AR141</f>
        <v>0</v>
      </c>
      <c r="G142" s="157">
        <f>'Hazard &amp; Exposure'!AU141</f>
        <v>2.8</v>
      </c>
      <c r="H142" s="43">
        <f>'Hazard &amp; Exposure'!AV141</f>
        <v>4.5</v>
      </c>
      <c r="I142" s="157">
        <f>'Hazard &amp; Exposure'!AY141</f>
        <v>5.3</v>
      </c>
      <c r="J142" s="157">
        <f>'Hazard &amp; Exposure'!BB141</f>
        <v>0</v>
      </c>
      <c r="K142" s="43">
        <f>'Hazard &amp; Exposure'!BC141</f>
        <v>3.7</v>
      </c>
      <c r="L142" s="44">
        <f t="shared" si="34"/>
        <v>4.0999999999999996</v>
      </c>
      <c r="M142" s="43">
        <f>'Hazard &amp; Exposure'!BD141</f>
        <v>3.1</v>
      </c>
      <c r="N142" s="44">
        <f t="shared" si="40"/>
        <v>3.4</v>
      </c>
      <c r="O142" s="155">
        <f>Vulnerability!E141</f>
        <v>2.2999999999999998</v>
      </c>
      <c r="P142" s="153">
        <f>Vulnerability!H141</f>
        <v>2.7</v>
      </c>
      <c r="Q142" s="153">
        <f>Vulnerability!M141</f>
        <v>0</v>
      </c>
      <c r="R142" s="43">
        <f>Vulnerability!N141</f>
        <v>1.8</v>
      </c>
      <c r="S142" s="153">
        <f>Vulnerability!S141</f>
        <v>2.1</v>
      </c>
      <c r="T142" s="152">
        <f>Vulnerability!W141</f>
        <v>0.8</v>
      </c>
      <c r="U142" s="152">
        <f>Vulnerability!Z141</f>
        <v>0.7</v>
      </c>
      <c r="V142" s="152">
        <f>Vulnerability!AC141</f>
        <v>0</v>
      </c>
      <c r="W142" s="152">
        <f>Vulnerability!AI141</f>
        <v>1.6</v>
      </c>
      <c r="X142" s="153">
        <f>Vulnerability!AJ141</f>
        <v>0.8</v>
      </c>
      <c r="Y142" s="43">
        <f>Vulnerability!AK141</f>
        <v>1.5</v>
      </c>
      <c r="Z142" s="44">
        <f t="shared" si="35"/>
        <v>1.7</v>
      </c>
      <c r="AA142" s="43">
        <f>Vulnerability!AN141</f>
        <v>4.3</v>
      </c>
      <c r="AB142" s="44">
        <f t="shared" si="41"/>
        <v>3.1</v>
      </c>
      <c r="AC142" s="168">
        <f>'Lack of Coping Capacity'!D141</f>
        <v>3.8</v>
      </c>
      <c r="AD142" s="151">
        <f>'Lack of Coping Capacity'!G141</f>
        <v>5.3</v>
      </c>
      <c r="AE142" s="43">
        <f>'Lack of Coping Capacity'!H141</f>
        <v>4.5999999999999996</v>
      </c>
      <c r="AF142" s="151">
        <f>'Lack of Coping Capacity'!M141</f>
        <v>2.4</v>
      </c>
      <c r="AG142" s="151">
        <f>'Lack of Coping Capacity'!R141</f>
        <v>1.2</v>
      </c>
      <c r="AH142" s="151">
        <f>'Lack of Coping Capacity'!W141</f>
        <v>3.5</v>
      </c>
      <c r="AI142" s="43">
        <f>'Lack of Coping Capacity'!X141</f>
        <v>2.4</v>
      </c>
      <c r="AJ142" s="44">
        <f t="shared" si="36"/>
        <v>3.6</v>
      </c>
      <c r="AK142" s="43">
        <f>'Lack of Coping Capacity'!Y141</f>
        <v>2.4</v>
      </c>
      <c r="AL142" s="44">
        <f t="shared" si="44"/>
        <v>3</v>
      </c>
      <c r="AM142" s="160">
        <f t="shared" si="42"/>
        <v>3.2</v>
      </c>
      <c r="AN142" s="186" t="str">
        <f t="shared" si="43"/>
        <v>Low</v>
      </c>
      <c r="AO142" s="179">
        <f t="shared" si="37"/>
        <v>124</v>
      </c>
      <c r="AP142" s="182">
        <f>VLOOKUP($B142,'Lack of Reliability Index'!$A$2:$H$192,8,FALSE)</f>
        <v>1.7623188405797112</v>
      </c>
      <c r="AQ142" s="51">
        <f>'Imputed and missing data hidden'!BA140</f>
        <v>4</v>
      </c>
      <c r="AR142" s="180">
        <f t="shared" si="38"/>
        <v>7.8431372549019607E-2</v>
      </c>
      <c r="AS142" s="51" t="str">
        <f t="shared" si="39"/>
        <v/>
      </c>
      <c r="AT142" s="181">
        <f>'Indicator Date hidden2'!BB141</f>
        <v>0.13043478260869565</v>
      </c>
      <c r="AU142" s="187"/>
    </row>
    <row r="143" spans="1:47" ht="15.75" thickBot="1" x14ac:dyDescent="0.3">
      <c r="A143" s="130" t="s">
        <v>377</v>
      </c>
      <c r="B143" s="47" t="s">
        <v>262</v>
      </c>
      <c r="C143" s="158">
        <f>'Hazard &amp; Exposure'!AO142</f>
        <v>7.1</v>
      </c>
      <c r="D143" s="157">
        <f>'Hazard &amp; Exposure'!AP142</f>
        <v>8.4</v>
      </c>
      <c r="E143" s="157">
        <f>'Hazard &amp; Exposure'!AQ142</f>
        <v>5.5</v>
      </c>
      <c r="F143" s="157">
        <f>'Hazard &amp; Exposure'!AR142</f>
        <v>3.8</v>
      </c>
      <c r="G143" s="157">
        <f>'Hazard &amp; Exposure'!AU142</f>
        <v>5.4</v>
      </c>
      <c r="H143" s="43">
        <f>'Hazard &amp; Exposure'!AV142</f>
        <v>6.3</v>
      </c>
      <c r="I143" s="157">
        <f>'Hazard &amp; Exposure'!AY142</f>
        <v>9.9</v>
      </c>
      <c r="J143" s="157">
        <f>'Hazard &amp; Exposure'!BB142</f>
        <v>0</v>
      </c>
      <c r="K143" s="43">
        <f>'Hazard &amp; Exposure'!BC142</f>
        <v>6.9</v>
      </c>
      <c r="L143" s="44">
        <f t="shared" si="34"/>
        <v>6.6</v>
      </c>
      <c r="M143" s="43">
        <f>'Hazard &amp; Exposure'!BD142</f>
        <v>2.2000000000000002</v>
      </c>
      <c r="N143" s="44">
        <f t="shared" si="40"/>
        <v>3.6</v>
      </c>
      <c r="O143" s="155">
        <f>Vulnerability!E142</f>
        <v>2.2000000000000002</v>
      </c>
      <c r="P143" s="153">
        <f>Vulnerability!H142</f>
        <v>3.9</v>
      </c>
      <c r="Q143" s="153">
        <f>Vulnerability!M142</f>
        <v>0</v>
      </c>
      <c r="R143" s="43">
        <f>Vulnerability!N142</f>
        <v>2.1</v>
      </c>
      <c r="S143" s="153">
        <f>Vulnerability!S142</f>
        <v>5.2</v>
      </c>
      <c r="T143" s="152">
        <f>Vulnerability!W142</f>
        <v>1.2</v>
      </c>
      <c r="U143" s="152">
        <f>Vulnerability!Z142</f>
        <v>0.6</v>
      </c>
      <c r="V143" s="152">
        <f>Vulnerability!AC142</f>
        <v>0</v>
      </c>
      <c r="W143" s="152">
        <f>Vulnerability!AI142</f>
        <v>1.8</v>
      </c>
      <c r="X143" s="153">
        <f>Vulnerability!AJ142</f>
        <v>0.9</v>
      </c>
      <c r="Y143" s="43">
        <f>Vulnerability!AK142</f>
        <v>3.3</v>
      </c>
      <c r="Z143" s="44">
        <f t="shared" si="35"/>
        <v>2.7</v>
      </c>
      <c r="AA143" s="43">
        <f>Vulnerability!AN142</f>
        <v>5.9</v>
      </c>
      <c r="AB143" s="44">
        <f t="shared" si="41"/>
        <v>4.5</v>
      </c>
      <c r="AC143" s="168" t="str">
        <f>'Lack of Coping Capacity'!D142</f>
        <v>x</v>
      </c>
      <c r="AD143" s="151">
        <f>'Lack of Coping Capacity'!G142</f>
        <v>6.3</v>
      </c>
      <c r="AE143" s="43">
        <f>'Lack of Coping Capacity'!H142</f>
        <v>6.3</v>
      </c>
      <c r="AF143" s="151">
        <f>'Lack of Coping Capacity'!M142</f>
        <v>1.2</v>
      </c>
      <c r="AG143" s="151">
        <f>'Lack of Coping Capacity'!R142</f>
        <v>4.2</v>
      </c>
      <c r="AH143" s="151">
        <f>'Lack of Coping Capacity'!W142</f>
        <v>1.5</v>
      </c>
      <c r="AI143" s="43">
        <f>'Lack of Coping Capacity'!X142</f>
        <v>2.2999999999999998</v>
      </c>
      <c r="AJ143" s="44">
        <f t="shared" si="36"/>
        <v>4.5999999999999996</v>
      </c>
      <c r="AK143" s="43">
        <f>'Lack of Coping Capacity'!Y142</f>
        <v>0.2</v>
      </c>
      <c r="AL143" s="44">
        <f t="shared" si="44"/>
        <v>2.7</v>
      </c>
      <c r="AM143" s="160">
        <f t="shared" si="42"/>
        <v>3.5</v>
      </c>
      <c r="AN143" s="186" t="str">
        <f t="shared" si="43"/>
        <v>Medium</v>
      </c>
      <c r="AO143" s="179">
        <f t="shared" si="37"/>
        <v>112</v>
      </c>
      <c r="AP143" s="182">
        <f>VLOOKUP($B143,'Lack of Reliability Index'!$A$2:$H$192,8,FALSE)</f>
        <v>3.1407407407407408</v>
      </c>
      <c r="AQ143" s="51">
        <f>'Imputed and missing data hidden'!BA141</f>
        <v>6</v>
      </c>
      <c r="AR143" s="180">
        <f t="shared" si="38"/>
        <v>0.11764705882352941</v>
      </c>
      <c r="AS143" s="51" t="str">
        <f t="shared" si="39"/>
        <v/>
      </c>
      <c r="AT143" s="181">
        <f>'Indicator Date hidden2'!BB142</f>
        <v>0.28888888888888886</v>
      </c>
      <c r="AU143" s="187"/>
    </row>
    <row r="144" spans="1:47" ht="15.75" thickBot="1" x14ac:dyDescent="0.3">
      <c r="A144" s="130" t="s">
        <v>264</v>
      </c>
      <c r="B144" s="47" t="s">
        <v>263</v>
      </c>
      <c r="C144" s="158">
        <f>'Hazard &amp; Exposure'!AO143</f>
        <v>3.9</v>
      </c>
      <c r="D144" s="157">
        <f>'Hazard &amp; Exposure'!AP143</f>
        <v>4.4000000000000004</v>
      </c>
      <c r="E144" s="157">
        <f>'Hazard &amp; Exposure'!AQ143</f>
        <v>0</v>
      </c>
      <c r="F144" s="157">
        <f>'Hazard &amp; Exposure'!AR143</f>
        <v>0</v>
      </c>
      <c r="G144" s="157">
        <f>'Hazard &amp; Exposure'!AU143</f>
        <v>5.2</v>
      </c>
      <c r="H144" s="43">
        <f>'Hazard &amp; Exposure'!AV143</f>
        <v>3</v>
      </c>
      <c r="I144" s="157">
        <f>'Hazard &amp; Exposure'!AY143</f>
        <v>6.7</v>
      </c>
      <c r="J144" s="157">
        <f>'Hazard &amp; Exposure'!BB143</f>
        <v>0</v>
      </c>
      <c r="K144" s="43">
        <f>'Hazard &amp; Exposure'!BC143</f>
        <v>4.7</v>
      </c>
      <c r="L144" s="44">
        <f t="shared" si="34"/>
        <v>3.9</v>
      </c>
      <c r="M144" s="43">
        <f>'Hazard &amp; Exposure'!BD143</f>
        <v>5.8</v>
      </c>
      <c r="N144" s="44">
        <f t="shared" si="40"/>
        <v>5.4</v>
      </c>
      <c r="O144" s="155">
        <f>Vulnerability!E143</f>
        <v>8.1</v>
      </c>
      <c r="P144" s="153">
        <f>Vulnerability!H143</f>
        <v>5.9</v>
      </c>
      <c r="Q144" s="153">
        <f>Vulnerability!M143</f>
        <v>5.7</v>
      </c>
      <c r="R144" s="43">
        <f>Vulnerability!N143</f>
        <v>7</v>
      </c>
      <c r="S144" s="153">
        <f>Vulnerability!S143</f>
        <v>6.8</v>
      </c>
      <c r="T144" s="152">
        <f>Vulnerability!W143</f>
        <v>3.3</v>
      </c>
      <c r="U144" s="152">
        <f>Vulnerability!Z143</f>
        <v>2.8</v>
      </c>
      <c r="V144" s="152">
        <f>Vulnerability!AC143</f>
        <v>0.3</v>
      </c>
      <c r="W144" s="152">
        <f>Vulnerability!AI143</f>
        <v>8.4</v>
      </c>
      <c r="X144" s="153">
        <f>Vulnerability!AJ143</f>
        <v>4.5</v>
      </c>
      <c r="Y144" s="43">
        <f>Vulnerability!AK143</f>
        <v>5.8</v>
      </c>
      <c r="Z144" s="44">
        <f t="shared" si="35"/>
        <v>6.4</v>
      </c>
      <c r="AA144" s="43">
        <f>Vulnerability!AN143</f>
        <v>6.8</v>
      </c>
      <c r="AB144" s="44">
        <f t="shared" si="41"/>
        <v>6.6</v>
      </c>
      <c r="AC144" s="168">
        <f>'Lack of Coping Capacity'!D143</f>
        <v>3</v>
      </c>
      <c r="AD144" s="151">
        <f>'Lack of Coping Capacity'!G143</f>
        <v>4.7</v>
      </c>
      <c r="AE144" s="43">
        <f>'Lack of Coping Capacity'!H143</f>
        <v>3.9</v>
      </c>
      <c r="AF144" s="151">
        <f>'Lack of Coping Capacity'!M143</f>
        <v>6.9</v>
      </c>
      <c r="AG144" s="151">
        <f>'Lack of Coping Capacity'!R143</f>
        <v>5.3</v>
      </c>
      <c r="AH144" s="151">
        <f>'Lack of Coping Capacity'!W143</f>
        <v>6</v>
      </c>
      <c r="AI144" s="43">
        <f>'Lack of Coping Capacity'!X143</f>
        <v>6.1</v>
      </c>
      <c r="AJ144" s="44">
        <f t="shared" si="36"/>
        <v>5.0999999999999996</v>
      </c>
      <c r="AK144" s="43">
        <f>'Lack of Coping Capacity'!Y143</f>
        <v>3.4</v>
      </c>
      <c r="AL144" s="44">
        <f t="shared" si="44"/>
        <v>4.3</v>
      </c>
      <c r="AM144" s="160">
        <f t="shared" si="42"/>
        <v>5.4</v>
      </c>
      <c r="AN144" s="186" t="str">
        <f t="shared" si="43"/>
        <v>High</v>
      </c>
      <c r="AO144" s="179">
        <f t="shared" si="37"/>
        <v>41</v>
      </c>
      <c r="AP144" s="182">
        <f>VLOOKUP($B144,'Lack of Reliability Index'!$A$2:$H$192,8,FALSE)</f>
        <v>2.2400000000000011</v>
      </c>
      <c r="AQ144" s="51">
        <f>'Imputed and missing data hidden'!BA142</f>
        <v>0</v>
      </c>
      <c r="AR144" s="180">
        <f t="shared" si="38"/>
        <v>0</v>
      </c>
      <c r="AS144" s="51" t="str">
        <f t="shared" si="39"/>
        <v/>
      </c>
      <c r="AT144" s="181">
        <f>'Indicator Date hidden2'!BB143</f>
        <v>0.42</v>
      </c>
      <c r="AU144" s="187"/>
    </row>
    <row r="145" spans="1:47" s="1" customFormat="1" ht="15.75" thickBot="1" x14ac:dyDescent="0.3">
      <c r="A145" s="130" t="s">
        <v>266</v>
      </c>
      <c r="B145" s="47" t="s">
        <v>265</v>
      </c>
      <c r="C145" s="158">
        <f>'Hazard &amp; Exposure'!AO144</f>
        <v>0.1</v>
      </c>
      <c r="D145" s="157">
        <f>'Hazard &amp; Exposure'!AP144</f>
        <v>0.1</v>
      </c>
      <c r="E145" s="157">
        <f>'Hazard &amp; Exposure'!AQ144</f>
        <v>0</v>
      </c>
      <c r="F145" s="157">
        <f>'Hazard &amp; Exposure'!AR144</f>
        <v>6.9</v>
      </c>
      <c r="G145" s="157">
        <f>'Hazard &amp; Exposure'!AU144</f>
        <v>0</v>
      </c>
      <c r="H145" s="43">
        <f>'Hazard &amp; Exposure'!AV144</f>
        <v>2</v>
      </c>
      <c r="I145" s="157">
        <f>'Hazard &amp; Exposure'!AY144</f>
        <v>0</v>
      </c>
      <c r="J145" s="157">
        <f>'Hazard &amp; Exposure'!BB144</f>
        <v>0</v>
      </c>
      <c r="K145" s="43">
        <f>'Hazard &amp; Exposure'!BC144</f>
        <v>0</v>
      </c>
      <c r="L145" s="44">
        <f t="shared" si="34"/>
        <v>1</v>
      </c>
      <c r="M145" s="43">
        <f>'Hazard &amp; Exposure'!BD144</f>
        <v>4.0999999999999996</v>
      </c>
      <c r="N145" s="44">
        <f t="shared" si="40"/>
        <v>3.4</v>
      </c>
      <c r="O145" s="155">
        <f>Vulnerability!E144</f>
        <v>2.8</v>
      </c>
      <c r="P145" s="153">
        <f>Vulnerability!H144</f>
        <v>3.3</v>
      </c>
      <c r="Q145" s="153">
        <f>Vulnerability!M144</f>
        <v>0.2</v>
      </c>
      <c r="R145" s="43">
        <f>Vulnerability!N144</f>
        <v>2.2999999999999998</v>
      </c>
      <c r="S145" s="153">
        <f>Vulnerability!S144</f>
        <v>0</v>
      </c>
      <c r="T145" s="152">
        <f>Vulnerability!W144</f>
        <v>0</v>
      </c>
      <c r="U145" s="152">
        <f>Vulnerability!Z144</f>
        <v>0.7</v>
      </c>
      <c r="V145" s="152">
        <f>Vulnerability!AC144</f>
        <v>0</v>
      </c>
      <c r="W145" s="152">
        <f>Vulnerability!AI144</f>
        <v>3</v>
      </c>
      <c r="X145" s="153">
        <f>Vulnerability!AJ144</f>
        <v>1</v>
      </c>
      <c r="Y145" s="43">
        <f>Vulnerability!AK144</f>
        <v>0.5</v>
      </c>
      <c r="Z145" s="44">
        <f t="shared" si="35"/>
        <v>1.4</v>
      </c>
      <c r="AA145" s="43">
        <f>Vulnerability!AN144</f>
        <v>3.4</v>
      </c>
      <c r="AB145" s="44">
        <f t="shared" si="41"/>
        <v>2.5</v>
      </c>
      <c r="AC145" s="168">
        <f>'Lack of Coping Capacity'!D144</f>
        <v>4</v>
      </c>
      <c r="AD145" s="151">
        <f>'Lack of Coping Capacity'!G144</f>
        <v>4.7</v>
      </c>
      <c r="AE145" s="43">
        <f>'Lack of Coping Capacity'!H144</f>
        <v>4.4000000000000004</v>
      </c>
      <c r="AF145" s="151">
        <f>'Lack of Coping Capacity'!M144</f>
        <v>1.9</v>
      </c>
      <c r="AG145" s="151">
        <f>'Lack of Coping Capacity'!R144</f>
        <v>0.6</v>
      </c>
      <c r="AH145" s="151">
        <f>'Lack of Coping Capacity'!W144</f>
        <v>2.8</v>
      </c>
      <c r="AI145" s="43">
        <f>'Lack of Coping Capacity'!X144</f>
        <v>1.8</v>
      </c>
      <c r="AJ145" s="44">
        <f t="shared" si="36"/>
        <v>3.2</v>
      </c>
      <c r="AK145" s="43">
        <f>'Lack of Coping Capacity'!Y144</f>
        <v>4.8</v>
      </c>
      <c r="AL145" s="44">
        <f t="shared" si="44"/>
        <v>4</v>
      </c>
      <c r="AM145" s="160">
        <f t="shared" si="42"/>
        <v>3.2</v>
      </c>
      <c r="AN145" s="186" t="str">
        <f t="shared" si="43"/>
        <v>Low</v>
      </c>
      <c r="AO145" s="179">
        <f t="shared" si="37"/>
        <v>124</v>
      </c>
      <c r="AP145" s="182">
        <f>VLOOKUP($B145,'Lack of Reliability Index'!$A$2:$H$192,8,FALSE)</f>
        <v>5.3333333333333339</v>
      </c>
      <c r="AQ145" s="51">
        <f>'Imputed and missing data hidden'!BA143</f>
        <v>12</v>
      </c>
      <c r="AR145" s="180">
        <f t="shared" si="38"/>
        <v>0.23529411764705882</v>
      </c>
      <c r="AS145" s="51" t="str">
        <f t="shared" si="39"/>
        <v/>
      </c>
      <c r="AT145" s="181">
        <f>'Indicator Date hidden2'!BB144</f>
        <v>0.4</v>
      </c>
      <c r="AU145" s="187"/>
    </row>
    <row r="146" spans="1:47" ht="15.75" thickBot="1" x14ac:dyDescent="0.3">
      <c r="A146" s="130" t="s">
        <v>268</v>
      </c>
      <c r="B146" s="47" t="s">
        <v>267</v>
      </c>
      <c r="C146" s="158">
        <f>'Hazard &amp; Exposure'!AO145</f>
        <v>3.4</v>
      </c>
      <c r="D146" s="157">
        <f>'Hazard &amp; Exposure'!AP145</f>
        <v>0.1</v>
      </c>
      <c r="E146" s="157">
        <f>'Hazard &amp; Exposure'!AQ145</f>
        <v>0</v>
      </c>
      <c r="F146" s="157">
        <f>'Hazard &amp; Exposure'!AR145</f>
        <v>4.7</v>
      </c>
      <c r="G146" s="157">
        <f>'Hazard &amp; Exposure'!AU145</f>
        <v>0.5</v>
      </c>
      <c r="H146" s="43">
        <f>'Hazard &amp; Exposure'!AV145</f>
        <v>2</v>
      </c>
      <c r="I146" s="157">
        <f>'Hazard &amp; Exposure'!AY145</f>
        <v>0</v>
      </c>
      <c r="J146" s="157">
        <f>'Hazard &amp; Exposure'!BB145</f>
        <v>0</v>
      </c>
      <c r="K146" s="43">
        <f>'Hazard &amp; Exposure'!BC145</f>
        <v>0</v>
      </c>
      <c r="L146" s="44">
        <f t="shared" si="34"/>
        <v>1</v>
      </c>
      <c r="M146" s="43">
        <f>'Hazard &amp; Exposure'!BD145</f>
        <v>3</v>
      </c>
      <c r="N146" s="44">
        <f t="shared" si="40"/>
        <v>2.5</v>
      </c>
      <c r="O146" s="155">
        <f>Vulnerability!E145</f>
        <v>2.5</v>
      </c>
      <c r="P146" s="153">
        <f>Vulnerability!H145</f>
        <v>4.5</v>
      </c>
      <c r="Q146" s="153">
        <f>Vulnerability!M145</f>
        <v>0.9</v>
      </c>
      <c r="R146" s="43">
        <f>Vulnerability!N145</f>
        <v>2.6</v>
      </c>
      <c r="S146" s="153">
        <f>Vulnerability!S145</f>
        <v>0</v>
      </c>
      <c r="T146" s="152">
        <f>Vulnerability!W145</f>
        <v>0</v>
      </c>
      <c r="U146" s="152">
        <f>Vulnerability!Z145</f>
        <v>0.8</v>
      </c>
      <c r="V146" s="152">
        <f>Vulnerability!AC145</f>
        <v>0.2</v>
      </c>
      <c r="W146" s="152">
        <f>Vulnerability!AI145</f>
        <v>4.4000000000000004</v>
      </c>
      <c r="X146" s="153">
        <f>Vulnerability!AJ145</f>
        <v>1.5</v>
      </c>
      <c r="Y146" s="43">
        <f>Vulnerability!AK145</f>
        <v>0.8</v>
      </c>
      <c r="Z146" s="44">
        <f t="shared" si="35"/>
        <v>1.7</v>
      </c>
      <c r="AA146" s="43">
        <f>Vulnerability!AN145</f>
        <v>5.9</v>
      </c>
      <c r="AB146" s="44">
        <f t="shared" si="41"/>
        <v>4.0999999999999996</v>
      </c>
      <c r="AC146" s="168">
        <f>'Lack of Coping Capacity'!D145</f>
        <v>5.2</v>
      </c>
      <c r="AD146" s="151">
        <f>'Lack of Coping Capacity'!G145</f>
        <v>4.8</v>
      </c>
      <c r="AE146" s="43">
        <f>'Lack of Coping Capacity'!H145</f>
        <v>5</v>
      </c>
      <c r="AF146" s="151">
        <f>'Lack of Coping Capacity'!M145</f>
        <v>3.5</v>
      </c>
      <c r="AG146" s="151">
        <f>'Lack of Coping Capacity'!R145</f>
        <v>0.6</v>
      </c>
      <c r="AH146" s="151">
        <f>'Lack of Coping Capacity'!W145</f>
        <v>3.8</v>
      </c>
      <c r="AI146" s="43">
        <f>'Lack of Coping Capacity'!X145</f>
        <v>2.6</v>
      </c>
      <c r="AJ146" s="44">
        <f t="shared" si="36"/>
        <v>3.9</v>
      </c>
      <c r="AK146" s="43">
        <f>'Lack of Coping Capacity'!Y145</f>
        <v>2.2999999999999998</v>
      </c>
      <c r="AL146" s="44">
        <f t="shared" si="44"/>
        <v>3.1</v>
      </c>
      <c r="AM146" s="160">
        <f t="shared" si="42"/>
        <v>3.2</v>
      </c>
      <c r="AN146" s="186" t="str">
        <f t="shared" si="43"/>
        <v>Low</v>
      </c>
      <c r="AO146" s="179">
        <f t="shared" si="37"/>
        <v>124</v>
      </c>
      <c r="AP146" s="182">
        <f>VLOOKUP($B146,'Lack of Reliability Index'!$A$2:$H$192,8,FALSE)</f>
        <v>4.624113475177305</v>
      </c>
      <c r="AQ146" s="51">
        <f>'Imputed and missing data hidden'!BA144</f>
        <v>5</v>
      </c>
      <c r="AR146" s="180">
        <f t="shared" si="38"/>
        <v>9.8039215686274508E-2</v>
      </c>
      <c r="AS146" s="51" t="str">
        <f t="shared" si="39"/>
        <v/>
      </c>
      <c r="AT146" s="181">
        <f>'Indicator Date hidden2'!BB145</f>
        <v>0.61702127659574468</v>
      </c>
      <c r="AU146" s="187"/>
    </row>
    <row r="147" spans="1:47" ht="15.75" thickBot="1" x14ac:dyDescent="0.3">
      <c r="A147" s="130" t="s">
        <v>270</v>
      </c>
      <c r="B147" s="47" t="s">
        <v>269</v>
      </c>
      <c r="C147" s="158">
        <f>'Hazard &amp; Exposure'!AO146</f>
        <v>0.3</v>
      </c>
      <c r="D147" s="157">
        <f>'Hazard &amp; Exposure'!AP146</f>
        <v>0.1</v>
      </c>
      <c r="E147" s="157">
        <f>'Hazard &amp; Exposure'!AQ146</f>
        <v>0</v>
      </c>
      <c r="F147" s="157">
        <f>'Hazard &amp; Exposure'!AR146</f>
        <v>4.3</v>
      </c>
      <c r="G147" s="157">
        <f>'Hazard &amp; Exposure'!AU146</f>
        <v>0.5</v>
      </c>
      <c r="H147" s="43">
        <f>'Hazard &amp; Exposure'!AV146</f>
        <v>1.2</v>
      </c>
      <c r="I147" s="157">
        <f>'Hazard &amp; Exposure'!AY146</f>
        <v>0</v>
      </c>
      <c r="J147" s="157">
        <f>'Hazard &amp; Exposure'!BB146</f>
        <v>0</v>
      </c>
      <c r="K147" s="43">
        <f>'Hazard &amp; Exposure'!BC146</f>
        <v>0</v>
      </c>
      <c r="L147" s="44">
        <f t="shared" si="34"/>
        <v>0.6</v>
      </c>
      <c r="M147" s="43">
        <f>'Hazard &amp; Exposure'!BD146</f>
        <v>2.6</v>
      </c>
      <c r="N147" s="44">
        <f t="shared" si="40"/>
        <v>2.1</v>
      </c>
      <c r="O147" s="155">
        <f>Vulnerability!E146</f>
        <v>3.5</v>
      </c>
      <c r="P147" s="153">
        <f>Vulnerability!H146</f>
        <v>3.8</v>
      </c>
      <c r="Q147" s="153">
        <f>Vulnerability!M146</f>
        <v>1</v>
      </c>
      <c r="R147" s="43">
        <f>Vulnerability!N146</f>
        <v>3</v>
      </c>
      <c r="S147" s="153">
        <f>Vulnerability!S146</f>
        <v>0</v>
      </c>
      <c r="T147" s="152">
        <f>Vulnerability!W146</f>
        <v>0.1</v>
      </c>
      <c r="U147" s="152">
        <f>Vulnerability!Z146</f>
        <v>1.3</v>
      </c>
      <c r="V147" s="152">
        <f>Vulnerability!AC146</f>
        <v>5.7</v>
      </c>
      <c r="W147" s="152">
        <f>Vulnerability!AI146</f>
        <v>2.2999999999999998</v>
      </c>
      <c r="X147" s="153">
        <f>Vulnerability!AJ146</f>
        <v>2.6</v>
      </c>
      <c r="Y147" s="43">
        <f>Vulnerability!AK146</f>
        <v>1.4</v>
      </c>
      <c r="Z147" s="44">
        <f t="shared" si="35"/>
        <v>2.2000000000000002</v>
      </c>
      <c r="AA147" s="43">
        <f>Vulnerability!AN146</f>
        <v>4.5</v>
      </c>
      <c r="AB147" s="44">
        <f t="shared" si="41"/>
        <v>3.4</v>
      </c>
      <c r="AC147" s="168" t="str">
        <f>'Lack of Coping Capacity'!D146</f>
        <v>x</v>
      </c>
      <c r="AD147" s="151">
        <f>'Lack of Coping Capacity'!G146</f>
        <v>4.4000000000000004</v>
      </c>
      <c r="AE147" s="43">
        <f>'Lack of Coping Capacity'!H146</f>
        <v>4.4000000000000004</v>
      </c>
      <c r="AF147" s="151">
        <f>'Lack of Coping Capacity'!M146</f>
        <v>3.3</v>
      </c>
      <c r="AG147" s="151">
        <f>'Lack of Coping Capacity'!R146</f>
        <v>1.2</v>
      </c>
      <c r="AH147" s="151">
        <f>'Lack of Coping Capacity'!W146</f>
        <v>4.2</v>
      </c>
      <c r="AI147" s="43">
        <f>'Lack of Coping Capacity'!X146</f>
        <v>2.9</v>
      </c>
      <c r="AJ147" s="44">
        <f t="shared" si="36"/>
        <v>3.7</v>
      </c>
      <c r="AK147" s="43">
        <f>'Lack of Coping Capacity'!Y146</f>
        <v>3.5</v>
      </c>
      <c r="AL147" s="44">
        <f t="shared" si="44"/>
        <v>3.6</v>
      </c>
      <c r="AM147" s="160">
        <f t="shared" si="42"/>
        <v>3</v>
      </c>
      <c r="AN147" s="186" t="str">
        <f t="shared" si="43"/>
        <v>Low</v>
      </c>
      <c r="AO147" s="179">
        <f t="shared" si="37"/>
        <v>137</v>
      </c>
      <c r="AP147" s="182">
        <f>VLOOKUP($B147,'Lack of Reliability Index'!$A$2:$H$192,8,FALSE)</f>
        <v>4.7379844961240316</v>
      </c>
      <c r="AQ147" s="51">
        <f>'Imputed and missing data hidden'!BA145</f>
        <v>8</v>
      </c>
      <c r="AR147" s="180">
        <f t="shared" si="38"/>
        <v>0.15686274509803921</v>
      </c>
      <c r="AS147" s="51" t="str">
        <f t="shared" si="39"/>
        <v/>
      </c>
      <c r="AT147" s="181">
        <f>'Indicator Date hidden2'!BB146</f>
        <v>0.48837209302325579</v>
      </c>
      <c r="AU147" s="187"/>
    </row>
    <row r="148" spans="1:47" ht="15.75" thickBot="1" x14ac:dyDescent="0.3">
      <c r="A148" s="130" t="s">
        <v>272</v>
      </c>
      <c r="B148" s="47" t="s">
        <v>271</v>
      </c>
      <c r="C148" s="158">
        <f>'Hazard &amp; Exposure'!AO147</f>
        <v>0.1</v>
      </c>
      <c r="D148" s="157">
        <f>'Hazard &amp; Exposure'!AP147</f>
        <v>0.1</v>
      </c>
      <c r="E148" s="157">
        <f>'Hazard &amp; Exposure'!AQ147</f>
        <v>6.9</v>
      </c>
      <c r="F148" s="157">
        <f>'Hazard &amp; Exposure'!AR147</f>
        <v>4.4000000000000004</v>
      </c>
      <c r="G148" s="157">
        <f>'Hazard &amp; Exposure'!AU147</f>
        <v>0.5</v>
      </c>
      <c r="H148" s="43">
        <f>'Hazard &amp; Exposure'!AV147</f>
        <v>2.9</v>
      </c>
      <c r="I148" s="157">
        <f>'Hazard &amp; Exposure'!AY147</f>
        <v>0</v>
      </c>
      <c r="J148" s="157">
        <f>'Hazard &amp; Exposure'!BB147</f>
        <v>0</v>
      </c>
      <c r="K148" s="43">
        <f>'Hazard &amp; Exposure'!BC147</f>
        <v>0</v>
      </c>
      <c r="L148" s="44">
        <f t="shared" si="34"/>
        <v>1.6</v>
      </c>
      <c r="M148" s="43">
        <f>'Hazard &amp; Exposure'!BD147</f>
        <v>2</v>
      </c>
      <c r="N148" s="44">
        <f t="shared" si="40"/>
        <v>1.9</v>
      </c>
      <c r="O148" s="155">
        <f>Vulnerability!E147</f>
        <v>3.8</v>
      </c>
      <c r="P148" s="153">
        <f>Vulnerability!H147</f>
        <v>5.2</v>
      </c>
      <c r="Q148" s="153">
        <f>Vulnerability!M147</f>
        <v>8.8000000000000007</v>
      </c>
      <c r="R148" s="43">
        <f>Vulnerability!N147</f>
        <v>5.4</v>
      </c>
      <c r="S148" s="153">
        <f>Vulnerability!S147</f>
        <v>0</v>
      </c>
      <c r="T148" s="152">
        <f>Vulnerability!W147</f>
        <v>0.1</v>
      </c>
      <c r="U148" s="152">
        <f>Vulnerability!Z147</f>
        <v>1</v>
      </c>
      <c r="V148" s="152">
        <f>Vulnerability!AC147</f>
        <v>0</v>
      </c>
      <c r="W148" s="152">
        <f>Vulnerability!AI147</f>
        <v>1.4</v>
      </c>
      <c r="X148" s="153">
        <f>Vulnerability!AJ147</f>
        <v>0.6</v>
      </c>
      <c r="Y148" s="43">
        <f>Vulnerability!AK147</f>
        <v>0.3</v>
      </c>
      <c r="Z148" s="44">
        <f t="shared" si="35"/>
        <v>3.3</v>
      </c>
      <c r="AA148" s="43">
        <f>Vulnerability!AN147</f>
        <v>5.3</v>
      </c>
      <c r="AB148" s="44">
        <f t="shared" si="41"/>
        <v>4.4000000000000004</v>
      </c>
      <c r="AC148" s="168">
        <f>'Lack of Coping Capacity'!D147</f>
        <v>4.5999999999999996</v>
      </c>
      <c r="AD148" s="151">
        <f>'Lack of Coping Capacity'!G147</f>
        <v>3.9</v>
      </c>
      <c r="AE148" s="43">
        <f>'Lack of Coping Capacity'!H147</f>
        <v>4.3</v>
      </c>
      <c r="AF148" s="151">
        <f>'Lack of Coping Capacity'!M147</f>
        <v>3.6</v>
      </c>
      <c r="AG148" s="151">
        <f>'Lack of Coping Capacity'!R147</f>
        <v>1.8</v>
      </c>
      <c r="AH148" s="151">
        <f>'Lack of Coping Capacity'!W147</f>
        <v>6.6</v>
      </c>
      <c r="AI148" s="43">
        <f>'Lack of Coping Capacity'!X147</f>
        <v>4</v>
      </c>
      <c r="AJ148" s="44">
        <f t="shared" si="36"/>
        <v>4.2</v>
      </c>
      <c r="AK148" s="43">
        <f>'Lack of Coping Capacity'!Y147</f>
        <v>2.5</v>
      </c>
      <c r="AL148" s="44">
        <f t="shared" si="44"/>
        <v>3.4</v>
      </c>
      <c r="AM148" s="160">
        <f t="shared" si="42"/>
        <v>3.1</v>
      </c>
      <c r="AN148" s="186" t="str">
        <f t="shared" si="43"/>
        <v>Low</v>
      </c>
      <c r="AO148" s="179">
        <f t="shared" si="37"/>
        <v>132</v>
      </c>
      <c r="AP148" s="182">
        <f>VLOOKUP($B148,'Lack of Reliability Index'!$A$2:$H$192,8,FALSE)</f>
        <v>4.5333333333333332</v>
      </c>
      <c r="AQ148" s="51">
        <f>'Imputed and missing data hidden'!BA146</f>
        <v>7</v>
      </c>
      <c r="AR148" s="180">
        <f t="shared" si="38"/>
        <v>0.13725490196078433</v>
      </c>
      <c r="AS148" s="51" t="str">
        <f t="shared" si="39"/>
        <v/>
      </c>
      <c r="AT148" s="181">
        <f>'Indicator Date hidden2'!BB147</f>
        <v>0.5</v>
      </c>
      <c r="AU148" s="187"/>
    </row>
    <row r="149" spans="1:47" ht="15.75" thickBot="1" x14ac:dyDescent="0.3">
      <c r="A149" s="130" t="s">
        <v>274</v>
      </c>
      <c r="B149" s="47" t="s">
        <v>273</v>
      </c>
      <c r="C149" s="158">
        <f>'Hazard &amp; Exposure'!AO148</f>
        <v>0.1</v>
      </c>
      <c r="D149" s="157">
        <f>'Hazard &amp; Exposure'!AP148</f>
        <v>0.1</v>
      </c>
      <c r="E149" s="157">
        <f>'Hazard &amp; Exposure'!AQ148</f>
        <v>0</v>
      </c>
      <c r="F149" s="157">
        <f>'Hazard &amp; Exposure'!AR148</f>
        <v>0</v>
      </c>
      <c r="G149" s="157">
        <f>'Hazard &amp; Exposure'!AU148</f>
        <v>0</v>
      </c>
      <c r="H149" s="43">
        <f>'Hazard &amp; Exposure'!AV148</f>
        <v>0.1</v>
      </c>
      <c r="I149" s="157">
        <f>'Hazard &amp; Exposure'!AY148</f>
        <v>0.4</v>
      </c>
      <c r="J149" s="157">
        <f>'Hazard &amp; Exposure'!BB148</f>
        <v>0</v>
      </c>
      <c r="K149" s="43">
        <f>'Hazard &amp; Exposure'!BC148</f>
        <v>0.3</v>
      </c>
      <c r="L149" s="44">
        <f t="shared" si="34"/>
        <v>0.2</v>
      </c>
      <c r="M149" s="43">
        <f>'Hazard &amp; Exposure'!BD148</f>
        <v>5.3</v>
      </c>
      <c r="N149" s="44">
        <f t="shared" si="40"/>
        <v>4.3</v>
      </c>
      <c r="O149" s="155">
        <f>Vulnerability!E148</f>
        <v>7.5</v>
      </c>
      <c r="P149" s="153">
        <f>Vulnerability!H148</f>
        <v>4.3</v>
      </c>
      <c r="Q149" s="153">
        <f>Vulnerability!M148</f>
        <v>6.8</v>
      </c>
      <c r="R149" s="43">
        <f>Vulnerability!N148</f>
        <v>6.5</v>
      </c>
      <c r="S149" s="153">
        <f>Vulnerability!S148</f>
        <v>0</v>
      </c>
      <c r="T149" s="152">
        <f>Vulnerability!W148</f>
        <v>2.2999999999999998</v>
      </c>
      <c r="U149" s="152">
        <f>Vulnerability!Z148</f>
        <v>2.9</v>
      </c>
      <c r="V149" s="152">
        <f>Vulnerability!AC148</f>
        <v>0</v>
      </c>
      <c r="W149" s="152">
        <f>Vulnerability!AI148</f>
        <v>5.7</v>
      </c>
      <c r="X149" s="153">
        <f>Vulnerability!AJ148</f>
        <v>3</v>
      </c>
      <c r="Y149" s="43">
        <f>Vulnerability!AK148</f>
        <v>1.6</v>
      </c>
      <c r="Z149" s="44">
        <f t="shared" si="35"/>
        <v>4.5</v>
      </c>
      <c r="AA149" s="43">
        <f>Vulnerability!AN148</f>
        <v>3.8</v>
      </c>
      <c r="AB149" s="44">
        <f t="shared" si="41"/>
        <v>4.2</v>
      </c>
      <c r="AC149" s="168" t="str">
        <f>'Lack of Coping Capacity'!D148</f>
        <v>x</v>
      </c>
      <c r="AD149" s="151">
        <f>'Lack of Coping Capacity'!G148</f>
        <v>5.9</v>
      </c>
      <c r="AE149" s="43">
        <f>'Lack of Coping Capacity'!H148</f>
        <v>5.9</v>
      </c>
      <c r="AF149" s="151">
        <f>'Lack of Coping Capacity'!M148</f>
        <v>4.5999999999999996</v>
      </c>
      <c r="AG149" s="151">
        <f>'Lack of Coping Capacity'!R148</f>
        <v>3.8</v>
      </c>
      <c r="AH149" s="151">
        <f>'Lack of Coping Capacity'!W148</f>
        <v>4.0999999999999996</v>
      </c>
      <c r="AI149" s="43">
        <f>'Lack of Coping Capacity'!X148</f>
        <v>4.2</v>
      </c>
      <c r="AJ149" s="44">
        <f t="shared" si="36"/>
        <v>5.0999999999999996</v>
      </c>
      <c r="AK149" s="43">
        <f>'Lack of Coping Capacity'!Y148</f>
        <v>8.4</v>
      </c>
      <c r="AL149" s="44">
        <f t="shared" si="44"/>
        <v>7.1</v>
      </c>
      <c r="AM149" s="160">
        <f t="shared" si="42"/>
        <v>5</v>
      </c>
      <c r="AN149" s="186" t="str">
        <f t="shared" si="43"/>
        <v>High</v>
      </c>
      <c r="AO149" s="179">
        <f t="shared" si="37"/>
        <v>49</v>
      </c>
      <c r="AP149" s="182">
        <f>VLOOKUP($B149,'Lack of Reliability Index'!$A$2:$H$192,8,FALSE)</f>
        <v>3.8638297872340432</v>
      </c>
      <c r="AQ149" s="51">
        <f>'Imputed and missing data hidden'!BA147</f>
        <v>3</v>
      </c>
      <c r="AR149" s="180">
        <f t="shared" si="38"/>
        <v>5.8823529411764705E-2</v>
      </c>
      <c r="AS149" s="51" t="str">
        <f t="shared" si="39"/>
        <v/>
      </c>
      <c r="AT149" s="181">
        <f>'Indicator Date hidden2'!BB148</f>
        <v>0.57446808510638303</v>
      </c>
      <c r="AU149" s="187"/>
    </row>
    <row r="150" spans="1:47" ht="15.75" thickBot="1" x14ac:dyDescent="0.3">
      <c r="A150" s="130" t="s">
        <v>276</v>
      </c>
      <c r="B150" s="47" t="s">
        <v>275</v>
      </c>
      <c r="C150" s="158">
        <f>'Hazard &amp; Exposure'!AO149</f>
        <v>2.8</v>
      </c>
      <c r="D150" s="157">
        <f>'Hazard &amp; Exposure'!AP149</f>
        <v>3.7</v>
      </c>
      <c r="E150" s="157">
        <f>'Hazard &amp; Exposure'!AQ149</f>
        <v>0</v>
      </c>
      <c r="F150" s="157">
        <f>'Hazard &amp; Exposure'!AR149</f>
        <v>0</v>
      </c>
      <c r="G150" s="157">
        <f>'Hazard &amp; Exposure'!AU149</f>
        <v>4.0999999999999996</v>
      </c>
      <c r="H150" s="43">
        <f>'Hazard &amp; Exposure'!AV149</f>
        <v>2.2999999999999998</v>
      </c>
      <c r="I150" s="157">
        <f>'Hazard &amp; Exposure'!AY149</f>
        <v>5.9</v>
      </c>
      <c r="J150" s="157">
        <f>'Hazard &amp; Exposure'!BB149</f>
        <v>0</v>
      </c>
      <c r="K150" s="43">
        <f>'Hazard &amp; Exposure'!BC149</f>
        <v>4.0999999999999996</v>
      </c>
      <c r="L150" s="44">
        <f t="shared" si="34"/>
        <v>3.3</v>
      </c>
      <c r="M150" s="43">
        <f>'Hazard &amp; Exposure'!BD149</f>
        <v>4.2</v>
      </c>
      <c r="N150" s="44">
        <f t="shared" si="40"/>
        <v>4</v>
      </c>
      <c r="O150" s="155">
        <f>Vulnerability!E149</f>
        <v>1.6</v>
      </c>
      <c r="P150" s="153">
        <f>Vulnerability!H149</f>
        <v>3.4</v>
      </c>
      <c r="Q150" s="153">
        <f>Vulnerability!M149</f>
        <v>0</v>
      </c>
      <c r="R150" s="43">
        <f>Vulnerability!N149</f>
        <v>1.7</v>
      </c>
      <c r="S150" s="153">
        <f>Vulnerability!S149</f>
        <v>0</v>
      </c>
      <c r="T150" s="152">
        <f>Vulnerability!W149</f>
        <v>0.1</v>
      </c>
      <c r="U150" s="152">
        <f>Vulnerability!Z149</f>
        <v>1</v>
      </c>
      <c r="V150" s="152">
        <f>Vulnerability!AC149</f>
        <v>0</v>
      </c>
      <c r="W150" s="152">
        <f>Vulnerability!AI149</f>
        <v>1.2</v>
      </c>
      <c r="X150" s="153">
        <f>Vulnerability!AJ149</f>
        <v>0.6</v>
      </c>
      <c r="Y150" s="43">
        <f>Vulnerability!AK149</f>
        <v>0.3</v>
      </c>
      <c r="Z150" s="44">
        <f t="shared" si="35"/>
        <v>1</v>
      </c>
      <c r="AA150" s="43">
        <f>Vulnerability!AN149</f>
        <v>5</v>
      </c>
      <c r="AB150" s="44">
        <f t="shared" si="41"/>
        <v>3.3</v>
      </c>
      <c r="AC150" s="168" t="str">
        <f>'Lack of Coping Capacity'!D149</f>
        <v>x</v>
      </c>
      <c r="AD150" s="151">
        <f>'Lack of Coping Capacity'!G149</f>
        <v>4.8</v>
      </c>
      <c r="AE150" s="43">
        <f>'Lack of Coping Capacity'!H149</f>
        <v>4.8</v>
      </c>
      <c r="AF150" s="151">
        <f>'Lack of Coping Capacity'!M149</f>
        <v>1.6</v>
      </c>
      <c r="AG150" s="151">
        <f>'Lack of Coping Capacity'!R149</f>
        <v>3.4</v>
      </c>
      <c r="AH150" s="151">
        <f>'Lack of Coping Capacity'!W149</f>
        <v>1.1000000000000001</v>
      </c>
      <c r="AI150" s="43">
        <f>'Lack of Coping Capacity'!X149</f>
        <v>2</v>
      </c>
      <c r="AJ150" s="44">
        <f t="shared" si="36"/>
        <v>3.5</v>
      </c>
      <c r="AK150" s="43">
        <f>'Lack of Coping Capacity'!Y149</f>
        <v>0.1</v>
      </c>
      <c r="AL150" s="44">
        <f t="shared" si="44"/>
        <v>2</v>
      </c>
      <c r="AM150" s="160">
        <f t="shared" si="42"/>
        <v>3</v>
      </c>
      <c r="AN150" s="186" t="str">
        <f t="shared" si="43"/>
        <v>Low</v>
      </c>
      <c r="AO150" s="179">
        <f t="shared" si="37"/>
        <v>137</v>
      </c>
      <c r="AP150" s="182">
        <f>VLOOKUP($B150,'Lack of Reliability Index'!$A$2:$H$192,8,FALSE)</f>
        <v>2.2814814814814808</v>
      </c>
      <c r="AQ150" s="51">
        <f>'Imputed and missing data hidden'!BA148</f>
        <v>5</v>
      </c>
      <c r="AR150" s="180">
        <f t="shared" si="38"/>
        <v>9.8039215686274508E-2</v>
      </c>
      <c r="AS150" s="51" t="str">
        <f t="shared" si="39"/>
        <v/>
      </c>
      <c r="AT150" s="181">
        <f>'Indicator Date hidden2'!BB149</f>
        <v>0.17777777777777778</v>
      </c>
      <c r="AU150" s="187"/>
    </row>
    <row r="151" spans="1:47" ht="15.75" thickBot="1" x14ac:dyDescent="0.3">
      <c r="A151" s="130" t="s">
        <v>278</v>
      </c>
      <c r="B151" s="47" t="s">
        <v>277</v>
      </c>
      <c r="C151" s="158">
        <f>'Hazard &amp; Exposure'!AO150</f>
        <v>0.1</v>
      </c>
      <c r="D151" s="157">
        <f>'Hazard &amp; Exposure'!AP150</f>
        <v>4.8</v>
      </c>
      <c r="E151" s="157">
        <f>'Hazard &amp; Exposure'!AQ150</f>
        <v>6.4</v>
      </c>
      <c r="F151" s="157">
        <f>'Hazard &amp; Exposure'!AR150</f>
        <v>0</v>
      </c>
      <c r="G151" s="157">
        <f>'Hazard &amp; Exposure'!AU150</f>
        <v>7.5</v>
      </c>
      <c r="H151" s="43">
        <f>'Hazard &amp; Exposure'!AV150</f>
        <v>4.4000000000000004</v>
      </c>
      <c r="I151" s="157">
        <f>'Hazard &amp; Exposure'!AY150</f>
        <v>3.9</v>
      </c>
      <c r="J151" s="157">
        <f>'Hazard &amp; Exposure'!BB150</f>
        <v>0</v>
      </c>
      <c r="K151" s="43">
        <f>'Hazard &amp; Exposure'!BC150</f>
        <v>2.7</v>
      </c>
      <c r="L151" s="44">
        <f t="shared" si="34"/>
        <v>3.6</v>
      </c>
      <c r="M151" s="43">
        <f>'Hazard &amp; Exposure'!BD150</f>
        <v>5.8</v>
      </c>
      <c r="N151" s="44">
        <f t="shared" si="40"/>
        <v>5.3</v>
      </c>
      <c r="O151" s="155">
        <f>Vulnerability!E150</f>
        <v>8.1999999999999993</v>
      </c>
      <c r="P151" s="153">
        <f>Vulnerability!H150</f>
        <v>5.4</v>
      </c>
      <c r="Q151" s="153">
        <f>Vulnerability!M150</f>
        <v>2.4</v>
      </c>
      <c r="R151" s="43">
        <f>Vulnerability!N150</f>
        <v>6.1</v>
      </c>
      <c r="S151" s="153">
        <f>Vulnerability!S150</f>
        <v>4.5999999999999996</v>
      </c>
      <c r="T151" s="152">
        <f>Vulnerability!W150</f>
        <v>2.7</v>
      </c>
      <c r="U151" s="152">
        <f>Vulnerability!Z150</f>
        <v>3.3</v>
      </c>
      <c r="V151" s="152">
        <f>Vulnerability!AC150</f>
        <v>0</v>
      </c>
      <c r="W151" s="152">
        <f>Vulnerability!AI150</f>
        <v>4.9000000000000004</v>
      </c>
      <c r="X151" s="153">
        <f>Vulnerability!AJ150</f>
        <v>2.9</v>
      </c>
      <c r="Y151" s="43">
        <f>Vulnerability!AK150</f>
        <v>3.8</v>
      </c>
      <c r="Z151" s="44">
        <f t="shared" si="35"/>
        <v>5.0999999999999996</v>
      </c>
      <c r="AA151" s="43">
        <f>Vulnerability!AN150</f>
        <v>5.0999999999999996</v>
      </c>
      <c r="AB151" s="44">
        <f t="shared" si="41"/>
        <v>5.0999999999999996</v>
      </c>
      <c r="AC151" s="168">
        <f>'Lack of Coping Capacity'!D150</f>
        <v>4.7</v>
      </c>
      <c r="AD151" s="151">
        <f>'Lack of Coping Capacity'!G150</f>
        <v>5.7</v>
      </c>
      <c r="AE151" s="43">
        <f>'Lack of Coping Capacity'!H150</f>
        <v>5.2</v>
      </c>
      <c r="AF151" s="151">
        <f>'Lack of Coping Capacity'!M150</f>
        <v>6.1</v>
      </c>
      <c r="AG151" s="151">
        <f>'Lack of Coping Capacity'!R150</f>
        <v>6.3</v>
      </c>
      <c r="AH151" s="151">
        <f>'Lack of Coping Capacity'!W150</f>
        <v>6.2</v>
      </c>
      <c r="AI151" s="43">
        <f>'Lack of Coping Capacity'!X150</f>
        <v>6.2</v>
      </c>
      <c r="AJ151" s="44">
        <f t="shared" si="36"/>
        <v>5.7</v>
      </c>
      <c r="AK151" s="43">
        <f>'Lack of Coping Capacity'!Y150</f>
        <v>5.6</v>
      </c>
      <c r="AL151" s="44">
        <f t="shared" si="44"/>
        <v>5.7</v>
      </c>
      <c r="AM151" s="160">
        <f t="shared" si="42"/>
        <v>5.4</v>
      </c>
      <c r="AN151" s="186" t="str">
        <f t="shared" si="43"/>
        <v>High</v>
      </c>
      <c r="AO151" s="179">
        <f t="shared" si="37"/>
        <v>41</v>
      </c>
      <c r="AP151" s="182">
        <f>VLOOKUP($B151,'Lack of Reliability Index'!$A$2:$H$192,8,FALSE)</f>
        <v>0.9411764705882355</v>
      </c>
      <c r="AQ151" s="51">
        <f>'Imputed and missing data hidden'!BA149</f>
        <v>0</v>
      </c>
      <c r="AR151" s="180">
        <f t="shared" si="38"/>
        <v>0</v>
      </c>
      <c r="AS151" s="51" t="str">
        <f t="shared" si="39"/>
        <v/>
      </c>
      <c r="AT151" s="181">
        <f>'Indicator Date hidden2'!BB150</f>
        <v>0.17647058823529413</v>
      </c>
      <c r="AU151" s="187"/>
    </row>
    <row r="152" spans="1:47" ht="15.75" thickBot="1" x14ac:dyDescent="0.3">
      <c r="A152" s="130" t="s">
        <v>280</v>
      </c>
      <c r="B152" s="47" t="s">
        <v>279</v>
      </c>
      <c r="C152" s="158">
        <f>'Hazard &amp; Exposure'!AO151</f>
        <v>6.6</v>
      </c>
      <c r="D152" s="157">
        <f>'Hazard &amp; Exposure'!AP151</f>
        <v>9</v>
      </c>
      <c r="E152" s="157">
        <f>'Hazard &amp; Exposure'!AQ151</f>
        <v>0</v>
      </c>
      <c r="F152" s="157">
        <f>'Hazard &amp; Exposure'!AR151</f>
        <v>0</v>
      </c>
      <c r="G152" s="157">
        <f>'Hazard &amp; Exposure'!AU151</f>
        <v>2.6</v>
      </c>
      <c r="H152" s="43">
        <f>'Hazard &amp; Exposure'!AV151</f>
        <v>4.8</v>
      </c>
      <c r="I152" s="157">
        <f>'Hazard &amp; Exposure'!AY151</f>
        <v>5.5</v>
      </c>
      <c r="J152" s="157">
        <f>'Hazard &amp; Exposure'!BB151</f>
        <v>0</v>
      </c>
      <c r="K152" s="43">
        <f>'Hazard &amp; Exposure'!BC151</f>
        <v>3.9</v>
      </c>
      <c r="L152" s="44">
        <f t="shared" si="34"/>
        <v>4.4000000000000004</v>
      </c>
      <c r="M152" s="43">
        <f>'Hazard &amp; Exposure'!BD151</f>
        <v>3.3</v>
      </c>
      <c r="N152" s="44">
        <f t="shared" si="40"/>
        <v>3.6</v>
      </c>
      <c r="O152" s="155">
        <f>Vulnerability!E151</f>
        <v>1.8</v>
      </c>
      <c r="P152" s="153">
        <f>Vulnerability!H151</f>
        <v>1.9</v>
      </c>
      <c r="Q152" s="153">
        <f>Vulnerability!M151</f>
        <v>1.2</v>
      </c>
      <c r="R152" s="43">
        <f>Vulnerability!N151</f>
        <v>1.7</v>
      </c>
      <c r="S152" s="153">
        <f>Vulnerability!S151</f>
        <v>4.9000000000000004</v>
      </c>
      <c r="T152" s="152">
        <f>Vulnerability!W151</f>
        <v>0.3</v>
      </c>
      <c r="U152" s="152">
        <f>Vulnerability!Z151</f>
        <v>0.4</v>
      </c>
      <c r="V152" s="152">
        <f>Vulnerability!AC151</f>
        <v>0</v>
      </c>
      <c r="W152" s="152">
        <f>Vulnerability!AI151</f>
        <v>3</v>
      </c>
      <c r="X152" s="153">
        <f>Vulnerability!AJ151</f>
        <v>1</v>
      </c>
      <c r="Y152" s="43">
        <f>Vulnerability!AK151</f>
        <v>3.2</v>
      </c>
      <c r="Z152" s="44">
        <f t="shared" si="35"/>
        <v>2.5</v>
      </c>
      <c r="AA152" s="43">
        <f>Vulnerability!AN151</f>
        <v>3.8</v>
      </c>
      <c r="AB152" s="44">
        <f t="shared" si="41"/>
        <v>3.2</v>
      </c>
      <c r="AC152" s="168">
        <f>'Lack of Coping Capacity'!D151</f>
        <v>4.9000000000000004</v>
      </c>
      <c r="AD152" s="151">
        <f>'Lack of Coping Capacity'!G151</f>
        <v>5.4</v>
      </c>
      <c r="AE152" s="43">
        <f>'Lack of Coping Capacity'!H151</f>
        <v>5.2</v>
      </c>
      <c r="AF152" s="151">
        <f>'Lack of Coping Capacity'!M151</f>
        <v>2</v>
      </c>
      <c r="AG152" s="151">
        <f>'Lack of Coping Capacity'!R151</f>
        <v>1</v>
      </c>
      <c r="AH152" s="151">
        <f>'Lack of Coping Capacity'!W151</f>
        <v>3.8</v>
      </c>
      <c r="AI152" s="43">
        <f>'Lack of Coping Capacity'!X151</f>
        <v>2.2999999999999998</v>
      </c>
      <c r="AJ152" s="44">
        <f t="shared" si="36"/>
        <v>3.9</v>
      </c>
      <c r="AK152" s="43">
        <f>'Lack of Coping Capacity'!Y151</f>
        <v>5.6</v>
      </c>
      <c r="AL152" s="44">
        <f t="shared" si="44"/>
        <v>4.8</v>
      </c>
      <c r="AM152" s="160">
        <f t="shared" si="42"/>
        <v>3.8</v>
      </c>
      <c r="AN152" s="186" t="str">
        <f t="shared" si="43"/>
        <v>Medium</v>
      </c>
      <c r="AO152" s="179">
        <f t="shared" si="37"/>
        <v>97</v>
      </c>
      <c r="AP152" s="182">
        <f>VLOOKUP($B152,'Lack of Reliability Index'!$A$2:$H$192,8,FALSE)</f>
        <v>2.5523809523809513</v>
      </c>
      <c r="AQ152" s="51">
        <f>'Imputed and missing data hidden'!BA150</f>
        <v>1</v>
      </c>
      <c r="AR152" s="180">
        <f t="shared" si="38"/>
        <v>1.9607843137254902E-2</v>
      </c>
      <c r="AS152" s="51" t="str">
        <f t="shared" si="39"/>
        <v/>
      </c>
      <c r="AT152" s="181">
        <f>'Indicator Date hidden2'!BB151</f>
        <v>0.42857142857142855</v>
      </c>
      <c r="AU152" s="187"/>
    </row>
    <row r="153" spans="1:47" ht="15.75" thickBot="1" x14ac:dyDescent="0.3">
      <c r="A153" s="130" t="s">
        <v>282</v>
      </c>
      <c r="B153" s="47" t="s">
        <v>281</v>
      </c>
      <c r="C153" s="158">
        <f>'Hazard &amp; Exposure'!AO152</f>
        <v>0.1</v>
      </c>
      <c r="D153" s="157">
        <f>'Hazard &amp; Exposure'!AP152</f>
        <v>0.1</v>
      </c>
      <c r="E153" s="157">
        <f>'Hazard &amp; Exposure'!AQ152</f>
        <v>8.6</v>
      </c>
      <c r="F153" s="157">
        <f>'Hazard &amp; Exposure'!AR152</f>
        <v>0</v>
      </c>
      <c r="G153" s="157">
        <f>'Hazard &amp; Exposure'!AU152</f>
        <v>0</v>
      </c>
      <c r="H153" s="43">
        <f>'Hazard &amp; Exposure'!AV152</f>
        <v>2.9</v>
      </c>
      <c r="I153" s="157">
        <f>'Hazard &amp; Exposure'!AY152</f>
        <v>0</v>
      </c>
      <c r="J153" s="157">
        <f>'Hazard &amp; Exposure'!BB152</f>
        <v>0</v>
      </c>
      <c r="K153" s="43">
        <f>'Hazard &amp; Exposure'!BC152</f>
        <v>0</v>
      </c>
      <c r="L153" s="44">
        <f t="shared" si="34"/>
        <v>1.6</v>
      </c>
      <c r="M153" s="43">
        <f>'Hazard &amp; Exposure'!BD152</f>
        <v>4</v>
      </c>
      <c r="N153" s="44">
        <f t="shared" si="40"/>
        <v>3.5</v>
      </c>
      <c r="O153" s="155">
        <f>Vulnerability!E152</f>
        <v>2.6</v>
      </c>
      <c r="P153" s="153">
        <f>Vulnerability!H152</f>
        <v>4.4000000000000004</v>
      </c>
      <c r="Q153" s="153">
        <f>Vulnerability!M152</f>
        <v>0.2</v>
      </c>
      <c r="R153" s="43">
        <f>Vulnerability!N152</f>
        <v>2.5</v>
      </c>
      <c r="S153" s="153">
        <f>Vulnerability!S152</f>
        <v>0</v>
      </c>
      <c r="T153" s="152">
        <f>Vulnerability!W152</f>
        <v>0.3</v>
      </c>
      <c r="U153" s="152">
        <f>Vulnerability!Z152</f>
        <v>1</v>
      </c>
      <c r="V153" s="152">
        <f>Vulnerability!AC152</f>
        <v>0.1</v>
      </c>
      <c r="W153" s="152">
        <f>Vulnerability!AI152</f>
        <v>4.2</v>
      </c>
      <c r="X153" s="153">
        <f>Vulnerability!AJ152</f>
        <v>1.6</v>
      </c>
      <c r="Y153" s="43">
        <f>Vulnerability!AK152</f>
        <v>0.8</v>
      </c>
      <c r="Z153" s="44">
        <f t="shared" si="35"/>
        <v>1.7</v>
      </c>
      <c r="AA153" s="43">
        <f>Vulnerability!AN152</f>
        <v>2.7</v>
      </c>
      <c r="AB153" s="44">
        <f t="shared" si="41"/>
        <v>2.2000000000000002</v>
      </c>
      <c r="AC153" s="168">
        <f>'Lack of Coping Capacity'!D152</f>
        <v>4.3</v>
      </c>
      <c r="AD153" s="151">
        <f>'Lack of Coping Capacity'!G152</f>
        <v>4.2</v>
      </c>
      <c r="AE153" s="43">
        <f>'Lack of Coping Capacity'!H152</f>
        <v>4.3</v>
      </c>
      <c r="AF153" s="151">
        <f>'Lack of Coping Capacity'!M152</f>
        <v>1.8</v>
      </c>
      <c r="AG153" s="151">
        <f>'Lack of Coping Capacity'!R152</f>
        <v>1</v>
      </c>
      <c r="AH153" s="151">
        <f>'Lack of Coping Capacity'!W152</f>
        <v>5</v>
      </c>
      <c r="AI153" s="43">
        <f>'Lack of Coping Capacity'!X152</f>
        <v>2.6</v>
      </c>
      <c r="AJ153" s="44">
        <f t="shared" si="36"/>
        <v>3.5</v>
      </c>
      <c r="AK153" s="43">
        <f>'Lack of Coping Capacity'!Y152</f>
        <v>1.3</v>
      </c>
      <c r="AL153" s="44">
        <f t="shared" si="44"/>
        <v>2.5</v>
      </c>
      <c r="AM153" s="160">
        <f t="shared" si="42"/>
        <v>2.7</v>
      </c>
      <c r="AN153" s="186" t="str">
        <f t="shared" si="43"/>
        <v>Low</v>
      </c>
      <c r="AO153" s="179">
        <f t="shared" si="37"/>
        <v>150</v>
      </c>
      <c r="AP153" s="182">
        <f>VLOOKUP($B153,'Lack of Reliability Index'!$A$2:$H$192,8,FALSE)</f>
        <v>4.6840579710144929</v>
      </c>
      <c r="AQ153" s="51">
        <f>'Imputed and missing data hidden'!BA151</f>
        <v>8</v>
      </c>
      <c r="AR153" s="180">
        <f t="shared" si="38"/>
        <v>0.15686274509803921</v>
      </c>
      <c r="AS153" s="51" t="str">
        <f t="shared" si="39"/>
        <v/>
      </c>
      <c r="AT153" s="181">
        <f>'Indicator Date hidden2'!BB152</f>
        <v>0.47826086956521741</v>
      </c>
      <c r="AU153" s="187"/>
    </row>
    <row r="154" spans="1:47" ht="15.75" thickBot="1" x14ac:dyDescent="0.3">
      <c r="A154" s="130" t="s">
        <v>284</v>
      </c>
      <c r="B154" s="47" t="s">
        <v>283</v>
      </c>
      <c r="C154" s="158">
        <f>'Hazard &amp; Exposure'!AO153</f>
        <v>0.1</v>
      </c>
      <c r="D154" s="157">
        <f>'Hazard &amp; Exposure'!AP153</f>
        <v>4.5999999999999996</v>
      </c>
      <c r="E154" s="157">
        <f>'Hazard &amp; Exposure'!AQ153</f>
        <v>5.8</v>
      </c>
      <c r="F154" s="157">
        <f>'Hazard &amp; Exposure'!AR153</f>
        <v>0</v>
      </c>
      <c r="G154" s="157">
        <f>'Hazard &amp; Exposure'!AU153</f>
        <v>1</v>
      </c>
      <c r="H154" s="43">
        <f>'Hazard &amp; Exposure'!AV153</f>
        <v>2.7</v>
      </c>
      <c r="I154" s="157">
        <f>'Hazard &amp; Exposure'!AY153</f>
        <v>6.6</v>
      </c>
      <c r="J154" s="157">
        <f>'Hazard &amp; Exposure'!BB153</f>
        <v>0</v>
      </c>
      <c r="K154" s="43">
        <f>'Hazard &amp; Exposure'!BC153</f>
        <v>4.5999999999999996</v>
      </c>
      <c r="L154" s="44">
        <f t="shared" si="34"/>
        <v>3.7</v>
      </c>
      <c r="M154" s="43">
        <f>'Hazard &amp; Exposure'!BD153</f>
        <v>6.8</v>
      </c>
      <c r="N154" s="44">
        <f t="shared" si="40"/>
        <v>6.2</v>
      </c>
      <c r="O154" s="155">
        <f>Vulnerability!E153</f>
        <v>9.1</v>
      </c>
      <c r="P154" s="153">
        <f>Vulnerability!H153</f>
        <v>5.5</v>
      </c>
      <c r="Q154" s="153">
        <f>Vulnerability!M153</f>
        <v>6.3</v>
      </c>
      <c r="R154" s="43">
        <f>Vulnerability!N153</f>
        <v>7.5</v>
      </c>
      <c r="S154" s="153">
        <f>Vulnerability!S153</f>
        <v>0.9</v>
      </c>
      <c r="T154" s="152">
        <f>Vulnerability!W153</f>
        <v>6</v>
      </c>
      <c r="U154" s="152">
        <f>Vulnerability!Z153</f>
        <v>6.4</v>
      </c>
      <c r="V154" s="152">
        <f>Vulnerability!AC153</f>
        <v>0.1</v>
      </c>
      <c r="W154" s="152">
        <f>Vulnerability!AI153</f>
        <v>6.7</v>
      </c>
      <c r="X154" s="153">
        <f>Vulnerability!AJ153</f>
        <v>5.3</v>
      </c>
      <c r="Y154" s="43">
        <f>Vulnerability!AK153</f>
        <v>3.4</v>
      </c>
      <c r="Z154" s="44">
        <f t="shared" si="35"/>
        <v>5.8</v>
      </c>
      <c r="AA154" s="43">
        <f>Vulnerability!AN153</f>
        <v>6</v>
      </c>
      <c r="AB154" s="44">
        <f t="shared" si="41"/>
        <v>5.9</v>
      </c>
      <c r="AC154" s="168">
        <f>'Lack of Coping Capacity'!D153</f>
        <v>3.5</v>
      </c>
      <c r="AD154" s="151">
        <f>'Lack of Coping Capacity'!G153</f>
        <v>7.2</v>
      </c>
      <c r="AE154" s="43">
        <f>'Lack of Coping Capacity'!H153</f>
        <v>5.4</v>
      </c>
      <c r="AF154" s="151">
        <f>'Lack of Coping Capacity'!M153</f>
        <v>7.9</v>
      </c>
      <c r="AG154" s="151">
        <f>'Lack of Coping Capacity'!R153</f>
        <v>8.4</v>
      </c>
      <c r="AH154" s="151">
        <f>'Lack of Coping Capacity'!W153</f>
        <v>8.3000000000000007</v>
      </c>
      <c r="AI154" s="43">
        <f>'Lack of Coping Capacity'!X153</f>
        <v>8.1999999999999993</v>
      </c>
      <c r="AJ154" s="44">
        <f t="shared" si="36"/>
        <v>7</v>
      </c>
      <c r="AK154" s="43">
        <f>'Lack of Coping Capacity'!Y153</f>
        <v>3</v>
      </c>
      <c r="AL154" s="44">
        <f t="shared" si="44"/>
        <v>5.3</v>
      </c>
      <c r="AM154" s="160">
        <f t="shared" si="42"/>
        <v>5.8</v>
      </c>
      <c r="AN154" s="186" t="str">
        <f t="shared" si="43"/>
        <v>High</v>
      </c>
      <c r="AO154" s="179">
        <f t="shared" si="37"/>
        <v>21</v>
      </c>
      <c r="AP154" s="182">
        <f>VLOOKUP($B154,'Lack of Reliability Index'!$A$2:$H$192,8,FALSE)</f>
        <v>2.5599999999999987</v>
      </c>
      <c r="AQ154" s="51">
        <f>'Imputed and missing data hidden'!BA152</f>
        <v>0</v>
      </c>
      <c r="AR154" s="180">
        <f t="shared" si="38"/>
        <v>0</v>
      </c>
      <c r="AS154" s="51" t="str">
        <f t="shared" si="39"/>
        <v/>
      </c>
      <c r="AT154" s="181">
        <f>'Indicator Date hidden2'!BB153</f>
        <v>0.48</v>
      </c>
      <c r="AU154" s="187"/>
    </row>
    <row r="155" spans="1:47" ht="15.75" thickBot="1" x14ac:dyDescent="0.3">
      <c r="A155" s="130" t="s">
        <v>286</v>
      </c>
      <c r="B155" s="47" t="s">
        <v>285</v>
      </c>
      <c r="C155" s="158">
        <f>'Hazard &amp; Exposure'!AO154</f>
        <v>0.1</v>
      </c>
      <c r="D155" s="157">
        <f>'Hazard &amp; Exposure'!AP154</f>
        <v>0.1</v>
      </c>
      <c r="E155" s="157">
        <f>'Hazard &amp; Exposure'!AQ154</f>
        <v>0</v>
      </c>
      <c r="F155" s="157">
        <f>'Hazard &amp; Exposure'!AR154</f>
        <v>0</v>
      </c>
      <c r="G155" s="157">
        <f>'Hazard &amp; Exposure'!AU154</f>
        <v>0</v>
      </c>
      <c r="H155" s="43">
        <f>'Hazard &amp; Exposure'!AV154</f>
        <v>0.1</v>
      </c>
      <c r="I155" s="157">
        <f>'Hazard &amp; Exposure'!AY154</f>
        <v>0.1</v>
      </c>
      <c r="J155" s="157">
        <f>'Hazard &amp; Exposure'!BB154</f>
        <v>0</v>
      </c>
      <c r="K155" s="43">
        <f>'Hazard &amp; Exposure'!BC154</f>
        <v>0.1</v>
      </c>
      <c r="L155" s="44">
        <f t="shared" si="34"/>
        <v>0.1</v>
      </c>
      <c r="M155" s="43">
        <f>'Hazard &amp; Exposure'!BD154</f>
        <v>4.4000000000000004</v>
      </c>
      <c r="N155" s="44">
        <f t="shared" si="40"/>
        <v>3.5</v>
      </c>
      <c r="O155" s="155">
        <f>Vulnerability!E154</f>
        <v>0.4</v>
      </c>
      <c r="P155" s="153">
        <f>Vulnerability!H154</f>
        <v>0.9</v>
      </c>
      <c r="Q155" s="153">
        <f>Vulnerability!M154</f>
        <v>0</v>
      </c>
      <c r="R155" s="43">
        <f>Vulnerability!N154</f>
        <v>0.4</v>
      </c>
      <c r="S155" s="153">
        <f>Vulnerability!S154</f>
        <v>0</v>
      </c>
      <c r="T155" s="152">
        <f>Vulnerability!W154</f>
        <v>0.6</v>
      </c>
      <c r="U155" s="152">
        <f>Vulnerability!Z154</f>
        <v>0.2</v>
      </c>
      <c r="V155" s="152">
        <f>Vulnerability!AC154</f>
        <v>0.1</v>
      </c>
      <c r="W155" s="152">
        <f>Vulnerability!AI154</f>
        <v>1.2</v>
      </c>
      <c r="X155" s="153">
        <f>Vulnerability!AJ154</f>
        <v>0.5</v>
      </c>
      <c r="Y155" s="43">
        <f>Vulnerability!AK154</f>
        <v>0.3</v>
      </c>
      <c r="Z155" s="44">
        <f t="shared" si="35"/>
        <v>0.4</v>
      </c>
      <c r="AA155" s="43">
        <f>Vulnerability!AN154</f>
        <v>7.7</v>
      </c>
      <c r="AB155" s="44">
        <f t="shared" si="41"/>
        <v>5.0999999999999996</v>
      </c>
      <c r="AC155" s="168">
        <f>'Lack of Coping Capacity'!D154</f>
        <v>1.2</v>
      </c>
      <c r="AD155" s="151">
        <f>'Lack of Coping Capacity'!G154</f>
        <v>1.1000000000000001</v>
      </c>
      <c r="AE155" s="43">
        <f>'Lack of Coping Capacity'!H154</f>
        <v>1.2</v>
      </c>
      <c r="AF155" s="151">
        <f>'Lack of Coping Capacity'!M154</f>
        <v>1.3</v>
      </c>
      <c r="AG155" s="151">
        <f>'Lack of Coping Capacity'!R154</f>
        <v>0</v>
      </c>
      <c r="AH155" s="151">
        <f>'Lack of Coping Capacity'!W154</f>
        <v>1.4</v>
      </c>
      <c r="AI155" s="43">
        <f>'Lack of Coping Capacity'!X154</f>
        <v>0.9</v>
      </c>
      <c r="AJ155" s="44">
        <f t="shared" si="36"/>
        <v>1.1000000000000001</v>
      </c>
      <c r="AK155" s="43">
        <f>'Lack of Coping Capacity'!Y154</f>
        <v>0.1</v>
      </c>
      <c r="AL155" s="44">
        <f t="shared" si="44"/>
        <v>0.6</v>
      </c>
      <c r="AM155" s="160">
        <f t="shared" si="42"/>
        <v>2.2000000000000002</v>
      </c>
      <c r="AN155" s="186" t="str">
        <f t="shared" si="43"/>
        <v>Low</v>
      </c>
      <c r="AO155" s="179">
        <f t="shared" si="37"/>
        <v>174</v>
      </c>
      <c r="AP155" s="182">
        <f>VLOOKUP($B155,'Lack of Reliability Index'!$A$2:$H$192,8,FALSE)</f>
        <v>3.0518518518518523</v>
      </c>
      <c r="AQ155" s="51">
        <f>'Imputed and missing data hidden'!BA153</f>
        <v>7</v>
      </c>
      <c r="AR155" s="180">
        <f t="shared" si="38"/>
        <v>0.13725490196078433</v>
      </c>
      <c r="AS155" s="51" t="str">
        <f t="shared" si="39"/>
        <v/>
      </c>
      <c r="AT155" s="181">
        <f>'Indicator Date hidden2'!BB154</f>
        <v>0.22222222222222221</v>
      </c>
      <c r="AU155" s="187"/>
    </row>
    <row r="156" spans="1:47" ht="15.75" thickBot="1" x14ac:dyDescent="0.3">
      <c r="A156" s="130" t="s">
        <v>288</v>
      </c>
      <c r="B156" s="47" t="s">
        <v>287</v>
      </c>
      <c r="C156" s="158">
        <f>'Hazard &amp; Exposure'!AO155</f>
        <v>5.0999999999999996</v>
      </c>
      <c r="D156" s="157">
        <f>'Hazard &amp; Exposure'!AP155</f>
        <v>6.7</v>
      </c>
      <c r="E156" s="157">
        <f>'Hazard &amp; Exposure'!AQ155</f>
        <v>0</v>
      </c>
      <c r="F156" s="157">
        <f>'Hazard &amp; Exposure'!AR155</f>
        <v>0</v>
      </c>
      <c r="G156" s="157">
        <f>'Hazard &amp; Exposure'!AU155</f>
        <v>2</v>
      </c>
      <c r="H156" s="43">
        <f>'Hazard &amp; Exposure'!AV155</f>
        <v>3.3</v>
      </c>
      <c r="I156" s="157">
        <f>'Hazard &amp; Exposure'!AY155</f>
        <v>0.2</v>
      </c>
      <c r="J156" s="157">
        <f>'Hazard &amp; Exposure'!BB155</f>
        <v>0</v>
      </c>
      <c r="K156" s="43">
        <f>'Hazard &amp; Exposure'!BC155</f>
        <v>0.1</v>
      </c>
      <c r="L156" s="44">
        <f t="shared" si="34"/>
        <v>1.8</v>
      </c>
      <c r="M156" s="43">
        <f>'Hazard &amp; Exposure'!BD155</f>
        <v>2.1</v>
      </c>
      <c r="N156" s="44">
        <f t="shared" si="40"/>
        <v>2</v>
      </c>
      <c r="O156" s="155">
        <f>Vulnerability!E155</f>
        <v>1.6</v>
      </c>
      <c r="P156" s="153">
        <f>Vulnerability!H155</f>
        <v>1.4</v>
      </c>
      <c r="Q156" s="153">
        <f>Vulnerability!M155</f>
        <v>0</v>
      </c>
      <c r="R156" s="43">
        <f>Vulnerability!N155</f>
        <v>1.2</v>
      </c>
      <c r="S156" s="153">
        <f>Vulnerability!S155</f>
        <v>1.1000000000000001</v>
      </c>
      <c r="T156" s="152">
        <f>Vulnerability!W155</f>
        <v>0.2</v>
      </c>
      <c r="U156" s="152">
        <f>Vulnerability!Z155</f>
        <v>0.5</v>
      </c>
      <c r="V156" s="152">
        <f>Vulnerability!AC155</f>
        <v>0</v>
      </c>
      <c r="W156" s="152">
        <f>Vulnerability!AI155</f>
        <v>2.2000000000000002</v>
      </c>
      <c r="X156" s="153">
        <f>Vulnerability!AJ155</f>
        <v>0.8</v>
      </c>
      <c r="Y156" s="43">
        <f>Vulnerability!AK155</f>
        <v>1</v>
      </c>
      <c r="Z156" s="44">
        <f t="shared" si="35"/>
        <v>1.1000000000000001</v>
      </c>
      <c r="AA156" s="43">
        <f>Vulnerability!AN155</f>
        <v>4.9000000000000004</v>
      </c>
      <c r="AB156" s="44">
        <f t="shared" si="41"/>
        <v>3.2</v>
      </c>
      <c r="AC156" s="168">
        <f>'Lack of Coping Capacity'!D155</f>
        <v>3.4</v>
      </c>
      <c r="AD156" s="151">
        <f>'Lack of Coping Capacity'!G155</f>
        <v>4.0999999999999996</v>
      </c>
      <c r="AE156" s="43">
        <f>'Lack of Coping Capacity'!H155</f>
        <v>3.8</v>
      </c>
      <c r="AF156" s="151">
        <f>'Lack of Coping Capacity'!M155</f>
        <v>1.7</v>
      </c>
      <c r="AG156" s="151">
        <f>'Lack of Coping Capacity'!R155</f>
        <v>0</v>
      </c>
      <c r="AH156" s="151">
        <f>'Lack of Coping Capacity'!W155</f>
        <v>1.5</v>
      </c>
      <c r="AI156" s="43">
        <f>'Lack of Coping Capacity'!X155</f>
        <v>1.1000000000000001</v>
      </c>
      <c r="AJ156" s="44">
        <f t="shared" si="36"/>
        <v>2.6</v>
      </c>
      <c r="AK156" s="43">
        <f>'Lack of Coping Capacity'!Y155</f>
        <v>0.5</v>
      </c>
      <c r="AL156" s="44">
        <f t="shared" si="44"/>
        <v>1.6</v>
      </c>
      <c r="AM156" s="160">
        <f t="shared" si="42"/>
        <v>2.2000000000000002</v>
      </c>
      <c r="AN156" s="186" t="str">
        <f t="shared" si="43"/>
        <v>Low</v>
      </c>
      <c r="AO156" s="179">
        <f t="shared" si="37"/>
        <v>174</v>
      </c>
      <c r="AP156" s="182">
        <f>VLOOKUP($B156,'Lack of Reliability Index'!$A$2:$H$192,8,FALSE)</f>
        <v>2.4000000000000004</v>
      </c>
      <c r="AQ156" s="51">
        <f>'Imputed and missing data hidden'!BA154</f>
        <v>5</v>
      </c>
      <c r="AR156" s="180">
        <f t="shared" si="38"/>
        <v>9.8039215686274508E-2</v>
      </c>
      <c r="AS156" s="51" t="str">
        <f t="shared" si="39"/>
        <v/>
      </c>
      <c r="AT156" s="181">
        <f>'Indicator Date hidden2'!BB155</f>
        <v>0.2</v>
      </c>
      <c r="AU156" s="187"/>
    </row>
    <row r="157" spans="1:47" ht="15.75" thickBot="1" x14ac:dyDescent="0.3">
      <c r="A157" s="130" t="s">
        <v>290</v>
      </c>
      <c r="B157" s="47" t="s">
        <v>289</v>
      </c>
      <c r="C157" s="158">
        <f>'Hazard &amp; Exposure'!AO156</f>
        <v>6.4</v>
      </c>
      <c r="D157" s="157">
        <f>'Hazard &amp; Exposure'!AP156</f>
        <v>4</v>
      </c>
      <c r="E157" s="157">
        <f>'Hazard &amp; Exposure'!AQ156</f>
        <v>5.7</v>
      </c>
      <c r="F157" s="157">
        <f>'Hazard &amp; Exposure'!AR156</f>
        <v>0</v>
      </c>
      <c r="G157" s="157">
        <f>'Hazard &amp; Exposure'!AU156</f>
        <v>1.5</v>
      </c>
      <c r="H157" s="43">
        <f>'Hazard &amp; Exposure'!AV156</f>
        <v>3.9</v>
      </c>
      <c r="I157" s="157">
        <f>'Hazard &amp; Exposure'!AY156</f>
        <v>0</v>
      </c>
      <c r="J157" s="157">
        <f>'Hazard &amp; Exposure'!BB156</f>
        <v>0</v>
      </c>
      <c r="K157" s="43">
        <f>'Hazard &amp; Exposure'!BC156</f>
        <v>0</v>
      </c>
      <c r="L157" s="44">
        <f t="shared" si="34"/>
        <v>2.2000000000000002</v>
      </c>
      <c r="M157" s="43">
        <f>'Hazard &amp; Exposure'!BD156</f>
        <v>2.4</v>
      </c>
      <c r="N157" s="44">
        <f t="shared" si="40"/>
        <v>2.4</v>
      </c>
      <c r="O157" s="155">
        <f>Vulnerability!E156</f>
        <v>0.9</v>
      </c>
      <c r="P157" s="153">
        <f>Vulnerability!H156</f>
        <v>0.4</v>
      </c>
      <c r="Q157" s="153">
        <f>Vulnerability!M156</f>
        <v>0</v>
      </c>
      <c r="R157" s="43">
        <f>Vulnerability!N156</f>
        <v>0.6</v>
      </c>
      <c r="S157" s="153">
        <f>Vulnerability!S156</f>
        <v>1.2</v>
      </c>
      <c r="T157" s="152">
        <f>Vulnerability!W156</f>
        <v>0.2</v>
      </c>
      <c r="U157" s="152">
        <f>Vulnerability!Z156</f>
        <v>0.2</v>
      </c>
      <c r="V157" s="152">
        <f>Vulnerability!AC156</f>
        <v>0</v>
      </c>
      <c r="W157" s="152">
        <f>Vulnerability!AI156</f>
        <v>1.7</v>
      </c>
      <c r="X157" s="153">
        <f>Vulnerability!AJ156</f>
        <v>0.5</v>
      </c>
      <c r="Y157" s="43">
        <f>Vulnerability!AK156</f>
        <v>0.9</v>
      </c>
      <c r="Z157" s="44">
        <f t="shared" si="35"/>
        <v>0.8</v>
      </c>
      <c r="AA157" s="43">
        <f>Vulnerability!AN156</f>
        <v>4.5</v>
      </c>
      <c r="AB157" s="44">
        <f t="shared" si="41"/>
        <v>2.9</v>
      </c>
      <c r="AC157" s="168">
        <f>'Lack of Coping Capacity'!D156</f>
        <v>0.9</v>
      </c>
      <c r="AD157" s="151">
        <f>'Lack of Coping Capacity'!G156</f>
        <v>3.4</v>
      </c>
      <c r="AE157" s="43">
        <f>'Lack of Coping Capacity'!H156</f>
        <v>2.2000000000000002</v>
      </c>
      <c r="AF157" s="151">
        <f>'Lack of Coping Capacity'!M156</f>
        <v>1.8</v>
      </c>
      <c r="AG157" s="151">
        <f>'Lack of Coping Capacity'!R156</f>
        <v>0.1</v>
      </c>
      <c r="AH157" s="151">
        <f>'Lack of Coping Capacity'!W156</f>
        <v>1.6</v>
      </c>
      <c r="AI157" s="43">
        <f>'Lack of Coping Capacity'!X156</f>
        <v>1.2</v>
      </c>
      <c r="AJ157" s="44">
        <f t="shared" si="36"/>
        <v>1.7</v>
      </c>
      <c r="AK157" s="43">
        <f>'Lack of Coping Capacity'!Y156</f>
        <v>2.2999999999999998</v>
      </c>
      <c r="AL157" s="44">
        <f t="shared" si="44"/>
        <v>2</v>
      </c>
      <c r="AM157" s="160">
        <f t="shared" si="42"/>
        <v>2.4</v>
      </c>
      <c r="AN157" s="186" t="str">
        <f t="shared" si="43"/>
        <v>Low</v>
      </c>
      <c r="AO157" s="179">
        <f t="shared" si="37"/>
        <v>166</v>
      </c>
      <c r="AP157" s="182">
        <f>VLOOKUP($B157,'Lack of Reliability Index'!$A$2:$H$192,8,FALSE)</f>
        <v>2.3420289855072474</v>
      </c>
      <c r="AQ157" s="51">
        <f>'Imputed and missing data hidden'!BA155</f>
        <v>4</v>
      </c>
      <c r="AR157" s="180">
        <f t="shared" si="38"/>
        <v>7.8431372549019607E-2</v>
      </c>
      <c r="AS157" s="51" t="str">
        <f t="shared" si="39"/>
        <v/>
      </c>
      <c r="AT157" s="181">
        <f>'Indicator Date hidden2'!BB156</f>
        <v>0.2391304347826087</v>
      </c>
      <c r="AU157" s="187"/>
    </row>
    <row r="158" spans="1:47" ht="15.75" thickBot="1" x14ac:dyDescent="0.3">
      <c r="A158" s="130" t="s">
        <v>292</v>
      </c>
      <c r="B158" s="47" t="s">
        <v>291</v>
      </c>
      <c r="C158" s="158">
        <f>'Hazard &amp; Exposure'!AO157</f>
        <v>7.8</v>
      </c>
      <c r="D158" s="157">
        <f>'Hazard &amp; Exposure'!AP157</f>
        <v>0.1</v>
      </c>
      <c r="E158" s="157">
        <f>'Hazard &amp; Exposure'!AQ157</f>
        <v>8.8000000000000007</v>
      </c>
      <c r="F158" s="157">
        <f>'Hazard &amp; Exposure'!AR157</f>
        <v>4.5</v>
      </c>
      <c r="G158" s="157">
        <f>'Hazard &amp; Exposure'!AU157</f>
        <v>3.4</v>
      </c>
      <c r="H158" s="43">
        <f>'Hazard &amp; Exposure'!AV157</f>
        <v>5.8</v>
      </c>
      <c r="I158" s="157">
        <f>'Hazard &amp; Exposure'!AY157</f>
        <v>1.2</v>
      </c>
      <c r="J158" s="157">
        <f>'Hazard &amp; Exposure'!BB157</f>
        <v>0</v>
      </c>
      <c r="K158" s="43">
        <f>'Hazard &amp; Exposure'!BC157</f>
        <v>0.8</v>
      </c>
      <c r="L158" s="44">
        <f t="shared" si="34"/>
        <v>3.7</v>
      </c>
      <c r="M158" s="43">
        <f>'Hazard &amp; Exposure'!BD157</f>
        <v>4.7</v>
      </c>
      <c r="N158" s="44">
        <f t="shared" si="40"/>
        <v>4.5</v>
      </c>
      <c r="O158" s="155">
        <f>Vulnerability!E157</f>
        <v>6.7</v>
      </c>
      <c r="P158" s="153">
        <f>Vulnerability!H157</f>
        <v>5.3</v>
      </c>
      <c r="Q158" s="153">
        <f>Vulnerability!M157</f>
        <v>10</v>
      </c>
      <c r="R158" s="43">
        <f>Vulnerability!N157</f>
        <v>7.2</v>
      </c>
      <c r="S158" s="153">
        <f>Vulnerability!S157</f>
        <v>0</v>
      </c>
      <c r="T158" s="152">
        <f>Vulnerability!W157</f>
        <v>1</v>
      </c>
      <c r="U158" s="152">
        <f>Vulnerability!Z157</f>
        <v>2.2999999999999998</v>
      </c>
      <c r="V158" s="152">
        <f>Vulnerability!AC157</f>
        <v>0.4</v>
      </c>
      <c r="W158" s="152">
        <f>Vulnerability!AI157</f>
        <v>4.0999999999999996</v>
      </c>
      <c r="X158" s="153">
        <f>Vulnerability!AJ157</f>
        <v>2.1</v>
      </c>
      <c r="Y158" s="43">
        <f>Vulnerability!AK157</f>
        <v>1.1000000000000001</v>
      </c>
      <c r="Z158" s="44">
        <f t="shared" si="35"/>
        <v>4.9000000000000004</v>
      </c>
      <c r="AA158" s="43">
        <f>Vulnerability!AN157</f>
        <v>5.6</v>
      </c>
      <c r="AB158" s="44">
        <f t="shared" si="41"/>
        <v>5.3</v>
      </c>
      <c r="AC158" s="168">
        <f>'Lack of Coping Capacity'!D157</f>
        <v>6.6</v>
      </c>
      <c r="AD158" s="151">
        <f>'Lack of Coping Capacity'!G157</f>
        <v>6.6</v>
      </c>
      <c r="AE158" s="43">
        <f>'Lack of Coping Capacity'!H157</f>
        <v>6.6</v>
      </c>
      <c r="AF158" s="151">
        <f>'Lack of Coping Capacity'!M157</f>
        <v>7</v>
      </c>
      <c r="AG158" s="151">
        <f>'Lack of Coping Capacity'!R157</f>
        <v>7.1</v>
      </c>
      <c r="AH158" s="151">
        <f>'Lack of Coping Capacity'!W157</f>
        <v>5.0999999999999996</v>
      </c>
      <c r="AI158" s="43">
        <f>'Lack of Coping Capacity'!X157</f>
        <v>6.4</v>
      </c>
      <c r="AJ158" s="44">
        <f t="shared" si="36"/>
        <v>6.5</v>
      </c>
      <c r="AK158" s="43">
        <f>'Lack of Coping Capacity'!Y157</f>
        <v>4.3</v>
      </c>
      <c r="AL158" s="44">
        <f t="shared" si="44"/>
        <v>5.5</v>
      </c>
      <c r="AM158" s="160">
        <f t="shared" si="42"/>
        <v>5.0999999999999996</v>
      </c>
      <c r="AN158" s="186" t="str">
        <f t="shared" si="43"/>
        <v>High</v>
      </c>
      <c r="AO158" s="179">
        <f t="shared" si="37"/>
        <v>46</v>
      </c>
      <c r="AP158" s="182">
        <f>VLOOKUP($B158,'Lack of Reliability Index'!$A$2:$H$192,8,FALSE)</f>
        <v>5.6</v>
      </c>
      <c r="AQ158" s="51">
        <f>'Imputed and missing data hidden'!BA156</f>
        <v>6</v>
      </c>
      <c r="AR158" s="180">
        <f t="shared" si="38"/>
        <v>0.11764705882352941</v>
      </c>
      <c r="AS158" s="51" t="str">
        <f t="shared" si="39"/>
        <v/>
      </c>
      <c r="AT158" s="181">
        <f>'Indicator Date hidden2'!BB157</f>
        <v>0.75</v>
      </c>
      <c r="AU158" s="187"/>
    </row>
    <row r="159" spans="1:47" ht="15.75" thickBot="1" x14ac:dyDescent="0.3">
      <c r="A159" s="130" t="s">
        <v>294</v>
      </c>
      <c r="B159" s="47" t="s">
        <v>293</v>
      </c>
      <c r="C159" s="158">
        <f>'Hazard &amp; Exposure'!AO158</f>
        <v>1.5</v>
      </c>
      <c r="D159" s="157">
        <f>'Hazard &amp; Exposure'!AP158</f>
        <v>7.5</v>
      </c>
      <c r="E159" s="157">
        <f>'Hazard &amp; Exposure'!AQ158</f>
        <v>8.1</v>
      </c>
      <c r="F159" s="157">
        <f>'Hazard &amp; Exposure'!AR158</f>
        <v>1</v>
      </c>
      <c r="G159" s="157">
        <f>'Hazard &amp; Exposure'!AU158</f>
        <v>10</v>
      </c>
      <c r="H159" s="43">
        <f>'Hazard &amp; Exposure'!AV158</f>
        <v>7</v>
      </c>
      <c r="I159" s="157">
        <f>'Hazard &amp; Exposure'!AY158</f>
        <v>10</v>
      </c>
      <c r="J159" s="157">
        <f>'Hazard &amp; Exposure'!BB158</f>
        <v>10</v>
      </c>
      <c r="K159" s="43">
        <f>'Hazard &amp; Exposure'!BC158</f>
        <v>10</v>
      </c>
      <c r="L159" s="44">
        <f t="shared" si="34"/>
        <v>9</v>
      </c>
      <c r="M159" s="43">
        <f>'Hazard &amp; Exposure'!BD158</f>
        <v>5.8</v>
      </c>
      <c r="N159" s="44">
        <f t="shared" si="40"/>
        <v>6.9</v>
      </c>
      <c r="O159" s="155">
        <f>Vulnerability!E158</f>
        <v>10</v>
      </c>
      <c r="P159" s="153">
        <f>Vulnerability!H158</f>
        <v>10</v>
      </c>
      <c r="Q159" s="153">
        <f>Vulnerability!M158</f>
        <v>7.9</v>
      </c>
      <c r="R159" s="43">
        <f>Vulnerability!N158</f>
        <v>9.5</v>
      </c>
      <c r="S159" s="153">
        <f>Vulnerability!S158</f>
        <v>10</v>
      </c>
      <c r="T159" s="152">
        <f>Vulnerability!W158</f>
        <v>2.8</v>
      </c>
      <c r="U159" s="152">
        <f>Vulnerability!Z158</f>
        <v>7.6</v>
      </c>
      <c r="V159" s="152">
        <f>Vulnerability!AC158</f>
        <v>4.5999999999999996</v>
      </c>
      <c r="W159" s="152">
        <f>Vulnerability!AI158</f>
        <v>8.1</v>
      </c>
      <c r="X159" s="153">
        <f>Vulnerability!AJ158</f>
        <v>6.2</v>
      </c>
      <c r="Y159" s="43">
        <f>Vulnerability!AK158</f>
        <v>8.8000000000000007</v>
      </c>
      <c r="Z159" s="44">
        <f t="shared" si="35"/>
        <v>9.1999999999999993</v>
      </c>
      <c r="AA159" s="43">
        <f>Vulnerability!AN158</f>
        <v>5.0999999999999996</v>
      </c>
      <c r="AB159" s="44">
        <f t="shared" si="41"/>
        <v>7.7</v>
      </c>
      <c r="AC159" s="168" t="str">
        <f>'Lack of Coping Capacity'!D158</f>
        <v>x</v>
      </c>
      <c r="AD159" s="151">
        <f>'Lack of Coping Capacity'!G158</f>
        <v>9.3000000000000007</v>
      </c>
      <c r="AE159" s="43">
        <f>'Lack of Coping Capacity'!H158</f>
        <v>9.3000000000000007</v>
      </c>
      <c r="AF159" s="151">
        <f>'Lack of Coping Capacity'!M158</f>
        <v>8</v>
      </c>
      <c r="AG159" s="151">
        <f>'Lack of Coping Capacity'!R158</f>
        <v>8.5</v>
      </c>
      <c r="AH159" s="151">
        <f>'Lack of Coping Capacity'!W158</f>
        <v>9.3000000000000007</v>
      </c>
      <c r="AI159" s="43">
        <f>'Lack of Coping Capacity'!X158</f>
        <v>8.6</v>
      </c>
      <c r="AJ159" s="44">
        <f t="shared" si="36"/>
        <v>9</v>
      </c>
      <c r="AK159" s="43">
        <f>'Lack of Coping Capacity'!Y158</f>
        <v>7.1</v>
      </c>
      <c r="AL159" s="44">
        <f t="shared" si="44"/>
        <v>8.1999999999999993</v>
      </c>
      <c r="AM159" s="160">
        <f t="shared" si="42"/>
        <v>7.6</v>
      </c>
      <c r="AN159" s="186" t="str">
        <f t="shared" si="43"/>
        <v>Very High</v>
      </c>
      <c r="AO159" s="179">
        <f t="shared" si="37"/>
        <v>2</v>
      </c>
      <c r="AP159" s="182">
        <f>VLOOKUP($B159,'Lack of Reliability Index'!$A$2:$H$192,8,FALSE)</f>
        <v>8.3333333333333339</v>
      </c>
      <c r="AQ159" s="51">
        <f>'Imputed and missing data hidden'!BA157</f>
        <v>10</v>
      </c>
      <c r="AR159" s="180">
        <f t="shared" si="38"/>
        <v>0.19607843137254902</v>
      </c>
      <c r="AS159" s="51" t="str">
        <f t="shared" si="39"/>
        <v>YES</v>
      </c>
      <c r="AT159" s="181">
        <f>'Indicator Date hidden2'!BB158</f>
        <v>0.81818181818181823</v>
      </c>
      <c r="AU159" s="187"/>
    </row>
    <row r="160" spans="1:47" ht="15.75" thickBot="1" x14ac:dyDescent="0.3">
      <c r="A160" s="130" t="s">
        <v>296</v>
      </c>
      <c r="B160" s="47" t="s">
        <v>295</v>
      </c>
      <c r="C160" s="158">
        <f>'Hazard &amp; Exposure'!AO159</f>
        <v>0.5</v>
      </c>
      <c r="D160" s="157">
        <f>'Hazard &amp; Exposure'!AP159</f>
        <v>5</v>
      </c>
      <c r="E160" s="157">
        <f>'Hazard &amp; Exposure'!AQ159</f>
        <v>4.9000000000000004</v>
      </c>
      <c r="F160" s="157">
        <f>'Hazard &amp; Exposure'!AR159</f>
        <v>0.4</v>
      </c>
      <c r="G160" s="157">
        <f>'Hazard &amp; Exposure'!AU159</f>
        <v>8.6</v>
      </c>
      <c r="H160" s="43">
        <f>'Hazard &amp; Exposure'!AV159</f>
        <v>4.7</v>
      </c>
      <c r="I160" s="157">
        <f>'Hazard &amp; Exposure'!AY159</f>
        <v>7.6</v>
      </c>
      <c r="J160" s="157">
        <f>'Hazard &amp; Exposure'!BB159</f>
        <v>0</v>
      </c>
      <c r="K160" s="43">
        <f>'Hazard &amp; Exposure'!BC159</f>
        <v>5.3</v>
      </c>
      <c r="L160" s="44">
        <f t="shared" si="34"/>
        <v>5</v>
      </c>
      <c r="M160" s="43">
        <f>'Hazard &amp; Exposure'!BD159</f>
        <v>4.5999999999999996</v>
      </c>
      <c r="N160" s="44">
        <f t="shared" si="40"/>
        <v>4.7</v>
      </c>
      <c r="O160" s="155">
        <f>Vulnerability!E159</f>
        <v>5.3</v>
      </c>
      <c r="P160" s="153">
        <f>Vulnerability!H159</f>
        <v>7.5</v>
      </c>
      <c r="Q160" s="153">
        <f>Vulnerability!M159</f>
        <v>0.5</v>
      </c>
      <c r="R160" s="43">
        <f>Vulnerability!N159</f>
        <v>4.7</v>
      </c>
      <c r="S160" s="153">
        <f>Vulnerability!S159</f>
        <v>5.4</v>
      </c>
      <c r="T160" s="152">
        <f>Vulnerability!W159</f>
        <v>6.7</v>
      </c>
      <c r="U160" s="152">
        <f>Vulnerability!Z159</f>
        <v>2.2999999999999998</v>
      </c>
      <c r="V160" s="152">
        <f>Vulnerability!AC159</f>
        <v>0</v>
      </c>
      <c r="W160" s="152">
        <f>Vulnerability!AI159</f>
        <v>2</v>
      </c>
      <c r="X160" s="153">
        <f>Vulnerability!AJ159</f>
        <v>3.2</v>
      </c>
      <c r="Y160" s="43">
        <f>Vulnerability!AK159</f>
        <v>4.4000000000000004</v>
      </c>
      <c r="Z160" s="44">
        <f t="shared" si="35"/>
        <v>4.5999999999999996</v>
      </c>
      <c r="AA160" s="43">
        <f>Vulnerability!AN159</f>
        <v>4.5999999999999996</v>
      </c>
      <c r="AB160" s="44">
        <f t="shared" si="41"/>
        <v>4.5999999999999996</v>
      </c>
      <c r="AC160" s="168">
        <f>'Lack of Coping Capacity'!D159</f>
        <v>3.9</v>
      </c>
      <c r="AD160" s="151">
        <f>'Lack of Coping Capacity'!G159</f>
        <v>5.0999999999999996</v>
      </c>
      <c r="AE160" s="43">
        <f>'Lack of Coping Capacity'!H159</f>
        <v>4.5</v>
      </c>
      <c r="AF160" s="151">
        <f>'Lack of Coping Capacity'!M159</f>
        <v>2.7</v>
      </c>
      <c r="AG160" s="151">
        <f>'Lack of Coping Capacity'!R159</f>
        <v>4.2</v>
      </c>
      <c r="AH160" s="151">
        <f>'Lack of Coping Capacity'!W159</f>
        <v>5.6</v>
      </c>
      <c r="AI160" s="43">
        <f>'Lack of Coping Capacity'!X159</f>
        <v>4.2</v>
      </c>
      <c r="AJ160" s="44">
        <f t="shared" si="36"/>
        <v>4.4000000000000004</v>
      </c>
      <c r="AK160" s="43">
        <f>'Lack of Coping Capacity'!Y159</f>
        <v>0.9</v>
      </c>
      <c r="AL160" s="44">
        <f t="shared" si="44"/>
        <v>2.8</v>
      </c>
      <c r="AM160" s="160">
        <f t="shared" si="42"/>
        <v>3.9</v>
      </c>
      <c r="AN160" s="186" t="str">
        <f t="shared" si="43"/>
        <v>Medium</v>
      </c>
      <c r="AO160" s="179">
        <f t="shared" si="37"/>
        <v>93</v>
      </c>
      <c r="AP160" s="182">
        <f>VLOOKUP($B160,'Lack of Reliability Index'!$A$2:$H$192,8,FALSE)</f>
        <v>1.0666666666666664</v>
      </c>
      <c r="AQ160" s="51">
        <f>'Imputed and missing data hidden'!BA158</f>
        <v>0</v>
      </c>
      <c r="AR160" s="180">
        <f t="shared" si="38"/>
        <v>0</v>
      </c>
      <c r="AS160" s="51" t="str">
        <f t="shared" si="39"/>
        <v/>
      </c>
      <c r="AT160" s="181">
        <f>'Indicator Date hidden2'!BB159</f>
        <v>0.2</v>
      </c>
      <c r="AU160" s="187"/>
    </row>
    <row r="161" spans="1:47" ht="15.75" thickBot="1" x14ac:dyDescent="0.3">
      <c r="A161" s="130" t="s">
        <v>299</v>
      </c>
      <c r="B161" s="47" t="s">
        <v>298</v>
      </c>
      <c r="C161" s="158">
        <f>'Hazard &amp; Exposure'!AO160</f>
        <v>2.9</v>
      </c>
      <c r="D161" s="157">
        <f>'Hazard &amp; Exposure'!AP160</f>
        <v>7.2</v>
      </c>
      <c r="E161" s="157">
        <f>'Hazard &amp; Exposure'!AQ160</f>
        <v>0</v>
      </c>
      <c r="F161" s="157">
        <f>'Hazard &amp; Exposure'!AR160</f>
        <v>0</v>
      </c>
      <c r="G161" s="157">
        <f>'Hazard &amp; Exposure'!AU160</f>
        <v>3.8</v>
      </c>
      <c r="H161" s="43">
        <f>'Hazard &amp; Exposure'!AV160</f>
        <v>3.3</v>
      </c>
      <c r="I161" s="157">
        <f>'Hazard &amp; Exposure'!AY160</f>
        <v>10</v>
      </c>
      <c r="J161" s="157">
        <f>'Hazard &amp; Exposure'!BB160</f>
        <v>10</v>
      </c>
      <c r="K161" s="43">
        <f>'Hazard &amp; Exposure'!BC160</f>
        <v>10</v>
      </c>
      <c r="L161" s="44">
        <f t="shared" si="34"/>
        <v>8.1999999999999993</v>
      </c>
      <c r="M161" s="43">
        <f>'Hazard &amp; Exposure'!BD160</f>
        <v>6.6</v>
      </c>
      <c r="N161" s="44">
        <f t="shared" si="40"/>
        <v>7.1</v>
      </c>
      <c r="O161" s="155">
        <f>Vulnerability!E160</f>
        <v>9.3000000000000007</v>
      </c>
      <c r="P161" s="153" t="str">
        <f>Vulnerability!H160</f>
        <v>x</v>
      </c>
      <c r="Q161" s="153">
        <f>Vulnerability!M160</f>
        <v>10</v>
      </c>
      <c r="R161" s="43">
        <f>Vulnerability!N160</f>
        <v>9.5</v>
      </c>
      <c r="S161" s="153">
        <f>Vulnerability!S160</f>
        <v>10</v>
      </c>
      <c r="T161" s="152">
        <f>Vulnerability!W160</f>
        <v>4.2</v>
      </c>
      <c r="U161" s="152">
        <f>Vulnerability!Z160</f>
        <v>6.6</v>
      </c>
      <c r="V161" s="152">
        <f>Vulnerability!AC160</f>
        <v>7.2</v>
      </c>
      <c r="W161" s="152">
        <f>Vulnerability!AI160</f>
        <v>8.4</v>
      </c>
      <c r="X161" s="153">
        <f>Vulnerability!AJ160</f>
        <v>6.8</v>
      </c>
      <c r="Y161" s="43">
        <f>Vulnerability!AK160</f>
        <v>8.9</v>
      </c>
      <c r="Z161" s="44">
        <f t="shared" si="35"/>
        <v>9.1999999999999993</v>
      </c>
      <c r="AA161" s="43">
        <f>Vulnerability!AN160</f>
        <v>4.9000000000000004</v>
      </c>
      <c r="AB161" s="44">
        <f t="shared" si="41"/>
        <v>7.7</v>
      </c>
      <c r="AC161" s="168" t="str">
        <f>'Lack of Coping Capacity'!D160</f>
        <v>x</v>
      </c>
      <c r="AD161" s="151">
        <f>'Lack of Coping Capacity'!G160</f>
        <v>9.1999999999999993</v>
      </c>
      <c r="AE161" s="43">
        <f>'Lack of Coping Capacity'!H160</f>
        <v>9.1999999999999993</v>
      </c>
      <c r="AF161" s="151">
        <f>'Lack of Coping Capacity'!M160</f>
        <v>9.1</v>
      </c>
      <c r="AG161" s="151">
        <f>'Lack of Coping Capacity'!R160</f>
        <v>9.3000000000000007</v>
      </c>
      <c r="AH161" s="151">
        <f>'Lack of Coping Capacity'!W160</f>
        <v>9.6</v>
      </c>
      <c r="AI161" s="43">
        <f>'Lack of Coping Capacity'!X160</f>
        <v>9.3000000000000007</v>
      </c>
      <c r="AJ161" s="44">
        <f t="shared" si="36"/>
        <v>9.3000000000000007</v>
      </c>
      <c r="AK161" s="43">
        <f>'Lack of Coping Capacity'!Y160</f>
        <v>6.6</v>
      </c>
      <c r="AL161" s="44">
        <f t="shared" si="44"/>
        <v>8.3000000000000007</v>
      </c>
      <c r="AM161" s="160">
        <f t="shared" si="42"/>
        <v>7.7</v>
      </c>
      <c r="AN161" s="186" t="str">
        <f t="shared" si="43"/>
        <v>Very High</v>
      </c>
      <c r="AO161" s="179">
        <f t="shared" si="37"/>
        <v>1</v>
      </c>
      <c r="AP161" s="182">
        <f>VLOOKUP($B161,'Lack of Reliability Index'!$A$2:$H$192,8,FALSE)</f>
        <v>4.9259259259259247</v>
      </c>
      <c r="AQ161" s="51">
        <f>'Imputed and missing data hidden'!BA159</f>
        <v>9</v>
      </c>
      <c r="AR161" s="180">
        <f t="shared" si="38"/>
        <v>0.17647058823529413</v>
      </c>
      <c r="AS161" s="51" t="str">
        <f t="shared" si="39"/>
        <v>YES</v>
      </c>
      <c r="AT161" s="181">
        <f>'Indicator Date hidden2'!BB160</f>
        <v>0.28888888888888886</v>
      </c>
      <c r="AU161" s="187"/>
    </row>
    <row r="162" spans="1:47" ht="15.75" thickBot="1" x14ac:dyDescent="0.3">
      <c r="A162" s="130" t="s">
        <v>301</v>
      </c>
      <c r="B162" s="47" t="s">
        <v>300</v>
      </c>
      <c r="C162" s="158">
        <f>'Hazard &amp; Exposure'!AO161</f>
        <v>4.3</v>
      </c>
      <c r="D162" s="157">
        <f>'Hazard &amp; Exposure'!AP161</f>
        <v>5.4</v>
      </c>
      <c r="E162" s="157">
        <f>'Hazard &amp; Exposure'!AQ161</f>
        <v>7</v>
      </c>
      <c r="F162" s="157">
        <f>'Hazard &amp; Exposure'!AR161</f>
        <v>0</v>
      </c>
      <c r="G162" s="157">
        <f>'Hazard &amp; Exposure'!AU161</f>
        <v>4.5</v>
      </c>
      <c r="H162" s="43">
        <f>'Hazard &amp; Exposure'!AV161</f>
        <v>4.5999999999999996</v>
      </c>
      <c r="I162" s="157">
        <f>'Hazard &amp; Exposure'!AY161</f>
        <v>2.8</v>
      </c>
      <c r="J162" s="157">
        <f>'Hazard &amp; Exposure'!BB161</f>
        <v>0</v>
      </c>
      <c r="K162" s="43">
        <f>'Hazard &amp; Exposure'!BC161</f>
        <v>2</v>
      </c>
      <c r="L162" s="44">
        <f t="shared" si="34"/>
        <v>3.4</v>
      </c>
      <c r="M162" s="43">
        <f>'Hazard &amp; Exposure'!BD161</f>
        <v>3.1</v>
      </c>
      <c r="N162" s="44">
        <f t="shared" si="40"/>
        <v>3.2</v>
      </c>
      <c r="O162" s="155">
        <f>Vulnerability!E161</f>
        <v>1</v>
      </c>
      <c r="P162" s="153">
        <f>Vulnerability!H161</f>
        <v>1.9</v>
      </c>
      <c r="Q162" s="153">
        <f>Vulnerability!M161</f>
        <v>0</v>
      </c>
      <c r="R162" s="43">
        <f>Vulnerability!N161</f>
        <v>1</v>
      </c>
      <c r="S162" s="153">
        <f>Vulnerability!S161</f>
        <v>3.3</v>
      </c>
      <c r="T162" s="152">
        <f>Vulnerability!W161</f>
        <v>0.5</v>
      </c>
      <c r="U162" s="152">
        <f>Vulnerability!Z161</f>
        <v>0.3</v>
      </c>
      <c r="V162" s="152">
        <f>Vulnerability!AC161</f>
        <v>0</v>
      </c>
      <c r="W162" s="152">
        <f>Vulnerability!AI161</f>
        <v>1.6</v>
      </c>
      <c r="X162" s="153">
        <f>Vulnerability!AJ161</f>
        <v>0.6</v>
      </c>
      <c r="Y162" s="43">
        <f>Vulnerability!AK161</f>
        <v>2.1</v>
      </c>
      <c r="Z162" s="44">
        <f t="shared" si="35"/>
        <v>1.6</v>
      </c>
      <c r="AA162" s="43">
        <f>Vulnerability!AN161</f>
        <v>5.2</v>
      </c>
      <c r="AB162" s="44">
        <f t="shared" si="41"/>
        <v>3.6</v>
      </c>
      <c r="AC162" s="168">
        <f>'Lack of Coping Capacity'!D161</f>
        <v>2.2000000000000002</v>
      </c>
      <c r="AD162" s="151">
        <f>'Lack of Coping Capacity'!G161</f>
        <v>3.6</v>
      </c>
      <c r="AE162" s="43">
        <f>'Lack of Coping Capacity'!H161</f>
        <v>2.9</v>
      </c>
      <c r="AF162" s="151">
        <f>'Lack of Coping Capacity'!M161</f>
        <v>1.8</v>
      </c>
      <c r="AG162" s="151">
        <f>'Lack of Coping Capacity'!R161</f>
        <v>0</v>
      </c>
      <c r="AH162" s="151">
        <f>'Lack of Coping Capacity'!W161</f>
        <v>0.2</v>
      </c>
      <c r="AI162" s="43">
        <f>'Lack of Coping Capacity'!X161</f>
        <v>0.7</v>
      </c>
      <c r="AJ162" s="44">
        <f t="shared" si="36"/>
        <v>1.9</v>
      </c>
      <c r="AK162" s="43">
        <f>'Lack of Coping Capacity'!Y161</f>
        <v>0.5</v>
      </c>
      <c r="AL162" s="44">
        <f t="shared" si="44"/>
        <v>1.2</v>
      </c>
      <c r="AM162" s="160">
        <f t="shared" si="42"/>
        <v>2.4</v>
      </c>
      <c r="AN162" s="186" t="str">
        <f t="shared" si="43"/>
        <v>Low</v>
      </c>
      <c r="AO162" s="179">
        <f t="shared" si="37"/>
        <v>166</v>
      </c>
      <c r="AP162" s="182">
        <f>VLOOKUP($B162,'Lack of Reliability Index'!$A$2:$H$192,8,FALSE)</f>
        <v>1.994202898550725</v>
      </c>
      <c r="AQ162" s="51">
        <f>'Imputed and missing data hidden'!BA160</f>
        <v>4</v>
      </c>
      <c r="AR162" s="180">
        <f t="shared" si="38"/>
        <v>7.8431372549019607E-2</v>
      </c>
      <c r="AS162" s="51" t="str">
        <f t="shared" si="39"/>
        <v/>
      </c>
      <c r="AT162" s="181">
        <f>'Indicator Date hidden2'!BB161</f>
        <v>0.17391304347826086</v>
      </c>
      <c r="AU162" s="187"/>
    </row>
    <row r="163" spans="1:47" ht="15.75" thickBot="1" x14ac:dyDescent="0.3">
      <c r="A163" s="130" t="s">
        <v>303</v>
      </c>
      <c r="B163" s="47" t="s">
        <v>302</v>
      </c>
      <c r="C163" s="158">
        <f>'Hazard &amp; Exposure'!AO162</f>
        <v>0.1</v>
      </c>
      <c r="D163" s="157">
        <f>'Hazard &amp; Exposure'!AP162</f>
        <v>6.1</v>
      </c>
      <c r="E163" s="157">
        <f>'Hazard &amp; Exposure'!AQ162</f>
        <v>8.5</v>
      </c>
      <c r="F163" s="157">
        <f>'Hazard &amp; Exposure'!AR162</f>
        <v>3.6</v>
      </c>
      <c r="G163" s="157">
        <f>'Hazard &amp; Exposure'!AU162</f>
        <v>3.6</v>
      </c>
      <c r="H163" s="43">
        <f>'Hazard &amp; Exposure'!AV162</f>
        <v>5.0999999999999996</v>
      </c>
      <c r="I163" s="157">
        <f>'Hazard &amp; Exposure'!AY162</f>
        <v>1.4</v>
      </c>
      <c r="J163" s="157">
        <f>'Hazard &amp; Exposure'!BB162</f>
        <v>0</v>
      </c>
      <c r="K163" s="43">
        <f>'Hazard &amp; Exposure'!BC162</f>
        <v>1</v>
      </c>
      <c r="L163" s="44">
        <f t="shared" si="34"/>
        <v>3.3</v>
      </c>
      <c r="M163" s="43">
        <f>'Hazard &amp; Exposure'!BD162</f>
        <v>5</v>
      </c>
      <c r="N163" s="44">
        <f t="shared" si="40"/>
        <v>4.5999999999999996</v>
      </c>
      <c r="O163" s="155">
        <f>Vulnerability!E162</f>
        <v>2.8</v>
      </c>
      <c r="P163" s="153">
        <f>Vulnerability!H162</f>
        <v>4.4000000000000004</v>
      </c>
      <c r="Q163" s="153">
        <f>Vulnerability!M162</f>
        <v>0.3</v>
      </c>
      <c r="R163" s="43">
        <f>Vulnerability!N162</f>
        <v>2.6</v>
      </c>
      <c r="S163" s="153">
        <f>Vulnerability!S162</f>
        <v>4.7</v>
      </c>
      <c r="T163" s="152">
        <f>Vulnerability!W162</f>
        <v>0.5</v>
      </c>
      <c r="U163" s="152">
        <f>Vulnerability!Z162</f>
        <v>2.7</v>
      </c>
      <c r="V163" s="152">
        <f>Vulnerability!AC162</f>
        <v>3.9</v>
      </c>
      <c r="W163" s="152">
        <f>Vulnerability!AI162</f>
        <v>5.5</v>
      </c>
      <c r="X163" s="153">
        <f>Vulnerability!AJ162</f>
        <v>3.4</v>
      </c>
      <c r="Y163" s="43">
        <f>Vulnerability!AK162</f>
        <v>4.0999999999999996</v>
      </c>
      <c r="Z163" s="44">
        <f t="shared" si="35"/>
        <v>3.4</v>
      </c>
      <c r="AA163" s="43">
        <f>Vulnerability!AN162</f>
        <v>7</v>
      </c>
      <c r="AB163" s="44">
        <f t="shared" si="41"/>
        <v>5.5</v>
      </c>
      <c r="AC163" s="168">
        <f>'Lack of Coping Capacity'!D162</f>
        <v>3.6</v>
      </c>
      <c r="AD163" s="151">
        <f>'Lack of Coping Capacity'!G162</f>
        <v>5.8</v>
      </c>
      <c r="AE163" s="43">
        <f>'Lack of Coping Capacity'!H162</f>
        <v>4.7</v>
      </c>
      <c r="AF163" s="151">
        <f>'Lack of Coping Capacity'!M162</f>
        <v>3.3</v>
      </c>
      <c r="AG163" s="151">
        <f>'Lack of Coping Capacity'!R162</f>
        <v>2.4</v>
      </c>
      <c r="AH163" s="151">
        <f>'Lack of Coping Capacity'!W162</f>
        <v>4.4000000000000004</v>
      </c>
      <c r="AI163" s="43">
        <f>'Lack of Coping Capacity'!X162</f>
        <v>3.4</v>
      </c>
      <c r="AJ163" s="44">
        <f t="shared" si="36"/>
        <v>4.0999999999999996</v>
      </c>
      <c r="AK163" s="43">
        <f>'Lack of Coping Capacity'!Y162</f>
        <v>2.4</v>
      </c>
      <c r="AL163" s="44">
        <f t="shared" si="44"/>
        <v>3.3</v>
      </c>
      <c r="AM163" s="160">
        <f t="shared" si="42"/>
        <v>4.4000000000000004</v>
      </c>
      <c r="AN163" s="186" t="str">
        <f t="shared" si="43"/>
        <v>Medium</v>
      </c>
      <c r="AO163" s="179">
        <f t="shared" si="37"/>
        <v>68</v>
      </c>
      <c r="AP163" s="182">
        <f>VLOOKUP($B163,'Lack of Reliability Index'!$A$2:$H$192,8,FALSE)</f>
        <v>1.2266666666666648</v>
      </c>
      <c r="AQ163" s="51">
        <f>'Imputed and missing data hidden'!BA161</f>
        <v>1</v>
      </c>
      <c r="AR163" s="180">
        <f t="shared" si="38"/>
        <v>1.9607843137254902E-2</v>
      </c>
      <c r="AS163" s="51" t="str">
        <f t="shared" si="39"/>
        <v/>
      </c>
      <c r="AT163" s="181">
        <f>'Indicator Date hidden2'!BB162</f>
        <v>0.18</v>
      </c>
      <c r="AU163" s="187"/>
    </row>
    <row r="164" spans="1:47" ht="15.75" thickBot="1" x14ac:dyDescent="0.3">
      <c r="A164" s="130" t="s">
        <v>305</v>
      </c>
      <c r="B164" s="47" t="s">
        <v>304</v>
      </c>
      <c r="C164" s="158">
        <f>'Hazard &amp; Exposure'!AO163</f>
        <v>0.1</v>
      </c>
      <c r="D164" s="157">
        <f>'Hazard &amp; Exposure'!AP163</f>
        <v>8</v>
      </c>
      <c r="E164" s="157">
        <f>'Hazard &amp; Exposure'!AQ163</f>
        <v>0</v>
      </c>
      <c r="F164" s="157">
        <f>'Hazard &amp; Exposure'!AR163</f>
        <v>0</v>
      </c>
      <c r="G164" s="157">
        <f>'Hazard &amp; Exposure'!AU163</f>
        <v>7</v>
      </c>
      <c r="H164" s="43">
        <f>'Hazard &amp; Exposure'!AV163</f>
        <v>4.0999999999999996</v>
      </c>
      <c r="I164" s="157">
        <f>'Hazard &amp; Exposure'!AY163</f>
        <v>10</v>
      </c>
      <c r="J164" s="157">
        <f>'Hazard &amp; Exposure'!BB163</f>
        <v>9</v>
      </c>
      <c r="K164" s="43">
        <f>'Hazard &amp; Exposure'!BC163</f>
        <v>9</v>
      </c>
      <c r="L164" s="44">
        <f t="shared" ref="L164:L194" si="45">ROUND((10-GEOMEAN(((10-H164)/10*9+1),((10-K164)/10*9+1)))/9*10,1)</f>
        <v>7.3</v>
      </c>
      <c r="M164" s="43">
        <f>'Hazard &amp; Exposure'!BD163</f>
        <v>6.5</v>
      </c>
      <c r="N164" s="44">
        <f t="shared" si="40"/>
        <v>6.7</v>
      </c>
      <c r="O164" s="155">
        <f>Vulnerability!E163</f>
        <v>8.3000000000000007</v>
      </c>
      <c r="P164" s="153">
        <f>Vulnerability!H163</f>
        <v>5.2</v>
      </c>
      <c r="Q164" s="153">
        <f>Vulnerability!M163</f>
        <v>1</v>
      </c>
      <c r="R164" s="43">
        <f>Vulnerability!N163</f>
        <v>5.7</v>
      </c>
      <c r="S164" s="153">
        <f>Vulnerability!S163</f>
        <v>9.6</v>
      </c>
      <c r="T164" s="152">
        <f>Vulnerability!W163</f>
        <v>1.1000000000000001</v>
      </c>
      <c r="U164" s="152">
        <f>Vulnerability!Z163</f>
        <v>6.2</v>
      </c>
      <c r="V164" s="152">
        <f>Vulnerability!AC163</f>
        <v>0.2</v>
      </c>
      <c r="W164" s="152">
        <f>Vulnerability!AI163</f>
        <v>6.5</v>
      </c>
      <c r="X164" s="153">
        <f>Vulnerability!AJ163</f>
        <v>4.0999999999999996</v>
      </c>
      <c r="Y164" s="43">
        <f>Vulnerability!AK163</f>
        <v>7.9</v>
      </c>
      <c r="Z164" s="44">
        <f t="shared" ref="Z164:Z194" si="46">ROUND((10-GEOMEAN(((10-R164)/10*9+1),((10-Y164)/10*9+1)))/9*10,1)</f>
        <v>6.9</v>
      </c>
      <c r="AA164" s="43">
        <f>Vulnerability!AN163</f>
        <v>5.3</v>
      </c>
      <c r="AB164" s="44">
        <f t="shared" si="41"/>
        <v>6.2</v>
      </c>
      <c r="AC164" s="168">
        <f>'Lack of Coping Capacity'!D163</f>
        <v>4.9000000000000004</v>
      </c>
      <c r="AD164" s="151">
        <f>'Lack of Coping Capacity'!G163</f>
        <v>8.1</v>
      </c>
      <c r="AE164" s="43">
        <f>'Lack of Coping Capacity'!H163</f>
        <v>6.5</v>
      </c>
      <c r="AF164" s="151">
        <f>'Lack of Coping Capacity'!M163</f>
        <v>6.8</v>
      </c>
      <c r="AG164" s="151">
        <f>'Lack of Coping Capacity'!R163</f>
        <v>9.1</v>
      </c>
      <c r="AH164" s="151">
        <f>'Lack of Coping Capacity'!W163</f>
        <v>6.3</v>
      </c>
      <c r="AI164" s="43">
        <f>'Lack of Coping Capacity'!X163</f>
        <v>7.4</v>
      </c>
      <c r="AJ164" s="44">
        <f t="shared" ref="AJ164:AJ194" si="47">ROUND((10-GEOMEAN(((10-AE164)/10*9+1),((10-AI164)/10*9+1)))/9*10,1)</f>
        <v>7</v>
      </c>
      <c r="AK164" s="43">
        <f>'Lack of Coping Capacity'!Y163</f>
        <v>3.3</v>
      </c>
      <c r="AL164" s="44">
        <f t="shared" si="44"/>
        <v>5.4</v>
      </c>
      <c r="AM164" s="160">
        <f t="shared" si="42"/>
        <v>6.1</v>
      </c>
      <c r="AN164" s="186" t="str">
        <f t="shared" si="43"/>
        <v>High</v>
      </c>
      <c r="AO164" s="179">
        <f t="shared" ref="AO164:AO194" si="48">_xlfn.RANK.EQ(AM164,AM$4:AM$194)</f>
        <v>12</v>
      </c>
      <c r="AP164" s="182">
        <f>VLOOKUP($B164,'Lack of Reliability Index'!$A$2:$H$192,8,FALSE)</f>
        <v>5.1428571428571423</v>
      </c>
      <c r="AQ164" s="51">
        <f>'Imputed and missing data hidden'!BA162</f>
        <v>4</v>
      </c>
      <c r="AR164" s="180">
        <f t="shared" ref="AR164:AR194" si="49">AQ164/51</f>
        <v>7.8431372549019607E-2</v>
      </c>
      <c r="AS164" s="51" t="str">
        <f t="shared" ref="AS164:AS194" si="50">IF(J164&gt;=7,"YES","")</f>
        <v>YES</v>
      </c>
      <c r="AT164" s="181">
        <f>'Indicator Date hidden2'!BB163</f>
        <v>0.5714285714285714</v>
      </c>
      <c r="AU164" s="187"/>
    </row>
    <row r="165" spans="1:47" ht="15.75" thickBot="1" x14ac:dyDescent="0.3">
      <c r="A165" s="130" t="s">
        <v>307</v>
      </c>
      <c r="B165" s="47" t="s">
        <v>306</v>
      </c>
      <c r="C165" s="158">
        <f>'Hazard &amp; Exposure'!AO164</f>
        <v>0.1</v>
      </c>
      <c r="D165" s="157">
        <f>'Hazard &amp; Exposure'!AP164</f>
        <v>8.6</v>
      </c>
      <c r="E165" s="157">
        <f>'Hazard &amp; Exposure'!AQ164</f>
        <v>3.2</v>
      </c>
      <c r="F165" s="157">
        <f>'Hazard &amp; Exposure'!AR164</f>
        <v>0</v>
      </c>
      <c r="G165" s="157">
        <f>'Hazard &amp; Exposure'!AU164</f>
        <v>1.5</v>
      </c>
      <c r="H165" s="43">
        <f>'Hazard &amp; Exposure'!AV164</f>
        <v>3.6</v>
      </c>
      <c r="I165" s="157">
        <f>'Hazard &amp; Exposure'!AY164</f>
        <v>0.1</v>
      </c>
      <c r="J165" s="157">
        <f>'Hazard &amp; Exposure'!BB164</f>
        <v>0</v>
      </c>
      <c r="K165" s="43">
        <f>'Hazard &amp; Exposure'!BC164</f>
        <v>0.1</v>
      </c>
      <c r="L165" s="44">
        <f t="shared" si="45"/>
        <v>2</v>
      </c>
      <c r="M165" s="43">
        <f>'Hazard &amp; Exposure'!BD164</f>
        <v>3.9</v>
      </c>
      <c r="N165" s="44">
        <f t="shared" si="40"/>
        <v>3.5</v>
      </c>
      <c r="O165" s="155">
        <f>Vulnerability!E164</f>
        <v>4.5999999999999996</v>
      </c>
      <c r="P165" s="153">
        <f>Vulnerability!H164</f>
        <v>6</v>
      </c>
      <c r="Q165" s="153">
        <f>Vulnerability!M164</f>
        <v>0.5</v>
      </c>
      <c r="R165" s="43">
        <f>Vulnerability!N164</f>
        <v>3.9</v>
      </c>
      <c r="S165" s="153">
        <f>Vulnerability!S164</f>
        <v>0.8</v>
      </c>
      <c r="T165" s="152">
        <f>Vulnerability!W164</f>
        <v>1.1000000000000001</v>
      </c>
      <c r="U165" s="152">
        <f>Vulnerability!Z164</f>
        <v>1.4</v>
      </c>
      <c r="V165" s="152">
        <f>Vulnerability!AC164</f>
        <v>0</v>
      </c>
      <c r="W165" s="152">
        <f>Vulnerability!AI164</f>
        <v>3.7</v>
      </c>
      <c r="X165" s="153">
        <f>Vulnerability!AJ164</f>
        <v>1.7</v>
      </c>
      <c r="Y165" s="43">
        <f>Vulnerability!AK164</f>
        <v>1.3</v>
      </c>
      <c r="Z165" s="44">
        <f t="shared" si="46"/>
        <v>2.7</v>
      </c>
      <c r="AA165" s="43">
        <f>Vulnerability!AN164</f>
        <v>5.8</v>
      </c>
      <c r="AB165" s="44">
        <f t="shared" si="41"/>
        <v>4.4000000000000004</v>
      </c>
      <c r="AC165" s="168" t="str">
        <f>'Lack of Coping Capacity'!D164</f>
        <v>x</v>
      </c>
      <c r="AD165" s="151">
        <f>'Lack of Coping Capacity'!G164</f>
        <v>5.8</v>
      </c>
      <c r="AE165" s="43">
        <f>'Lack of Coping Capacity'!H164</f>
        <v>5.8</v>
      </c>
      <c r="AF165" s="151">
        <f>'Lack of Coping Capacity'!M164</f>
        <v>2.7</v>
      </c>
      <c r="AG165" s="151">
        <f>'Lack of Coping Capacity'!R164</f>
        <v>4.3</v>
      </c>
      <c r="AH165" s="151">
        <f>'Lack of Coping Capacity'!W164</f>
        <v>4.0999999999999996</v>
      </c>
      <c r="AI165" s="43">
        <f>'Lack of Coping Capacity'!X164</f>
        <v>3.7</v>
      </c>
      <c r="AJ165" s="44">
        <f t="shared" si="47"/>
        <v>4.8</v>
      </c>
      <c r="AK165" s="43">
        <f>'Lack of Coping Capacity'!Y164</f>
        <v>2.8</v>
      </c>
      <c r="AL165" s="44">
        <f t="shared" si="44"/>
        <v>3.9</v>
      </c>
      <c r="AM165" s="160">
        <f t="shared" si="42"/>
        <v>3.9</v>
      </c>
      <c r="AN165" s="186" t="str">
        <f t="shared" si="43"/>
        <v>Medium</v>
      </c>
      <c r="AO165" s="179">
        <f t="shared" si="48"/>
        <v>93</v>
      </c>
      <c r="AP165" s="182">
        <f>VLOOKUP($B165,'Lack of Reliability Index'!$A$2:$H$192,8,FALSE)</f>
        <v>2.7555555555555546</v>
      </c>
      <c r="AQ165" s="51">
        <f>'Imputed and missing data hidden'!BA163</f>
        <v>2</v>
      </c>
      <c r="AR165" s="180">
        <f t="shared" si="49"/>
        <v>3.9215686274509803E-2</v>
      </c>
      <c r="AS165" s="51" t="str">
        <f t="shared" si="50"/>
        <v/>
      </c>
      <c r="AT165" s="181">
        <f>'Indicator Date hidden2'!BB164</f>
        <v>0.41666666666666669</v>
      </c>
      <c r="AU165" s="187"/>
    </row>
    <row r="166" spans="1:47" ht="15.75" thickBot="1" x14ac:dyDescent="0.3">
      <c r="A166" s="130" t="s">
        <v>309</v>
      </c>
      <c r="B166" s="47" t="s">
        <v>308</v>
      </c>
      <c r="C166" s="158">
        <f>'Hazard &amp; Exposure'!AO165</f>
        <v>0.1</v>
      </c>
      <c r="D166" s="157">
        <f>'Hazard &amp; Exposure'!AP165</f>
        <v>4.2</v>
      </c>
      <c r="E166" s="157">
        <f>'Hazard &amp; Exposure'!AQ165</f>
        <v>0</v>
      </c>
      <c r="F166" s="157">
        <f>'Hazard &amp; Exposure'!AR165</f>
        <v>0.2</v>
      </c>
      <c r="G166" s="157">
        <f>'Hazard &amp; Exposure'!AU165</f>
        <v>5.3</v>
      </c>
      <c r="H166" s="43">
        <f>'Hazard &amp; Exposure'!AV165</f>
        <v>2.2999999999999998</v>
      </c>
      <c r="I166" s="157">
        <f>'Hazard &amp; Exposure'!AY165</f>
        <v>0.2</v>
      </c>
      <c r="J166" s="157">
        <f>'Hazard &amp; Exposure'!BB165</f>
        <v>0</v>
      </c>
      <c r="K166" s="43">
        <f>'Hazard &amp; Exposure'!BC165</f>
        <v>0.1</v>
      </c>
      <c r="L166" s="44">
        <f t="shared" si="45"/>
        <v>1.3</v>
      </c>
      <c r="M166" s="43">
        <f>'Hazard &amp; Exposure'!BD165</f>
        <v>4.0999999999999996</v>
      </c>
      <c r="N166" s="44">
        <f t="shared" si="40"/>
        <v>3.5</v>
      </c>
      <c r="O166" s="155">
        <f>Vulnerability!E165</f>
        <v>7</v>
      </c>
      <c r="P166" s="153">
        <f>Vulnerability!H165</f>
        <v>7.1</v>
      </c>
      <c r="Q166" s="153">
        <f>Vulnerability!M165</f>
        <v>2.2999999999999998</v>
      </c>
      <c r="R166" s="43">
        <f>Vulnerability!N165</f>
        <v>5.9</v>
      </c>
      <c r="S166" s="153">
        <f>Vulnerability!S165</f>
        <v>1.4</v>
      </c>
      <c r="T166" s="152">
        <f>Vulnerability!W165</f>
        <v>5.8</v>
      </c>
      <c r="U166" s="152">
        <f>Vulnerability!Z165</f>
        <v>3.4</v>
      </c>
      <c r="V166" s="152">
        <f>Vulnerability!AC165</f>
        <v>9</v>
      </c>
      <c r="W166" s="152">
        <f>Vulnerability!AI165</f>
        <v>5.5</v>
      </c>
      <c r="X166" s="153">
        <f>Vulnerability!AJ165</f>
        <v>6.4</v>
      </c>
      <c r="Y166" s="43">
        <f>Vulnerability!AK165</f>
        <v>4.3</v>
      </c>
      <c r="Z166" s="44">
        <f t="shared" si="46"/>
        <v>5.2</v>
      </c>
      <c r="AA166" s="43">
        <f>Vulnerability!AN165</f>
        <v>5.2</v>
      </c>
      <c r="AB166" s="44">
        <f t="shared" si="41"/>
        <v>5.2</v>
      </c>
      <c r="AC166" s="168">
        <f>'Lack of Coping Capacity'!D165</f>
        <v>4.4000000000000004</v>
      </c>
      <c r="AD166" s="151">
        <f>'Lack of Coping Capacity'!G165</f>
        <v>6.1</v>
      </c>
      <c r="AE166" s="43">
        <f>'Lack of Coping Capacity'!H165</f>
        <v>5.3</v>
      </c>
      <c r="AF166" s="151">
        <f>'Lack of Coping Capacity'!M165</f>
        <v>4.8</v>
      </c>
      <c r="AG166" s="151">
        <f>'Lack of Coping Capacity'!R165</f>
        <v>5.3</v>
      </c>
      <c r="AH166" s="151">
        <f>'Lack of Coping Capacity'!W165</f>
        <v>5.5</v>
      </c>
      <c r="AI166" s="43">
        <f>'Lack of Coping Capacity'!X165</f>
        <v>5.2</v>
      </c>
      <c r="AJ166" s="44">
        <f t="shared" si="47"/>
        <v>5.3</v>
      </c>
      <c r="AK166" s="43">
        <f>'Lack of Coping Capacity'!Y165</f>
        <v>2.5</v>
      </c>
      <c r="AL166" s="44">
        <f t="shared" si="44"/>
        <v>4</v>
      </c>
      <c r="AM166" s="160">
        <f t="shared" si="42"/>
        <v>4.2</v>
      </c>
      <c r="AN166" s="186" t="str">
        <f t="shared" si="43"/>
        <v>Medium</v>
      </c>
      <c r="AO166" s="179">
        <f t="shared" si="48"/>
        <v>78</v>
      </c>
      <c r="AP166" s="182">
        <f>VLOOKUP($B166,'Lack of Reliability Index'!$A$2:$H$192,8,FALSE)</f>
        <v>3.8638297872340432</v>
      </c>
      <c r="AQ166" s="51">
        <f>'Imputed and missing data hidden'!BA164</f>
        <v>3</v>
      </c>
      <c r="AR166" s="180">
        <f t="shared" si="49"/>
        <v>5.8823529411764705E-2</v>
      </c>
      <c r="AS166" s="51" t="str">
        <f t="shared" si="50"/>
        <v/>
      </c>
      <c r="AT166" s="181">
        <f>'Indicator Date hidden2'!BB165</f>
        <v>0.57446808510638303</v>
      </c>
      <c r="AU166" s="187"/>
    </row>
    <row r="167" spans="1:47" ht="15.75" thickBot="1" x14ac:dyDescent="0.3">
      <c r="A167" s="130" t="s">
        <v>311</v>
      </c>
      <c r="B167" s="47" t="s">
        <v>310</v>
      </c>
      <c r="C167" s="158">
        <f>'Hazard &amp; Exposure'!AO166</f>
        <v>0.1</v>
      </c>
      <c r="D167" s="157">
        <f>'Hazard &amp; Exposure'!AP166</f>
        <v>3.2</v>
      </c>
      <c r="E167" s="157">
        <f>'Hazard &amp; Exposure'!AQ166</f>
        <v>0</v>
      </c>
      <c r="F167" s="157">
        <f>'Hazard &amp; Exposure'!AR166</f>
        <v>0</v>
      </c>
      <c r="G167" s="157">
        <f>'Hazard &amp; Exposure'!AU166</f>
        <v>1.5</v>
      </c>
      <c r="H167" s="43">
        <f>'Hazard &amp; Exposure'!AV166</f>
        <v>1</v>
      </c>
      <c r="I167" s="157">
        <f>'Hazard &amp; Exposure'!AY166</f>
        <v>0.2</v>
      </c>
      <c r="J167" s="157">
        <f>'Hazard &amp; Exposure'!BB166</f>
        <v>0</v>
      </c>
      <c r="K167" s="43">
        <f>'Hazard &amp; Exposure'!BC166</f>
        <v>0.1</v>
      </c>
      <c r="L167" s="44">
        <f t="shared" si="45"/>
        <v>0.6</v>
      </c>
      <c r="M167" s="43">
        <f>'Hazard &amp; Exposure'!BD166</f>
        <v>1.6</v>
      </c>
      <c r="N167" s="44">
        <f t="shared" si="40"/>
        <v>1.4</v>
      </c>
      <c r="O167" s="155">
        <f>Vulnerability!E166</f>
        <v>0.6</v>
      </c>
      <c r="P167" s="153">
        <f>Vulnerability!H166</f>
        <v>0.6</v>
      </c>
      <c r="Q167" s="153">
        <f>Vulnerability!M166</f>
        <v>0</v>
      </c>
      <c r="R167" s="43">
        <f>Vulnerability!N166</f>
        <v>0.5</v>
      </c>
      <c r="S167" s="153">
        <f>Vulnerability!S166</f>
        <v>7.5</v>
      </c>
      <c r="T167" s="152">
        <f>Vulnerability!W166</f>
        <v>0.3</v>
      </c>
      <c r="U167" s="152">
        <f>Vulnerability!Z166</f>
        <v>0.2</v>
      </c>
      <c r="V167" s="152">
        <f>Vulnerability!AC166</f>
        <v>0</v>
      </c>
      <c r="W167" s="152">
        <f>Vulnerability!AI166</f>
        <v>1.4</v>
      </c>
      <c r="X167" s="153">
        <f>Vulnerability!AJ166</f>
        <v>0.5</v>
      </c>
      <c r="Y167" s="43">
        <f>Vulnerability!AK166</f>
        <v>4.9000000000000004</v>
      </c>
      <c r="Z167" s="44">
        <f t="shared" si="46"/>
        <v>3</v>
      </c>
      <c r="AA167" s="43">
        <f>Vulnerability!AN166</f>
        <v>5.4</v>
      </c>
      <c r="AB167" s="44">
        <f t="shared" si="41"/>
        <v>4.3</v>
      </c>
      <c r="AC167" s="168">
        <f>'Lack of Coping Capacity'!D166</f>
        <v>2.5</v>
      </c>
      <c r="AD167" s="151">
        <f>'Lack of Coping Capacity'!G166</f>
        <v>1.5</v>
      </c>
      <c r="AE167" s="43">
        <f>'Lack of Coping Capacity'!H166</f>
        <v>2</v>
      </c>
      <c r="AF167" s="151">
        <f>'Lack of Coping Capacity'!M166</f>
        <v>1.6</v>
      </c>
      <c r="AG167" s="151">
        <f>'Lack of Coping Capacity'!R166</f>
        <v>0.9</v>
      </c>
      <c r="AH167" s="151">
        <f>'Lack of Coping Capacity'!W166</f>
        <v>0.2</v>
      </c>
      <c r="AI167" s="43">
        <f>'Lack of Coping Capacity'!X166</f>
        <v>0.9</v>
      </c>
      <c r="AJ167" s="44">
        <f t="shared" si="47"/>
        <v>1.5</v>
      </c>
      <c r="AK167" s="43">
        <f>'Lack of Coping Capacity'!Y166</f>
        <v>0.7</v>
      </c>
      <c r="AL167" s="44">
        <f t="shared" si="44"/>
        <v>1.1000000000000001</v>
      </c>
      <c r="AM167" s="160">
        <f t="shared" si="42"/>
        <v>1.9</v>
      </c>
      <c r="AN167" s="186" t="str">
        <f t="shared" si="43"/>
        <v>Very Low</v>
      </c>
      <c r="AO167" s="179">
        <f t="shared" si="48"/>
        <v>188</v>
      </c>
      <c r="AP167" s="182">
        <f>VLOOKUP($B167,'Lack of Reliability Index'!$A$2:$H$192,8,FALSE)</f>
        <v>2.518518518518519</v>
      </c>
      <c r="AQ167" s="51">
        <f>'Imputed and missing data hidden'!BA165</f>
        <v>5</v>
      </c>
      <c r="AR167" s="180">
        <f t="shared" si="49"/>
        <v>9.8039215686274508E-2</v>
      </c>
      <c r="AS167" s="51" t="str">
        <f t="shared" si="50"/>
        <v/>
      </c>
      <c r="AT167" s="181">
        <f>'Indicator Date hidden2'!BB166</f>
        <v>0.22222222222222221</v>
      </c>
      <c r="AU167" s="187"/>
    </row>
    <row r="168" spans="1:47" ht="15.75" thickBot="1" x14ac:dyDescent="0.3">
      <c r="A168" s="130" t="s">
        <v>313</v>
      </c>
      <c r="B168" s="47" t="s">
        <v>312</v>
      </c>
      <c r="C168" s="158">
        <f>'Hazard &amp; Exposure'!AO167</f>
        <v>3.3</v>
      </c>
      <c r="D168" s="157">
        <f>'Hazard &amp; Exposure'!AP167</f>
        <v>4.3</v>
      </c>
      <c r="E168" s="157">
        <f>'Hazard &amp; Exposure'!AQ167</f>
        <v>0</v>
      </c>
      <c r="F168" s="157">
        <f>'Hazard &amp; Exposure'!AR167</f>
        <v>0</v>
      </c>
      <c r="G168" s="157">
        <f>'Hazard &amp; Exposure'!AU167</f>
        <v>0.5</v>
      </c>
      <c r="H168" s="43">
        <f>'Hazard &amp; Exposure'!AV167</f>
        <v>1.8</v>
      </c>
      <c r="I168" s="157">
        <f>'Hazard &amp; Exposure'!AY167</f>
        <v>0.2</v>
      </c>
      <c r="J168" s="157">
        <f>'Hazard &amp; Exposure'!BB167</f>
        <v>0</v>
      </c>
      <c r="K168" s="43">
        <f>'Hazard &amp; Exposure'!BC167</f>
        <v>0.1</v>
      </c>
      <c r="L168" s="44">
        <f t="shared" si="45"/>
        <v>1</v>
      </c>
      <c r="M168" s="43">
        <f>'Hazard &amp; Exposure'!BD167</f>
        <v>2.1</v>
      </c>
      <c r="N168" s="44">
        <f t="shared" si="40"/>
        <v>1.8</v>
      </c>
      <c r="O168" s="155">
        <f>Vulnerability!E167</f>
        <v>0.2</v>
      </c>
      <c r="P168" s="153">
        <f>Vulnerability!H167</f>
        <v>1.1000000000000001</v>
      </c>
      <c r="Q168" s="153">
        <f>Vulnerability!M167</f>
        <v>0</v>
      </c>
      <c r="R168" s="43">
        <f>Vulnerability!N167</f>
        <v>0.4</v>
      </c>
      <c r="S168" s="153">
        <f>Vulnerability!S167</f>
        <v>6.2</v>
      </c>
      <c r="T168" s="152">
        <f>Vulnerability!W167</f>
        <v>0.4</v>
      </c>
      <c r="U168" s="152">
        <f>Vulnerability!Z167</f>
        <v>0.3</v>
      </c>
      <c r="V168" s="152">
        <f>Vulnerability!AC167</f>
        <v>0</v>
      </c>
      <c r="W168" s="152">
        <f>Vulnerability!AI167</f>
        <v>1.2</v>
      </c>
      <c r="X168" s="153">
        <f>Vulnerability!AJ167</f>
        <v>0.5</v>
      </c>
      <c r="Y168" s="43">
        <f>Vulnerability!AK167</f>
        <v>3.9</v>
      </c>
      <c r="Z168" s="44">
        <f t="shared" si="46"/>
        <v>2.2999999999999998</v>
      </c>
      <c r="AA168" s="43">
        <f>Vulnerability!AN167</f>
        <v>6.8</v>
      </c>
      <c r="AB168" s="44">
        <f t="shared" si="41"/>
        <v>4.9000000000000004</v>
      </c>
      <c r="AC168" s="168">
        <f>'Lack of Coping Capacity'!D167</f>
        <v>0.9</v>
      </c>
      <c r="AD168" s="151">
        <f>'Lack of Coping Capacity'!G167</f>
        <v>1.2</v>
      </c>
      <c r="AE168" s="43">
        <f>'Lack of Coping Capacity'!H167</f>
        <v>1.1000000000000001</v>
      </c>
      <c r="AF168" s="151">
        <f>'Lack of Coping Capacity'!M167</f>
        <v>1.5</v>
      </c>
      <c r="AG168" s="151">
        <f>'Lack of Coping Capacity'!R167</f>
        <v>0</v>
      </c>
      <c r="AH168" s="151">
        <f>'Lack of Coping Capacity'!W167</f>
        <v>0.4</v>
      </c>
      <c r="AI168" s="43">
        <f>'Lack of Coping Capacity'!X167</f>
        <v>0.6</v>
      </c>
      <c r="AJ168" s="44">
        <f t="shared" si="47"/>
        <v>0.9</v>
      </c>
      <c r="AK168" s="43">
        <f>'Lack of Coping Capacity'!Y167</f>
        <v>0.9</v>
      </c>
      <c r="AL168" s="44">
        <f t="shared" si="44"/>
        <v>0.9</v>
      </c>
      <c r="AM168" s="160">
        <f t="shared" si="42"/>
        <v>2</v>
      </c>
      <c r="AN168" s="186" t="str">
        <f t="shared" si="43"/>
        <v>Low</v>
      </c>
      <c r="AO168" s="179">
        <f t="shared" si="48"/>
        <v>184</v>
      </c>
      <c r="AP168" s="182">
        <f>VLOOKUP($B168,'Lack of Reliability Index'!$A$2:$H$192,8,FALSE)</f>
        <v>2.2814814814814808</v>
      </c>
      <c r="AQ168" s="51">
        <f>'Imputed and missing data hidden'!BA166</f>
        <v>5</v>
      </c>
      <c r="AR168" s="180">
        <f t="shared" si="49"/>
        <v>9.8039215686274508E-2</v>
      </c>
      <c r="AS168" s="51" t="str">
        <f t="shared" si="50"/>
        <v/>
      </c>
      <c r="AT168" s="181">
        <f>'Indicator Date hidden2'!BB167</f>
        <v>0.17777777777777778</v>
      </c>
      <c r="AU168" s="187"/>
    </row>
    <row r="169" spans="1:47" ht="15.75" thickBot="1" x14ac:dyDescent="0.3">
      <c r="A169" s="130" t="s">
        <v>849</v>
      </c>
      <c r="B169" s="47" t="s">
        <v>314</v>
      </c>
      <c r="C169" s="158">
        <f>'Hazard &amp; Exposure'!AO168</f>
        <v>6.3</v>
      </c>
      <c r="D169" s="157">
        <f>'Hazard &amp; Exposure'!AP168</f>
        <v>5.2</v>
      </c>
      <c r="E169" s="157">
        <f>'Hazard &amp; Exposure'!AQ168</f>
        <v>5.6</v>
      </c>
      <c r="F169" s="157">
        <f>'Hazard &amp; Exposure'!AR168</f>
        <v>0</v>
      </c>
      <c r="G169" s="157">
        <f>'Hazard &amp; Exposure'!AU168</f>
        <v>7.2</v>
      </c>
      <c r="H169" s="43">
        <f>'Hazard &amp; Exposure'!AV168</f>
        <v>5.3</v>
      </c>
      <c r="I169" s="157">
        <f>'Hazard &amp; Exposure'!AY168</f>
        <v>10</v>
      </c>
      <c r="J169" s="157">
        <f>'Hazard &amp; Exposure'!BB168</f>
        <v>10</v>
      </c>
      <c r="K169" s="43">
        <f>'Hazard &amp; Exposure'!BC168</f>
        <v>10</v>
      </c>
      <c r="L169" s="44">
        <f t="shared" si="45"/>
        <v>8.6</v>
      </c>
      <c r="M169" s="43">
        <f>'Hazard &amp; Exposure'!BD168</f>
        <v>3.9</v>
      </c>
      <c r="N169" s="44">
        <f t="shared" si="40"/>
        <v>5.6</v>
      </c>
      <c r="O169" s="155">
        <f>Vulnerability!E168</f>
        <v>5.9</v>
      </c>
      <c r="P169" s="153">
        <f>Vulnerability!H168</f>
        <v>5.0999999999999996</v>
      </c>
      <c r="Q169" s="153">
        <f>Vulnerability!M168</f>
        <v>10</v>
      </c>
      <c r="R169" s="43">
        <f>Vulnerability!N168</f>
        <v>6.7</v>
      </c>
      <c r="S169" s="153">
        <f>Vulnerability!S168</f>
        <v>10</v>
      </c>
      <c r="T169" s="152">
        <f>Vulnerability!W168</f>
        <v>0.3</v>
      </c>
      <c r="U169" s="152">
        <f>Vulnerability!Z168</f>
        <v>1.8</v>
      </c>
      <c r="V169" s="152">
        <f>Vulnerability!AC168</f>
        <v>0</v>
      </c>
      <c r="W169" s="152">
        <f>Vulnerability!AI168</f>
        <v>5.8</v>
      </c>
      <c r="X169" s="153">
        <f>Vulnerability!AJ168</f>
        <v>2.2999999999999998</v>
      </c>
      <c r="Y169" s="43">
        <f>Vulnerability!AK168</f>
        <v>8</v>
      </c>
      <c r="Z169" s="44">
        <f t="shared" si="46"/>
        <v>7.4</v>
      </c>
      <c r="AA169" s="43">
        <f>Vulnerability!AN168</f>
        <v>6.2</v>
      </c>
      <c r="AB169" s="44">
        <f t="shared" si="41"/>
        <v>6.8</v>
      </c>
      <c r="AC169" s="168">
        <f>'Lack of Coping Capacity'!D168</f>
        <v>4.5999999999999996</v>
      </c>
      <c r="AD169" s="151">
        <f>'Lack of Coping Capacity'!G168</f>
        <v>8.6</v>
      </c>
      <c r="AE169" s="43">
        <f>'Lack of Coping Capacity'!H168</f>
        <v>6.6</v>
      </c>
      <c r="AF169" s="151">
        <f>'Lack of Coping Capacity'!M168</f>
        <v>4.3</v>
      </c>
      <c r="AG169" s="151">
        <f>'Lack of Coping Capacity'!R168</f>
        <v>3</v>
      </c>
      <c r="AH169" s="151">
        <f>'Lack of Coping Capacity'!W168</f>
        <v>6.6</v>
      </c>
      <c r="AI169" s="43">
        <f>'Lack of Coping Capacity'!X168</f>
        <v>4.5999999999999996</v>
      </c>
      <c r="AJ169" s="44">
        <f t="shared" si="47"/>
        <v>5.7</v>
      </c>
      <c r="AK169" s="43">
        <f>'Lack of Coping Capacity'!Y168</f>
        <v>3.6</v>
      </c>
      <c r="AL169" s="44">
        <f t="shared" si="44"/>
        <v>4.7</v>
      </c>
      <c r="AM169" s="160">
        <f t="shared" si="42"/>
        <v>5.6</v>
      </c>
      <c r="AN169" s="186" t="str">
        <f t="shared" si="43"/>
        <v>High</v>
      </c>
      <c r="AO169" s="179">
        <f t="shared" si="48"/>
        <v>34</v>
      </c>
      <c r="AP169" s="182">
        <f>VLOOKUP($B169,'Lack of Reliability Index'!$A$2:$H$192,8,FALSE)</f>
        <v>7</v>
      </c>
      <c r="AQ169" s="51">
        <f>'Imputed and missing data hidden'!BA167</f>
        <v>6</v>
      </c>
      <c r="AR169" s="180">
        <f t="shared" si="49"/>
        <v>0.11764705882352941</v>
      </c>
      <c r="AS169" s="51" t="str">
        <f t="shared" si="50"/>
        <v>YES</v>
      </c>
      <c r="AT169" s="181">
        <f>'Indicator Date hidden2'!BB168</f>
        <v>0.93617021276595747</v>
      </c>
      <c r="AU169" s="187"/>
    </row>
    <row r="170" spans="1:47" ht="15.75" thickBot="1" x14ac:dyDescent="0.3">
      <c r="A170" s="130" t="s">
        <v>317</v>
      </c>
      <c r="B170" s="47" t="s">
        <v>316</v>
      </c>
      <c r="C170" s="158">
        <f>'Hazard &amp; Exposure'!AO169</f>
        <v>9.6999999999999993</v>
      </c>
      <c r="D170" s="157">
        <f>'Hazard &amp; Exposure'!AP169</f>
        <v>5.4</v>
      </c>
      <c r="E170" s="157">
        <f>'Hazard &amp; Exposure'!AQ169</f>
        <v>0</v>
      </c>
      <c r="F170" s="157">
        <f>'Hazard &amp; Exposure'!AR169</f>
        <v>0</v>
      </c>
      <c r="G170" s="157">
        <f>'Hazard &amp; Exposure'!AU169</f>
        <v>7.6</v>
      </c>
      <c r="H170" s="43">
        <f>'Hazard &amp; Exposure'!AV169</f>
        <v>6</v>
      </c>
      <c r="I170" s="157">
        <f>'Hazard &amp; Exposure'!AY169</f>
        <v>7.1</v>
      </c>
      <c r="J170" s="157">
        <f>'Hazard &amp; Exposure'!BB169</f>
        <v>0</v>
      </c>
      <c r="K170" s="43">
        <f>'Hazard &amp; Exposure'!BC169</f>
        <v>5</v>
      </c>
      <c r="L170" s="44">
        <f t="shared" si="45"/>
        <v>5.5</v>
      </c>
      <c r="M170" s="43">
        <f>'Hazard &amp; Exposure'!BD169</f>
        <v>4</v>
      </c>
      <c r="N170" s="44">
        <f t="shared" si="40"/>
        <v>4.4000000000000004</v>
      </c>
      <c r="O170" s="155">
        <f>Vulnerability!E169</f>
        <v>5.3</v>
      </c>
      <c r="P170" s="153">
        <f>Vulnerability!H169</f>
        <v>2.9</v>
      </c>
      <c r="Q170" s="153">
        <f>Vulnerability!M169</f>
        <v>1.7</v>
      </c>
      <c r="R170" s="43">
        <f>Vulnerability!N169</f>
        <v>3.8</v>
      </c>
      <c r="S170" s="153">
        <f>Vulnerability!S169</f>
        <v>1.8</v>
      </c>
      <c r="T170" s="152">
        <f>Vulnerability!W169</f>
        <v>0.7</v>
      </c>
      <c r="U170" s="152">
        <f>Vulnerability!Z169</f>
        <v>3.2</v>
      </c>
      <c r="V170" s="152">
        <f>Vulnerability!AC169</f>
        <v>0</v>
      </c>
      <c r="W170" s="152">
        <f>Vulnerability!AI169</f>
        <v>7.8</v>
      </c>
      <c r="X170" s="153">
        <f>Vulnerability!AJ169</f>
        <v>3.7</v>
      </c>
      <c r="Y170" s="43">
        <f>Vulnerability!AK169</f>
        <v>2.8</v>
      </c>
      <c r="Z170" s="44">
        <f t="shared" si="46"/>
        <v>3.3</v>
      </c>
      <c r="AA170" s="43">
        <f>Vulnerability!AN169</f>
        <v>4.5999999999999996</v>
      </c>
      <c r="AB170" s="44">
        <f t="shared" si="41"/>
        <v>4</v>
      </c>
      <c r="AC170" s="168">
        <f>'Lack of Coping Capacity'!D169</f>
        <v>4.5999999999999996</v>
      </c>
      <c r="AD170" s="151">
        <f>'Lack of Coping Capacity'!G169</f>
        <v>7.5</v>
      </c>
      <c r="AE170" s="43">
        <f>'Lack of Coping Capacity'!H169</f>
        <v>6.1</v>
      </c>
      <c r="AF170" s="151">
        <f>'Lack of Coping Capacity'!M169</f>
        <v>3.2</v>
      </c>
      <c r="AG170" s="151">
        <f>'Lack of Coping Capacity'!R169</f>
        <v>5</v>
      </c>
      <c r="AH170" s="151">
        <f>'Lack of Coping Capacity'!W169</f>
        <v>3.9</v>
      </c>
      <c r="AI170" s="43">
        <f>'Lack of Coping Capacity'!X169</f>
        <v>4</v>
      </c>
      <c r="AJ170" s="44">
        <f t="shared" si="47"/>
        <v>5.0999999999999996</v>
      </c>
      <c r="AK170" s="43">
        <f>'Lack of Coping Capacity'!Y169</f>
        <v>0.6</v>
      </c>
      <c r="AL170" s="44">
        <f t="shared" si="44"/>
        <v>3.2</v>
      </c>
      <c r="AM170" s="160">
        <f t="shared" si="42"/>
        <v>3.8</v>
      </c>
      <c r="AN170" s="186" t="str">
        <f t="shared" si="43"/>
        <v>Medium</v>
      </c>
      <c r="AO170" s="179">
        <f t="shared" si="48"/>
        <v>97</v>
      </c>
      <c r="AP170" s="182">
        <f>VLOOKUP($B170,'Lack of Reliability Index'!$A$2:$H$192,8,FALSE)</f>
        <v>2.7555555555555546</v>
      </c>
      <c r="AQ170" s="51">
        <f>'Imputed and missing data hidden'!BA168</f>
        <v>2</v>
      </c>
      <c r="AR170" s="180">
        <f t="shared" si="49"/>
        <v>3.9215686274509803E-2</v>
      </c>
      <c r="AS170" s="51" t="str">
        <f t="shared" si="50"/>
        <v/>
      </c>
      <c r="AT170" s="181">
        <f>'Indicator Date hidden2'!BB169</f>
        <v>0.41666666666666669</v>
      </c>
      <c r="AU170" s="187"/>
    </row>
    <row r="171" spans="1:47" ht="15.75" thickBot="1" x14ac:dyDescent="0.3">
      <c r="A171" s="130" t="s">
        <v>850</v>
      </c>
      <c r="B171" s="47" t="s">
        <v>318</v>
      </c>
      <c r="C171" s="158">
        <f>'Hazard &amp; Exposure'!AO170</f>
        <v>4.7</v>
      </c>
      <c r="D171" s="157">
        <f>'Hazard &amp; Exposure'!AP170</f>
        <v>5.8</v>
      </c>
      <c r="E171" s="157">
        <f>'Hazard &amp; Exposure'!AQ170</f>
        <v>5.9</v>
      </c>
      <c r="F171" s="157">
        <f>'Hazard &amp; Exposure'!AR170</f>
        <v>0.8</v>
      </c>
      <c r="G171" s="157">
        <f>'Hazard &amp; Exposure'!AU170</f>
        <v>5.0999999999999996</v>
      </c>
      <c r="H171" s="43">
        <f>'Hazard &amp; Exposure'!AV170</f>
        <v>4.7</v>
      </c>
      <c r="I171" s="157">
        <f>'Hazard &amp; Exposure'!AY170</f>
        <v>6.7</v>
      </c>
      <c r="J171" s="157">
        <f>'Hazard &amp; Exposure'!BB170</f>
        <v>0</v>
      </c>
      <c r="K171" s="43">
        <f>'Hazard &amp; Exposure'!BC170</f>
        <v>4.7</v>
      </c>
      <c r="L171" s="44">
        <f t="shared" si="45"/>
        <v>4.7</v>
      </c>
      <c r="M171" s="43">
        <f>'Hazard &amp; Exposure'!BD170</f>
        <v>6.4</v>
      </c>
      <c r="N171" s="44">
        <f t="shared" si="40"/>
        <v>6</v>
      </c>
      <c r="O171" s="155">
        <f>Vulnerability!E170</f>
        <v>8.1999999999999993</v>
      </c>
      <c r="P171" s="153">
        <f>Vulnerability!H170</f>
        <v>5.3</v>
      </c>
      <c r="Q171" s="153">
        <f>Vulnerability!M170</f>
        <v>2.2000000000000002</v>
      </c>
      <c r="R171" s="43">
        <f>Vulnerability!N170</f>
        <v>6</v>
      </c>
      <c r="S171" s="153">
        <f>Vulnerability!S170</f>
        <v>6.5</v>
      </c>
      <c r="T171" s="152">
        <f>Vulnerability!W170</f>
        <v>6.3</v>
      </c>
      <c r="U171" s="152">
        <f>Vulnerability!Z170</f>
        <v>3.7</v>
      </c>
      <c r="V171" s="152">
        <f>Vulnerability!AC170</f>
        <v>0.1</v>
      </c>
      <c r="W171" s="152">
        <f>Vulnerability!AI170</f>
        <v>7.8</v>
      </c>
      <c r="X171" s="153">
        <f>Vulnerability!AJ170</f>
        <v>5.0999999999999996</v>
      </c>
      <c r="Y171" s="43">
        <f>Vulnerability!AK170</f>
        <v>5.8</v>
      </c>
      <c r="Z171" s="44">
        <f t="shared" si="46"/>
        <v>5.9</v>
      </c>
      <c r="AA171" s="43">
        <f>Vulnerability!AN170</f>
        <v>6.1</v>
      </c>
      <c r="AB171" s="44">
        <f t="shared" si="41"/>
        <v>6</v>
      </c>
      <c r="AC171" s="168">
        <f>'Lack of Coping Capacity'!D170</f>
        <v>3.5</v>
      </c>
      <c r="AD171" s="151">
        <f>'Lack of Coping Capacity'!G170</f>
        <v>6.3</v>
      </c>
      <c r="AE171" s="43">
        <f>'Lack of Coping Capacity'!H170</f>
        <v>4.9000000000000004</v>
      </c>
      <c r="AF171" s="151">
        <f>'Lack of Coping Capacity'!M170</f>
        <v>6.6</v>
      </c>
      <c r="AG171" s="151">
        <f>'Lack of Coping Capacity'!R170</f>
        <v>9.1999999999999993</v>
      </c>
      <c r="AH171" s="151">
        <f>'Lack of Coping Capacity'!W170</f>
        <v>6.6</v>
      </c>
      <c r="AI171" s="43">
        <f>'Lack of Coping Capacity'!X170</f>
        <v>7.5</v>
      </c>
      <c r="AJ171" s="44">
        <f t="shared" si="47"/>
        <v>6.4</v>
      </c>
      <c r="AK171" s="43">
        <f>'Lack of Coping Capacity'!Y170</f>
        <v>3.1</v>
      </c>
      <c r="AL171" s="44">
        <f t="shared" si="44"/>
        <v>5</v>
      </c>
      <c r="AM171" s="160">
        <f t="shared" si="42"/>
        <v>5.6</v>
      </c>
      <c r="AN171" s="186" t="str">
        <f t="shared" si="43"/>
        <v>High</v>
      </c>
      <c r="AO171" s="179">
        <f t="shared" si="48"/>
        <v>34</v>
      </c>
      <c r="AP171" s="182">
        <f>VLOOKUP($B171,'Lack of Reliability Index'!$A$2:$H$192,8,FALSE)</f>
        <v>2.2400000000000011</v>
      </c>
      <c r="AQ171" s="51">
        <f>'Imputed and missing data hidden'!BA169</f>
        <v>0</v>
      </c>
      <c r="AR171" s="180">
        <f t="shared" si="49"/>
        <v>0</v>
      </c>
      <c r="AS171" s="51" t="str">
        <f t="shared" si="50"/>
        <v/>
      </c>
      <c r="AT171" s="181">
        <f>'Indicator Date hidden2'!BB170</f>
        <v>0.42</v>
      </c>
      <c r="AU171" s="187"/>
    </row>
    <row r="172" spans="1:47" ht="15.75" thickBot="1" x14ac:dyDescent="0.3">
      <c r="A172" s="130" t="s">
        <v>320</v>
      </c>
      <c r="B172" s="47" t="s">
        <v>319</v>
      </c>
      <c r="C172" s="158">
        <f>'Hazard &amp; Exposure'!AO171</f>
        <v>3.4</v>
      </c>
      <c r="D172" s="157">
        <f>'Hazard &amp; Exposure'!AP171</f>
        <v>8.8000000000000007</v>
      </c>
      <c r="E172" s="157">
        <f>'Hazard &amp; Exposure'!AQ171</f>
        <v>7.2</v>
      </c>
      <c r="F172" s="157">
        <f>'Hazard &amp; Exposure'!AR171</f>
        <v>4.9000000000000004</v>
      </c>
      <c r="G172" s="157">
        <f>'Hazard &amp; Exposure'!AU171</f>
        <v>5.6</v>
      </c>
      <c r="H172" s="43">
        <f>'Hazard &amp; Exposure'!AV171</f>
        <v>6.4</v>
      </c>
      <c r="I172" s="157">
        <f>'Hazard &amp; Exposure'!AY171</f>
        <v>5.8</v>
      </c>
      <c r="J172" s="157">
        <f>'Hazard &amp; Exposure'!BB171</f>
        <v>0</v>
      </c>
      <c r="K172" s="43">
        <f>'Hazard &amp; Exposure'!BC171</f>
        <v>4.0999999999999996</v>
      </c>
      <c r="L172" s="44">
        <f t="shared" si="45"/>
        <v>5.4</v>
      </c>
      <c r="M172" s="43">
        <f>'Hazard &amp; Exposure'!BD171</f>
        <v>5.0999999999999996</v>
      </c>
      <c r="N172" s="44">
        <f t="shared" si="40"/>
        <v>5.2</v>
      </c>
      <c r="O172" s="155">
        <f>Vulnerability!E171</f>
        <v>2.7</v>
      </c>
      <c r="P172" s="153">
        <f>Vulnerability!H171</f>
        <v>4.3</v>
      </c>
      <c r="Q172" s="153">
        <f>Vulnerability!M171</f>
        <v>0.1</v>
      </c>
      <c r="R172" s="43">
        <f>Vulnerability!N171</f>
        <v>2.5</v>
      </c>
      <c r="S172" s="153">
        <f>Vulnerability!S171</f>
        <v>5.5</v>
      </c>
      <c r="T172" s="152">
        <f>Vulnerability!W171</f>
        <v>1.8</v>
      </c>
      <c r="U172" s="152">
        <f>Vulnerability!Z171</f>
        <v>1.2</v>
      </c>
      <c r="V172" s="152">
        <f>Vulnerability!AC171</f>
        <v>3.1</v>
      </c>
      <c r="W172" s="152">
        <f>Vulnerability!AI171</f>
        <v>3.3</v>
      </c>
      <c r="X172" s="153">
        <f>Vulnerability!AJ171</f>
        <v>2.4</v>
      </c>
      <c r="Y172" s="43">
        <f>Vulnerability!AK171</f>
        <v>4.0999999999999996</v>
      </c>
      <c r="Z172" s="44">
        <f t="shared" si="46"/>
        <v>3.3</v>
      </c>
      <c r="AA172" s="43">
        <f>Vulnerability!AN171</f>
        <v>6.8</v>
      </c>
      <c r="AB172" s="44">
        <f t="shared" si="41"/>
        <v>5.3</v>
      </c>
      <c r="AC172" s="168">
        <f>'Lack of Coping Capacity'!D171</f>
        <v>4.7</v>
      </c>
      <c r="AD172" s="151">
        <f>'Lack of Coping Capacity'!G171</f>
        <v>5.3</v>
      </c>
      <c r="AE172" s="43">
        <f>'Lack of Coping Capacity'!H171</f>
        <v>5</v>
      </c>
      <c r="AF172" s="151">
        <f>'Lack of Coping Capacity'!M171</f>
        <v>2.2000000000000002</v>
      </c>
      <c r="AG172" s="151">
        <f>'Lack of Coping Capacity'!R171</f>
        <v>2.2999999999999998</v>
      </c>
      <c r="AH172" s="151">
        <f>'Lack of Coping Capacity'!W171</f>
        <v>4.3</v>
      </c>
      <c r="AI172" s="43">
        <f>'Lack of Coping Capacity'!X171</f>
        <v>2.9</v>
      </c>
      <c r="AJ172" s="44">
        <f t="shared" si="47"/>
        <v>4</v>
      </c>
      <c r="AK172" s="43">
        <f>'Lack of Coping Capacity'!Y171</f>
        <v>0.3</v>
      </c>
      <c r="AL172" s="44">
        <f t="shared" si="44"/>
        <v>2.2999999999999998</v>
      </c>
      <c r="AM172" s="160">
        <f t="shared" si="42"/>
        <v>4</v>
      </c>
      <c r="AN172" s="186" t="str">
        <f t="shared" si="43"/>
        <v>Medium</v>
      </c>
      <c r="AO172" s="179">
        <f t="shared" si="48"/>
        <v>89</v>
      </c>
      <c r="AP172" s="182">
        <f>VLOOKUP($B172,'Lack of Reliability Index'!$A$2:$H$192,8,FALSE)</f>
        <v>2.1960784313725501</v>
      </c>
      <c r="AQ172" s="51">
        <f>'Imputed and missing data hidden'!BA170</f>
        <v>0</v>
      </c>
      <c r="AR172" s="180">
        <f t="shared" si="49"/>
        <v>0</v>
      </c>
      <c r="AS172" s="51" t="str">
        <f t="shared" si="50"/>
        <v/>
      </c>
      <c r="AT172" s="181">
        <f>'Indicator Date hidden2'!BB171</f>
        <v>0.41176470588235292</v>
      </c>
      <c r="AU172" s="187"/>
    </row>
    <row r="173" spans="1:47" ht="15.75" thickBot="1" x14ac:dyDescent="0.3">
      <c r="A173" s="130" t="s">
        <v>940</v>
      </c>
      <c r="B173" s="47" t="s">
        <v>187</v>
      </c>
      <c r="C173" s="158">
        <f>'Hazard &amp; Exposure'!AO172</f>
        <v>6.6</v>
      </c>
      <c r="D173" s="157">
        <f>'Hazard &amp; Exposure'!AP172</f>
        <v>4.2</v>
      </c>
      <c r="E173" s="157">
        <f>'Hazard &amp; Exposure'!AQ172</f>
        <v>0</v>
      </c>
      <c r="F173" s="157">
        <f>'Hazard &amp; Exposure'!AR172</f>
        <v>0</v>
      </c>
      <c r="G173" s="157">
        <f>'Hazard &amp; Exposure'!AU172</f>
        <v>3.3</v>
      </c>
      <c r="H173" s="43">
        <f>'Hazard &amp; Exposure'!AV172</f>
        <v>3.2</v>
      </c>
      <c r="I173" s="157">
        <f>'Hazard &amp; Exposure'!AY172</f>
        <v>5.5</v>
      </c>
      <c r="J173" s="157">
        <f>'Hazard &amp; Exposure'!BB172</f>
        <v>0</v>
      </c>
      <c r="K173" s="43">
        <f>'Hazard &amp; Exposure'!BC172</f>
        <v>3.9</v>
      </c>
      <c r="L173" s="44">
        <f t="shared" si="45"/>
        <v>3.6</v>
      </c>
      <c r="M173" s="43">
        <f>'Hazard &amp; Exposure'!BD172</f>
        <v>2.9</v>
      </c>
      <c r="N173" s="44">
        <f t="shared" si="40"/>
        <v>3.1</v>
      </c>
      <c r="O173" s="155">
        <f>Vulnerability!E172</f>
        <v>3.1</v>
      </c>
      <c r="P173" s="153">
        <f>Vulnerability!H172</f>
        <v>3.5</v>
      </c>
      <c r="Q173" s="153">
        <f>Vulnerability!M172</f>
        <v>1.3</v>
      </c>
      <c r="R173" s="43">
        <f>Vulnerability!N172</f>
        <v>2.8</v>
      </c>
      <c r="S173" s="153">
        <f>Vulnerability!S172</f>
        <v>1.2</v>
      </c>
      <c r="T173" s="152">
        <f>Vulnerability!W172</f>
        <v>0.3</v>
      </c>
      <c r="U173" s="152">
        <f>Vulnerability!Z172</f>
        <v>0.6</v>
      </c>
      <c r="V173" s="152">
        <f>Vulnerability!AC172</f>
        <v>0.5</v>
      </c>
      <c r="W173" s="152">
        <f>Vulnerability!AI172</f>
        <v>2.9</v>
      </c>
      <c r="X173" s="153">
        <f>Vulnerability!AJ172</f>
        <v>1.1000000000000001</v>
      </c>
      <c r="Y173" s="43">
        <f>Vulnerability!AK172</f>
        <v>1.2</v>
      </c>
      <c r="Z173" s="44">
        <f t="shared" si="46"/>
        <v>2</v>
      </c>
      <c r="AA173" s="43">
        <f>Vulnerability!AN172</f>
        <v>4.9000000000000004</v>
      </c>
      <c r="AB173" s="44">
        <f t="shared" si="41"/>
        <v>3.6</v>
      </c>
      <c r="AC173" s="168">
        <f>'Lack of Coping Capacity'!D172</f>
        <v>3.8</v>
      </c>
      <c r="AD173" s="151">
        <f>'Lack of Coping Capacity'!G172</f>
        <v>5.7</v>
      </c>
      <c r="AE173" s="43">
        <f>'Lack of Coping Capacity'!H172</f>
        <v>4.8</v>
      </c>
      <c r="AF173" s="151">
        <f>'Lack of Coping Capacity'!M172</f>
        <v>2.2000000000000002</v>
      </c>
      <c r="AG173" s="151">
        <f>'Lack of Coping Capacity'!R172</f>
        <v>1.9</v>
      </c>
      <c r="AH173" s="151">
        <f>'Lack of Coping Capacity'!W172</f>
        <v>3.8</v>
      </c>
      <c r="AI173" s="43">
        <f>'Lack of Coping Capacity'!X172</f>
        <v>2.6</v>
      </c>
      <c r="AJ173" s="44">
        <f t="shared" si="47"/>
        <v>3.8</v>
      </c>
      <c r="AK173" s="43">
        <f>'Lack of Coping Capacity'!Y172</f>
        <v>1</v>
      </c>
      <c r="AL173" s="44">
        <f t="shared" si="44"/>
        <v>2.5</v>
      </c>
      <c r="AM173" s="160">
        <f t="shared" si="42"/>
        <v>3</v>
      </c>
      <c r="AN173" s="186" t="str">
        <f t="shared" si="43"/>
        <v>Low</v>
      </c>
      <c r="AO173" s="179">
        <f t="shared" si="48"/>
        <v>137</v>
      </c>
      <c r="AP173" s="182">
        <f>VLOOKUP($B173,'Lack of Reliability Index'!$A$2:$H$192,8,FALSE)</f>
        <v>3.1466666666666665</v>
      </c>
      <c r="AQ173" s="51">
        <f>'Imputed and missing data hidden'!BA171</f>
        <v>1</v>
      </c>
      <c r="AR173" s="180">
        <f t="shared" si="49"/>
        <v>1.9607843137254902E-2</v>
      </c>
      <c r="AS173" s="51" t="str">
        <f t="shared" si="50"/>
        <v/>
      </c>
      <c r="AT173" s="181">
        <f>'Indicator Date hidden2'!BB172</f>
        <v>0.54</v>
      </c>
      <c r="AU173" s="187"/>
    </row>
    <row r="174" spans="1:47" s="3" customFormat="1" ht="15.75" thickBot="1" x14ac:dyDescent="0.3">
      <c r="A174" s="130" t="s">
        <v>373</v>
      </c>
      <c r="B174" s="47" t="s">
        <v>91</v>
      </c>
      <c r="C174" s="158">
        <f>'Hazard &amp; Exposure'!AO173</f>
        <v>5.8</v>
      </c>
      <c r="D174" s="157">
        <f>'Hazard &amp; Exposure'!AP173</f>
        <v>1.7</v>
      </c>
      <c r="E174" s="157">
        <f>'Hazard &amp; Exposure'!AQ173</f>
        <v>6</v>
      </c>
      <c r="F174" s="157">
        <f>'Hazard &amp; Exposure'!AR173</f>
        <v>3.7</v>
      </c>
      <c r="G174" s="157">
        <f>'Hazard &amp; Exposure'!AU173</f>
        <v>1.6</v>
      </c>
      <c r="H174" s="43">
        <f>'Hazard &amp; Exposure'!AV173</f>
        <v>4</v>
      </c>
      <c r="I174" s="157">
        <f>'Hazard &amp; Exposure'!AY173</f>
        <v>3.4</v>
      </c>
      <c r="J174" s="157">
        <f>'Hazard &amp; Exposure'!BB173</f>
        <v>0</v>
      </c>
      <c r="K174" s="43">
        <f>'Hazard &amp; Exposure'!BC173</f>
        <v>2.4</v>
      </c>
      <c r="L174" s="44">
        <f t="shared" si="45"/>
        <v>3.2</v>
      </c>
      <c r="M174" s="43">
        <f>'Hazard &amp; Exposure'!BD173</f>
        <v>5.8</v>
      </c>
      <c r="N174" s="44">
        <f t="shared" si="40"/>
        <v>5.2</v>
      </c>
      <c r="O174" s="155">
        <f>Vulnerability!E173</f>
        <v>7.9</v>
      </c>
      <c r="P174" s="153">
        <f>Vulnerability!H173</f>
        <v>1.6</v>
      </c>
      <c r="Q174" s="153">
        <f>Vulnerability!M173</f>
        <v>5.2</v>
      </c>
      <c r="R174" s="43">
        <f>Vulnerability!N173</f>
        <v>5.7</v>
      </c>
      <c r="S174" s="153">
        <f>Vulnerability!S173</f>
        <v>0</v>
      </c>
      <c r="T174" s="152">
        <f>Vulnerability!W173</f>
        <v>5.2</v>
      </c>
      <c r="U174" s="152">
        <f>Vulnerability!Z173</f>
        <v>6.9</v>
      </c>
      <c r="V174" s="152">
        <f>Vulnerability!AC173</f>
        <v>2.2999999999999998</v>
      </c>
      <c r="W174" s="152">
        <f>Vulnerability!AI173</f>
        <v>6.9</v>
      </c>
      <c r="X174" s="153">
        <f>Vulnerability!AJ173</f>
        <v>5.6</v>
      </c>
      <c r="Y174" s="43">
        <f>Vulnerability!AK173</f>
        <v>3.3</v>
      </c>
      <c r="Z174" s="44">
        <f t="shared" si="46"/>
        <v>4.5999999999999996</v>
      </c>
      <c r="AA174" s="43">
        <f>Vulnerability!AN173</f>
        <v>4.3</v>
      </c>
      <c r="AB174" s="44">
        <f t="shared" si="41"/>
        <v>4.5</v>
      </c>
      <c r="AC174" s="168">
        <f>'Lack of Coping Capacity'!D173</f>
        <v>6.3</v>
      </c>
      <c r="AD174" s="151">
        <f>'Lack of Coping Capacity'!G173</f>
        <v>6.7</v>
      </c>
      <c r="AE174" s="43">
        <f>'Lack of Coping Capacity'!H173</f>
        <v>6.5</v>
      </c>
      <c r="AF174" s="151">
        <f>'Lack of Coping Capacity'!M173</f>
        <v>5.7</v>
      </c>
      <c r="AG174" s="151">
        <f>'Lack of Coping Capacity'!R173</f>
        <v>6.8</v>
      </c>
      <c r="AH174" s="151">
        <f>'Lack of Coping Capacity'!W173</f>
        <v>6.8</v>
      </c>
      <c r="AI174" s="43">
        <f>'Lack of Coping Capacity'!X173</f>
        <v>6.4</v>
      </c>
      <c r="AJ174" s="44">
        <f t="shared" si="47"/>
        <v>6.5</v>
      </c>
      <c r="AK174" s="43">
        <f>'Lack of Coping Capacity'!Y173</f>
        <v>2.8</v>
      </c>
      <c r="AL174" s="44">
        <f t="shared" si="44"/>
        <v>4.9000000000000004</v>
      </c>
      <c r="AM174" s="160">
        <f t="shared" si="42"/>
        <v>4.9000000000000004</v>
      </c>
      <c r="AN174" s="186" t="str">
        <f t="shared" si="43"/>
        <v>Medium</v>
      </c>
      <c r="AO174" s="179">
        <f t="shared" si="48"/>
        <v>54</v>
      </c>
      <c r="AP174" s="182">
        <f>VLOOKUP($B174,'Lack of Reliability Index'!$A$2:$H$192,8,FALSE)</f>
        <v>5.0086956521739125</v>
      </c>
      <c r="AQ174" s="51">
        <f>'Imputed and missing data hidden'!BA172</f>
        <v>4</v>
      </c>
      <c r="AR174" s="180">
        <f t="shared" si="49"/>
        <v>7.8431372549019607E-2</v>
      </c>
      <c r="AS174" s="51" t="str">
        <f t="shared" si="50"/>
        <v/>
      </c>
      <c r="AT174" s="181">
        <f>'Indicator Date hidden2'!BB173</f>
        <v>0.73913043478260865</v>
      </c>
      <c r="AU174" s="187"/>
    </row>
    <row r="175" spans="1:47" ht="15.75" thickBot="1" x14ac:dyDescent="0.3">
      <c r="A175" s="130" t="s">
        <v>322</v>
      </c>
      <c r="B175" s="47" t="s">
        <v>321</v>
      </c>
      <c r="C175" s="158">
        <f>'Hazard &amp; Exposure'!AO174</f>
        <v>0.1</v>
      </c>
      <c r="D175" s="157">
        <f>'Hazard &amp; Exposure'!AP174</f>
        <v>4.3</v>
      </c>
      <c r="E175" s="157">
        <f>'Hazard &amp; Exposure'!AQ174</f>
        <v>0</v>
      </c>
      <c r="F175" s="157">
        <f>'Hazard &amp; Exposure'!AR174</f>
        <v>0</v>
      </c>
      <c r="G175" s="157">
        <f>'Hazard &amp; Exposure'!AU174</f>
        <v>2.6</v>
      </c>
      <c r="H175" s="43">
        <f>'Hazard &amp; Exposure'!AV174</f>
        <v>1.6</v>
      </c>
      <c r="I175" s="157">
        <f>'Hazard &amp; Exposure'!AY174</f>
        <v>4</v>
      </c>
      <c r="J175" s="157">
        <f>'Hazard &amp; Exposure'!BB174</f>
        <v>0</v>
      </c>
      <c r="K175" s="43">
        <f>'Hazard &amp; Exposure'!BC174</f>
        <v>2.8</v>
      </c>
      <c r="L175" s="44">
        <f t="shared" si="45"/>
        <v>2.2000000000000002</v>
      </c>
      <c r="M175" s="43">
        <f>'Hazard &amp; Exposure'!BD174</f>
        <v>7.1</v>
      </c>
      <c r="N175" s="44">
        <f t="shared" si="40"/>
        <v>6.2</v>
      </c>
      <c r="O175" s="155">
        <f>Vulnerability!E174</f>
        <v>8.1</v>
      </c>
      <c r="P175" s="153">
        <f>Vulnerability!H174</f>
        <v>6.4</v>
      </c>
      <c r="Q175" s="153">
        <f>Vulnerability!M174</f>
        <v>1.6</v>
      </c>
      <c r="R175" s="43">
        <f>Vulnerability!N174</f>
        <v>6.1</v>
      </c>
      <c r="S175" s="153">
        <f>Vulnerability!S174</f>
        <v>3.6</v>
      </c>
      <c r="T175" s="152">
        <f>Vulnerability!W174</f>
        <v>4</v>
      </c>
      <c r="U175" s="152">
        <f>Vulnerability!Z174</f>
        <v>4.7</v>
      </c>
      <c r="V175" s="152">
        <f>Vulnerability!AC174</f>
        <v>0</v>
      </c>
      <c r="W175" s="152">
        <f>Vulnerability!AI174</f>
        <v>4.3</v>
      </c>
      <c r="X175" s="153">
        <f>Vulnerability!AJ174</f>
        <v>3.4</v>
      </c>
      <c r="Y175" s="43">
        <f>Vulnerability!AK174</f>
        <v>3.5</v>
      </c>
      <c r="Z175" s="44">
        <f t="shared" si="46"/>
        <v>4.9000000000000004</v>
      </c>
      <c r="AA175" s="43">
        <f>Vulnerability!AN174</f>
        <v>5.6</v>
      </c>
      <c r="AB175" s="44">
        <f t="shared" si="41"/>
        <v>5.3</v>
      </c>
      <c r="AC175" s="168">
        <f>'Lack of Coping Capacity'!D174</f>
        <v>9.1999999999999993</v>
      </c>
      <c r="AD175" s="151">
        <f>'Lack of Coping Capacity'!G174</f>
        <v>7</v>
      </c>
      <c r="AE175" s="43">
        <f>'Lack of Coping Capacity'!H174</f>
        <v>8.1</v>
      </c>
      <c r="AF175" s="151">
        <f>'Lack of Coping Capacity'!M174</f>
        <v>6.8</v>
      </c>
      <c r="AG175" s="151">
        <f>'Lack of Coping Capacity'!R174</f>
        <v>8.3000000000000007</v>
      </c>
      <c r="AH175" s="151">
        <f>'Lack of Coping Capacity'!W174</f>
        <v>6.7</v>
      </c>
      <c r="AI175" s="43">
        <f>'Lack of Coping Capacity'!X174</f>
        <v>7.3</v>
      </c>
      <c r="AJ175" s="44">
        <f t="shared" si="47"/>
        <v>7.7</v>
      </c>
      <c r="AK175" s="43">
        <f>'Lack of Coping Capacity'!Y174</f>
        <v>3.6</v>
      </c>
      <c r="AL175" s="44">
        <f t="shared" si="44"/>
        <v>6</v>
      </c>
      <c r="AM175" s="160">
        <f t="shared" si="42"/>
        <v>5.8</v>
      </c>
      <c r="AN175" s="186" t="str">
        <f t="shared" si="43"/>
        <v>High</v>
      </c>
      <c r="AO175" s="179">
        <f t="shared" si="48"/>
        <v>21</v>
      </c>
      <c r="AP175" s="182">
        <f>VLOOKUP($B175,'Lack of Reliability Index'!$A$2:$H$192,8,FALSE)</f>
        <v>1.6732026143790844</v>
      </c>
      <c r="AQ175" s="51">
        <f>'Imputed and missing data hidden'!BA173</f>
        <v>0</v>
      </c>
      <c r="AR175" s="180">
        <f t="shared" si="49"/>
        <v>0</v>
      </c>
      <c r="AS175" s="51" t="str">
        <f t="shared" si="50"/>
        <v/>
      </c>
      <c r="AT175" s="181">
        <f>'Indicator Date hidden2'!BB174</f>
        <v>0.31372549019607843</v>
      </c>
      <c r="AU175" s="187"/>
    </row>
    <row r="176" spans="1:47" ht="15.75" thickBot="1" x14ac:dyDescent="0.3">
      <c r="A176" s="130" t="s">
        <v>324</v>
      </c>
      <c r="B176" s="47" t="s">
        <v>323</v>
      </c>
      <c r="C176" s="158">
        <f>'Hazard &amp; Exposure'!AO175</f>
        <v>0.1</v>
      </c>
      <c r="D176" s="157">
        <f>'Hazard &amp; Exposure'!AP175</f>
        <v>0.1</v>
      </c>
      <c r="E176" s="157">
        <f>'Hazard &amp; Exposure'!AQ175</f>
        <v>8</v>
      </c>
      <c r="F176" s="157">
        <f>'Hazard &amp; Exposure'!AR175</f>
        <v>6.2</v>
      </c>
      <c r="G176" s="157">
        <f>'Hazard &amp; Exposure'!AU175</f>
        <v>0.5</v>
      </c>
      <c r="H176" s="43">
        <f>'Hazard &amp; Exposure'!AV175</f>
        <v>3.9</v>
      </c>
      <c r="I176" s="157">
        <f>'Hazard &amp; Exposure'!AY175</f>
        <v>0.1</v>
      </c>
      <c r="J176" s="157">
        <f>'Hazard &amp; Exposure'!BB175</f>
        <v>0</v>
      </c>
      <c r="K176" s="43">
        <f>'Hazard &amp; Exposure'!BC175</f>
        <v>0.1</v>
      </c>
      <c r="L176" s="44">
        <f t="shared" si="45"/>
        <v>2.2000000000000002</v>
      </c>
      <c r="M176" s="43">
        <f>'Hazard &amp; Exposure'!BD175</f>
        <v>2.6</v>
      </c>
      <c r="N176" s="44">
        <f t="shared" si="40"/>
        <v>2.5</v>
      </c>
      <c r="O176" s="155">
        <f>Vulnerability!E175</f>
        <v>3.5</v>
      </c>
      <c r="P176" s="153">
        <f>Vulnerability!H175</f>
        <v>6.1</v>
      </c>
      <c r="Q176" s="153">
        <f>Vulnerability!M175</f>
        <v>10</v>
      </c>
      <c r="R176" s="43">
        <f>Vulnerability!N175</f>
        <v>5.8</v>
      </c>
      <c r="S176" s="153">
        <f>Vulnerability!S175</f>
        <v>0</v>
      </c>
      <c r="T176" s="152">
        <f>Vulnerability!W175</f>
        <v>0.2</v>
      </c>
      <c r="U176" s="152">
        <f>Vulnerability!Z175</f>
        <v>0.9</v>
      </c>
      <c r="V176" s="152">
        <f>Vulnerability!AC175</f>
        <v>10</v>
      </c>
      <c r="W176" s="152">
        <f>Vulnerability!AI175</f>
        <v>4.4000000000000004</v>
      </c>
      <c r="X176" s="153">
        <f>Vulnerability!AJ175</f>
        <v>5.7</v>
      </c>
      <c r="Y176" s="43">
        <f>Vulnerability!AK175</f>
        <v>3.4</v>
      </c>
      <c r="Z176" s="44">
        <f t="shared" si="46"/>
        <v>4.7</v>
      </c>
      <c r="AA176" s="43">
        <f>Vulnerability!AN175</f>
        <v>3.8</v>
      </c>
      <c r="AB176" s="44">
        <f t="shared" si="41"/>
        <v>4.3</v>
      </c>
      <c r="AC176" s="168">
        <f>'Lack of Coping Capacity'!D175</f>
        <v>5.8</v>
      </c>
      <c r="AD176" s="151">
        <f>'Lack of Coping Capacity'!G175</f>
        <v>5.6</v>
      </c>
      <c r="AE176" s="43">
        <f>'Lack of Coping Capacity'!H175</f>
        <v>5.7</v>
      </c>
      <c r="AF176" s="151">
        <f>'Lack of Coping Capacity'!M175</f>
        <v>3.1</v>
      </c>
      <c r="AG176" s="151">
        <f>'Lack of Coping Capacity'!R175</f>
        <v>0.4</v>
      </c>
      <c r="AH176" s="151">
        <f>'Lack of Coping Capacity'!W175</f>
        <v>5.7</v>
      </c>
      <c r="AI176" s="43">
        <f>'Lack of Coping Capacity'!X175</f>
        <v>3.1</v>
      </c>
      <c r="AJ176" s="44">
        <f t="shared" si="47"/>
        <v>4.5</v>
      </c>
      <c r="AK176" s="43">
        <f>'Lack of Coping Capacity'!Y175</f>
        <v>2.6</v>
      </c>
      <c r="AL176" s="44">
        <f t="shared" si="44"/>
        <v>3.6</v>
      </c>
      <c r="AM176" s="160">
        <f t="shared" si="42"/>
        <v>3.4</v>
      </c>
      <c r="AN176" s="186" t="str">
        <f t="shared" si="43"/>
        <v>Low</v>
      </c>
      <c r="AO176" s="179">
        <f t="shared" si="48"/>
        <v>116</v>
      </c>
      <c r="AP176" s="182">
        <f>VLOOKUP($B176,'Lack of Reliability Index'!$A$2:$H$192,8,FALSE)</f>
        <v>4.9212121212121209</v>
      </c>
      <c r="AQ176" s="51">
        <f>'Imputed and missing data hidden'!BA174</f>
        <v>8</v>
      </c>
      <c r="AR176" s="180">
        <f t="shared" si="49"/>
        <v>0.15686274509803921</v>
      </c>
      <c r="AS176" s="51" t="str">
        <f t="shared" si="50"/>
        <v/>
      </c>
      <c r="AT176" s="181">
        <f>'Indicator Date hidden2'!BB175</f>
        <v>0.52272727272727271</v>
      </c>
      <c r="AU176" s="187"/>
    </row>
    <row r="177" spans="1:47" ht="15.75" thickBot="1" x14ac:dyDescent="0.3">
      <c r="A177" s="130" t="s">
        <v>326</v>
      </c>
      <c r="B177" s="47" t="s">
        <v>325</v>
      </c>
      <c r="C177" s="158">
        <f>'Hazard &amp; Exposure'!AO176</f>
        <v>4</v>
      </c>
      <c r="D177" s="157">
        <f>'Hazard &amp; Exposure'!AP176</f>
        <v>0.3</v>
      </c>
      <c r="E177" s="157">
        <f>'Hazard &amp; Exposure'!AQ176</f>
        <v>0</v>
      </c>
      <c r="F177" s="157">
        <f>'Hazard &amp; Exposure'!AR176</f>
        <v>2.4</v>
      </c>
      <c r="G177" s="157">
        <f>'Hazard &amp; Exposure'!AU176</f>
        <v>2.2999999999999998</v>
      </c>
      <c r="H177" s="43">
        <f>'Hazard &amp; Exposure'!AV176</f>
        <v>1.9</v>
      </c>
      <c r="I177" s="157">
        <f>'Hazard &amp; Exposure'!AY176</f>
        <v>0.3</v>
      </c>
      <c r="J177" s="157">
        <f>'Hazard &amp; Exposure'!BB176</f>
        <v>0</v>
      </c>
      <c r="K177" s="43">
        <f>'Hazard &amp; Exposure'!BC176</f>
        <v>0.2</v>
      </c>
      <c r="L177" s="44">
        <f t="shared" si="45"/>
        <v>1.1000000000000001</v>
      </c>
      <c r="M177" s="43">
        <f>'Hazard &amp; Exposure'!BD176</f>
        <v>3.3</v>
      </c>
      <c r="N177" s="44">
        <f t="shared" si="40"/>
        <v>2.8</v>
      </c>
      <c r="O177" s="155">
        <f>Vulnerability!E176</f>
        <v>2.8</v>
      </c>
      <c r="P177" s="153">
        <f>Vulnerability!H176</f>
        <v>3.9</v>
      </c>
      <c r="Q177" s="153">
        <f>Vulnerability!M176</f>
        <v>0</v>
      </c>
      <c r="R177" s="43">
        <f>Vulnerability!N176</f>
        <v>2.4</v>
      </c>
      <c r="S177" s="153">
        <f>Vulnerability!S176</f>
        <v>1.1000000000000001</v>
      </c>
      <c r="T177" s="152">
        <f>Vulnerability!W176</f>
        <v>1.4</v>
      </c>
      <c r="U177" s="152">
        <f>Vulnerability!Z176</f>
        <v>1.4</v>
      </c>
      <c r="V177" s="152">
        <f>Vulnerability!AC176</f>
        <v>0</v>
      </c>
      <c r="W177" s="152">
        <f>Vulnerability!AI176</f>
        <v>2.4</v>
      </c>
      <c r="X177" s="153">
        <f>Vulnerability!AJ176</f>
        <v>1.3</v>
      </c>
      <c r="Y177" s="43">
        <f>Vulnerability!AK176</f>
        <v>1.2</v>
      </c>
      <c r="Z177" s="44">
        <f t="shared" si="46"/>
        <v>1.8</v>
      </c>
      <c r="AA177" s="43">
        <f>Vulnerability!AN176</f>
        <v>5</v>
      </c>
      <c r="AB177" s="44">
        <f t="shared" si="41"/>
        <v>3.6</v>
      </c>
      <c r="AC177" s="168">
        <f>'Lack of Coping Capacity'!D176</f>
        <v>4.4000000000000004</v>
      </c>
      <c r="AD177" s="151">
        <f>'Lack of Coping Capacity'!G176</f>
        <v>5.3</v>
      </c>
      <c r="AE177" s="43">
        <f>'Lack of Coping Capacity'!H176</f>
        <v>4.9000000000000004</v>
      </c>
      <c r="AF177" s="151">
        <f>'Lack of Coping Capacity'!M176</f>
        <v>1.3</v>
      </c>
      <c r="AG177" s="151">
        <f>'Lack of Coping Capacity'!R176</f>
        <v>0.6</v>
      </c>
      <c r="AH177" s="151">
        <f>'Lack of Coping Capacity'!W176</f>
        <v>3.5</v>
      </c>
      <c r="AI177" s="43">
        <f>'Lack of Coping Capacity'!X176</f>
        <v>1.8</v>
      </c>
      <c r="AJ177" s="44">
        <f t="shared" si="47"/>
        <v>3.5</v>
      </c>
      <c r="AK177" s="43">
        <f>'Lack of Coping Capacity'!Y176</f>
        <v>2.8</v>
      </c>
      <c r="AL177" s="44">
        <f t="shared" si="44"/>
        <v>3.2</v>
      </c>
      <c r="AM177" s="160">
        <f t="shared" si="42"/>
        <v>3.2</v>
      </c>
      <c r="AN177" s="186" t="str">
        <f t="shared" si="43"/>
        <v>Low</v>
      </c>
      <c r="AO177" s="179">
        <f t="shared" si="48"/>
        <v>124</v>
      </c>
      <c r="AP177" s="182">
        <f>VLOOKUP($B177,'Lack of Reliability Index'!$A$2:$H$192,8,FALSE)</f>
        <v>4.6581560283687953</v>
      </c>
      <c r="AQ177" s="51">
        <f>'Imputed and missing data hidden'!BA175</f>
        <v>3</v>
      </c>
      <c r="AR177" s="180">
        <f t="shared" si="49"/>
        <v>5.8823529411764705E-2</v>
      </c>
      <c r="AS177" s="51" t="str">
        <f t="shared" si="50"/>
        <v/>
      </c>
      <c r="AT177" s="181">
        <f>'Indicator Date hidden2'!BB176</f>
        <v>0.72340425531914898</v>
      </c>
      <c r="AU177" s="187"/>
    </row>
    <row r="178" spans="1:47" ht="15.75" thickBot="1" x14ac:dyDescent="0.3">
      <c r="A178" s="130" t="s">
        <v>328</v>
      </c>
      <c r="B178" s="47" t="s">
        <v>327</v>
      </c>
      <c r="C178" s="158">
        <f>'Hazard &amp; Exposure'!AO177</f>
        <v>4.0999999999999996</v>
      </c>
      <c r="D178" s="157">
        <f>'Hazard &amp; Exposure'!AP177</f>
        <v>3.8</v>
      </c>
      <c r="E178" s="157">
        <f>'Hazard &amp; Exposure'!AQ177</f>
        <v>7.5</v>
      </c>
      <c r="F178" s="157">
        <f>'Hazard &amp; Exposure'!AR177</f>
        <v>0</v>
      </c>
      <c r="G178" s="157">
        <f>'Hazard &amp; Exposure'!AU177</f>
        <v>5.3</v>
      </c>
      <c r="H178" s="43">
        <f>'Hazard &amp; Exposure'!AV177</f>
        <v>4.5999999999999996</v>
      </c>
      <c r="I178" s="157">
        <f>'Hazard &amp; Exposure'!AY177</f>
        <v>4.5999999999999996</v>
      </c>
      <c r="J178" s="157">
        <f>'Hazard &amp; Exposure'!BB177</f>
        <v>0</v>
      </c>
      <c r="K178" s="43">
        <f>'Hazard &amp; Exposure'!BC177</f>
        <v>3.2</v>
      </c>
      <c r="L178" s="44">
        <f t="shared" si="45"/>
        <v>3.9</v>
      </c>
      <c r="M178" s="43">
        <f>'Hazard &amp; Exposure'!BD177</f>
        <v>2.7</v>
      </c>
      <c r="N178" s="44">
        <f t="shared" si="40"/>
        <v>3</v>
      </c>
      <c r="O178" s="155">
        <f>Vulnerability!E177</f>
        <v>3.2</v>
      </c>
      <c r="P178" s="153">
        <f>Vulnerability!H177</f>
        <v>3.3</v>
      </c>
      <c r="Q178" s="153">
        <f>Vulnerability!M177</f>
        <v>0.9</v>
      </c>
      <c r="R178" s="43">
        <f>Vulnerability!N177</f>
        <v>2.7</v>
      </c>
      <c r="S178" s="153">
        <f>Vulnerability!S177</f>
        <v>0.8</v>
      </c>
      <c r="T178" s="152">
        <f>Vulnerability!W177</f>
        <v>0.5</v>
      </c>
      <c r="U178" s="152">
        <f>Vulnerability!Z177</f>
        <v>0.8</v>
      </c>
      <c r="V178" s="152">
        <f>Vulnerability!AC177</f>
        <v>0</v>
      </c>
      <c r="W178" s="152">
        <f>Vulnerability!AI177</f>
        <v>1.4</v>
      </c>
      <c r="X178" s="153">
        <f>Vulnerability!AJ177</f>
        <v>0.7</v>
      </c>
      <c r="Y178" s="43">
        <f>Vulnerability!AK177</f>
        <v>0.8</v>
      </c>
      <c r="Z178" s="44">
        <f t="shared" si="46"/>
        <v>1.8</v>
      </c>
      <c r="AA178" s="43">
        <f>Vulnerability!AN177</f>
        <v>4.7</v>
      </c>
      <c r="AB178" s="44">
        <f t="shared" si="41"/>
        <v>3.4</v>
      </c>
      <c r="AC178" s="168">
        <f>'Lack of Coping Capacity'!D177</f>
        <v>6.4</v>
      </c>
      <c r="AD178" s="151">
        <f>'Lack of Coping Capacity'!G177</f>
        <v>5.6</v>
      </c>
      <c r="AE178" s="43">
        <f>'Lack of Coping Capacity'!H177</f>
        <v>6</v>
      </c>
      <c r="AF178" s="151">
        <f>'Lack of Coping Capacity'!M177</f>
        <v>3.2</v>
      </c>
      <c r="AG178" s="151">
        <f>'Lack of Coping Capacity'!R177</f>
        <v>2.6</v>
      </c>
      <c r="AH178" s="151">
        <f>'Lack of Coping Capacity'!W177</f>
        <v>4</v>
      </c>
      <c r="AI178" s="43">
        <f>'Lack of Coping Capacity'!X177</f>
        <v>3.3</v>
      </c>
      <c r="AJ178" s="44">
        <f t="shared" si="47"/>
        <v>4.8</v>
      </c>
      <c r="AK178" s="43">
        <f>'Lack of Coping Capacity'!Y177</f>
        <v>4.3</v>
      </c>
      <c r="AL178" s="44">
        <f t="shared" si="44"/>
        <v>4.5999999999999996</v>
      </c>
      <c r="AM178" s="160">
        <f t="shared" si="42"/>
        <v>3.6</v>
      </c>
      <c r="AN178" s="186" t="str">
        <f t="shared" si="43"/>
        <v>Medium</v>
      </c>
      <c r="AO178" s="179">
        <f t="shared" si="48"/>
        <v>106</v>
      </c>
      <c r="AP178" s="182">
        <f>VLOOKUP($B178,'Lack of Reliability Index'!$A$2:$H$192,8,FALSE)</f>
        <v>2.9877551020408166</v>
      </c>
      <c r="AQ178" s="51">
        <f>'Imputed and missing data hidden'!BA176</f>
        <v>1</v>
      </c>
      <c r="AR178" s="180">
        <f t="shared" si="49"/>
        <v>1.9607843137254902E-2</v>
      </c>
      <c r="AS178" s="51" t="str">
        <f t="shared" si="50"/>
        <v/>
      </c>
      <c r="AT178" s="181">
        <f>'Indicator Date hidden2'!BB177</f>
        <v>0.51020408163265307</v>
      </c>
      <c r="AU178" s="187"/>
    </row>
    <row r="179" spans="1:47" ht="15.75" thickBot="1" x14ac:dyDescent="0.3">
      <c r="A179" s="130" t="s">
        <v>330</v>
      </c>
      <c r="B179" s="47" t="s">
        <v>329</v>
      </c>
      <c r="C179" s="158">
        <f>'Hazard &amp; Exposure'!AO178</f>
        <v>9.3000000000000007</v>
      </c>
      <c r="D179" s="157">
        <f>'Hazard &amp; Exposure'!AP178</f>
        <v>5.7</v>
      </c>
      <c r="E179" s="157">
        <f>'Hazard &amp; Exposure'!AQ178</f>
        <v>7</v>
      </c>
      <c r="F179" s="157">
        <f>'Hazard &amp; Exposure'!AR178</f>
        <v>0</v>
      </c>
      <c r="G179" s="157">
        <f>'Hazard &amp; Exposure'!AU178</f>
        <v>2.6</v>
      </c>
      <c r="H179" s="43">
        <f>'Hazard &amp; Exposure'!AV178</f>
        <v>5.9</v>
      </c>
      <c r="I179" s="157">
        <f>'Hazard &amp; Exposure'!AY178</f>
        <v>8.8000000000000007</v>
      </c>
      <c r="J179" s="157">
        <f>'Hazard &amp; Exposure'!BB178</f>
        <v>8</v>
      </c>
      <c r="K179" s="43">
        <f>'Hazard &amp; Exposure'!BC178</f>
        <v>8</v>
      </c>
      <c r="L179" s="44">
        <f t="shared" si="45"/>
        <v>7.1</v>
      </c>
      <c r="M179" s="43">
        <f>'Hazard &amp; Exposure'!BD178</f>
        <v>4.2</v>
      </c>
      <c r="N179" s="44">
        <f t="shared" si="40"/>
        <v>5.0999999999999996</v>
      </c>
      <c r="O179" s="155">
        <f>Vulnerability!E178</f>
        <v>2.8</v>
      </c>
      <c r="P179" s="153">
        <f>Vulnerability!H178</f>
        <v>4.3</v>
      </c>
      <c r="Q179" s="153">
        <f>Vulnerability!M178</f>
        <v>0.6</v>
      </c>
      <c r="R179" s="43">
        <f>Vulnerability!N178</f>
        <v>2.6</v>
      </c>
      <c r="S179" s="153">
        <f>Vulnerability!S178</f>
        <v>9.4</v>
      </c>
      <c r="T179" s="152">
        <f>Vulnerability!W178</f>
        <v>0.2</v>
      </c>
      <c r="U179" s="152">
        <f>Vulnerability!Z178</f>
        <v>0.7</v>
      </c>
      <c r="V179" s="152">
        <f>Vulnerability!AC178</f>
        <v>0</v>
      </c>
      <c r="W179" s="152">
        <f>Vulnerability!AI178</f>
        <v>1.3</v>
      </c>
      <c r="X179" s="153">
        <f>Vulnerability!AJ178</f>
        <v>0.6</v>
      </c>
      <c r="Y179" s="43">
        <f>Vulnerability!AK178</f>
        <v>6.9</v>
      </c>
      <c r="Z179" s="44">
        <f t="shared" si="46"/>
        <v>5.0999999999999996</v>
      </c>
      <c r="AA179" s="43">
        <f>Vulnerability!AN178</f>
        <v>6.8</v>
      </c>
      <c r="AB179" s="44">
        <f t="shared" si="41"/>
        <v>6</v>
      </c>
      <c r="AC179" s="168">
        <f>'Lack of Coping Capacity'!D178</f>
        <v>2.1</v>
      </c>
      <c r="AD179" s="151">
        <f>'Lack of Coping Capacity'!G178</f>
        <v>5.5</v>
      </c>
      <c r="AE179" s="43">
        <f>'Lack of Coping Capacity'!H178</f>
        <v>3.8</v>
      </c>
      <c r="AF179" s="151">
        <f>'Lack of Coping Capacity'!M178</f>
        <v>2.7</v>
      </c>
      <c r="AG179" s="151">
        <f>'Lack of Coping Capacity'!R178</f>
        <v>1.8</v>
      </c>
      <c r="AH179" s="151">
        <f>'Lack of Coping Capacity'!W178</f>
        <v>3.3</v>
      </c>
      <c r="AI179" s="43">
        <f>'Lack of Coping Capacity'!X178</f>
        <v>2.6</v>
      </c>
      <c r="AJ179" s="44">
        <f t="shared" si="47"/>
        <v>3.2</v>
      </c>
      <c r="AK179" s="43">
        <f>'Lack of Coping Capacity'!Y178</f>
        <v>1.2</v>
      </c>
      <c r="AL179" s="44">
        <f t="shared" si="44"/>
        <v>2.2999999999999998</v>
      </c>
      <c r="AM179" s="160">
        <f t="shared" si="42"/>
        <v>4.0999999999999996</v>
      </c>
      <c r="AN179" s="186" t="str">
        <f t="shared" si="43"/>
        <v>Medium</v>
      </c>
      <c r="AO179" s="179">
        <f t="shared" si="48"/>
        <v>82</v>
      </c>
      <c r="AP179" s="182">
        <f>VLOOKUP($B179,'Lack of Reliability Index'!$A$2:$H$192,8,FALSE)</f>
        <v>2.0272108843537406</v>
      </c>
      <c r="AQ179" s="51">
        <f>'Imputed and missing data hidden'!BA177</f>
        <v>2</v>
      </c>
      <c r="AR179" s="180">
        <f t="shared" si="49"/>
        <v>3.9215686274509803E-2</v>
      </c>
      <c r="AS179" s="51" t="str">
        <f t="shared" si="50"/>
        <v>YES</v>
      </c>
      <c r="AT179" s="181">
        <f>'Indicator Date hidden2'!BB178</f>
        <v>0.20408163265306123</v>
      </c>
      <c r="AU179" s="187"/>
    </row>
    <row r="180" spans="1:47" ht="15.75" thickBot="1" x14ac:dyDescent="0.3">
      <c r="A180" s="130" t="s">
        <v>332</v>
      </c>
      <c r="B180" s="47" t="s">
        <v>331</v>
      </c>
      <c r="C180" s="158">
        <f>'Hazard &amp; Exposure'!AO179</f>
        <v>8.6</v>
      </c>
      <c r="D180" s="157">
        <f>'Hazard &amp; Exposure'!AP179</f>
        <v>6.4</v>
      </c>
      <c r="E180" s="157">
        <f>'Hazard &amp; Exposure'!AQ179</f>
        <v>0</v>
      </c>
      <c r="F180" s="157">
        <f>'Hazard &amp; Exposure'!AR179</f>
        <v>0</v>
      </c>
      <c r="G180" s="157">
        <f>'Hazard &amp; Exposure'!AU179</f>
        <v>4.5999999999999996</v>
      </c>
      <c r="H180" s="43">
        <f>'Hazard &amp; Exposure'!AV179</f>
        <v>4.9000000000000004</v>
      </c>
      <c r="I180" s="157">
        <f>'Hazard &amp; Exposure'!AY179</f>
        <v>2.2999999999999998</v>
      </c>
      <c r="J180" s="157">
        <f>'Hazard &amp; Exposure'!BB179</f>
        <v>0</v>
      </c>
      <c r="K180" s="43">
        <f>'Hazard &amp; Exposure'!BC179</f>
        <v>1.6</v>
      </c>
      <c r="L180" s="44">
        <f t="shared" si="45"/>
        <v>3.4</v>
      </c>
      <c r="M180" s="43">
        <f>'Hazard &amp; Exposure'!BD179</f>
        <v>2.6</v>
      </c>
      <c r="N180" s="44">
        <f t="shared" si="40"/>
        <v>2.8</v>
      </c>
      <c r="O180" s="155">
        <f>Vulnerability!E179</f>
        <v>4</v>
      </c>
      <c r="P180" s="153" t="str">
        <f>Vulnerability!H179</f>
        <v>x</v>
      </c>
      <c r="Q180" s="153">
        <f>Vulnerability!M179</f>
        <v>0.1</v>
      </c>
      <c r="R180" s="43">
        <f>Vulnerability!N179</f>
        <v>2.7</v>
      </c>
      <c r="S180" s="153">
        <f>Vulnerability!S179</f>
        <v>0</v>
      </c>
      <c r="T180" s="152">
        <f>Vulnerability!W179</f>
        <v>1.1000000000000001</v>
      </c>
      <c r="U180" s="152">
        <f>Vulnerability!Z179</f>
        <v>3.9</v>
      </c>
      <c r="V180" s="152">
        <f>Vulnerability!AC179</f>
        <v>0</v>
      </c>
      <c r="W180" s="152">
        <f>Vulnerability!AI179</f>
        <v>2.1</v>
      </c>
      <c r="X180" s="153">
        <f>Vulnerability!AJ179</f>
        <v>1.9</v>
      </c>
      <c r="Y180" s="43">
        <f>Vulnerability!AK179</f>
        <v>1</v>
      </c>
      <c r="Z180" s="44">
        <f t="shared" si="46"/>
        <v>1.9</v>
      </c>
      <c r="AA180" s="43">
        <f>Vulnerability!AN179</f>
        <v>5</v>
      </c>
      <c r="AB180" s="44">
        <f t="shared" si="41"/>
        <v>3.6</v>
      </c>
      <c r="AC180" s="168" t="str">
        <f>'Lack of Coping Capacity'!D179</f>
        <v>x</v>
      </c>
      <c r="AD180" s="151">
        <f>'Lack of Coping Capacity'!G179</f>
        <v>7.7</v>
      </c>
      <c r="AE180" s="43">
        <f>'Lack of Coping Capacity'!H179</f>
        <v>7.7</v>
      </c>
      <c r="AF180" s="151">
        <f>'Lack of Coping Capacity'!M179</f>
        <v>2.7</v>
      </c>
      <c r="AG180" s="151">
        <f>'Lack of Coping Capacity'!R179</f>
        <v>7.2</v>
      </c>
      <c r="AH180" s="151">
        <f>'Lack of Coping Capacity'!W179</f>
        <v>2.8</v>
      </c>
      <c r="AI180" s="43">
        <f>'Lack of Coping Capacity'!X179</f>
        <v>4.2</v>
      </c>
      <c r="AJ180" s="44">
        <f t="shared" si="47"/>
        <v>6.3</v>
      </c>
      <c r="AK180" s="43">
        <f>'Lack of Coping Capacity'!Y179</f>
        <v>1.6</v>
      </c>
      <c r="AL180" s="44">
        <f t="shared" si="44"/>
        <v>4.3</v>
      </c>
      <c r="AM180" s="160">
        <f t="shared" si="42"/>
        <v>3.5</v>
      </c>
      <c r="AN180" s="186" t="str">
        <f t="shared" si="43"/>
        <v>Medium</v>
      </c>
      <c r="AO180" s="179">
        <f t="shared" si="48"/>
        <v>112</v>
      </c>
      <c r="AP180" s="182">
        <f>VLOOKUP($B180,'Lack of Reliability Index'!$A$2:$H$192,8,FALSE)</f>
        <v>5.6455284552845528</v>
      </c>
      <c r="AQ180" s="51">
        <f>'Imputed and missing data hidden'!BA178</f>
        <v>8</v>
      </c>
      <c r="AR180" s="180">
        <f t="shared" si="49"/>
        <v>0.15686274509803921</v>
      </c>
      <c r="AS180" s="51" t="str">
        <f t="shared" si="50"/>
        <v/>
      </c>
      <c r="AT180" s="181">
        <f>'Indicator Date hidden2'!BB179</f>
        <v>0.65853658536585369</v>
      </c>
      <c r="AU180" s="187"/>
    </row>
    <row r="181" spans="1:47" ht="15.75" thickBot="1" x14ac:dyDescent="0.3">
      <c r="A181" s="130" t="s">
        <v>334</v>
      </c>
      <c r="B181" s="47" t="s">
        <v>333</v>
      </c>
      <c r="C181" s="158">
        <f>'Hazard &amp; Exposure'!AO180</f>
        <v>0.1</v>
      </c>
      <c r="D181" s="157">
        <f>'Hazard &amp; Exposure'!AP180</f>
        <v>0.1</v>
      </c>
      <c r="E181" s="157">
        <f>'Hazard &amp; Exposure'!AQ180</f>
        <v>8.3000000000000007</v>
      </c>
      <c r="F181" s="157">
        <f>'Hazard &amp; Exposure'!AR180</f>
        <v>0.1</v>
      </c>
      <c r="G181" s="157">
        <f>'Hazard &amp; Exposure'!AU180</f>
        <v>0.5</v>
      </c>
      <c r="H181" s="43">
        <f>'Hazard &amp; Exposure'!AV180</f>
        <v>2.8</v>
      </c>
      <c r="I181" s="157">
        <f>'Hazard &amp; Exposure'!AY180</f>
        <v>0.1</v>
      </c>
      <c r="J181" s="157">
        <f>'Hazard &amp; Exposure'!BB180</f>
        <v>0</v>
      </c>
      <c r="K181" s="43">
        <f>'Hazard &amp; Exposure'!BC180</f>
        <v>0.1</v>
      </c>
      <c r="L181" s="44">
        <f t="shared" si="45"/>
        <v>1.5</v>
      </c>
      <c r="M181" s="43">
        <f>'Hazard &amp; Exposure'!BD180</f>
        <v>3.3</v>
      </c>
      <c r="N181" s="44">
        <f t="shared" si="40"/>
        <v>2.9</v>
      </c>
      <c r="O181" s="155">
        <f>Vulnerability!E180</f>
        <v>5.9</v>
      </c>
      <c r="P181" s="153" t="str">
        <f>Vulnerability!H180</f>
        <v>x</v>
      </c>
      <c r="Q181" s="153">
        <f>Vulnerability!M180</f>
        <v>10</v>
      </c>
      <c r="R181" s="43">
        <f>Vulnerability!N180</f>
        <v>7.3</v>
      </c>
      <c r="S181" s="153">
        <f>Vulnerability!S180</f>
        <v>0</v>
      </c>
      <c r="T181" s="152">
        <f>Vulnerability!W180</f>
        <v>3.8</v>
      </c>
      <c r="U181" s="152">
        <f>Vulnerability!Z180</f>
        <v>1.2</v>
      </c>
      <c r="V181" s="152">
        <f>Vulnerability!AC180</f>
        <v>0</v>
      </c>
      <c r="W181" s="152">
        <f>Vulnerability!AI180</f>
        <v>4.4000000000000004</v>
      </c>
      <c r="X181" s="153">
        <f>Vulnerability!AJ180</f>
        <v>2.5</v>
      </c>
      <c r="Y181" s="43">
        <f>Vulnerability!AK180</f>
        <v>1.3</v>
      </c>
      <c r="Z181" s="44">
        <f t="shared" si="46"/>
        <v>5</v>
      </c>
      <c r="AA181" s="43">
        <f>Vulnerability!AN180</f>
        <v>4.0999999999999996</v>
      </c>
      <c r="AB181" s="44">
        <f t="shared" si="41"/>
        <v>4.5999999999999996</v>
      </c>
      <c r="AC181" s="168" t="str">
        <f>'Lack of Coping Capacity'!D180</f>
        <v>x</v>
      </c>
      <c r="AD181" s="151">
        <f>'Lack of Coping Capacity'!G180</f>
        <v>6.9</v>
      </c>
      <c r="AE181" s="43">
        <f>'Lack of Coping Capacity'!H180</f>
        <v>6.9</v>
      </c>
      <c r="AF181" s="151">
        <f>'Lack of Coping Capacity'!M180</f>
        <v>4</v>
      </c>
      <c r="AG181" s="151">
        <f>'Lack of Coping Capacity'!R180</f>
        <v>0.8</v>
      </c>
      <c r="AH181" s="151">
        <f>'Lack of Coping Capacity'!W180</f>
        <v>5.5</v>
      </c>
      <c r="AI181" s="43">
        <f>'Lack of Coping Capacity'!X180</f>
        <v>3.4</v>
      </c>
      <c r="AJ181" s="44">
        <f t="shared" si="47"/>
        <v>5.4</v>
      </c>
      <c r="AK181" s="43">
        <f>'Lack of Coping Capacity'!Y180</f>
        <v>4.5999999999999996</v>
      </c>
      <c r="AL181" s="44">
        <f t="shared" si="44"/>
        <v>5</v>
      </c>
      <c r="AM181" s="160">
        <f t="shared" si="42"/>
        <v>4.0999999999999996</v>
      </c>
      <c r="AN181" s="186" t="str">
        <f t="shared" si="43"/>
        <v>Medium</v>
      </c>
      <c r="AO181" s="179">
        <f t="shared" si="48"/>
        <v>82</v>
      </c>
      <c r="AP181" s="182">
        <f>VLOOKUP($B181,'Lack of Reliability Index'!$A$2:$H$192,8,FALSE)</f>
        <v>6.5945945945945947</v>
      </c>
      <c r="AQ181" s="51">
        <f>'Imputed and missing data hidden'!BA179</f>
        <v>15</v>
      </c>
      <c r="AR181" s="180">
        <f t="shared" si="49"/>
        <v>0.29411764705882354</v>
      </c>
      <c r="AS181" s="51" t="str">
        <f t="shared" si="50"/>
        <v/>
      </c>
      <c r="AT181" s="181">
        <f>'Indicator Date hidden2'!BB180</f>
        <v>0.48648648648648651</v>
      </c>
      <c r="AU181" s="187"/>
    </row>
    <row r="182" spans="1:47" ht="15.75" thickBot="1" x14ac:dyDescent="0.3">
      <c r="A182" s="130" t="s">
        <v>336</v>
      </c>
      <c r="B182" s="47" t="s">
        <v>335</v>
      </c>
      <c r="C182" s="158">
        <f>'Hazard &amp; Exposure'!AO181</f>
        <v>4.5</v>
      </c>
      <c r="D182" s="157">
        <f>'Hazard &amp; Exposure'!AP181</f>
        <v>5.0999999999999996</v>
      </c>
      <c r="E182" s="157">
        <f>'Hazard &amp; Exposure'!AQ181</f>
        <v>0</v>
      </c>
      <c r="F182" s="157">
        <f>'Hazard &amp; Exposure'!AR181</f>
        <v>0</v>
      </c>
      <c r="G182" s="157">
        <f>'Hazard &amp; Exposure'!AU181</f>
        <v>5.3</v>
      </c>
      <c r="H182" s="43">
        <f>'Hazard &amp; Exposure'!AV181</f>
        <v>3.3</v>
      </c>
      <c r="I182" s="157">
        <f>'Hazard &amp; Exposure'!AY181</f>
        <v>9.4</v>
      </c>
      <c r="J182" s="157">
        <f>'Hazard &amp; Exposure'!BB181</f>
        <v>0</v>
      </c>
      <c r="K182" s="43">
        <f>'Hazard &amp; Exposure'!BC181</f>
        <v>6.6</v>
      </c>
      <c r="L182" s="44">
        <f t="shared" si="45"/>
        <v>5.2</v>
      </c>
      <c r="M182" s="43">
        <f>'Hazard &amp; Exposure'!BD181</f>
        <v>7.3</v>
      </c>
      <c r="N182" s="44">
        <f t="shared" si="40"/>
        <v>6.9</v>
      </c>
      <c r="O182" s="155">
        <f>Vulnerability!E181</f>
        <v>8.5</v>
      </c>
      <c r="P182" s="153">
        <f>Vulnerability!H181</f>
        <v>5.7</v>
      </c>
      <c r="Q182" s="153">
        <f>Vulnerability!M181</f>
        <v>3.1</v>
      </c>
      <c r="R182" s="43">
        <f>Vulnerability!N181</f>
        <v>6.5</v>
      </c>
      <c r="S182" s="153">
        <f>Vulnerability!S181</f>
        <v>8.8000000000000007</v>
      </c>
      <c r="T182" s="152">
        <f>Vulnerability!W181</f>
        <v>6.2</v>
      </c>
      <c r="U182" s="152">
        <f>Vulnerability!Z181</f>
        <v>3.2</v>
      </c>
      <c r="V182" s="152">
        <f>Vulnerability!AC181</f>
        <v>0</v>
      </c>
      <c r="W182" s="152">
        <f>Vulnerability!AI181</f>
        <v>7.7</v>
      </c>
      <c r="X182" s="153">
        <f>Vulnerability!AJ181</f>
        <v>4.9000000000000004</v>
      </c>
      <c r="Y182" s="43">
        <f>Vulnerability!AK181</f>
        <v>7.3</v>
      </c>
      <c r="Z182" s="44">
        <f t="shared" si="46"/>
        <v>6.9</v>
      </c>
      <c r="AA182" s="43">
        <f>Vulnerability!AN181</f>
        <v>5.3</v>
      </c>
      <c r="AB182" s="44">
        <f t="shared" si="41"/>
        <v>6.2</v>
      </c>
      <c r="AC182" s="168" t="str">
        <f>'Lack of Coping Capacity'!D181</f>
        <v>x</v>
      </c>
      <c r="AD182" s="151">
        <f>'Lack of Coping Capacity'!G181</f>
        <v>6.8</v>
      </c>
      <c r="AE182" s="43">
        <f>'Lack of Coping Capacity'!H181</f>
        <v>6.8</v>
      </c>
      <c r="AF182" s="151">
        <f>'Lack of Coping Capacity'!M181</f>
        <v>7</v>
      </c>
      <c r="AG182" s="151">
        <f>'Lack of Coping Capacity'!R181</f>
        <v>7</v>
      </c>
      <c r="AH182" s="151">
        <f>'Lack of Coping Capacity'!W181</f>
        <v>6.9</v>
      </c>
      <c r="AI182" s="43">
        <f>'Lack of Coping Capacity'!X181</f>
        <v>7</v>
      </c>
      <c r="AJ182" s="44">
        <f t="shared" si="47"/>
        <v>6.9</v>
      </c>
      <c r="AK182" s="43">
        <f>'Lack of Coping Capacity'!Y181</f>
        <v>4.2</v>
      </c>
      <c r="AL182" s="44">
        <f t="shared" si="44"/>
        <v>5.7</v>
      </c>
      <c r="AM182" s="160">
        <f t="shared" si="42"/>
        <v>6.2</v>
      </c>
      <c r="AN182" s="186" t="str">
        <f t="shared" si="43"/>
        <v>High</v>
      </c>
      <c r="AO182" s="179">
        <f t="shared" si="48"/>
        <v>10</v>
      </c>
      <c r="AP182" s="182">
        <f>VLOOKUP($B182,'Lack of Reliability Index'!$A$2:$H$192,8,FALSE)</f>
        <v>2.1866666666666656</v>
      </c>
      <c r="AQ182" s="51">
        <f>'Imputed and missing data hidden'!BA180</f>
        <v>1</v>
      </c>
      <c r="AR182" s="180">
        <f t="shared" si="49"/>
        <v>1.9607843137254902E-2</v>
      </c>
      <c r="AS182" s="51" t="str">
        <f t="shared" si="50"/>
        <v/>
      </c>
      <c r="AT182" s="181">
        <f>'Indicator Date hidden2'!BB181</f>
        <v>0.36</v>
      </c>
      <c r="AU182" s="187"/>
    </row>
    <row r="183" spans="1:47" ht="15.75" thickBot="1" x14ac:dyDescent="0.3">
      <c r="A183" s="130" t="s">
        <v>338</v>
      </c>
      <c r="B183" s="47" t="s">
        <v>337</v>
      </c>
      <c r="C183" s="158">
        <f>'Hazard &amp; Exposure'!AO182</f>
        <v>2.7</v>
      </c>
      <c r="D183" s="157">
        <f>'Hazard &amp; Exposure'!AP182</f>
        <v>7.1</v>
      </c>
      <c r="E183" s="157">
        <f>'Hazard &amp; Exposure'!AQ182</f>
        <v>0</v>
      </c>
      <c r="F183" s="157">
        <f>'Hazard &amp; Exposure'!AR182</f>
        <v>0</v>
      </c>
      <c r="G183" s="157">
        <f>'Hazard &amp; Exposure'!AU182</f>
        <v>3.3</v>
      </c>
      <c r="H183" s="43">
        <f>'Hazard &amp; Exposure'!AV182</f>
        <v>3.1</v>
      </c>
      <c r="I183" s="157">
        <f>'Hazard &amp; Exposure'!AY182</f>
        <v>10</v>
      </c>
      <c r="J183" s="157">
        <f>'Hazard &amp; Exposure'!BB182</f>
        <v>9</v>
      </c>
      <c r="K183" s="43">
        <f>'Hazard &amp; Exposure'!BC182</f>
        <v>9</v>
      </c>
      <c r="L183" s="44">
        <f t="shared" si="45"/>
        <v>7</v>
      </c>
      <c r="M183" s="43">
        <f>'Hazard &amp; Exposure'!BD182</f>
        <v>2.7</v>
      </c>
      <c r="N183" s="44">
        <f t="shared" si="40"/>
        <v>4.0999999999999996</v>
      </c>
      <c r="O183" s="155">
        <f>Vulnerability!E182</f>
        <v>1.9</v>
      </c>
      <c r="P183" s="153">
        <f>Vulnerability!H182</f>
        <v>1.9</v>
      </c>
      <c r="Q183" s="153">
        <f>Vulnerability!M182</f>
        <v>1.2</v>
      </c>
      <c r="R183" s="43">
        <f>Vulnerability!N182</f>
        <v>1.7</v>
      </c>
      <c r="S183" s="153">
        <f>Vulnerability!S182</f>
        <v>8.1</v>
      </c>
      <c r="T183" s="152">
        <f>Vulnerability!W182</f>
        <v>1.7</v>
      </c>
      <c r="U183" s="152">
        <f>Vulnerability!Z182</f>
        <v>0.7</v>
      </c>
      <c r="V183" s="152">
        <f>Vulnerability!AC182</f>
        <v>0</v>
      </c>
      <c r="W183" s="152">
        <f>Vulnerability!AI182</f>
        <v>2.6</v>
      </c>
      <c r="X183" s="153">
        <f>Vulnerability!AJ182</f>
        <v>1.3</v>
      </c>
      <c r="Y183" s="43">
        <f>Vulnerability!AK182</f>
        <v>5.7</v>
      </c>
      <c r="Z183" s="44">
        <f t="shared" si="46"/>
        <v>4</v>
      </c>
      <c r="AA183" s="43">
        <f>Vulnerability!AN182</f>
        <v>3.8</v>
      </c>
      <c r="AB183" s="44">
        <f t="shared" si="41"/>
        <v>3.9</v>
      </c>
      <c r="AC183" s="168" t="str">
        <f>'Lack of Coping Capacity'!D182</f>
        <v>x</v>
      </c>
      <c r="AD183" s="151">
        <f>'Lack of Coping Capacity'!G182</f>
        <v>6.6</v>
      </c>
      <c r="AE183" s="43">
        <f>'Lack of Coping Capacity'!H182</f>
        <v>6.6</v>
      </c>
      <c r="AF183" s="151">
        <f>'Lack of Coping Capacity'!M182</f>
        <v>2.2000000000000002</v>
      </c>
      <c r="AG183" s="151">
        <f>'Lack of Coping Capacity'!R182</f>
        <v>1.3</v>
      </c>
      <c r="AH183" s="151">
        <f>'Lack of Coping Capacity'!W182</f>
        <v>5</v>
      </c>
      <c r="AI183" s="43">
        <f>'Lack of Coping Capacity'!X182</f>
        <v>2.8</v>
      </c>
      <c r="AJ183" s="44">
        <f t="shared" si="47"/>
        <v>5</v>
      </c>
      <c r="AK183" s="43">
        <f>'Lack of Coping Capacity'!Y182</f>
        <v>5.0999999999999996</v>
      </c>
      <c r="AL183" s="44">
        <f t="shared" si="44"/>
        <v>5.0999999999999996</v>
      </c>
      <c r="AM183" s="160">
        <f t="shared" si="42"/>
        <v>4.3</v>
      </c>
      <c r="AN183" s="186" t="str">
        <f t="shared" si="43"/>
        <v>Medium</v>
      </c>
      <c r="AO183" s="179">
        <f t="shared" si="48"/>
        <v>72</v>
      </c>
      <c r="AP183" s="182">
        <f>VLOOKUP($B183,'Lack of Reliability Index'!$A$2:$H$192,8,FALSE)</f>
        <v>2.3888888888888884</v>
      </c>
      <c r="AQ183" s="51">
        <f>'Imputed and missing data hidden'!BA181</f>
        <v>3</v>
      </c>
      <c r="AR183" s="180">
        <f t="shared" si="49"/>
        <v>5.8823529411764705E-2</v>
      </c>
      <c r="AS183" s="51" t="str">
        <f t="shared" si="50"/>
        <v>YES</v>
      </c>
      <c r="AT183" s="181">
        <f>'Indicator Date hidden2'!BB182</f>
        <v>0.20833333333333334</v>
      </c>
      <c r="AU183" s="187"/>
    </row>
    <row r="184" spans="1:47" ht="15.75" thickBot="1" x14ac:dyDescent="0.3">
      <c r="A184" s="130" t="s">
        <v>340</v>
      </c>
      <c r="B184" s="47" t="s">
        <v>339</v>
      </c>
      <c r="C184" s="158">
        <f>'Hazard &amp; Exposure'!AO183</f>
        <v>9</v>
      </c>
      <c r="D184" s="157">
        <f>'Hazard &amp; Exposure'!AP183</f>
        <v>3.8</v>
      </c>
      <c r="E184" s="157">
        <f>'Hazard &amp; Exposure'!AQ183</f>
        <v>7</v>
      </c>
      <c r="F184" s="157">
        <f>'Hazard &amp; Exposure'!AR183</f>
        <v>1.8</v>
      </c>
      <c r="G184" s="157">
        <f>'Hazard &amp; Exposure'!AU183</f>
        <v>4.0999999999999996</v>
      </c>
      <c r="H184" s="43">
        <f>'Hazard &amp; Exposure'!AV183</f>
        <v>5.8</v>
      </c>
      <c r="I184" s="157">
        <f>'Hazard &amp; Exposure'!AY183</f>
        <v>0.1</v>
      </c>
      <c r="J184" s="157">
        <f>'Hazard &amp; Exposure'!BB183</f>
        <v>0</v>
      </c>
      <c r="K184" s="43">
        <f>'Hazard &amp; Exposure'!BC183</f>
        <v>0.1</v>
      </c>
      <c r="L184" s="44">
        <f t="shared" si="45"/>
        <v>3.5</v>
      </c>
      <c r="M184" s="43">
        <f>'Hazard &amp; Exposure'!BD183</f>
        <v>3.9</v>
      </c>
      <c r="N184" s="44">
        <f t="shared" si="40"/>
        <v>3.8</v>
      </c>
      <c r="O184" s="155">
        <f>Vulnerability!E183</f>
        <v>1.7</v>
      </c>
      <c r="P184" s="153">
        <f>Vulnerability!H183</f>
        <v>3.1</v>
      </c>
      <c r="Q184" s="153">
        <f>Vulnerability!M183</f>
        <v>0</v>
      </c>
      <c r="R184" s="43">
        <f>Vulnerability!N183</f>
        <v>1.6</v>
      </c>
      <c r="S184" s="153">
        <f>Vulnerability!S183</f>
        <v>0.9</v>
      </c>
      <c r="T184" s="152">
        <f>Vulnerability!W183</f>
        <v>0</v>
      </c>
      <c r="U184" s="152">
        <f>Vulnerability!Z183</f>
        <v>0.6</v>
      </c>
      <c r="V184" s="152">
        <f>Vulnerability!AC183</f>
        <v>0</v>
      </c>
      <c r="W184" s="152">
        <f>Vulnerability!AI183</f>
        <v>1.8</v>
      </c>
      <c r="X184" s="153">
        <f>Vulnerability!AJ183</f>
        <v>0.6</v>
      </c>
      <c r="Y184" s="43">
        <f>Vulnerability!AK183</f>
        <v>0.8</v>
      </c>
      <c r="Z184" s="44">
        <f t="shared" si="46"/>
        <v>1.2</v>
      </c>
      <c r="AA184" s="43">
        <f>Vulnerability!AN183</f>
        <v>4.5999999999999996</v>
      </c>
      <c r="AB184" s="44">
        <f t="shared" si="41"/>
        <v>3.1</v>
      </c>
      <c r="AC184" s="168">
        <f>'Lack of Coping Capacity'!D183</f>
        <v>2.1</v>
      </c>
      <c r="AD184" s="151">
        <f>'Lack of Coping Capacity'!G183</f>
        <v>2.6</v>
      </c>
      <c r="AE184" s="43">
        <f>'Lack of Coping Capacity'!H183</f>
        <v>2.4</v>
      </c>
      <c r="AF184" s="151">
        <f>'Lack of Coping Capacity'!M183</f>
        <v>0.6</v>
      </c>
      <c r="AG184" s="151">
        <f>'Lack of Coping Capacity'!R183</f>
        <v>1.9</v>
      </c>
      <c r="AH184" s="151">
        <f>'Lack of Coping Capacity'!W183</f>
        <v>1.4</v>
      </c>
      <c r="AI184" s="43">
        <f>'Lack of Coping Capacity'!X183</f>
        <v>1.3</v>
      </c>
      <c r="AJ184" s="44">
        <f t="shared" si="47"/>
        <v>1.9</v>
      </c>
      <c r="AK184" s="43">
        <f>'Lack of Coping Capacity'!Y183</f>
        <v>0.3</v>
      </c>
      <c r="AL184" s="44">
        <f t="shared" si="44"/>
        <v>1.1000000000000001</v>
      </c>
      <c r="AM184" s="160">
        <f t="shared" si="42"/>
        <v>2.2999999999999998</v>
      </c>
      <c r="AN184" s="186" t="str">
        <f t="shared" si="43"/>
        <v>Low</v>
      </c>
      <c r="AO184" s="179">
        <f t="shared" si="48"/>
        <v>169</v>
      </c>
      <c r="AP184" s="182">
        <f>VLOOKUP($B184,'Lack of Reliability Index'!$A$2:$H$192,8,FALSE)</f>
        <v>3.2761904761904761</v>
      </c>
      <c r="AQ184" s="51">
        <f>'Imputed and missing data hidden'!BA182</f>
        <v>8</v>
      </c>
      <c r="AR184" s="180">
        <f t="shared" si="49"/>
        <v>0.15686274509803921</v>
      </c>
      <c r="AS184" s="51" t="str">
        <f t="shared" si="50"/>
        <v/>
      </c>
      <c r="AT184" s="181">
        <f>'Indicator Date hidden2'!BB183</f>
        <v>0.21428571428571427</v>
      </c>
      <c r="AU184" s="187"/>
    </row>
    <row r="185" spans="1:47" ht="15.75" thickBot="1" x14ac:dyDescent="0.3">
      <c r="A185" s="130" t="s">
        <v>851</v>
      </c>
      <c r="B185" s="47" t="s">
        <v>341</v>
      </c>
      <c r="C185" s="158">
        <f>'Hazard &amp; Exposure'!AO184</f>
        <v>0.1</v>
      </c>
      <c r="D185" s="157">
        <f>'Hazard &amp; Exposure'!AP184</f>
        <v>4.8</v>
      </c>
      <c r="E185" s="157">
        <f>'Hazard &amp; Exposure'!AQ184</f>
        <v>4.9000000000000004</v>
      </c>
      <c r="F185" s="157">
        <f>'Hazard &amp; Exposure'!AR184</f>
        <v>0</v>
      </c>
      <c r="G185" s="157">
        <f>'Hazard &amp; Exposure'!AU184</f>
        <v>0.5</v>
      </c>
      <c r="H185" s="43">
        <f>'Hazard &amp; Exposure'!AV184</f>
        <v>2.4</v>
      </c>
      <c r="I185" s="157">
        <f>'Hazard &amp; Exposure'!AY184</f>
        <v>4.0999999999999996</v>
      </c>
      <c r="J185" s="157">
        <f>'Hazard &amp; Exposure'!BB184</f>
        <v>0</v>
      </c>
      <c r="K185" s="43">
        <f>'Hazard &amp; Exposure'!BC184</f>
        <v>2.9</v>
      </c>
      <c r="L185" s="44">
        <f t="shared" si="45"/>
        <v>2.7</v>
      </c>
      <c r="M185" s="43">
        <f>'Hazard &amp; Exposure'!BD184</f>
        <v>2</v>
      </c>
      <c r="N185" s="44">
        <f t="shared" si="40"/>
        <v>2.2000000000000002</v>
      </c>
      <c r="O185" s="155">
        <f>Vulnerability!E184</f>
        <v>0.6</v>
      </c>
      <c r="P185" s="153">
        <f>Vulnerability!H184</f>
        <v>1.8</v>
      </c>
      <c r="Q185" s="153">
        <f>Vulnerability!M184</f>
        <v>0</v>
      </c>
      <c r="R185" s="43">
        <f>Vulnerability!N184</f>
        <v>0.8</v>
      </c>
      <c r="S185" s="153">
        <f>Vulnerability!S184</f>
        <v>5.4</v>
      </c>
      <c r="T185" s="152">
        <f>Vulnerability!W184</f>
        <v>0.4</v>
      </c>
      <c r="U185" s="152">
        <f>Vulnerability!Z184</f>
        <v>0.3</v>
      </c>
      <c r="V185" s="152">
        <f>Vulnerability!AC184</f>
        <v>0</v>
      </c>
      <c r="W185" s="152">
        <f>Vulnerability!AI184</f>
        <v>0.9</v>
      </c>
      <c r="X185" s="153">
        <f>Vulnerability!AJ184</f>
        <v>0.4</v>
      </c>
      <c r="Y185" s="43">
        <f>Vulnerability!AK184</f>
        <v>3.3</v>
      </c>
      <c r="Z185" s="44">
        <f t="shared" si="46"/>
        <v>2.1</v>
      </c>
      <c r="AA185" s="43">
        <f>Vulnerability!AN184</f>
        <v>5.2</v>
      </c>
      <c r="AB185" s="44">
        <f t="shared" si="41"/>
        <v>3.8</v>
      </c>
      <c r="AC185" s="168">
        <f>'Lack of Coping Capacity'!D184</f>
        <v>2.1</v>
      </c>
      <c r="AD185" s="151">
        <f>'Lack of Coping Capacity'!G184</f>
        <v>1.8</v>
      </c>
      <c r="AE185" s="43">
        <f>'Lack of Coping Capacity'!H184</f>
        <v>2</v>
      </c>
      <c r="AF185" s="151">
        <f>'Lack of Coping Capacity'!M184</f>
        <v>1.6</v>
      </c>
      <c r="AG185" s="151">
        <f>'Lack of Coping Capacity'!R184</f>
        <v>0</v>
      </c>
      <c r="AH185" s="151">
        <f>'Lack of Coping Capacity'!W184</f>
        <v>1.2</v>
      </c>
      <c r="AI185" s="43">
        <f>'Lack of Coping Capacity'!X184</f>
        <v>0.9</v>
      </c>
      <c r="AJ185" s="44">
        <f t="shared" si="47"/>
        <v>1.5</v>
      </c>
      <c r="AK185" s="43">
        <f>'Lack of Coping Capacity'!Y184</f>
        <v>1.1000000000000001</v>
      </c>
      <c r="AL185" s="44">
        <f t="shared" si="44"/>
        <v>1.3</v>
      </c>
      <c r="AM185" s="160">
        <f t="shared" si="42"/>
        <v>2.2000000000000002</v>
      </c>
      <c r="AN185" s="186" t="str">
        <f t="shared" si="43"/>
        <v>Low</v>
      </c>
      <c r="AO185" s="179">
        <f t="shared" si="48"/>
        <v>174</v>
      </c>
      <c r="AP185" s="182">
        <f>VLOOKUP($B185,'Lack of Reliability Index'!$A$2:$H$192,8,FALSE)</f>
        <v>2.2814814814814808</v>
      </c>
      <c r="AQ185" s="51">
        <f>'Imputed and missing data hidden'!BA183</f>
        <v>5</v>
      </c>
      <c r="AR185" s="180">
        <f t="shared" si="49"/>
        <v>9.8039215686274508E-2</v>
      </c>
      <c r="AS185" s="51" t="str">
        <f t="shared" si="50"/>
        <v/>
      </c>
      <c r="AT185" s="181">
        <f>'Indicator Date hidden2'!BB184</f>
        <v>0.17777777777777778</v>
      </c>
      <c r="AU185" s="187"/>
    </row>
    <row r="186" spans="1:47" ht="15.75" thickBot="1" x14ac:dyDescent="0.3">
      <c r="A186" s="130" t="s">
        <v>343</v>
      </c>
      <c r="B186" s="47" t="s">
        <v>342</v>
      </c>
      <c r="C186" s="158">
        <f>'Hazard &amp; Exposure'!AO185</f>
        <v>7.9</v>
      </c>
      <c r="D186" s="157">
        <f>'Hazard &amp; Exposure'!AP185</f>
        <v>6.4</v>
      </c>
      <c r="E186" s="157">
        <f>'Hazard &amp; Exposure'!AQ185</f>
        <v>7.9</v>
      </c>
      <c r="F186" s="157">
        <f>'Hazard &amp; Exposure'!AR185</f>
        <v>7.6</v>
      </c>
      <c r="G186" s="157">
        <f>'Hazard &amp; Exposure'!AU185</f>
        <v>4.5</v>
      </c>
      <c r="H186" s="43">
        <f>'Hazard &amp; Exposure'!AV185</f>
        <v>7</v>
      </c>
      <c r="I186" s="157">
        <f>'Hazard &amp; Exposure'!AY185</f>
        <v>9.4</v>
      </c>
      <c r="J186" s="157">
        <f>'Hazard &amp; Exposure'!BB185</f>
        <v>0</v>
      </c>
      <c r="K186" s="43">
        <f>'Hazard &amp; Exposure'!BC185</f>
        <v>6.6</v>
      </c>
      <c r="L186" s="44">
        <f t="shared" si="45"/>
        <v>6.8</v>
      </c>
      <c r="M186" s="43">
        <f>'Hazard &amp; Exposure'!BD185</f>
        <v>2.7</v>
      </c>
      <c r="N186" s="44">
        <f t="shared" si="40"/>
        <v>4</v>
      </c>
      <c r="O186" s="155">
        <f>Vulnerability!E185</f>
        <v>0.5</v>
      </c>
      <c r="P186" s="153">
        <f>Vulnerability!H185</f>
        <v>3.4</v>
      </c>
      <c r="Q186" s="153">
        <f>Vulnerability!M185</f>
        <v>0</v>
      </c>
      <c r="R186" s="43">
        <f>Vulnerability!N185</f>
        <v>1.1000000000000001</v>
      </c>
      <c r="S186" s="153">
        <f>Vulnerability!S185</f>
        <v>5.7</v>
      </c>
      <c r="T186" s="152">
        <f>Vulnerability!W185</f>
        <v>0.1</v>
      </c>
      <c r="U186" s="152">
        <f>Vulnerability!Z185</f>
        <v>0.3</v>
      </c>
      <c r="V186" s="152">
        <f>Vulnerability!AC185</f>
        <v>6.7</v>
      </c>
      <c r="W186" s="152">
        <f>Vulnerability!AI185</f>
        <v>0.2</v>
      </c>
      <c r="X186" s="153">
        <f>Vulnerability!AJ185</f>
        <v>2.4</v>
      </c>
      <c r="Y186" s="43">
        <f>Vulnerability!AK185</f>
        <v>4.2</v>
      </c>
      <c r="Z186" s="44">
        <f t="shared" si="46"/>
        <v>2.8</v>
      </c>
      <c r="AA186" s="43">
        <f>Vulnerability!AN185</f>
        <v>5.7</v>
      </c>
      <c r="AB186" s="44">
        <f t="shared" si="41"/>
        <v>4.4000000000000004</v>
      </c>
      <c r="AC186" s="168">
        <f>'Lack of Coping Capacity'!D185</f>
        <v>3</v>
      </c>
      <c r="AD186" s="151">
        <f>'Lack of Coping Capacity'!G185</f>
        <v>2.2999999999999998</v>
      </c>
      <c r="AE186" s="43">
        <f>'Lack of Coping Capacity'!H185</f>
        <v>2.7</v>
      </c>
      <c r="AF186" s="151">
        <f>'Lack of Coping Capacity'!M185</f>
        <v>2.1</v>
      </c>
      <c r="AG186" s="151">
        <f>'Lack of Coping Capacity'!R185</f>
        <v>1</v>
      </c>
      <c r="AH186" s="151">
        <f>'Lack of Coping Capacity'!W185</f>
        <v>1.5</v>
      </c>
      <c r="AI186" s="43">
        <f>'Lack of Coping Capacity'!X185</f>
        <v>1.5</v>
      </c>
      <c r="AJ186" s="44">
        <f t="shared" si="47"/>
        <v>2.1</v>
      </c>
      <c r="AK186" s="43">
        <f>'Lack of Coping Capacity'!Y185</f>
        <v>0</v>
      </c>
      <c r="AL186" s="44">
        <f t="shared" si="44"/>
        <v>1.1000000000000001</v>
      </c>
      <c r="AM186" s="160">
        <f t="shared" si="42"/>
        <v>2.7</v>
      </c>
      <c r="AN186" s="186" t="str">
        <f t="shared" si="43"/>
        <v>Low</v>
      </c>
      <c r="AO186" s="179">
        <f t="shared" si="48"/>
        <v>150</v>
      </c>
      <c r="AP186" s="182">
        <f>VLOOKUP($B186,'Lack of Reliability Index'!$A$2:$H$192,8,FALSE)</f>
        <v>3.1111111111111107</v>
      </c>
      <c r="AQ186" s="51">
        <f>'Imputed and missing data hidden'!BA184</f>
        <v>5</v>
      </c>
      <c r="AR186" s="180">
        <f t="shared" si="49"/>
        <v>9.8039215686274508E-2</v>
      </c>
      <c r="AS186" s="51" t="str">
        <f t="shared" si="50"/>
        <v/>
      </c>
      <c r="AT186" s="181">
        <f>'Indicator Date hidden2'!BB185</f>
        <v>0.33333333333333331</v>
      </c>
      <c r="AU186" s="187"/>
    </row>
    <row r="187" spans="1:47" ht="15.75" thickBot="1" x14ac:dyDescent="0.3">
      <c r="A187" s="130" t="s">
        <v>345</v>
      </c>
      <c r="B187" s="47" t="s">
        <v>344</v>
      </c>
      <c r="C187" s="158">
        <f>'Hazard &amp; Exposure'!AO186</f>
        <v>0.1</v>
      </c>
      <c r="D187" s="157">
        <f>'Hazard &amp; Exposure'!AP186</f>
        <v>3.9</v>
      </c>
      <c r="E187" s="157">
        <f>'Hazard &amp; Exposure'!AQ186</f>
        <v>0</v>
      </c>
      <c r="F187" s="157">
        <f>'Hazard &amp; Exposure'!AR186</f>
        <v>0</v>
      </c>
      <c r="G187" s="157">
        <f>'Hazard &amp; Exposure'!AU186</f>
        <v>1.8</v>
      </c>
      <c r="H187" s="43">
        <f>'Hazard &amp; Exposure'!AV186</f>
        <v>1.3</v>
      </c>
      <c r="I187" s="157">
        <f>'Hazard &amp; Exposure'!AY186</f>
        <v>0</v>
      </c>
      <c r="J187" s="157">
        <f>'Hazard &amp; Exposure'!BB186</f>
        <v>0</v>
      </c>
      <c r="K187" s="43">
        <f>'Hazard &amp; Exposure'!BC186</f>
        <v>0</v>
      </c>
      <c r="L187" s="44">
        <f t="shared" si="45"/>
        <v>0.7</v>
      </c>
      <c r="M187" s="43">
        <f>'Hazard &amp; Exposure'!BD186</f>
        <v>3.3</v>
      </c>
      <c r="N187" s="44">
        <f t="shared" si="40"/>
        <v>2.7</v>
      </c>
      <c r="O187" s="155">
        <f>Vulnerability!E186</f>
        <v>2.4</v>
      </c>
      <c r="P187" s="153">
        <f>Vulnerability!H186</f>
        <v>3.8</v>
      </c>
      <c r="Q187" s="153">
        <f>Vulnerability!M186</f>
        <v>0.1</v>
      </c>
      <c r="R187" s="43">
        <f>Vulnerability!N186</f>
        <v>2.2000000000000002</v>
      </c>
      <c r="S187" s="153">
        <f>Vulnerability!S186</f>
        <v>0.9</v>
      </c>
      <c r="T187" s="152">
        <f>Vulnerability!W186</f>
        <v>0.9</v>
      </c>
      <c r="U187" s="152">
        <f>Vulnerability!Z186</f>
        <v>0.9</v>
      </c>
      <c r="V187" s="152">
        <f>Vulnerability!AC186</f>
        <v>0.5</v>
      </c>
      <c r="W187" s="152">
        <f>Vulnerability!AI186</f>
        <v>1.7</v>
      </c>
      <c r="X187" s="153">
        <f>Vulnerability!AJ186</f>
        <v>1</v>
      </c>
      <c r="Y187" s="43">
        <f>Vulnerability!AK186</f>
        <v>1</v>
      </c>
      <c r="Z187" s="44">
        <f t="shared" si="46"/>
        <v>1.6</v>
      </c>
      <c r="AA187" s="43">
        <f>Vulnerability!AN186</f>
        <v>5.0999999999999996</v>
      </c>
      <c r="AB187" s="44">
        <f t="shared" si="41"/>
        <v>3.5</v>
      </c>
      <c r="AC187" s="168">
        <f>'Lack of Coping Capacity'!D186</f>
        <v>4</v>
      </c>
      <c r="AD187" s="151">
        <f>'Lack of Coping Capacity'!G186</f>
        <v>3.5</v>
      </c>
      <c r="AE187" s="43">
        <f>'Lack of Coping Capacity'!H186</f>
        <v>3.8</v>
      </c>
      <c r="AF187" s="151">
        <f>'Lack of Coping Capacity'!M186</f>
        <v>1.6</v>
      </c>
      <c r="AG187" s="151">
        <f>'Lack of Coping Capacity'!R186</f>
        <v>2.4</v>
      </c>
      <c r="AH187" s="151">
        <f>'Lack of Coping Capacity'!W186</f>
        <v>1.5</v>
      </c>
      <c r="AI187" s="43">
        <f>'Lack of Coping Capacity'!X186</f>
        <v>1.8</v>
      </c>
      <c r="AJ187" s="44">
        <f t="shared" si="47"/>
        <v>2.9</v>
      </c>
      <c r="AK187" s="43">
        <f>'Lack of Coping Capacity'!Y186</f>
        <v>1.3</v>
      </c>
      <c r="AL187" s="44">
        <f t="shared" si="44"/>
        <v>2.1</v>
      </c>
      <c r="AM187" s="160">
        <f t="shared" si="42"/>
        <v>2.7</v>
      </c>
      <c r="AN187" s="186" t="str">
        <f t="shared" si="43"/>
        <v>Low</v>
      </c>
      <c r="AO187" s="179">
        <f t="shared" si="48"/>
        <v>150</v>
      </c>
      <c r="AP187" s="182">
        <f>VLOOKUP($B187,'Lack of Reliability Index'!$A$2:$H$192,8,FALSE)</f>
        <v>2.4222222222222207</v>
      </c>
      <c r="AQ187" s="51">
        <f>'Imputed and missing data hidden'!BA185</f>
        <v>2</v>
      </c>
      <c r="AR187" s="180">
        <f t="shared" si="49"/>
        <v>3.9215686274509803E-2</v>
      </c>
      <c r="AS187" s="51" t="str">
        <f t="shared" si="50"/>
        <v/>
      </c>
      <c r="AT187" s="181">
        <f>'Indicator Date hidden2'!BB186</f>
        <v>0.35416666666666669</v>
      </c>
      <c r="AU187" s="187"/>
    </row>
    <row r="188" spans="1:47" ht="15.75" thickBot="1" x14ac:dyDescent="0.3">
      <c r="A188" s="130" t="s">
        <v>347</v>
      </c>
      <c r="B188" s="47" t="s">
        <v>346</v>
      </c>
      <c r="C188" s="158">
        <f>'Hazard &amp; Exposure'!AO187</f>
        <v>9.9</v>
      </c>
      <c r="D188" s="157">
        <f>'Hazard &amp; Exposure'!AP187</f>
        <v>6.3</v>
      </c>
      <c r="E188" s="157">
        <f>'Hazard &amp; Exposure'!AQ187</f>
        <v>0</v>
      </c>
      <c r="F188" s="157">
        <f>'Hazard &amp; Exposure'!AR187</f>
        <v>0</v>
      </c>
      <c r="G188" s="157">
        <f>'Hazard &amp; Exposure'!AU187</f>
        <v>6.6</v>
      </c>
      <c r="H188" s="43">
        <f>'Hazard &amp; Exposure'!AV187</f>
        <v>6.1</v>
      </c>
      <c r="I188" s="157">
        <f>'Hazard &amp; Exposure'!AY187</f>
        <v>5</v>
      </c>
      <c r="J188" s="157">
        <f>'Hazard &amp; Exposure'!BB187</f>
        <v>0</v>
      </c>
      <c r="K188" s="43">
        <f>'Hazard &amp; Exposure'!BC187</f>
        <v>3.5</v>
      </c>
      <c r="L188" s="44">
        <f t="shared" si="45"/>
        <v>4.9000000000000004</v>
      </c>
      <c r="M188" s="43">
        <f>'Hazard &amp; Exposure'!BD187</f>
        <v>3</v>
      </c>
      <c r="N188" s="44">
        <f t="shared" si="40"/>
        <v>3.5</v>
      </c>
      <c r="O188" s="155">
        <f>Vulnerability!E187</f>
        <v>4</v>
      </c>
      <c r="P188" s="153">
        <f>Vulnerability!H187</f>
        <v>3.8</v>
      </c>
      <c r="Q188" s="153">
        <f>Vulnerability!M187</f>
        <v>0.3</v>
      </c>
      <c r="R188" s="43">
        <f>Vulnerability!N187</f>
        <v>3</v>
      </c>
      <c r="S188" s="153">
        <f>Vulnerability!S187</f>
        <v>0</v>
      </c>
      <c r="T188" s="152">
        <f>Vulnerability!W187</f>
        <v>0.9</v>
      </c>
      <c r="U188" s="152">
        <f>Vulnerability!Z187</f>
        <v>1.5</v>
      </c>
      <c r="V188" s="152">
        <f>Vulnerability!AC187</f>
        <v>0</v>
      </c>
      <c r="W188" s="152">
        <f>Vulnerability!AI187</f>
        <v>2.4</v>
      </c>
      <c r="X188" s="153">
        <f>Vulnerability!AJ187</f>
        <v>1.2</v>
      </c>
      <c r="Y188" s="43">
        <f>Vulnerability!AK187</f>
        <v>0.6</v>
      </c>
      <c r="Z188" s="44">
        <f t="shared" si="46"/>
        <v>1.9</v>
      </c>
      <c r="AA188" s="43">
        <f>Vulnerability!AN187</f>
        <v>4.2</v>
      </c>
      <c r="AB188" s="44">
        <f t="shared" si="41"/>
        <v>3.1</v>
      </c>
      <c r="AC188" s="168">
        <f>'Lack of Coping Capacity'!D187</f>
        <v>2.6</v>
      </c>
      <c r="AD188" s="151">
        <f>'Lack of Coping Capacity'!G187</f>
        <v>7</v>
      </c>
      <c r="AE188" s="43">
        <f>'Lack of Coping Capacity'!H187</f>
        <v>4.8</v>
      </c>
      <c r="AF188" s="151">
        <f>'Lack of Coping Capacity'!M187</f>
        <v>3</v>
      </c>
      <c r="AG188" s="151">
        <f>'Lack of Coping Capacity'!R187</f>
        <v>3.6</v>
      </c>
      <c r="AH188" s="151">
        <f>'Lack of Coping Capacity'!W187</f>
        <v>3.3</v>
      </c>
      <c r="AI188" s="43">
        <f>'Lack of Coping Capacity'!X187</f>
        <v>3.3</v>
      </c>
      <c r="AJ188" s="44">
        <f t="shared" si="47"/>
        <v>4.0999999999999996</v>
      </c>
      <c r="AK188" s="43">
        <f>'Lack of Coping Capacity'!Y187</f>
        <v>1.7</v>
      </c>
      <c r="AL188" s="44">
        <f t="shared" si="44"/>
        <v>3</v>
      </c>
      <c r="AM188" s="160">
        <f t="shared" si="42"/>
        <v>3.2</v>
      </c>
      <c r="AN188" s="186" t="str">
        <f t="shared" si="43"/>
        <v>Low</v>
      </c>
      <c r="AO188" s="179">
        <f t="shared" si="48"/>
        <v>124</v>
      </c>
      <c r="AP188" s="182">
        <f>VLOOKUP($B188,'Lack of Reliability Index'!$A$2:$H$192,8,FALSE)</f>
        <v>5.0666666666666673</v>
      </c>
      <c r="AQ188" s="51">
        <f>'Imputed and missing data hidden'!BA186</f>
        <v>4</v>
      </c>
      <c r="AR188" s="180">
        <f t="shared" si="49"/>
        <v>7.8431372549019607E-2</v>
      </c>
      <c r="AS188" s="51" t="str">
        <f t="shared" si="50"/>
        <v/>
      </c>
      <c r="AT188" s="181">
        <f>'Indicator Date hidden2'!BB187</f>
        <v>0.80434782608695654</v>
      </c>
      <c r="AU188" s="187"/>
    </row>
    <row r="189" spans="1:47" ht="15.75" thickBot="1" x14ac:dyDescent="0.3">
      <c r="A189" s="130" t="s">
        <v>349</v>
      </c>
      <c r="B189" s="47" t="s">
        <v>348</v>
      </c>
      <c r="C189" s="158">
        <f>'Hazard &amp; Exposure'!AO188</f>
        <v>3.5</v>
      </c>
      <c r="D189" s="157">
        <f>'Hazard &amp; Exposure'!AP188</f>
        <v>0.1</v>
      </c>
      <c r="E189" s="157">
        <f>'Hazard &amp; Exposure'!AQ188</f>
        <v>8.6</v>
      </c>
      <c r="F189" s="157">
        <f>'Hazard &amp; Exposure'!AR188</f>
        <v>5.0999999999999996</v>
      </c>
      <c r="G189" s="157">
        <f>'Hazard &amp; Exposure'!AU188</f>
        <v>1.5</v>
      </c>
      <c r="H189" s="43">
        <f>'Hazard &amp; Exposure'!AV188</f>
        <v>4.5999999999999996</v>
      </c>
      <c r="I189" s="157">
        <f>'Hazard &amp; Exposure'!AY188</f>
        <v>0.1</v>
      </c>
      <c r="J189" s="157">
        <f>'Hazard &amp; Exposure'!BB188</f>
        <v>0</v>
      </c>
      <c r="K189" s="43">
        <f>'Hazard &amp; Exposure'!BC188</f>
        <v>0.1</v>
      </c>
      <c r="L189" s="44">
        <f t="shared" si="45"/>
        <v>2.6</v>
      </c>
      <c r="M189" s="43">
        <f>'Hazard &amp; Exposure'!BD188</f>
        <v>3.6</v>
      </c>
      <c r="N189" s="44">
        <f t="shared" si="40"/>
        <v>3.4</v>
      </c>
      <c r="O189" s="155">
        <f>Vulnerability!E188</f>
        <v>6.8</v>
      </c>
      <c r="P189" s="153">
        <f>Vulnerability!H188</f>
        <v>3</v>
      </c>
      <c r="Q189" s="153">
        <f>Vulnerability!M188</f>
        <v>10</v>
      </c>
      <c r="R189" s="43">
        <f>Vulnerability!N188</f>
        <v>6.7</v>
      </c>
      <c r="S189" s="153">
        <f>Vulnerability!S188</f>
        <v>0</v>
      </c>
      <c r="T189" s="152">
        <f>Vulnerability!W188</f>
        <v>0.7</v>
      </c>
      <c r="U189" s="152">
        <f>Vulnerability!Z188</f>
        <v>2.2999999999999998</v>
      </c>
      <c r="V189" s="152">
        <f>Vulnerability!AC188</f>
        <v>2.5</v>
      </c>
      <c r="W189" s="152">
        <f>Vulnerability!AI188</f>
        <v>1.7</v>
      </c>
      <c r="X189" s="153">
        <f>Vulnerability!AJ188</f>
        <v>1.8</v>
      </c>
      <c r="Y189" s="43">
        <f>Vulnerability!AK188</f>
        <v>0.9</v>
      </c>
      <c r="Z189" s="44">
        <f t="shared" si="46"/>
        <v>4.4000000000000004</v>
      </c>
      <c r="AA189" s="43">
        <f>Vulnerability!AN188</f>
        <v>3.9</v>
      </c>
      <c r="AB189" s="44">
        <f t="shared" si="41"/>
        <v>4.2</v>
      </c>
      <c r="AC189" s="168">
        <f>'Lack of Coping Capacity'!D188</f>
        <v>5.4</v>
      </c>
      <c r="AD189" s="151">
        <f>'Lack of Coping Capacity'!G188</f>
        <v>6.3</v>
      </c>
      <c r="AE189" s="43">
        <f>'Lack of Coping Capacity'!H188</f>
        <v>5.9</v>
      </c>
      <c r="AF189" s="151">
        <f>'Lack of Coping Capacity'!M188</f>
        <v>5.4</v>
      </c>
      <c r="AG189" s="151">
        <f>'Lack of Coping Capacity'!R188</f>
        <v>5</v>
      </c>
      <c r="AH189" s="151">
        <f>'Lack of Coping Capacity'!W188</f>
        <v>7.6</v>
      </c>
      <c r="AI189" s="43">
        <f>'Lack of Coping Capacity'!X188</f>
        <v>6</v>
      </c>
      <c r="AJ189" s="44">
        <f t="shared" si="47"/>
        <v>6</v>
      </c>
      <c r="AK189" s="43">
        <f>'Lack of Coping Capacity'!Y188</f>
        <v>6.5</v>
      </c>
      <c r="AL189" s="44">
        <f t="shared" si="44"/>
        <v>6.3</v>
      </c>
      <c r="AM189" s="160">
        <f t="shared" si="42"/>
        <v>4.5</v>
      </c>
      <c r="AN189" s="186" t="str">
        <f t="shared" si="43"/>
        <v>Medium</v>
      </c>
      <c r="AO189" s="179">
        <f t="shared" si="48"/>
        <v>66</v>
      </c>
      <c r="AP189" s="182">
        <f>VLOOKUP($B189,'Lack of Reliability Index'!$A$2:$H$192,8,FALSE)</f>
        <v>4.7703703703703715</v>
      </c>
      <c r="AQ189" s="51">
        <f>'Imputed and missing data hidden'!BA187</f>
        <v>5</v>
      </c>
      <c r="AR189" s="180">
        <f t="shared" si="49"/>
        <v>9.8039215686274508E-2</v>
      </c>
      <c r="AS189" s="51" t="str">
        <f t="shared" si="50"/>
        <v/>
      </c>
      <c r="AT189" s="181">
        <f>'Indicator Date hidden2'!BB188</f>
        <v>0.64444444444444449</v>
      </c>
      <c r="AU189" s="187"/>
    </row>
    <row r="190" spans="1:47" ht="15.75" thickBot="1" x14ac:dyDescent="0.3">
      <c r="A190" s="130" t="s">
        <v>852</v>
      </c>
      <c r="B190" s="47" t="s">
        <v>350</v>
      </c>
      <c r="C190" s="158">
        <f>'Hazard &amp; Exposure'!AO189</f>
        <v>8.8000000000000007</v>
      </c>
      <c r="D190" s="157">
        <f>'Hazard &amp; Exposure'!AP189</f>
        <v>5.6</v>
      </c>
      <c r="E190" s="157">
        <f>'Hazard &amp; Exposure'!AQ189</f>
        <v>6.8</v>
      </c>
      <c r="F190" s="157">
        <f>'Hazard &amp; Exposure'!AR189</f>
        <v>4.5999999999999996</v>
      </c>
      <c r="G190" s="157">
        <f>'Hazard &amp; Exposure'!AU189</f>
        <v>1.3</v>
      </c>
      <c r="H190" s="43">
        <f>'Hazard &amp; Exposure'!AV189</f>
        <v>6</v>
      </c>
      <c r="I190" s="157">
        <f>'Hazard &amp; Exposure'!AY189</f>
        <v>8.1999999999999993</v>
      </c>
      <c r="J190" s="157">
        <f>'Hazard &amp; Exposure'!BB189</f>
        <v>0</v>
      </c>
      <c r="K190" s="43">
        <f>'Hazard &amp; Exposure'!BC189</f>
        <v>5.7</v>
      </c>
      <c r="L190" s="44">
        <f t="shared" si="45"/>
        <v>5.9</v>
      </c>
      <c r="M190" s="43">
        <f>'Hazard &amp; Exposure'!BD189</f>
        <v>4.7</v>
      </c>
      <c r="N190" s="44">
        <f t="shared" si="40"/>
        <v>5</v>
      </c>
      <c r="O190" s="155">
        <f>Vulnerability!E189</f>
        <v>2.8</v>
      </c>
      <c r="P190" s="153">
        <f>Vulnerability!H189</f>
        <v>5.8</v>
      </c>
      <c r="Q190" s="153">
        <f>Vulnerability!M189</f>
        <v>0</v>
      </c>
      <c r="R190" s="43">
        <f>Vulnerability!N189</f>
        <v>2.9</v>
      </c>
      <c r="S190" s="153">
        <f>Vulnerability!S189</f>
        <v>5.7</v>
      </c>
      <c r="T190" s="152">
        <f>Vulnerability!W189</f>
        <v>0.7</v>
      </c>
      <c r="U190" s="152">
        <f>Vulnerability!Z189</f>
        <v>1</v>
      </c>
      <c r="V190" s="152">
        <f>Vulnerability!AC189</f>
        <v>0</v>
      </c>
      <c r="W190" s="152">
        <f>Vulnerability!AI189</f>
        <v>4.4000000000000004</v>
      </c>
      <c r="X190" s="153">
        <f>Vulnerability!AJ189</f>
        <v>1.7</v>
      </c>
      <c r="Y190" s="43">
        <f>Vulnerability!AK189</f>
        <v>4</v>
      </c>
      <c r="Z190" s="44">
        <f t="shared" si="46"/>
        <v>3.5</v>
      </c>
      <c r="AA190" s="43">
        <f>Vulnerability!AN189</f>
        <v>4.9000000000000004</v>
      </c>
      <c r="AB190" s="44">
        <f t="shared" si="41"/>
        <v>4.2</v>
      </c>
      <c r="AC190" s="168">
        <f>'Lack of Coping Capacity'!D189</f>
        <v>2.5</v>
      </c>
      <c r="AD190" s="151">
        <f>'Lack of Coping Capacity'!G189</f>
        <v>7.9</v>
      </c>
      <c r="AE190" s="43">
        <f>'Lack of Coping Capacity'!H189</f>
        <v>5.2</v>
      </c>
      <c r="AF190" s="151">
        <f>'Lack of Coping Capacity'!M189</f>
        <v>2.6</v>
      </c>
      <c r="AG190" s="151">
        <f>'Lack of Coping Capacity'!R189</f>
        <v>3.8</v>
      </c>
      <c r="AH190" s="151">
        <f>'Lack of Coping Capacity'!W189</f>
        <v>4</v>
      </c>
      <c r="AI190" s="43">
        <f>'Lack of Coping Capacity'!X189</f>
        <v>3.5</v>
      </c>
      <c r="AJ190" s="44">
        <f t="shared" si="47"/>
        <v>4.4000000000000004</v>
      </c>
      <c r="AK190" s="43">
        <f>'Lack of Coping Capacity'!Y189</f>
        <v>0.6</v>
      </c>
      <c r="AL190" s="44">
        <f t="shared" si="44"/>
        <v>2.7</v>
      </c>
      <c r="AM190" s="160">
        <f t="shared" si="42"/>
        <v>3.8</v>
      </c>
      <c r="AN190" s="186" t="str">
        <f t="shared" si="43"/>
        <v>Medium</v>
      </c>
      <c r="AO190" s="179">
        <f t="shared" si="48"/>
        <v>97</v>
      </c>
      <c r="AP190" s="182">
        <f>VLOOKUP($B190,'Lack of Reliability Index'!$A$2:$H$192,8,FALSE)</f>
        <v>2.8425531914893609</v>
      </c>
      <c r="AQ190" s="51">
        <f>'Imputed and missing data hidden'!BA188</f>
        <v>3</v>
      </c>
      <c r="AR190" s="180">
        <f t="shared" si="49"/>
        <v>5.8823529411764705E-2</v>
      </c>
      <c r="AS190" s="51" t="str">
        <f t="shared" si="50"/>
        <v/>
      </c>
      <c r="AT190" s="181">
        <f>'Indicator Date hidden2'!BB189</f>
        <v>0.38297872340425532</v>
      </c>
      <c r="AU190" s="187"/>
    </row>
    <row r="191" spans="1:47" ht="15.75" thickBot="1" x14ac:dyDescent="0.3">
      <c r="A191" s="130" t="s">
        <v>375</v>
      </c>
      <c r="B191" s="47" t="s">
        <v>351</v>
      </c>
      <c r="C191" s="158">
        <f>'Hazard &amp; Exposure'!AO190</f>
        <v>3.1</v>
      </c>
      <c r="D191" s="157">
        <f>'Hazard &amp; Exposure'!AP190</f>
        <v>10</v>
      </c>
      <c r="E191" s="157">
        <f>'Hazard &amp; Exposure'!AQ190</f>
        <v>7.4</v>
      </c>
      <c r="F191" s="157">
        <f>'Hazard &amp; Exposure'!AR190</f>
        <v>7.9</v>
      </c>
      <c r="G191" s="157">
        <f>'Hazard &amp; Exposure'!AU190</f>
        <v>3.5</v>
      </c>
      <c r="H191" s="43">
        <f>'Hazard &amp; Exposure'!AV190</f>
        <v>7.3</v>
      </c>
      <c r="I191" s="157">
        <f>'Hazard &amp; Exposure'!AY190</f>
        <v>4.5999999999999996</v>
      </c>
      <c r="J191" s="157">
        <f>'Hazard &amp; Exposure'!BB190</f>
        <v>0</v>
      </c>
      <c r="K191" s="43">
        <f>'Hazard &amp; Exposure'!BC190</f>
        <v>3.2</v>
      </c>
      <c r="L191" s="44">
        <f t="shared" si="45"/>
        <v>5.6</v>
      </c>
      <c r="M191" s="43">
        <f>'Hazard &amp; Exposure'!BD190</f>
        <v>5.6</v>
      </c>
      <c r="N191" s="44">
        <f t="shared" si="40"/>
        <v>5.6</v>
      </c>
      <c r="O191" s="155">
        <f>Vulnerability!E190</f>
        <v>4.3</v>
      </c>
      <c r="P191" s="153">
        <f>Vulnerability!H190</f>
        <v>3.8</v>
      </c>
      <c r="Q191" s="153">
        <f>Vulnerability!M190</f>
        <v>0.9</v>
      </c>
      <c r="R191" s="43">
        <f>Vulnerability!N190</f>
        <v>3.3</v>
      </c>
      <c r="S191" s="153">
        <f>Vulnerability!S190</f>
        <v>0</v>
      </c>
      <c r="T191" s="152">
        <f>Vulnerability!W190</f>
        <v>1.1000000000000001</v>
      </c>
      <c r="U191" s="152">
        <f>Vulnerability!Z190</f>
        <v>2.2000000000000002</v>
      </c>
      <c r="V191" s="152">
        <f>Vulnerability!AC190</f>
        <v>3.3</v>
      </c>
      <c r="W191" s="152">
        <f>Vulnerability!AI190</f>
        <v>2.8</v>
      </c>
      <c r="X191" s="153">
        <f>Vulnerability!AJ190</f>
        <v>2.4</v>
      </c>
      <c r="Y191" s="43">
        <f>Vulnerability!AK190</f>
        <v>1.3</v>
      </c>
      <c r="Z191" s="44">
        <f t="shared" si="46"/>
        <v>2.4</v>
      </c>
      <c r="AA191" s="43">
        <f>Vulnerability!AN190</f>
        <v>7.5</v>
      </c>
      <c r="AB191" s="44">
        <f t="shared" si="41"/>
        <v>5.5</v>
      </c>
      <c r="AC191" s="168">
        <f>'Lack of Coping Capacity'!D190</f>
        <v>4.2</v>
      </c>
      <c r="AD191" s="151">
        <f>'Lack of Coping Capacity'!G190</f>
        <v>5.8</v>
      </c>
      <c r="AE191" s="43">
        <f>'Lack of Coping Capacity'!H190</f>
        <v>5</v>
      </c>
      <c r="AF191" s="151">
        <f>'Lack of Coping Capacity'!M190</f>
        <v>2.4</v>
      </c>
      <c r="AG191" s="151">
        <f>'Lack of Coping Capacity'!R190</f>
        <v>3.5</v>
      </c>
      <c r="AH191" s="151">
        <f>'Lack of Coping Capacity'!W190</f>
        <v>4.4000000000000004</v>
      </c>
      <c r="AI191" s="43">
        <f>'Lack of Coping Capacity'!X190</f>
        <v>3.4</v>
      </c>
      <c r="AJ191" s="44">
        <f t="shared" si="47"/>
        <v>4.2</v>
      </c>
      <c r="AK191" s="43">
        <f>'Lack of Coping Capacity'!Y190</f>
        <v>0.5</v>
      </c>
      <c r="AL191" s="44">
        <f t="shared" si="44"/>
        <v>2.5</v>
      </c>
      <c r="AM191" s="160">
        <f t="shared" si="42"/>
        <v>4.3</v>
      </c>
      <c r="AN191" s="186" t="str">
        <f t="shared" si="43"/>
        <v>Medium</v>
      </c>
      <c r="AO191" s="179">
        <f t="shared" si="48"/>
        <v>72</v>
      </c>
      <c r="AP191" s="182">
        <f>VLOOKUP($B191,'Lack of Reliability Index'!$A$2:$H$192,8,FALSE)</f>
        <v>1.7555555555555546</v>
      </c>
      <c r="AQ191" s="51">
        <f>'Imputed and missing data hidden'!BA189</f>
        <v>2</v>
      </c>
      <c r="AR191" s="180">
        <f t="shared" si="49"/>
        <v>3.9215686274509803E-2</v>
      </c>
      <c r="AS191" s="51" t="str">
        <f t="shared" si="50"/>
        <v/>
      </c>
      <c r="AT191" s="181">
        <f>'Indicator Date hidden2'!BB190</f>
        <v>0.22916666666666666</v>
      </c>
      <c r="AU191" s="187"/>
    </row>
    <row r="192" spans="1:47" ht="15.75" thickBot="1" x14ac:dyDescent="0.3">
      <c r="A192" s="130" t="s">
        <v>353</v>
      </c>
      <c r="B192" s="47" t="s">
        <v>352</v>
      </c>
      <c r="C192" s="158">
        <f>'Hazard &amp; Exposure'!AO191</f>
        <v>0.1</v>
      </c>
      <c r="D192" s="157">
        <f>'Hazard &amp; Exposure'!AP191</f>
        <v>4.8</v>
      </c>
      <c r="E192" s="157">
        <f>'Hazard &amp; Exposure'!AQ191</f>
        <v>5.5</v>
      </c>
      <c r="F192" s="157">
        <f>'Hazard &amp; Exposure'!AR191</f>
        <v>0</v>
      </c>
      <c r="G192" s="157">
        <f>'Hazard &amp; Exposure'!AU191</f>
        <v>2.6</v>
      </c>
      <c r="H192" s="43">
        <f>'Hazard &amp; Exposure'!AV191</f>
        <v>2.9</v>
      </c>
      <c r="I192" s="157">
        <f>'Hazard &amp; Exposure'!AY191</f>
        <v>10</v>
      </c>
      <c r="J192" s="157">
        <f>'Hazard &amp; Exposure'!BB191</f>
        <v>10</v>
      </c>
      <c r="K192" s="43">
        <f>'Hazard &amp; Exposure'!BC191</f>
        <v>10</v>
      </c>
      <c r="L192" s="44">
        <f t="shared" si="45"/>
        <v>8.1</v>
      </c>
      <c r="M192" s="43">
        <f>'Hazard &amp; Exposure'!BD191</f>
        <v>5.2</v>
      </c>
      <c r="N192" s="44">
        <f t="shared" si="40"/>
        <v>6.1</v>
      </c>
      <c r="O192" s="155">
        <f>Vulnerability!E191</f>
        <v>7.9</v>
      </c>
      <c r="P192" s="153">
        <f>Vulnerability!H191</f>
        <v>6.4</v>
      </c>
      <c r="Q192" s="153">
        <f>Vulnerability!M191</f>
        <v>5.2</v>
      </c>
      <c r="R192" s="43">
        <f>Vulnerability!N191</f>
        <v>6.9</v>
      </c>
      <c r="S192" s="153">
        <f>Vulnerability!S191</f>
        <v>9.6999999999999993</v>
      </c>
      <c r="T192" s="152">
        <f>Vulnerability!W191</f>
        <v>0.6</v>
      </c>
      <c r="U192" s="152">
        <f>Vulnerability!Z191</f>
        <v>6.6</v>
      </c>
      <c r="V192" s="152">
        <f>Vulnerability!AC191</f>
        <v>0</v>
      </c>
      <c r="W192" s="152">
        <f>Vulnerability!AI191</f>
        <v>7.1</v>
      </c>
      <c r="X192" s="153">
        <f>Vulnerability!AJ191</f>
        <v>4.3</v>
      </c>
      <c r="Y192" s="43">
        <f>Vulnerability!AK191</f>
        <v>8</v>
      </c>
      <c r="Z192" s="44">
        <f t="shared" si="46"/>
        <v>7.5</v>
      </c>
      <c r="AA192" s="43">
        <f>Vulnerability!AN191</f>
        <v>4.5</v>
      </c>
      <c r="AB192" s="44">
        <f t="shared" si="41"/>
        <v>6.2</v>
      </c>
      <c r="AC192" s="168">
        <f>'Lack of Coping Capacity'!D191</f>
        <v>8.5</v>
      </c>
      <c r="AD192" s="151">
        <f>'Lack of Coping Capacity'!G191</f>
        <v>8.5</v>
      </c>
      <c r="AE192" s="43">
        <f>'Lack of Coping Capacity'!H191</f>
        <v>8.5</v>
      </c>
      <c r="AF192" s="151">
        <f>'Lack of Coping Capacity'!M191</f>
        <v>5.7</v>
      </c>
      <c r="AG192" s="151">
        <f>'Lack of Coping Capacity'!R191</f>
        <v>8</v>
      </c>
      <c r="AH192" s="151">
        <f>'Lack of Coping Capacity'!W191</f>
        <v>7.7</v>
      </c>
      <c r="AI192" s="43">
        <f>'Lack of Coping Capacity'!X191</f>
        <v>7.1</v>
      </c>
      <c r="AJ192" s="44">
        <f t="shared" si="47"/>
        <v>7.9</v>
      </c>
      <c r="AK192" s="43">
        <f>'Lack of Coping Capacity'!Y191</f>
        <v>5.2</v>
      </c>
      <c r="AL192" s="44">
        <f t="shared" si="44"/>
        <v>6.8</v>
      </c>
      <c r="AM192" s="160">
        <f t="shared" si="42"/>
        <v>6.4</v>
      </c>
      <c r="AN192" s="186" t="str">
        <f t="shared" si="43"/>
        <v>High</v>
      </c>
      <c r="AO192" s="179">
        <f t="shared" si="48"/>
        <v>6</v>
      </c>
      <c r="AP192" s="182">
        <f>VLOOKUP($B192,'Lack of Reliability Index'!$A$2:$H$192,8,FALSE)</f>
        <v>4.3137254901960791</v>
      </c>
      <c r="AQ192" s="51">
        <f>'Imputed and missing data hidden'!BA190</f>
        <v>0</v>
      </c>
      <c r="AR192" s="180">
        <f t="shared" si="49"/>
        <v>0</v>
      </c>
      <c r="AS192" s="51" t="str">
        <f t="shared" si="50"/>
        <v>YES</v>
      </c>
      <c r="AT192" s="181">
        <f>'Indicator Date hidden2'!BB191</f>
        <v>0.6470588235294118</v>
      </c>
      <c r="AU192" s="187"/>
    </row>
    <row r="193" spans="1:47" ht="15.75" thickBot="1" x14ac:dyDescent="0.3">
      <c r="A193" s="130" t="s">
        <v>355</v>
      </c>
      <c r="B193" s="47" t="s">
        <v>354</v>
      </c>
      <c r="C193" s="158">
        <f>'Hazard &amp; Exposure'!AO192</f>
        <v>1.5</v>
      </c>
      <c r="D193" s="157">
        <f>'Hazard &amp; Exposure'!AP192</f>
        <v>5.5</v>
      </c>
      <c r="E193" s="157">
        <f>'Hazard &amp; Exposure'!AQ192</f>
        <v>0</v>
      </c>
      <c r="F193" s="157">
        <f>'Hazard &amp; Exposure'!AR192</f>
        <v>0</v>
      </c>
      <c r="G193" s="157">
        <f>'Hazard &amp; Exposure'!AU192</f>
        <v>3.3</v>
      </c>
      <c r="H193" s="43">
        <f>'Hazard &amp; Exposure'!AV192</f>
        <v>2.2999999999999998</v>
      </c>
      <c r="I193" s="157">
        <f>'Hazard &amp; Exposure'!AY192</f>
        <v>2.4</v>
      </c>
      <c r="J193" s="157">
        <f>'Hazard &amp; Exposure'!BB192</f>
        <v>0</v>
      </c>
      <c r="K193" s="43">
        <f>'Hazard &amp; Exposure'!BC192</f>
        <v>1.7</v>
      </c>
      <c r="L193" s="44">
        <f t="shared" si="45"/>
        <v>2</v>
      </c>
      <c r="M193" s="43">
        <f>'Hazard &amp; Exposure'!BD192</f>
        <v>5.6</v>
      </c>
      <c r="N193" s="44">
        <f t="shared" si="40"/>
        <v>4.9000000000000004</v>
      </c>
      <c r="O193" s="155">
        <f>Vulnerability!E192</f>
        <v>7.7</v>
      </c>
      <c r="P193" s="153">
        <f>Vulnerability!H192</f>
        <v>7.4</v>
      </c>
      <c r="Q193" s="153">
        <f>Vulnerability!M192</f>
        <v>2.2999999999999998</v>
      </c>
      <c r="R193" s="43">
        <f>Vulnerability!N192</f>
        <v>6.3</v>
      </c>
      <c r="S193" s="153">
        <f>Vulnerability!S192</f>
        <v>4.8</v>
      </c>
      <c r="T193" s="152">
        <f>Vulnerability!W192</f>
        <v>7.8</v>
      </c>
      <c r="U193" s="152">
        <f>Vulnerability!Z192</f>
        <v>4.0999999999999996</v>
      </c>
      <c r="V193" s="152">
        <f>Vulnerability!AC192</f>
        <v>0</v>
      </c>
      <c r="W193" s="152">
        <f>Vulnerability!AI192</f>
        <v>8.6999999999999993</v>
      </c>
      <c r="X193" s="153">
        <f>Vulnerability!AJ192</f>
        <v>6.1</v>
      </c>
      <c r="Y193" s="43">
        <f>Vulnerability!AK192</f>
        <v>5.5</v>
      </c>
      <c r="Z193" s="44">
        <f t="shared" si="46"/>
        <v>5.9</v>
      </c>
      <c r="AA193" s="43">
        <f>Vulnerability!AN192</f>
        <v>6.2</v>
      </c>
      <c r="AB193" s="44">
        <f t="shared" si="41"/>
        <v>6.1</v>
      </c>
      <c r="AC193" s="168">
        <f>'Lack of Coping Capacity'!D192</f>
        <v>3.5</v>
      </c>
      <c r="AD193" s="151">
        <f>'Lack of Coping Capacity'!G192</f>
        <v>6.3</v>
      </c>
      <c r="AE193" s="43">
        <f>'Lack of Coping Capacity'!H192</f>
        <v>4.9000000000000004</v>
      </c>
      <c r="AF193" s="151">
        <f>'Lack of Coping Capacity'!M192</f>
        <v>6.2</v>
      </c>
      <c r="AG193" s="151">
        <f>'Lack of Coping Capacity'!R192</f>
        <v>7.6</v>
      </c>
      <c r="AH193" s="151">
        <f>'Lack of Coping Capacity'!W192</f>
        <v>5.8</v>
      </c>
      <c r="AI193" s="43">
        <f>'Lack of Coping Capacity'!X192</f>
        <v>6.5</v>
      </c>
      <c r="AJ193" s="44">
        <f t="shared" si="47"/>
        <v>5.8</v>
      </c>
      <c r="AK193" s="43">
        <f>'Lack of Coping Capacity'!Y192</f>
        <v>3.6</v>
      </c>
      <c r="AL193" s="44">
        <f t="shared" si="44"/>
        <v>4.8</v>
      </c>
      <c r="AM193" s="160">
        <f t="shared" si="42"/>
        <v>5.2</v>
      </c>
      <c r="AN193" s="186" t="str">
        <f t="shared" si="43"/>
        <v>High</v>
      </c>
      <c r="AO193" s="179">
        <f t="shared" si="48"/>
        <v>45</v>
      </c>
      <c r="AP193" s="182">
        <f>VLOOKUP($B193,'Lack of Reliability Index'!$A$2:$H$192,8,FALSE)</f>
        <v>2.1333333333333337</v>
      </c>
      <c r="AQ193" s="51">
        <f>'Imputed and missing data hidden'!BA191</f>
        <v>0</v>
      </c>
      <c r="AR193" s="180">
        <f t="shared" si="49"/>
        <v>0</v>
      </c>
      <c r="AS193" s="51" t="str">
        <f t="shared" si="50"/>
        <v/>
      </c>
      <c r="AT193" s="181">
        <f>'Indicator Date hidden2'!BB192</f>
        <v>0.4</v>
      </c>
      <c r="AU193" s="187"/>
    </row>
    <row r="194" spans="1:47" ht="15" customHeight="1" thickBot="1" x14ac:dyDescent="0.3">
      <c r="A194" s="130" t="s">
        <v>357</v>
      </c>
      <c r="B194" s="47" t="s">
        <v>356</v>
      </c>
      <c r="C194" s="158">
        <f>'Hazard &amp; Exposure'!AO193</f>
        <v>0.2</v>
      </c>
      <c r="D194" s="157">
        <f>'Hazard &amp; Exposure'!AP193</f>
        <v>6</v>
      </c>
      <c r="E194" s="157">
        <f>'Hazard &amp; Exposure'!AQ193</f>
        <v>0</v>
      </c>
      <c r="F194" s="157">
        <f>'Hazard &amp; Exposure'!AR193</f>
        <v>0.4</v>
      </c>
      <c r="G194" s="157">
        <f>'Hazard &amp; Exposure'!AU193</f>
        <v>9.3000000000000007</v>
      </c>
      <c r="H194" s="43">
        <f>'Hazard &amp; Exposure'!AV193</f>
        <v>4.5999999999999996</v>
      </c>
      <c r="I194" s="157">
        <f>'Hazard &amp; Exposure'!AY193</f>
        <v>6.9</v>
      </c>
      <c r="J194" s="157">
        <f>'Hazard &amp; Exposure'!BB193</f>
        <v>0</v>
      </c>
      <c r="K194" s="43">
        <f>'Hazard &amp; Exposure'!BC193</f>
        <v>4.8</v>
      </c>
      <c r="L194" s="44">
        <f t="shared" si="45"/>
        <v>4.7</v>
      </c>
      <c r="M194" s="43">
        <f>'Hazard &amp; Exposure'!BD193</f>
        <v>4.9000000000000004</v>
      </c>
      <c r="N194" s="44">
        <f t="shared" si="40"/>
        <v>4.9000000000000004</v>
      </c>
      <c r="O194" s="155">
        <f>Vulnerability!E193</f>
        <v>7.3</v>
      </c>
      <c r="P194" s="153">
        <f>Vulnerability!H193</f>
        <v>7.2</v>
      </c>
      <c r="Q194" s="153">
        <f>Vulnerability!M193</f>
        <v>2.2000000000000002</v>
      </c>
      <c r="R194" s="43">
        <f>Vulnerability!N193</f>
        <v>6</v>
      </c>
      <c r="S194" s="153">
        <f>Vulnerability!S193</f>
        <v>2.8</v>
      </c>
      <c r="T194" s="152">
        <f>Vulnerability!W193</f>
        <v>5.0999999999999996</v>
      </c>
      <c r="U194" s="152">
        <f>Vulnerability!Z193</f>
        <v>3.4</v>
      </c>
      <c r="V194" s="152">
        <f>Vulnerability!AC193</f>
        <v>0.3</v>
      </c>
      <c r="W194" s="152">
        <f>Vulnerability!AI193</f>
        <v>9.1</v>
      </c>
      <c r="X194" s="153">
        <f>Vulnerability!AJ193</f>
        <v>5.5</v>
      </c>
      <c r="Y194" s="43">
        <f>Vulnerability!AK193</f>
        <v>4.3</v>
      </c>
      <c r="Z194" s="44">
        <f t="shared" si="46"/>
        <v>5.2</v>
      </c>
      <c r="AA194" s="43">
        <f>Vulnerability!AN193</f>
        <v>6.8</v>
      </c>
      <c r="AB194" s="44">
        <f t="shared" si="41"/>
        <v>6.1</v>
      </c>
      <c r="AC194" s="168">
        <f>'Lack of Coping Capacity'!D193</f>
        <v>2.6</v>
      </c>
      <c r="AD194" s="151">
        <f>'Lack of Coping Capacity'!G193</f>
        <v>7.6</v>
      </c>
      <c r="AE194" s="43">
        <f>'Lack of Coping Capacity'!H193</f>
        <v>5.0999999999999996</v>
      </c>
      <c r="AF194" s="151">
        <f>'Lack of Coping Capacity'!M193</f>
        <v>5.8</v>
      </c>
      <c r="AG194" s="151">
        <f>'Lack of Coping Capacity'!R193</f>
        <v>6.8</v>
      </c>
      <c r="AH194" s="151">
        <f>'Lack of Coping Capacity'!W193</f>
        <v>6.3</v>
      </c>
      <c r="AI194" s="43">
        <f>'Lack of Coping Capacity'!X193</f>
        <v>6.3</v>
      </c>
      <c r="AJ194" s="44">
        <f t="shared" si="47"/>
        <v>5.7</v>
      </c>
      <c r="AK194" s="43">
        <f>'Lack of Coping Capacity'!Y193</f>
        <v>2.8</v>
      </c>
      <c r="AL194" s="44">
        <f t="shared" si="44"/>
        <v>4.4000000000000004</v>
      </c>
      <c r="AM194" s="160">
        <f t="shared" si="42"/>
        <v>5.0999999999999996</v>
      </c>
      <c r="AN194" s="186" t="str">
        <f t="shared" si="43"/>
        <v>High</v>
      </c>
      <c r="AO194" s="179">
        <f t="shared" si="48"/>
        <v>46</v>
      </c>
      <c r="AP194" s="182">
        <f>VLOOKUP($B194,'Lack of Reliability Index'!$A$2:$H$192,8,FALSE)</f>
        <v>2.0482269503546089</v>
      </c>
      <c r="AQ194" s="51">
        <f>'Imputed and missing data hidden'!BA192</f>
        <v>3</v>
      </c>
      <c r="AR194" s="180">
        <f t="shared" si="49"/>
        <v>5.8823529411764705E-2</v>
      </c>
      <c r="AS194" s="51" t="str">
        <f t="shared" si="50"/>
        <v/>
      </c>
      <c r="AT194" s="181">
        <f>'Indicator Date hidden2'!BB193</f>
        <v>0.23404255319148937</v>
      </c>
      <c r="AU194" s="187"/>
    </row>
    <row r="197" spans="1:47" x14ac:dyDescent="0.25">
      <c r="A197" s="197" t="s">
        <v>1064</v>
      </c>
      <c r="B197" s="197"/>
    </row>
    <row r="198" spans="1:47" x14ac:dyDescent="0.25">
      <c r="A198" s="197"/>
      <c r="B198" s="197"/>
    </row>
  </sheetData>
  <autoFilter ref="A3:AT3">
    <sortState ref="A4:AM194">
      <sortCondition ref="A3"/>
    </sortState>
  </autoFilter>
  <sortState ref="A4:B194">
    <sortCondition ref="A4:A194"/>
  </sortState>
  <mergeCells count="2">
    <mergeCell ref="A1:AT1"/>
    <mergeCell ref="A197:B198"/>
  </mergeCells>
  <conditionalFormatting sqref="L4:N194">
    <cfRule type="cellIs" dxfId="75" priority="41" stopIfTrue="1" operator="between">
      <formula>6.1</formula>
      <formula>10</formula>
    </cfRule>
    <cfRule type="cellIs" dxfId="74" priority="252" stopIfTrue="1" operator="between">
      <formula>4.1</formula>
      <formula>6</formula>
    </cfRule>
    <cfRule type="cellIs" dxfId="73" priority="253" stopIfTrue="1" operator="between">
      <formula>2.7</formula>
      <formula>4</formula>
    </cfRule>
    <cfRule type="cellIs" dxfId="72" priority="254" stopIfTrue="1" operator="between">
      <formula>1.5</formula>
      <formula>2.6</formula>
    </cfRule>
    <cfRule type="cellIs" dxfId="71" priority="255" stopIfTrue="1" operator="between">
      <formula>0</formula>
      <formula>1.4</formula>
    </cfRule>
  </conditionalFormatting>
  <conditionalFormatting sqref="Z4:Z194">
    <cfRule type="cellIs" dxfId="70" priority="34" stopIfTrue="1" operator="between">
      <formula>6.4</formula>
      <formula>10</formula>
    </cfRule>
    <cfRule type="cellIs" dxfId="69" priority="248" stopIfTrue="1" operator="between">
      <formula>4.8</formula>
      <formula>6.3</formula>
    </cfRule>
    <cfRule type="cellIs" dxfId="68" priority="249" stopIfTrue="1" operator="between">
      <formula>3.2</formula>
      <formula>4.7</formula>
    </cfRule>
    <cfRule type="cellIs" dxfId="67" priority="250" stopIfTrue="1" operator="between">
      <formula>2</formula>
      <formula>3.1</formula>
    </cfRule>
    <cfRule type="cellIs" dxfId="66" priority="251" stopIfTrue="1" operator="between">
      <formula>0</formula>
      <formula>1.9</formula>
    </cfRule>
  </conditionalFormatting>
  <conditionalFormatting sqref="AJ4:AJ194">
    <cfRule type="cellIs" dxfId="65" priority="54" stopIfTrue="1" operator="between">
      <formula>7.4</formula>
      <formula>10</formula>
    </cfRule>
    <cfRule type="cellIs" dxfId="64" priority="244" stopIfTrue="1" operator="between">
      <formula>6</formula>
      <formula>7.3</formula>
    </cfRule>
    <cfRule type="cellIs" dxfId="63" priority="245" stopIfTrue="1" operator="between">
      <formula>4.7</formula>
      <formula>5.9</formula>
    </cfRule>
    <cfRule type="cellIs" dxfId="62" priority="246" stopIfTrue="1" operator="between">
      <formula>3.2</formula>
      <formula>4.6</formula>
    </cfRule>
    <cfRule type="cellIs" dxfId="61" priority="247" stopIfTrue="1" operator="between">
      <formula>0</formula>
      <formula>3.1</formula>
    </cfRule>
  </conditionalFormatting>
  <conditionalFormatting sqref="R4:R194">
    <cfRule type="cellIs" dxfId="60" priority="40" stopIfTrue="1" operator="between">
      <formula>7.1</formula>
      <formula>10</formula>
    </cfRule>
    <cfRule type="cellIs" dxfId="59" priority="160" stopIfTrue="1" operator="between">
      <formula>5.4</formula>
      <formula>7</formula>
    </cfRule>
    <cfRule type="cellIs" dxfId="58" priority="161" stopIfTrue="1" operator="between">
      <formula>3.5</formula>
      <formula>5.3</formula>
    </cfRule>
    <cfRule type="cellIs" dxfId="57" priority="162" stopIfTrue="1" operator="between">
      <formula>1.8</formula>
      <formula>3.4</formula>
    </cfRule>
    <cfRule type="cellIs" dxfId="56" priority="163" stopIfTrue="1" operator="between">
      <formula>0</formula>
      <formula>1.7</formula>
    </cfRule>
  </conditionalFormatting>
  <conditionalFormatting sqref="AI4:AI194">
    <cfRule type="cellIs" dxfId="55" priority="53" stopIfTrue="1" operator="between">
      <formula>7.4</formula>
      <formula>10</formula>
    </cfRule>
    <cfRule type="cellIs" dxfId="54" priority="140" stopIfTrue="1" operator="between">
      <formula>5.4</formula>
      <formula>7.3</formula>
    </cfRule>
    <cfRule type="cellIs" dxfId="53" priority="141" stopIfTrue="1" operator="between">
      <formula>3.5</formula>
      <formula>5.3</formula>
    </cfRule>
    <cfRule type="cellIs" dxfId="52" priority="142" stopIfTrue="1" operator="between">
      <formula>2.1</formula>
      <formula>3.4</formula>
    </cfRule>
    <cfRule type="cellIs" dxfId="51" priority="143" stopIfTrue="1" operator="between">
      <formula>0</formula>
      <formula>2</formula>
    </cfRule>
  </conditionalFormatting>
  <conditionalFormatting sqref="H4:H194">
    <cfRule type="cellIs" dxfId="50" priority="47" stopIfTrue="1" operator="between">
      <formula>6.9</formula>
      <formula>10</formula>
    </cfRule>
    <cfRule type="cellIs" dxfId="49" priority="68" stopIfTrue="1" operator="between">
      <formula>4.7</formula>
      <formula>6.8</formula>
    </cfRule>
    <cfRule type="cellIs" dxfId="48" priority="69" stopIfTrue="1" operator="between">
      <formula>2.8</formula>
      <formula>4.6</formula>
    </cfRule>
    <cfRule type="cellIs" dxfId="47" priority="70" stopIfTrue="1" operator="between">
      <formula>1.3</formula>
      <formula>2.7</formula>
    </cfRule>
    <cfRule type="cellIs" dxfId="46" priority="71" stopIfTrue="1" operator="between">
      <formula>0</formula>
      <formula>1.2</formula>
    </cfRule>
  </conditionalFormatting>
  <conditionalFormatting sqref="AE4:AE194">
    <cfRule type="cellIs" dxfId="45" priority="48" stopIfTrue="1" operator="between">
      <formula>7.3</formula>
      <formula>10</formula>
    </cfRule>
    <cfRule type="cellIs" dxfId="44" priority="49" stopIfTrue="1" operator="between">
      <formula>6</formula>
      <formula>7.2</formula>
    </cfRule>
    <cfRule type="cellIs" dxfId="43" priority="50" stopIfTrue="1" operator="between">
      <formula>4.9</formula>
      <formula>5.9</formula>
    </cfRule>
    <cfRule type="cellIs" dxfId="42" priority="51" stopIfTrue="1" operator="between">
      <formula>3.3</formula>
      <formula>4.8</formula>
    </cfRule>
    <cfRule type="cellIs" dxfId="41" priority="52" stopIfTrue="1" operator="between">
      <formula>0</formula>
      <formula>3.2</formula>
    </cfRule>
  </conditionalFormatting>
  <conditionalFormatting sqref="K4:K194">
    <cfRule type="cellIs" dxfId="40" priority="42" stopIfTrue="1" operator="between">
      <formula>9</formula>
      <formula>10</formula>
    </cfRule>
    <cfRule type="cellIs" dxfId="39" priority="43" stopIfTrue="1" operator="between">
      <formula>7</formula>
      <formula>8</formula>
    </cfRule>
    <cfRule type="cellIs" dxfId="38" priority="44" stopIfTrue="1" operator="between">
      <formula>3.1</formula>
      <formula>6.9</formula>
    </cfRule>
    <cfRule type="cellIs" dxfId="37" priority="45" stopIfTrue="1" operator="between">
      <formula>1</formula>
      <formula>3</formula>
    </cfRule>
    <cfRule type="cellIs" dxfId="36" priority="46" stopIfTrue="1" operator="between">
      <formula>0</formula>
      <formula>0.9</formula>
    </cfRule>
  </conditionalFormatting>
  <conditionalFormatting sqref="Y4:Y194">
    <cfRule type="cellIs" dxfId="35" priority="35" stopIfTrue="1" operator="between">
      <formula>6.3</formula>
      <formula>10</formula>
    </cfRule>
    <cfRule type="cellIs" dxfId="34" priority="36" stopIfTrue="1" operator="between">
      <formula>4.4</formula>
      <formula>6.2</formula>
    </cfRule>
    <cfRule type="cellIs" dxfId="33" priority="37" stopIfTrue="1" operator="between">
      <formula>2.9</formula>
      <formula>4.3</formula>
    </cfRule>
    <cfRule type="cellIs" dxfId="32" priority="38" stopIfTrue="1" operator="between">
      <formula>1.6</formula>
      <formula>2.8</formula>
    </cfRule>
    <cfRule type="cellIs" dxfId="31" priority="39" stopIfTrue="1" operator="between">
      <formula>0</formula>
      <formula>1.5</formula>
    </cfRule>
  </conditionalFormatting>
  <conditionalFormatting sqref="AS4:AS194">
    <cfRule type="cellIs" dxfId="30" priority="31" operator="equal">
      <formula>"YES"</formula>
    </cfRule>
  </conditionalFormatting>
  <conditionalFormatting sqref="AP4:AP194">
    <cfRule type="dataBar" priority="2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N4:AN194">
    <cfRule type="cellIs" dxfId="29" priority="55" stopIfTrue="1" operator="equal">
      <formula>"Very High"</formula>
    </cfRule>
    <cfRule type="cellIs" dxfId="28" priority="188" stopIfTrue="1" operator="equal">
      <formula>"High"</formula>
    </cfRule>
    <cfRule type="cellIs" dxfId="27" priority="189" stopIfTrue="1" operator="equal">
      <formula>"Medium"</formula>
    </cfRule>
    <cfRule type="cellIs" dxfId="26" priority="190" stopIfTrue="1" operator="equal">
      <formula>"Low"</formula>
    </cfRule>
    <cfRule type="cellIs" dxfId="25" priority="191" stopIfTrue="1" operator="equal">
      <formula>"Very Low"</formula>
    </cfRule>
  </conditionalFormatting>
  <conditionalFormatting sqref="AM4:AM194">
    <cfRule type="cellIs" dxfId="24" priority="22" stopIfTrue="1" operator="between">
      <formula>6.5</formula>
      <formula>10</formula>
    </cfRule>
    <cfRule type="cellIs" dxfId="23" priority="23" stopIfTrue="1" operator="between">
      <formula>5</formula>
      <formula>6.5</formula>
    </cfRule>
    <cfRule type="cellIs" dxfId="22" priority="24" stopIfTrue="1" operator="between">
      <formula>3.5</formula>
      <formula>5</formula>
    </cfRule>
    <cfRule type="cellIs" dxfId="21" priority="25" stopIfTrue="1" operator="between">
      <formula>2</formula>
      <formula>3.5</formula>
    </cfRule>
    <cfRule type="cellIs" dxfId="20" priority="26" stopIfTrue="1" operator="between">
      <formula>0</formula>
      <formula>2</formula>
    </cfRule>
  </conditionalFormatting>
  <conditionalFormatting sqref="AU4:AU194">
    <cfRule type="dataBar" priority="21">
      <dataBar>
        <cfvo type="min"/>
        <cfvo type="max"/>
        <color theme="5" tint="0.59999389629810485"/>
      </dataBar>
      <extLst>
        <ext xmlns:x14="http://schemas.microsoft.com/office/spreadsheetml/2009/9/main" uri="{B025F937-C7B1-47D3-B67F-A62EFF666E3E}">
          <x14:id>{C6EDCE4F-220E-4892-A414-4FCC27F2B7D2}</x14:id>
        </ext>
      </extLst>
    </cfRule>
  </conditionalFormatting>
  <conditionalFormatting sqref="AA4:AA194">
    <cfRule type="cellIs" dxfId="19" priority="16" stopIfTrue="1" operator="between">
      <formula>6.3</formula>
      <formula>10</formula>
    </cfRule>
    <cfRule type="cellIs" dxfId="18" priority="17" stopIfTrue="1" operator="between">
      <formula>4.4</formula>
      <formula>6.2</formula>
    </cfRule>
    <cfRule type="cellIs" dxfId="17" priority="18" stopIfTrue="1" operator="between">
      <formula>2.9</formula>
      <formula>4.3</formula>
    </cfRule>
    <cfRule type="cellIs" dxfId="16" priority="19" stopIfTrue="1" operator="between">
      <formula>1.6</formula>
      <formula>2.8</formula>
    </cfRule>
    <cfRule type="cellIs" dxfId="15" priority="20" stopIfTrue="1" operator="between">
      <formula>0</formula>
      <formula>1.5</formula>
    </cfRule>
  </conditionalFormatting>
  <conditionalFormatting sqref="AB4:AB194">
    <cfRule type="cellIs" dxfId="14" priority="11" stopIfTrue="1" operator="between">
      <formula>6.4</formula>
      <formula>10</formula>
    </cfRule>
    <cfRule type="cellIs" dxfId="13" priority="12" stopIfTrue="1" operator="between">
      <formula>4.8</formula>
      <formula>6.3</formula>
    </cfRule>
    <cfRule type="cellIs" dxfId="12" priority="13" stopIfTrue="1" operator="between">
      <formula>3.2</formula>
      <formula>4.7</formula>
    </cfRule>
    <cfRule type="cellIs" dxfId="11" priority="14" stopIfTrue="1" operator="between">
      <formula>2</formula>
      <formula>3.1</formula>
    </cfRule>
    <cfRule type="cellIs" dxfId="10" priority="15" stopIfTrue="1" operator="between">
      <formula>0</formula>
      <formula>1.9</formula>
    </cfRule>
  </conditionalFormatting>
  <conditionalFormatting sqref="AL4:AL194">
    <cfRule type="cellIs" dxfId="9" priority="2" stopIfTrue="1" operator="between">
      <formula>7.4</formula>
      <formula>10</formula>
    </cfRule>
    <cfRule type="cellIs" dxfId="8" priority="7" stopIfTrue="1" operator="between">
      <formula>6</formula>
      <formula>7.3</formula>
    </cfRule>
    <cfRule type="cellIs" dxfId="7" priority="8" stopIfTrue="1" operator="between">
      <formula>4.7</formula>
      <formula>5.9</formula>
    </cfRule>
    <cfRule type="cellIs" dxfId="6" priority="9" stopIfTrue="1" operator="between">
      <formula>3.2</formula>
      <formula>4.6</formula>
    </cfRule>
    <cfRule type="cellIs" dxfId="5" priority="10" stopIfTrue="1" operator="between">
      <formula>0</formula>
      <formula>3.1</formula>
    </cfRule>
  </conditionalFormatting>
  <conditionalFormatting sqref="AK4:AK194">
    <cfRule type="cellIs" dxfId="4" priority="1" stopIfTrue="1" operator="between">
      <formula>7.4</formula>
      <formula>10</formula>
    </cfRule>
    <cfRule type="cellIs" dxfId="3" priority="3" stopIfTrue="1" operator="between">
      <formula>5.4</formula>
      <formula>7.3</formula>
    </cfRule>
    <cfRule type="cellIs" dxfId="2" priority="4" stopIfTrue="1" operator="between">
      <formula>3.5</formula>
      <formula>5.3</formula>
    </cfRule>
    <cfRule type="cellIs" dxfId="1" priority="5" stopIfTrue="1" operator="between">
      <formula>2.1</formula>
      <formula>3.4</formula>
    </cfRule>
    <cfRule type="cellIs" dxfId="0" priority="6" stopIfTrue="1" operator="between">
      <formula>0</formula>
      <formula>2</formula>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AP4:AP194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AU4:AU194</xm:sqref>
        </x14:conditionalFormatting>
        <x14:conditionalFormatting xmlns:xm="http://schemas.microsoft.com/office/excel/2006/main">
          <x14:cfRule type="iconSet" priority="3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AQ4:AQ194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BG195"/>
  <sheetViews>
    <sheetView showGridLines="0" workbookViewId="0">
      <pane xSplit="2" ySplit="2" topLeftCell="AN3" activePane="bottomRight" state="frozen"/>
      <selection pane="topRight" activeCell="B1" sqref="B1"/>
      <selection pane="bottomLeft" activeCell="A5" sqref="A5"/>
      <selection pane="bottomRight" activeCell="BD2" sqref="BD2"/>
    </sheetView>
  </sheetViews>
  <sheetFormatPr defaultRowHeight="15" x14ac:dyDescent="0.25"/>
  <cols>
    <col min="1" max="1" width="25.7109375" style="1" customWidth="1"/>
    <col min="2" max="2" width="9.140625" style="1"/>
    <col min="3" max="13" width="7.85546875" style="8" customWidth="1"/>
    <col min="14" max="20" width="7.85546875" style="9" customWidth="1"/>
    <col min="21" max="21" width="7.85546875" style="10" customWidth="1"/>
    <col min="22" max="47" width="7.85546875" style="8" customWidth="1"/>
    <col min="48" max="55" width="7.85546875" style="1" customWidth="1"/>
    <col min="56" max="56" width="7.85546875" style="8" customWidth="1"/>
    <col min="57" max="16384" width="9.140625" style="1"/>
  </cols>
  <sheetData>
    <row r="1" spans="1:58" x14ac:dyDescent="0.25">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row>
    <row r="2" spans="1:58" s="4" customFormat="1" ht="117.75" customHeight="1" thickBot="1" x14ac:dyDescent="0.3">
      <c r="A2" s="131" t="s">
        <v>380</v>
      </c>
      <c r="B2" s="51" t="s">
        <v>392</v>
      </c>
      <c r="C2" s="52" t="s">
        <v>921</v>
      </c>
      <c r="D2" s="52" t="s">
        <v>922</v>
      </c>
      <c r="E2" s="52" t="s">
        <v>444</v>
      </c>
      <c r="F2" s="52" t="s">
        <v>871</v>
      </c>
      <c r="G2" s="52" t="s">
        <v>872</v>
      </c>
      <c r="H2" s="52" t="s">
        <v>873</v>
      </c>
      <c r="I2" s="52" t="s">
        <v>874</v>
      </c>
      <c r="J2" s="52" t="s">
        <v>875</v>
      </c>
      <c r="K2" s="52" t="s">
        <v>454</v>
      </c>
      <c r="L2" s="52" t="s">
        <v>876</v>
      </c>
      <c r="M2" s="53" t="s">
        <v>427</v>
      </c>
      <c r="N2" s="54" t="s">
        <v>923</v>
      </c>
      <c r="O2" s="54" t="s">
        <v>924</v>
      </c>
      <c r="P2" s="54" t="s">
        <v>447</v>
      </c>
      <c r="Q2" s="54" t="s">
        <v>448</v>
      </c>
      <c r="R2" s="54" t="s">
        <v>449</v>
      </c>
      <c r="S2" s="54" t="s">
        <v>450</v>
      </c>
      <c r="T2" s="54" t="s">
        <v>453</v>
      </c>
      <c r="U2" s="55" t="s">
        <v>428</v>
      </c>
      <c r="V2" s="52" t="s">
        <v>923</v>
      </c>
      <c r="W2" s="52" t="s">
        <v>924</v>
      </c>
      <c r="X2" s="52" t="s">
        <v>446</v>
      </c>
      <c r="Y2" s="52" t="s">
        <v>447</v>
      </c>
      <c r="Z2" s="52" t="s">
        <v>448</v>
      </c>
      <c r="AA2" s="52" t="s">
        <v>449</v>
      </c>
      <c r="AB2" s="52" t="s">
        <v>450</v>
      </c>
      <c r="AC2" s="52" t="s">
        <v>451</v>
      </c>
      <c r="AD2" s="52" t="s">
        <v>453</v>
      </c>
      <c r="AE2" s="52" t="s">
        <v>452</v>
      </c>
      <c r="AF2" s="53" t="s">
        <v>428</v>
      </c>
      <c r="AG2" s="53" t="s">
        <v>812</v>
      </c>
      <c r="AH2" s="53" t="s">
        <v>437</v>
      </c>
      <c r="AI2" s="53" t="s">
        <v>438</v>
      </c>
      <c r="AJ2" s="53" t="s">
        <v>458</v>
      </c>
      <c r="AK2" s="53" t="s">
        <v>459</v>
      </c>
      <c r="AL2" s="53" t="s">
        <v>460</v>
      </c>
      <c r="AM2" s="53" t="s">
        <v>461</v>
      </c>
      <c r="AN2" s="53" t="s">
        <v>814</v>
      </c>
      <c r="AO2" s="56" t="s">
        <v>455</v>
      </c>
      <c r="AP2" s="56" t="s">
        <v>456</v>
      </c>
      <c r="AQ2" s="56" t="s">
        <v>457</v>
      </c>
      <c r="AR2" s="56" t="s">
        <v>462</v>
      </c>
      <c r="AS2" s="53" t="s">
        <v>815</v>
      </c>
      <c r="AT2" s="53" t="s">
        <v>813</v>
      </c>
      <c r="AU2" s="56" t="s">
        <v>834</v>
      </c>
      <c r="AV2" s="57" t="s">
        <v>858</v>
      </c>
      <c r="AW2" s="53" t="s">
        <v>793</v>
      </c>
      <c r="AX2" s="53" t="s">
        <v>839</v>
      </c>
      <c r="AY2" s="56" t="s">
        <v>795</v>
      </c>
      <c r="AZ2" s="53" t="s">
        <v>816</v>
      </c>
      <c r="BA2" s="53" t="s">
        <v>817</v>
      </c>
      <c r="BB2" s="56" t="s">
        <v>856</v>
      </c>
      <c r="BC2" s="57" t="s">
        <v>857</v>
      </c>
      <c r="BD2" s="57" t="s">
        <v>1145</v>
      </c>
    </row>
    <row r="3" spans="1:58" s="4" customFormat="1" x14ac:dyDescent="0.25">
      <c r="A3" s="131" t="s">
        <v>1</v>
      </c>
      <c r="B3" s="58" t="s">
        <v>0</v>
      </c>
      <c r="C3" s="59">
        <f>ROUND(IF('Indicator Data'!C6=0,0.1,IF(LOG('Indicator Data'!C6)&gt;C$194,10,IF(LOG('Indicator Data'!C6)&lt;C$195,0,10-(C$194-LOG('Indicator Data'!C6))/(C$194-C$195)*10))),1)</f>
        <v>9.5</v>
      </c>
      <c r="D3" s="59">
        <f>ROUND(IF('Indicator Data'!D6=0,0.1,IF(LOG('Indicator Data'!D6)&gt;D$194,10,IF(LOG('Indicator Data'!D6)&lt;D$195,0,10-(D$194-LOG('Indicator Data'!D6))/(D$194-D$195)*10))),1)</f>
        <v>10</v>
      </c>
      <c r="E3" s="59">
        <f t="shared" ref="E3:E34" si="0">ROUND((10-GEOMEAN(((10-C3)/10*9+1),((10-D3)/10*9+1)))/9*10,1)</f>
        <v>9.8000000000000007</v>
      </c>
      <c r="F3" s="59">
        <f>ROUND(IF('Indicator Data'!E6="No data",0.1,IF('Indicator Data'!E6=0,0,IF(LOG('Indicator Data'!E6)&gt;F$194,10,IF(LOG('Indicator Data'!E6)&lt;F$195,0,10-(F$194-LOG('Indicator Data'!E6))/(F$194-F$195)*10)))),1)</f>
        <v>8.5</v>
      </c>
      <c r="G3" s="59">
        <f>ROUND(IF('Indicator Data'!F6=0,0,IF(LOG('Indicator Data'!F6)&gt;G$194,10,IF(LOG('Indicator Data'!F6)&lt;G$195,0,10-(G$194-LOG('Indicator Data'!F6))/(G$194-G$195)*10))),1)</f>
        <v>0</v>
      </c>
      <c r="H3" s="59">
        <f>ROUND(IF('Indicator Data'!G6=0,0,IF(LOG('Indicator Data'!G6)&gt;H$194,10,IF(LOG('Indicator Data'!G6)&lt;H$195,0,10-(H$194-LOG('Indicator Data'!G6))/(H$194-H$195)*10))),1)</f>
        <v>0</v>
      </c>
      <c r="I3" s="59">
        <f>ROUND(IF('Indicator Data'!H6=0,0,IF(LOG('Indicator Data'!H6)&gt;I$194,10,IF(LOG('Indicator Data'!H6)&lt;I$195,0,10-(I$194-LOG('Indicator Data'!H6))/(I$194-I$195)*10))),1)</f>
        <v>0</v>
      </c>
      <c r="J3" s="59">
        <f t="shared" ref="J3:J34" si="1">ROUND((10-GEOMEAN(((10-H3)/10*9+1),((10-I3)/10*9+1)))/9*10,1)</f>
        <v>0</v>
      </c>
      <c r="K3" s="59">
        <f>ROUND(IF('Indicator Data'!I6=0,0,IF(LOG('Indicator Data'!I6)&gt;K$194,10,IF(LOG('Indicator Data'!I6)&lt;K$195,0,10-(K$194-LOG('Indicator Data'!I6))/(K$194-K$195)*10))),1)</f>
        <v>0</v>
      </c>
      <c r="L3" s="59">
        <f t="shared" ref="L3:L34" si="2">ROUND((10-GEOMEAN(((10-J3)/10*9+1),((10-K3)/10*9+1)))/9*10,1)</f>
        <v>0</v>
      </c>
      <c r="M3" s="59">
        <f>ROUND(IF('Indicator Data'!J6=0,0,IF(LOG('Indicator Data'!J6)&gt;M$194,10,IF(LOG('Indicator Data'!J6)&lt;M$195,0,10-(M$194-LOG('Indicator Data'!J6))/(M$194-M$195)*10))),1)</f>
        <v>10</v>
      </c>
      <c r="N3" s="60">
        <f>'Indicator Data'!C6/'Indicator Data'!$BD6</f>
        <v>1.9685979943678002E-3</v>
      </c>
      <c r="O3" s="60">
        <f>'Indicator Data'!D6/'Indicator Data'!$BD6</f>
        <v>4.8717832970082182E-4</v>
      </c>
      <c r="P3" s="60">
        <f>IF(F3=0.1,0,'Indicator Data'!E6/'Indicator Data'!$BD6)</f>
        <v>7.8682220811897158E-3</v>
      </c>
      <c r="Q3" s="60">
        <f>'Indicator Data'!F6/'Indicator Data'!$BD6</f>
        <v>0</v>
      </c>
      <c r="R3" s="60">
        <f>'Indicator Data'!G6/'Indicator Data'!$BD6</f>
        <v>0</v>
      </c>
      <c r="S3" s="60">
        <f>'Indicator Data'!H6/'Indicator Data'!$BD6</f>
        <v>0</v>
      </c>
      <c r="T3" s="60">
        <f>'Indicator Data'!I6/'Indicator Data'!$BD6</f>
        <v>0</v>
      </c>
      <c r="U3" s="60">
        <f>'Indicator Data'!J6/'Indicator Data'!$BD6</f>
        <v>6.157376733779322E-3</v>
      </c>
      <c r="V3" s="59">
        <f t="shared" ref="V3:V34" si="3">ROUND(IF(N3&gt;V$194,10,IF(N3&lt;V$195,0,10-(V$194-N3)/(V$194-V$195)*10)),1)</f>
        <v>9.8000000000000007</v>
      </c>
      <c r="W3" s="59">
        <f t="shared" ref="W3:W34" si="4">ROUND(IF(O3&gt;W$194,10,IF(O3&lt;W$195,0,10-(W$194-O3)/(W$194-W$195)*10)),1)</f>
        <v>4.9000000000000004</v>
      </c>
      <c r="X3" s="59">
        <f t="shared" ref="X3:X34" si="5">ROUND(((10-GEOMEAN(((10-V3)/10*9+1),((10-W3)/10*9+1)))/9*10),1)</f>
        <v>8.3000000000000007</v>
      </c>
      <c r="Y3" s="59">
        <f t="shared" ref="Y3:Y34" si="6">ROUND(IF(P3=0,0.1,IF(P3&gt;Y$194,10,IF(P3&lt;Y$195,0,10-(Y$194-P3)/(Y$194-Y$195)*10))),1)</f>
        <v>5.2</v>
      </c>
      <c r="Z3" s="59">
        <f t="shared" ref="Z3:Z34" si="7">ROUND(IF(Q3=0,0,IF(LOG(Q3)&gt;Z$194,10,IF(LOG(Q3)&lt;=Z$195,0,10-(Z$194-LOG(Q3))/(Z$194-Z$195)*10))),1)</f>
        <v>0</v>
      </c>
      <c r="AA3" s="59">
        <f t="shared" ref="AA3:AA34" si="8">ROUND(IF(R3&gt;AA$194,10,IF(R3&lt;AA$195,0,10-(AA$194-R3)/(AA$194-AA$195)*10)),1)</f>
        <v>0</v>
      </c>
      <c r="AB3" s="59">
        <f t="shared" ref="AB3:AB34" si="9">ROUND(IF(S3&gt;AB$194,10,IF(S3&lt;AB$195,0,10-(AB$194-S3)/(AB$194-AB$195)*10)),1)</f>
        <v>0</v>
      </c>
      <c r="AC3" s="59">
        <f t="shared" ref="AC3:AC34" si="10">ROUND(((10-GEOMEAN(((10-AA3)/10*9+1),((10-AB3)/10*9+1)))/9*10),1)</f>
        <v>0</v>
      </c>
      <c r="AD3" s="59">
        <f t="shared" ref="AD3:AD34" si="11">ROUND(IF(T3=0,0,IF(T3&gt;AD$194,10,IF(T3&lt;=AD$195,0,10-(AD$194-T3)/(AD$194-AD$195)*10))),1)</f>
        <v>0</v>
      </c>
      <c r="AE3" s="59">
        <f t="shared" ref="AE3:AE34" si="12">ROUND((10-GEOMEAN(((10-AC3)/10*9+1),((10-AD3)/10*9+1)))/9*10,1)</f>
        <v>0</v>
      </c>
      <c r="AF3" s="59">
        <f t="shared" ref="AF3:AF34" si="13">ROUND(IF(U3&gt;AF$194,10,IF(U3&lt;AF$195,0,10-(AF$194-U3)/(AF$194-AF$195)*10)),1)</f>
        <v>2.1</v>
      </c>
      <c r="AG3" s="59">
        <f>ROUND(IF('Indicator Data'!K6=0,0,IF('Indicator Data'!K6&gt;AG$194,10,IF('Indicator Data'!K6&lt;AG$195,0,10-(AG$194-'Indicator Data'!K6)/(AG$194-AG$195)*10))),1)</f>
        <v>4</v>
      </c>
      <c r="AH3" s="59">
        <f t="shared" ref="AH3:AH34" si="14">ROUND(AVERAGE(C3,V3),1)</f>
        <v>9.6999999999999993</v>
      </c>
      <c r="AI3" s="59">
        <f t="shared" ref="AI3:AI34" si="15">ROUND(AVERAGE(D3,W3),1)</f>
        <v>7.5</v>
      </c>
      <c r="AJ3" s="59">
        <f t="shared" ref="AJ3:AJ34" si="16">ROUND(AVERAGE(AA3,H3),1)</f>
        <v>0</v>
      </c>
      <c r="AK3" s="59">
        <f t="shared" ref="AK3:AK34" si="17">ROUND(AVERAGE(AB3,I3),1)</f>
        <v>0</v>
      </c>
      <c r="AL3" s="59">
        <f t="shared" ref="AL3:AL34" si="18">ROUND((10-GEOMEAN(((10-AJ3)/10*9+1),((10-AK3)/10*9+1)))/9*10,1)</f>
        <v>0</v>
      </c>
      <c r="AM3" s="59">
        <f t="shared" ref="AM3:AM34" si="19">ROUND(AVERAGE(AD3,K3),1)</f>
        <v>0</v>
      </c>
      <c r="AN3" s="59">
        <f t="shared" ref="AN3:AN34" si="20">ROUND((10-GEOMEAN(((10-M3)/10*9+1),((10-AF3)/10*9+1)))/9*10,1)</f>
        <v>7.9</v>
      </c>
      <c r="AO3" s="61">
        <f t="shared" ref="AO3:AO34" si="21">ROUND((10-GEOMEAN(((10-E3)/10*9+1),((10-X3)/10*9+1)))/9*10,1)</f>
        <v>9.1999999999999993</v>
      </c>
      <c r="AP3" s="192">
        <f t="shared" ref="AP3:AP34" si="22">ROUND(IF(AND(Y3="x",F3="x"),"x",(10-GEOMEAN(((10-F3)/10*9+1),((10-Y3)/10*9+1)))/9*10),1)</f>
        <v>7.2</v>
      </c>
      <c r="AQ3" s="192">
        <f t="shared" ref="AQ3:AQ34" si="23">ROUND((10-GEOMEAN(((10-G3)/10*9+1),((10-Z3)/10*9+1)))/9*10,1)</f>
        <v>0</v>
      </c>
      <c r="AR3" s="61">
        <f t="shared" ref="AR3:AR34" si="24">ROUND((10-GEOMEAN(((10-L3)/10*9+1),((10-AE3)/10*9+1)))/9*10,1)</f>
        <v>0</v>
      </c>
      <c r="AS3" s="59">
        <f t="shared" ref="AS3:AS34" si="25">ROUND(AVERAGE(AG3,AN3),1)</f>
        <v>6</v>
      </c>
      <c r="AT3" s="59">
        <f>IF('Indicator Data'!L6="No data","x",IF('Indicator Data'!BE6&lt;1000,"x",ROUND((IF('Indicator Data'!L6&gt;AT$194,10,IF('Indicator Data'!L6&lt;AT$195,0,10-(AT$194-'Indicator Data'!L6)/(AT$194-AT$195)*10))),1)))</f>
        <v>9.1</v>
      </c>
      <c r="AU3" s="61">
        <f t="shared" ref="AU3:AU34" si="26">ROUND(AVERAGE(AS3,AT3),1)</f>
        <v>7.6</v>
      </c>
      <c r="AV3" s="62">
        <f t="shared" ref="AV3:AV34" si="27">IF(ROUND(IF(AP3="x",(10-GEOMEAN(((10-AO3)/10*9+1),((10-AU3)/10*9+1),((10-AQ3)/10*9+1),((10-AR3)/10*9+1)))/9*10,(10-GEOMEAN(((10-AO3)/10*9+1),((10-AP3)/10*9+1),((10-AQ3)/10*9+1),((10-AR3)/10*9+1),((10-AU3)/10*9+1)))/9*10),1)=0,0.1,ROUND(IF(AP3="x",(10-GEOMEAN(((10-AO3)/10*9+1),((10-AU3)/10*9+1),((10-AQ3)/10*9+1),((10-AR3)/10*9+1)))/9*10,(10-GEOMEAN(((10-AO3)/10*9+1),((10-AP3)/10*9+1),((10-AQ3)/10*9+1),((10-AR3)/10*9+1),((10-AU3)/10*9+1)))/9*10),1))</f>
        <v>6.1</v>
      </c>
      <c r="AW3" s="59">
        <f>ROUND(IF('Indicator Data'!M6=0,0,IF('Indicator Data'!M6&gt;AW$194,10,IF('Indicator Data'!M6&lt;AW$195,0,10-(AW$194-'Indicator Data'!M6)/(AW$194-AW$195)*10))),1)</f>
        <v>10</v>
      </c>
      <c r="AX3" s="59">
        <f>ROUND(IF('Indicator Data'!N6=0,0,IF(LOG('Indicator Data'!N6)&gt;LOG(AX$194),10,IF(LOG('Indicator Data'!N6)&lt;LOG(AX$195),0,10-(LOG(AX$194)-LOG('Indicator Data'!N6))/(LOG(AX$194)-LOG(AX$195))*10))),1)</f>
        <v>10</v>
      </c>
      <c r="AY3" s="61">
        <f t="shared" ref="AY3:AY34" si="28">ROUND((10-GEOMEAN(((10-AW3)/10*9+1),((10-AX3)/10*9+1)))/9*10,1)</f>
        <v>10</v>
      </c>
      <c r="AZ3" s="59">
        <f>'Indicator Data'!O6</f>
        <v>5</v>
      </c>
      <c r="BA3" s="59">
        <f>'Indicator Data'!P6</f>
        <v>0</v>
      </c>
      <c r="BB3" s="61">
        <f t="shared" ref="BB3:BB34" si="29">ROUND(IF(AZ3=5,10,IF(BA3=5,9,IF(AZ3=4,8,IF(BA3=4,7,0)))),1)</f>
        <v>10</v>
      </c>
      <c r="BC3" s="62">
        <f t="shared" ref="BC3:BC34" si="30">ROUND(IF(BB3&gt;5,BB3,AY3/10*7),1)</f>
        <v>10</v>
      </c>
      <c r="BD3" s="62">
        <v>5.2</v>
      </c>
      <c r="BE3" s="16"/>
      <c r="BF3" s="108"/>
    </row>
    <row r="4" spans="1:58" s="4" customFormat="1" x14ac:dyDescent="0.25">
      <c r="A4" s="131" t="s">
        <v>3</v>
      </c>
      <c r="B4" s="58" t="s">
        <v>2</v>
      </c>
      <c r="C4" s="59">
        <f>ROUND(IF('Indicator Data'!C7=0,0.1,IF(LOG('Indicator Data'!C7)&gt;C$194,10,IF(LOG('Indicator Data'!C7)&lt;C$195,0,10-(C$194-LOG('Indicator Data'!C7))/(C$194-C$195)*10))),1)</f>
        <v>6.9</v>
      </c>
      <c r="D4" s="59">
        <f>ROUND(IF('Indicator Data'!D7=0,0.1,IF(LOG('Indicator Data'!D7)&gt;D$194,10,IF(LOG('Indicator Data'!D7)&lt;D$195,0,10-(D$194-LOG('Indicator Data'!D7))/(D$194-D$195)*10))),1)</f>
        <v>0.1</v>
      </c>
      <c r="E4" s="59">
        <f t="shared" si="0"/>
        <v>4.3</v>
      </c>
      <c r="F4" s="59">
        <f>ROUND(IF('Indicator Data'!E7="No data",0.1,IF('Indicator Data'!E7=0,0,IF(LOG('Indicator Data'!E7)&gt;F$194,10,IF(LOG('Indicator Data'!E7)&lt;F$195,0,10-(F$194-LOG('Indicator Data'!E7))/(F$194-F$195)*10)))),1)</f>
        <v>5.5</v>
      </c>
      <c r="G4" s="59">
        <f>ROUND(IF('Indicator Data'!F7=0,0,IF(LOG('Indicator Data'!F7)&gt;G$194,10,IF(LOG('Indicator Data'!F7)&lt;G$195,0,10-(G$194-LOG('Indicator Data'!F7))/(G$194-G$195)*10))),1)</f>
        <v>6.5</v>
      </c>
      <c r="H4" s="59">
        <f>ROUND(IF('Indicator Data'!G7=0,0,IF(LOG('Indicator Data'!G7)&gt;H$194,10,IF(LOG('Indicator Data'!G7)&lt;H$195,0,10-(H$194-LOG('Indicator Data'!G7))/(H$194-H$195)*10))),1)</f>
        <v>0</v>
      </c>
      <c r="I4" s="59">
        <f>ROUND(IF('Indicator Data'!H7=0,0,IF(LOG('Indicator Data'!H7)&gt;I$194,10,IF(LOG('Indicator Data'!H7)&lt;I$195,0,10-(I$194-LOG('Indicator Data'!H7))/(I$194-I$195)*10))),1)</f>
        <v>0</v>
      </c>
      <c r="J4" s="59">
        <f t="shared" si="1"/>
        <v>0</v>
      </c>
      <c r="K4" s="59">
        <f>ROUND(IF('Indicator Data'!I7=0,0,IF(LOG('Indicator Data'!I7)&gt;K$194,10,IF(LOG('Indicator Data'!I7)&lt;K$195,0,10-(K$194-LOG('Indicator Data'!I7))/(K$194-K$195)*10))),1)</f>
        <v>0</v>
      </c>
      <c r="L4" s="59">
        <f t="shared" si="2"/>
        <v>0</v>
      </c>
      <c r="M4" s="59">
        <f>ROUND(IF('Indicator Data'!J7=0,0,IF(LOG('Indicator Data'!J7)&gt;M$194,10,IF(LOG('Indicator Data'!J7)&lt;M$195,0,10-(M$194-LOG('Indicator Data'!J7))/(M$194-M$195)*10))),1)</f>
        <v>10</v>
      </c>
      <c r="N4" s="60">
        <f>'Indicator Data'!C7/'Indicator Data'!$BD7</f>
        <v>2.0728643296684898E-3</v>
      </c>
      <c r="O4" s="60">
        <f>'Indicator Data'!D7/'Indicator Data'!$BD7</f>
        <v>0</v>
      </c>
      <c r="P4" s="60">
        <f>IF(F4=0.1,0,'Indicator Data'!E7/'Indicator Data'!$BD7)</f>
        <v>5.5391714346518135E-3</v>
      </c>
      <c r="Q4" s="60">
        <f>'Indicator Data'!F7/'Indicator Data'!$BD7</f>
        <v>2.622237996502336E-5</v>
      </c>
      <c r="R4" s="60">
        <f>'Indicator Data'!G7/'Indicator Data'!$BD7</f>
        <v>0</v>
      </c>
      <c r="S4" s="60">
        <f>'Indicator Data'!H7/'Indicator Data'!$BD7</f>
        <v>0</v>
      </c>
      <c r="T4" s="60">
        <f>'Indicator Data'!I7/'Indicator Data'!$BD7</f>
        <v>0</v>
      </c>
      <c r="U4" s="60">
        <f>'Indicator Data'!J7/'Indicator Data'!$BD7</f>
        <v>3.3774645522784447E-2</v>
      </c>
      <c r="V4" s="59">
        <f t="shared" si="3"/>
        <v>10</v>
      </c>
      <c r="W4" s="59">
        <f t="shared" si="4"/>
        <v>0</v>
      </c>
      <c r="X4" s="59">
        <f t="shared" si="5"/>
        <v>7.6</v>
      </c>
      <c r="Y4" s="59">
        <f t="shared" si="6"/>
        <v>3.7</v>
      </c>
      <c r="Z4" s="59">
        <f t="shared" si="7"/>
        <v>8.6999999999999993</v>
      </c>
      <c r="AA4" s="59">
        <f t="shared" si="8"/>
        <v>0</v>
      </c>
      <c r="AB4" s="59">
        <f t="shared" si="9"/>
        <v>0</v>
      </c>
      <c r="AC4" s="59">
        <f t="shared" si="10"/>
        <v>0</v>
      </c>
      <c r="AD4" s="59">
        <f t="shared" si="11"/>
        <v>0</v>
      </c>
      <c r="AE4" s="59">
        <f t="shared" si="12"/>
        <v>0</v>
      </c>
      <c r="AF4" s="59">
        <f t="shared" si="13"/>
        <v>10</v>
      </c>
      <c r="AG4" s="59">
        <f>ROUND(IF('Indicator Data'!K7=0,0,IF('Indicator Data'!K7&gt;AG$194,10,IF('Indicator Data'!K7&lt;AG$195,0,10-(AG$194-'Indicator Data'!K7)/(AG$194-AG$195)*10))),1)</f>
        <v>1</v>
      </c>
      <c r="AH4" s="59">
        <f t="shared" si="14"/>
        <v>8.5</v>
      </c>
      <c r="AI4" s="59">
        <f t="shared" si="15"/>
        <v>0.1</v>
      </c>
      <c r="AJ4" s="59">
        <f t="shared" si="16"/>
        <v>0</v>
      </c>
      <c r="AK4" s="59">
        <f t="shared" si="17"/>
        <v>0</v>
      </c>
      <c r="AL4" s="59">
        <f t="shared" si="18"/>
        <v>0</v>
      </c>
      <c r="AM4" s="59">
        <f t="shared" si="19"/>
        <v>0</v>
      </c>
      <c r="AN4" s="59">
        <f t="shared" si="20"/>
        <v>10</v>
      </c>
      <c r="AO4" s="61">
        <f t="shared" si="21"/>
        <v>6.2</v>
      </c>
      <c r="AP4" s="193">
        <f t="shared" si="22"/>
        <v>4.7</v>
      </c>
      <c r="AQ4" s="193">
        <f t="shared" si="23"/>
        <v>7.8</v>
      </c>
      <c r="AR4" s="61">
        <f t="shared" si="24"/>
        <v>0</v>
      </c>
      <c r="AS4" s="59">
        <f t="shared" si="25"/>
        <v>5.5</v>
      </c>
      <c r="AT4" s="59">
        <f>IF('Indicator Data'!L7="No data","x",IF('Indicator Data'!BE7&lt;1000,"x",ROUND((IF('Indicator Data'!L7&gt;AT$194,10,IF('Indicator Data'!L7&lt;AT$195,0,10-(AT$194-'Indicator Data'!L7)/(AT$194-AT$195)*10))),1)))</f>
        <v>8.1</v>
      </c>
      <c r="AU4" s="61">
        <f t="shared" si="26"/>
        <v>6.8</v>
      </c>
      <c r="AV4" s="62">
        <f t="shared" si="27"/>
        <v>5.6</v>
      </c>
      <c r="AW4" s="59">
        <f>ROUND(IF('Indicator Data'!M7=0,0,IF('Indicator Data'!M7&gt;AW$194,10,IF('Indicator Data'!M7&lt;AW$195,0,10-(AW$194-'Indicator Data'!M7)/(AW$194-AW$195)*10))),1)</f>
        <v>0.2</v>
      </c>
      <c r="AX4" s="59">
        <f>ROUND(IF('Indicator Data'!N7=0,0,IF(LOG('Indicator Data'!N7)&gt;LOG(AX$194),10,IF(LOG('Indicator Data'!N7)&lt;LOG(AX$195),0,10-(LOG(AX$194)-LOG('Indicator Data'!N7))/(LOG(AX$194)-LOG(AX$195))*10))),1)</f>
        <v>0</v>
      </c>
      <c r="AY4" s="61">
        <f t="shared" si="28"/>
        <v>0.1</v>
      </c>
      <c r="AZ4" s="59">
        <f>'Indicator Data'!O7</f>
        <v>0</v>
      </c>
      <c r="BA4" s="59">
        <f>'Indicator Data'!P7</f>
        <v>0</v>
      </c>
      <c r="BB4" s="61">
        <f t="shared" si="29"/>
        <v>0</v>
      </c>
      <c r="BC4" s="62">
        <f t="shared" si="30"/>
        <v>0.1</v>
      </c>
      <c r="BD4" s="62">
        <v>3.4</v>
      </c>
      <c r="BE4" s="16"/>
      <c r="BF4" s="108"/>
    </row>
    <row r="5" spans="1:58" s="4" customFormat="1" x14ac:dyDescent="0.25">
      <c r="A5" s="131" t="s">
        <v>5</v>
      </c>
      <c r="B5" s="63" t="s">
        <v>4</v>
      </c>
      <c r="C5" s="59">
        <f>ROUND(IF('Indicator Data'!C8=0,0.1,IF(LOG('Indicator Data'!C8)&gt;C$194,10,IF(LOG('Indicator Data'!C8)&lt;C$195,0,10-(C$194-LOG('Indicator Data'!C8))/(C$194-C$195)*10))),1)</f>
        <v>9.3000000000000007</v>
      </c>
      <c r="D5" s="59">
        <f>ROUND(IF('Indicator Data'!D8=0,0.1,IF(LOG('Indicator Data'!D8)&gt;D$194,10,IF(LOG('Indicator Data'!D8)&lt;D$195,0,10-(D$194-LOG('Indicator Data'!D8))/(D$194-D$195)*10))),1)</f>
        <v>0.1</v>
      </c>
      <c r="E5" s="59">
        <f t="shared" si="0"/>
        <v>6.6</v>
      </c>
      <c r="F5" s="59">
        <f>ROUND(IF('Indicator Data'!E8="No data",0.1,IF('Indicator Data'!E8=0,0,IF(LOG('Indicator Data'!E8)&gt;F$194,10,IF(LOG('Indicator Data'!E8)&lt;F$195,0,10-(F$194-LOG('Indicator Data'!E8))/(F$194-F$195)*10)))),1)</f>
        <v>7.4</v>
      </c>
      <c r="G5" s="59">
        <f>ROUND(IF('Indicator Data'!F8=0,0,IF(LOG('Indicator Data'!F8)&gt;G$194,10,IF(LOG('Indicator Data'!F8)&lt;G$195,0,10-(G$194-LOG('Indicator Data'!F8))/(G$194-G$195)*10))),1)</f>
        <v>5</v>
      </c>
      <c r="H5" s="59">
        <f>ROUND(IF('Indicator Data'!G8=0,0,IF(LOG('Indicator Data'!G8)&gt;H$194,10,IF(LOG('Indicator Data'!G8)&lt;H$195,0,10-(H$194-LOG('Indicator Data'!G8))/(H$194-H$195)*10))),1)</f>
        <v>0</v>
      </c>
      <c r="I5" s="59">
        <f>ROUND(IF('Indicator Data'!H8=0,0,IF(LOG('Indicator Data'!H8)&gt;I$194,10,IF(LOG('Indicator Data'!H8)&lt;I$195,0,10-(I$194-LOG('Indicator Data'!H8))/(I$194-I$195)*10))),1)</f>
        <v>0</v>
      </c>
      <c r="J5" s="59">
        <f t="shared" si="1"/>
        <v>0</v>
      </c>
      <c r="K5" s="59">
        <f>ROUND(IF('Indicator Data'!I8=0,0,IF(LOG('Indicator Data'!I8)&gt;K$194,10,IF(LOG('Indicator Data'!I8)&lt;K$195,0,10-(K$194-LOG('Indicator Data'!I8))/(K$194-K$195)*10))),1)</f>
        <v>0</v>
      </c>
      <c r="L5" s="59">
        <f t="shared" si="2"/>
        <v>0</v>
      </c>
      <c r="M5" s="59">
        <f>ROUND(IF('Indicator Data'!J8=0,0,IF(LOG('Indicator Data'!J8)&gt;M$194,10,IF(LOG('Indicator Data'!J8)&lt;M$195,0,10-(M$194-LOG('Indicator Data'!J8))/(M$194-M$195)*10))),1)</f>
        <v>0</v>
      </c>
      <c r="N5" s="60">
        <f>'Indicator Data'!C8/'Indicator Data'!$BD8</f>
        <v>1.3557366043817321E-3</v>
      </c>
      <c r="O5" s="60">
        <f>'Indicator Data'!D8/'Indicator Data'!$BD8</f>
        <v>0</v>
      </c>
      <c r="P5" s="60">
        <f>IF(F5=0.1,0,'Indicator Data'!E8/'Indicator Data'!$BD8)</f>
        <v>2.4006320948516133E-3</v>
      </c>
      <c r="Q5" s="60">
        <f>'Indicator Data'!F8/'Indicator Data'!$BD8</f>
        <v>2.4428102702073228E-7</v>
      </c>
      <c r="R5" s="60">
        <f>'Indicator Data'!G8/'Indicator Data'!$BD8</f>
        <v>0</v>
      </c>
      <c r="S5" s="60">
        <f>'Indicator Data'!H8/'Indicator Data'!$BD8</f>
        <v>0</v>
      </c>
      <c r="T5" s="60">
        <f>'Indicator Data'!I8/'Indicator Data'!$BD8</f>
        <v>0</v>
      </c>
      <c r="U5" s="60">
        <f>'Indicator Data'!J8/'Indicator Data'!$BD8</f>
        <v>0</v>
      </c>
      <c r="V5" s="59">
        <f t="shared" si="3"/>
        <v>6.8</v>
      </c>
      <c r="W5" s="59">
        <f t="shared" si="4"/>
        <v>0</v>
      </c>
      <c r="X5" s="59">
        <f t="shared" si="5"/>
        <v>4.2</v>
      </c>
      <c r="Y5" s="59">
        <f t="shared" si="6"/>
        <v>1.6</v>
      </c>
      <c r="Z5" s="59">
        <f t="shared" si="7"/>
        <v>4.2</v>
      </c>
      <c r="AA5" s="59">
        <f t="shared" si="8"/>
        <v>0</v>
      </c>
      <c r="AB5" s="59">
        <f t="shared" si="9"/>
        <v>0</v>
      </c>
      <c r="AC5" s="59">
        <f t="shared" si="10"/>
        <v>0</v>
      </c>
      <c r="AD5" s="59">
        <f t="shared" si="11"/>
        <v>0</v>
      </c>
      <c r="AE5" s="59">
        <f t="shared" si="12"/>
        <v>0</v>
      </c>
      <c r="AF5" s="59">
        <f t="shared" si="13"/>
        <v>0</v>
      </c>
      <c r="AG5" s="59">
        <f>ROUND(IF('Indicator Data'!K8=0,0,IF('Indicator Data'!K8&gt;AG$194,10,IF('Indicator Data'!K8&lt;AG$195,0,10-(AG$194-'Indicator Data'!K8)/(AG$194-AG$195)*10))),1)</f>
        <v>0</v>
      </c>
      <c r="AH5" s="59">
        <f t="shared" si="14"/>
        <v>8.1</v>
      </c>
      <c r="AI5" s="59">
        <f t="shared" si="15"/>
        <v>0.1</v>
      </c>
      <c r="AJ5" s="59">
        <f t="shared" si="16"/>
        <v>0</v>
      </c>
      <c r="AK5" s="59">
        <f t="shared" si="17"/>
        <v>0</v>
      </c>
      <c r="AL5" s="59">
        <f t="shared" si="18"/>
        <v>0</v>
      </c>
      <c r="AM5" s="59">
        <f t="shared" si="19"/>
        <v>0</v>
      </c>
      <c r="AN5" s="59">
        <f t="shared" si="20"/>
        <v>0</v>
      </c>
      <c r="AO5" s="61">
        <f t="shared" si="21"/>
        <v>5.5</v>
      </c>
      <c r="AP5" s="193">
        <f t="shared" si="22"/>
        <v>5.2</v>
      </c>
      <c r="AQ5" s="193">
        <f t="shared" si="23"/>
        <v>4.5999999999999996</v>
      </c>
      <c r="AR5" s="61">
        <f t="shared" si="24"/>
        <v>0</v>
      </c>
      <c r="AS5" s="59">
        <f t="shared" si="25"/>
        <v>0</v>
      </c>
      <c r="AT5" s="59">
        <f>IF('Indicator Data'!L8="No data","x",IF('Indicator Data'!BE8&lt;1000,"x",ROUND((IF('Indicator Data'!L8&gt;AT$194,10,IF('Indicator Data'!L8&lt;AT$195,0,10-(AT$194-'Indicator Data'!L8)/(AT$194-AT$195)*10))),1)))</f>
        <v>8.1</v>
      </c>
      <c r="AU5" s="61">
        <f t="shared" si="26"/>
        <v>4.0999999999999996</v>
      </c>
      <c r="AV5" s="62">
        <f t="shared" si="27"/>
        <v>4.0999999999999996</v>
      </c>
      <c r="AW5" s="59">
        <f>ROUND(IF('Indicator Data'!M8=0,0,IF('Indicator Data'!M8&gt;AW$194,10,IF('Indicator Data'!M8&lt;AW$195,0,10-(AW$194-'Indicator Data'!M8)/(AW$194-AW$195)*10))),1)</f>
        <v>9.6999999999999993</v>
      </c>
      <c r="AX5" s="59">
        <f>ROUND(IF('Indicator Data'!N8=0,0,IF(LOG('Indicator Data'!N8)&gt;LOG(AX$194),10,IF(LOG('Indicator Data'!N8)&lt;LOG(AX$195),0,10-(LOG(AX$194)-LOG('Indicator Data'!N8))/(LOG(AX$194)-LOG(AX$195))*10))),1)</f>
        <v>9.1999999999999993</v>
      </c>
      <c r="AY5" s="61">
        <f t="shared" si="28"/>
        <v>9.5</v>
      </c>
      <c r="AZ5" s="59">
        <f>'Indicator Data'!O8</f>
        <v>0</v>
      </c>
      <c r="BA5" s="59">
        <f>'Indicator Data'!P8</f>
        <v>0</v>
      </c>
      <c r="BB5" s="61">
        <f t="shared" si="29"/>
        <v>0</v>
      </c>
      <c r="BC5" s="62">
        <f t="shared" si="30"/>
        <v>6.7</v>
      </c>
      <c r="BD5" s="62">
        <v>3.7</v>
      </c>
      <c r="BE5" s="16"/>
      <c r="BF5" s="108"/>
    </row>
    <row r="6" spans="1:58" s="4" customFormat="1" x14ac:dyDescent="0.25">
      <c r="A6" s="131" t="s">
        <v>7</v>
      </c>
      <c r="B6" s="63" t="s">
        <v>6</v>
      </c>
      <c r="C6" s="59">
        <f>ROUND(IF('Indicator Data'!C9=0,0.1,IF(LOG('Indicator Data'!C9)&gt;C$194,10,IF(LOG('Indicator Data'!C9)&lt;C$195,0,10-(C$194-LOG('Indicator Data'!C9))/(C$194-C$195)*10))),1)</f>
        <v>0.1</v>
      </c>
      <c r="D6" s="59">
        <f>ROUND(IF('Indicator Data'!D9=0,0.1,IF(LOG('Indicator Data'!D9)&gt;D$194,10,IF(LOG('Indicator Data'!D9)&lt;D$195,0,10-(D$194-LOG('Indicator Data'!D9))/(D$194-D$195)*10))),1)</f>
        <v>0.1</v>
      </c>
      <c r="E6" s="59">
        <f t="shared" si="0"/>
        <v>0.1</v>
      </c>
      <c r="F6" s="59">
        <f>ROUND(IF('Indicator Data'!E9="No data",0.1,IF('Indicator Data'!E9=0,0,IF(LOG('Indicator Data'!E9)&gt;F$194,10,IF(LOG('Indicator Data'!E9)&lt;F$195,0,10-(F$194-LOG('Indicator Data'!E9))/(F$194-F$195)*10)))),1)</f>
        <v>7.2</v>
      </c>
      <c r="G6" s="59">
        <f>ROUND(IF('Indicator Data'!F9=0,0,IF(LOG('Indicator Data'!F9)&gt;G$194,10,IF(LOG('Indicator Data'!F9)&lt;G$195,0,10-(G$194-LOG('Indicator Data'!F9))/(G$194-G$195)*10))),1)</f>
        <v>0</v>
      </c>
      <c r="H6" s="59">
        <f>ROUND(IF('Indicator Data'!G9=0,0,IF(LOG('Indicator Data'!G9)&gt;H$194,10,IF(LOG('Indicator Data'!G9)&lt;H$195,0,10-(H$194-LOG('Indicator Data'!G9))/(H$194-H$195)*10))),1)</f>
        <v>0</v>
      </c>
      <c r="I6" s="59">
        <f>ROUND(IF('Indicator Data'!H9=0,0,IF(LOG('Indicator Data'!H9)&gt;I$194,10,IF(LOG('Indicator Data'!H9)&lt;I$195,0,10-(I$194-LOG('Indicator Data'!H9))/(I$194-I$195)*10))),1)</f>
        <v>0</v>
      </c>
      <c r="J6" s="59">
        <f t="shared" si="1"/>
        <v>0</v>
      </c>
      <c r="K6" s="59">
        <f>ROUND(IF('Indicator Data'!I9=0,0,IF(LOG('Indicator Data'!I9)&gt;K$194,10,IF(LOG('Indicator Data'!I9)&lt;K$195,0,10-(K$194-LOG('Indicator Data'!I9))/(K$194-K$195)*10))),1)</f>
        <v>0</v>
      </c>
      <c r="L6" s="59">
        <f t="shared" si="2"/>
        <v>0</v>
      </c>
      <c r="M6" s="59">
        <f>ROUND(IF('Indicator Data'!J9=0,0,IF(LOG('Indicator Data'!J9)&gt;M$194,10,IF(LOG('Indicator Data'!J9)&lt;M$195,0,10-(M$194-LOG('Indicator Data'!J9))/(M$194-M$195)*10))),1)</f>
        <v>10</v>
      </c>
      <c r="N6" s="60">
        <f>'Indicator Data'!C9/'Indicator Data'!$BD9</f>
        <v>0</v>
      </c>
      <c r="O6" s="60">
        <f>'Indicator Data'!D9/'Indicator Data'!$BD9</f>
        <v>0</v>
      </c>
      <c r="P6" s="60">
        <f>IF(F6=0.1,0,'Indicator Data'!E9/'Indicator Data'!$BD9)</f>
        <v>3.0554410219695155E-3</v>
      </c>
      <c r="Q6" s="60">
        <f>'Indicator Data'!F9/'Indicator Data'!$BD9</f>
        <v>0</v>
      </c>
      <c r="R6" s="60">
        <f>'Indicator Data'!G9/'Indicator Data'!$BD9</f>
        <v>0</v>
      </c>
      <c r="S6" s="60">
        <f>'Indicator Data'!H9/'Indicator Data'!$BD9</f>
        <v>0</v>
      </c>
      <c r="T6" s="60">
        <f>'Indicator Data'!I9/'Indicator Data'!$BD9</f>
        <v>0</v>
      </c>
      <c r="U6" s="60">
        <f>'Indicator Data'!J9/'Indicator Data'!$BD9</f>
        <v>5.2962510717540108E-3</v>
      </c>
      <c r="V6" s="59">
        <f t="shared" si="3"/>
        <v>0</v>
      </c>
      <c r="W6" s="59">
        <f t="shared" si="4"/>
        <v>0</v>
      </c>
      <c r="X6" s="59">
        <f t="shared" si="5"/>
        <v>0</v>
      </c>
      <c r="Y6" s="59">
        <f t="shared" si="6"/>
        <v>2</v>
      </c>
      <c r="Z6" s="59">
        <f t="shared" si="7"/>
        <v>0</v>
      </c>
      <c r="AA6" s="59">
        <f t="shared" si="8"/>
        <v>0</v>
      </c>
      <c r="AB6" s="59">
        <f t="shared" si="9"/>
        <v>0</v>
      </c>
      <c r="AC6" s="59">
        <f t="shared" si="10"/>
        <v>0</v>
      </c>
      <c r="AD6" s="59">
        <f t="shared" si="11"/>
        <v>0</v>
      </c>
      <c r="AE6" s="59">
        <f t="shared" si="12"/>
        <v>0</v>
      </c>
      <c r="AF6" s="59">
        <f t="shared" si="13"/>
        <v>1.8</v>
      </c>
      <c r="AG6" s="59">
        <f>ROUND(IF('Indicator Data'!K9=0,0,IF('Indicator Data'!K9&gt;AG$194,10,IF('Indicator Data'!K9&lt;AG$195,0,10-(AG$194-'Indicator Data'!K9)/(AG$194-AG$195)*10))),1)</f>
        <v>6.1</v>
      </c>
      <c r="AH6" s="59">
        <f t="shared" si="14"/>
        <v>0.1</v>
      </c>
      <c r="AI6" s="59">
        <f t="shared" si="15"/>
        <v>0.1</v>
      </c>
      <c r="AJ6" s="59">
        <f t="shared" si="16"/>
        <v>0</v>
      </c>
      <c r="AK6" s="59">
        <f t="shared" si="17"/>
        <v>0</v>
      </c>
      <c r="AL6" s="59">
        <f t="shared" si="18"/>
        <v>0</v>
      </c>
      <c r="AM6" s="59">
        <f t="shared" si="19"/>
        <v>0</v>
      </c>
      <c r="AN6" s="59">
        <f t="shared" si="20"/>
        <v>7.9</v>
      </c>
      <c r="AO6" s="61">
        <f t="shared" si="21"/>
        <v>0.1</v>
      </c>
      <c r="AP6" s="193">
        <f t="shared" si="22"/>
        <v>5.0999999999999996</v>
      </c>
      <c r="AQ6" s="193">
        <f t="shared" si="23"/>
        <v>0</v>
      </c>
      <c r="AR6" s="61">
        <f t="shared" si="24"/>
        <v>0</v>
      </c>
      <c r="AS6" s="59">
        <f t="shared" si="25"/>
        <v>7</v>
      </c>
      <c r="AT6" s="59">
        <f>IF('Indicator Data'!L9="No data","x",IF('Indicator Data'!BE9&lt;1000,"x",ROUND((IF('Indicator Data'!L9&gt;AT$194,10,IF('Indicator Data'!L9&lt;AT$195,0,10-(AT$194-'Indicator Data'!L9)/(AT$194-AT$195)*10))),1)))</f>
        <v>1</v>
      </c>
      <c r="AU6" s="61">
        <f t="shared" si="26"/>
        <v>4</v>
      </c>
      <c r="AV6" s="62">
        <f t="shared" si="27"/>
        <v>2.1</v>
      </c>
      <c r="AW6" s="59">
        <f>ROUND(IF('Indicator Data'!M9=0,0,IF('Indicator Data'!M9&gt;AW$194,10,IF('Indicator Data'!M9&lt;AW$195,0,10-(AW$194-'Indicator Data'!M9)/(AW$194-AW$195)*10))),1)</f>
        <v>7.4</v>
      </c>
      <c r="AX6" s="59">
        <f>ROUND(IF('Indicator Data'!N9=0,0,IF(LOG('Indicator Data'!N9)&gt;LOG(AX$194),10,IF(LOG('Indicator Data'!N9)&lt;LOG(AX$195),0,10-(LOG(AX$194)-LOG('Indicator Data'!N9))/(LOG(AX$194)-LOG(AX$195))*10))),1)</f>
        <v>6.6</v>
      </c>
      <c r="AY6" s="61">
        <f t="shared" si="28"/>
        <v>7</v>
      </c>
      <c r="AZ6" s="59">
        <f>'Indicator Data'!O9</f>
        <v>0</v>
      </c>
      <c r="BA6" s="59">
        <f>'Indicator Data'!P9</f>
        <v>0</v>
      </c>
      <c r="BB6" s="61">
        <f t="shared" si="29"/>
        <v>0</v>
      </c>
      <c r="BC6" s="62">
        <f t="shared" si="30"/>
        <v>4.9000000000000004</v>
      </c>
      <c r="BD6" s="62">
        <v>6.7</v>
      </c>
      <c r="BE6" s="16"/>
      <c r="BF6" s="108"/>
    </row>
    <row r="7" spans="1:58" s="4" customFormat="1" x14ac:dyDescent="0.25">
      <c r="A7" s="131" t="s">
        <v>9</v>
      </c>
      <c r="B7" s="63" t="s">
        <v>8</v>
      </c>
      <c r="C7" s="59">
        <f>ROUND(IF('Indicator Data'!C10=0,0.1,IF(LOG('Indicator Data'!C10)&gt;C$194,10,IF(LOG('Indicator Data'!C10)&lt;C$195,0,10-(C$194-LOG('Indicator Data'!C10))/(C$194-C$195)*10))),1)</f>
        <v>0.6</v>
      </c>
      <c r="D7" s="59">
        <f>ROUND(IF('Indicator Data'!D10=0,0.1,IF(LOG('Indicator Data'!D10)&gt;D$194,10,IF(LOG('Indicator Data'!D10)&lt;D$195,0,10-(D$194-LOG('Indicator Data'!D10))/(D$194-D$195)*10))),1)</f>
        <v>0.7</v>
      </c>
      <c r="E7" s="59">
        <f t="shared" si="0"/>
        <v>0.7</v>
      </c>
      <c r="F7" s="59">
        <f>ROUND(IF('Indicator Data'!E10="No data",0.1,IF('Indicator Data'!E10=0,0,IF(LOG('Indicator Data'!E10)&gt;F$194,10,IF(LOG('Indicator Data'!E10)&lt;F$195,0,10-(F$194-LOG('Indicator Data'!E10))/(F$194-F$195)*10)))),1)</f>
        <v>0.1</v>
      </c>
      <c r="G7" s="59">
        <f>ROUND(IF('Indicator Data'!F10=0,0,IF(LOG('Indicator Data'!F10)&gt;G$194,10,IF(LOG('Indicator Data'!F10)&lt;G$195,0,10-(G$194-LOG('Indicator Data'!F10))/(G$194-G$195)*10))),1)</f>
        <v>0</v>
      </c>
      <c r="H7" s="59">
        <f>ROUND(IF('Indicator Data'!G10=0,0,IF(LOG('Indicator Data'!G10)&gt;H$194,10,IF(LOG('Indicator Data'!G10)&lt;H$195,0,10-(H$194-LOG('Indicator Data'!G10))/(H$194-H$195)*10))),1)</f>
        <v>3.1</v>
      </c>
      <c r="I7" s="59">
        <f>ROUND(IF('Indicator Data'!H10=0,0,IF(LOG('Indicator Data'!H10)&gt;I$194,10,IF(LOG('Indicator Data'!H10)&lt;I$195,0,10-(I$194-LOG('Indicator Data'!H10))/(I$194-I$195)*10))),1)</f>
        <v>6.8</v>
      </c>
      <c r="J7" s="59">
        <f t="shared" si="1"/>
        <v>5.2</v>
      </c>
      <c r="K7" s="59">
        <f>ROUND(IF('Indicator Data'!I10=0,0,IF(LOG('Indicator Data'!I10)&gt;K$194,10,IF(LOG('Indicator Data'!I10)&lt;K$195,0,10-(K$194-LOG('Indicator Data'!I10))/(K$194-K$195)*10))),1)</f>
        <v>3.9</v>
      </c>
      <c r="L7" s="59">
        <f t="shared" si="2"/>
        <v>4.5999999999999996</v>
      </c>
      <c r="M7" s="59">
        <f>ROUND(IF('Indicator Data'!J10=0,0,IF(LOG('Indicator Data'!J10)&gt;M$194,10,IF(LOG('Indicator Data'!J10)&lt;M$195,0,10-(M$194-LOG('Indicator Data'!J10))/(M$194-M$195)*10))),1)</f>
        <v>0</v>
      </c>
      <c r="N7" s="60">
        <f>'Indicator Data'!C10/'Indicator Data'!$BD10</f>
        <v>1.8304025569287297E-4</v>
      </c>
      <c r="O7" s="60">
        <f>'Indicator Data'!D10/'Indicator Data'!$BD10</f>
        <v>1.8304025569287297E-4</v>
      </c>
      <c r="P7" s="60">
        <f>IF(F7=0.1,0,'Indicator Data'!E10/'Indicator Data'!$BD10)</f>
        <v>0</v>
      </c>
      <c r="Q7" s="60">
        <f>'Indicator Data'!F10/'Indicator Data'!$BD10</f>
        <v>0</v>
      </c>
      <c r="R7" s="60">
        <f>'Indicator Data'!G10/'Indicator Data'!$BD10</f>
        <v>1.9111504793664025E-2</v>
      </c>
      <c r="S7" s="60">
        <f>'Indicator Data'!H10/'Indicator Data'!$BD10</f>
        <v>6.0352120401044301E-3</v>
      </c>
      <c r="T7" s="60">
        <f>'Indicator Data'!I10/'Indicator Data'!$BD10</f>
        <v>1.0002391347271889E-2</v>
      </c>
      <c r="U7" s="60">
        <f>'Indicator Data'!J10/'Indicator Data'!$BD10</f>
        <v>0</v>
      </c>
      <c r="V7" s="59">
        <f t="shared" si="3"/>
        <v>0.9</v>
      </c>
      <c r="W7" s="59">
        <f t="shared" si="4"/>
        <v>1.8</v>
      </c>
      <c r="X7" s="59">
        <f t="shared" si="5"/>
        <v>1.4</v>
      </c>
      <c r="Y7" s="59">
        <f t="shared" si="6"/>
        <v>0.1</v>
      </c>
      <c r="Z7" s="59">
        <f t="shared" si="7"/>
        <v>0</v>
      </c>
      <c r="AA7" s="59">
        <f t="shared" si="8"/>
        <v>10</v>
      </c>
      <c r="AB7" s="59">
        <f t="shared" si="9"/>
        <v>10</v>
      </c>
      <c r="AC7" s="59">
        <f t="shared" si="10"/>
        <v>10</v>
      </c>
      <c r="AD7" s="59">
        <f t="shared" si="11"/>
        <v>10</v>
      </c>
      <c r="AE7" s="59">
        <f t="shared" si="12"/>
        <v>10</v>
      </c>
      <c r="AF7" s="59">
        <f t="shared" si="13"/>
        <v>0</v>
      </c>
      <c r="AG7" s="59">
        <f>ROUND(IF('Indicator Data'!K10=0,0,IF('Indicator Data'!K10&gt;AG$194,10,IF('Indicator Data'!K10&lt;AG$195,0,10-(AG$194-'Indicator Data'!K10)/(AG$194-AG$195)*10))),1)</f>
        <v>0</v>
      </c>
      <c r="AH7" s="59">
        <f t="shared" si="14"/>
        <v>0.8</v>
      </c>
      <c r="AI7" s="59">
        <f t="shared" si="15"/>
        <v>1.3</v>
      </c>
      <c r="AJ7" s="59">
        <f t="shared" si="16"/>
        <v>6.6</v>
      </c>
      <c r="AK7" s="59">
        <f t="shared" si="17"/>
        <v>8.4</v>
      </c>
      <c r="AL7" s="59">
        <f t="shared" si="18"/>
        <v>7.6</v>
      </c>
      <c r="AM7" s="59">
        <f t="shared" si="19"/>
        <v>7</v>
      </c>
      <c r="AN7" s="59">
        <f t="shared" si="20"/>
        <v>0</v>
      </c>
      <c r="AO7" s="61">
        <f t="shared" si="21"/>
        <v>1.1000000000000001</v>
      </c>
      <c r="AP7" s="193">
        <f t="shared" si="22"/>
        <v>0.1</v>
      </c>
      <c r="AQ7" s="193">
        <f t="shared" si="23"/>
        <v>0</v>
      </c>
      <c r="AR7" s="61">
        <f t="shared" si="24"/>
        <v>8.4</v>
      </c>
      <c r="AS7" s="59">
        <f t="shared" si="25"/>
        <v>0</v>
      </c>
      <c r="AT7" s="59" t="str">
        <f>IF('Indicator Data'!L10="No data","x",IF('Indicator Data'!BE10&lt;1000,"x",ROUND((IF('Indicator Data'!L10&gt;AT$194,10,IF('Indicator Data'!L10&lt;AT$195,0,10-(AT$194-'Indicator Data'!L10)/(AT$194-AT$195)*10))),1)))</f>
        <v>x</v>
      </c>
      <c r="AU7" s="61">
        <f t="shared" si="26"/>
        <v>0</v>
      </c>
      <c r="AV7" s="62">
        <f t="shared" si="27"/>
        <v>2.9</v>
      </c>
      <c r="AW7" s="59">
        <f>ROUND(IF('Indicator Data'!M10=0,0,IF('Indicator Data'!M10&gt;AW$194,10,IF('Indicator Data'!M10&lt;AW$195,0,10-(AW$194-'Indicator Data'!M10)/(AW$194-AW$195)*10))),1)</f>
        <v>0.1</v>
      </c>
      <c r="AX7" s="59">
        <f>ROUND(IF('Indicator Data'!N10=0,0,IF(LOG('Indicator Data'!N10)&gt;LOG(AX$194),10,IF(LOG('Indicator Data'!N10)&lt;LOG(AX$195),0,10-(LOG(AX$194)-LOG('Indicator Data'!N10))/(LOG(AX$194)-LOG(AX$195))*10))),1)</f>
        <v>0</v>
      </c>
      <c r="AY7" s="61">
        <f t="shared" si="28"/>
        <v>0.1</v>
      </c>
      <c r="AZ7" s="59">
        <f>'Indicator Data'!O10</f>
        <v>0</v>
      </c>
      <c r="BA7" s="59">
        <f>'Indicator Data'!P10</f>
        <v>0</v>
      </c>
      <c r="BB7" s="61">
        <f t="shared" si="29"/>
        <v>0</v>
      </c>
      <c r="BC7" s="62">
        <f t="shared" si="30"/>
        <v>0.1</v>
      </c>
      <c r="BD7" s="62">
        <v>2.9</v>
      </c>
      <c r="BE7" s="16"/>
      <c r="BF7" s="108"/>
    </row>
    <row r="8" spans="1:58" s="4" customFormat="1" x14ac:dyDescent="0.25">
      <c r="A8" s="131" t="s">
        <v>11</v>
      </c>
      <c r="B8" s="63" t="s">
        <v>10</v>
      </c>
      <c r="C8" s="59">
        <f>ROUND(IF('Indicator Data'!C11=0,0.1,IF(LOG('Indicator Data'!C11)&gt;C$194,10,IF(LOG('Indicator Data'!C11)&lt;C$195,0,10-(C$194-LOG('Indicator Data'!C11))/(C$194-C$195)*10))),1)</f>
        <v>8.1999999999999993</v>
      </c>
      <c r="D8" s="59">
        <f>ROUND(IF('Indicator Data'!D11=0,0.1,IF(LOG('Indicator Data'!D11)&gt;D$194,10,IF(LOG('Indicator Data'!D11)&lt;D$195,0,10-(D$194-LOG('Indicator Data'!D11))/(D$194-D$195)*10))),1)</f>
        <v>6.6</v>
      </c>
      <c r="E8" s="59">
        <f t="shared" si="0"/>
        <v>7.5</v>
      </c>
      <c r="F8" s="59">
        <f>ROUND(IF('Indicator Data'!E11="No data",0.1,IF('Indicator Data'!E11=0,0,IF(LOG('Indicator Data'!E11)&gt;F$194,10,IF(LOG('Indicator Data'!E11)&lt;F$195,0,10-(F$194-LOG('Indicator Data'!E11))/(F$194-F$195)*10)))),1)</f>
        <v>8.4</v>
      </c>
      <c r="G8" s="59">
        <f>ROUND(IF('Indicator Data'!F11=0,0,IF(LOG('Indicator Data'!F11)&gt;G$194,10,IF(LOG('Indicator Data'!F11)&lt;G$195,0,10-(G$194-LOG('Indicator Data'!F11))/(G$194-G$195)*10))),1)</f>
        <v>0</v>
      </c>
      <c r="H8" s="59">
        <f>ROUND(IF('Indicator Data'!G11=0,0,IF(LOG('Indicator Data'!G11)&gt;H$194,10,IF(LOG('Indicator Data'!G11)&lt;H$195,0,10-(H$194-LOG('Indicator Data'!G11))/(H$194-H$195)*10))),1)</f>
        <v>0</v>
      </c>
      <c r="I8" s="59">
        <f>ROUND(IF('Indicator Data'!H11=0,0,IF(LOG('Indicator Data'!H11)&gt;I$194,10,IF(LOG('Indicator Data'!H11)&lt;I$195,0,10-(I$194-LOG('Indicator Data'!H11))/(I$194-I$195)*10))),1)</f>
        <v>0</v>
      </c>
      <c r="J8" s="59">
        <f t="shared" si="1"/>
        <v>0</v>
      </c>
      <c r="K8" s="59">
        <f>ROUND(IF('Indicator Data'!I11=0,0,IF(LOG('Indicator Data'!I11)&gt;K$194,10,IF(LOG('Indicator Data'!I11)&lt;K$195,0,10-(K$194-LOG('Indicator Data'!I11))/(K$194-K$195)*10))),1)</f>
        <v>0</v>
      </c>
      <c r="L8" s="59">
        <f t="shared" si="2"/>
        <v>0</v>
      </c>
      <c r="M8" s="59">
        <f>ROUND(IF('Indicator Data'!J11=0,0,IF(LOG('Indicator Data'!J11)&gt;M$194,10,IF(LOG('Indicator Data'!J11)&lt;M$195,0,10-(M$194-LOG('Indicator Data'!J11))/(M$194-M$195)*10))),1)</f>
        <v>0</v>
      </c>
      <c r="N8" s="60">
        <f>'Indicator Data'!C11/'Indicator Data'!$BD11</f>
        <v>4.3914072984726761E-4</v>
      </c>
      <c r="O8" s="60">
        <f>'Indicator Data'!D11/'Indicator Data'!$BD11</f>
        <v>2.215998373398373E-5</v>
      </c>
      <c r="P8" s="60">
        <f>IF(F8=0.1,0,'Indicator Data'!E11/'Indicator Data'!$BD11)</f>
        <v>5.0998366294879123E-3</v>
      </c>
      <c r="Q8" s="60">
        <f>'Indicator Data'!F11/'Indicator Data'!$BD11</f>
        <v>0</v>
      </c>
      <c r="R8" s="60">
        <f>'Indicator Data'!G11/'Indicator Data'!$BD11</f>
        <v>0</v>
      </c>
      <c r="S8" s="60">
        <f>'Indicator Data'!H11/'Indicator Data'!$BD11</f>
        <v>0</v>
      </c>
      <c r="T8" s="60">
        <f>'Indicator Data'!I11/'Indicator Data'!$BD11</f>
        <v>0</v>
      </c>
      <c r="U8" s="60">
        <f>'Indicator Data'!J11/'Indicator Data'!$BD11</f>
        <v>0</v>
      </c>
      <c r="V8" s="59">
        <f t="shared" si="3"/>
        <v>2.2000000000000002</v>
      </c>
      <c r="W8" s="59">
        <f t="shared" si="4"/>
        <v>0.2</v>
      </c>
      <c r="X8" s="59">
        <f t="shared" si="5"/>
        <v>1.3</v>
      </c>
      <c r="Y8" s="59">
        <f t="shared" si="6"/>
        <v>3.4</v>
      </c>
      <c r="Z8" s="59">
        <f t="shared" si="7"/>
        <v>0</v>
      </c>
      <c r="AA8" s="59">
        <f t="shared" si="8"/>
        <v>0</v>
      </c>
      <c r="AB8" s="59">
        <f t="shared" si="9"/>
        <v>0</v>
      </c>
      <c r="AC8" s="59">
        <f t="shared" si="10"/>
        <v>0</v>
      </c>
      <c r="AD8" s="59">
        <f t="shared" si="11"/>
        <v>0</v>
      </c>
      <c r="AE8" s="59">
        <f t="shared" si="12"/>
        <v>0</v>
      </c>
      <c r="AF8" s="59">
        <f t="shared" si="13"/>
        <v>0</v>
      </c>
      <c r="AG8" s="59">
        <f>ROUND(IF('Indicator Data'!K11=0,0,IF('Indicator Data'!K11&gt;AG$194,10,IF('Indicator Data'!K11&lt;AG$195,0,10-(AG$194-'Indicator Data'!K11)/(AG$194-AG$195)*10))),1)</f>
        <v>2</v>
      </c>
      <c r="AH8" s="59">
        <f t="shared" si="14"/>
        <v>5.2</v>
      </c>
      <c r="AI8" s="59">
        <f t="shared" si="15"/>
        <v>3.4</v>
      </c>
      <c r="AJ8" s="59">
        <f t="shared" si="16"/>
        <v>0</v>
      </c>
      <c r="AK8" s="59">
        <f t="shared" si="17"/>
        <v>0</v>
      </c>
      <c r="AL8" s="59">
        <f t="shared" si="18"/>
        <v>0</v>
      </c>
      <c r="AM8" s="59">
        <f t="shared" si="19"/>
        <v>0</v>
      </c>
      <c r="AN8" s="59">
        <f t="shared" si="20"/>
        <v>0</v>
      </c>
      <c r="AO8" s="61">
        <f t="shared" si="21"/>
        <v>5.2</v>
      </c>
      <c r="AP8" s="193">
        <f t="shared" si="22"/>
        <v>6.5</v>
      </c>
      <c r="AQ8" s="193">
        <f t="shared" si="23"/>
        <v>0</v>
      </c>
      <c r="AR8" s="61">
        <f t="shared" si="24"/>
        <v>0</v>
      </c>
      <c r="AS8" s="59">
        <f t="shared" si="25"/>
        <v>1</v>
      </c>
      <c r="AT8" s="59">
        <f>IF('Indicator Data'!L11="No data","x",IF('Indicator Data'!BE11&lt;1000,"x",ROUND((IF('Indicator Data'!L11&gt;AT$194,10,IF('Indicator Data'!L11&lt;AT$195,0,10-(AT$194-'Indicator Data'!L11)/(AT$194-AT$195)*10))),1)))</f>
        <v>5.0999999999999996</v>
      </c>
      <c r="AU8" s="61">
        <f t="shared" si="26"/>
        <v>3.1</v>
      </c>
      <c r="AV8" s="62">
        <f t="shared" si="27"/>
        <v>3.4</v>
      </c>
      <c r="AW8" s="59">
        <f>ROUND(IF('Indicator Data'!M11=0,0,IF('Indicator Data'!M11&gt;AW$194,10,IF('Indicator Data'!M11&lt;AW$195,0,10-(AW$194-'Indicator Data'!M11)/(AW$194-AW$195)*10))),1)</f>
        <v>1</v>
      </c>
      <c r="AX8" s="59">
        <f>ROUND(IF('Indicator Data'!N11=0,0,IF(LOG('Indicator Data'!N11)&gt;LOG(AX$194),10,IF(LOG('Indicator Data'!N11)&lt;LOG(AX$195),0,10-(LOG(AX$194)-LOG('Indicator Data'!N11))/(LOG(AX$194)-LOG(AX$195))*10))),1)</f>
        <v>2.4</v>
      </c>
      <c r="AY8" s="61">
        <f t="shared" si="28"/>
        <v>1.7</v>
      </c>
      <c r="AZ8" s="59">
        <f>'Indicator Data'!O11</f>
        <v>0</v>
      </c>
      <c r="BA8" s="59">
        <f>'Indicator Data'!P11</f>
        <v>0</v>
      </c>
      <c r="BB8" s="61">
        <f t="shared" si="29"/>
        <v>0</v>
      </c>
      <c r="BC8" s="62">
        <f t="shared" si="30"/>
        <v>1.2</v>
      </c>
      <c r="BD8" s="62">
        <v>3.4</v>
      </c>
      <c r="BE8" s="16"/>
      <c r="BF8" s="108"/>
    </row>
    <row r="9" spans="1:58" s="4" customFormat="1" x14ac:dyDescent="0.25">
      <c r="A9" s="131" t="s">
        <v>13</v>
      </c>
      <c r="B9" s="63" t="s">
        <v>12</v>
      </c>
      <c r="C9" s="59">
        <f>ROUND(IF('Indicator Data'!C12=0,0.1,IF(LOG('Indicator Data'!C12)&gt;C$194,10,IF(LOG('Indicator Data'!C12)&lt;C$195,0,10-(C$194-LOG('Indicator Data'!C12))/(C$194-C$195)*10))),1)</f>
        <v>7</v>
      </c>
      <c r="D9" s="59">
        <f>ROUND(IF('Indicator Data'!D12=0,0.1,IF(LOG('Indicator Data'!D12)&gt;D$194,10,IF(LOG('Indicator Data'!D12)&lt;D$195,0,10-(D$194-LOG('Indicator Data'!D12))/(D$194-D$195)*10))),1)</f>
        <v>7.6</v>
      </c>
      <c r="E9" s="59">
        <f t="shared" si="0"/>
        <v>7.3</v>
      </c>
      <c r="F9" s="59">
        <f>ROUND(IF('Indicator Data'!E12="No data",0.1,IF('Indicator Data'!E12=0,0,IF(LOG('Indicator Data'!E12)&gt;F$194,10,IF(LOG('Indicator Data'!E12)&lt;F$195,0,10-(F$194-LOG('Indicator Data'!E12))/(F$194-F$195)*10)))),1)</f>
        <v>5.4</v>
      </c>
      <c r="G9" s="59">
        <f>ROUND(IF('Indicator Data'!F12=0,0,IF(LOG('Indicator Data'!F12)&gt;G$194,10,IF(LOG('Indicator Data'!F12)&lt;G$195,0,10-(G$194-LOG('Indicator Data'!F12))/(G$194-G$195)*10))),1)</f>
        <v>0</v>
      </c>
      <c r="H9" s="59">
        <f>ROUND(IF('Indicator Data'!G12=0,0,IF(LOG('Indicator Data'!G12)&gt;H$194,10,IF(LOG('Indicator Data'!G12)&lt;H$195,0,10-(H$194-LOG('Indicator Data'!G12))/(H$194-H$195)*10))),1)</f>
        <v>0</v>
      </c>
      <c r="I9" s="59">
        <f>ROUND(IF('Indicator Data'!H12=0,0,IF(LOG('Indicator Data'!H12)&gt;I$194,10,IF(LOG('Indicator Data'!H12)&lt;I$195,0,10-(I$194-LOG('Indicator Data'!H12))/(I$194-I$195)*10))),1)</f>
        <v>0</v>
      </c>
      <c r="J9" s="59">
        <f t="shared" si="1"/>
        <v>0</v>
      </c>
      <c r="K9" s="59">
        <f>ROUND(IF('Indicator Data'!I12=0,0,IF(LOG('Indicator Data'!I12)&gt;K$194,10,IF(LOG('Indicator Data'!I12)&lt;K$195,0,10-(K$194-LOG('Indicator Data'!I12))/(K$194-K$195)*10))),1)</f>
        <v>0</v>
      </c>
      <c r="L9" s="59">
        <f t="shared" si="2"/>
        <v>0</v>
      </c>
      <c r="M9" s="59">
        <f>ROUND(IF('Indicator Data'!J12=0,0,IF(LOG('Indicator Data'!J12)&gt;M$194,10,IF(LOG('Indicator Data'!J12)&lt;M$195,0,10-(M$194-LOG('Indicator Data'!J12))/(M$194-M$195)*10))),1)</f>
        <v>7.4</v>
      </c>
      <c r="N9" s="60">
        <f>'Indicator Data'!C12/'Indicator Data'!$BD12</f>
        <v>2.107312542703188E-3</v>
      </c>
      <c r="O9" s="60">
        <f>'Indicator Data'!D12/'Indicator Data'!$BD12</f>
        <v>6.4155844142181227E-4</v>
      </c>
      <c r="P9" s="60">
        <f>IF(F9=0.1,0,'Indicator Data'!E12/'Indicator Data'!$BD12)</f>
        <v>4.7415276357735403E-3</v>
      </c>
      <c r="Q9" s="60">
        <f>'Indicator Data'!F12/'Indicator Data'!$BD12</f>
        <v>0</v>
      </c>
      <c r="R9" s="60">
        <f>'Indicator Data'!G12/'Indicator Data'!$BD12</f>
        <v>0</v>
      </c>
      <c r="S9" s="60">
        <f>'Indicator Data'!H12/'Indicator Data'!$BD12</f>
        <v>0</v>
      </c>
      <c r="T9" s="60">
        <f>'Indicator Data'!I12/'Indicator Data'!$BD12</f>
        <v>0</v>
      </c>
      <c r="U9" s="60">
        <f>'Indicator Data'!J12/'Indicator Data'!$BD12</f>
        <v>2.9983299302288624E-3</v>
      </c>
      <c r="V9" s="59">
        <f t="shared" si="3"/>
        <v>10</v>
      </c>
      <c r="W9" s="59">
        <f t="shared" si="4"/>
        <v>6.4</v>
      </c>
      <c r="X9" s="59">
        <f t="shared" si="5"/>
        <v>8.8000000000000007</v>
      </c>
      <c r="Y9" s="59">
        <f t="shared" si="6"/>
        <v>3.2</v>
      </c>
      <c r="Z9" s="59">
        <f t="shared" si="7"/>
        <v>0</v>
      </c>
      <c r="AA9" s="59">
        <f t="shared" si="8"/>
        <v>0</v>
      </c>
      <c r="AB9" s="59">
        <f t="shared" si="9"/>
        <v>0</v>
      </c>
      <c r="AC9" s="59">
        <f t="shared" si="10"/>
        <v>0</v>
      </c>
      <c r="AD9" s="59">
        <f t="shared" si="11"/>
        <v>0</v>
      </c>
      <c r="AE9" s="59">
        <f t="shared" si="12"/>
        <v>0</v>
      </c>
      <c r="AF9" s="59">
        <f t="shared" si="13"/>
        <v>1</v>
      </c>
      <c r="AG9" s="59">
        <f>ROUND(IF('Indicator Data'!K12=0,0,IF('Indicator Data'!K12&gt;AG$194,10,IF('Indicator Data'!K12&lt;AG$195,0,10-(AG$194-'Indicator Data'!K12)/(AG$194-AG$195)*10))),1)</f>
        <v>1</v>
      </c>
      <c r="AH9" s="59">
        <f t="shared" si="14"/>
        <v>8.5</v>
      </c>
      <c r="AI9" s="59">
        <f t="shared" si="15"/>
        <v>7</v>
      </c>
      <c r="AJ9" s="59">
        <f t="shared" si="16"/>
        <v>0</v>
      </c>
      <c r="AK9" s="59">
        <f t="shared" si="17"/>
        <v>0</v>
      </c>
      <c r="AL9" s="59">
        <f t="shared" si="18"/>
        <v>0</v>
      </c>
      <c r="AM9" s="59">
        <f t="shared" si="19"/>
        <v>0</v>
      </c>
      <c r="AN9" s="59">
        <f t="shared" si="20"/>
        <v>5</v>
      </c>
      <c r="AO9" s="61">
        <f t="shared" si="21"/>
        <v>8.1</v>
      </c>
      <c r="AP9" s="193">
        <f t="shared" si="22"/>
        <v>4.4000000000000004</v>
      </c>
      <c r="AQ9" s="193">
        <f t="shared" si="23"/>
        <v>0</v>
      </c>
      <c r="AR9" s="61">
        <f t="shared" si="24"/>
        <v>0</v>
      </c>
      <c r="AS9" s="59">
        <f t="shared" si="25"/>
        <v>3</v>
      </c>
      <c r="AT9" s="59">
        <f>IF('Indicator Data'!L12="No data","x",IF('Indicator Data'!BE12&lt;1000,"x",ROUND((IF('Indicator Data'!L12&gt;AT$194,10,IF('Indicator Data'!L12&lt;AT$195,0,10-(AT$194-'Indicator Data'!L12)/(AT$194-AT$195)*10))),1)))</f>
        <v>6.1</v>
      </c>
      <c r="AU9" s="61">
        <f t="shared" si="26"/>
        <v>4.5999999999999996</v>
      </c>
      <c r="AV9" s="62">
        <f t="shared" si="27"/>
        <v>4.2</v>
      </c>
      <c r="AW9" s="59">
        <f>ROUND(IF('Indicator Data'!M12=0,0,IF('Indicator Data'!M12&gt;AW$194,10,IF('Indicator Data'!M12&lt;AW$195,0,10-(AW$194-'Indicator Data'!M12)/(AW$194-AW$195)*10))),1)</f>
        <v>1</v>
      </c>
      <c r="AX9" s="59">
        <f>ROUND(IF('Indicator Data'!N12=0,0,IF(LOG('Indicator Data'!N12)&gt;LOG(AX$194),10,IF(LOG('Indicator Data'!N12)&lt;LOG(AX$195),0,10-(LOG(AX$194)-LOG('Indicator Data'!N12))/(LOG(AX$194)-LOG(AX$195))*10))),1)</f>
        <v>4.5</v>
      </c>
      <c r="AY9" s="61">
        <f t="shared" si="28"/>
        <v>2.9</v>
      </c>
      <c r="AZ9" s="59">
        <f>'Indicator Data'!O12</f>
        <v>0</v>
      </c>
      <c r="BA9" s="59">
        <f>'Indicator Data'!P12</f>
        <v>0</v>
      </c>
      <c r="BB9" s="61">
        <f t="shared" si="29"/>
        <v>0</v>
      </c>
      <c r="BC9" s="62">
        <f t="shared" si="30"/>
        <v>2</v>
      </c>
      <c r="BD9" s="62">
        <v>3.1</v>
      </c>
      <c r="BE9" s="16"/>
      <c r="BF9" s="108"/>
    </row>
    <row r="10" spans="1:58" s="4" customFormat="1" x14ac:dyDescent="0.25">
      <c r="A10" s="131" t="s">
        <v>15</v>
      </c>
      <c r="B10" s="63" t="s">
        <v>14</v>
      </c>
      <c r="C10" s="59">
        <f>ROUND(IF('Indicator Data'!C13=0,0.1,IF(LOG('Indicator Data'!C13)&gt;C$194,10,IF(LOG('Indicator Data'!C13)&lt;C$195,0,10-(C$194-LOG('Indicator Data'!C13))/(C$194-C$195)*10))),1)</f>
        <v>8.1999999999999993</v>
      </c>
      <c r="D10" s="59">
        <f>ROUND(IF('Indicator Data'!D13=0,0.1,IF(LOG('Indicator Data'!D13)&gt;D$194,10,IF(LOG('Indicator Data'!D13)&lt;D$195,0,10-(D$194-LOG('Indicator Data'!D13))/(D$194-D$195)*10))),1)</f>
        <v>0.1</v>
      </c>
      <c r="E10" s="59">
        <f t="shared" si="0"/>
        <v>5.4</v>
      </c>
      <c r="F10" s="59">
        <f>ROUND(IF('Indicator Data'!E13="No data",0.1,IF('Indicator Data'!E13=0,0,IF(LOG('Indicator Data'!E13)&gt;F$194,10,IF(LOG('Indicator Data'!E13)&lt;F$195,0,10-(F$194-LOG('Indicator Data'!E13))/(F$194-F$195)*10)))),1)</f>
        <v>7.3</v>
      </c>
      <c r="G10" s="59">
        <f>ROUND(IF('Indicator Data'!F13=0,0,IF(LOG('Indicator Data'!F13)&gt;G$194,10,IF(LOG('Indicator Data'!F13)&lt;G$195,0,10-(G$194-LOG('Indicator Data'!F13))/(G$194-G$195)*10))),1)</f>
        <v>7</v>
      </c>
      <c r="H10" s="59">
        <f>ROUND(IF('Indicator Data'!G13=0,0,IF(LOG('Indicator Data'!G13)&gt;H$194,10,IF(LOG('Indicator Data'!G13)&lt;H$195,0,10-(H$194-LOG('Indicator Data'!G13))/(H$194-H$195)*10))),1)</f>
        <v>6.4</v>
      </c>
      <c r="I10" s="59">
        <f>ROUND(IF('Indicator Data'!H13=0,0,IF(LOG('Indicator Data'!H13)&gt;I$194,10,IF(LOG('Indicator Data'!H13)&lt;I$195,0,10-(I$194-LOG('Indicator Data'!H13))/(I$194-I$195)*10))),1)</f>
        <v>7.6</v>
      </c>
      <c r="J10" s="59">
        <f t="shared" si="1"/>
        <v>7</v>
      </c>
      <c r="K10" s="59">
        <f>ROUND(IF('Indicator Data'!I13=0,0,IF(LOG('Indicator Data'!I13)&gt;K$194,10,IF(LOG('Indicator Data'!I13)&lt;K$195,0,10-(K$194-LOG('Indicator Data'!I13))/(K$194-K$195)*10))),1)</f>
        <v>7.1</v>
      </c>
      <c r="L10" s="59">
        <f t="shared" si="2"/>
        <v>7.1</v>
      </c>
      <c r="M10" s="59">
        <f>ROUND(IF('Indicator Data'!J13=0,0,IF(LOG('Indicator Data'!J13)&gt;M$194,10,IF(LOG('Indicator Data'!J13)&lt;M$195,0,10-(M$194-LOG('Indicator Data'!J13))/(M$194-M$195)*10))),1)</f>
        <v>10</v>
      </c>
      <c r="N10" s="60">
        <f>'Indicator Data'!C13/'Indicator Data'!$BD13</f>
        <v>7.9474401498144513E-4</v>
      </c>
      <c r="O10" s="60">
        <f>'Indicator Data'!D13/'Indicator Data'!$BD13</f>
        <v>0</v>
      </c>
      <c r="P10" s="60">
        <f>IF(F10=0.1,0,'Indicator Data'!E13/'Indicator Data'!$BD13)</f>
        <v>3.5343144308047215E-3</v>
      </c>
      <c r="Q10" s="60">
        <f>'Indicator Data'!F13/'Indicator Data'!$BD13</f>
        <v>7.0447510145353412E-6</v>
      </c>
      <c r="R10" s="60">
        <f>'Indicator Data'!G13/'Indicator Data'!$BD13</f>
        <v>1.5120159108526149E-3</v>
      </c>
      <c r="S10" s="60">
        <f>'Indicator Data'!H13/'Indicator Data'!$BD13</f>
        <v>9.3864362155763042E-5</v>
      </c>
      <c r="T10" s="60">
        <f>'Indicator Data'!I13/'Indicator Data'!$BD13</f>
        <v>1.5770424120524942E-3</v>
      </c>
      <c r="U10" s="60">
        <f>'Indicator Data'!J13/'Indicator Data'!$BD13</f>
        <v>8.955649226622623E-3</v>
      </c>
      <c r="V10" s="59">
        <f t="shared" si="3"/>
        <v>4</v>
      </c>
      <c r="W10" s="59">
        <f t="shared" si="4"/>
        <v>0</v>
      </c>
      <c r="X10" s="59">
        <f t="shared" si="5"/>
        <v>2.2000000000000002</v>
      </c>
      <c r="Y10" s="59">
        <f t="shared" si="6"/>
        <v>2.4</v>
      </c>
      <c r="Z10" s="59">
        <f t="shared" si="7"/>
        <v>7.4</v>
      </c>
      <c r="AA10" s="59">
        <f t="shared" si="8"/>
        <v>0.8</v>
      </c>
      <c r="AB10" s="59">
        <f t="shared" si="9"/>
        <v>0.2</v>
      </c>
      <c r="AC10" s="59">
        <f t="shared" si="10"/>
        <v>0.5</v>
      </c>
      <c r="AD10" s="59">
        <f t="shared" si="11"/>
        <v>1.6</v>
      </c>
      <c r="AE10" s="59">
        <f t="shared" si="12"/>
        <v>1.1000000000000001</v>
      </c>
      <c r="AF10" s="59">
        <f t="shared" si="13"/>
        <v>3</v>
      </c>
      <c r="AG10" s="59">
        <f>ROUND(IF('Indicator Data'!K13=0,0,IF('Indicator Data'!K13&gt;AG$194,10,IF('Indicator Data'!K13&lt;AG$195,0,10-(AG$194-'Indicator Data'!K13)/(AG$194-AG$195)*10))),1)</f>
        <v>4</v>
      </c>
      <c r="AH10" s="59">
        <f t="shared" si="14"/>
        <v>6.1</v>
      </c>
      <c r="AI10" s="59">
        <f t="shared" si="15"/>
        <v>0.1</v>
      </c>
      <c r="AJ10" s="59">
        <f t="shared" si="16"/>
        <v>3.6</v>
      </c>
      <c r="AK10" s="59">
        <f t="shared" si="17"/>
        <v>3.9</v>
      </c>
      <c r="AL10" s="59">
        <f t="shared" si="18"/>
        <v>3.8</v>
      </c>
      <c r="AM10" s="59">
        <f t="shared" si="19"/>
        <v>4.4000000000000004</v>
      </c>
      <c r="AN10" s="59">
        <f t="shared" si="20"/>
        <v>8.1</v>
      </c>
      <c r="AO10" s="61">
        <f t="shared" si="21"/>
        <v>4</v>
      </c>
      <c r="AP10" s="193">
        <f t="shared" si="22"/>
        <v>5.3</v>
      </c>
      <c r="AQ10" s="193">
        <f t="shared" si="23"/>
        <v>7.2</v>
      </c>
      <c r="AR10" s="61">
        <f t="shared" si="24"/>
        <v>4.8</v>
      </c>
      <c r="AS10" s="59">
        <f t="shared" si="25"/>
        <v>6.1</v>
      </c>
      <c r="AT10" s="59">
        <f>IF('Indicator Data'!L13="No data","x",IF('Indicator Data'!BE13&lt;1000,"x",ROUND((IF('Indicator Data'!L13&gt;AT$194,10,IF('Indicator Data'!L13&lt;AT$195,0,10-(AT$194-'Indicator Data'!L13)/(AT$194-AT$195)*10))),1)))</f>
        <v>7.1</v>
      </c>
      <c r="AU10" s="61">
        <f t="shared" si="26"/>
        <v>6.6</v>
      </c>
      <c r="AV10" s="62">
        <f t="shared" si="27"/>
        <v>5.7</v>
      </c>
      <c r="AW10" s="59">
        <f>ROUND(IF('Indicator Data'!M13=0,0,IF('Indicator Data'!M13&gt;AW$194,10,IF('Indicator Data'!M13&lt;AW$195,0,10-(AW$194-'Indicator Data'!M13)/(AW$194-AW$195)*10))),1)</f>
        <v>0.1</v>
      </c>
      <c r="AX10" s="59">
        <f>ROUND(IF('Indicator Data'!N13=0,0,IF(LOG('Indicator Data'!N13)&gt;LOG(AX$194),10,IF(LOG('Indicator Data'!N13)&lt;LOG(AX$195),0,10-(LOG(AX$194)-LOG('Indicator Data'!N13))/(LOG(AX$194)-LOG(AX$195))*10))),1)</f>
        <v>0</v>
      </c>
      <c r="AY10" s="61">
        <f t="shared" si="28"/>
        <v>0.1</v>
      </c>
      <c r="AZ10" s="59">
        <f>'Indicator Data'!O13</f>
        <v>0</v>
      </c>
      <c r="BA10" s="59">
        <f>'Indicator Data'!P13</f>
        <v>0</v>
      </c>
      <c r="BB10" s="61">
        <f t="shared" si="29"/>
        <v>0</v>
      </c>
      <c r="BC10" s="62">
        <f t="shared" si="30"/>
        <v>0.1</v>
      </c>
      <c r="BD10" s="62">
        <v>2.6</v>
      </c>
      <c r="BE10" s="16"/>
      <c r="BF10" s="108"/>
    </row>
    <row r="11" spans="1:58" s="4" customFormat="1" x14ac:dyDescent="0.25">
      <c r="A11" s="131" t="s">
        <v>17</v>
      </c>
      <c r="B11" s="63" t="s">
        <v>16</v>
      </c>
      <c r="C11" s="59">
        <f>ROUND(IF('Indicator Data'!C14=0,0.1,IF(LOG('Indicator Data'!C14)&gt;C$194,10,IF(LOG('Indicator Data'!C14)&lt;C$195,0,10-(C$194-LOG('Indicator Data'!C14))/(C$194-C$195)*10))),1)</f>
        <v>7.4</v>
      </c>
      <c r="D11" s="59">
        <f>ROUND(IF('Indicator Data'!D14=0,0.1,IF(LOG('Indicator Data'!D14)&gt;D$194,10,IF(LOG('Indicator Data'!D14)&lt;D$195,0,10-(D$194-LOG('Indicator Data'!D14))/(D$194-D$195)*10))),1)</f>
        <v>0.1</v>
      </c>
      <c r="E11" s="59">
        <f t="shared" si="0"/>
        <v>4.7</v>
      </c>
      <c r="F11" s="59">
        <f>ROUND(IF('Indicator Data'!E14="No data",0.1,IF('Indicator Data'!E14=0,0,IF(LOG('Indicator Data'!E14)&gt;F$194,10,IF(LOG('Indicator Data'!E14)&lt;F$195,0,10-(F$194-LOG('Indicator Data'!E14))/(F$194-F$195)*10)))),1)</f>
        <v>6.7</v>
      </c>
      <c r="G11" s="59">
        <f>ROUND(IF('Indicator Data'!F14=0,0,IF(LOG('Indicator Data'!F14)&gt;G$194,10,IF(LOG('Indicator Data'!F14)&lt;G$195,0,10-(G$194-LOG('Indicator Data'!F14))/(G$194-G$195)*10))),1)</f>
        <v>0</v>
      </c>
      <c r="H11" s="59">
        <f>ROUND(IF('Indicator Data'!G14=0,0,IF(LOG('Indicator Data'!G14)&gt;H$194,10,IF(LOG('Indicator Data'!G14)&lt;H$195,0,10-(H$194-LOG('Indicator Data'!G14))/(H$194-H$195)*10))),1)</f>
        <v>0</v>
      </c>
      <c r="I11" s="59">
        <f>ROUND(IF('Indicator Data'!H14=0,0,IF(LOG('Indicator Data'!H14)&gt;I$194,10,IF(LOG('Indicator Data'!H14)&lt;I$195,0,10-(I$194-LOG('Indicator Data'!H14))/(I$194-I$195)*10))),1)</f>
        <v>0</v>
      </c>
      <c r="J11" s="59">
        <f t="shared" si="1"/>
        <v>0</v>
      </c>
      <c r="K11" s="59">
        <f>ROUND(IF('Indicator Data'!I14=0,0,IF(LOG('Indicator Data'!I14)&gt;K$194,10,IF(LOG('Indicator Data'!I14)&lt;K$195,0,10-(K$194-LOG('Indicator Data'!I14))/(K$194-K$195)*10))),1)</f>
        <v>0</v>
      </c>
      <c r="L11" s="59">
        <f t="shared" si="2"/>
        <v>0</v>
      </c>
      <c r="M11" s="59">
        <f>ROUND(IF('Indicator Data'!J14=0,0,IF(LOG('Indicator Data'!J14)&gt;M$194,10,IF(LOG('Indicator Data'!J14)&lt;M$195,0,10-(M$194-LOG('Indicator Data'!J14))/(M$194-M$195)*10))),1)</f>
        <v>0</v>
      </c>
      <c r="N11" s="60">
        <f>'Indicator Data'!C14/'Indicator Data'!$BD14</f>
        <v>1.100088259094432E-3</v>
      </c>
      <c r="O11" s="60">
        <f>'Indicator Data'!D14/'Indicator Data'!$BD14</f>
        <v>0</v>
      </c>
      <c r="P11" s="60">
        <f>IF(F11=0.1,0,'Indicator Data'!E14/'Indicator Data'!$BD14)</f>
        <v>5.9408498961741225E-3</v>
      </c>
      <c r="Q11" s="60">
        <f>'Indicator Data'!F14/'Indicator Data'!$BD14</f>
        <v>0</v>
      </c>
      <c r="R11" s="60">
        <f>'Indicator Data'!G14/'Indicator Data'!$BD14</f>
        <v>0</v>
      </c>
      <c r="S11" s="60">
        <f>'Indicator Data'!H14/'Indicator Data'!$BD14</f>
        <v>0</v>
      </c>
      <c r="T11" s="60">
        <f>'Indicator Data'!I14/'Indicator Data'!$BD14</f>
        <v>0</v>
      </c>
      <c r="U11" s="60">
        <f>'Indicator Data'!J14/'Indicator Data'!$BD14</f>
        <v>0</v>
      </c>
      <c r="V11" s="59">
        <f t="shared" si="3"/>
        <v>5.5</v>
      </c>
      <c r="W11" s="59">
        <f t="shared" si="4"/>
        <v>0</v>
      </c>
      <c r="X11" s="59">
        <f t="shared" si="5"/>
        <v>3.2</v>
      </c>
      <c r="Y11" s="59">
        <f t="shared" si="6"/>
        <v>4</v>
      </c>
      <c r="Z11" s="59">
        <f t="shared" si="7"/>
        <v>0</v>
      </c>
      <c r="AA11" s="59">
        <f t="shared" si="8"/>
        <v>0</v>
      </c>
      <c r="AB11" s="59">
        <f t="shared" si="9"/>
        <v>0</v>
      </c>
      <c r="AC11" s="59">
        <f t="shared" si="10"/>
        <v>0</v>
      </c>
      <c r="AD11" s="59">
        <f t="shared" si="11"/>
        <v>0</v>
      </c>
      <c r="AE11" s="59">
        <f t="shared" si="12"/>
        <v>0</v>
      </c>
      <c r="AF11" s="59">
        <f t="shared" si="13"/>
        <v>0</v>
      </c>
      <c r="AG11" s="59">
        <f>ROUND(IF('Indicator Data'!K14=0,0,IF('Indicator Data'!K14&gt;AG$194,10,IF('Indicator Data'!K14&lt;AG$195,0,10-(AG$194-'Indicator Data'!K14)/(AG$194-AG$195)*10))),1)</f>
        <v>0</v>
      </c>
      <c r="AH11" s="59">
        <f t="shared" si="14"/>
        <v>6.5</v>
      </c>
      <c r="AI11" s="59">
        <f t="shared" si="15"/>
        <v>0.1</v>
      </c>
      <c r="AJ11" s="59">
        <f t="shared" si="16"/>
        <v>0</v>
      </c>
      <c r="AK11" s="59">
        <f t="shared" si="17"/>
        <v>0</v>
      </c>
      <c r="AL11" s="59">
        <f t="shared" si="18"/>
        <v>0</v>
      </c>
      <c r="AM11" s="59">
        <f t="shared" si="19"/>
        <v>0</v>
      </c>
      <c r="AN11" s="59">
        <f t="shared" si="20"/>
        <v>0</v>
      </c>
      <c r="AO11" s="61">
        <f t="shared" si="21"/>
        <v>4</v>
      </c>
      <c r="AP11" s="193">
        <f t="shared" si="22"/>
        <v>5.5</v>
      </c>
      <c r="AQ11" s="193">
        <f t="shared" si="23"/>
        <v>0</v>
      </c>
      <c r="AR11" s="61">
        <f t="shared" si="24"/>
        <v>0</v>
      </c>
      <c r="AS11" s="59">
        <f t="shared" si="25"/>
        <v>0</v>
      </c>
      <c r="AT11" s="59">
        <f>IF('Indicator Data'!L14="No data","x",IF('Indicator Data'!BE14&lt;1000,"x",ROUND((IF('Indicator Data'!L14&gt;AT$194,10,IF('Indicator Data'!L14&lt;AT$195,0,10-(AT$194-'Indicator Data'!L14)/(AT$194-AT$195)*10))),1)))</f>
        <v>1</v>
      </c>
      <c r="AU11" s="61">
        <f t="shared" si="26"/>
        <v>0.5</v>
      </c>
      <c r="AV11" s="62">
        <f t="shared" si="27"/>
        <v>2.2999999999999998</v>
      </c>
      <c r="AW11" s="59">
        <f>ROUND(IF('Indicator Data'!M14=0,0,IF('Indicator Data'!M14&gt;AW$194,10,IF('Indicator Data'!M14&lt;AW$195,0,10-(AW$194-'Indicator Data'!M14)/(AW$194-AW$195)*10))),1)</f>
        <v>0</v>
      </c>
      <c r="AX11" s="59">
        <f>ROUND(IF('Indicator Data'!N14=0,0,IF(LOG('Indicator Data'!N14)&gt;LOG(AX$194),10,IF(LOG('Indicator Data'!N14)&lt;LOG(AX$195),0,10-(LOG(AX$194)-LOG('Indicator Data'!N14))/(LOG(AX$194)-LOG(AX$195))*10))),1)</f>
        <v>0</v>
      </c>
      <c r="AY11" s="61">
        <f t="shared" si="28"/>
        <v>0</v>
      </c>
      <c r="AZ11" s="59">
        <f>'Indicator Data'!O14</f>
        <v>0</v>
      </c>
      <c r="BA11" s="59">
        <f>'Indicator Data'!P14</f>
        <v>0</v>
      </c>
      <c r="BB11" s="61">
        <f t="shared" si="29"/>
        <v>0</v>
      </c>
      <c r="BC11" s="62">
        <f t="shared" si="30"/>
        <v>0</v>
      </c>
      <c r="BD11" s="62">
        <v>2.6</v>
      </c>
      <c r="BE11" s="16"/>
      <c r="BF11" s="108"/>
    </row>
    <row r="12" spans="1:58" s="4" customFormat="1" x14ac:dyDescent="0.25">
      <c r="A12" s="131" t="s">
        <v>19</v>
      </c>
      <c r="B12" s="63" t="s">
        <v>18</v>
      </c>
      <c r="C12" s="59">
        <f>ROUND(IF('Indicator Data'!C15=0,0.1,IF(LOG('Indicator Data'!C15)&gt;C$194,10,IF(LOG('Indicator Data'!C15)&lt;C$195,0,10-(C$194-LOG('Indicator Data'!C15))/(C$194-C$195)*10))),1)</f>
        <v>8.1</v>
      </c>
      <c r="D12" s="59">
        <f>ROUND(IF('Indicator Data'!D15=0,0.1,IF(LOG('Indicator Data'!D15)&gt;D$194,10,IF(LOG('Indicator Data'!D15)&lt;D$195,0,10-(D$194-LOG('Indicator Data'!D15))/(D$194-D$195)*10))),1)</f>
        <v>8.9</v>
      </c>
      <c r="E12" s="59">
        <f t="shared" si="0"/>
        <v>8.5</v>
      </c>
      <c r="F12" s="59">
        <f>ROUND(IF('Indicator Data'!E15="No data",0.1,IF('Indicator Data'!E15=0,0,IF(LOG('Indicator Data'!E15)&gt;F$194,10,IF(LOG('Indicator Data'!E15)&lt;F$195,0,10-(F$194-LOG('Indicator Data'!E15))/(F$194-F$195)*10)))),1)</f>
        <v>6.5</v>
      </c>
      <c r="G12" s="59">
        <f>ROUND(IF('Indicator Data'!F15=0,0,IF(LOG('Indicator Data'!F15)&gt;G$194,10,IF(LOG('Indicator Data'!F15)&lt;G$195,0,10-(G$194-LOG('Indicator Data'!F15))/(G$194-G$195)*10))),1)</f>
        <v>0</v>
      </c>
      <c r="H12" s="59">
        <f>ROUND(IF('Indicator Data'!G15=0,0,IF(LOG('Indicator Data'!G15)&gt;H$194,10,IF(LOG('Indicator Data'!G15)&lt;H$195,0,10-(H$194-LOG('Indicator Data'!G15))/(H$194-H$195)*10))),1)</f>
        <v>0</v>
      </c>
      <c r="I12" s="59">
        <f>ROUND(IF('Indicator Data'!H15=0,0,IF(LOG('Indicator Data'!H15)&gt;I$194,10,IF(LOG('Indicator Data'!H15)&lt;I$195,0,10-(I$194-LOG('Indicator Data'!H15))/(I$194-I$195)*10))),1)</f>
        <v>0</v>
      </c>
      <c r="J12" s="59">
        <f t="shared" si="1"/>
        <v>0</v>
      </c>
      <c r="K12" s="59">
        <f>ROUND(IF('Indicator Data'!I15=0,0,IF(LOG('Indicator Data'!I15)&gt;K$194,10,IF(LOG('Indicator Data'!I15)&lt;K$195,0,10-(K$194-LOG('Indicator Data'!I15))/(K$194-K$195)*10))),1)</f>
        <v>0</v>
      </c>
      <c r="L12" s="59">
        <f t="shared" si="2"/>
        <v>0</v>
      </c>
      <c r="M12" s="59">
        <f>ROUND(IF('Indicator Data'!J15=0,0,IF(LOG('Indicator Data'!J15)&gt;M$194,10,IF(LOG('Indicator Data'!J15)&lt;M$195,0,10-(M$194-LOG('Indicator Data'!J15))/(M$194-M$195)*10))),1)</f>
        <v>0</v>
      </c>
      <c r="N12" s="60">
        <f>'Indicator Data'!C15/'Indicator Data'!$BD15</f>
        <v>1.8518183915228257E-3</v>
      </c>
      <c r="O12" s="60">
        <f>'Indicator Data'!D15/'Indicator Data'!$BD15</f>
        <v>4.9894947967551399E-4</v>
      </c>
      <c r="P12" s="60">
        <f>IF(F12=0.1,0,'Indicator Data'!E15/'Indicator Data'!$BD15)</f>
        <v>4.0863273223020634E-3</v>
      </c>
      <c r="Q12" s="60">
        <f>'Indicator Data'!F15/'Indicator Data'!$BD15</f>
        <v>0</v>
      </c>
      <c r="R12" s="60">
        <f>'Indicator Data'!G15/'Indicator Data'!$BD15</f>
        <v>0</v>
      </c>
      <c r="S12" s="60">
        <f>'Indicator Data'!H15/'Indicator Data'!$BD15</f>
        <v>0</v>
      </c>
      <c r="T12" s="60">
        <f>'Indicator Data'!I15/'Indicator Data'!$BD15</f>
        <v>0</v>
      </c>
      <c r="U12" s="60">
        <f>'Indicator Data'!J15/'Indicator Data'!$BD15</f>
        <v>0</v>
      </c>
      <c r="V12" s="59">
        <f t="shared" si="3"/>
        <v>9.3000000000000007</v>
      </c>
      <c r="W12" s="59">
        <f t="shared" si="4"/>
        <v>5</v>
      </c>
      <c r="X12" s="59">
        <f t="shared" si="5"/>
        <v>7.8</v>
      </c>
      <c r="Y12" s="59">
        <f t="shared" si="6"/>
        <v>2.7</v>
      </c>
      <c r="Z12" s="59">
        <f t="shared" si="7"/>
        <v>0</v>
      </c>
      <c r="AA12" s="59">
        <f t="shared" si="8"/>
        <v>0</v>
      </c>
      <c r="AB12" s="59">
        <f t="shared" si="9"/>
        <v>0</v>
      </c>
      <c r="AC12" s="59">
        <f t="shared" si="10"/>
        <v>0</v>
      </c>
      <c r="AD12" s="59">
        <f t="shared" si="11"/>
        <v>0</v>
      </c>
      <c r="AE12" s="59">
        <f t="shared" si="12"/>
        <v>0</v>
      </c>
      <c r="AF12" s="59">
        <f t="shared" si="13"/>
        <v>0</v>
      </c>
      <c r="AG12" s="59">
        <f>ROUND(IF('Indicator Data'!K15=0,0,IF('Indicator Data'!K15&gt;AG$194,10,IF('Indicator Data'!K15&lt;AG$195,0,10-(AG$194-'Indicator Data'!K15)/(AG$194-AG$195)*10))),1)</f>
        <v>1</v>
      </c>
      <c r="AH12" s="59">
        <f t="shared" si="14"/>
        <v>8.6999999999999993</v>
      </c>
      <c r="AI12" s="59">
        <f t="shared" si="15"/>
        <v>7</v>
      </c>
      <c r="AJ12" s="59">
        <f t="shared" si="16"/>
        <v>0</v>
      </c>
      <c r="AK12" s="59">
        <f t="shared" si="17"/>
        <v>0</v>
      </c>
      <c r="AL12" s="59">
        <f t="shared" si="18"/>
        <v>0</v>
      </c>
      <c r="AM12" s="59">
        <f t="shared" si="19"/>
        <v>0</v>
      </c>
      <c r="AN12" s="59">
        <f t="shared" si="20"/>
        <v>0</v>
      </c>
      <c r="AO12" s="61">
        <f t="shared" si="21"/>
        <v>8.1999999999999993</v>
      </c>
      <c r="AP12" s="193">
        <f t="shared" si="22"/>
        <v>4.9000000000000004</v>
      </c>
      <c r="AQ12" s="193">
        <f t="shared" si="23"/>
        <v>0</v>
      </c>
      <c r="AR12" s="61">
        <f t="shared" si="24"/>
        <v>0</v>
      </c>
      <c r="AS12" s="59">
        <f t="shared" si="25"/>
        <v>0.5</v>
      </c>
      <c r="AT12" s="59">
        <f>IF('Indicator Data'!L15="No data","x",IF('Indicator Data'!BE15&lt;1000,"x",ROUND((IF('Indicator Data'!L15&gt;AT$194,10,IF('Indicator Data'!L15&lt;AT$195,0,10-(AT$194-'Indicator Data'!L15)/(AT$194-AT$195)*10))),1)))</f>
        <v>10</v>
      </c>
      <c r="AU12" s="61">
        <f t="shared" si="26"/>
        <v>5.3</v>
      </c>
      <c r="AV12" s="62">
        <f t="shared" si="27"/>
        <v>4.5</v>
      </c>
      <c r="AW12" s="59">
        <f>ROUND(IF('Indicator Data'!M15=0,0,IF('Indicator Data'!M15&gt;AW$194,10,IF('Indicator Data'!M15&lt;AW$195,0,10-(AW$194-'Indicator Data'!M15)/(AW$194-AW$195)*10))),1)</f>
        <v>9.3000000000000007</v>
      </c>
      <c r="AX12" s="59">
        <f>ROUND(IF('Indicator Data'!N15=0,0,IF(LOG('Indicator Data'!N15)&gt;LOG(AX$194),10,IF(LOG('Indicator Data'!N15)&lt;LOG(AX$195),0,10-(LOG(AX$194)-LOG('Indicator Data'!N15))/(LOG(AX$194)-LOG(AX$195))*10))),1)</f>
        <v>6.9</v>
      </c>
      <c r="AY12" s="61">
        <f t="shared" si="28"/>
        <v>8.3000000000000007</v>
      </c>
      <c r="AZ12" s="59">
        <f>'Indicator Data'!O15</f>
        <v>0</v>
      </c>
      <c r="BA12" s="59">
        <f>'Indicator Data'!P15</f>
        <v>0</v>
      </c>
      <c r="BB12" s="61">
        <f t="shared" si="29"/>
        <v>0</v>
      </c>
      <c r="BC12" s="62">
        <f t="shared" si="30"/>
        <v>5.8</v>
      </c>
      <c r="BD12" s="62">
        <v>3.6</v>
      </c>
      <c r="BE12" s="16"/>
      <c r="BF12" s="108"/>
    </row>
    <row r="13" spans="1:58" s="4" customFormat="1" x14ac:dyDescent="0.25">
      <c r="A13" s="131" t="s">
        <v>21</v>
      </c>
      <c r="B13" s="63" t="s">
        <v>20</v>
      </c>
      <c r="C13" s="59">
        <f>ROUND(IF('Indicator Data'!C16=0,0.1,IF(LOG('Indicator Data'!C16)&gt;C$194,10,IF(LOG('Indicator Data'!C16)&lt;C$195,0,10-(C$194-LOG('Indicator Data'!C16))/(C$194-C$195)*10))),1)</f>
        <v>0.1</v>
      </c>
      <c r="D13" s="59">
        <f>ROUND(IF('Indicator Data'!D16=0,0.1,IF(LOG('Indicator Data'!D16)&gt;D$194,10,IF(LOG('Indicator Data'!D16)&lt;D$195,0,10-(D$194-LOG('Indicator Data'!D16))/(D$194-D$195)*10))),1)</f>
        <v>0.1</v>
      </c>
      <c r="E13" s="59">
        <f t="shared" si="0"/>
        <v>0.1</v>
      </c>
      <c r="F13" s="59">
        <f>ROUND(IF('Indicator Data'!E16="No data",0.1,IF('Indicator Data'!E16=0,0,IF(LOG('Indicator Data'!E16)&gt;F$194,10,IF(LOG('Indicator Data'!E16)&lt;F$195,0,10-(F$194-LOG('Indicator Data'!E16))/(F$194-F$195)*10)))),1)</f>
        <v>0.1</v>
      </c>
      <c r="G13" s="59">
        <f>ROUND(IF('Indicator Data'!F16=0,0,IF(LOG('Indicator Data'!F16)&gt;G$194,10,IF(LOG('Indicator Data'!F16)&lt;G$195,0,10-(G$194-LOG('Indicator Data'!F16))/(G$194-G$195)*10))),1)</f>
        <v>0</v>
      </c>
      <c r="H13" s="59">
        <f>ROUND(IF('Indicator Data'!G16=0,0,IF(LOG('Indicator Data'!G16)&gt;H$194,10,IF(LOG('Indicator Data'!G16)&lt;H$195,0,10-(H$194-LOG('Indicator Data'!G16))/(H$194-H$195)*10))),1)</f>
        <v>4.7</v>
      </c>
      <c r="I13" s="59">
        <f>ROUND(IF('Indicator Data'!H16=0,0,IF(LOG('Indicator Data'!H16)&gt;I$194,10,IF(LOG('Indicator Data'!H16)&lt;I$195,0,10-(I$194-LOG('Indicator Data'!H16))/(I$194-I$195)*10))),1)</f>
        <v>7.7</v>
      </c>
      <c r="J13" s="59">
        <f t="shared" si="1"/>
        <v>6.4</v>
      </c>
      <c r="K13" s="59">
        <f>ROUND(IF('Indicator Data'!I16=0,0,IF(LOG('Indicator Data'!I16)&gt;K$194,10,IF(LOG('Indicator Data'!I16)&lt;K$195,0,10-(K$194-LOG('Indicator Data'!I16))/(K$194-K$195)*10))),1)</f>
        <v>6.5</v>
      </c>
      <c r="L13" s="59">
        <f t="shared" si="2"/>
        <v>6.5</v>
      </c>
      <c r="M13" s="59">
        <f>ROUND(IF('Indicator Data'!J16=0,0,IF(LOG('Indicator Data'!J16)&gt;M$194,10,IF(LOG('Indicator Data'!J16)&lt;M$195,0,10-(M$194-LOG('Indicator Data'!J16))/(M$194-M$195)*10))),1)</f>
        <v>0</v>
      </c>
      <c r="N13" s="60">
        <f>'Indicator Data'!C16/'Indicator Data'!$BD16</f>
        <v>0</v>
      </c>
      <c r="O13" s="60">
        <f>'Indicator Data'!D16/'Indicator Data'!$BD16</f>
        <v>0</v>
      </c>
      <c r="P13" s="60">
        <f>IF(F13=0.1,0,'Indicator Data'!E16/'Indicator Data'!$BD16)</f>
        <v>0</v>
      </c>
      <c r="Q13" s="60">
        <f>'Indicator Data'!F16/'Indicator Data'!$BD16</f>
        <v>0</v>
      </c>
      <c r="R13" s="60">
        <f>'Indicator Data'!G16/'Indicator Data'!$BD16</f>
        <v>1.9133631018905983E-2</v>
      </c>
      <c r="S13" s="60">
        <f>'Indicator Data'!H16/'Indicator Data'!$BD16</f>
        <v>6.0421992691282039E-3</v>
      </c>
      <c r="T13" s="60">
        <f>'Indicator Data'!I16/'Indicator Data'!$BD16</f>
        <v>4.82780925597667E-2</v>
      </c>
      <c r="U13" s="60">
        <f>'Indicator Data'!J16/'Indicator Data'!$BD16</f>
        <v>0</v>
      </c>
      <c r="V13" s="59">
        <f t="shared" si="3"/>
        <v>0</v>
      </c>
      <c r="W13" s="59">
        <f t="shared" si="4"/>
        <v>0</v>
      </c>
      <c r="X13" s="59">
        <f t="shared" si="5"/>
        <v>0</v>
      </c>
      <c r="Y13" s="59">
        <f t="shared" si="6"/>
        <v>0.1</v>
      </c>
      <c r="Z13" s="59">
        <f t="shared" si="7"/>
        <v>0</v>
      </c>
      <c r="AA13" s="59">
        <f t="shared" si="8"/>
        <v>10</v>
      </c>
      <c r="AB13" s="59">
        <f t="shared" si="9"/>
        <v>10</v>
      </c>
      <c r="AC13" s="59">
        <f t="shared" si="10"/>
        <v>10</v>
      </c>
      <c r="AD13" s="59">
        <f t="shared" si="11"/>
        <v>10</v>
      </c>
      <c r="AE13" s="59">
        <f t="shared" si="12"/>
        <v>10</v>
      </c>
      <c r="AF13" s="59">
        <f t="shared" si="13"/>
        <v>0</v>
      </c>
      <c r="AG13" s="59">
        <f>ROUND(IF('Indicator Data'!K16=0,0,IF('Indicator Data'!K16&gt;AG$194,10,IF('Indicator Data'!K16&lt;AG$195,0,10-(AG$194-'Indicator Data'!K16)/(AG$194-AG$195)*10))),1)</f>
        <v>0</v>
      </c>
      <c r="AH13" s="59">
        <f t="shared" si="14"/>
        <v>0.1</v>
      </c>
      <c r="AI13" s="59">
        <f t="shared" si="15"/>
        <v>0.1</v>
      </c>
      <c r="AJ13" s="59">
        <f t="shared" si="16"/>
        <v>7.4</v>
      </c>
      <c r="AK13" s="59">
        <f t="shared" si="17"/>
        <v>8.9</v>
      </c>
      <c r="AL13" s="59">
        <f t="shared" si="18"/>
        <v>8.1999999999999993</v>
      </c>
      <c r="AM13" s="59">
        <f t="shared" si="19"/>
        <v>8.3000000000000007</v>
      </c>
      <c r="AN13" s="59">
        <f t="shared" si="20"/>
        <v>0</v>
      </c>
      <c r="AO13" s="61">
        <f t="shared" si="21"/>
        <v>0.1</v>
      </c>
      <c r="AP13" s="193">
        <f t="shared" si="22"/>
        <v>0.1</v>
      </c>
      <c r="AQ13" s="193">
        <f t="shared" si="23"/>
        <v>0</v>
      </c>
      <c r="AR13" s="61">
        <f t="shared" si="24"/>
        <v>8.8000000000000007</v>
      </c>
      <c r="AS13" s="59">
        <f t="shared" si="25"/>
        <v>0</v>
      </c>
      <c r="AT13" s="59">
        <f>IF('Indicator Data'!L16="No data","x",IF('Indicator Data'!BE16&lt;1000,"x",ROUND((IF('Indicator Data'!L16&gt;AT$194,10,IF('Indicator Data'!L16&lt;AT$195,0,10-(AT$194-'Indicator Data'!L16)/(AT$194-AT$195)*10))),1)))</f>
        <v>5.0999999999999996</v>
      </c>
      <c r="AU13" s="61">
        <f t="shared" si="26"/>
        <v>2.6</v>
      </c>
      <c r="AV13" s="62">
        <f t="shared" si="27"/>
        <v>3.4</v>
      </c>
      <c r="AW13" s="59">
        <f>ROUND(IF('Indicator Data'!M16=0,0,IF('Indicator Data'!M16&gt;AW$194,10,IF('Indicator Data'!M16&lt;AW$195,0,10-(AW$194-'Indicator Data'!M16)/(AW$194-AW$195)*10))),1)</f>
        <v>0</v>
      </c>
      <c r="AX13" s="59">
        <f>ROUND(IF('Indicator Data'!N16=0,0,IF(LOG('Indicator Data'!N16)&gt;LOG(AX$194),10,IF(LOG('Indicator Data'!N16)&lt;LOG(AX$195),0,10-(LOG(AX$194)-LOG('Indicator Data'!N16))/(LOG(AX$194)-LOG(AX$195))*10))),1)</f>
        <v>0.7</v>
      </c>
      <c r="AY13" s="61">
        <f t="shared" si="28"/>
        <v>0.4</v>
      </c>
      <c r="AZ13" s="59">
        <f>'Indicator Data'!O16</f>
        <v>0</v>
      </c>
      <c r="BA13" s="59">
        <f>'Indicator Data'!P16</f>
        <v>0</v>
      </c>
      <c r="BB13" s="61">
        <f t="shared" si="29"/>
        <v>0</v>
      </c>
      <c r="BC13" s="62">
        <f t="shared" si="30"/>
        <v>0.3</v>
      </c>
      <c r="BD13" s="62">
        <v>3.8</v>
      </c>
      <c r="BE13" s="16"/>
      <c r="BF13" s="108"/>
    </row>
    <row r="14" spans="1:58" s="4" customFormat="1" x14ac:dyDescent="0.25">
      <c r="A14" s="131" t="s">
        <v>23</v>
      </c>
      <c r="B14" s="63" t="s">
        <v>22</v>
      </c>
      <c r="C14" s="59">
        <f>ROUND(IF('Indicator Data'!C17=0,0.1,IF(LOG('Indicator Data'!C17)&gt;C$194,10,IF(LOG('Indicator Data'!C17)&lt;C$195,0,10-(C$194-LOG('Indicator Data'!C17))/(C$194-C$195)*10))),1)</f>
        <v>0.1</v>
      </c>
      <c r="D14" s="59">
        <f>ROUND(IF('Indicator Data'!D17=0,0.1,IF(LOG('Indicator Data'!D17)&gt;D$194,10,IF(LOG('Indicator Data'!D17)&lt;D$195,0,10-(D$194-LOG('Indicator Data'!D17))/(D$194-D$195)*10))),1)</f>
        <v>0.1</v>
      </c>
      <c r="E14" s="59">
        <f t="shared" si="0"/>
        <v>0.1</v>
      </c>
      <c r="F14" s="59">
        <f>ROUND(IF('Indicator Data'!E17="No data",0.1,IF('Indicator Data'!E17=0,0,IF(LOG('Indicator Data'!E17)&gt;F$194,10,IF(LOG('Indicator Data'!E17)&lt;F$195,0,10-(F$194-LOG('Indicator Data'!E17))/(F$194-F$195)*10)))),1)</f>
        <v>0.1</v>
      </c>
      <c r="G14" s="59">
        <f>ROUND(IF('Indicator Data'!F17=0,0,IF(LOG('Indicator Data'!F17)&gt;G$194,10,IF(LOG('Indicator Data'!F17)&lt;G$195,0,10-(G$194-LOG('Indicator Data'!F17))/(G$194-G$195)*10))),1)</f>
        <v>0</v>
      </c>
      <c r="H14" s="59">
        <f>ROUND(IF('Indicator Data'!G17=0,0,IF(LOG('Indicator Data'!G17)&gt;H$194,10,IF(LOG('Indicator Data'!G17)&lt;H$195,0,10-(H$194-LOG('Indicator Data'!G17))/(H$194-H$195)*10))),1)</f>
        <v>0</v>
      </c>
      <c r="I14" s="59">
        <f>ROUND(IF('Indicator Data'!H17=0,0,IF(LOG('Indicator Data'!H17)&gt;I$194,10,IF(LOG('Indicator Data'!H17)&lt;I$195,0,10-(I$194-LOG('Indicator Data'!H17))/(I$194-I$195)*10))),1)</f>
        <v>0</v>
      </c>
      <c r="J14" s="59">
        <f t="shared" si="1"/>
        <v>0</v>
      </c>
      <c r="K14" s="59">
        <f>ROUND(IF('Indicator Data'!I17=0,0,IF(LOG('Indicator Data'!I17)&gt;K$194,10,IF(LOG('Indicator Data'!I17)&lt;K$195,0,10-(K$194-LOG('Indicator Data'!I17))/(K$194-K$195)*10))),1)</f>
        <v>0</v>
      </c>
      <c r="L14" s="59">
        <f t="shared" si="2"/>
        <v>0</v>
      </c>
      <c r="M14" s="59">
        <f>ROUND(IF('Indicator Data'!J17=0,0,IF(LOG('Indicator Data'!J17)&gt;M$194,10,IF(LOG('Indicator Data'!J17)&lt;M$195,0,10-(M$194-LOG('Indicator Data'!J17))/(M$194-M$195)*10))),1)</f>
        <v>0</v>
      </c>
      <c r="N14" s="60">
        <f>'Indicator Data'!C17/'Indicator Data'!$BD17</f>
        <v>0</v>
      </c>
      <c r="O14" s="60">
        <f>'Indicator Data'!D17/'Indicator Data'!$BD17</f>
        <v>0</v>
      </c>
      <c r="P14" s="60">
        <f>IF(F14=0.1,0,'Indicator Data'!E17/'Indicator Data'!$BD17)</f>
        <v>0</v>
      </c>
      <c r="Q14" s="60">
        <f>'Indicator Data'!F17/'Indicator Data'!$BD17</f>
        <v>0</v>
      </c>
      <c r="R14" s="60">
        <f>'Indicator Data'!G17/'Indicator Data'!$BD17</f>
        <v>0</v>
      </c>
      <c r="S14" s="60">
        <f>'Indicator Data'!H17/'Indicator Data'!$BD17</f>
        <v>0</v>
      </c>
      <c r="T14" s="60">
        <f>'Indicator Data'!I17/'Indicator Data'!$BD17</f>
        <v>0</v>
      </c>
      <c r="U14" s="60">
        <f>'Indicator Data'!J17/'Indicator Data'!$BD17</f>
        <v>0</v>
      </c>
      <c r="V14" s="59">
        <f t="shared" si="3"/>
        <v>0</v>
      </c>
      <c r="W14" s="59">
        <f t="shared" si="4"/>
        <v>0</v>
      </c>
      <c r="X14" s="59">
        <f t="shared" si="5"/>
        <v>0</v>
      </c>
      <c r="Y14" s="59">
        <f t="shared" si="6"/>
        <v>0.1</v>
      </c>
      <c r="Z14" s="59">
        <f t="shared" si="7"/>
        <v>0</v>
      </c>
      <c r="AA14" s="59">
        <f t="shared" si="8"/>
        <v>0</v>
      </c>
      <c r="AB14" s="59">
        <f t="shared" si="9"/>
        <v>0</v>
      </c>
      <c r="AC14" s="59">
        <f t="shared" si="10"/>
        <v>0</v>
      </c>
      <c r="AD14" s="59">
        <f t="shared" si="11"/>
        <v>0</v>
      </c>
      <c r="AE14" s="59">
        <f t="shared" si="12"/>
        <v>0</v>
      </c>
      <c r="AF14" s="59">
        <f t="shared" si="13"/>
        <v>0</v>
      </c>
      <c r="AG14" s="59">
        <f>ROUND(IF('Indicator Data'!K17=0,0,IF('Indicator Data'!K17&gt;AG$194,10,IF('Indicator Data'!K17&lt;AG$195,0,10-(AG$194-'Indicator Data'!K17)/(AG$194-AG$195)*10))),1)</f>
        <v>0</v>
      </c>
      <c r="AH14" s="59">
        <f t="shared" si="14"/>
        <v>0.1</v>
      </c>
      <c r="AI14" s="59">
        <f t="shared" si="15"/>
        <v>0.1</v>
      </c>
      <c r="AJ14" s="59">
        <f t="shared" si="16"/>
        <v>0</v>
      </c>
      <c r="AK14" s="59">
        <f t="shared" si="17"/>
        <v>0</v>
      </c>
      <c r="AL14" s="59">
        <f t="shared" si="18"/>
        <v>0</v>
      </c>
      <c r="AM14" s="59">
        <f t="shared" si="19"/>
        <v>0</v>
      </c>
      <c r="AN14" s="59">
        <f t="shared" si="20"/>
        <v>0</v>
      </c>
      <c r="AO14" s="61">
        <f t="shared" si="21"/>
        <v>0.1</v>
      </c>
      <c r="AP14" s="193">
        <f t="shared" si="22"/>
        <v>0.1</v>
      </c>
      <c r="AQ14" s="193">
        <f t="shared" si="23"/>
        <v>0</v>
      </c>
      <c r="AR14" s="61">
        <f t="shared" si="24"/>
        <v>0</v>
      </c>
      <c r="AS14" s="59">
        <f t="shared" si="25"/>
        <v>0</v>
      </c>
      <c r="AT14" s="59" t="str">
        <f>IF('Indicator Data'!L17="No data","x",IF('Indicator Data'!BE17&lt;1000,"x",ROUND((IF('Indicator Data'!L17&gt;AT$194,10,IF('Indicator Data'!L17&lt;AT$195,0,10-(AT$194-'Indicator Data'!L17)/(AT$194-AT$195)*10))),1)))</f>
        <v>x</v>
      </c>
      <c r="AU14" s="61">
        <f t="shared" si="26"/>
        <v>0</v>
      </c>
      <c r="AV14" s="62">
        <f t="shared" si="27"/>
        <v>0.1</v>
      </c>
      <c r="AW14" s="59">
        <f>ROUND(IF('Indicator Data'!M17=0,0,IF('Indicator Data'!M17&gt;AW$194,10,IF('Indicator Data'!M17&lt;AW$195,0,10-(AW$194-'Indicator Data'!M17)/(AW$194-AW$195)*10))),1)</f>
        <v>0.5</v>
      </c>
      <c r="AX14" s="59">
        <f>ROUND(IF('Indicator Data'!N17=0,0,IF(LOG('Indicator Data'!N17)&gt;LOG(AX$194),10,IF(LOG('Indicator Data'!N17)&lt;LOG(AX$195),0,10-(LOG(AX$194)-LOG('Indicator Data'!N17))/(LOG(AX$194)-LOG(AX$195))*10))),1)</f>
        <v>0</v>
      </c>
      <c r="AY14" s="61">
        <f t="shared" si="28"/>
        <v>0.3</v>
      </c>
      <c r="AZ14" s="59">
        <f>'Indicator Data'!O17</f>
        <v>0</v>
      </c>
      <c r="BA14" s="59">
        <f>'Indicator Data'!P17</f>
        <v>0</v>
      </c>
      <c r="BB14" s="61">
        <f t="shared" si="29"/>
        <v>0</v>
      </c>
      <c r="BC14" s="62">
        <f t="shared" si="30"/>
        <v>0.2</v>
      </c>
      <c r="BD14" s="62">
        <v>3.8</v>
      </c>
      <c r="BE14" s="16"/>
      <c r="BF14" s="108"/>
    </row>
    <row r="15" spans="1:58" s="4" customFormat="1" x14ac:dyDescent="0.25">
      <c r="A15" s="131" t="s">
        <v>25</v>
      </c>
      <c r="B15" s="63" t="s">
        <v>24</v>
      </c>
      <c r="C15" s="59">
        <f>ROUND(IF('Indicator Data'!C18=0,0.1,IF(LOG('Indicator Data'!C18)&gt;C$194,10,IF(LOG('Indicator Data'!C18)&lt;C$195,0,10-(C$194-LOG('Indicator Data'!C18))/(C$194-C$195)*10))),1)</f>
        <v>10</v>
      </c>
      <c r="D15" s="59">
        <f>ROUND(IF('Indicator Data'!D18=0,0.1,IF(LOG('Indicator Data'!D18)&gt;D$194,10,IF(LOG('Indicator Data'!D18)&lt;D$195,0,10-(D$194-LOG('Indicator Data'!D18))/(D$194-D$195)*10))),1)</f>
        <v>10</v>
      </c>
      <c r="E15" s="59">
        <f t="shared" si="0"/>
        <v>10</v>
      </c>
      <c r="F15" s="59">
        <f>ROUND(IF('Indicator Data'!E18="No data",0.1,IF('Indicator Data'!E18=0,0,IF(LOG('Indicator Data'!E18)&gt;F$194,10,IF(LOG('Indicator Data'!E18)&lt;F$195,0,10-(F$194-LOG('Indicator Data'!E18))/(F$194-F$195)*10)))),1)</f>
        <v>10</v>
      </c>
      <c r="G15" s="59">
        <f>ROUND(IF('Indicator Data'!F18=0,0,IF(LOG('Indicator Data'!F18)&gt;G$194,10,IF(LOG('Indicator Data'!F18)&lt;G$195,0,10-(G$194-LOG('Indicator Data'!F18))/(G$194-G$195)*10))),1)</f>
        <v>8.6</v>
      </c>
      <c r="H15" s="59">
        <f>ROUND(IF('Indicator Data'!G18=0,0,IF(LOG('Indicator Data'!G18)&gt;H$194,10,IF(LOG('Indicator Data'!G18)&lt;H$195,0,10-(H$194-LOG('Indicator Data'!G18))/(H$194-H$195)*10))),1)</f>
        <v>9.6</v>
      </c>
      <c r="I15" s="59">
        <f>ROUND(IF('Indicator Data'!H18=0,0,IF(LOG('Indicator Data'!H18)&gt;I$194,10,IF(LOG('Indicator Data'!H18)&lt;I$195,0,10-(I$194-LOG('Indicator Data'!H18))/(I$194-I$195)*10))),1)</f>
        <v>9.1</v>
      </c>
      <c r="J15" s="59">
        <f t="shared" si="1"/>
        <v>9.4</v>
      </c>
      <c r="K15" s="59">
        <f>ROUND(IF('Indicator Data'!I18=0,0,IF(LOG('Indicator Data'!I18)&gt;K$194,10,IF(LOG('Indicator Data'!I18)&lt;K$195,0,10-(K$194-LOG('Indicator Data'!I18))/(K$194-K$195)*10))),1)</f>
        <v>9</v>
      </c>
      <c r="L15" s="59">
        <f t="shared" si="2"/>
        <v>9.1999999999999993</v>
      </c>
      <c r="M15" s="59">
        <f>ROUND(IF('Indicator Data'!J18=0,0,IF(LOG('Indicator Data'!J18)&gt;M$194,10,IF(LOG('Indicator Data'!J18)&lt;M$195,0,10-(M$194-LOG('Indicator Data'!J18))/(M$194-M$195)*10))),1)</f>
        <v>10</v>
      </c>
      <c r="N15" s="60">
        <f>'Indicator Data'!C18/'Indicator Data'!$BD18</f>
        <v>1.6673592146175923E-3</v>
      </c>
      <c r="O15" s="60">
        <f>'Indicator Data'!D18/'Indicator Data'!$BD18</f>
        <v>1.6621738949701046E-4</v>
      </c>
      <c r="P15" s="60">
        <f>IF(F15=0.1,0,'Indicator Data'!E18/'Indicator Data'!$BD18)</f>
        <v>2.2053785188394133E-2</v>
      </c>
      <c r="Q15" s="60">
        <f>'Indicator Data'!F18/'Indicator Data'!$BD18</f>
        <v>9.1131893255174105E-6</v>
      </c>
      <c r="R15" s="60">
        <f>'Indicator Data'!G18/'Indicator Data'!$BD18</f>
        <v>4.2069638140911376E-3</v>
      </c>
      <c r="S15" s="60">
        <f>'Indicator Data'!H18/'Indicator Data'!$BD18</f>
        <v>1.3741774705939883E-4</v>
      </c>
      <c r="T15" s="60">
        <f>'Indicator Data'!I18/'Indicator Data'!$BD18</f>
        <v>1.9383528713689047E-3</v>
      </c>
      <c r="U15" s="60">
        <f>'Indicator Data'!J18/'Indicator Data'!$BD18</f>
        <v>9.4270188682795254E-4</v>
      </c>
      <c r="V15" s="59">
        <f t="shared" si="3"/>
        <v>8.3000000000000007</v>
      </c>
      <c r="W15" s="59">
        <f t="shared" si="4"/>
        <v>1.7</v>
      </c>
      <c r="X15" s="59">
        <f t="shared" si="5"/>
        <v>6</v>
      </c>
      <c r="Y15" s="59">
        <f t="shared" si="6"/>
        <v>10</v>
      </c>
      <c r="Z15" s="59">
        <f t="shared" si="7"/>
        <v>7.7</v>
      </c>
      <c r="AA15" s="59">
        <f t="shared" si="8"/>
        <v>2.2999999999999998</v>
      </c>
      <c r="AB15" s="59">
        <f t="shared" si="9"/>
        <v>0.3</v>
      </c>
      <c r="AC15" s="59">
        <f t="shared" si="10"/>
        <v>1.4</v>
      </c>
      <c r="AD15" s="59">
        <f t="shared" si="11"/>
        <v>1.9</v>
      </c>
      <c r="AE15" s="59">
        <f t="shared" si="12"/>
        <v>1.7</v>
      </c>
      <c r="AF15" s="59">
        <f t="shared" si="13"/>
        <v>0.3</v>
      </c>
      <c r="AG15" s="59">
        <f>ROUND(IF('Indicator Data'!K18=0,0,IF('Indicator Data'!K18&gt;AG$194,10,IF('Indicator Data'!K18&lt;AG$195,0,10-(AG$194-'Indicator Data'!K18)/(AG$194-AG$195)*10))),1)</f>
        <v>2</v>
      </c>
      <c r="AH15" s="59">
        <f t="shared" si="14"/>
        <v>9.1999999999999993</v>
      </c>
      <c r="AI15" s="59">
        <f t="shared" si="15"/>
        <v>5.9</v>
      </c>
      <c r="AJ15" s="59">
        <f t="shared" si="16"/>
        <v>6</v>
      </c>
      <c r="AK15" s="59">
        <f t="shared" si="17"/>
        <v>4.7</v>
      </c>
      <c r="AL15" s="59">
        <f t="shared" si="18"/>
        <v>5.4</v>
      </c>
      <c r="AM15" s="59">
        <f t="shared" si="19"/>
        <v>5.5</v>
      </c>
      <c r="AN15" s="59">
        <f t="shared" si="20"/>
        <v>7.6</v>
      </c>
      <c r="AO15" s="61">
        <f t="shared" si="21"/>
        <v>8.6999999999999993</v>
      </c>
      <c r="AP15" s="193">
        <f t="shared" si="22"/>
        <v>10</v>
      </c>
      <c r="AQ15" s="193">
        <f t="shared" si="23"/>
        <v>8.1999999999999993</v>
      </c>
      <c r="AR15" s="61">
        <f t="shared" si="24"/>
        <v>6.9</v>
      </c>
      <c r="AS15" s="59">
        <f t="shared" si="25"/>
        <v>4.8</v>
      </c>
      <c r="AT15" s="59">
        <f>IF('Indicator Data'!L18="No data","x",IF('Indicator Data'!BE18&lt;1000,"x",ROUND((IF('Indicator Data'!L18&gt;AT$194,10,IF('Indicator Data'!L18&lt;AT$195,0,10-(AT$194-'Indicator Data'!L18)/(AT$194-AT$195)*10))),1)))</f>
        <v>5.0999999999999996</v>
      </c>
      <c r="AU15" s="61">
        <f t="shared" si="26"/>
        <v>5</v>
      </c>
      <c r="AV15" s="62">
        <f t="shared" si="27"/>
        <v>8.1999999999999993</v>
      </c>
      <c r="AW15" s="59">
        <f>ROUND(IF('Indicator Data'!M18=0,0,IF('Indicator Data'!M18&gt;AW$194,10,IF('Indicator Data'!M18&lt;AW$195,0,10-(AW$194-'Indicator Data'!M18)/(AW$194-AW$195)*10))),1)</f>
        <v>9.6999999999999993</v>
      </c>
      <c r="AX15" s="59">
        <f>ROUND(IF('Indicator Data'!N18=0,0,IF(LOG('Indicator Data'!N18)&gt;LOG(AX$194),10,IF(LOG('Indicator Data'!N18)&lt;LOG(AX$195),0,10-(LOG(AX$194)-LOG('Indicator Data'!N18))/(LOG(AX$194)-LOG(AX$195))*10))),1)</f>
        <v>9</v>
      </c>
      <c r="AY15" s="61">
        <f t="shared" si="28"/>
        <v>9.4</v>
      </c>
      <c r="AZ15" s="59">
        <f>'Indicator Data'!O18</f>
        <v>0</v>
      </c>
      <c r="BA15" s="59">
        <f>'Indicator Data'!P18</f>
        <v>0</v>
      </c>
      <c r="BB15" s="61">
        <f t="shared" si="29"/>
        <v>0</v>
      </c>
      <c r="BC15" s="62">
        <f t="shared" si="30"/>
        <v>6.6</v>
      </c>
      <c r="BD15" s="62">
        <v>6.4</v>
      </c>
      <c r="BE15" s="16"/>
      <c r="BF15" s="108"/>
    </row>
    <row r="16" spans="1:58" s="4" customFormat="1" x14ac:dyDescent="0.25">
      <c r="A16" s="131" t="s">
        <v>27</v>
      </c>
      <c r="B16" s="63" t="s">
        <v>26</v>
      </c>
      <c r="C16" s="59">
        <f>ROUND(IF('Indicator Data'!C19=0,0.1,IF(LOG('Indicator Data'!C19)&gt;C$194,10,IF(LOG('Indicator Data'!C19)&lt;C$195,0,10-(C$194-LOG('Indicator Data'!C19))/(C$194-C$195)*10))),1)</f>
        <v>0.1</v>
      </c>
      <c r="D16" s="59">
        <f>ROUND(IF('Indicator Data'!D19=0,0.1,IF(LOG('Indicator Data'!D19)&gt;D$194,10,IF(LOG('Indicator Data'!D19)&lt;D$195,0,10-(D$194-LOG('Indicator Data'!D19))/(D$194-D$195)*10))),1)</f>
        <v>0.1</v>
      </c>
      <c r="E16" s="59">
        <f t="shared" si="0"/>
        <v>0.1</v>
      </c>
      <c r="F16" s="59">
        <f>ROUND(IF('Indicator Data'!E19="No data",0.1,IF('Indicator Data'!E19=0,0,IF(LOG('Indicator Data'!E19)&gt;F$194,10,IF(LOG('Indicator Data'!E19)&lt;F$195,0,10-(F$194-LOG('Indicator Data'!E19))/(F$194-F$195)*10)))),1)</f>
        <v>0.1</v>
      </c>
      <c r="G16" s="59">
        <f>ROUND(IF('Indicator Data'!F19=0,0,IF(LOG('Indicator Data'!F19)&gt;G$194,10,IF(LOG('Indicator Data'!F19)&lt;G$195,0,10-(G$194-LOG('Indicator Data'!F19))/(G$194-G$195)*10))),1)</f>
        <v>3.6</v>
      </c>
      <c r="H16" s="59">
        <f>ROUND(IF('Indicator Data'!G19=0,0,IF(LOG('Indicator Data'!G19)&gt;H$194,10,IF(LOG('Indicator Data'!G19)&lt;H$195,0,10-(H$194-LOG('Indicator Data'!G19))/(H$194-H$195)*10))),1)</f>
        <v>4</v>
      </c>
      <c r="I16" s="59">
        <f>ROUND(IF('Indicator Data'!H19=0,0,IF(LOG('Indicator Data'!H19)&gt;I$194,10,IF(LOG('Indicator Data'!H19)&lt;I$195,0,10-(I$194-LOG('Indicator Data'!H19))/(I$194-I$195)*10))),1)</f>
        <v>6.8</v>
      </c>
      <c r="J16" s="59">
        <f t="shared" si="1"/>
        <v>5.6</v>
      </c>
      <c r="K16" s="59">
        <f>ROUND(IF('Indicator Data'!I19=0,0,IF(LOG('Indicator Data'!I19)&gt;K$194,10,IF(LOG('Indicator Data'!I19)&lt;K$195,0,10-(K$194-LOG('Indicator Data'!I19))/(K$194-K$195)*10))),1)</f>
        <v>3.5</v>
      </c>
      <c r="L16" s="59">
        <f t="shared" si="2"/>
        <v>4.5999999999999996</v>
      </c>
      <c r="M16" s="59">
        <f>ROUND(IF('Indicator Data'!J19=0,0,IF(LOG('Indicator Data'!J19)&gt;M$194,10,IF(LOG('Indicator Data'!J19)&lt;M$195,0,10-(M$194-LOG('Indicator Data'!J19))/(M$194-M$195)*10))),1)</f>
        <v>0</v>
      </c>
      <c r="N16" s="60">
        <f>'Indicator Data'!C19/'Indicator Data'!$BD19</f>
        <v>0</v>
      </c>
      <c r="O16" s="60">
        <f>'Indicator Data'!D19/'Indicator Data'!$BD19</f>
        <v>0</v>
      </c>
      <c r="P16" s="60">
        <f>IF(F16=0.1,0,'Indicator Data'!E19/'Indicator Data'!$BD19)</f>
        <v>0</v>
      </c>
      <c r="Q16" s="60">
        <f>'Indicator Data'!F19/'Indicator Data'!$BD19</f>
        <v>5.45674518277258E-6</v>
      </c>
      <c r="R16" s="60">
        <f>'Indicator Data'!G19/'Indicator Data'!$BD19</f>
        <v>1.4106147530805068E-2</v>
      </c>
      <c r="S16" s="60">
        <f>'Indicator Data'!H19/'Indicator Data'!$BD19</f>
        <v>2.0151639329721522E-3</v>
      </c>
      <c r="T16" s="60">
        <f>'Indicator Data'!I19/'Indicator Data'!$BD19</f>
        <v>1.9301976562250537E-3</v>
      </c>
      <c r="U16" s="60">
        <f>'Indicator Data'!J19/'Indicator Data'!$BD19</f>
        <v>0</v>
      </c>
      <c r="V16" s="59">
        <f t="shared" si="3"/>
        <v>0</v>
      </c>
      <c r="W16" s="59">
        <f t="shared" si="4"/>
        <v>0</v>
      </c>
      <c r="X16" s="59">
        <f t="shared" si="5"/>
        <v>0</v>
      </c>
      <c r="Y16" s="59">
        <f t="shared" si="6"/>
        <v>0.1</v>
      </c>
      <c r="Z16" s="59">
        <f t="shared" si="7"/>
        <v>7.2</v>
      </c>
      <c r="AA16" s="59">
        <f t="shared" si="8"/>
        <v>7.8</v>
      </c>
      <c r="AB16" s="59">
        <f t="shared" si="9"/>
        <v>4</v>
      </c>
      <c r="AC16" s="59">
        <f t="shared" si="10"/>
        <v>6.3</v>
      </c>
      <c r="AD16" s="59">
        <f t="shared" si="11"/>
        <v>1.9</v>
      </c>
      <c r="AE16" s="59">
        <f t="shared" si="12"/>
        <v>4.5</v>
      </c>
      <c r="AF16" s="59">
        <f t="shared" si="13"/>
        <v>0</v>
      </c>
      <c r="AG16" s="59">
        <f>ROUND(IF('Indicator Data'!K19=0,0,IF('Indicator Data'!K19&gt;AG$194,10,IF('Indicator Data'!K19&lt;AG$195,0,10-(AG$194-'Indicator Data'!K19)/(AG$194-AG$195)*10))),1)</f>
        <v>1</v>
      </c>
      <c r="AH16" s="59">
        <f t="shared" si="14"/>
        <v>0.1</v>
      </c>
      <c r="AI16" s="59">
        <f t="shared" si="15"/>
        <v>0.1</v>
      </c>
      <c r="AJ16" s="59">
        <f t="shared" si="16"/>
        <v>5.9</v>
      </c>
      <c r="AK16" s="59">
        <f t="shared" si="17"/>
        <v>5.4</v>
      </c>
      <c r="AL16" s="59">
        <f t="shared" si="18"/>
        <v>5.7</v>
      </c>
      <c r="AM16" s="59">
        <f t="shared" si="19"/>
        <v>2.7</v>
      </c>
      <c r="AN16" s="59">
        <f t="shared" si="20"/>
        <v>0</v>
      </c>
      <c r="AO16" s="61">
        <f t="shared" si="21"/>
        <v>0.1</v>
      </c>
      <c r="AP16" s="193">
        <f t="shared" si="22"/>
        <v>0.1</v>
      </c>
      <c r="AQ16" s="193">
        <f t="shared" si="23"/>
        <v>5.7</v>
      </c>
      <c r="AR16" s="61">
        <f t="shared" si="24"/>
        <v>4.5999999999999996</v>
      </c>
      <c r="AS16" s="59">
        <f t="shared" si="25"/>
        <v>0.5</v>
      </c>
      <c r="AT16" s="59" t="str">
        <f>IF('Indicator Data'!L19="No data","x",IF('Indicator Data'!BE19&lt;1000,"x",ROUND((IF('Indicator Data'!L19&gt;AT$194,10,IF('Indicator Data'!L19&lt;AT$195,0,10-(AT$194-'Indicator Data'!L19)/(AT$194-AT$195)*10))),1)))</f>
        <v>x</v>
      </c>
      <c r="AU16" s="61">
        <f t="shared" si="26"/>
        <v>0.5</v>
      </c>
      <c r="AV16" s="62">
        <f t="shared" si="27"/>
        <v>2.6</v>
      </c>
      <c r="AW16" s="59">
        <f>ROUND(IF('Indicator Data'!M19=0,0,IF('Indicator Data'!M19&gt;AW$194,10,IF('Indicator Data'!M19&lt;AW$195,0,10-(AW$194-'Indicator Data'!M19)/(AW$194-AW$195)*10))),1)</f>
        <v>0</v>
      </c>
      <c r="AX16" s="59">
        <f>ROUND(IF('Indicator Data'!N19=0,0,IF(LOG('Indicator Data'!N19)&gt;LOG(AX$194),10,IF(LOG('Indicator Data'!N19)&lt;LOG(AX$195),0,10-(LOG(AX$194)-LOG('Indicator Data'!N19))/(LOG(AX$194)-LOG(AX$195))*10))),1)</f>
        <v>0</v>
      </c>
      <c r="AY16" s="61">
        <f t="shared" si="28"/>
        <v>0</v>
      </c>
      <c r="AZ16" s="59">
        <f>'Indicator Data'!O19</f>
        <v>0</v>
      </c>
      <c r="BA16" s="59">
        <f>'Indicator Data'!P19</f>
        <v>0</v>
      </c>
      <c r="BB16" s="61">
        <f t="shared" si="29"/>
        <v>0</v>
      </c>
      <c r="BC16" s="62">
        <f t="shared" si="30"/>
        <v>0</v>
      </c>
      <c r="BD16" s="62">
        <v>2.8</v>
      </c>
      <c r="BE16" s="16"/>
      <c r="BF16" s="108"/>
    </row>
    <row r="17" spans="1:58" s="4" customFormat="1" x14ac:dyDescent="0.25">
      <c r="A17" s="131" t="s">
        <v>29</v>
      </c>
      <c r="B17" s="63" t="s">
        <v>28</v>
      </c>
      <c r="C17" s="59">
        <f>ROUND(IF('Indicator Data'!C20=0,0.1,IF(LOG('Indicator Data'!C20)&gt;C$194,10,IF(LOG('Indicator Data'!C20)&lt;C$195,0,10-(C$194-LOG('Indicator Data'!C20))/(C$194-C$195)*10))),1)</f>
        <v>0.1</v>
      </c>
      <c r="D17" s="59">
        <f>ROUND(IF('Indicator Data'!D20=0,0.1,IF(LOG('Indicator Data'!D20)&gt;D$194,10,IF(LOG('Indicator Data'!D20)&lt;D$195,0,10-(D$194-LOG('Indicator Data'!D20))/(D$194-D$195)*10))),1)</f>
        <v>0.1</v>
      </c>
      <c r="E17" s="59">
        <f t="shared" si="0"/>
        <v>0.1</v>
      </c>
      <c r="F17" s="59">
        <f>ROUND(IF('Indicator Data'!E20="No data",0.1,IF('Indicator Data'!E20=0,0,IF(LOG('Indicator Data'!E20)&gt;F$194,10,IF(LOG('Indicator Data'!E20)&lt;F$195,0,10-(F$194-LOG('Indicator Data'!E20))/(F$194-F$195)*10)))),1)</f>
        <v>7.1</v>
      </c>
      <c r="G17" s="59">
        <f>ROUND(IF('Indicator Data'!F20=0,0,IF(LOG('Indicator Data'!F20)&gt;G$194,10,IF(LOG('Indicator Data'!F20)&lt;G$195,0,10-(G$194-LOG('Indicator Data'!F20))/(G$194-G$195)*10))),1)</f>
        <v>0</v>
      </c>
      <c r="H17" s="59">
        <f>ROUND(IF('Indicator Data'!G20=0,0,IF(LOG('Indicator Data'!G20)&gt;H$194,10,IF(LOG('Indicator Data'!G20)&lt;H$195,0,10-(H$194-LOG('Indicator Data'!G20))/(H$194-H$195)*10))),1)</f>
        <v>0</v>
      </c>
      <c r="I17" s="59">
        <f>ROUND(IF('Indicator Data'!H20=0,0,IF(LOG('Indicator Data'!H20)&gt;I$194,10,IF(LOG('Indicator Data'!H20)&lt;I$195,0,10-(I$194-LOG('Indicator Data'!H20))/(I$194-I$195)*10))),1)</f>
        <v>0</v>
      </c>
      <c r="J17" s="59">
        <f t="shared" si="1"/>
        <v>0</v>
      </c>
      <c r="K17" s="59">
        <f>ROUND(IF('Indicator Data'!I20=0,0,IF(LOG('Indicator Data'!I20)&gt;K$194,10,IF(LOG('Indicator Data'!I20)&lt;K$195,0,10-(K$194-LOG('Indicator Data'!I20))/(K$194-K$195)*10))),1)</f>
        <v>0</v>
      </c>
      <c r="L17" s="59">
        <f t="shared" si="2"/>
        <v>0</v>
      </c>
      <c r="M17" s="59">
        <f>ROUND(IF('Indicator Data'!J20=0,0,IF(LOG('Indicator Data'!J20)&gt;M$194,10,IF(LOG('Indicator Data'!J20)&lt;M$195,0,10-(M$194-LOG('Indicator Data'!J20))/(M$194-M$195)*10))),1)</f>
        <v>0</v>
      </c>
      <c r="N17" s="60">
        <f>'Indicator Data'!C20/'Indicator Data'!$BD20</f>
        <v>0</v>
      </c>
      <c r="O17" s="60">
        <f>'Indicator Data'!D20/'Indicator Data'!$BD20</f>
        <v>0</v>
      </c>
      <c r="P17" s="60">
        <f>IF(F17=0.1,0,'Indicator Data'!E20/'Indicator Data'!$BD20)</f>
        <v>7.6769173637872669E-3</v>
      </c>
      <c r="Q17" s="60">
        <f>'Indicator Data'!F20/'Indicator Data'!$BD20</f>
        <v>0</v>
      </c>
      <c r="R17" s="60">
        <f>'Indicator Data'!G20/'Indicator Data'!$BD20</f>
        <v>0</v>
      </c>
      <c r="S17" s="60">
        <f>'Indicator Data'!H20/'Indicator Data'!$BD20</f>
        <v>0</v>
      </c>
      <c r="T17" s="60">
        <f>'Indicator Data'!I20/'Indicator Data'!$BD20</f>
        <v>0</v>
      </c>
      <c r="U17" s="60">
        <f>'Indicator Data'!J20/'Indicator Data'!$BD20</f>
        <v>0</v>
      </c>
      <c r="V17" s="59">
        <f t="shared" si="3"/>
        <v>0</v>
      </c>
      <c r="W17" s="59">
        <f t="shared" si="4"/>
        <v>0</v>
      </c>
      <c r="X17" s="59">
        <f t="shared" si="5"/>
        <v>0</v>
      </c>
      <c r="Y17" s="59">
        <f t="shared" si="6"/>
        <v>5.0999999999999996</v>
      </c>
      <c r="Z17" s="59">
        <f t="shared" si="7"/>
        <v>0</v>
      </c>
      <c r="AA17" s="59">
        <f t="shared" si="8"/>
        <v>0</v>
      </c>
      <c r="AB17" s="59">
        <f t="shared" si="9"/>
        <v>0</v>
      </c>
      <c r="AC17" s="59">
        <f t="shared" si="10"/>
        <v>0</v>
      </c>
      <c r="AD17" s="59">
        <f t="shared" si="11"/>
        <v>0</v>
      </c>
      <c r="AE17" s="59">
        <f t="shared" si="12"/>
        <v>0</v>
      </c>
      <c r="AF17" s="59">
        <f t="shared" si="13"/>
        <v>0</v>
      </c>
      <c r="AG17" s="59">
        <f>ROUND(IF('Indicator Data'!K20=0,0,IF('Indicator Data'!K20&gt;AG$194,10,IF('Indicator Data'!K20&lt;AG$195,0,10-(AG$194-'Indicator Data'!K20)/(AG$194-AG$195)*10))),1)</f>
        <v>0</v>
      </c>
      <c r="AH17" s="59">
        <f t="shared" si="14"/>
        <v>0.1</v>
      </c>
      <c r="AI17" s="59">
        <f t="shared" si="15"/>
        <v>0.1</v>
      </c>
      <c r="AJ17" s="59">
        <f t="shared" si="16"/>
        <v>0</v>
      </c>
      <c r="AK17" s="59">
        <f t="shared" si="17"/>
        <v>0</v>
      </c>
      <c r="AL17" s="59">
        <f t="shared" si="18"/>
        <v>0</v>
      </c>
      <c r="AM17" s="59">
        <f t="shared" si="19"/>
        <v>0</v>
      </c>
      <c r="AN17" s="59">
        <f t="shared" si="20"/>
        <v>0</v>
      </c>
      <c r="AO17" s="61">
        <f t="shared" si="21"/>
        <v>0.1</v>
      </c>
      <c r="AP17" s="193">
        <f t="shared" si="22"/>
        <v>6.2</v>
      </c>
      <c r="AQ17" s="193">
        <f t="shared" si="23"/>
        <v>0</v>
      </c>
      <c r="AR17" s="61">
        <f t="shared" si="24"/>
        <v>0</v>
      </c>
      <c r="AS17" s="59">
        <f t="shared" si="25"/>
        <v>0</v>
      </c>
      <c r="AT17" s="59">
        <f>IF('Indicator Data'!L20="No data","x",IF('Indicator Data'!BE20&lt;1000,"x",ROUND((IF('Indicator Data'!L20&gt;AT$194,10,IF('Indicator Data'!L20&lt;AT$195,0,10-(AT$194-'Indicator Data'!L20)/(AT$194-AT$195)*10))),1)))</f>
        <v>6.1</v>
      </c>
      <c r="AU17" s="61">
        <f t="shared" si="26"/>
        <v>3.1</v>
      </c>
      <c r="AV17" s="62">
        <f t="shared" si="27"/>
        <v>2.2999999999999998</v>
      </c>
      <c r="AW17" s="59">
        <f>ROUND(IF('Indicator Data'!M20=0,0,IF('Indicator Data'!M20&gt;AW$194,10,IF('Indicator Data'!M20&lt;AW$195,0,10-(AW$194-'Indicator Data'!M20)/(AW$194-AW$195)*10))),1)</f>
        <v>3</v>
      </c>
      <c r="AX17" s="59">
        <f>ROUND(IF('Indicator Data'!N20=0,0,IF(LOG('Indicator Data'!N20)&gt;LOG(AX$194),10,IF(LOG('Indicator Data'!N20)&lt;LOG(AX$195),0,10-(LOG(AX$194)-LOG('Indicator Data'!N20))/(LOG(AX$194)-LOG(AX$195))*10))),1)</f>
        <v>5.0999999999999996</v>
      </c>
      <c r="AY17" s="61">
        <f t="shared" si="28"/>
        <v>4.0999999999999996</v>
      </c>
      <c r="AZ17" s="59">
        <f>'Indicator Data'!O20</f>
        <v>0</v>
      </c>
      <c r="BA17" s="59">
        <f>'Indicator Data'!P20</f>
        <v>0</v>
      </c>
      <c r="BB17" s="61">
        <f t="shared" si="29"/>
        <v>0</v>
      </c>
      <c r="BC17" s="62">
        <f t="shared" si="30"/>
        <v>2.9</v>
      </c>
      <c r="BD17" s="62">
        <v>1.7</v>
      </c>
      <c r="BE17" s="16"/>
      <c r="BF17" s="108"/>
    </row>
    <row r="18" spans="1:58" s="4" customFormat="1" x14ac:dyDescent="0.25">
      <c r="A18" s="131" t="s">
        <v>31</v>
      </c>
      <c r="B18" s="63" t="s">
        <v>30</v>
      </c>
      <c r="C18" s="59">
        <f>ROUND(IF('Indicator Data'!C21=0,0.1,IF(LOG('Indicator Data'!C21)&gt;C$194,10,IF(LOG('Indicator Data'!C21)&lt;C$195,0,10-(C$194-LOG('Indicator Data'!C21))/(C$194-C$195)*10))),1)</f>
        <v>6.7</v>
      </c>
      <c r="D18" s="59">
        <f>ROUND(IF('Indicator Data'!D21=0,0.1,IF(LOG('Indicator Data'!D21)&gt;D$194,10,IF(LOG('Indicator Data'!D21)&lt;D$195,0,10-(D$194-LOG('Indicator Data'!D21))/(D$194-D$195)*10))),1)</f>
        <v>0.1</v>
      </c>
      <c r="E18" s="59">
        <f t="shared" si="0"/>
        <v>4.0999999999999996</v>
      </c>
      <c r="F18" s="59">
        <f>ROUND(IF('Indicator Data'!E21="No data",0.1,IF('Indicator Data'!E21=0,0,IF(LOG('Indicator Data'!E21)&gt;F$194,10,IF(LOG('Indicator Data'!E21)&lt;F$195,0,10-(F$194-LOG('Indicator Data'!E21))/(F$194-F$195)*10)))),1)</f>
        <v>5.9</v>
      </c>
      <c r="G18" s="59">
        <f>ROUND(IF('Indicator Data'!F21=0,0,IF(LOG('Indicator Data'!F21)&gt;G$194,10,IF(LOG('Indicator Data'!F21)&lt;G$195,0,10-(G$194-LOG('Indicator Data'!F21))/(G$194-G$195)*10))),1)</f>
        <v>0</v>
      </c>
      <c r="H18" s="59">
        <f>ROUND(IF('Indicator Data'!G21=0,0,IF(LOG('Indicator Data'!G21)&gt;H$194,10,IF(LOG('Indicator Data'!G21)&lt;H$195,0,10-(H$194-LOG('Indicator Data'!G21))/(H$194-H$195)*10))),1)</f>
        <v>0</v>
      </c>
      <c r="I18" s="59">
        <f>ROUND(IF('Indicator Data'!H21=0,0,IF(LOG('Indicator Data'!H21)&gt;I$194,10,IF(LOG('Indicator Data'!H21)&lt;I$195,0,10-(I$194-LOG('Indicator Data'!H21))/(I$194-I$195)*10))),1)</f>
        <v>0</v>
      </c>
      <c r="J18" s="59">
        <f t="shared" si="1"/>
        <v>0</v>
      </c>
      <c r="K18" s="59">
        <f>ROUND(IF('Indicator Data'!I21=0,0,IF(LOG('Indicator Data'!I21)&gt;K$194,10,IF(LOG('Indicator Data'!I21)&lt;K$195,0,10-(K$194-LOG('Indicator Data'!I21))/(K$194-K$195)*10))),1)</f>
        <v>0</v>
      </c>
      <c r="L18" s="59">
        <f t="shared" si="2"/>
        <v>0</v>
      </c>
      <c r="M18" s="59">
        <f>ROUND(IF('Indicator Data'!J21=0,0,IF(LOG('Indicator Data'!J21)&gt;M$194,10,IF(LOG('Indicator Data'!J21)&lt;M$195,0,10-(M$194-LOG('Indicator Data'!J21))/(M$194-M$195)*10))),1)</f>
        <v>0</v>
      </c>
      <c r="N18" s="60">
        <f>'Indicator Data'!C21/'Indicator Data'!$BD21</f>
        <v>4.1696441680444364E-4</v>
      </c>
      <c r="O18" s="60">
        <f>'Indicator Data'!D21/'Indicator Data'!$BD21</f>
        <v>0</v>
      </c>
      <c r="P18" s="60">
        <f>IF(F18=0.1,0,'Indicator Data'!E21/'Indicator Data'!$BD21)</f>
        <v>1.9616753857092644E-3</v>
      </c>
      <c r="Q18" s="60">
        <f>'Indicator Data'!F21/'Indicator Data'!$BD21</f>
        <v>0</v>
      </c>
      <c r="R18" s="60">
        <f>'Indicator Data'!G21/'Indicator Data'!$BD21</f>
        <v>0</v>
      </c>
      <c r="S18" s="60">
        <f>'Indicator Data'!H21/'Indicator Data'!$BD21</f>
        <v>0</v>
      </c>
      <c r="T18" s="60">
        <f>'Indicator Data'!I21/'Indicator Data'!$BD21</f>
        <v>0</v>
      </c>
      <c r="U18" s="60">
        <f>'Indicator Data'!J21/'Indicator Data'!$BD21</f>
        <v>0</v>
      </c>
      <c r="V18" s="59">
        <f t="shared" si="3"/>
        <v>2.1</v>
      </c>
      <c r="W18" s="59">
        <f t="shared" si="4"/>
        <v>0</v>
      </c>
      <c r="X18" s="59">
        <f t="shared" si="5"/>
        <v>1.1000000000000001</v>
      </c>
      <c r="Y18" s="59">
        <f t="shared" si="6"/>
        <v>1.3</v>
      </c>
      <c r="Z18" s="59">
        <f t="shared" si="7"/>
        <v>0</v>
      </c>
      <c r="AA18" s="59">
        <f t="shared" si="8"/>
        <v>0</v>
      </c>
      <c r="AB18" s="59">
        <f t="shared" si="9"/>
        <v>0</v>
      </c>
      <c r="AC18" s="59">
        <f t="shared" si="10"/>
        <v>0</v>
      </c>
      <c r="AD18" s="59">
        <f t="shared" si="11"/>
        <v>0</v>
      </c>
      <c r="AE18" s="59">
        <f t="shared" si="12"/>
        <v>0</v>
      </c>
      <c r="AF18" s="59">
        <f t="shared" si="13"/>
        <v>0</v>
      </c>
      <c r="AG18" s="59">
        <f>ROUND(IF('Indicator Data'!K21=0,0,IF('Indicator Data'!K21&gt;AG$194,10,IF('Indicator Data'!K21&lt;AG$195,0,10-(AG$194-'Indicator Data'!K21)/(AG$194-AG$195)*10))),1)</f>
        <v>0</v>
      </c>
      <c r="AH18" s="59">
        <f t="shared" si="14"/>
        <v>4.4000000000000004</v>
      </c>
      <c r="AI18" s="59">
        <f t="shared" si="15"/>
        <v>0.1</v>
      </c>
      <c r="AJ18" s="59">
        <f t="shared" si="16"/>
        <v>0</v>
      </c>
      <c r="AK18" s="59">
        <f t="shared" si="17"/>
        <v>0</v>
      </c>
      <c r="AL18" s="59">
        <f t="shared" si="18"/>
        <v>0</v>
      </c>
      <c r="AM18" s="59">
        <f t="shared" si="19"/>
        <v>0</v>
      </c>
      <c r="AN18" s="59">
        <f t="shared" si="20"/>
        <v>0</v>
      </c>
      <c r="AO18" s="61">
        <f t="shared" si="21"/>
        <v>2.7</v>
      </c>
      <c r="AP18" s="193">
        <f t="shared" si="22"/>
        <v>4</v>
      </c>
      <c r="AQ18" s="193">
        <f t="shared" si="23"/>
        <v>0</v>
      </c>
      <c r="AR18" s="61">
        <f t="shared" si="24"/>
        <v>0</v>
      </c>
      <c r="AS18" s="59">
        <f t="shared" si="25"/>
        <v>0</v>
      </c>
      <c r="AT18" s="59">
        <f>IF('Indicator Data'!L21="No data","x",IF('Indicator Data'!BE21&lt;1000,"x",ROUND((IF('Indicator Data'!L21&gt;AT$194,10,IF('Indicator Data'!L21&lt;AT$195,0,10-(AT$194-'Indicator Data'!L21)/(AT$194-AT$195)*10))),1)))</f>
        <v>1</v>
      </c>
      <c r="AU18" s="61">
        <f t="shared" si="26"/>
        <v>0.5</v>
      </c>
      <c r="AV18" s="62">
        <f t="shared" si="27"/>
        <v>1.6</v>
      </c>
      <c r="AW18" s="59">
        <f>ROUND(IF('Indicator Data'!M21=0,0,IF('Indicator Data'!M21&gt;AW$194,10,IF('Indicator Data'!M21&lt;AW$195,0,10-(AW$194-'Indicator Data'!M21)/(AW$194-AW$195)*10))),1)</f>
        <v>7.4</v>
      </c>
      <c r="AX18" s="59">
        <f>ROUND(IF('Indicator Data'!N21=0,0,IF(LOG('Indicator Data'!N21)&gt;LOG(AX$194),10,IF(LOG('Indicator Data'!N21)&lt;LOG(AX$195),0,10-(LOG(AX$194)-LOG('Indicator Data'!N21))/(LOG(AX$194)-LOG(AX$195))*10))),1)</f>
        <v>8.1</v>
      </c>
      <c r="AY18" s="61">
        <f t="shared" si="28"/>
        <v>7.8</v>
      </c>
      <c r="AZ18" s="59">
        <f>'Indicator Data'!O21</f>
        <v>0</v>
      </c>
      <c r="BA18" s="59">
        <f>'Indicator Data'!P21</f>
        <v>0</v>
      </c>
      <c r="BB18" s="61">
        <f t="shared" si="29"/>
        <v>0</v>
      </c>
      <c r="BC18" s="62">
        <f t="shared" si="30"/>
        <v>5.5</v>
      </c>
      <c r="BD18" s="62">
        <v>2.1</v>
      </c>
      <c r="BE18" s="16"/>
      <c r="BF18" s="108"/>
    </row>
    <row r="19" spans="1:58" s="4" customFormat="1" x14ac:dyDescent="0.25">
      <c r="A19" s="131" t="s">
        <v>33</v>
      </c>
      <c r="B19" s="63" t="s">
        <v>32</v>
      </c>
      <c r="C19" s="59">
        <f>ROUND(IF('Indicator Data'!C22=0,0.1,IF(LOG('Indicator Data'!C22)&gt;C$194,10,IF(LOG('Indicator Data'!C22)&lt;C$195,0,10-(C$194-LOG('Indicator Data'!C22))/(C$194-C$195)*10))),1)</f>
        <v>3.6</v>
      </c>
      <c r="D19" s="59">
        <f>ROUND(IF('Indicator Data'!D22=0,0.1,IF(LOG('Indicator Data'!D22)&gt;D$194,10,IF(LOG('Indicator Data'!D22)&lt;D$195,0,10-(D$194-LOG('Indicator Data'!D22))/(D$194-D$195)*10))),1)</f>
        <v>0.1</v>
      </c>
      <c r="E19" s="59">
        <f t="shared" si="0"/>
        <v>2</v>
      </c>
      <c r="F19" s="59">
        <f>ROUND(IF('Indicator Data'!E22="No data",0.1,IF('Indicator Data'!E22=0,0,IF(LOG('Indicator Data'!E22)&gt;F$194,10,IF(LOG('Indicator Data'!E22)&lt;F$195,0,10-(F$194-LOG('Indicator Data'!E22))/(F$194-F$195)*10)))),1)</f>
        <v>4.5</v>
      </c>
      <c r="G19" s="59">
        <f>ROUND(IF('Indicator Data'!F22=0,0,IF(LOG('Indicator Data'!F22)&gt;G$194,10,IF(LOG('Indicator Data'!F22)&lt;G$195,0,10-(G$194-LOG('Indicator Data'!F22))/(G$194-G$195)*10))),1)</f>
        <v>3.5</v>
      </c>
      <c r="H19" s="59">
        <f>ROUND(IF('Indicator Data'!G22=0,0,IF(LOG('Indicator Data'!G22)&gt;H$194,10,IF(LOG('Indicator Data'!G22)&lt;H$195,0,10-(H$194-LOG('Indicator Data'!G22))/(H$194-H$195)*10))),1)</f>
        <v>4.0999999999999996</v>
      </c>
      <c r="I19" s="59">
        <f>ROUND(IF('Indicator Data'!H22=0,0,IF(LOG('Indicator Data'!H22)&gt;I$194,10,IF(LOG('Indicator Data'!H22)&lt;I$195,0,10-(I$194-LOG('Indicator Data'!H22))/(I$194-I$195)*10))),1)</f>
        <v>6.7</v>
      </c>
      <c r="J19" s="59">
        <f t="shared" si="1"/>
        <v>5.5</v>
      </c>
      <c r="K19" s="59">
        <f>ROUND(IF('Indicator Data'!I22=0,0,IF(LOG('Indicator Data'!I22)&gt;K$194,10,IF(LOG('Indicator Data'!I22)&lt;K$195,0,10-(K$194-LOG('Indicator Data'!I22))/(K$194-K$195)*10))),1)</f>
        <v>5.2</v>
      </c>
      <c r="L19" s="59">
        <f t="shared" si="2"/>
        <v>5.4</v>
      </c>
      <c r="M19" s="59">
        <f>ROUND(IF('Indicator Data'!J22=0,0,IF(LOG('Indicator Data'!J22)&gt;M$194,10,IF(LOG('Indicator Data'!J22)&lt;M$195,0,10-(M$194-LOG('Indicator Data'!J22))/(M$194-M$195)*10))),1)</f>
        <v>0</v>
      </c>
      <c r="N19" s="60">
        <f>'Indicator Data'!C22/'Indicator Data'!$BD22</f>
        <v>7.3851062584157849E-4</v>
      </c>
      <c r="O19" s="60">
        <f>'Indicator Data'!D22/'Indicator Data'!$BD22</f>
        <v>0</v>
      </c>
      <c r="P19" s="60">
        <f>IF(F19=0.1,0,'Indicator Data'!E22/'Indicator Data'!$BD22)</f>
        <v>1.7631194382647389E-2</v>
      </c>
      <c r="Q19" s="60">
        <f>'Indicator Data'!F22/'Indicator Data'!$BD22</f>
        <v>3.3314794215795327E-6</v>
      </c>
      <c r="R19" s="60">
        <f>'Indicator Data'!G22/'Indicator Data'!$BD22</f>
        <v>1.171047274749722E-2</v>
      </c>
      <c r="S19" s="60">
        <f>'Indicator Data'!H22/'Indicator Data'!$BD22</f>
        <v>1.4310289210233591E-3</v>
      </c>
      <c r="T19" s="60">
        <f>'Indicator Data'!I22/'Indicator Data'!$BD22</f>
        <v>1.1426804783092324E-2</v>
      </c>
      <c r="U19" s="60">
        <f>'Indicator Data'!J22/'Indicator Data'!$BD22</f>
        <v>0</v>
      </c>
      <c r="V19" s="59">
        <f t="shared" si="3"/>
        <v>3.7</v>
      </c>
      <c r="W19" s="59">
        <f t="shared" si="4"/>
        <v>0</v>
      </c>
      <c r="X19" s="59">
        <f t="shared" si="5"/>
        <v>2</v>
      </c>
      <c r="Y19" s="59">
        <f t="shared" si="6"/>
        <v>10</v>
      </c>
      <c r="Z19" s="59">
        <f t="shared" si="7"/>
        <v>6.7</v>
      </c>
      <c r="AA19" s="59">
        <f t="shared" si="8"/>
        <v>6.5</v>
      </c>
      <c r="AB19" s="59">
        <f t="shared" si="9"/>
        <v>2.9</v>
      </c>
      <c r="AC19" s="59">
        <f t="shared" si="10"/>
        <v>5</v>
      </c>
      <c r="AD19" s="59">
        <f t="shared" si="11"/>
        <v>10</v>
      </c>
      <c r="AE19" s="59">
        <f t="shared" si="12"/>
        <v>8.5</v>
      </c>
      <c r="AF19" s="59">
        <f t="shared" si="13"/>
        <v>0</v>
      </c>
      <c r="AG19" s="59">
        <f>ROUND(IF('Indicator Data'!K22=0,0,IF('Indicator Data'!K22&gt;AG$194,10,IF('Indicator Data'!K22&lt;AG$195,0,10-(AG$194-'Indicator Data'!K22)/(AG$194-AG$195)*10))),1)</f>
        <v>0</v>
      </c>
      <c r="AH19" s="59">
        <f t="shared" si="14"/>
        <v>3.7</v>
      </c>
      <c r="AI19" s="59">
        <f t="shared" si="15"/>
        <v>0.1</v>
      </c>
      <c r="AJ19" s="59">
        <f t="shared" si="16"/>
        <v>5.3</v>
      </c>
      <c r="AK19" s="59">
        <f t="shared" si="17"/>
        <v>4.8</v>
      </c>
      <c r="AL19" s="59">
        <f t="shared" si="18"/>
        <v>5.0999999999999996</v>
      </c>
      <c r="AM19" s="59">
        <f t="shared" si="19"/>
        <v>7.6</v>
      </c>
      <c r="AN19" s="59">
        <f t="shared" si="20"/>
        <v>0</v>
      </c>
      <c r="AO19" s="61">
        <f t="shared" si="21"/>
        <v>2</v>
      </c>
      <c r="AP19" s="193">
        <f t="shared" si="22"/>
        <v>8.4</v>
      </c>
      <c r="AQ19" s="193">
        <f t="shared" si="23"/>
        <v>5.3</v>
      </c>
      <c r="AR19" s="61">
        <f t="shared" si="24"/>
        <v>7.2</v>
      </c>
      <c r="AS19" s="59">
        <f t="shared" si="25"/>
        <v>0</v>
      </c>
      <c r="AT19" s="59">
        <f>IF('Indicator Data'!L22="No data","x",IF('Indicator Data'!BE22&lt;1000,"x",ROUND((IF('Indicator Data'!L22&gt;AT$194,10,IF('Indicator Data'!L22&lt;AT$195,0,10-(AT$194-'Indicator Data'!L22)/(AT$194-AT$195)*10))),1)))</f>
        <v>2</v>
      </c>
      <c r="AU19" s="61">
        <f t="shared" si="26"/>
        <v>1</v>
      </c>
      <c r="AV19" s="62">
        <f t="shared" si="27"/>
        <v>5.5</v>
      </c>
      <c r="AW19" s="59">
        <f>ROUND(IF('Indicator Data'!M22=0,0,IF('Indicator Data'!M22&gt;AW$194,10,IF('Indicator Data'!M22&lt;AW$195,0,10-(AW$194-'Indicator Data'!M22)/(AW$194-AW$195)*10))),1)</f>
        <v>0.4</v>
      </c>
      <c r="AX19" s="59">
        <f>ROUND(IF('Indicator Data'!N22=0,0,IF(LOG('Indicator Data'!N22)&gt;LOG(AX$194),10,IF(LOG('Indicator Data'!N22)&lt;LOG(AX$195),0,10-(LOG(AX$194)-LOG('Indicator Data'!N22))/(LOG(AX$194)-LOG(AX$195))*10))),1)</f>
        <v>0.2</v>
      </c>
      <c r="AY19" s="61">
        <f t="shared" si="28"/>
        <v>0.3</v>
      </c>
      <c r="AZ19" s="59">
        <f>'Indicator Data'!O22</f>
        <v>0</v>
      </c>
      <c r="BA19" s="59">
        <f>'Indicator Data'!P22</f>
        <v>0</v>
      </c>
      <c r="BB19" s="61">
        <f t="shared" si="29"/>
        <v>0</v>
      </c>
      <c r="BC19" s="62">
        <f t="shared" si="30"/>
        <v>0.2</v>
      </c>
      <c r="BD19" s="62">
        <v>2.9</v>
      </c>
      <c r="BE19" s="16"/>
      <c r="BF19" s="108"/>
    </row>
    <row r="20" spans="1:58" s="4" customFormat="1" x14ac:dyDescent="0.25">
      <c r="A20" s="131" t="s">
        <v>35</v>
      </c>
      <c r="B20" s="63" t="s">
        <v>34</v>
      </c>
      <c r="C20" s="59">
        <f>ROUND(IF('Indicator Data'!C23=0,0.1,IF(LOG('Indicator Data'!C23)&gt;C$194,10,IF(LOG('Indicator Data'!C23)&lt;C$195,0,10-(C$194-LOG('Indicator Data'!C23))/(C$194-C$195)*10))),1)</f>
        <v>0.1</v>
      </c>
      <c r="D20" s="59">
        <f>ROUND(IF('Indicator Data'!D23=0,0.1,IF(LOG('Indicator Data'!D23)&gt;D$194,10,IF(LOG('Indicator Data'!D23)&lt;D$195,0,10-(D$194-LOG('Indicator Data'!D23))/(D$194-D$195)*10))),1)</f>
        <v>0.1</v>
      </c>
      <c r="E20" s="59">
        <f t="shared" si="0"/>
        <v>0.1</v>
      </c>
      <c r="F20" s="59">
        <f>ROUND(IF('Indicator Data'!E23="No data",0.1,IF('Indicator Data'!E23=0,0,IF(LOG('Indicator Data'!E23)&gt;F$194,10,IF(LOG('Indicator Data'!E23)&lt;F$195,0,10-(F$194-LOG('Indicator Data'!E23))/(F$194-F$195)*10)))),1)</f>
        <v>6.7</v>
      </c>
      <c r="G20" s="59">
        <f>ROUND(IF('Indicator Data'!F23=0,0,IF(LOG('Indicator Data'!F23)&gt;G$194,10,IF(LOG('Indicator Data'!F23)&lt;G$195,0,10-(G$194-LOG('Indicator Data'!F23))/(G$194-G$195)*10))),1)</f>
        <v>0</v>
      </c>
      <c r="H20" s="59">
        <f>ROUND(IF('Indicator Data'!G23=0,0,IF(LOG('Indicator Data'!G23)&gt;H$194,10,IF(LOG('Indicator Data'!G23)&lt;H$195,0,10-(H$194-LOG('Indicator Data'!G23))/(H$194-H$195)*10))),1)</f>
        <v>0</v>
      </c>
      <c r="I20" s="59">
        <f>ROUND(IF('Indicator Data'!H23=0,0,IF(LOG('Indicator Data'!H23)&gt;I$194,10,IF(LOG('Indicator Data'!H23)&lt;I$195,0,10-(I$194-LOG('Indicator Data'!H23))/(I$194-I$195)*10))),1)</f>
        <v>0</v>
      </c>
      <c r="J20" s="59">
        <f t="shared" si="1"/>
        <v>0</v>
      </c>
      <c r="K20" s="59">
        <f>ROUND(IF('Indicator Data'!I23=0,0,IF(LOG('Indicator Data'!I23)&gt;K$194,10,IF(LOG('Indicator Data'!I23)&lt;K$195,0,10-(K$194-LOG('Indicator Data'!I23))/(K$194-K$195)*10))),1)</f>
        <v>0</v>
      </c>
      <c r="L20" s="59">
        <f t="shared" si="2"/>
        <v>0</v>
      </c>
      <c r="M20" s="59">
        <f>ROUND(IF('Indicator Data'!J23=0,0,IF(LOG('Indicator Data'!J23)&gt;M$194,10,IF(LOG('Indicator Data'!J23)&lt;M$195,0,10-(M$194-LOG('Indicator Data'!J23))/(M$194-M$195)*10))),1)</f>
        <v>0</v>
      </c>
      <c r="N20" s="60">
        <f>'Indicator Data'!C23/'Indicator Data'!$BD23</f>
        <v>0</v>
      </c>
      <c r="O20" s="60">
        <f>'Indicator Data'!D23/'Indicator Data'!$BD23</f>
        <v>0</v>
      </c>
      <c r="P20" s="60">
        <f>IF(F20=0.1,0,'Indicator Data'!E23/'Indicator Data'!$BD23)</f>
        <v>4.4396336911201586E-3</v>
      </c>
      <c r="Q20" s="60">
        <f>'Indicator Data'!F23/'Indicator Data'!$BD23</f>
        <v>0</v>
      </c>
      <c r="R20" s="60">
        <f>'Indicator Data'!G23/'Indicator Data'!$BD23</f>
        <v>0</v>
      </c>
      <c r="S20" s="60">
        <f>'Indicator Data'!H23/'Indicator Data'!$BD23</f>
        <v>0</v>
      </c>
      <c r="T20" s="60">
        <f>'Indicator Data'!I23/'Indicator Data'!$BD23</f>
        <v>0</v>
      </c>
      <c r="U20" s="60">
        <f>'Indicator Data'!J23/'Indicator Data'!$BD23</f>
        <v>0</v>
      </c>
      <c r="V20" s="59">
        <f t="shared" si="3"/>
        <v>0</v>
      </c>
      <c r="W20" s="59">
        <f t="shared" si="4"/>
        <v>0</v>
      </c>
      <c r="X20" s="59">
        <f t="shared" si="5"/>
        <v>0</v>
      </c>
      <c r="Y20" s="59">
        <f t="shared" si="6"/>
        <v>3</v>
      </c>
      <c r="Z20" s="59">
        <f t="shared" si="7"/>
        <v>0</v>
      </c>
      <c r="AA20" s="59">
        <f t="shared" si="8"/>
        <v>0</v>
      </c>
      <c r="AB20" s="59">
        <f t="shared" si="9"/>
        <v>0</v>
      </c>
      <c r="AC20" s="59">
        <f t="shared" si="10"/>
        <v>0</v>
      </c>
      <c r="AD20" s="59">
        <f t="shared" si="11"/>
        <v>0</v>
      </c>
      <c r="AE20" s="59">
        <f t="shared" si="12"/>
        <v>0</v>
      </c>
      <c r="AF20" s="59">
        <f t="shared" si="13"/>
        <v>0</v>
      </c>
      <c r="AG20" s="59">
        <f>ROUND(IF('Indicator Data'!K23=0,0,IF('Indicator Data'!K23&gt;AG$194,10,IF('Indicator Data'!K23&lt;AG$195,0,10-(AG$194-'Indicator Data'!K23)/(AG$194-AG$195)*10))),1)</f>
        <v>0</v>
      </c>
      <c r="AH20" s="59">
        <f t="shared" si="14"/>
        <v>0.1</v>
      </c>
      <c r="AI20" s="59">
        <f t="shared" si="15"/>
        <v>0.1</v>
      </c>
      <c r="AJ20" s="59">
        <f t="shared" si="16"/>
        <v>0</v>
      </c>
      <c r="AK20" s="59">
        <f t="shared" si="17"/>
        <v>0</v>
      </c>
      <c r="AL20" s="59">
        <f t="shared" si="18"/>
        <v>0</v>
      </c>
      <c r="AM20" s="59">
        <f t="shared" si="19"/>
        <v>0</v>
      </c>
      <c r="AN20" s="59">
        <f t="shared" si="20"/>
        <v>0</v>
      </c>
      <c r="AO20" s="61">
        <f t="shared" si="21"/>
        <v>0.1</v>
      </c>
      <c r="AP20" s="193">
        <f t="shared" si="22"/>
        <v>5.0999999999999996</v>
      </c>
      <c r="AQ20" s="193">
        <f t="shared" si="23"/>
        <v>0</v>
      </c>
      <c r="AR20" s="61">
        <f t="shared" si="24"/>
        <v>0</v>
      </c>
      <c r="AS20" s="59">
        <f t="shared" si="25"/>
        <v>0</v>
      </c>
      <c r="AT20" s="59">
        <f>IF('Indicator Data'!L23="No data","x",IF('Indicator Data'!BE23&lt;1000,"x",ROUND((IF('Indicator Data'!L23&gt;AT$194,10,IF('Indicator Data'!L23&lt;AT$195,0,10-(AT$194-'Indicator Data'!L23)/(AT$194-AT$195)*10))),1)))</f>
        <v>1</v>
      </c>
      <c r="AU20" s="61">
        <f t="shared" si="26"/>
        <v>0.5</v>
      </c>
      <c r="AV20" s="62">
        <f t="shared" si="27"/>
        <v>1.4</v>
      </c>
      <c r="AW20" s="59">
        <f>ROUND(IF('Indicator Data'!M23=0,0,IF('Indicator Data'!M23&gt;AW$194,10,IF('Indicator Data'!M23&lt;AW$195,0,10-(AW$194-'Indicator Data'!M23)/(AW$194-AW$195)*10))),1)</f>
        <v>2.9</v>
      </c>
      <c r="AX20" s="59">
        <f>ROUND(IF('Indicator Data'!N23=0,0,IF(LOG('Indicator Data'!N23)&gt;LOG(AX$194),10,IF(LOG('Indicator Data'!N23)&lt;LOG(AX$195),0,10-(LOG(AX$194)-LOG('Indicator Data'!N23))/(LOG(AX$194)-LOG(AX$195))*10))),1)</f>
        <v>4.5999999999999996</v>
      </c>
      <c r="AY20" s="61">
        <f t="shared" si="28"/>
        <v>3.8</v>
      </c>
      <c r="AZ20" s="59">
        <f>'Indicator Data'!O23</f>
        <v>0</v>
      </c>
      <c r="BA20" s="59">
        <f>'Indicator Data'!P23</f>
        <v>0</v>
      </c>
      <c r="BB20" s="61">
        <f t="shared" si="29"/>
        <v>0</v>
      </c>
      <c r="BC20" s="62">
        <f t="shared" si="30"/>
        <v>2.7</v>
      </c>
      <c r="BD20" s="62">
        <v>6.6</v>
      </c>
      <c r="BE20" s="16"/>
      <c r="BF20" s="108"/>
    </row>
    <row r="21" spans="1:58" s="4" customFormat="1" x14ac:dyDescent="0.25">
      <c r="A21" s="131" t="s">
        <v>37</v>
      </c>
      <c r="B21" s="63" t="s">
        <v>36</v>
      </c>
      <c r="C21" s="59">
        <f>ROUND(IF('Indicator Data'!C24=0,0.1,IF(LOG('Indicator Data'!C24)&gt;C$194,10,IF(LOG('Indicator Data'!C24)&lt;C$195,0,10-(C$194-LOG('Indicator Data'!C24))/(C$194-C$195)*10))),1)</f>
        <v>5.6</v>
      </c>
      <c r="D21" s="59">
        <f>ROUND(IF('Indicator Data'!D24=0,0.1,IF(LOG('Indicator Data'!D24)&gt;D$194,10,IF(LOG('Indicator Data'!D24)&lt;D$195,0,10-(D$194-LOG('Indicator Data'!D24))/(D$194-D$195)*10))),1)</f>
        <v>5.2</v>
      </c>
      <c r="E21" s="59">
        <f t="shared" si="0"/>
        <v>5.4</v>
      </c>
      <c r="F21" s="59">
        <f>ROUND(IF('Indicator Data'!E24="No data",0.1,IF('Indicator Data'!E24=0,0,IF(LOG('Indicator Data'!E24)&gt;F$194,10,IF(LOG('Indicator Data'!E24)&lt;F$195,0,10-(F$194-LOG('Indicator Data'!E24))/(F$194-F$195)*10)))),1)</f>
        <v>4.5999999999999996</v>
      </c>
      <c r="G21" s="59">
        <f>ROUND(IF('Indicator Data'!F24=0,0,IF(LOG('Indicator Data'!F24)&gt;G$194,10,IF(LOG('Indicator Data'!F24)&lt;G$195,0,10-(G$194-LOG('Indicator Data'!F24))/(G$194-G$195)*10))),1)</f>
        <v>0</v>
      </c>
      <c r="H21" s="59">
        <f>ROUND(IF('Indicator Data'!G24=0,0,IF(LOG('Indicator Data'!G24)&gt;H$194,10,IF(LOG('Indicator Data'!G24)&lt;H$195,0,10-(H$194-LOG('Indicator Data'!G24))/(H$194-H$195)*10))),1)</f>
        <v>0</v>
      </c>
      <c r="I21" s="59">
        <f>ROUND(IF('Indicator Data'!H24=0,0,IF(LOG('Indicator Data'!H24)&gt;I$194,10,IF(LOG('Indicator Data'!H24)&lt;I$195,0,10-(I$194-LOG('Indicator Data'!H24))/(I$194-I$195)*10))),1)</f>
        <v>0</v>
      </c>
      <c r="J21" s="59">
        <f t="shared" si="1"/>
        <v>0</v>
      </c>
      <c r="K21" s="59">
        <f>ROUND(IF('Indicator Data'!I24=0,0,IF(LOG('Indicator Data'!I24)&gt;K$194,10,IF(LOG('Indicator Data'!I24)&lt;K$195,0,10-(K$194-LOG('Indicator Data'!I24))/(K$194-K$195)*10))),1)</f>
        <v>0</v>
      </c>
      <c r="L21" s="59">
        <f t="shared" si="2"/>
        <v>0</v>
      </c>
      <c r="M21" s="59">
        <f>ROUND(IF('Indicator Data'!J24=0,0,IF(LOG('Indicator Data'!J24)&gt;M$194,10,IF(LOG('Indicator Data'!J24)&lt;M$195,0,10-(M$194-LOG('Indicator Data'!J24))/(M$194-M$195)*10))),1)</f>
        <v>0</v>
      </c>
      <c r="N21" s="60">
        <f>'Indicator Data'!C24/'Indicator Data'!$BD24</f>
        <v>2.2902581955937741E-3</v>
      </c>
      <c r="O21" s="60">
        <f>'Indicator Data'!D24/'Indicator Data'!$BD24</f>
        <v>5.0907184727930427E-4</v>
      </c>
      <c r="P21" s="60">
        <f>IF(F21=0.1,0,'Indicator Data'!E24/'Indicator Data'!$BD24)</f>
        <v>9.2016349125663612E-3</v>
      </c>
      <c r="Q21" s="60">
        <f>'Indicator Data'!F24/'Indicator Data'!$BD24</f>
        <v>0</v>
      </c>
      <c r="R21" s="60">
        <f>'Indicator Data'!G24/'Indicator Data'!$BD24</f>
        <v>0</v>
      </c>
      <c r="S21" s="60">
        <f>'Indicator Data'!H24/'Indicator Data'!$BD24</f>
        <v>0</v>
      </c>
      <c r="T21" s="60">
        <f>'Indicator Data'!I24/'Indicator Data'!$BD24</f>
        <v>0</v>
      </c>
      <c r="U21" s="60">
        <f>'Indicator Data'!J24/'Indicator Data'!$BD24</f>
        <v>0</v>
      </c>
      <c r="V21" s="59">
        <f t="shared" si="3"/>
        <v>10</v>
      </c>
      <c r="W21" s="59">
        <f t="shared" si="4"/>
        <v>5.0999999999999996</v>
      </c>
      <c r="X21" s="59">
        <f t="shared" si="5"/>
        <v>8.5</v>
      </c>
      <c r="Y21" s="59">
        <f t="shared" si="6"/>
        <v>6.1</v>
      </c>
      <c r="Z21" s="59">
        <f t="shared" si="7"/>
        <v>0</v>
      </c>
      <c r="AA21" s="59">
        <f t="shared" si="8"/>
        <v>0</v>
      </c>
      <c r="AB21" s="59">
        <f t="shared" si="9"/>
        <v>0</v>
      </c>
      <c r="AC21" s="59">
        <f t="shared" si="10"/>
        <v>0</v>
      </c>
      <c r="AD21" s="59">
        <f t="shared" si="11"/>
        <v>0</v>
      </c>
      <c r="AE21" s="59">
        <f t="shared" si="12"/>
        <v>0</v>
      </c>
      <c r="AF21" s="59">
        <f t="shared" si="13"/>
        <v>0</v>
      </c>
      <c r="AG21" s="59">
        <f>ROUND(IF('Indicator Data'!K24=0,0,IF('Indicator Data'!K24&gt;AG$194,10,IF('Indicator Data'!K24&lt;AG$195,0,10-(AG$194-'Indicator Data'!K24)/(AG$194-AG$195)*10))),1)</f>
        <v>0</v>
      </c>
      <c r="AH21" s="59">
        <f t="shared" si="14"/>
        <v>7.8</v>
      </c>
      <c r="AI21" s="59">
        <f t="shared" si="15"/>
        <v>5.2</v>
      </c>
      <c r="AJ21" s="59">
        <f t="shared" si="16"/>
        <v>0</v>
      </c>
      <c r="AK21" s="59">
        <f t="shared" si="17"/>
        <v>0</v>
      </c>
      <c r="AL21" s="59">
        <f t="shared" si="18"/>
        <v>0</v>
      </c>
      <c r="AM21" s="59">
        <f t="shared" si="19"/>
        <v>0</v>
      </c>
      <c r="AN21" s="59">
        <f t="shared" si="20"/>
        <v>0</v>
      </c>
      <c r="AO21" s="61">
        <f t="shared" si="21"/>
        <v>7.2</v>
      </c>
      <c r="AP21" s="193">
        <f t="shared" si="22"/>
        <v>5.4</v>
      </c>
      <c r="AQ21" s="193">
        <f t="shared" si="23"/>
        <v>0</v>
      </c>
      <c r="AR21" s="61">
        <f t="shared" si="24"/>
        <v>0</v>
      </c>
      <c r="AS21" s="59">
        <f t="shared" si="25"/>
        <v>0</v>
      </c>
      <c r="AT21" s="59">
        <f>IF('Indicator Data'!L24="No data","x",IF('Indicator Data'!BE24&lt;1000,"x",ROUND((IF('Indicator Data'!L24&gt;AT$194,10,IF('Indicator Data'!L24&lt;AT$195,0,10-(AT$194-'Indicator Data'!L24)/(AT$194-AT$195)*10))),1)))</f>
        <v>0</v>
      </c>
      <c r="AU21" s="61">
        <f t="shared" si="26"/>
        <v>0</v>
      </c>
      <c r="AV21" s="62">
        <f t="shared" si="27"/>
        <v>3.2</v>
      </c>
      <c r="AW21" s="59">
        <f>ROUND(IF('Indicator Data'!M24=0,0,IF('Indicator Data'!M24&gt;AW$194,10,IF('Indicator Data'!M24&lt;AW$195,0,10-(AW$194-'Indicator Data'!M24)/(AW$194-AW$195)*10))),1)</f>
        <v>0.2</v>
      </c>
      <c r="AX21" s="59">
        <f>ROUND(IF('Indicator Data'!N24=0,0,IF(LOG('Indicator Data'!N24)&gt;LOG(AX$194),10,IF(LOG('Indicator Data'!N24)&lt;LOG(AX$195),0,10-(LOG(AX$194)-LOG('Indicator Data'!N24))/(LOG(AX$194)-LOG(AX$195))*10))),1)</f>
        <v>0</v>
      </c>
      <c r="AY21" s="61">
        <f t="shared" si="28"/>
        <v>0.1</v>
      </c>
      <c r="AZ21" s="59">
        <f>'Indicator Data'!O24</f>
        <v>0</v>
      </c>
      <c r="BA21" s="59">
        <f>'Indicator Data'!P24</f>
        <v>0</v>
      </c>
      <c r="BB21" s="61">
        <f t="shared" si="29"/>
        <v>0</v>
      </c>
      <c r="BC21" s="62">
        <f t="shared" si="30"/>
        <v>0.1</v>
      </c>
      <c r="BD21" s="62">
        <v>4.2</v>
      </c>
      <c r="BE21" s="16"/>
      <c r="BF21" s="108"/>
    </row>
    <row r="22" spans="1:58" s="4" customFormat="1" x14ac:dyDescent="0.25">
      <c r="A22" s="131" t="s">
        <v>841</v>
      </c>
      <c r="B22" s="63" t="s">
        <v>38</v>
      </c>
      <c r="C22" s="59">
        <f>ROUND(IF('Indicator Data'!C25=0,0.1,IF(LOG('Indicator Data'!C25)&gt;C$194,10,IF(LOG('Indicator Data'!C25)&lt;C$195,0,10-(C$194-LOG('Indicator Data'!C25))/(C$194-C$195)*10))),1)</f>
        <v>8.3000000000000007</v>
      </c>
      <c r="D22" s="59">
        <f>ROUND(IF('Indicator Data'!D25=0,0.1,IF(LOG('Indicator Data'!D25)&gt;D$194,10,IF(LOG('Indicator Data'!D25)&lt;D$195,0,10-(D$194-LOG('Indicator Data'!D25))/(D$194-D$195)*10))),1)</f>
        <v>0.1</v>
      </c>
      <c r="E22" s="59">
        <f t="shared" si="0"/>
        <v>5.5</v>
      </c>
      <c r="F22" s="59">
        <f>ROUND(IF('Indicator Data'!E25="No data",0.1,IF('Indicator Data'!E25=0,0,IF(LOG('Indicator Data'!E25)&gt;F$194,10,IF(LOG('Indicator Data'!E25)&lt;F$195,0,10-(F$194-LOG('Indicator Data'!E25))/(F$194-F$195)*10)))),1)</f>
        <v>6.9</v>
      </c>
      <c r="G22" s="59">
        <f>ROUND(IF('Indicator Data'!F25=0,0,IF(LOG('Indicator Data'!F25)&gt;G$194,10,IF(LOG('Indicator Data'!F25)&lt;G$195,0,10-(G$194-LOG('Indicator Data'!F25))/(G$194-G$195)*10))),1)</f>
        <v>0</v>
      </c>
      <c r="H22" s="59">
        <f>ROUND(IF('Indicator Data'!G25=0,0,IF(LOG('Indicator Data'!G25)&gt;H$194,10,IF(LOG('Indicator Data'!G25)&lt;H$195,0,10-(H$194-LOG('Indicator Data'!G25))/(H$194-H$195)*10))),1)</f>
        <v>0</v>
      </c>
      <c r="I22" s="59">
        <f>ROUND(IF('Indicator Data'!H25=0,0,IF(LOG('Indicator Data'!H25)&gt;I$194,10,IF(LOG('Indicator Data'!H25)&lt;I$195,0,10-(I$194-LOG('Indicator Data'!H25))/(I$194-I$195)*10))),1)</f>
        <v>0</v>
      </c>
      <c r="J22" s="59">
        <f t="shared" si="1"/>
        <v>0</v>
      </c>
      <c r="K22" s="59">
        <f>ROUND(IF('Indicator Data'!I25=0,0,IF(LOG('Indicator Data'!I25)&gt;K$194,10,IF(LOG('Indicator Data'!I25)&lt;K$195,0,10-(K$194-LOG('Indicator Data'!I25))/(K$194-K$195)*10))),1)</f>
        <v>0</v>
      </c>
      <c r="L22" s="59">
        <f t="shared" si="2"/>
        <v>0</v>
      </c>
      <c r="M22" s="59">
        <f>ROUND(IF('Indicator Data'!J25=0,0,IF(LOG('Indicator Data'!J25)&gt;M$194,10,IF(LOG('Indicator Data'!J25)&lt;M$195,0,10-(M$194-LOG('Indicator Data'!J25))/(M$194-M$195)*10))),1)</f>
        <v>9.1999999999999993</v>
      </c>
      <c r="N22" s="60">
        <f>'Indicator Data'!C25/'Indicator Data'!$BD25</f>
        <v>1.9231851299485487E-3</v>
      </c>
      <c r="O22" s="60">
        <f>'Indicator Data'!D25/'Indicator Data'!$BD25</f>
        <v>0</v>
      </c>
      <c r="P22" s="60">
        <f>IF(F22=0.1,0,'Indicator Data'!E25/'Indicator Data'!$BD25)</f>
        <v>5.6052390166670242E-3</v>
      </c>
      <c r="Q22" s="60">
        <f>'Indicator Data'!F25/'Indicator Data'!$BD25</f>
        <v>0</v>
      </c>
      <c r="R22" s="60">
        <f>'Indicator Data'!G25/'Indicator Data'!$BD25</f>
        <v>0</v>
      </c>
      <c r="S22" s="60">
        <f>'Indicator Data'!H25/'Indicator Data'!$BD25</f>
        <v>0</v>
      </c>
      <c r="T22" s="60">
        <f>'Indicator Data'!I25/'Indicator Data'!$BD25</f>
        <v>0</v>
      </c>
      <c r="U22" s="60">
        <f>'Indicator Data'!J25/'Indicator Data'!$BD25</f>
        <v>4.460528474771186E-3</v>
      </c>
      <c r="V22" s="59">
        <f t="shared" si="3"/>
        <v>9.6</v>
      </c>
      <c r="W22" s="59">
        <f t="shared" si="4"/>
        <v>0</v>
      </c>
      <c r="X22" s="59">
        <f t="shared" si="5"/>
        <v>7</v>
      </c>
      <c r="Y22" s="59">
        <f t="shared" si="6"/>
        <v>3.7</v>
      </c>
      <c r="Z22" s="59">
        <f t="shared" si="7"/>
        <v>0</v>
      </c>
      <c r="AA22" s="59">
        <f t="shared" si="8"/>
        <v>0</v>
      </c>
      <c r="AB22" s="59">
        <f t="shared" si="9"/>
        <v>0</v>
      </c>
      <c r="AC22" s="59">
        <f t="shared" si="10"/>
        <v>0</v>
      </c>
      <c r="AD22" s="59">
        <f t="shared" si="11"/>
        <v>0</v>
      </c>
      <c r="AE22" s="59">
        <f t="shared" si="12"/>
        <v>0</v>
      </c>
      <c r="AF22" s="59">
        <f t="shared" si="13"/>
        <v>1.5</v>
      </c>
      <c r="AG22" s="59">
        <f>ROUND(IF('Indicator Data'!K25=0,0,IF('Indicator Data'!K25&gt;AG$194,10,IF('Indicator Data'!K25&lt;AG$195,0,10-(AG$194-'Indicator Data'!K25)/(AG$194-AG$195)*10))),1)</f>
        <v>10</v>
      </c>
      <c r="AH22" s="59">
        <f t="shared" si="14"/>
        <v>9</v>
      </c>
      <c r="AI22" s="59">
        <f t="shared" si="15"/>
        <v>0.1</v>
      </c>
      <c r="AJ22" s="59">
        <f t="shared" si="16"/>
        <v>0</v>
      </c>
      <c r="AK22" s="59">
        <f t="shared" si="17"/>
        <v>0</v>
      </c>
      <c r="AL22" s="59">
        <f t="shared" si="18"/>
        <v>0</v>
      </c>
      <c r="AM22" s="59">
        <f t="shared" si="19"/>
        <v>0</v>
      </c>
      <c r="AN22" s="59">
        <f t="shared" si="20"/>
        <v>6.8</v>
      </c>
      <c r="AO22" s="61">
        <f t="shared" si="21"/>
        <v>6.3</v>
      </c>
      <c r="AP22" s="193">
        <f t="shared" si="22"/>
        <v>5.5</v>
      </c>
      <c r="AQ22" s="193">
        <f t="shared" si="23"/>
        <v>0</v>
      </c>
      <c r="AR22" s="61">
        <f t="shared" si="24"/>
        <v>0</v>
      </c>
      <c r="AS22" s="59">
        <f t="shared" si="25"/>
        <v>8.4</v>
      </c>
      <c r="AT22" s="59">
        <f>IF('Indicator Data'!L25="No data","x",IF('Indicator Data'!BE25&lt;1000,"x",ROUND((IF('Indicator Data'!L25&gt;AT$194,10,IF('Indicator Data'!L25&lt;AT$195,0,10-(AT$194-'Indicator Data'!L25)/(AT$194-AT$195)*10))),1)))</f>
        <v>0</v>
      </c>
      <c r="AU22" s="61">
        <f t="shared" si="26"/>
        <v>4.2</v>
      </c>
      <c r="AV22" s="62">
        <f t="shared" si="27"/>
        <v>3.7</v>
      </c>
      <c r="AW22" s="59">
        <f>ROUND(IF('Indicator Data'!M25=0,0,IF('Indicator Data'!M25&gt;AW$194,10,IF('Indicator Data'!M25&lt;AW$195,0,10-(AW$194-'Indicator Data'!M25)/(AW$194-AW$195)*10))),1)</f>
        <v>8.5</v>
      </c>
      <c r="AX22" s="59">
        <f>ROUND(IF('Indicator Data'!N25=0,0,IF(LOG('Indicator Data'!N25)&gt;LOG(AX$194),10,IF(LOG('Indicator Data'!N25)&lt;LOG(AX$195),0,10-(LOG(AX$194)-LOG('Indicator Data'!N25))/(LOG(AX$194)-LOG(AX$195))*10))),1)</f>
        <v>4.4000000000000004</v>
      </c>
      <c r="AY22" s="61">
        <f t="shared" si="28"/>
        <v>6.9</v>
      </c>
      <c r="AZ22" s="59">
        <f>'Indicator Data'!O25</f>
        <v>0</v>
      </c>
      <c r="BA22" s="59">
        <f>'Indicator Data'!P25</f>
        <v>0</v>
      </c>
      <c r="BB22" s="61">
        <f t="shared" si="29"/>
        <v>0</v>
      </c>
      <c r="BC22" s="62">
        <f t="shared" si="30"/>
        <v>4.8</v>
      </c>
      <c r="BD22" s="62">
        <v>4.5</v>
      </c>
      <c r="BE22" s="16"/>
      <c r="BF22" s="108"/>
    </row>
    <row r="23" spans="1:58" s="4" customFormat="1" x14ac:dyDescent="0.25">
      <c r="A23" s="131" t="s">
        <v>40</v>
      </c>
      <c r="B23" s="63" t="s">
        <v>39</v>
      </c>
      <c r="C23" s="59">
        <f>ROUND(IF('Indicator Data'!C26=0,0.1,IF(LOG('Indicator Data'!C26)&gt;C$194,10,IF(LOG('Indicator Data'!C26)&lt;C$195,0,10-(C$194-LOG('Indicator Data'!C26))/(C$194-C$195)*10))),1)</f>
        <v>7.3</v>
      </c>
      <c r="D23" s="59">
        <f>ROUND(IF('Indicator Data'!D26=0,0.1,IF(LOG('Indicator Data'!D26)&gt;D$194,10,IF(LOG('Indicator Data'!D26)&lt;D$195,0,10-(D$194-LOG('Indicator Data'!D26))/(D$194-D$195)*10))),1)</f>
        <v>0.1</v>
      </c>
      <c r="E23" s="59">
        <f t="shared" si="0"/>
        <v>4.5999999999999996</v>
      </c>
      <c r="F23" s="59">
        <f>ROUND(IF('Indicator Data'!E26="No data",0.1,IF('Indicator Data'!E26=0,0,IF(LOG('Indicator Data'!E26)&gt;F$194,10,IF(LOG('Indicator Data'!E26)&lt;F$195,0,10-(F$194-LOG('Indicator Data'!E26))/(F$194-F$195)*10)))),1)</f>
        <v>6.6</v>
      </c>
      <c r="G23" s="59">
        <f>ROUND(IF('Indicator Data'!F26=0,0,IF(LOG('Indicator Data'!F26)&gt;G$194,10,IF(LOG('Indicator Data'!F26)&lt;G$195,0,10-(G$194-LOG('Indicator Data'!F26))/(G$194-G$195)*10))),1)</f>
        <v>2.7</v>
      </c>
      <c r="H23" s="59">
        <f>ROUND(IF('Indicator Data'!G26=0,0,IF(LOG('Indicator Data'!G26)&gt;H$194,10,IF(LOG('Indicator Data'!G26)&lt;H$195,0,10-(H$194-LOG('Indicator Data'!G26))/(H$194-H$195)*10))),1)</f>
        <v>0</v>
      </c>
      <c r="I23" s="59">
        <f>ROUND(IF('Indicator Data'!H26=0,0,IF(LOG('Indicator Data'!H26)&gt;I$194,10,IF(LOG('Indicator Data'!H26)&lt;I$195,0,10-(I$194-LOG('Indicator Data'!H26))/(I$194-I$195)*10))),1)</f>
        <v>0</v>
      </c>
      <c r="J23" s="59">
        <f t="shared" si="1"/>
        <v>0</v>
      </c>
      <c r="K23" s="59">
        <f>ROUND(IF('Indicator Data'!I26=0,0,IF(LOG('Indicator Data'!I26)&gt;K$194,10,IF(LOG('Indicator Data'!I26)&lt;K$195,0,10-(K$194-LOG('Indicator Data'!I26))/(K$194-K$195)*10))),1)</f>
        <v>0</v>
      </c>
      <c r="L23" s="59">
        <f t="shared" si="2"/>
        <v>0</v>
      </c>
      <c r="M23" s="59">
        <f>ROUND(IF('Indicator Data'!J26=0,0,IF(LOG('Indicator Data'!J26)&gt;M$194,10,IF(LOG('Indicator Data'!J26)&lt;M$195,0,10-(M$194-LOG('Indicator Data'!J26))/(M$194-M$195)*10))),1)</f>
        <v>5.7</v>
      </c>
      <c r="N23" s="60">
        <f>'Indicator Data'!C26/'Indicator Data'!$BD26</f>
        <v>2.113258807209392E-3</v>
      </c>
      <c r="O23" s="60">
        <f>'Indicator Data'!D26/'Indicator Data'!$BD26</f>
        <v>0</v>
      </c>
      <c r="P23" s="60">
        <f>IF(F23=0.1,0,'Indicator Data'!E26/'Indicator Data'!$BD26)</f>
        <v>1.1310799095992318E-2</v>
      </c>
      <c r="Q23" s="60">
        <f>'Indicator Data'!F26/'Indicator Data'!$BD26</f>
        <v>1.1699794909477469E-7</v>
      </c>
      <c r="R23" s="60">
        <f>'Indicator Data'!G26/'Indicator Data'!$BD26</f>
        <v>0</v>
      </c>
      <c r="S23" s="60">
        <f>'Indicator Data'!H26/'Indicator Data'!$BD26</f>
        <v>0</v>
      </c>
      <c r="T23" s="60">
        <f>'Indicator Data'!I26/'Indicator Data'!$BD26</f>
        <v>0</v>
      </c>
      <c r="U23" s="60">
        <f>'Indicator Data'!J26/'Indicator Data'!$BD26</f>
        <v>5.0187355539297012E-4</v>
      </c>
      <c r="V23" s="59">
        <f t="shared" si="3"/>
        <v>10</v>
      </c>
      <c r="W23" s="59">
        <f t="shared" si="4"/>
        <v>0</v>
      </c>
      <c r="X23" s="59">
        <f t="shared" si="5"/>
        <v>7.6</v>
      </c>
      <c r="Y23" s="59">
        <f t="shared" si="6"/>
        <v>7.5</v>
      </c>
      <c r="Z23" s="59">
        <f t="shared" si="7"/>
        <v>3.5</v>
      </c>
      <c r="AA23" s="59">
        <f t="shared" si="8"/>
        <v>0</v>
      </c>
      <c r="AB23" s="59">
        <f t="shared" si="9"/>
        <v>0</v>
      </c>
      <c r="AC23" s="59">
        <f t="shared" si="10"/>
        <v>0</v>
      </c>
      <c r="AD23" s="59">
        <f t="shared" si="11"/>
        <v>0</v>
      </c>
      <c r="AE23" s="59">
        <f t="shared" si="12"/>
        <v>0</v>
      </c>
      <c r="AF23" s="59">
        <f t="shared" si="13"/>
        <v>0.2</v>
      </c>
      <c r="AG23" s="59">
        <f>ROUND(IF('Indicator Data'!K26=0,0,IF('Indicator Data'!K26&gt;AG$194,10,IF('Indicator Data'!K26&lt;AG$195,0,10-(AG$194-'Indicator Data'!K26)/(AG$194-AG$195)*10))),1)</f>
        <v>2</v>
      </c>
      <c r="AH23" s="59">
        <f t="shared" si="14"/>
        <v>8.6999999999999993</v>
      </c>
      <c r="AI23" s="59">
        <f t="shared" si="15"/>
        <v>0.1</v>
      </c>
      <c r="AJ23" s="59">
        <f t="shared" si="16"/>
        <v>0</v>
      </c>
      <c r="AK23" s="59">
        <f t="shared" si="17"/>
        <v>0</v>
      </c>
      <c r="AL23" s="59">
        <f t="shared" si="18"/>
        <v>0</v>
      </c>
      <c r="AM23" s="59">
        <f t="shared" si="19"/>
        <v>0</v>
      </c>
      <c r="AN23" s="59">
        <f t="shared" si="20"/>
        <v>3.4</v>
      </c>
      <c r="AO23" s="61">
        <f t="shared" si="21"/>
        <v>6.3</v>
      </c>
      <c r="AP23" s="193">
        <f t="shared" si="22"/>
        <v>7.1</v>
      </c>
      <c r="AQ23" s="193">
        <f t="shared" si="23"/>
        <v>3.1</v>
      </c>
      <c r="AR23" s="61">
        <f t="shared" si="24"/>
        <v>0</v>
      </c>
      <c r="AS23" s="59">
        <f t="shared" si="25"/>
        <v>2.7</v>
      </c>
      <c r="AT23" s="59">
        <f>IF('Indicator Data'!L26="No data","x",IF('Indicator Data'!BE26&lt;1000,"x",ROUND((IF('Indicator Data'!L26&gt;AT$194,10,IF('Indicator Data'!L26&lt;AT$195,0,10-(AT$194-'Indicator Data'!L26)/(AT$194-AT$195)*10))),1)))</f>
        <v>4</v>
      </c>
      <c r="AU23" s="61">
        <f t="shared" si="26"/>
        <v>3.4</v>
      </c>
      <c r="AV23" s="62">
        <f t="shared" si="27"/>
        <v>4.4000000000000004</v>
      </c>
      <c r="AW23" s="59">
        <f>ROUND(IF('Indicator Data'!M26=0,0,IF('Indicator Data'!M26&gt;AW$194,10,IF('Indicator Data'!M26&lt;AW$195,0,10-(AW$194-'Indicator Data'!M26)/(AW$194-AW$195)*10))),1)</f>
        <v>0.7</v>
      </c>
      <c r="AX23" s="59">
        <f>ROUND(IF('Indicator Data'!N26=0,0,IF(LOG('Indicator Data'!N26)&gt;LOG(AX$194),10,IF(LOG('Indicator Data'!N26)&lt;LOG(AX$195),0,10-(LOG(AX$194)-LOG('Indicator Data'!N26))/(LOG(AX$194)-LOG(AX$195))*10))),1)</f>
        <v>2.9</v>
      </c>
      <c r="AY23" s="61">
        <f t="shared" si="28"/>
        <v>1.9</v>
      </c>
      <c r="AZ23" s="59">
        <f>'Indicator Data'!O26</f>
        <v>0</v>
      </c>
      <c r="BA23" s="59">
        <f>'Indicator Data'!P26</f>
        <v>0</v>
      </c>
      <c r="BB23" s="61">
        <f t="shared" si="29"/>
        <v>0</v>
      </c>
      <c r="BC23" s="62">
        <f t="shared" si="30"/>
        <v>1.3</v>
      </c>
      <c r="BD23" s="62">
        <v>2.5</v>
      </c>
      <c r="BE23" s="16"/>
      <c r="BF23" s="108"/>
    </row>
    <row r="24" spans="1:58" s="4" customFormat="1" x14ac:dyDescent="0.25">
      <c r="A24" s="131" t="s">
        <v>42</v>
      </c>
      <c r="B24" s="63" t="s">
        <v>41</v>
      </c>
      <c r="C24" s="59">
        <f>ROUND(IF('Indicator Data'!C27=0,0.1,IF(LOG('Indicator Data'!C27)&gt;C$194,10,IF(LOG('Indicator Data'!C27)&lt;C$195,0,10-(C$194-LOG('Indicator Data'!C27))/(C$194-C$195)*10))),1)</f>
        <v>0.1</v>
      </c>
      <c r="D24" s="59">
        <f>ROUND(IF('Indicator Data'!D27=0,0.1,IF(LOG('Indicator Data'!D27)&gt;D$194,10,IF(LOG('Indicator Data'!D27)&lt;D$195,0,10-(D$194-LOG('Indicator Data'!D27))/(D$194-D$195)*10))),1)</f>
        <v>0.1</v>
      </c>
      <c r="E24" s="59">
        <f t="shared" si="0"/>
        <v>0.1</v>
      </c>
      <c r="F24" s="59">
        <f>ROUND(IF('Indicator Data'!E27="No data",0.1,IF('Indicator Data'!E27=0,0,IF(LOG('Indicator Data'!E27)&gt;F$194,10,IF(LOG('Indicator Data'!E27)&lt;F$195,0,10-(F$194-LOG('Indicator Data'!E27))/(F$194-F$195)*10)))),1)</f>
        <v>5.4</v>
      </c>
      <c r="G24" s="59">
        <f>ROUND(IF('Indicator Data'!F27=0,0,IF(LOG('Indicator Data'!F27)&gt;G$194,10,IF(LOG('Indicator Data'!F27)&lt;G$195,0,10-(G$194-LOG('Indicator Data'!F27))/(G$194-G$195)*10))),1)</f>
        <v>0</v>
      </c>
      <c r="H24" s="59">
        <f>ROUND(IF('Indicator Data'!G27=0,0,IF(LOG('Indicator Data'!G27)&gt;H$194,10,IF(LOG('Indicator Data'!G27)&lt;H$195,0,10-(H$194-LOG('Indicator Data'!G27))/(H$194-H$195)*10))),1)</f>
        <v>0</v>
      </c>
      <c r="I24" s="59">
        <f>ROUND(IF('Indicator Data'!H27=0,0,IF(LOG('Indicator Data'!H27)&gt;I$194,10,IF(LOG('Indicator Data'!H27)&lt;I$195,0,10-(I$194-LOG('Indicator Data'!H27))/(I$194-I$195)*10))),1)</f>
        <v>0</v>
      </c>
      <c r="J24" s="59">
        <f t="shared" si="1"/>
        <v>0</v>
      </c>
      <c r="K24" s="59">
        <f>ROUND(IF('Indicator Data'!I27=0,0,IF(LOG('Indicator Data'!I27)&gt;K$194,10,IF(LOG('Indicator Data'!I27)&lt;K$195,0,10-(K$194-LOG('Indicator Data'!I27))/(K$194-K$195)*10))),1)</f>
        <v>0</v>
      </c>
      <c r="L24" s="59">
        <f t="shared" si="2"/>
        <v>0</v>
      </c>
      <c r="M24" s="59">
        <f>ROUND(IF('Indicator Data'!J27=0,0,IF(LOG('Indicator Data'!J27)&gt;M$194,10,IF(LOG('Indicator Data'!J27)&lt;M$195,0,10-(M$194-LOG('Indicator Data'!J27))/(M$194-M$195)*10))),1)</f>
        <v>6.2</v>
      </c>
      <c r="N24" s="60">
        <f>'Indicator Data'!C27/'Indicator Data'!$BD27</f>
        <v>0</v>
      </c>
      <c r="O24" s="60">
        <f>'Indicator Data'!D27/'Indicator Data'!$BD27</f>
        <v>0</v>
      </c>
      <c r="P24" s="60">
        <f>IF(F24=0.1,0,'Indicator Data'!E27/'Indicator Data'!$BD27)</f>
        <v>6.1550159096440777E-3</v>
      </c>
      <c r="Q24" s="60">
        <f>'Indicator Data'!F27/'Indicator Data'!$BD27</f>
        <v>0</v>
      </c>
      <c r="R24" s="60">
        <f>'Indicator Data'!G27/'Indicator Data'!$BD27</f>
        <v>0</v>
      </c>
      <c r="S24" s="60">
        <f>'Indicator Data'!H27/'Indicator Data'!$BD27</f>
        <v>0</v>
      </c>
      <c r="T24" s="60">
        <f>'Indicator Data'!I27/'Indicator Data'!$BD27</f>
        <v>0</v>
      </c>
      <c r="U24" s="60">
        <f>'Indicator Data'!J27/'Indicator Data'!$BD27</f>
        <v>1.3482372132159284E-3</v>
      </c>
      <c r="V24" s="59">
        <f t="shared" si="3"/>
        <v>0</v>
      </c>
      <c r="W24" s="59">
        <f t="shared" si="4"/>
        <v>0</v>
      </c>
      <c r="X24" s="59">
        <f t="shared" si="5"/>
        <v>0</v>
      </c>
      <c r="Y24" s="59">
        <f t="shared" si="6"/>
        <v>4.0999999999999996</v>
      </c>
      <c r="Z24" s="59">
        <f t="shared" si="7"/>
        <v>0</v>
      </c>
      <c r="AA24" s="59">
        <f t="shared" si="8"/>
        <v>0</v>
      </c>
      <c r="AB24" s="59">
        <f t="shared" si="9"/>
        <v>0</v>
      </c>
      <c r="AC24" s="59">
        <f t="shared" si="10"/>
        <v>0</v>
      </c>
      <c r="AD24" s="59">
        <f t="shared" si="11"/>
        <v>0</v>
      </c>
      <c r="AE24" s="59">
        <f t="shared" si="12"/>
        <v>0</v>
      </c>
      <c r="AF24" s="59">
        <f t="shared" si="13"/>
        <v>0.4</v>
      </c>
      <c r="AG24" s="59">
        <f>ROUND(IF('Indicator Data'!K27=0,0,IF('Indicator Data'!K27&gt;AG$194,10,IF('Indicator Data'!K27&lt;AG$195,0,10-(AG$194-'Indicator Data'!K27)/(AG$194-AG$195)*10))),1)</f>
        <v>2</v>
      </c>
      <c r="AH24" s="59">
        <f t="shared" si="14"/>
        <v>0.1</v>
      </c>
      <c r="AI24" s="59">
        <f t="shared" si="15"/>
        <v>0.1</v>
      </c>
      <c r="AJ24" s="59">
        <f t="shared" si="16"/>
        <v>0</v>
      </c>
      <c r="AK24" s="59">
        <f t="shared" si="17"/>
        <v>0</v>
      </c>
      <c r="AL24" s="59">
        <f t="shared" si="18"/>
        <v>0</v>
      </c>
      <c r="AM24" s="59">
        <f t="shared" si="19"/>
        <v>0</v>
      </c>
      <c r="AN24" s="59">
        <f t="shared" si="20"/>
        <v>3.9</v>
      </c>
      <c r="AO24" s="61">
        <f t="shared" si="21"/>
        <v>0.1</v>
      </c>
      <c r="AP24" s="193">
        <f t="shared" si="22"/>
        <v>4.8</v>
      </c>
      <c r="AQ24" s="193">
        <f t="shared" si="23"/>
        <v>0</v>
      </c>
      <c r="AR24" s="61">
        <f t="shared" si="24"/>
        <v>0</v>
      </c>
      <c r="AS24" s="59">
        <f t="shared" si="25"/>
        <v>3</v>
      </c>
      <c r="AT24" s="59">
        <f>IF('Indicator Data'!L27="No data","x",IF('Indicator Data'!BE27&lt;1000,"x",ROUND((IF('Indicator Data'!L27&gt;AT$194,10,IF('Indicator Data'!L27&lt;AT$195,0,10-(AT$194-'Indicator Data'!L27)/(AT$194-AT$195)*10))),1)))</f>
        <v>10</v>
      </c>
      <c r="AU24" s="61">
        <f t="shared" si="26"/>
        <v>6.5</v>
      </c>
      <c r="AV24" s="62">
        <f t="shared" si="27"/>
        <v>2.8</v>
      </c>
      <c r="AW24" s="59">
        <f>ROUND(IF('Indicator Data'!M27=0,0,IF('Indicator Data'!M27&gt;AW$194,10,IF('Indicator Data'!M27&lt;AW$195,0,10-(AW$194-'Indicator Data'!M27)/(AW$194-AW$195)*10))),1)</f>
        <v>0.2</v>
      </c>
      <c r="AX24" s="59">
        <f>ROUND(IF('Indicator Data'!N27=0,0,IF(LOG('Indicator Data'!N27)&gt;LOG(AX$194),10,IF(LOG('Indicator Data'!N27)&lt;LOG(AX$195),0,10-(LOG(AX$194)-LOG('Indicator Data'!N27))/(LOG(AX$194)-LOG(AX$195))*10))),1)</f>
        <v>0</v>
      </c>
      <c r="AY24" s="61">
        <f t="shared" si="28"/>
        <v>0.1</v>
      </c>
      <c r="AZ24" s="59">
        <f>'Indicator Data'!O27</f>
        <v>0</v>
      </c>
      <c r="BA24" s="59">
        <f>'Indicator Data'!P27</f>
        <v>0</v>
      </c>
      <c r="BB24" s="61">
        <f t="shared" si="29"/>
        <v>0</v>
      </c>
      <c r="BC24" s="62">
        <f t="shared" si="30"/>
        <v>0.1</v>
      </c>
      <c r="BD24" s="62">
        <v>3.8</v>
      </c>
      <c r="BE24" s="16"/>
      <c r="BF24" s="108"/>
    </row>
    <row r="25" spans="1:58" s="4" customFormat="1" x14ac:dyDescent="0.25">
      <c r="A25" s="131" t="s">
        <v>44</v>
      </c>
      <c r="B25" s="63" t="s">
        <v>43</v>
      </c>
      <c r="C25" s="59">
        <f>ROUND(IF('Indicator Data'!C28=0,0.1,IF(LOG('Indicator Data'!C28)&gt;C$194,10,IF(LOG('Indicator Data'!C28)&lt;C$195,0,10-(C$194-LOG('Indicator Data'!C28))/(C$194-C$195)*10))),1)</f>
        <v>6.8</v>
      </c>
      <c r="D25" s="59">
        <f>ROUND(IF('Indicator Data'!D28=0,0.1,IF(LOG('Indicator Data'!D28)&gt;D$194,10,IF(LOG('Indicator Data'!D28)&lt;D$195,0,10-(D$194-LOG('Indicator Data'!D28))/(D$194-D$195)*10))),1)</f>
        <v>0.1</v>
      </c>
      <c r="E25" s="59">
        <f t="shared" si="0"/>
        <v>4.2</v>
      </c>
      <c r="F25" s="59">
        <f>ROUND(IF('Indicator Data'!E28="No data",0.1,IF('Indicator Data'!E28=0,0,IF(LOG('Indicator Data'!E28)&gt;F$194,10,IF(LOG('Indicator Data'!E28)&lt;F$195,0,10-(F$194-LOG('Indicator Data'!E28))/(F$194-F$195)*10)))),1)</f>
        <v>10</v>
      </c>
      <c r="G25" s="59">
        <f>ROUND(IF('Indicator Data'!F28=0,0,IF(LOG('Indicator Data'!F28)&gt;G$194,10,IF(LOG('Indicator Data'!F28)&lt;G$195,0,10-(G$194-LOG('Indicator Data'!F28))/(G$194-G$195)*10))),1)</f>
        <v>0</v>
      </c>
      <c r="H25" s="59">
        <f>ROUND(IF('Indicator Data'!G28=0,0,IF(LOG('Indicator Data'!G28)&gt;H$194,10,IF(LOG('Indicator Data'!G28)&lt;H$195,0,10-(H$194-LOG('Indicator Data'!G28))/(H$194-H$195)*10))),1)</f>
        <v>0</v>
      </c>
      <c r="I25" s="59">
        <f>ROUND(IF('Indicator Data'!H28=0,0,IF(LOG('Indicator Data'!H28)&gt;I$194,10,IF(LOG('Indicator Data'!H28)&lt;I$195,0,10-(I$194-LOG('Indicator Data'!H28))/(I$194-I$195)*10))),1)</f>
        <v>0</v>
      </c>
      <c r="J25" s="59">
        <f t="shared" si="1"/>
        <v>0</v>
      </c>
      <c r="K25" s="59">
        <f>ROUND(IF('Indicator Data'!I28=0,0,IF(LOG('Indicator Data'!I28)&gt;K$194,10,IF(LOG('Indicator Data'!I28)&lt;K$195,0,10-(K$194-LOG('Indicator Data'!I28))/(K$194-K$195)*10))),1)</f>
        <v>0</v>
      </c>
      <c r="L25" s="59">
        <f t="shared" si="2"/>
        <v>0</v>
      </c>
      <c r="M25" s="59">
        <f>ROUND(IF('Indicator Data'!J28=0,0,IF(LOG('Indicator Data'!J28)&gt;M$194,10,IF(LOG('Indicator Data'!J28)&lt;M$195,0,10-(M$194-LOG('Indicator Data'!J28))/(M$194-M$195)*10))),1)</f>
        <v>10</v>
      </c>
      <c r="N25" s="60">
        <f>'Indicator Data'!C28/'Indicator Data'!$BD28</f>
        <v>2.5343230079965687E-5</v>
      </c>
      <c r="O25" s="60">
        <f>'Indicator Data'!D28/'Indicator Data'!$BD28</f>
        <v>0</v>
      </c>
      <c r="P25" s="60">
        <f>IF(F25=0.1,0,'Indicator Data'!E28/'Indicator Data'!$BD28)</f>
        <v>4.8261483743656294E-3</v>
      </c>
      <c r="Q25" s="60">
        <f>'Indicator Data'!F28/'Indicator Data'!$BD28</f>
        <v>0</v>
      </c>
      <c r="R25" s="60">
        <f>'Indicator Data'!G28/'Indicator Data'!$BD28</f>
        <v>0</v>
      </c>
      <c r="S25" s="60">
        <f>'Indicator Data'!H28/'Indicator Data'!$BD28</f>
        <v>0</v>
      </c>
      <c r="T25" s="60">
        <f>'Indicator Data'!I28/'Indicator Data'!$BD28</f>
        <v>0</v>
      </c>
      <c r="U25" s="60">
        <f>'Indicator Data'!J28/'Indicator Data'!$BD28</f>
        <v>6.5515344823753275E-3</v>
      </c>
      <c r="V25" s="59">
        <f t="shared" si="3"/>
        <v>0.1</v>
      </c>
      <c r="W25" s="59">
        <f t="shared" si="4"/>
        <v>0</v>
      </c>
      <c r="X25" s="59">
        <f t="shared" si="5"/>
        <v>0.1</v>
      </c>
      <c r="Y25" s="59">
        <f t="shared" si="6"/>
        <v>3.2</v>
      </c>
      <c r="Z25" s="59">
        <f t="shared" si="7"/>
        <v>0</v>
      </c>
      <c r="AA25" s="59">
        <f t="shared" si="8"/>
        <v>0</v>
      </c>
      <c r="AB25" s="59">
        <f t="shared" si="9"/>
        <v>0</v>
      </c>
      <c r="AC25" s="59">
        <f t="shared" si="10"/>
        <v>0</v>
      </c>
      <c r="AD25" s="59">
        <f t="shared" si="11"/>
        <v>0</v>
      </c>
      <c r="AE25" s="59">
        <f t="shared" si="12"/>
        <v>0</v>
      </c>
      <c r="AF25" s="59">
        <f t="shared" si="13"/>
        <v>2.2000000000000002</v>
      </c>
      <c r="AG25" s="59">
        <f>ROUND(IF('Indicator Data'!K28=0,0,IF('Indicator Data'!K28&gt;AG$194,10,IF('Indicator Data'!K28&lt;AG$195,0,10-(AG$194-'Indicator Data'!K28)/(AG$194-AG$195)*10))),1)</f>
        <v>10</v>
      </c>
      <c r="AH25" s="59">
        <f t="shared" si="14"/>
        <v>3.5</v>
      </c>
      <c r="AI25" s="59">
        <f t="shared" si="15"/>
        <v>0.1</v>
      </c>
      <c r="AJ25" s="59">
        <f t="shared" si="16"/>
        <v>0</v>
      </c>
      <c r="AK25" s="59">
        <f t="shared" si="17"/>
        <v>0</v>
      </c>
      <c r="AL25" s="59">
        <f t="shared" si="18"/>
        <v>0</v>
      </c>
      <c r="AM25" s="59">
        <f t="shared" si="19"/>
        <v>0</v>
      </c>
      <c r="AN25" s="59">
        <f t="shared" si="20"/>
        <v>8</v>
      </c>
      <c r="AO25" s="61">
        <f t="shared" si="21"/>
        <v>2.4</v>
      </c>
      <c r="AP25" s="193">
        <f t="shared" si="22"/>
        <v>8.1</v>
      </c>
      <c r="AQ25" s="193">
        <f t="shared" si="23"/>
        <v>0</v>
      </c>
      <c r="AR25" s="61">
        <f t="shared" si="24"/>
        <v>0</v>
      </c>
      <c r="AS25" s="59">
        <f t="shared" si="25"/>
        <v>9</v>
      </c>
      <c r="AT25" s="59">
        <f>IF('Indicator Data'!L28="No data","x",IF('Indicator Data'!BE28&lt;1000,"x",ROUND((IF('Indicator Data'!L28&gt;AT$194,10,IF('Indicator Data'!L28&lt;AT$195,0,10-(AT$194-'Indicator Data'!L28)/(AT$194-AT$195)*10))),1)))</f>
        <v>0</v>
      </c>
      <c r="AU25" s="61">
        <f t="shared" si="26"/>
        <v>4.5</v>
      </c>
      <c r="AV25" s="62">
        <f t="shared" si="27"/>
        <v>3.8</v>
      </c>
      <c r="AW25" s="59">
        <f>ROUND(IF('Indicator Data'!M28=0,0,IF('Indicator Data'!M28&gt;AW$194,10,IF('Indicator Data'!M28&lt;AW$195,0,10-(AW$194-'Indicator Data'!M28)/(AW$194-AW$195)*10))),1)</f>
        <v>7.7</v>
      </c>
      <c r="AX25" s="59">
        <f>ROUND(IF('Indicator Data'!N28=0,0,IF(LOG('Indicator Data'!N28)&gt;LOG(AX$194),10,IF(LOG('Indicator Data'!N28)&lt;LOG(AX$195),0,10-(LOG(AX$194)-LOG('Indicator Data'!N28))/(LOG(AX$194)-LOG(AX$195))*10))),1)</f>
        <v>8.8000000000000007</v>
      </c>
      <c r="AY25" s="61">
        <f t="shared" si="28"/>
        <v>8.3000000000000007</v>
      </c>
      <c r="AZ25" s="59">
        <f>'Indicator Data'!O28</f>
        <v>0</v>
      </c>
      <c r="BA25" s="59">
        <f>'Indicator Data'!P28</f>
        <v>4</v>
      </c>
      <c r="BB25" s="61">
        <f t="shared" si="29"/>
        <v>7</v>
      </c>
      <c r="BC25" s="62">
        <f t="shared" si="30"/>
        <v>7</v>
      </c>
      <c r="BD25" s="62">
        <v>4.9000000000000004</v>
      </c>
      <c r="BE25" s="16"/>
      <c r="BF25" s="108"/>
    </row>
    <row r="26" spans="1:58" s="4" customFormat="1" x14ac:dyDescent="0.25">
      <c r="A26" s="131" t="s">
        <v>379</v>
      </c>
      <c r="B26" s="63" t="s">
        <v>45</v>
      </c>
      <c r="C26" s="59">
        <f>ROUND(IF('Indicator Data'!C29=0,0.1,IF(LOG('Indicator Data'!C29)&gt;C$194,10,IF(LOG('Indicator Data'!C29)&lt;C$195,0,10-(C$194-LOG('Indicator Data'!C29))/(C$194-C$195)*10))),1)</f>
        <v>0.1</v>
      </c>
      <c r="D26" s="59">
        <f>ROUND(IF('Indicator Data'!D29=0,0.1,IF(LOG('Indicator Data'!D29)&gt;D$194,10,IF(LOG('Indicator Data'!D29)&lt;D$195,0,10-(D$194-LOG('Indicator Data'!D29))/(D$194-D$195)*10))),1)</f>
        <v>0.1</v>
      </c>
      <c r="E26" s="59">
        <f t="shared" si="0"/>
        <v>0.1</v>
      </c>
      <c r="F26" s="59">
        <f>ROUND(IF('Indicator Data'!E29="No data",0.1,IF('Indicator Data'!E29=0,0,IF(LOG('Indicator Data'!E29)&gt;F$194,10,IF(LOG('Indicator Data'!E29)&lt;F$195,0,10-(F$194-LOG('Indicator Data'!E29))/(F$194-F$195)*10)))),1)</f>
        <v>1.9</v>
      </c>
      <c r="G26" s="59">
        <f>ROUND(IF('Indicator Data'!F29=0,0,IF(LOG('Indicator Data'!F29)&gt;G$194,10,IF(LOG('Indicator Data'!F29)&lt;G$195,0,10-(G$194-LOG('Indicator Data'!F29))/(G$194-G$195)*10))),1)</f>
        <v>3.3</v>
      </c>
      <c r="H26" s="59">
        <f>ROUND(IF('Indicator Data'!G29=0,0,IF(LOG('Indicator Data'!G29)&gt;H$194,10,IF(LOG('Indicator Data'!G29)&lt;H$195,0,10-(H$194-LOG('Indicator Data'!G29))/(H$194-H$195)*10))),1)</f>
        <v>0.7</v>
      </c>
      <c r="I26" s="59">
        <f>ROUND(IF('Indicator Data'!H29=0,0,IF(LOG('Indicator Data'!H29)&gt;I$194,10,IF(LOG('Indicator Data'!H29)&lt;I$195,0,10-(I$194-LOG('Indicator Data'!H29))/(I$194-I$195)*10))),1)</f>
        <v>0</v>
      </c>
      <c r="J26" s="59">
        <f t="shared" si="1"/>
        <v>0.4</v>
      </c>
      <c r="K26" s="59">
        <f>ROUND(IF('Indicator Data'!I29=0,0,IF(LOG('Indicator Data'!I29)&gt;K$194,10,IF(LOG('Indicator Data'!I29)&lt;K$195,0,10-(K$194-LOG('Indicator Data'!I29))/(K$194-K$195)*10))),1)</f>
        <v>4.0999999999999996</v>
      </c>
      <c r="L26" s="59">
        <f t="shared" si="2"/>
        <v>2.4</v>
      </c>
      <c r="M26" s="59">
        <f>ROUND(IF('Indicator Data'!J29=0,0,IF(LOG('Indicator Data'!J29)&gt;M$194,10,IF(LOG('Indicator Data'!J29)&lt;M$195,0,10-(M$194-LOG('Indicator Data'!J29))/(M$194-M$195)*10))),1)</f>
        <v>0</v>
      </c>
      <c r="N26" s="60">
        <f>'Indicator Data'!C29/'Indicator Data'!$BD29</f>
        <v>0</v>
      </c>
      <c r="O26" s="60">
        <f>'Indicator Data'!D29/'Indicator Data'!$BD29</f>
        <v>0</v>
      </c>
      <c r="P26" s="60">
        <f>IF(F26=0.1,0,'Indicator Data'!E29/'Indicator Data'!$BD29)</f>
        <v>1.3849916807694041E-3</v>
      </c>
      <c r="Q26" s="60">
        <f>'Indicator Data'!F29/'Indicator Data'!$BD29</f>
        <v>2.3355557507126532E-6</v>
      </c>
      <c r="R26" s="60">
        <f>'Indicator Data'!G29/'Indicator Data'!$BD29</f>
        <v>4.6053883929525084E-4</v>
      </c>
      <c r="S26" s="60">
        <f>'Indicator Data'!H29/'Indicator Data'!$BD29</f>
        <v>0</v>
      </c>
      <c r="T26" s="60">
        <f>'Indicator Data'!I29/'Indicator Data'!$BD29</f>
        <v>2.520180958100035E-3</v>
      </c>
      <c r="U26" s="60">
        <f>'Indicator Data'!J29/'Indicator Data'!$BD29</f>
        <v>0</v>
      </c>
      <c r="V26" s="59">
        <f t="shared" si="3"/>
        <v>0</v>
      </c>
      <c r="W26" s="59">
        <f t="shared" si="4"/>
        <v>0</v>
      </c>
      <c r="X26" s="59">
        <f t="shared" si="5"/>
        <v>0</v>
      </c>
      <c r="Y26" s="59">
        <f t="shared" si="6"/>
        <v>0.9</v>
      </c>
      <c r="Z26" s="59">
        <f t="shared" si="7"/>
        <v>6.4</v>
      </c>
      <c r="AA26" s="59">
        <f t="shared" si="8"/>
        <v>0.3</v>
      </c>
      <c r="AB26" s="59">
        <f t="shared" si="9"/>
        <v>0</v>
      </c>
      <c r="AC26" s="59">
        <f t="shared" si="10"/>
        <v>0.2</v>
      </c>
      <c r="AD26" s="59">
        <f t="shared" si="11"/>
        <v>2.5</v>
      </c>
      <c r="AE26" s="59">
        <f t="shared" si="12"/>
        <v>1.4</v>
      </c>
      <c r="AF26" s="59">
        <f t="shared" si="13"/>
        <v>0</v>
      </c>
      <c r="AG26" s="59">
        <f>ROUND(IF('Indicator Data'!K29=0,0,IF('Indicator Data'!K29&gt;AG$194,10,IF('Indicator Data'!K29&lt;AG$195,0,10-(AG$194-'Indicator Data'!K29)/(AG$194-AG$195)*10))),1)</f>
        <v>0</v>
      </c>
      <c r="AH26" s="59">
        <f t="shared" si="14"/>
        <v>0.1</v>
      </c>
      <c r="AI26" s="59">
        <f t="shared" si="15"/>
        <v>0.1</v>
      </c>
      <c r="AJ26" s="59">
        <f t="shared" si="16"/>
        <v>0.5</v>
      </c>
      <c r="AK26" s="59">
        <f t="shared" si="17"/>
        <v>0</v>
      </c>
      <c r="AL26" s="59">
        <f t="shared" si="18"/>
        <v>0.3</v>
      </c>
      <c r="AM26" s="59">
        <f t="shared" si="19"/>
        <v>3.3</v>
      </c>
      <c r="AN26" s="59">
        <f t="shared" si="20"/>
        <v>0</v>
      </c>
      <c r="AO26" s="61">
        <f t="shared" si="21"/>
        <v>0.1</v>
      </c>
      <c r="AP26" s="193">
        <f t="shared" si="22"/>
        <v>1.4</v>
      </c>
      <c r="AQ26" s="193">
        <f t="shared" si="23"/>
        <v>5</v>
      </c>
      <c r="AR26" s="61">
        <f t="shared" si="24"/>
        <v>1.9</v>
      </c>
      <c r="AS26" s="59">
        <f t="shared" si="25"/>
        <v>0</v>
      </c>
      <c r="AT26" s="59">
        <f>IF('Indicator Data'!L29="No data","x",IF('Indicator Data'!BE29&lt;1000,"x",ROUND((IF('Indicator Data'!L29&gt;AT$194,10,IF('Indicator Data'!L29&lt;AT$195,0,10-(AT$194-'Indicator Data'!L29)/(AT$194-AT$195)*10))),1)))</f>
        <v>4</v>
      </c>
      <c r="AU26" s="61">
        <f t="shared" si="26"/>
        <v>2</v>
      </c>
      <c r="AV26" s="62">
        <f t="shared" si="27"/>
        <v>2.2000000000000002</v>
      </c>
      <c r="AW26" s="59">
        <f>ROUND(IF('Indicator Data'!M29=0,0,IF('Indicator Data'!M29&gt;AW$194,10,IF('Indicator Data'!M29&lt;AW$195,0,10-(AW$194-'Indicator Data'!M29)/(AW$194-AW$195)*10))),1)</f>
        <v>0</v>
      </c>
      <c r="AX26" s="59">
        <f>ROUND(IF('Indicator Data'!N29=0,0,IF(LOG('Indicator Data'!N29)&gt;LOG(AX$194),10,IF(LOG('Indicator Data'!N29)&lt;LOG(AX$195),0,10-(LOG(AX$194)-LOG('Indicator Data'!N29))/(LOG(AX$194)-LOG(AX$195))*10))),1)</f>
        <v>5.7</v>
      </c>
      <c r="AY26" s="61">
        <f t="shared" si="28"/>
        <v>3.4</v>
      </c>
      <c r="AZ26" s="59">
        <f>'Indicator Data'!O29</f>
        <v>0</v>
      </c>
      <c r="BA26" s="59">
        <f>'Indicator Data'!P29</f>
        <v>0</v>
      </c>
      <c r="BB26" s="61">
        <f t="shared" si="29"/>
        <v>0</v>
      </c>
      <c r="BC26" s="62">
        <f t="shared" si="30"/>
        <v>2.4</v>
      </c>
      <c r="BD26" s="62">
        <v>4.4000000000000004</v>
      </c>
      <c r="BE26" s="16"/>
      <c r="BF26" s="108"/>
    </row>
    <row r="27" spans="1:58" s="4" customFormat="1" x14ac:dyDescent="0.25">
      <c r="A27" s="131" t="s">
        <v>47</v>
      </c>
      <c r="B27" s="63" t="s">
        <v>46</v>
      </c>
      <c r="C27" s="59">
        <f>ROUND(IF('Indicator Data'!C30=0,0.1,IF(LOG('Indicator Data'!C30)&gt;C$194,10,IF(LOG('Indicator Data'!C30)&lt;C$195,0,10-(C$194-LOG('Indicator Data'!C30))/(C$194-C$195)*10))),1)</f>
        <v>7.9</v>
      </c>
      <c r="D27" s="59">
        <f>ROUND(IF('Indicator Data'!D30=0,0.1,IF(LOG('Indicator Data'!D30)&gt;D$194,10,IF(LOG('Indicator Data'!D30)&lt;D$195,0,10-(D$194-LOG('Indicator Data'!D30))/(D$194-D$195)*10))),1)</f>
        <v>1.5</v>
      </c>
      <c r="E27" s="59">
        <f t="shared" si="0"/>
        <v>5.6</v>
      </c>
      <c r="F27" s="59">
        <f>ROUND(IF('Indicator Data'!E30="No data",0.1,IF('Indicator Data'!E30=0,0,IF(LOG('Indicator Data'!E30)&gt;F$194,10,IF(LOG('Indicator Data'!E30)&lt;F$195,0,10-(F$194-LOG('Indicator Data'!E30))/(F$194-F$195)*10)))),1)</f>
        <v>6.3</v>
      </c>
      <c r="G27" s="59">
        <f>ROUND(IF('Indicator Data'!F30=0,0,IF(LOG('Indicator Data'!F30)&gt;G$194,10,IF(LOG('Indicator Data'!F30)&lt;G$195,0,10-(G$194-LOG('Indicator Data'!F30))/(G$194-G$195)*10))),1)</f>
        <v>0</v>
      </c>
      <c r="H27" s="59">
        <f>ROUND(IF('Indicator Data'!G30=0,0,IF(LOG('Indicator Data'!G30)&gt;H$194,10,IF(LOG('Indicator Data'!G30)&lt;H$195,0,10-(H$194-LOG('Indicator Data'!G30))/(H$194-H$195)*10))),1)</f>
        <v>0</v>
      </c>
      <c r="I27" s="59">
        <f>ROUND(IF('Indicator Data'!H30=0,0,IF(LOG('Indicator Data'!H30)&gt;I$194,10,IF(LOG('Indicator Data'!H30)&lt;I$195,0,10-(I$194-LOG('Indicator Data'!H30))/(I$194-I$195)*10))),1)</f>
        <v>0</v>
      </c>
      <c r="J27" s="59">
        <f t="shared" si="1"/>
        <v>0</v>
      </c>
      <c r="K27" s="59">
        <f>ROUND(IF('Indicator Data'!I30=0,0,IF(LOG('Indicator Data'!I30)&gt;K$194,10,IF(LOG('Indicator Data'!I30)&lt;K$195,0,10-(K$194-LOG('Indicator Data'!I30))/(K$194-K$195)*10))),1)</f>
        <v>0</v>
      </c>
      <c r="L27" s="59">
        <f t="shared" si="2"/>
        <v>0</v>
      </c>
      <c r="M27" s="59">
        <f>ROUND(IF('Indicator Data'!J30=0,0,IF(LOG('Indicator Data'!J30)&gt;M$194,10,IF(LOG('Indicator Data'!J30)&lt;M$195,0,10-(M$194-LOG('Indicator Data'!J30))/(M$194-M$195)*10))),1)</f>
        <v>0</v>
      </c>
      <c r="N27" s="60">
        <f>'Indicator Data'!C30/'Indicator Data'!$BD30</f>
        <v>1.9823529535035649E-3</v>
      </c>
      <c r="O27" s="60">
        <f>'Indicator Data'!D30/'Indicator Data'!$BD30</f>
        <v>3.9179630034843666E-6</v>
      </c>
      <c r="P27" s="60">
        <f>IF(F27=0.1,0,'Indicator Data'!E30/'Indicator Data'!$BD30)</f>
        <v>4.7382441030111352E-3</v>
      </c>
      <c r="Q27" s="60">
        <f>'Indicator Data'!F30/'Indicator Data'!$BD30</f>
        <v>0</v>
      </c>
      <c r="R27" s="60">
        <f>'Indicator Data'!G30/'Indicator Data'!$BD30</f>
        <v>0</v>
      </c>
      <c r="S27" s="60">
        <f>'Indicator Data'!H30/'Indicator Data'!$BD30</f>
        <v>0</v>
      </c>
      <c r="T27" s="60">
        <f>'Indicator Data'!I30/'Indicator Data'!$BD30</f>
        <v>0</v>
      </c>
      <c r="U27" s="60">
        <f>'Indicator Data'!J30/'Indicator Data'!$BD30</f>
        <v>0</v>
      </c>
      <c r="V27" s="59">
        <f t="shared" si="3"/>
        <v>9.9</v>
      </c>
      <c r="W27" s="59">
        <f t="shared" si="4"/>
        <v>0</v>
      </c>
      <c r="X27" s="59">
        <f t="shared" si="5"/>
        <v>7.4</v>
      </c>
      <c r="Y27" s="59">
        <f t="shared" si="6"/>
        <v>3.2</v>
      </c>
      <c r="Z27" s="59">
        <f t="shared" si="7"/>
        <v>0</v>
      </c>
      <c r="AA27" s="59">
        <f t="shared" si="8"/>
        <v>0</v>
      </c>
      <c r="AB27" s="59">
        <f t="shared" si="9"/>
        <v>0</v>
      </c>
      <c r="AC27" s="59">
        <f t="shared" si="10"/>
        <v>0</v>
      </c>
      <c r="AD27" s="59">
        <f t="shared" si="11"/>
        <v>0</v>
      </c>
      <c r="AE27" s="59">
        <f t="shared" si="12"/>
        <v>0</v>
      </c>
      <c r="AF27" s="59">
        <f t="shared" si="13"/>
        <v>0</v>
      </c>
      <c r="AG27" s="59">
        <f>ROUND(IF('Indicator Data'!K30=0,0,IF('Indicator Data'!K30&gt;AG$194,10,IF('Indicator Data'!K30&lt;AG$195,0,10-(AG$194-'Indicator Data'!K30)/(AG$194-AG$195)*10))),1)</f>
        <v>1</v>
      </c>
      <c r="AH27" s="59">
        <f t="shared" si="14"/>
        <v>8.9</v>
      </c>
      <c r="AI27" s="59">
        <f t="shared" si="15"/>
        <v>0.8</v>
      </c>
      <c r="AJ27" s="59">
        <f t="shared" si="16"/>
        <v>0</v>
      </c>
      <c r="AK27" s="59">
        <f t="shared" si="17"/>
        <v>0</v>
      </c>
      <c r="AL27" s="59">
        <f t="shared" si="18"/>
        <v>0</v>
      </c>
      <c r="AM27" s="59">
        <f t="shared" si="19"/>
        <v>0</v>
      </c>
      <c r="AN27" s="59">
        <f t="shared" si="20"/>
        <v>0</v>
      </c>
      <c r="AO27" s="61">
        <f t="shared" si="21"/>
        <v>6.6</v>
      </c>
      <c r="AP27" s="193">
        <f t="shared" si="22"/>
        <v>4.9000000000000004</v>
      </c>
      <c r="AQ27" s="193">
        <f t="shared" si="23"/>
        <v>0</v>
      </c>
      <c r="AR27" s="61">
        <f t="shared" si="24"/>
        <v>0</v>
      </c>
      <c r="AS27" s="59">
        <f t="shared" si="25"/>
        <v>0.5</v>
      </c>
      <c r="AT27" s="59">
        <f>IF('Indicator Data'!L30="No data","x",IF('Indicator Data'!BE30&lt;1000,"x",ROUND((IF('Indicator Data'!L30&gt;AT$194,10,IF('Indicator Data'!L30&lt;AT$195,0,10-(AT$194-'Indicator Data'!L30)/(AT$194-AT$195)*10))),1)))</f>
        <v>5.0999999999999996</v>
      </c>
      <c r="AU27" s="61">
        <f t="shared" si="26"/>
        <v>2.8</v>
      </c>
      <c r="AV27" s="62">
        <f t="shared" si="27"/>
        <v>3.3</v>
      </c>
      <c r="AW27" s="59">
        <f>ROUND(IF('Indicator Data'!M30=0,0,IF('Indicator Data'!M30&gt;AW$194,10,IF('Indicator Data'!M30&lt;AW$195,0,10-(AW$194-'Indicator Data'!M30)/(AW$194-AW$195)*10))),1)</f>
        <v>0.6</v>
      </c>
      <c r="AX27" s="59">
        <f>ROUND(IF('Indicator Data'!N30=0,0,IF(LOG('Indicator Data'!N30)&gt;LOG(AX$194),10,IF(LOG('Indicator Data'!N30)&lt;LOG(AX$195),0,10-(LOG(AX$194)-LOG('Indicator Data'!N30))/(LOG(AX$194)-LOG(AX$195))*10))),1)</f>
        <v>1.3</v>
      </c>
      <c r="AY27" s="61">
        <f t="shared" si="28"/>
        <v>1</v>
      </c>
      <c r="AZ27" s="59">
        <f>'Indicator Data'!O30</f>
        <v>0</v>
      </c>
      <c r="BA27" s="59">
        <f>'Indicator Data'!P30</f>
        <v>0</v>
      </c>
      <c r="BB27" s="61">
        <f t="shared" si="29"/>
        <v>0</v>
      </c>
      <c r="BC27" s="62">
        <f t="shared" si="30"/>
        <v>0.7</v>
      </c>
      <c r="BD27" s="62">
        <v>3.3</v>
      </c>
      <c r="BE27" s="16"/>
      <c r="BF27" s="108"/>
    </row>
    <row r="28" spans="1:58" s="4" customFormat="1" x14ac:dyDescent="0.25">
      <c r="A28" s="131" t="s">
        <v>49</v>
      </c>
      <c r="B28" s="63" t="s">
        <v>48</v>
      </c>
      <c r="C28" s="59">
        <f>ROUND(IF('Indicator Data'!C31=0,0.1,IF(LOG('Indicator Data'!C31)&gt;C$194,10,IF(LOG('Indicator Data'!C31)&lt;C$195,0,10-(C$194-LOG('Indicator Data'!C31))/(C$194-C$195)*10))),1)</f>
        <v>0.1</v>
      </c>
      <c r="D28" s="59">
        <f>ROUND(IF('Indicator Data'!D31=0,0.1,IF(LOG('Indicator Data'!D31)&gt;D$194,10,IF(LOG('Indicator Data'!D31)&lt;D$195,0,10-(D$194-LOG('Indicator Data'!D31))/(D$194-D$195)*10))),1)</f>
        <v>0.1</v>
      </c>
      <c r="E28" s="59">
        <f t="shared" si="0"/>
        <v>0.1</v>
      </c>
      <c r="F28" s="59">
        <f>ROUND(IF('Indicator Data'!E31="No data",0.1,IF('Indicator Data'!E31=0,0,IF(LOG('Indicator Data'!E31)&gt;F$194,10,IF(LOG('Indicator Data'!E31)&lt;F$195,0,10-(F$194-LOG('Indicator Data'!E31))/(F$194-F$195)*10)))),1)</f>
        <v>6.6</v>
      </c>
      <c r="G28" s="59">
        <f>ROUND(IF('Indicator Data'!F31=0,0,IF(LOG('Indicator Data'!F31)&gt;G$194,10,IF(LOG('Indicator Data'!F31)&lt;G$195,0,10-(G$194-LOG('Indicator Data'!F31))/(G$194-G$195)*10))),1)</f>
        <v>0</v>
      </c>
      <c r="H28" s="59">
        <f>ROUND(IF('Indicator Data'!G31=0,0,IF(LOG('Indicator Data'!G31)&gt;H$194,10,IF(LOG('Indicator Data'!G31)&lt;H$195,0,10-(H$194-LOG('Indicator Data'!G31))/(H$194-H$195)*10))),1)</f>
        <v>0</v>
      </c>
      <c r="I28" s="59">
        <f>ROUND(IF('Indicator Data'!H31=0,0,IF(LOG('Indicator Data'!H31)&gt;I$194,10,IF(LOG('Indicator Data'!H31)&lt;I$195,0,10-(I$194-LOG('Indicator Data'!H31))/(I$194-I$195)*10))),1)</f>
        <v>0</v>
      </c>
      <c r="J28" s="59">
        <f t="shared" si="1"/>
        <v>0</v>
      </c>
      <c r="K28" s="59">
        <f>ROUND(IF('Indicator Data'!I31=0,0,IF(LOG('Indicator Data'!I31)&gt;K$194,10,IF(LOG('Indicator Data'!I31)&lt;K$195,0,10-(K$194-LOG('Indicator Data'!I31))/(K$194-K$195)*10))),1)</f>
        <v>0</v>
      </c>
      <c r="L28" s="59">
        <f t="shared" si="2"/>
        <v>0</v>
      </c>
      <c r="M28" s="59">
        <f>ROUND(IF('Indicator Data'!J31=0,0,IF(LOG('Indicator Data'!J31)&gt;M$194,10,IF(LOG('Indicator Data'!J31)&lt;M$195,0,10-(M$194-LOG('Indicator Data'!J31))/(M$194-M$195)*10))),1)</f>
        <v>10</v>
      </c>
      <c r="N28" s="60">
        <f>'Indicator Data'!C31/'Indicator Data'!$BD31</f>
        <v>0</v>
      </c>
      <c r="O28" s="60">
        <f>'Indicator Data'!D31/'Indicator Data'!$BD31</f>
        <v>0</v>
      </c>
      <c r="P28" s="60">
        <f>IF(F28=0.1,0,'Indicator Data'!E31/'Indicator Data'!$BD31)</f>
        <v>2.5310867358909182E-3</v>
      </c>
      <c r="Q28" s="60">
        <f>'Indicator Data'!F31/'Indicator Data'!$BD31</f>
        <v>0</v>
      </c>
      <c r="R28" s="60">
        <f>'Indicator Data'!G31/'Indicator Data'!$BD31</f>
        <v>0</v>
      </c>
      <c r="S28" s="60">
        <f>'Indicator Data'!H31/'Indicator Data'!$BD31</f>
        <v>0</v>
      </c>
      <c r="T28" s="60">
        <f>'Indicator Data'!I31/'Indicator Data'!$BD31</f>
        <v>0</v>
      </c>
      <c r="U28" s="60">
        <f>'Indicator Data'!J31/'Indicator Data'!$BD31</f>
        <v>1.6474833459382564E-2</v>
      </c>
      <c r="V28" s="59">
        <f t="shared" si="3"/>
        <v>0</v>
      </c>
      <c r="W28" s="59">
        <f t="shared" si="4"/>
        <v>0</v>
      </c>
      <c r="X28" s="59">
        <f t="shared" si="5"/>
        <v>0</v>
      </c>
      <c r="Y28" s="59">
        <f t="shared" si="6"/>
        <v>1.7</v>
      </c>
      <c r="Z28" s="59">
        <f t="shared" si="7"/>
        <v>0</v>
      </c>
      <c r="AA28" s="59">
        <f t="shared" si="8"/>
        <v>0</v>
      </c>
      <c r="AB28" s="59">
        <f t="shared" si="9"/>
        <v>0</v>
      </c>
      <c r="AC28" s="59">
        <f t="shared" si="10"/>
        <v>0</v>
      </c>
      <c r="AD28" s="59">
        <f t="shared" si="11"/>
        <v>0</v>
      </c>
      <c r="AE28" s="59">
        <f t="shared" si="12"/>
        <v>0</v>
      </c>
      <c r="AF28" s="59">
        <f t="shared" si="13"/>
        <v>5.5</v>
      </c>
      <c r="AG28" s="59">
        <f>ROUND(IF('Indicator Data'!K31=0,0,IF('Indicator Data'!K31&gt;AG$194,10,IF('Indicator Data'!K31&lt;AG$195,0,10-(AG$194-'Indicator Data'!K31)/(AG$194-AG$195)*10))),1)</f>
        <v>7.1</v>
      </c>
      <c r="AH28" s="59">
        <f t="shared" si="14"/>
        <v>0.1</v>
      </c>
      <c r="AI28" s="59">
        <f t="shared" si="15"/>
        <v>0.1</v>
      </c>
      <c r="AJ28" s="59">
        <f t="shared" si="16"/>
        <v>0</v>
      </c>
      <c r="AK28" s="59">
        <f t="shared" si="17"/>
        <v>0</v>
      </c>
      <c r="AL28" s="59">
        <f t="shared" si="18"/>
        <v>0</v>
      </c>
      <c r="AM28" s="59">
        <f t="shared" si="19"/>
        <v>0</v>
      </c>
      <c r="AN28" s="59">
        <f t="shared" si="20"/>
        <v>8.6</v>
      </c>
      <c r="AO28" s="61">
        <f t="shared" si="21"/>
        <v>0.1</v>
      </c>
      <c r="AP28" s="193">
        <f t="shared" si="22"/>
        <v>4.5999999999999996</v>
      </c>
      <c r="AQ28" s="193">
        <f t="shared" si="23"/>
        <v>0</v>
      </c>
      <c r="AR28" s="61">
        <f t="shared" si="24"/>
        <v>0</v>
      </c>
      <c r="AS28" s="59">
        <f t="shared" si="25"/>
        <v>7.9</v>
      </c>
      <c r="AT28" s="59">
        <f>IF('Indicator Data'!L31="No data","x",IF('Indicator Data'!BE31&lt;1000,"x",ROUND((IF('Indicator Data'!L31&gt;AT$194,10,IF('Indicator Data'!L31&lt;AT$195,0,10-(AT$194-'Indicator Data'!L31)/(AT$194-AT$195)*10))),1)))</f>
        <v>4</v>
      </c>
      <c r="AU28" s="61">
        <f t="shared" si="26"/>
        <v>6</v>
      </c>
      <c r="AV28" s="62">
        <f t="shared" si="27"/>
        <v>2.6</v>
      </c>
      <c r="AW28" s="59">
        <f>ROUND(IF('Indicator Data'!M31=0,0,IF('Indicator Data'!M31&gt;AW$194,10,IF('Indicator Data'!M31&lt;AW$195,0,10-(AW$194-'Indicator Data'!M31)/(AW$194-AW$195)*10))),1)</f>
        <v>7</v>
      </c>
      <c r="AX28" s="59">
        <f>ROUND(IF('Indicator Data'!N31=0,0,IF(LOG('Indicator Data'!N31)&gt;LOG(AX$194),10,IF(LOG('Indicator Data'!N31)&lt;LOG(AX$195),0,10-(LOG(AX$194)-LOG('Indicator Data'!N31))/(LOG(AX$194)-LOG(AX$195))*10))),1)</f>
        <v>6.7</v>
      </c>
      <c r="AY28" s="61">
        <f t="shared" si="28"/>
        <v>6.9</v>
      </c>
      <c r="AZ28" s="59">
        <f>'Indicator Data'!O31</f>
        <v>0</v>
      </c>
      <c r="BA28" s="59">
        <f>'Indicator Data'!P31</f>
        <v>0</v>
      </c>
      <c r="BB28" s="61">
        <f t="shared" si="29"/>
        <v>0</v>
      </c>
      <c r="BC28" s="62">
        <f t="shared" si="30"/>
        <v>4.8</v>
      </c>
      <c r="BD28" s="62">
        <v>6.5</v>
      </c>
      <c r="BE28" s="16"/>
      <c r="BF28" s="108"/>
    </row>
    <row r="29" spans="1:58" s="4" customFormat="1" x14ac:dyDescent="0.25">
      <c r="A29" s="131" t="s">
        <v>51</v>
      </c>
      <c r="B29" s="63" t="s">
        <v>50</v>
      </c>
      <c r="C29" s="59">
        <f>ROUND(IF('Indicator Data'!C32=0,0.1,IF(LOG('Indicator Data'!C32)&gt;C$194,10,IF(LOG('Indicator Data'!C32)&lt;C$195,0,10-(C$194-LOG('Indicator Data'!C32))/(C$194-C$195)*10))),1)</f>
        <v>7.6</v>
      </c>
      <c r="D29" s="59">
        <f>ROUND(IF('Indicator Data'!D32=0,0.1,IF(LOG('Indicator Data'!D32)&gt;D$194,10,IF(LOG('Indicator Data'!D32)&lt;D$195,0,10-(D$194-LOG('Indicator Data'!D32))/(D$194-D$195)*10))),1)</f>
        <v>0.1</v>
      </c>
      <c r="E29" s="59">
        <f t="shared" si="0"/>
        <v>4.9000000000000004</v>
      </c>
      <c r="F29" s="59">
        <f>ROUND(IF('Indicator Data'!E32="No data",0.1,IF('Indicator Data'!E32=0,0,IF(LOG('Indicator Data'!E32)&gt;F$194,10,IF(LOG('Indicator Data'!E32)&lt;F$195,0,10-(F$194-LOG('Indicator Data'!E32))/(F$194-F$195)*10)))),1)</f>
        <v>5.6</v>
      </c>
      <c r="G29" s="59">
        <f>ROUND(IF('Indicator Data'!F32=0,0,IF(LOG('Indicator Data'!F32)&gt;G$194,10,IF(LOG('Indicator Data'!F32)&lt;G$195,0,10-(G$194-LOG('Indicator Data'!F32))/(G$194-G$195)*10))),1)</f>
        <v>0</v>
      </c>
      <c r="H29" s="59">
        <f>ROUND(IF('Indicator Data'!G32=0,0,IF(LOG('Indicator Data'!G32)&gt;H$194,10,IF(LOG('Indicator Data'!G32)&lt;H$195,0,10-(H$194-LOG('Indicator Data'!G32))/(H$194-H$195)*10))),1)</f>
        <v>0</v>
      </c>
      <c r="I29" s="59">
        <f>ROUND(IF('Indicator Data'!H32=0,0,IF(LOG('Indicator Data'!H32)&gt;I$194,10,IF(LOG('Indicator Data'!H32)&lt;I$195,0,10-(I$194-LOG('Indicator Data'!H32))/(I$194-I$195)*10))),1)</f>
        <v>0</v>
      </c>
      <c r="J29" s="59">
        <f t="shared" si="1"/>
        <v>0</v>
      </c>
      <c r="K29" s="59">
        <f>ROUND(IF('Indicator Data'!I32=0,0,IF(LOG('Indicator Data'!I32)&gt;K$194,10,IF(LOG('Indicator Data'!I32)&lt;K$195,0,10-(K$194-LOG('Indicator Data'!I32))/(K$194-K$195)*10))),1)</f>
        <v>0</v>
      </c>
      <c r="L29" s="59">
        <f t="shared" si="2"/>
        <v>0</v>
      </c>
      <c r="M29" s="59">
        <f>ROUND(IF('Indicator Data'!J32=0,0,IF(LOG('Indicator Data'!J32)&gt;M$194,10,IF(LOG('Indicator Data'!J32)&lt;M$195,0,10-(M$194-LOG('Indicator Data'!J32))/(M$194-M$195)*10))),1)</f>
        <v>9.9</v>
      </c>
      <c r="N29" s="60">
        <f>'Indicator Data'!C32/'Indicator Data'!$BD32</f>
        <v>1.0105714053595981E-3</v>
      </c>
      <c r="O29" s="60">
        <f>'Indicator Data'!D32/'Indicator Data'!$BD32</f>
        <v>0</v>
      </c>
      <c r="P29" s="60">
        <f>IF(F29=0.1,0,'Indicator Data'!E32/'Indicator Data'!$BD32)</f>
        <v>1.6159951429665989E-3</v>
      </c>
      <c r="Q29" s="60">
        <f>'Indicator Data'!F32/'Indicator Data'!$BD32</f>
        <v>0</v>
      </c>
      <c r="R29" s="60">
        <f>'Indicator Data'!G32/'Indicator Data'!$BD32</f>
        <v>0</v>
      </c>
      <c r="S29" s="60">
        <f>'Indicator Data'!H32/'Indicator Data'!$BD32</f>
        <v>0</v>
      </c>
      <c r="T29" s="60">
        <f>'Indicator Data'!I32/'Indicator Data'!$BD32</f>
        <v>0</v>
      </c>
      <c r="U29" s="60">
        <f>'Indicator Data'!J32/'Indicator Data'!$BD32</f>
        <v>8.3163703084709086E-3</v>
      </c>
      <c r="V29" s="59">
        <f t="shared" si="3"/>
        <v>5.0999999999999996</v>
      </c>
      <c r="W29" s="59">
        <f t="shared" si="4"/>
        <v>0</v>
      </c>
      <c r="X29" s="59">
        <f t="shared" si="5"/>
        <v>2.9</v>
      </c>
      <c r="Y29" s="59">
        <f t="shared" si="6"/>
        <v>1.1000000000000001</v>
      </c>
      <c r="Z29" s="59">
        <f t="shared" si="7"/>
        <v>0</v>
      </c>
      <c r="AA29" s="59">
        <f t="shared" si="8"/>
        <v>0</v>
      </c>
      <c r="AB29" s="59">
        <f t="shared" si="9"/>
        <v>0</v>
      </c>
      <c r="AC29" s="59">
        <f t="shared" si="10"/>
        <v>0</v>
      </c>
      <c r="AD29" s="59">
        <f t="shared" si="11"/>
        <v>0</v>
      </c>
      <c r="AE29" s="59">
        <f t="shared" si="12"/>
        <v>0</v>
      </c>
      <c r="AF29" s="59">
        <f t="shared" si="13"/>
        <v>2.8</v>
      </c>
      <c r="AG29" s="59">
        <f>ROUND(IF('Indicator Data'!K32=0,0,IF('Indicator Data'!K32&gt;AG$194,10,IF('Indicator Data'!K32&lt;AG$195,0,10-(AG$194-'Indicator Data'!K32)/(AG$194-AG$195)*10))),1)</f>
        <v>6.1</v>
      </c>
      <c r="AH29" s="59">
        <f t="shared" si="14"/>
        <v>6.4</v>
      </c>
      <c r="AI29" s="59">
        <f t="shared" si="15"/>
        <v>0.1</v>
      </c>
      <c r="AJ29" s="59">
        <f t="shared" si="16"/>
        <v>0</v>
      </c>
      <c r="AK29" s="59">
        <f t="shared" si="17"/>
        <v>0</v>
      </c>
      <c r="AL29" s="59">
        <f t="shared" si="18"/>
        <v>0</v>
      </c>
      <c r="AM29" s="59">
        <f t="shared" si="19"/>
        <v>0</v>
      </c>
      <c r="AN29" s="59">
        <f t="shared" si="20"/>
        <v>7.9</v>
      </c>
      <c r="AO29" s="61">
        <f t="shared" si="21"/>
        <v>4</v>
      </c>
      <c r="AP29" s="193">
        <f t="shared" si="22"/>
        <v>3.7</v>
      </c>
      <c r="AQ29" s="193">
        <f t="shared" si="23"/>
        <v>0</v>
      </c>
      <c r="AR29" s="61">
        <f t="shared" si="24"/>
        <v>0</v>
      </c>
      <c r="AS29" s="59">
        <f t="shared" si="25"/>
        <v>7</v>
      </c>
      <c r="AT29" s="59">
        <f>IF('Indicator Data'!L32="No data","x",IF('Indicator Data'!BE32&lt;1000,"x",ROUND((IF('Indicator Data'!L32&gt;AT$194,10,IF('Indicator Data'!L32&lt;AT$195,0,10-(AT$194-'Indicator Data'!L32)/(AT$194-AT$195)*10))),1)))</f>
        <v>3</v>
      </c>
      <c r="AU29" s="61">
        <f t="shared" si="26"/>
        <v>5</v>
      </c>
      <c r="AV29" s="62">
        <f t="shared" si="27"/>
        <v>2.8</v>
      </c>
      <c r="AW29" s="59">
        <f>ROUND(IF('Indicator Data'!M32=0,0,IF('Indicator Data'!M32&gt;AW$194,10,IF('Indicator Data'!M32&lt;AW$195,0,10-(AW$194-'Indicator Data'!M32)/(AW$194-AW$195)*10))),1)</f>
        <v>8.8000000000000007</v>
      </c>
      <c r="AX29" s="59">
        <f>ROUND(IF('Indicator Data'!N32=0,0,IF(LOG('Indicator Data'!N32)&gt;LOG(AX$194),10,IF(LOG('Indicator Data'!N32)&lt;LOG(AX$195),0,10-(LOG(AX$194)-LOG('Indicator Data'!N32))/(LOG(AX$194)-LOG(AX$195))*10))),1)</f>
        <v>9.5</v>
      </c>
      <c r="AY29" s="61">
        <f t="shared" si="28"/>
        <v>9.1999999999999993</v>
      </c>
      <c r="AZ29" s="59">
        <f>'Indicator Data'!O32</f>
        <v>0</v>
      </c>
      <c r="BA29" s="59">
        <f>'Indicator Data'!P32</f>
        <v>0</v>
      </c>
      <c r="BB29" s="61">
        <f t="shared" si="29"/>
        <v>0</v>
      </c>
      <c r="BC29" s="62">
        <f t="shared" si="30"/>
        <v>6.4</v>
      </c>
      <c r="BD29" s="62">
        <v>6.1</v>
      </c>
      <c r="BE29" s="16"/>
      <c r="BF29" s="108"/>
    </row>
    <row r="30" spans="1:58" s="4" customFormat="1" x14ac:dyDescent="0.25">
      <c r="A30" s="131" t="s">
        <v>842</v>
      </c>
      <c r="B30" s="63" t="s">
        <v>58</v>
      </c>
      <c r="C30" s="59">
        <f>ROUND(IF('Indicator Data'!C33=0,0.1,IF(LOG('Indicator Data'!C33)&gt;C$194,10,IF(LOG('Indicator Data'!C33)&lt;C$195,0,10-(C$194-LOG('Indicator Data'!C33))/(C$194-C$195)*10))),1)</f>
        <v>0.1</v>
      </c>
      <c r="D30" s="59">
        <f>ROUND(IF('Indicator Data'!D33=0,0.1,IF(LOG('Indicator Data'!D33)&gt;D$194,10,IF(LOG('Indicator Data'!D33)&lt;D$195,0,10-(D$194-LOG('Indicator Data'!D33))/(D$194-D$195)*10))),1)</f>
        <v>0.1</v>
      </c>
      <c r="E30" s="59">
        <f t="shared" si="0"/>
        <v>0.1</v>
      </c>
      <c r="F30" s="59">
        <f>ROUND(IF('Indicator Data'!E33="No data",0.1,IF('Indicator Data'!E33=0,0,IF(LOG('Indicator Data'!E33)&gt;F$194,10,IF(LOG('Indicator Data'!E33)&lt;F$195,0,10-(F$194-LOG('Indicator Data'!E33))/(F$194-F$195)*10)))),1)</f>
        <v>0.1</v>
      </c>
      <c r="G30" s="59">
        <f>ROUND(IF('Indicator Data'!F33=0,0,IF(LOG('Indicator Data'!F33)&gt;G$194,10,IF(LOG('Indicator Data'!F33)&lt;G$195,0,10-(G$194-LOG('Indicator Data'!F33))/(G$194-G$195)*10))),1)</f>
        <v>0</v>
      </c>
      <c r="H30" s="59">
        <f>ROUND(IF('Indicator Data'!G33=0,0,IF(LOG('Indicator Data'!G33)&gt;H$194,10,IF(LOG('Indicator Data'!G33)&lt;H$195,0,10-(H$194-LOG('Indicator Data'!G33))/(H$194-H$195)*10))),1)</f>
        <v>0</v>
      </c>
      <c r="I30" s="59">
        <f>ROUND(IF('Indicator Data'!H33=0,0,IF(LOG('Indicator Data'!H33)&gt;I$194,10,IF(LOG('Indicator Data'!H33)&lt;I$195,0,10-(I$194-LOG('Indicator Data'!H33))/(I$194-I$195)*10))),1)</f>
        <v>0</v>
      </c>
      <c r="J30" s="59">
        <f t="shared" si="1"/>
        <v>0</v>
      </c>
      <c r="K30" s="59">
        <f>ROUND(IF('Indicator Data'!I33=0,0,IF(LOG('Indicator Data'!I33)&gt;K$194,10,IF(LOG('Indicator Data'!I33)&lt;K$195,0,10-(K$194-LOG('Indicator Data'!I33))/(K$194-K$195)*10))),1)</f>
        <v>0</v>
      </c>
      <c r="L30" s="59">
        <f t="shared" si="2"/>
        <v>0</v>
      </c>
      <c r="M30" s="59">
        <f>ROUND(IF('Indicator Data'!J33=0,0,IF(LOG('Indicator Data'!J33)&gt;M$194,10,IF(LOG('Indicator Data'!J33)&lt;M$195,0,10-(M$194-LOG('Indicator Data'!J33))/(M$194-M$195)*10))),1)</f>
        <v>5.2</v>
      </c>
      <c r="N30" s="60">
        <f>'Indicator Data'!C33/'Indicator Data'!$BD33</f>
        <v>0</v>
      </c>
      <c r="O30" s="60">
        <f>'Indicator Data'!D33/'Indicator Data'!$BD33</f>
        <v>0</v>
      </c>
      <c r="P30" s="60">
        <f>IF(F30=0.1,0,'Indicator Data'!E33/'Indicator Data'!$BD33)</f>
        <v>0</v>
      </c>
      <c r="Q30" s="60">
        <f>'Indicator Data'!F33/'Indicator Data'!$BD33</f>
        <v>0</v>
      </c>
      <c r="R30" s="60">
        <f>'Indicator Data'!G33/'Indicator Data'!$BD33</f>
        <v>0</v>
      </c>
      <c r="S30" s="60">
        <f>'Indicator Data'!H33/'Indicator Data'!$BD33</f>
        <v>0</v>
      </c>
      <c r="T30" s="60">
        <f>'Indicator Data'!I33/'Indicator Data'!$BD33</f>
        <v>0</v>
      </c>
      <c r="U30" s="60">
        <f>'Indicator Data'!J33/'Indicator Data'!$BD33</f>
        <v>2.3326308496203702E-3</v>
      </c>
      <c r="V30" s="59">
        <f t="shared" si="3"/>
        <v>0</v>
      </c>
      <c r="W30" s="59">
        <f t="shared" si="4"/>
        <v>0</v>
      </c>
      <c r="X30" s="59">
        <f t="shared" si="5"/>
        <v>0</v>
      </c>
      <c r="Y30" s="59">
        <f t="shared" si="6"/>
        <v>0.1</v>
      </c>
      <c r="Z30" s="59">
        <f t="shared" si="7"/>
        <v>0</v>
      </c>
      <c r="AA30" s="59">
        <f t="shared" si="8"/>
        <v>0</v>
      </c>
      <c r="AB30" s="59">
        <f t="shared" si="9"/>
        <v>0</v>
      </c>
      <c r="AC30" s="59">
        <f t="shared" si="10"/>
        <v>0</v>
      </c>
      <c r="AD30" s="59">
        <f t="shared" si="11"/>
        <v>0</v>
      </c>
      <c r="AE30" s="59">
        <f t="shared" si="12"/>
        <v>0</v>
      </c>
      <c r="AF30" s="59">
        <f t="shared" si="13"/>
        <v>0.8</v>
      </c>
      <c r="AG30" s="59">
        <f>ROUND(IF('Indicator Data'!K33=0,0,IF('Indicator Data'!K33&gt;AG$194,10,IF('Indicator Data'!K33&lt;AG$195,0,10-(AG$194-'Indicator Data'!K33)/(AG$194-AG$195)*10))),1)</f>
        <v>3</v>
      </c>
      <c r="AH30" s="59">
        <f t="shared" si="14"/>
        <v>0.1</v>
      </c>
      <c r="AI30" s="59">
        <f t="shared" si="15"/>
        <v>0.1</v>
      </c>
      <c r="AJ30" s="59">
        <f t="shared" si="16"/>
        <v>0</v>
      </c>
      <c r="AK30" s="59">
        <f t="shared" si="17"/>
        <v>0</v>
      </c>
      <c r="AL30" s="59">
        <f t="shared" si="18"/>
        <v>0</v>
      </c>
      <c r="AM30" s="59">
        <f t="shared" si="19"/>
        <v>0</v>
      </c>
      <c r="AN30" s="59">
        <f t="shared" si="20"/>
        <v>3.3</v>
      </c>
      <c r="AO30" s="61">
        <f t="shared" si="21"/>
        <v>0.1</v>
      </c>
      <c r="AP30" s="193">
        <f t="shared" si="22"/>
        <v>0.1</v>
      </c>
      <c r="AQ30" s="193">
        <f t="shared" si="23"/>
        <v>0</v>
      </c>
      <c r="AR30" s="61">
        <f t="shared" si="24"/>
        <v>0</v>
      </c>
      <c r="AS30" s="59">
        <f t="shared" si="25"/>
        <v>3.2</v>
      </c>
      <c r="AT30" s="59">
        <f>IF('Indicator Data'!L33="No data","x",IF('Indicator Data'!BE33&lt;1000,"x",ROUND((IF('Indicator Data'!L33&gt;AT$194,10,IF('Indicator Data'!L33&lt;AT$195,0,10-(AT$194-'Indicator Data'!L33)/(AT$194-AT$195)*10))),1)))</f>
        <v>10</v>
      </c>
      <c r="AU30" s="61">
        <f t="shared" si="26"/>
        <v>6.6</v>
      </c>
      <c r="AV30" s="62">
        <f t="shared" si="27"/>
        <v>1.9</v>
      </c>
      <c r="AW30" s="59">
        <f>ROUND(IF('Indicator Data'!M33=0,0,IF('Indicator Data'!M33&gt;AW$194,10,IF('Indicator Data'!M33&lt;AW$195,0,10-(AW$194-'Indicator Data'!M33)/(AW$194-AW$195)*10))),1)</f>
        <v>0.1</v>
      </c>
      <c r="AX30" s="59">
        <f>ROUND(IF('Indicator Data'!N33=0,0,IF(LOG('Indicator Data'!N33)&gt;LOG(AX$194),10,IF(LOG('Indicator Data'!N33)&lt;LOG(AX$195),0,10-(LOG(AX$194)-LOG('Indicator Data'!N33))/(LOG(AX$194)-LOG(AX$195))*10))),1)</f>
        <v>0</v>
      </c>
      <c r="AY30" s="61">
        <f t="shared" si="28"/>
        <v>0.1</v>
      </c>
      <c r="AZ30" s="59">
        <f>'Indicator Data'!O33</f>
        <v>0</v>
      </c>
      <c r="BA30" s="59">
        <f>'Indicator Data'!P33</f>
        <v>0</v>
      </c>
      <c r="BB30" s="61">
        <f t="shared" si="29"/>
        <v>0</v>
      </c>
      <c r="BC30" s="62">
        <f t="shared" si="30"/>
        <v>0.1</v>
      </c>
      <c r="BD30" s="62">
        <v>4.3</v>
      </c>
      <c r="BE30" s="16"/>
      <c r="BF30" s="108"/>
    </row>
    <row r="31" spans="1:58" s="4" customFormat="1" x14ac:dyDescent="0.25">
      <c r="A31" s="131" t="s">
        <v>53</v>
      </c>
      <c r="B31" s="63" t="s">
        <v>52</v>
      </c>
      <c r="C31" s="59">
        <f>ROUND(IF('Indicator Data'!C34=0,0.1,IF(LOG('Indicator Data'!C34)&gt;C$194,10,IF(LOG('Indicator Data'!C34)&lt;C$195,0,10-(C$194-LOG('Indicator Data'!C34))/(C$194-C$195)*10))),1)</f>
        <v>0.1</v>
      </c>
      <c r="D31" s="59">
        <f>ROUND(IF('Indicator Data'!D34=0,0.1,IF(LOG('Indicator Data'!D34)&gt;D$194,10,IF(LOG('Indicator Data'!D34)&lt;D$195,0,10-(D$194-LOG('Indicator Data'!D34))/(D$194-D$195)*10))),1)</f>
        <v>0.1</v>
      </c>
      <c r="E31" s="59">
        <f t="shared" si="0"/>
        <v>0.1</v>
      </c>
      <c r="F31" s="59">
        <f>ROUND(IF('Indicator Data'!E34="No data",0.1,IF('Indicator Data'!E34=0,0,IF(LOG('Indicator Data'!E34)&gt;F$194,10,IF(LOG('Indicator Data'!E34)&lt;F$195,0,10-(F$194-LOG('Indicator Data'!E34))/(F$194-F$195)*10)))),1)</f>
        <v>8.6999999999999993</v>
      </c>
      <c r="G31" s="59">
        <f>ROUND(IF('Indicator Data'!F34=0,0,IF(LOG('Indicator Data'!F34)&gt;G$194,10,IF(LOG('Indicator Data'!F34)&lt;G$195,0,10-(G$194-LOG('Indicator Data'!F34))/(G$194-G$195)*10))),1)</f>
        <v>5.0999999999999996</v>
      </c>
      <c r="H31" s="59">
        <f>ROUND(IF('Indicator Data'!G34=0,0,IF(LOG('Indicator Data'!G34)&gt;H$194,10,IF(LOG('Indicator Data'!G34)&lt;H$195,0,10-(H$194-LOG('Indicator Data'!G34))/(H$194-H$195)*10))),1)</f>
        <v>6.3</v>
      </c>
      <c r="I31" s="59">
        <f>ROUND(IF('Indicator Data'!H34=0,0,IF(LOG('Indicator Data'!H34)&gt;I$194,10,IF(LOG('Indicator Data'!H34)&lt;I$195,0,10-(I$194-LOG('Indicator Data'!H34))/(I$194-I$195)*10))),1)</f>
        <v>6.8</v>
      </c>
      <c r="J31" s="59">
        <f t="shared" si="1"/>
        <v>6.6</v>
      </c>
      <c r="K31" s="59">
        <f>ROUND(IF('Indicator Data'!I34=0,0,IF(LOG('Indicator Data'!I34)&gt;K$194,10,IF(LOG('Indicator Data'!I34)&lt;K$195,0,10-(K$194-LOG('Indicator Data'!I34))/(K$194-K$195)*10))),1)</f>
        <v>5.9</v>
      </c>
      <c r="L31" s="59">
        <f t="shared" si="2"/>
        <v>6.3</v>
      </c>
      <c r="M31" s="59">
        <f>ROUND(IF('Indicator Data'!J34=0,0,IF(LOG('Indicator Data'!J34)&gt;M$194,10,IF(LOG('Indicator Data'!J34)&lt;M$195,0,10-(M$194-LOG('Indicator Data'!J34))/(M$194-M$195)*10))),1)</f>
        <v>10</v>
      </c>
      <c r="N31" s="60">
        <f>'Indicator Data'!C34/'Indicator Data'!$BD34</f>
        <v>0</v>
      </c>
      <c r="O31" s="60">
        <f>'Indicator Data'!D34/'Indicator Data'!$BD34</f>
        <v>0</v>
      </c>
      <c r="P31" s="60">
        <f>IF(F31=0.1,0,'Indicator Data'!E34/'Indicator Data'!$BD34)</f>
        <v>1.974138109521921E-2</v>
      </c>
      <c r="Q31" s="60">
        <f>'Indicator Data'!F34/'Indicator Data'!$BD34</f>
        <v>7.2898336566889327E-7</v>
      </c>
      <c r="R31" s="60">
        <f>'Indicator Data'!G34/'Indicator Data'!$BD34</f>
        <v>2.1198471650927171E-3</v>
      </c>
      <c r="S31" s="60">
        <f>'Indicator Data'!H34/'Indicator Data'!$BD34</f>
        <v>3.6015159132429862E-5</v>
      </c>
      <c r="T31" s="60">
        <f>'Indicator Data'!I34/'Indicator Data'!$BD34</f>
        <v>5.6857380622421809E-4</v>
      </c>
      <c r="U31" s="60">
        <f>'Indicator Data'!J34/'Indicator Data'!$BD34</f>
        <v>1.7968529225936423E-2</v>
      </c>
      <c r="V31" s="59">
        <f t="shared" si="3"/>
        <v>0</v>
      </c>
      <c r="W31" s="59">
        <f t="shared" si="4"/>
        <v>0</v>
      </c>
      <c r="X31" s="59">
        <f t="shared" si="5"/>
        <v>0</v>
      </c>
      <c r="Y31" s="59">
        <f t="shared" si="6"/>
        <v>10</v>
      </c>
      <c r="Z31" s="59">
        <f t="shared" si="7"/>
        <v>5.3</v>
      </c>
      <c r="AA31" s="59">
        <f t="shared" si="8"/>
        <v>1.2</v>
      </c>
      <c r="AB31" s="59">
        <f t="shared" si="9"/>
        <v>0.1</v>
      </c>
      <c r="AC31" s="59">
        <f t="shared" si="10"/>
        <v>0.7</v>
      </c>
      <c r="AD31" s="59">
        <f t="shared" si="11"/>
        <v>0.6</v>
      </c>
      <c r="AE31" s="59">
        <f t="shared" si="12"/>
        <v>0.7</v>
      </c>
      <c r="AF31" s="59">
        <f t="shared" si="13"/>
        <v>6</v>
      </c>
      <c r="AG31" s="59">
        <f>ROUND(IF('Indicator Data'!K34=0,0,IF('Indicator Data'!K34&gt;AG$194,10,IF('Indicator Data'!K34&lt;AG$195,0,10-(AG$194-'Indicator Data'!K34)/(AG$194-AG$195)*10))),1)</f>
        <v>6.1</v>
      </c>
      <c r="AH31" s="59">
        <f t="shared" si="14"/>
        <v>0.1</v>
      </c>
      <c r="AI31" s="59">
        <f t="shared" si="15"/>
        <v>0.1</v>
      </c>
      <c r="AJ31" s="59">
        <f t="shared" si="16"/>
        <v>3.8</v>
      </c>
      <c r="AK31" s="59">
        <f t="shared" si="17"/>
        <v>3.5</v>
      </c>
      <c r="AL31" s="59">
        <f t="shared" si="18"/>
        <v>3.7</v>
      </c>
      <c r="AM31" s="59">
        <f t="shared" si="19"/>
        <v>3.3</v>
      </c>
      <c r="AN31" s="59">
        <f t="shared" si="20"/>
        <v>8.6999999999999993</v>
      </c>
      <c r="AO31" s="61">
        <f t="shared" si="21"/>
        <v>0.1</v>
      </c>
      <c r="AP31" s="193">
        <f t="shared" si="22"/>
        <v>9.5</v>
      </c>
      <c r="AQ31" s="193">
        <f t="shared" si="23"/>
        <v>5.2</v>
      </c>
      <c r="AR31" s="61">
        <f t="shared" si="24"/>
        <v>4</v>
      </c>
      <c r="AS31" s="59">
        <f t="shared" si="25"/>
        <v>7.4</v>
      </c>
      <c r="AT31" s="59">
        <f>IF('Indicator Data'!L34="No data","x",IF('Indicator Data'!BE34&lt;1000,"x",ROUND((IF('Indicator Data'!L34&gt;AT$194,10,IF('Indicator Data'!L34&lt;AT$195,0,10-(AT$194-'Indicator Data'!L34)/(AT$194-AT$195)*10))),1)))</f>
        <v>2</v>
      </c>
      <c r="AU31" s="61">
        <f t="shared" si="26"/>
        <v>4.7</v>
      </c>
      <c r="AV31" s="62">
        <f t="shared" si="27"/>
        <v>5.7</v>
      </c>
      <c r="AW31" s="59">
        <f>ROUND(IF('Indicator Data'!M34=0,0,IF('Indicator Data'!M34&gt;AW$194,10,IF('Indicator Data'!M34&lt;AW$195,0,10-(AW$194-'Indicator Data'!M34)/(AW$194-AW$195)*10))),1)</f>
        <v>4.3</v>
      </c>
      <c r="AX31" s="59">
        <f>ROUND(IF('Indicator Data'!N34=0,0,IF(LOG('Indicator Data'!N34)&gt;LOG(AX$194),10,IF(LOG('Indicator Data'!N34)&lt;LOG(AX$195),0,10-(LOG(AX$194)-LOG('Indicator Data'!N34))/(LOG(AX$194)-LOG(AX$195))*10))),1)</f>
        <v>4.3</v>
      </c>
      <c r="AY31" s="61">
        <f t="shared" si="28"/>
        <v>4.3</v>
      </c>
      <c r="AZ31" s="59">
        <f>'Indicator Data'!O34</f>
        <v>0</v>
      </c>
      <c r="BA31" s="59">
        <f>'Indicator Data'!P34</f>
        <v>0</v>
      </c>
      <c r="BB31" s="61">
        <f t="shared" si="29"/>
        <v>0</v>
      </c>
      <c r="BC31" s="62">
        <f t="shared" si="30"/>
        <v>3</v>
      </c>
      <c r="BD31" s="62">
        <v>6.3</v>
      </c>
      <c r="BE31" s="16"/>
      <c r="BF31" s="108"/>
    </row>
    <row r="32" spans="1:58" s="4" customFormat="1" x14ac:dyDescent="0.25">
      <c r="A32" s="131" t="s">
        <v>55</v>
      </c>
      <c r="B32" s="63" t="s">
        <v>54</v>
      </c>
      <c r="C32" s="59">
        <f>ROUND(IF('Indicator Data'!C35=0,0.1,IF(LOG('Indicator Data'!C35)&gt;C$194,10,IF(LOG('Indicator Data'!C35)&lt;C$195,0,10-(C$194-LOG('Indicator Data'!C35))/(C$194-C$195)*10))),1)</f>
        <v>2.4</v>
      </c>
      <c r="D32" s="59">
        <f>ROUND(IF('Indicator Data'!D35=0,0.1,IF(LOG('Indicator Data'!D35)&gt;D$194,10,IF(LOG('Indicator Data'!D35)&lt;D$195,0,10-(D$194-LOG('Indicator Data'!D35))/(D$194-D$195)*10))),1)</f>
        <v>0.1</v>
      </c>
      <c r="E32" s="59">
        <f t="shared" si="0"/>
        <v>1.3</v>
      </c>
      <c r="F32" s="59">
        <f>ROUND(IF('Indicator Data'!E35="No data",0.1,IF('Indicator Data'!E35=0,0,IF(LOG('Indicator Data'!E35)&gt;F$194,10,IF(LOG('Indicator Data'!E35)&lt;F$195,0,10-(F$194-LOG('Indicator Data'!E35))/(F$194-F$195)*10)))),1)</f>
        <v>7.7</v>
      </c>
      <c r="G32" s="59">
        <f>ROUND(IF('Indicator Data'!F35=0,0,IF(LOG('Indicator Data'!F35)&gt;G$194,10,IF(LOG('Indicator Data'!F35)&lt;G$195,0,10-(G$194-LOG('Indicator Data'!F35))/(G$194-G$195)*10))),1)</f>
        <v>0</v>
      </c>
      <c r="H32" s="59">
        <f>ROUND(IF('Indicator Data'!G35=0,0,IF(LOG('Indicator Data'!G35)&gt;H$194,10,IF(LOG('Indicator Data'!G35)&lt;H$195,0,10-(H$194-LOG('Indicator Data'!G35))/(H$194-H$195)*10))),1)</f>
        <v>0</v>
      </c>
      <c r="I32" s="59">
        <f>ROUND(IF('Indicator Data'!H35=0,0,IF(LOG('Indicator Data'!H35)&gt;I$194,10,IF(LOG('Indicator Data'!H35)&lt;I$195,0,10-(I$194-LOG('Indicator Data'!H35))/(I$194-I$195)*10))),1)</f>
        <v>0</v>
      </c>
      <c r="J32" s="59">
        <f t="shared" si="1"/>
        <v>0</v>
      </c>
      <c r="K32" s="59">
        <f>ROUND(IF('Indicator Data'!I35=0,0,IF(LOG('Indicator Data'!I35)&gt;K$194,10,IF(LOG('Indicator Data'!I35)&lt;K$195,0,10-(K$194-LOG('Indicator Data'!I35))/(K$194-K$195)*10))),1)</f>
        <v>0</v>
      </c>
      <c r="L32" s="59">
        <f t="shared" si="2"/>
        <v>0</v>
      </c>
      <c r="M32" s="59">
        <f>ROUND(IF('Indicator Data'!J35=0,0,IF(LOG('Indicator Data'!J35)&gt;M$194,10,IF(LOG('Indicator Data'!J35)&lt;M$195,0,10-(M$194-LOG('Indicator Data'!J35))/(M$194-M$195)*10))),1)</f>
        <v>7</v>
      </c>
      <c r="N32" s="60">
        <f>'Indicator Data'!C35/'Indicator Data'!$BD35</f>
        <v>3.9021641353033527E-6</v>
      </c>
      <c r="O32" s="60">
        <f>'Indicator Data'!D35/'Indicator Data'!$BD35</f>
        <v>0</v>
      </c>
      <c r="P32" s="60">
        <f>IF(F32=0.1,0,'Indicator Data'!E35/'Indicator Data'!$BD35)</f>
        <v>5.2267736245426291E-3</v>
      </c>
      <c r="Q32" s="60">
        <f>'Indicator Data'!F35/'Indicator Data'!$BD35</f>
        <v>0</v>
      </c>
      <c r="R32" s="60">
        <f>'Indicator Data'!G35/'Indicator Data'!$BD35</f>
        <v>0</v>
      </c>
      <c r="S32" s="60">
        <f>'Indicator Data'!H35/'Indicator Data'!$BD35</f>
        <v>0</v>
      </c>
      <c r="T32" s="60">
        <f>'Indicator Data'!I35/'Indicator Data'!$BD35</f>
        <v>0</v>
      </c>
      <c r="U32" s="60">
        <f>'Indicator Data'!J35/'Indicator Data'!$BD35</f>
        <v>2.5828797116020027E-4</v>
      </c>
      <c r="V32" s="59">
        <f t="shared" si="3"/>
        <v>0</v>
      </c>
      <c r="W32" s="59">
        <f t="shared" si="4"/>
        <v>0</v>
      </c>
      <c r="X32" s="59">
        <f t="shared" si="5"/>
        <v>0</v>
      </c>
      <c r="Y32" s="59">
        <f t="shared" si="6"/>
        <v>3.5</v>
      </c>
      <c r="Z32" s="59">
        <f t="shared" si="7"/>
        <v>0</v>
      </c>
      <c r="AA32" s="59">
        <f t="shared" si="8"/>
        <v>0</v>
      </c>
      <c r="AB32" s="59">
        <f t="shared" si="9"/>
        <v>0</v>
      </c>
      <c r="AC32" s="59">
        <f t="shared" si="10"/>
        <v>0</v>
      </c>
      <c r="AD32" s="59">
        <f t="shared" si="11"/>
        <v>0</v>
      </c>
      <c r="AE32" s="59">
        <f t="shared" si="12"/>
        <v>0</v>
      </c>
      <c r="AF32" s="59">
        <f t="shared" si="13"/>
        <v>0.1</v>
      </c>
      <c r="AG32" s="59">
        <f>ROUND(IF('Indicator Data'!K35=0,0,IF('Indicator Data'!K35&gt;AG$194,10,IF('Indicator Data'!K35&lt;AG$195,0,10-(AG$194-'Indicator Data'!K35)/(AG$194-AG$195)*10))),1)</f>
        <v>4</v>
      </c>
      <c r="AH32" s="59">
        <f t="shared" si="14"/>
        <v>1.2</v>
      </c>
      <c r="AI32" s="59">
        <f t="shared" si="15"/>
        <v>0.1</v>
      </c>
      <c r="AJ32" s="59">
        <f t="shared" si="16"/>
        <v>0</v>
      </c>
      <c r="AK32" s="59">
        <f t="shared" si="17"/>
        <v>0</v>
      </c>
      <c r="AL32" s="59">
        <f t="shared" si="18"/>
        <v>0</v>
      </c>
      <c r="AM32" s="59">
        <f t="shared" si="19"/>
        <v>0</v>
      </c>
      <c r="AN32" s="59">
        <f t="shared" si="20"/>
        <v>4.4000000000000004</v>
      </c>
      <c r="AO32" s="61">
        <f t="shared" si="21"/>
        <v>0.7</v>
      </c>
      <c r="AP32" s="193">
        <f t="shared" si="22"/>
        <v>6</v>
      </c>
      <c r="AQ32" s="193">
        <f t="shared" si="23"/>
        <v>0</v>
      </c>
      <c r="AR32" s="61">
        <f t="shared" si="24"/>
        <v>0</v>
      </c>
      <c r="AS32" s="59">
        <f t="shared" si="25"/>
        <v>4.2</v>
      </c>
      <c r="AT32" s="59">
        <f>IF('Indicator Data'!L35="No data","x",IF('Indicator Data'!BE35&lt;1000,"x",ROUND((IF('Indicator Data'!L35&gt;AT$194,10,IF('Indicator Data'!L35&lt;AT$195,0,10-(AT$194-'Indicator Data'!L35)/(AT$194-AT$195)*10))),1)))</f>
        <v>2</v>
      </c>
      <c r="AU32" s="61">
        <f t="shared" si="26"/>
        <v>3.1</v>
      </c>
      <c r="AV32" s="62">
        <f t="shared" si="27"/>
        <v>2.2999999999999998</v>
      </c>
      <c r="AW32" s="59">
        <f>ROUND(IF('Indicator Data'!M35=0,0,IF('Indicator Data'!M35&gt;AW$194,10,IF('Indicator Data'!M35&lt;AW$195,0,10-(AW$194-'Indicator Data'!M35)/(AW$194-AW$195)*10))),1)</f>
        <v>9.9</v>
      </c>
      <c r="AX32" s="59">
        <f>ROUND(IF('Indicator Data'!N35=0,0,IF(LOG('Indicator Data'!N35)&gt;LOG(AX$194),10,IF(LOG('Indicator Data'!N35)&lt;LOG(AX$195),0,10-(LOG(AX$194)-LOG('Indicator Data'!N35))/(LOG(AX$194)-LOG(AX$195))*10))),1)</f>
        <v>9.4</v>
      </c>
      <c r="AY32" s="61">
        <f t="shared" si="28"/>
        <v>9.6999999999999993</v>
      </c>
      <c r="AZ32" s="59">
        <f>'Indicator Data'!O35</f>
        <v>0</v>
      </c>
      <c r="BA32" s="59">
        <f>'Indicator Data'!P35</f>
        <v>0</v>
      </c>
      <c r="BB32" s="61">
        <f t="shared" si="29"/>
        <v>0</v>
      </c>
      <c r="BC32" s="62">
        <f t="shared" si="30"/>
        <v>6.8</v>
      </c>
      <c r="BD32" s="62">
        <v>7</v>
      </c>
      <c r="BE32" s="16"/>
      <c r="BF32" s="108"/>
    </row>
    <row r="33" spans="1:58" s="4" customFormat="1" x14ac:dyDescent="0.25">
      <c r="A33" s="131" t="s">
        <v>57</v>
      </c>
      <c r="B33" s="63" t="s">
        <v>56</v>
      </c>
      <c r="C33" s="59">
        <f>ROUND(IF('Indicator Data'!C36=0,0.1,IF(LOG('Indicator Data'!C36)&gt;C$194,10,IF(LOG('Indicator Data'!C36)&lt;C$195,0,10-(C$194-LOG('Indicator Data'!C36))/(C$194-C$195)*10))),1)</f>
        <v>8.6</v>
      </c>
      <c r="D33" s="59">
        <f>ROUND(IF('Indicator Data'!D36=0,0.1,IF(LOG('Indicator Data'!D36)&gt;D$194,10,IF(LOG('Indicator Data'!D36)&lt;D$195,0,10-(D$194-LOG('Indicator Data'!D36))/(D$194-D$195)*10))),1)</f>
        <v>3.3</v>
      </c>
      <c r="E33" s="59">
        <f t="shared" si="0"/>
        <v>6.7</v>
      </c>
      <c r="F33" s="59">
        <f>ROUND(IF('Indicator Data'!E36="No data",0.1,IF('Indicator Data'!E36=0,0,IF(LOG('Indicator Data'!E36)&gt;F$194,10,IF(LOG('Indicator Data'!E36)&lt;F$195,0,10-(F$194-LOG('Indicator Data'!E36))/(F$194-F$195)*10)))),1)</f>
        <v>7.4</v>
      </c>
      <c r="G33" s="59">
        <f>ROUND(IF('Indicator Data'!F36=0,0,IF(LOG('Indicator Data'!F36)&gt;G$194,10,IF(LOG('Indicator Data'!F36)&lt;G$195,0,10-(G$194-LOG('Indicator Data'!F36))/(G$194-G$195)*10))),1)</f>
        <v>6.9</v>
      </c>
      <c r="H33" s="59">
        <f>ROUND(IF('Indicator Data'!G36=0,0,IF(LOG('Indicator Data'!G36)&gt;H$194,10,IF(LOG('Indicator Data'!G36)&lt;H$195,0,10-(H$194-LOG('Indicator Data'!G36))/(H$194-H$195)*10))),1)</f>
        <v>6</v>
      </c>
      <c r="I33" s="59">
        <f>ROUND(IF('Indicator Data'!H36=0,0,IF(LOG('Indicator Data'!H36)&gt;I$194,10,IF(LOG('Indicator Data'!H36)&lt;I$195,0,10-(I$194-LOG('Indicator Data'!H36))/(I$194-I$195)*10))),1)</f>
        <v>7</v>
      </c>
      <c r="J33" s="59">
        <f t="shared" si="1"/>
        <v>6.5</v>
      </c>
      <c r="K33" s="59">
        <f>ROUND(IF('Indicator Data'!I36=0,0,IF(LOG('Indicator Data'!I36)&gt;K$194,10,IF(LOG('Indicator Data'!I36)&lt;K$195,0,10-(K$194-LOG('Indicator Data'!I36))/(K$194-K$195)*10))),1)</f>
        <v>1.5</v>
      </c>
      <c r="L33" s="59">
        <f t="shared" si="2"/>
        <v>4.5</v>
      </c>
      <c r="M33" s="59">
        <f>ROUND(IF('Indicator Data'!J36=0,0,IF(LOG('Indicator Data'!J36)&gt;M$194,10,IF(LOG('Indicator Data'!J36)&lt;M$195,0,10-(M$194-LOG('Indicator Data'!J36))/(M$194-M$195)*10))),1)</f>
        <v>4.9000000000000004</v>
      </c>
      <c r="N33" s="60">
        <f>'Indicator Data'!C36/'Indicator Data'!$BD36</f>
        <v>7.5541032082914329E-4</v>
      </c>
      <c r="O33" s="60">
        <f>'Indicator Data'!D36/'Indicator Data'!$BD36</f>
        <v>2.8067506463474672E-6</v>
      </c>
      <c r="P33" s="60">
        <f>IF(F33=0.1,0,'Indicator Data'!E36/'Indicator Data'!$BD36)</f>
        <v>2.7218670537930549E-3</v>
      </c>
      <c r="Q33" s="60">
        <f>'Indicator Data'!F36/'Indicator Data'!$BD36</f>
        <v>4.1333228250951226E-6</v>
      </c>
      <c r="R33" s="60">
        <f>'Indicator Data'!G36/'Indicator Data'!$BD36</f>
        <v>6.8706731123157022E-4</v>
      </c>
      <c r="S33" s="60">
        <f>'Indicator Data'!H36/'Indicator Data'!$BD36</f>
        <v>2.0946794165735563E-5</v>
      </c>
      <c r="T33" s="60">
        <f>'Indicator Data'!I36/'Indicator Data'!$BD36</f>
        <v>1.5969020602417201E-6</v>
      </c>
      <c r="U33" s="60">
        <f>'Indicator Data'!J36/'Indicator Data'!$BD36</f>
        <v>2.5947089460169518E-5</v>
      </c>
      <c r="V33" s="59">
        <f t="shared" si="3"/>
        <v>3.8</v>
      </c>
      <c r="W33" s="59">
        <f t="shared" si="4"/>
        <v>0</v>
      </c>
      <c r="X33" s="59">
        <f t="shared" si="5"/>
        <v>2.1</v>
      </c>
      <c r="Y33" s="59">
        <f t="shared" si="6"/>
        <v>1.8</v>
      </c>
      <c r="Z33" s="59">
        <f t="shared" si="7"/>
        <v>6.9</v>
      </c>
      <c r="AA33" s="59">
        <f t="shared" si="8"/>
        <v>0.4</v>
      </c>
      <c r="AB33" s="59">
        <f t="shared" si="9"/>
        <v>0</v>
      </c>
      <c r="AC33" s="59">
        <f t="shared" si="10"/>
        <v>0.2</v>
      </c>
      <c r="AD33" s="59">
        <f t="shared" si="11"/>
        <v>0</v>
      </c>
      <c r="AE33" s="59">
        <f t="shared" si="12"/>
        <v>0.1</v>
      </c>
      <c r="AF33" s="59">
        <f t="shared" si="13"/>
        <v>0</v>
      </c>
      <c r="AG33" s="59">
        <f>ROUND(IF('Indicator Data'!K36=0,0,IF('Indicator Data'!K36&gt;AG$194,10,IF('Indicator Data'!K36&lt;AG$195,0,10-(AG$194-'Indicator Data'!K36)/(AG$194-AG$195)*10))),1)</f>
        <v>2</v>
      </c>
      <c r="AH33" s="59">
        <f t="shared" si="14"/>
        <v>6.2</v>
      </c>
      <c r="AI33" s="59">
        <f t="shared" si="15"/>
        <v>1.7</v>
      </c>
      <c r="AJ33" s="59">
        <f t="shared" si="16"/>
        <v>3.2</v>
      </c>
      <c r="AK33" s="59">
        <f t="shared" si="17"/>
        <v>3.5</v>
      </c>
      <c r="AL33" s="59">
        <f t="shared" si="18"/>
        <v>3.4</v>
      </c>
      <c r="AM33" s="59">
        <f t="shared" si="19"/>
        <v>0.8</v>
      </c>
      <c r="AN33" s="59">
        <f t="shared" si="20"/>
        <v>2.8</v>
      </c>
      <c r="AO33" s="61">
        <f t="shared" si="21"/>
        <v>4.8</v>
      </c>
      <c r="AP33" s="193">
        <f t="shared" si="22"/>
        <v>5.2</v>
      </c>
      <c r="AQ33" s="193">
        <f t="shared" si="23"/>
        <v>6.9</v>
      </c>
      <c r="AR33" s="61">
        <f t="shared" si="24"/>
        <v>2.6</v>
      </c>
      <c r="AS33" s="59">
        <f t="shared" si="25"/>
        <v>2.4</v>
      </c>
      <c r="AT33" s="59">
        <f>IF('Indicator Data'!L36="No data","x",IF('Indicator Data'!BE36&lt;1000,"x",ROUND((IF('Indicator Data'!L36&gt;AT$194,10,IF('Indicator Data'!L36&lt;AT$195,0,10-(AT$194-'Indicator Data'!L36)/(AT$194-AT$195)*10))),1)))</f>
        <v>7.1</v>
      </c>
      <c r="AU33" s="61">
        <f t="shared" si="26"/>
        <v>4.8</v>
      </c>
      <c r="AV33" s="62">
        <f t="shared" si="27"/>
        <v>5</v>
      </c>
      <c r="AW33" s="59">
        <f>ROUND(IF('Indicator Data'!M36=0,0,IF('Indicator Data'!M36&gt;AW$194,10,IF('Indicator Data'!M36&lt;AW$195,0,10-(AW$194-'Indicator Data'!M36)/(AW$194-AW$195)*10))),1)</f>
        <v>0.3</v>
      </c>
      <c r="AX33" s="59">
        <f>ROUND(IF('Indicator Data'!N36=0,0,IF(LOG('Indicator Data'!N36)&gt;LOG(AX$194),10,IF(LOG('Indicator Data'!N36)&lt;LOG(AX$195),0,10-(LOG(AX$194)-LOG('Indicator Data'!N36))/(LOG(AX$194)-LOG(AX$195))*10))),1)</f>
        <v>0.9</v>
      </c>
      <c r="AY33" s="61">
        <f t="shared" si="28"/>
        <v>0.6</v>
      </c>
      <c r="AZ33" s="59">
        <f>'Indicator Data'!O36</f>
        <v>0</v>
      </c>
      <c r="BA33" s="59">
        <f>'Indicator Data'!P36</f>
        <v>0</v>
      </c>
      <c r="BB33" s="61">
        <f t="shared" si="29"/>
        <v>0</v>
      </c>
      <c r="BC33" s="62">
        <f t="shared" si="30"/>
        <v>0.4</v>
      </c>
      <c r="BD33" s="62">
        <v>2.4</v>
      </c>
      <c r="BE33" s="16"/>
      <c r="BF33" s="108"/>
    </row>
    <row r="34" spans="1:58" s="4" customFormat="1" x14ac:dyDescent="0.25">
      <c r="A34" s="131" t="s">
        <v>60</v>
      </c>
      <c r="B34" s="63" t="s">
        <v>59</v>
      </c>
      <c r="C34" s="59">
        <f>ROUND(IF('Indicator Data'!C37=0,0.1,IF(LOG('Indicator Data'!C37)&gt;C$194,10,IF(LOG('Indicator Data'!C37)&lt;C$195,0,10-(C$194-LOG('Indicator Data'!C37))/(C$194-C$195)*10))),1)</f>
        <v>1.8</v>
      </c>
      <c r="D34" s="59">
        <f>ROUND(IF('Indicator Data'!D37=0,0.1,IF(LOG('Indicator Data'!D37)&gt;D$194,10,IF(LOG('Indicator Data'!D37)&lt;D$195,0,10-(D$194-LOG('Indicator Data'!D37))/(D$194-D$195)*10))),1)</f>
        <v>0.1</v>
      </c>
      <c r="E34" s="59">
        <f t="shared" si="0"/>
        <v>1</v>
      </c>
      <c r="F34" s="59">
        <f>ROUND(IF('Indicator Data'!E37="No data",0.1,IF('Indicator Data'!E37=0,0,IF(LOG('Indicator Data'!E37)&gt;F$194,10,IF(LOG('Indicator Data'!E37)&lt;F$195,0,10-(F$194-LOG('Indicator Data'!E37))/(F$194-F$195)*10)))),1)</f>
        <v>6.4</v>
      </c>
      <c r="G34" s="59">
        <f>ROUND(IF('Indicator Data'!F37=0,0,IF(LOG('Indicator Data'!F37)&gt;G$194,10,IF(LOG('Indicator Data'!F37)&lt;G$195,0,10-(G$194-LOG('Indicator Data'!F37))/(G$194-G$195)*10))),1)</f>
        <v>0</v>
      </c>
      <c r="H34" s="59">
        <f>ROUND(IF('Indicator Data'!G37=0,0,IF(LOG('Indicator Data'!G37)&gt;H$194,10,IF(LOG('Indicator Data'!G37)&lt;H$195,0,10-(H$194-LOG('Indicator Data'!G37))/(H$194-H$195)*10))),1)</f>
        <v>0</v>
      </c>
      <c r="I34" s="59">
        <f>ROUND(IF('Indicator Data'!H37=0,0,IF(LOG('Indicator Data'!H37)&gt;I$194,10,IF(LOG('Indicator Data'!H37)&lt;I$195,0,10-(I$194-LOG('Indicator Data'!H37))/(I$194-I$195)*10))),1)</f>
        <v>0</v>
      </c>
      <c r="J34" s="59">
        <f t="shared" si="1"/>
        <v>0</v>
      </c>
      <c r="K34" s="59">
        <f>ROUND(IF('Indicator Data'!I37=0,0,IF(LOG('Indicator Data'!I37)&gt;K$194,10,IF(LOG('Indicator Data'!I37)&lt;K$195,0,10-(K$194-LOG('Indicator Data'!I37))/(K$194-K$195)*10))),1)</f>
        <v>0</v>
      </c>
      <c r="L34" s="59">
        <f t="shared" si="2"/>
        <v>0</v>
      </c>
      <c r="M34" s="59">
        <f>ROUND(IF('Indicator Data'!J37=0,0,IF(LOG('Indicator Data'!J37)&gt;M$194,10,IF(LOG('Indicator Data'!J37)&lt;M$195,0,10-(M$194-LOG('Indicator Data'!J37))/(M$194-M$195)*10))),1)</f>
        <v>0</v>
      </c>
      <c r="N34" s="60">
        <f>'Indicator Data'!C37/'Indicator Data'!$BD37</f>
        <v>1.1077009679795959E-5</v>
      </c>
      <c r="O34" s="60">
        <f>'Indicator Data'!D37/'Indicator Data'!$BD37</f>
        <v>0</v>
      </c>
      <c r="P34" s="60">
        <f>IF(F34=0.1,0,'Indicator Data'!E37/'Indicator Data'!$BD37)</f>
        <v>7.6318635697762349E-3</v>
      </c>
      <c r="Q34" s="60">
        <f>'Indicator Data'!F37/'Indicator Data'!$BD37</f>
        <v>0</v>
      </c>
      <c r="R34" s="60">
        <f>'Indicator Data'!G37/'Indicator Data'!$BD37</f>
        <v>0</v>
      </c>
      <c r="S34" s="60">
        <f>'Indicator Data'!H37/'Indicator Data'!$BD37</f>
        <v>0</v>
      </c>
      <c r="T34" s="60">
        <f>'Indicator Data'!I37/'Indicator Data'!$BD37</f>
        <v>0</v>
      </c>
      <c r="U34" s="60">
        <f>'Indicator Data'!J37/'Indicator Data'!$BD37</f>
        <v>0</v>
      </c>
      <c r="V34" s="59">
        <f t="shared" si="3"/>
        <v>0.1</v>
      </c>
      <c r="W34" s="59">
        <f t="shared" si="4"/>
        <v>0</v>
      </c>
      <c r="X34" s="59">
        <f t="shared" si="5"/>
        <v>0.1</v>
      </c>
      <c r="Y34" s="59">
        <f t="shared" si="6"/>
        <v>5.0999999999999996</v>
      </c>
      <c r="Z34" s="59">
        <f t="shared" si="7"/>
        <v>0</v>
      </c>
      <c r="AA34" s="59">
        <f t="shared" si="8"/>
        <v>0</v>
      </c>
      <c r="AB34" s="59">
        <f t="shared" si="9"/>
        <v>0</v>
      </c>
      <c r="AC34" s="59">
        <f t="shared" si="10"/>
        <v>0</v>
      </c>
      <c r="AD34" s="59">
        <f t="shared" si="11"/>
        <v>0</v>
      </c>
      <c r="AE34" s="59">
        <f t="shared" si="12"/>
        <v>0</v>
      </c>
      <c r="AF34" s="59">
        <f t="shared" si="13"/>
        <v>0</v>
      </c>
      <c r="AG34" s="59">
        <f>ROUND(IF('Indicator Data'!K37=0,0,IF('Indicator Data'!K37&gt;AG$194,10,IF('Indicator Data'!K37&lt;AG$195,0,10-(AG$194-'Indicator Data'!K37)/(AG$194-AG$195)*10))),1)</f>
        <v>0</v>
      </c>
      <c r="AH34" s="59">
        <f t="shared" si="14"/>
        <v>1</v>
      </c>
      <c r="AI34" s="59">
        <f t="shared" si="15"/>
        <v>0.1</v>
      </c>
      <c r="AJ34" s="59">
        <f t="shared" si="16"/>
        <v>0</v>
      </c>
      <c r="AK34" s="59">
        <f t="shared" si="17"/>
        <v>0</v>
      </c>
      <c r="AL34" s="59">
        <f t="shared" si="18"/>
        <v>0</v>
      </c>
      <c r="AM34" s="59">
        <f t="shared" si="19"/>
        <v>0</v>
      </c>
      <c r="AN34" s="59">
        <f t="shared" si="20"/>
        <v>0</v>
      </c>
      <c r="AO34" s="61">
        <f t="shared" si="21"/>
        <v>0.6</v>
      </c>
      <c r="AP34" s="193">
        <f t="shared" si="22"/>
        <v>5.8</v>
      </c>
      <c r="AQ34" s="193">
        <f t="shared" si="23"/>
        <v>0</v>
      </c>
      <c r="AR34" s="61">
        <f t="shared" si="24"/>
        <v>0</v>
      </c>
      <c r="AS34" s="59">
        <f t="shared" si="25"/>
        <v>0</v>
      </c>
      <c r="AT34" s="59">
        <f>IF('Indicator Data'!L37="No data","x",IF('Indicator Data'!BE37&lt;1000,"x",ROUND((IF('Indicator Data'!L37&gt;AT$194,10,IF('Indicator Data'!L37&lt;AT$195,0,10-(AT$194-'Indicator Data'!L37)/(AT$194-AT$195)*10))),1)))</f>
        <v>1</v>
      </c>
      <c r="AU34" s="61">
        <f t="shared" si="26"/>
        <v>0.5</v>
      </c>
      <c r="AV34" s="62">
        <f t="shared" si="27"/>
        <v>1.7</v>
      </c>
      <c r="AW34" s="59">
        <f>ROUND(IF('Indicator Data'!M37=0,0,IF('Indicator Data'!M37&gt;AW$194,10,IF('Indicator Data'!M37&lt;AW$195,0,10-(AW$194-'Indicator Data'!M37)/(AW$194-AW$195)*10))),1)</f>
        <v>10</v>
      </c>
      <c r="AX34" s="59">
        <f>ROUND(IF('Indicator Data'!N37=0,0,IF(LOG('Indicator Data'!N37)&gt;LOG(AX$194),10,IF(LOG('Indicator Data'!N37)&lt;LOG(AX$195),0,10-(LOG(AX$194)-LOG('Indicator Data'!N37))/(LOG(AX$194)-LOG(AX$195))*10))),1)</f>
        <v>9.9</v>
      </c>
      <c r="AY34" s="61">
        <f t="shared" si="28"/>
        <v>10</v>
      </c>
      <c r="AZ34" s="59">
        <f>'Indicator Data'!O37</f>
        <v>5</v>
      </c>
      <c r="BA34" s="59">
        <f>'Indicator Data'!P37</f>
        <v>0</v>
      </c>
      <c r="BB34" s="61">
        <f t="shared" si="29"/>
        <v>10</v>
      </c>
      <c r="BC34" s="62">
        <f t="shared" si="30"/>
        <v>10</v>
      </c>
      <c r="BD34" s="62">
        <v>6.7</v>
      </c>
      <c r="BE34" s="16"/>
      <c r="BF34" s="108"/>
    </row>
    <row r="35" spans="1:58" s="4" customFormat="1" x14ac:dyDescent="0.25">
      <c r="A35" s="131" t="s">
        <v>62</v>
      </c>
      <c r="B35" s="63" t="s">
        <v>61</v>
      </c>
      <c r="C35" s="59">
        <f>ROUND(IF('Indicator Data'!C38=0,0.1,IF(LOG('Indicator Data'!C38)&gt;C$194,10,IF(LOG('Indicator Data'!C38)&lt;C$195,0,10-(C$194-LOG('Indicator Data'!C38))/(C$194-C$195)*10))),1)</f>
        <v>0.1</v>
      </c>
      <c r="D35" s="59">
        <f>ROUND(IF('Indicator Data'!D38=0,0.1,IF(LOG('Indicator Data'!D38)&gt;D$194,10,IF(LOG('Indicator Data'!D38)&lt;D$195,0,10-(D$194-LOG('Indicator Data'!D38))/(D$194-D$195)*10))),1)</f>
        <v>0.1</v>
      </c>
      <c r="E35" s="59">
        <f t="shared" ref="E35:E66" si="31">ROUND((10-GEOMEAN(((10-C35)/10*9+1),((10-D35)/10*9+1)))/9*10,1)</f>
        <v>0.1</v>
      </c>
      <c r="F35" s="59">
        <f>ROUND(IF('Indicator Data'!E38="No data",0.1,IF('Indicator Data'!E38=0,0,IF(LOG('Indicator Data'!E38)&gt;F$194,10,IF(LOG('Indicator Data'!E38)&lt;F$195,0,10-(F$194-LOG('Indicator Data'!E38))/(F$194-F$195)*10)))),1)</f>
        <v>7.9</v>
      </c>
      <c r="G35" s="59">
        <f>ROUND(IF('Indicator Data'!F38=0,0,IF(LOG('Indicator Data'!F38)&gt;G$194,10,IF(LOG('Indicator Data'!F38)&lt;G$195,0,10-(G$194-LOG('Indicator Data'!F38))/(G$194-G$195)*10))),1)</f>
        <v>0</v>
      </c>
      <c r="H35" s="59">
        <f>ROUND(IF('Indicator Data'!G38=0,0,IF(LOG('Indicator Data'!G38)&gt;H$194,10,IF(LOG('Indicator Data'!G38)&lt;H$195,0,10-(H$194-LOG('Indicator Data'!G38))/(H$194-H$195)*10))),1)</f>
        <v>0</v>
      </c>
      <c r="I35" s="59">
        <f>ROUND(IF('Indicator Data'!H38=0,0,IF(LOG('Indicator Data'!H38)&gt;I$194,10,IF(LOG('Indicator Data'!H38)&lt;I$195,0,10-(I$194-LOG('Indicator Data'!H38))/(I$194-I$195)*10))),1)</f>
        <v>0</v>
      </c>
      <c r="J35" s="59">
        <f t="shared" ref="J35:J66" si="32">ROUND((10-GEOMEAN(((10-H35)/10*9+1),((10-I35)/10*9+1)))/9*10,1)</f>
        <v>0</v>
      </c>
      <c r="K35" s="59">
        <f>ROUND(IF('Indicator Data'!I38=0,0,IF(LOG('Indicator Data'!I38)&gt;K$194,10,IF(LOG('Indicator Data'!I38)&lt;K$195,0,10-(K$194-LOG('Indicator Data'!I38))/(K$194-K$195)*10))),1)</f>
        <v>0</v>
      </c>
      <c r="L35" s="59">
        <f t="shared" ref="L35:L66" si="33">ROUND((10-GEOMEAN(((10-J35)/10*9+1),((10-K35)/10*9+1)))/9*10,1)</f>
        <v>0</v>
      </c>
      <c r="M35" s="59">
        <f>ROUND(IF('Indicator Data'!J38=0,0,IF(LOG('Indicator Data'!J38)&gt;M$194,10,IF(LOG('Indicator Data'!J38)&lt;M$195,0,10-(M$194-LOG('Indicator Data'!J38))/(M$194-M$195)*10))),1)</f>
        <v>10</v>
      </c>
      <c r="N35" s="60">
        <f>'Indicator Data'!C38/'Indicator Data'!$BD38</f>
        <v>0</v>
      </c>
      <c r="O35" s="60">
        <f>'Indicator Data'!D38/'Indicator Data'!$BD38</f>
        <v>0</v>
      </c>
      <c r="P35" s="60">
        <f>IF(F35=0.1,0,'Indicator Data'!E38/'Indicator Data'!$BD38)</f>
        <v>1.0537462256412038E-2</v>
      </c>
      <c r="Q35" s="60">
        <f>'Indicator Data'!F38/'Indicator Data'!$BD38</f>
        <v>0</v>
      </c>
      <c r="R35" s="60">
        <f>'Indicator Data'!G38/'Indicator Data'!$BD38</f>
        <v>0</v>
      </c>
      <c r="S35" s="60">
        <f>'Indicator Data'!H38/'Indicator Data'!$BD38</f>
        <v>0</v>
      </c>
      <c r="T35" s="60">
        <f>'Indicator Data'!I38/'Indicator Data'!$BD38</f>
        <v>0</v>
      </c>
      <c r="U35" s="60">
        <f>'Indicator Data'!J38/'Indicator Data'!$BD38</f>
        <v>1.1823433916871032E-2</v>
      </c>
      <c r="V35" s="59">
        <f t="shared" ref="V35:V66" si="34">ROUND(IF(N35&gt;V$194,10,IF(N35&lt;V$195,0,10-(V$194-N35)/(V$194-V$195)*10)),1)</f>
        <v>0</v>
      </c>
      <c r="W35" s="59">
        <f t="shared" ref="W35:W66" si="35">ROUND(IF(O35&gt;W$194,10,IF(O35&lt;W$195,0,10-(W$194-O35)/(W$194-W$195)*10)),1)</f>
        <v>0</v>
      </c>
      <c r="X35" s="59">
        <f t="shared" ref="X35:X66" si="36">ROUND(((10-GEOMEAN(((10-V35)/10*9+1),((10-W35)/10*9+1)))/9*10),1)</f>
        <v>0</v>
      </c>
      <c r="Y35" s="59">
        <f t="shared" ref="Y35:Y66" si="37">ROUND(IF(P35=0,0.1,IF(P35&gt;Y$194,10,IF(P35&lt;Y$195,0,10-(Y$194-P35)/(Y$194-Y$195)*10))),1)</f>
        <v>7</v>
      </c>
      <c r="Z35" s="59">
        <f t="shared" ref="Z35:Z66" si="38">ROUND(IF(Q35=0,0,IF(LOG(Q35)&gt;Z$194,10,IF(LOG(Q35)&lt;=Z$195,0,10-(Z$194-LOG(Q35))/(Z$194-Z$195)*10))),1)</f>
        <v>0</v>
      </c>
      <c r="AA35" s="59">
        <f t="shared" ref="AA35:AA66" si="39">ROUND(IF(R35&gt;AA$194,10,IF(R35&lt;AA$195,0,10-(AA$194-R35)/(AA$194-AA$195)*10)),1)</f>
        <v>0</v>
      </c>
      <c r="AB35" s="59">
        <f t="shared" ref="AB35:AB66" si="40">ROUND(IF(S35&gt;AB$194,10,IF(S35&lt;AB$195,0,10-(AB$194-S35)/(AB$194-AB$195)*10)),1)</f>
        <v>0</v>
      </c>
      <c r="AC35" s="59">
        <f t="shared" ref="AC35:AC66" si="41">ROUND(((10-GEOMEAN(((10-AA35)/10*9+1),((10-AB35)/10*9+1)))/9*10),1)</f>
        <v>0</v>
      </c>
      <c r="AD35" s="59">
        <f t="shared" ref="AD35:AD66" si="42">ROUND(IF(T35=0,0,IF(T35&gt;AD$194,10,IF(T35&lt;=AD$195,0,10-(AD$194-T35)/(AD$194-AD$195)*10))),1)</f>
        <v>0</v>
      </c>
      <c r="AE35" s="59">
        <f t="shared" ref="AE35:AE66" si="43">ROUND((10-GEOMEAN(((10-AC35)/10*9+1),((10-AD35)/10*9+1)))/9*10,1)</f>
        <v>0</v>
      </c>
      <c r="AF35" s="59">
        <f t="shared" ref="AF35:AF66" si="44">ROUND(IF(U35&gt;AF$194,10,IF(U35&lt;AF$195,0,10-(AF$194-U35)/(AF$194-AF$195)*10)),1)</f>
        <v>3.9</v>
      </c>
      <c r="AG35" s="59">
        <f>ROUND(IF('Indicator Data'!K38=0,0,IF('Indicator Data'!K38&gt;AG$194,10,IF('Indicator Data'!K38&lt;AG$195,0,10-(AG$194-'Indicator Data'!K38)/(AG$194-AG$195)*10))),1)</f>
        <v>5.0999999999999996</v>
      </c>
      <c r="AH35" s="59">
        <f t="shared" ref="AH35:AH66" si="45">ROUND(AVERAGE(C35,V35),1)</f>
        <v>0.1</v>
      </c>
      <c r="AI35" s="59">
        <f t="shared" ref="AI35:AI66" si="46">ROUND(AVERAGE(D35,W35),1)</f>
        <v>0.1</v>
      </c>
      <c r="AJ35" s="59">
        <f t="shared" ref="AJ35:AJ66" si="47">ROUND(AVERAGE(AA35,H35),1)</f>
        <v>0</v>
      </c>
      <c r="AK35" s="59">
        <f t="shared" ref="AK35:AK66" si="48">ROUND(AVERAGE(AB35,I35),1)</f>
        <v>0</v>
      </c>
      <c r="AL35" s="59">
        <f t="shared" ref="AL35:AL66" si="49">ROUND((10-GEOMEAN(((10-AJ35)/10*9+1),((10-AK35)/10*9+1)))/9*10,1)</f>
        <v>0</v>
      </c>
      <c r="AM35" s="59">
        <f t="shared" ref="AM35:AM66" si="50">ROUND(AVERAGE(AD35,K35),1)</f>
        <v>0</v>
      </c>
      <c r="AN35" s="59">
        <f t="shared" ref="AN35:AN66" si="51">ROUND((10-GEOMEAN(((10-M35)/10*9+1),((10-AF35)/10*9+1)))/9*10,1)</f>
        <v>8.3000000000000007</v>
      </c>
      <c r="AO35" s="61">
        <f t="shared" ref="AO35:AO66" si="52">ROUND((10-GEOMEAN(((10-E35)/10*9+1),((10-X35)/10*9+1)))/9*10,1)</f>
        <v>0.1</v>
      </c>
      <c r="AP35" s="193">
        <f t="shared" ref="AP35:AP66" si="53">ROUND(IF(AND(Y35="x",F35="x"),"x",(10-GEOMEAN(((10-F35)/10*9+1),((10-Y35)/10*9+1)))/9*10),1)</f>
        <v>7.5</v>
      </c>
      <c r="AQ35" s="193">
        <f t="shared" ref="AQ35:AQ66" si="54">ROUND((10-GEOMEAN(((10-G35)/10*9+1),((10-Z35)/10*9+1)))/9*10,1)</f>
        <v>0</v>
      </c>
      <c r="AR35" s="61">
        <f t="shared" ref="AR35:AR66" si="55">ROUND((10-GEOMEAN(((10-L35)/10*9+1),((10-AE35)/10*9+1)))/9*10,1)</f>
        <v>0</v>
      </c>
      <c r="AS35" s="59">
        <f t="shared" ref="AS35:AS66" si="56">ROUND(AVERAGE(AG35,AN35),1)</f>
        <v>6.7</v>
      </c>
      <c r="AT35" s="59">
        <f>IF('Indicator Data'!L38="No data","x",IF('Indicator Data'!BE38&lt;1000,"x",ROUND((IF('Indicator Data'!L38&gt;AT$194,10,IF('Indicator Data'!L38&lt;AT$195,0,10-(AT$194-'Indicator Data'!L38)/(AT$194-AT$195)*10))),1)))</f>
        <v>4</v>
      </c>
      <c r="AU35" s="61">
        <f t="shared" ref="AU35:AU66" si="57">ROUND(AVERAGE(AS35,AT35),1)</f>
        <v>5.4</v>
      </c>
      <c r="AV35" s="62">
        <f t="shared" ref="AV35:AV66" si="58">IF(ROUND(IF(AP35="x",(10-GEOMEAN(((10-AO35)/10*9+1),((10-AU35)/10*9+1),((10-AQ35)/10*9+1),((10-AR35)/10*9+1)))/9*10,(10-GEOMEAN(((10-AO35)/10*9+1),((10-AP35)/10*9+1),((10-AQ35)/10*9+1),((10-AR35)/10*9+1),((10-AU35)/10*9+1)))/9*10),1)=0,0.1,ROUND(IF(AP35="x",(10-GEOMEAN(((10-AO35)/10*9+1),((10-AU35)/10*9+1),((10-AQ35)/10*9+1),((10-AR35)/10*9+1)))/9*10,(10-GEOMEAN(((10-AO35)/10*9+1),((10-AP35)/10*9+1),((10-AQ35)/10*9+1),((10-AR35)/10*9+1),((10-AU35)/10*9+1)))/9*10),1))</f>
        <v>3.4</v>
      </c>
      <c r="AW35" s="59">
        <f>ROUND(IF('Indicator Data'!M38=0,0,IF('Indicator Data'!M38&gt;AW$194,10,IF('Indicator Data'!M38&lt;AW$195,0,10-(AW$194-'Indicator Data'!M38)/(AW$194-AW$195)*10))),1)</f>
        <v>10</v>
      </c>
      <c r="AX35" s="59">
        <f>ROUND(IF('Indicator Data'!N38=0,0,IF(LOG('Indicator Data'!N38)&gt;LOG(AX$194),10,IF(LOG('Indicator Data'!N38)&lt;LOG(AX$195),0,10-(LOG(AX$194)-LOG('Indicator Data'!N38))/(LOG(AX$194)-LOG(AX$195))*10))),1)</f>
        <v>10</v>
      </c>
      <c r="AY35" s="61">
        <f t="shared" ref="AY35:AY66" si="59">ROUND((10-GEOMEAN(((10-AW35)/10*9+1),((10-AX35)/10*9+1)))/9*10,1)</f>
        <v>10</v>
      </c>
      <c r="AZ35" s="59">
        <f>'Indicator Data'!O38</f>
        <v>0</v>
      </c>
      <c r="BA35" s="59">
        <f>'Indicator Data'!P38</f>
        <v>0</v>
      </c>
      <c r="BB35" s="61">
        <f t="shared" ref="BB35:BB66" si="60">ROUND(IF(AZ35=5,10,IF(BA35=5,9,IF(AZ35=4,8,IF(BA35=4,7,0)))),1)</f>
        <v>0</v>
      </c>
      <c r="BC35" s="62">
        <f t="shared" ref="BC35:BC66" si="61">ROUND(IF(BB35&gt;5,BB35,AY35/10*7),1)</f>
        <v>7</v>
      </c>
      <c r="BD35" s="62">
        <v>6.3</v>
      </c>
      <c r="BE35" s="16"/>
      <c r="BF35" s="108"/>
    </row>
    <row r="36" spans="1:58" s="4" customFormat="1" x14ac:dyDescent="0.25">
      <c r="A36" s="131" t="s">
        <v>64</v>
      </c>
      <c r="B36" s="63" t="s">
        <v>63</v>
      </c>
      <c r="C36" s="59">
        <f>ROUND(IF('Indicator Data'!C39=0,0.1,IF(LOG('Indicator Data'!C39)&gt;C$194,10,IF(LOG('Indicator Data'!C39)&lt;C$195,0,10-(C$194-LOG('Indicator Data'!C39))/(C$194-C$195)*10))),1)</f>
        <v>8.9</v>
      </c>
      <c r="D36" s="59">
        <f>ROUND(IF('Indicator Data'!D39=0,0.1,IF(LOG('Indicator Data'!D39)&gt;D$194,10,IF(LOG('Indicator Data'!D39)&lt;D$195,0,10-(D$194-LOG('Indicator Data'!D39))/(D$194-D$195)*10))),1)</f>
        <v>10</v>
      </c>
      <c r="E36" s="59">
        <f t="shared" si="31"/>
        <v>9.5</v>
      </c>
      <c r="F36" s="59">
        <f>ROUND(IF('Indicator Data'!E39="No data",0.1,IF('Indicator Data'!E39=0,0,IF(LOG('Indicator Data'!E39)&gt;F$194,10,IF(LOG('Indicator Data'!E39)&lt;F$195,0,10-(F$194-LOG('Indicator Data'!E39))/(F$194-F$195)*10)))),1)</f>
        <v>7.3</v>
      </c>
      <c r="G36" s="59">
        <f>ROUND(IF('Indicator Data'!F39=0,0,IF(LOG('Indicator Data'!F39)&gt;G$194,10,IF(LOG('Indicator Data'!F39)&lt;G$195,0,10-(G$194-LOG('Indicator Data'!F39))/(G$194-G$195)*10))),1)</f>
        <v>8.5</v>
      </c>
      <c r="H36" s="59">
        <f>ROUND(IF('Indicator Data'!G39=0,0,IF(LOG('Indicator Data'!G39)&gt;H$194,10,IF(LOG('Indicator Data'!G39)&lt;H$195,0,10-(H$194-LOG('Indicator Data'!G39))/(H$194-H$195)*10))),1)</f>
        <v>0</v>
      </c>
      <c r="I36" s="59">
        <f>ROUND(IF('Indicator Data'!H39=0,0,IF(LOG('Indicator Data'!H39)&gt;I$194,10,IF(LOG('Indicator Data'!H39)&lt;I$195,0,10-(I$194-LOG('Indicator Data'!H39))/(I$194-I$195)*10))),1)</f>
        <v>0</v>
      </c>
      <c r="J36" s="59">
        <f t="shared" si="32"/>
        <v>0</v>
      </c>
      <c r="K36" s="59">
        <f>ROUND(IF('Indicator Data'!I39=0,0,IF(LOG('Indicator Data'!I39)&gt;K$194,10,IF(LOG('Indicator Data'!I39)&lt;K$195,0,10-(K$194-LOG('Indicator Data'!I39))/(K$194-K$195)*10))),1)</f>
        <v>0</v>
      </c>
      <c r="L36" s="59">
        <f t="shared" si="33"/>
        <v>0</v>
      </c>
      <c r="M36" s="59">
        <f>ROUND(IF('Indicator Data'!J39=0,0,IF(LOG('Indicator Data'!J39)&gt;M$194,10,IF(LOG('Indicator Data'!J39)&lt;M$195,0,10-(M$194-LOG('Indicator Data'!J39))/(M$194-M$195)*10))),1)</f>
        <v>0</v>
      </c>
      <c r="N36" s="60">
        <f>'Indicator Data'!C39/'Indicator Data'!$BD39</f>
        <v>2.0161945998619715E-3</v>
      </c>
      <c r="O36" s="60">
        <f>'Indicator Data'!D39/'Indicator Data'!$BD39</f>
        <v>1.5959721480591114E-3</v>
      </c>
      <c r="P36" s="60">
        <f>IF(F36=0.1,0,'Indicator Data'!E39/'Indicator Data'!$BD39)</f>
        <v>4.6079671687451916E-3</v>
      </c>
      <c r="Q36" s="60">
        <f>'Indicator Data'!F39/'Indicator Data'!$BD39</f>
        <v>6.6466894804925695E-5</v>
      </c>
      <c r="R36" s="60">
        <f>'Indicator Data'!G39/'Indicator Data'!$BD39</f>
        <v>0</v>
      </c>
      <c r="S36" s="60">
        <f>'Indicator Data'!H39/'Indicator Data'!$BD39</f>
        <v>0</v>
      </c>
      <c r="T36" s="60">
        <f>'Indicator Data'!I39/'Indicator Data'!$BD39</f>
        <v>0</v>
      </c>
      <c r="U36" s="60">
        <f>'Indicator Data'!J39/'Indicator Data'!$BD39</f>
        <v>0</v>
      </c>
      <c r="V36" s="59">
        <f t="shared" si="34"/>
        <v>10</v>
      </c>
      <c r="W36" s="59">
        <f t="shared" si="35"/>
        <v>10</v>
      </c>
      <c r="X36" s="59">
        <f t="shared" si="36"/>
        <v>10</v>
      </c>
      <c r="Y36" s="59">
        <f t="shared" si="37"/>
        <v>3.1</v>
      </c>
      <c r="Z36" s="59">
        <f t="shared" si="38"/>
        <v>9.6</v>
      </c>
      <c r="AA36" s="59">
        <f t="shared" si="39"/>
        <v>0</v>
      </c>
      <c r="AB36" s="59">
        <f t="shared" si="40"/>
        <v>0</v>
      </c>
      <c r="AC36" s="59">
        <f t="shared" si="41"/>
        <v>0</v>
      </c>
      <c r="AD36" s="59">
        <f t="shared" si="42"/>
        <v>0</v>
      </c>
      <c r="AE36" s="59">
        <f t="shared" si="43"/>
        <v>0</v>
      </c>
      <c r="AF36" s="59">
        <f t="shared" si="44"/>
        <v>0</v>
      </c>
      <c r="AG36" s="59">
        <f>ROUND(IF('Indicator Data'!K39=0,0,IF('Indicator Data'!K39&gt;AG$194,10,IF('Indicator Data'!K39&lt;AG$195,0,10-(AG$194-'Indicator Data'!K39)/(AG$194-AG$195)*10))),1)</f>
        <v>1</v>
      </c>
      <c r="AH36" s="59">
        <f t="shared" si="45"/>
        <v>9.5</v>
      </c>
      <c r="AI36" s="59">
        <f t="shared" si="46"/>
        <v>10</v>
      </c>
      <c r="AJ36" s="59">
        <f t="shared" si="47"/>
        <v>0</v>
      </c>
      <c r="AK36" s="59">
        <f t="shared" si="48"/>
        <v>0</v>
      </c>
      <c r="AL36" s="59">
        <f t="shared" si="49"/>
        <v>0</v>
      </c>
      <c r="AM36" s="59">
        <f t="shared" si="50"/>
        <v>0</v>
      </c>
      <c r="AN36" s="59">
        <f t="shared" si="51"/>
        <v>0</v>
      </c>
      <c r="AO36" s="61">
        <f t="shared" si="52"/>
        <v>9.8000000000000007</v>
      </c>
      <c r="AP36" s="193">
        <f t="shared" si="53"/>
        <v>5.6</v>
      </c>
      <c r="AQ36" s="193">
        <f t="shared" si="54"/>
        <v>9.1</v>
      </c>
      <c r="AR36" s="61">
        <f t="shared" si="55"/>
        <v>0</v>
      </c>
      <c r="AS36" s="59">
        <f t="shared" si="56"/>
        <v>0.5</v>
      </c>
      <c r="AT36" s="59">
        <f>IF('Indicator Data'!L39="No data","x",IF('Indicator Data'!BE39&lt;1000,"x",ROUND((IF('Indicator Data'!L39&gt;AT$194,10,IF('Indicator Data'!L39&lt;AT$195,0,10-(AT$194-'Indicator Data'!L39)/(AT$194-AT$195)*10))),1)))</f>
        <v>0</v>
      </c>
      <c r="AU36" s="61">
        <f t="shared" si="57"/>
        <v>0.3</v>
      </c>
      <c r="AV36" s="62">
        <f t="shared" si="58"/>
        <v>6.7</v>
      </c>
      <c r="AW36" s="59">
        <f>ROUND(IF('Indicator Data'!M39=0,0,IF('Indicator Data'!M39&gt;AW$194,10,IF('Indicator Data'!M39&lt;AW$195,0,10-(AW$194-'Indicator Data'!M39)/(AW$194-AW$195)*10))),1)</f>
        <v>1.1000000000000001</v>
      </c>
      <c r="AX36" s="59">
        <f>ROUND(IF('Indicator Data'!N39=0,0,IF(LOG('Indicator Data'!N39)&gt;LOG(AX$194),10,IF(LOG('Indicator Data'!N39)&lt;LOG(AX$195),0,10-(LOG(AX$194)-LOG('Indicator Data'!N39))/(LOG(AX$194)-LOG(AX$195))*10))),1)</f>
        <v>4.3</v>
      </c>
      <c r="AY36" s="61">
        <f t="shared" si="59"/>
        <v>2.9</v>
      </c>
      <c r="AZ36" s="59">
        <f>'Indicator Data'!O39</f>
        <v>0</v>
      </c>
      <c r="BA36" s="59">
        <f>'Indicator Data'!P39</f>
        <v>0</v>
      </c>
      <c r="BB36" s="61">
        <f t="shared" si="60"/>
        <v>0</v>
      </c>
      <c r="BC36" s="62">
        <f t="shared" si="61"/>
        <v>2</v>
      </c>
      <c r="BD36" s="62">
        <v>1.8</v>
      </c>
      <c r="BE36" s="16"/>
      <c r="BF36" s="108"/>
    </row>
    <row r="37" spans="1:58" s="4" customFormat="1" x14ac:dyDescent="0.25">
      <c r="A37" s="131" t="s">
        <v>376</v>
      </c>
      <c r="B37" s="63" t="s">
        <v>65</v>
      </c>
      <c r="C37" s="59">
        <f>ROUND(IF('Indicator Data'!C40=0,0.1,IF(LOG('Indicator Data'!C40)&gt;C$194,10,IF(LOG('Indicator Data'!C40)&lt;C$195,0,10-(C$194-LOG('Indicator Data'!C40))/(C$194-C$195)*10))),1)</f>
        <v>10</v>
      </c>
      <c r="D37" s="59">
        <f>ROUND(IF('Indicator Data'!D40=0,0.1,IF(LOG('Indicator Data'!D40)&gt;D$194,10,IF(LOG('Indicator Data'!D40)&lt;D$195,0,10-(D$194-LOG('Indicator Data'!D40))/(D$194-D$195)*10))),1)</f>
        <v>10</v>
      </c>
      <c r="E37" s="59">
        <f t="shared" si="31"/>
        <v>10</v>
      </c>
      <c r="F37" s="59">
        <f>ROUND(IF('Indicator Data'!E40="No data",0.1,IF('Indicator Data'!E40=0,0,IF(LOG('Indicator Data'!E40)&gt;F$194,10,IF(LOG('Indicator Data'!E40)&lt;F$195,0,10-(F$194-LOG('Indicator Data'!E40))/(F$194-F$195)*10)))),1)</f>
        <v>10</v>
      </c>
      <c r="G37" s="59">
        <f>ROUND(IF('Indicator Data'!F40=0,0,IF(LOG('Indicator Data'!F40)&gt;G$194,10,IF(LOG('Indicator Data'!F40)&lt;G$195,0,10-(G$194-LOG('Indicator Data'!F40))/(G$194-G$195)*10))),1)</f>
        <v>10</v>
      </c>
      <c r="H37" s="59">
        <f>ROUND(IF('Indicator Data'!G40=0,0,IF(LOG('Indicator Data'!G40)&gt;H$194,10,IF(LOG('Indicator Data'!G40)&lt;H$195,0,10-(H$194-LOG('Indicator Data'!G40))/(H$194-H$195)*10))),1)</f>
        <v>10</v>
      </c>
      <c r="I37" s="59">
        <f>ROUND(IF('Indicator Data'!H40=0,0,IF(LOG('Indicator Data'!H40)&gt;I$194,10,IF(LOG('Indicator Data'!H40)&lt;I$195,0,10-(I$194-LOG('Indicator Data'!H40))/(I$194-I$195)*10))),1)</f>
        <v>10</v>
      </c>
      <c r="J37" s="59">
        <f t="shared" si="32"/>
        <v>10</v>
      </c>
      <c r="K37" s="59">
        <f>ROUND(IF('Indicator Data'!I40=0,0,IF(LOG('Indicator Data'!I40)&gt;K$194,10,IF(LOG('Indicator Data'!I40)&lt;K$195,0,10-(K$194-LOG('Indicator Data'!I40))/(K$194-K$195)*10))),1)</f>
        <v>10</v>
      </c>
      <c r="L37" s="59">
        <f t="shared" si="33"/>
        <v>10</v>
      </c>
      <c r="M37" s="59">
        <f>ROUND(IF('Indicator Data'!J40=0,0,IF(LOG('Indicator Data'!J40)&gt;M$194,10,IF(LOG('Indicator Data'!J40)&lt;M$195,0,10-(M$194-LOG('Indicator Data'!J40))/(M$194-M$195)*10))),1)</f>
        <v>10</v>
      </c>
      <c r="N37" s="60">
        <f>'Indicator Data'!C40/'Indicator Data'!$BD40</f>
        <v>6.2899096122242897E-4</v>
      </c>
      <c r="O37" s="60">
        <f>'Indicator Data'!D40/'Indicator Data'!$BD40</f>
        <v>5.3915931399529715E-5</v>
      </c>
      <c r="P37" s="60">
        <f>IF(F37=0.1,0,'Indicator Data'!E40/'Indicator Data'!$BD40)</f>
        <v>6.74868904178805E-3</v>
      </c>
      <c r="Q37" s="60">
        <f>'Indicator Data'!F40/'Indicator Data'!$BD40</f>
        <v>1.1967647331793733E-5</v>
      </c>
      <c r="R37" s="60">
        <f>'Indicator Data'!G40/'Indicator Data'!$BD40</f>
        <v>7.4107619622994928E-3</v>
      </c>
      <c r="S37" s="60">
        <f>'Indicator Data'!H40/'Indicator Data'!$BD40</f>
        <v>2.1759070224582418E-3</v>
      </c>
      <c r="T37" s="60">
        <f>'Indicator Data'!I40/'Indicator Data'!$BD40</f>
        <v>1.5809324605537416E-3</v>
      </c>
      <c r="U37" s="60">
        <f>'Indicator Data'!J40/'Indicator Data'!$BD40</f>
        <v>1.1115935382847943E-2</v>
      </c>
      <c r="V37" s="59">
        <f t="shared" si="34"/>
        <v>3.1</v>
      </c>
      <c r="W37" s="59">
        <f t="shared" si="35"/>
        <v>0.5</v>
      </c>
      <c r="X37" s="59">
        <f t="shared" si="36"/>
        <v>1.9</v>
      </c>
      <c r="Y37" s="59">
        <f t="shared" si="37"/>
        <v>4.5</v>
      </c>
      <c r="Z37" s="59">
        <f t="shared" si="38"/>
        <v>8</v>
      </c>
      <c r="AA37" s="59">
        <f t="shared" si="39"/>
        <v>4.0999999999999996</v>
      </c>
      <c r="AB37" s="59">
        <f t="shared" si="40"/>
        <v>4.4000000000000004</v>
      </c>
      <c r="AC37" s="59">
        <f t="shared" si="41"/>
        <v>4.3</v>
      </c>
      <c r="AD37" s="59">
        <f t="shared" si="42"/>
        <v>1.6</v>
      </c>
      <c r="AE37" s="59">
        <f t="shared" si="43"/>
        <v>3.1</v>
      </c>
      <c r="AF37" s="59">
        <f t="shared" si="44"/>
        <v>3.7</v>
      </c>
      <c r="AG37" s="59">
        <f>ROUND(IF('Indicator Data'!K40=0,0,IF('Indicator Data'!K40&gt;AG$194,10,IF('Indicator Data'!K40&lt;AG$195,0,10-(AG$194-'Indicator Data'!K40)/(AG$194-AG$195)*10))),1)</f>
        <v>10</v>
      </c>
      <c r="AH37" s="59">
        <f t="shared" si="45"/>
        <v>6.6</v>
      </c>
      <c r="AI37" s="59">
        <f t="shared" si="46"/>
        <v>5.3</v>
      </c>
      <c r="AJ37" s="59">
        <f t="shared" si="47"/>
        <v>7.1</v>
      </c>
      <c r="AK37" s="59">
        <f t="shared" si="48"/>
        <v>7.2</v>
      </c>
      <c r="AL37" s="59">
        <f t="shared" si="49"/>
        <v>7.2</v>
      </c>
      <c r="AM37" s="59">
        <f t="shared" si="50"/>
        <v>5.8</v>
      </c>
      <c r="AN37" s="59">
        <f t="shared" si="51"/>
        <v>8.1999999999999993</v>
      </c>
      <c r="AO37" s="61">
        <f t="shared" si="52"/>
        <v>7.9</v>
      </c>
      <c r="AP37" s="193">
        <f t="shared" si="53"/>
        <v>8.4</v>
      </c>
      <c r="AQ37" s="193">
        <f t="shared" si="54"/>
        <v>9.3000000000000007</v>
      </c>
      <c r="AR37" s="61">
        <f t="shared" si="55"/>
        <v>8.1</v>
      </c>
      <c r="AS37" s="59">
        <f t="shared" si="56"/>
        <v>9.1</v>
      </c>
      <c r="AT37" s="59">
        <f>IF('Indicator Data'!L40="No data","x",IF('Indicator Data'!BE40&lt;1000,"x",ROUND((IF('Indicator Data'!L40&gt;AT$194,10,IF('Indicator Data'!L40&lt;AT$195,0,10-(AT$194-'Indicator Data'!L40)/(AT$194-AT$195)*10))),1)))</f>
        <v>0</v>
      </c>
      <c r="AU37" s="61">
        <f t="shared" si="57"/>
        <v>4.5999999999999996</v>
      </c>
      <c r="AV37" s="62">
        <f t="shared" si="58"/>
        <v>8</v>
      </c>
      <c r="AW37" s="59">
        <f>ROUND(IF('Indicator Data'!M40=0,0,IF('Indicator Data'!M40&gt;AW$194,10,IF('Indicator Data'!M40&lt;AW$195,0,10-(AW$194-'Indicator Data'!M40)/(AW$194-AW$195)*10))),1)</f>
        <v>6.9</v>
      </c>
      <c r="AX37" s="59">
        <f>ROUND(IF('Indicator Data'!N40=0,0,IF(LOG('Indicator Data'!N40)&gt;LOG(AX$194),10,IF(LOG('Indicator Data'!N40)&lt;LOG(AX$195),0,10-(LOG(AX$194)-LOG('Indicator Data'!N40))/(LOG(AX$194)-LOG(AX$195))*10))),1)</f>
        <v>9</v>
      </c>
      <c r="AY37" s="61">
        <f t="shared" si="59"/>
        <v>8.1</v>
      </c>
      <c r="AZ37" s="59">
        <f>'Indicator Data'!O40</f>
        <v>0</v>
      </c>
      <c r="BA37" s="59">
        <f>'Indicator Data'!P40</f>
        <v>0</v>
      </c>
      <c r="BB37" s="61">
        <f t="shared" si="60"/>
        <v>0</v>
      </c>
      <c r="BC37" s="62">
        <f t="shared" si="61"/>
        <v>5.7</v>
      </c>
      <c r="BD37" s="62">
        <v>4.5</v>
      </c>
      <c r="BE37" s="16"/>
      <c r="BF37" s="108"/>
    </row>
    <row r="38" spans="1:58" s="4" customFormat="1" x14ac:dyDescent="0.25">
      <c r="A38" s="131" t="s">
        <v>67</v>
      </c>
      <c r="B38" s="63" t="s">
        <v>66</v>
      </c>
      <c r="C38" s="59">
        <f>ROUND(IF('Indicator Data'!C41=0,0.1,IF(LOG('Indicator Data'!C41)&gt;C$194,10,IF(LOG('Indicator Data'!C41)&lt;C$195,0,10-(C$194-LOG('Indicator Data'!C41))/(C$194-C$195)*10))),1)</f>
        <v>10</v>
      </c>
      <c r="D38" s="59">
        <f>ROUND(IF('Indicator Data'!D41=0,0.1,IF(LOG('Indicator Data'!D41)&gt;D$194,10,IF(LOG('Indicator Data'!D41)&lt;D$195,0,10-(D$194-LOG('Indicator Data'!D41))/(D$194-D$195)*10))),1)</f>
        <v>8.4</v>
      </c>
      <c r="E38" s="59">
        <f t="shared" si="31"/>
        <v>9.4</v>
      </c>
      <c r="F38" s="59">
        <f>ROUND(IF('Indicator Data'!E41="No data",0.1,IF('Indicator Data'!E41=0,0,IF(LOG('Indicator Data'!E41)&gt;F$194,10,IF(LOG('Indicator Data'!E41)&lt;F$195,0,10-(F$194-LOG('Indicator Data'!E41))/(F$194-F$195)*10)))),1)</f>
        <v>8.6</v>
      </c>
      <c r="G38" s="59">
        <f>ROUND(IF('Indicator Data'!F41=0,0,IF(LOG('Indicator Data'!F41)&gt;G$194,10,IF(LOG('Indicator Data'!F41)&lt;G$195,0,10-(G$194-LOG('Indicator Data'!F41))/(G$194-G$195)*10))),1)</f>
        <v>7.9</v>
      </c>
      <c r="H38" s="59">
        <f>ROUND(IF('Indicator Data'!G41=0,0,IF(LOG('Indicator Data'!G41)&gt;H$194,10,IF(LOG('Indicator Data'!G41)&lt;H$195,0,10-(H$194-LOG('Indicator Data'!G41))/(H$194-H$195)*10))),1)</f>
        <v>5.5</v>
      </c>
      <c r="I38" s="59">
        <f>ROUND(IF('Indicator Data'!H41=0,0,IF(LOG('Indicator Data'!H41)&gt;I$194,10,IF(LOG('Indicator Data'!H41)&lt;I$195,0,10-(I$194-LOG('Indicator Data'!H41))/(I$194-I$195)*10))),1)</f>
        <v>5.6</v>
      </c>
      <c r="J38" s="59">
        <f t="shared" si="32"/>
        <v>5.6</v>
      </c>
      <c r="K38" s="59">
        <f>ROUND(IF('Indicator Data'!I41=0,0,IF(LOG('Indicator Data'!I41)&gt;K$194,10,IF(LOG('Indicator Data'!I41)&lt;K$195,0,10-(K$194-LOG('Indicator Data'!I41))/(K$194-K$195)*10))),1)</f>
        <v>7.3</v>
      </c>
      <c r="L38" s="59">
        <f t="shared" si="33"/>
        <v>6.5</v>
      </c>
      <c r="M38" s="59">
        <f>ROUND(IF('Indicator Data'!J41=0,0,IF(LOG('Indicator Data'!J41)&gt;M$194,10,IF(LOG('Indicator Data'!J41)&lt;M$195,0,10-(M$194-LOG('Indicator Data'!J41))/(M$194-M$195)*10))),1)</f>
        <v>6.2</v>
      </c>
      <c r="N38" s="60">
        <f>'Indicator Data'!C41/'Indicator Data'!$BD41</f>
        <v>2.0774036177441625E-3</v>
      </c>
      <c r="O38" s="60">
        <f>'Indicator Data'!D41/'Indicator Data'!$BD41</f>
        <v>6.664090680762698E-5</v>
      </c>
      <c r="P38" s="60">
        <f>IF(F38=0.1,0,'Indicator Data'!E41/'Indicator Data'!$BD41)</f>
        <v>5.6087009457447554E-3</v>
      </c>
      <c r="Q38" s="60">
        <f>'Indicator Data'!F41/'Indicator Data'!$BD41</f>
        <v>1.0671309009857202E-5</v>
      </c>
      <c r="R38" s="60">
        <f>'Indicator Data'!G41/'Indicator Data'!$BD41</f>
        <v>3.4260750806600066E-4</v>
      </c>
      <c r="S38" s="60">
        <f>'Indicator Data'!H41/'Indicator Data'!$BD41</f>
        <v>1.7481775858467923E-6</v>
      </c>
      <c r="T38" s="60">
        <f>'Indicator Data'!I41/'Indicator Data'!$BD41</f>
        <v>8.9186560195209325E-4</v>
      </c>
      <c r="U38" s="60">
        <f>'Indicator Data'!J41/'Indicator Data'!$BD41</f>
        <v>6.3007506751784606E-5</v>
      </c>
      <c r="V38" s="59">
        <f t="shared" si="34"/>
        <v>10</v>
      </c>
      <c r="W38" s="59">
        <f t="shared" si="35"/>
        <v>0.7</v>
      </c>
      <c r="X38" s="59">
        <f t="shared" si="36"/>
        <v>7.7</v>
      </c>
      <c r="Y38" s="59">
        <f t="shared" si="37"/>
        <v>3.7</v>
      </c>
      <c r="Z38" s="59">
        <f t="shared" si="38"/>
        <v>7.8</v>
      </c>
      <c r="AA38" s="59">
        <f t="shared" si="39"/>
        <v>0.2</v>
      </c>
      <c r="AB38" s="59">
        <f t="shared" si="40"/>
        <v>0</v>
      </c>
      <c r="AC38" s="59">
        <f t="shared" si="41"/>
        <v>0.1</v>
      </c>
      <c r="AD38" s="59">
        <f t="shared" si="42"/>
        <v>0.9</v>
      </c>
      <c r="AE38" s="59">
        <f t="shared" si="43"/>
        <v>0.5</v>
      </c>
      <c r="AF38" s="59">
        <f t="shared" si="44"/>
        <v>0</v>
      </c>
      <c r="AG38" s="59">
        <f>ROUND(IF('Indicator Data'!K41=0,0,IF('Indicator Data'!K41&gt;AG$194,10,IF('Indicator Data'!K41&lt;AG$195,0,10-(AG$194-'Indicator Data'!K41)/(AG$194-AG$195)*10))),1)</f>
        <v>2</v>
      </c>
      <c r="AH38" s="59">
        <f t="shared" si="45"/>
        <v>10</v>
      </c>
      <c r="AI38" s="59">
        <f t="shared" si="46"/>
        <v>4.5999999999999996</v>
      </c>
      <c r="AJ38" s="59">
        <f t="shared" si="47"/>
        <v>2.9</v>
      </c>
      <c r="AK38" s="59">
        <f t="shared" si="48"/>
        <v>2.8</v>
      </c>
      <c r="AL38" s="59">
        <f t="shared" si="49"/>
        <v>2.9</v>
      </c>
      <c r="AM38" s="59">
        <f t="shared" si="50"/>
        <v>4.0999999999999996</v>
      </c>
      <c r="AN38" s="59">
        <f t="shared" si="51"/>
        <v>3.7</v>
      </c>
      <c r="AO38" s="61">
        <f t="shared" si="52"/>
        <v>8.6999999999999993</v>
      </c>
      <c r="AP38" s="193">
        <f t="shared" si="53"/>
        <v>6.8</v>
      </c>
      <c r="AQ38" s="193">
        <f t="shared" si="54"/>
        <v>7.9</v>
      </c>
      <c r="AR38" s="61">
        <f t="shared" si="55"/>
        <v>4.0999999999999996</v>
      </c>
      <c r="AS38" s="59">
        <f t="shared" si="56"/>
        <v>2.9</v>
      </c>
      <c r="AT38" s="59">
        <f>IF('Indicator Data'!L41="No data","x",IF('Indicator Data'!BE41&lt;1000,"x",ROUND((IF('Indicator Data'!L41&gt;AT$194,10,IF('Indicator Data'!L41&lt;AT$195,0,10-(AT$194-'Indicator Data'!L41)/(AT$194-AT$195)*10))),1)))</f>
        <v>1</v>
      </c>
      <c r="AU38" s="61">
        <f t="shared" si="57"/>
        <v>2</v>
      </c>
      <c r="AV38" s="62">
        <f t="shared" si="58"/>
        <v>6.5</v>
      </c>
      <c r="AW38" s="59">
        <f>ROUND(IF('Indicator Data'!M41=0,0,IF('Indicator Data'!M41&gt;AW$194,10,IF('Indicator Data'!M41&lt;AW$195,0,10-(AW$194-'Indicator Data'!M41)/(AW$194-AW$195)*10))),1)</f>
        <v>9.6999999999999993</v>
      </c>
      <c r="AX38" s="59">
        <f>ROUND(IF('Indicator Data'!N41=0,0,IF(LOG('Indicator Data'!N41)&gt;LOG(AX$194),10,IF(LOG('Indicator Data'!N41)&lt;LOG(AX$195),0,10-(LOG(AX$194)-LOG('Indicator Data'!N41))/(LOG(AX$194)-LOG(AX$195))*10))),1)</f>
        <v>8.5</v>
      </c>
      <c r="AY38" s="61">
        <f t="shared" si="59"/>
        <v>9.1999999999999993</v>
      </c>
      <c r="AZ38" s="59">
        <f>'Indicator Data'!O41</f>
        <v>0</v>
      </c>
      <c r="BA38" s="59">
        <f>'Indicator Data'!P41</f>
        <v>4</v>
      </c>
      <c r="BB38" s="61">
        <f t="shared" si="60"/>
        <v>7</v>
      </c>
      <c r="BC38" s="62">
        <f t="shared" si="61"/>
        <v>7</v>
      </c>
      <c r="BD38" s="62">
        <v>4.5</v>
      </c>
      <c r="BE38" s="16"/>
      <c r="BF38" s="108"/>
    </row>
    <row r="39" spans="1:58" s="4" customFormat="1" x14ac:dyDescent="0.25">
      <c r="A39" s="131" t="s">
        <v>69</v>
      </c>
      <c r="B39" s="63" t="s">
        <v>68</v>
      </c>
      <c r="C39" s="59">
        <f>ROUND(IF('Indicator Data'!C42=0,0.1,IF(LOG('Indicator Data'!C42)&gt;C$194,10,IF(LOG('Indicator Data'!C42)&lt;C$195,0,10-(C$194-LOG('Indicator Data'!C42))/(C$194-C$195)*10))),1)</f>
        <v>0.1</v>
      </c>
      <c r="D39" s="59">
        <f>ROUND(IF('Indicator Data'!D42=0,0.1,IF(LOG('Indicator Data'!D42)&gt;D$194,10,IF(LOG('Indicator Data'!D42)&lt;D$195,0,10-(D$194-LOG('Indicator Data'!D42))/(D$194-D$195)*10))),1)</f>
        <v>0.1</v>
      </c>
      <c r="E39" s="59">
        <f t="shared" si="31"/>
        <v>0.1</v>
      </c>
      <c r="F39" s="59">
        <f>ROUND(IF('Indicator Data'!E42="No data",0.1,IF('Indicator Data'!E42=0,0,IF(LOG('Indicator Data'!E42)&gt;F$194,10,IF(LOG('Indicator Data'!E42)&lt;F$195,0,10-(F$194-LOG('Indicator Data'!E42))/(F$194-F$195)*10)))),1)</f>
        <v>0.1</v>
      </c>
      <c r="G39" s="59">
        <f>ROUND(IF('Indicator Data'!F42=0,0,IF(LOG('Indicator Data'!F42)&gt;G$194,10,IF(LOG('Indicator Data'!F42)&lt;G$195,0,10-(G$194-LOG('Indicator Data'!F42))/(G$194-G$195)*10))),1)</f>
        <v>4</v>
      </c>
      <c r="H39" s="59">
        <f>ROUND(IF('Indicator Data'!G42=0,0,IF(LOG('Indicator Data'!G42)&gt;H$194,10,IF(LOG('Indicator Data'!G42)&lt;H$195,0,10-(H$194-LOG('Indicator Data'!G42))/(H$194-H$195)*10))),1)</f>
        <v>4.7</v>
      </c>
      <c r="I39" s="59">
        <f>ROUND(IF('Indicator Data'!H42=0,0,IF(LOG('Indicator Data'!H42)&gt;I$194,10,IF(LOG('Indicator Data'!H42)&lt;I$195,0,10-(I$194-LOG('Indicator Data'!H42))/(I$194-I$195)*10))),1)</f>
        <v>7.1</v>
      </c>
      <c r="J39" s="59">
        <f t="shared" si="32"/>
        <v>6</v>
      </c>
      <c r="K39" s="59">
        <f>ROUND(IF('Indicator Data'!I42=0,0,IF(LOG('Indicator Data'!I42)&gt;K$194,10,IF(LOG('Indicator Data'!I42)&lt;K$195,0,10-(K$194-LOG('Indicator Data'!I42))/(K$194-K$195)*10))),1)</f>
        <v>0</v>
      </c>
      <c r="L39" s="59">
        <f t="shared" si="33"/>
        <v>3.6</v>
      </c>
      <c r="M39" s="59">
        <f>ROUND(IF('Indicator Data'!J42=0,0,IF(LOG('Indicator Data'!J42)&gt;M$194,10,IF(LOG('Indicator Data'!J42)&lt;M$195,0,10-(M$194-LOG('Indicator Data'!J42))/(M$194-M$195)*10))),1)</f>
        <v>0</v>
      </c>
      <c r="N39" s="60">
        <f>'Indicator Data'!C42/'Indicator Data'!$BD42</f>
        <v>0</v>
      </c>
      <c r="O39" s="60">
        <f>'Indicator Data'!D42/'Indicator Data'!$BD42</f>
        <v>0</v>
      </c>
      <c r="P39" s="60">
        <f>IF(F39=0.1,0,'Indicator Data'!E42/'Indicator Data'!$BD42)</f>
        <v>0</v>
      </c>
      <c r="Q39" s="60">
        <f>'Indicator Data'!F42/'Indicator Data'!$BD42</f>
        <v>3.3991829766477656E-6</v>
      </c>
      <c r="R39" s="60">
        <f>'Indicator Data'!G42/'Indicator Data'!$BD42</f>
        <v>9.3924735280369077E-3</v>
      </c>
      <c r="S39" s="60">
        <f>'Indicator Data'!H42/'Indicator Data'!$BD42</f>
        <v>1.1361114921854358E-3</v>
      </c>
      <c r="T39" s="60">
        <f>'Indicator Data'!I42/'Indicator Data'!$BD42</f>
        <v>0</v>
      </c>
      <c r="U39" s="60">
        <f>'Indicator Data'!J42/'Indicator Data'!$BD42</f>
        <v>0</v>
      </c>
      <c r="V39" s="59">
        <f t="shared" si="34"/>
        <v>0</v>
      </c>
      <c r="W39" s="59">
        <f t="shared" si="35"/>
        <v>0</v>
      </c>
      <c r="X39" s="59">
        <f t="shared" si="36"/>
        <v>0</v>
      </c>
      <c r="Y39" s="59">
        <f t="shared" si="37"/>
        <v>0.1</v>
      </c>
      <c r="Z39" s="59">
        <f t="shared" si="38"/>
        <v>6.7</v>
      </c>
      <c r="AA39" s="59">
        <f t="shared" si="39"/>
        <v>5.2</v>
      </c>
      <c r="AB39" s="59">
        <f t="shared" si="40"/>
        <v>2.2999999999999998</v>
      </c>
      <c r="AC39" s="59">
        <f t="shared" si="41"/>
        <v>3.9</v>
      </c>
      <c r="AD39" s="59">
        <f t="shared" si="42"/>
        <v>0</v>
      </c>
      <c r="AE39" s="59">
        <f t="shared" si="43"/>
        <v>2.2000000000000002</v>
      </c>
      <c r="AF39" s="59">
        <f t="shared" si="44"/>
        <v>0</v>
      </c>
      <c r="AG39" s="59">
        <f>ROUND(IF('Indicator Data'!K42=0,0,IF('Indicator Data'!K42&gt;AG$194,10,IF('Indicator Data'!K42&lt;AG$195,0,10-(AG$194-'Indicator Data'!K42)/(AG$194-AG$195)*10))),1)</f>
        <v>0</v>
      </c>
      <c r="AH39" s="59">
        <f t="shared" si="45"/>
        <v>0.1</v>
      </c>
      <c r="AI39" s="59">
        <f t="shared" si="46"/>
        <v>0.1</v>
      </c>
      <c r="AJ39" s="59">
        <f t="shared" si="47"/>
        <v>5</v>
      </c>
      <c r="AK39" s="59">
        <f t="shared" si="48"/>
        <v>4.7</v>
      </c>
      <c r="AL39" s="59">
        <f t="shared" si="49"/>
        <v>4.9000000000000004</v>
      </c>
      <c r="AM39" s="59">
        <f t="shared" si="50"/>
        <v>0</v>
      </c>
      <c r="AN39" s="59">
        <f t="shared" si="51"/>
        <v>0</v>
      </c>
      <c r="AO39" s="61">
        <f t="shared" si="52"/>
        <v>0.1</v>
      </c>
      <c r="AP39" s="193">
        <f t="shared" si="53"/>
        <v>0.1</v>
      </c>
      <c r="AQ39" s="193">
        <f t="shared" si="54"/>
        <v>5.5</v>
      </c>
      <c r="AR39" s="61">
        <f t="shared" si="55"/>
        <v>2.9</v>
      </c>
      <c r="AS39" s="59">
        <f t="shared" si="56"/>
        <v>0</v>
      </c>
      <c r="AT39" s="59">
        <f>IF('Indicator Data'!L42="No data","x",IF('Indicator Data'!BE42&lt;1000,"x",ROUND((IF('Indicator Data'!L42&gt;AT$194,10,IF('Indicator Data'!L42&lt;AT$195,0,10-(AT$194-'Indicator Data'!L42)/(AT$194-AT$195)*10))),1)))</f>
        <v>2</v>
      </c>
      <c r="AU39" s="61">
        <f t="shared" si="57"/>
        <v>1</v>
      </c>
      <c r="AV39" s="62">
        <f t="shared" si="58"/>
        <v>2.2000000000000002</v>
      </c>
      <c r="AW39" s="59">
        <f>ROUND(IF('Indicator Data'!M42=0,0,IF('Indicator Data'!M42&gt;AW$194,10,IF('Indicator Data'!M42&lt;AW$195,0,10-(AW$194-'Indicator Data'!M42)/(AW$194-AW$195)*10))),1)</f>
        <v>1.5</v>
      </c>
      <c r="AX39" s="59">
        <f>ROUND(IF('Indicator Data'!N42=0,0,IF(LOG('Indicator Data'!N42)&gt;LOG(AX$194),10,IF(LOG('Indicator Data'!N42)&lt;LOG(AX$195),0,10-(LOG(AX$194)-LOG('Indicator Data'!N42))/(LOG(AX$194)-LOG(AX$195))*10))),1)</f>
        <v>0.6</v>
      </c>
      <c r="AY39" s="61">
        <f t="shared" si="59"/>
        <v>1.1000000000000001</v>
      </c>
      <c r="AZ39" s="59">
        <f>'Indicator Data'!O42</f>
        <v>0</v>
      </c>
      <c r="BA39" s="59">
        <f>'Indicator Data'!P42</f>
        <v>0</v>
      </c>
      <c r="BB39" s="61">
        <f t="shared" si="60"/>
        <v>0</v>
      </c>
      <c r="BC39" s="62">
        <f t="shared" si="61"/>
        <v>0.8</v>
      </c>
      <c r="BD39" s="62">
        <v>4.5999999999999996</v>
      </c>
      <c r="BE39" s="16"/>
      <c r="BF39" s="108"/>
    </row>
    <row r="40" spans="1:58" s="4" customFormat="1" x14ac:dyDescent="0.25">
      <c r="A40" s="131" t="s">
        <v>374</v>
      </c>
      <c r="B40" s="63" t="s">
        <v>71</v>
      </c>
      <c r="C40" s="59">
        <f>ROUND(IF('Indicator Data'!C43=0,0.1,IF(LOG('Indicator Data'!C43)&gt;C$194,10,IF(LOG('Indicator Data'!C43)&lt;C$195,0,10-(C$194-LOG('Indicator Data'!C43))/(C$194-C$195)*10))),1)</f>
        <v>4.5</v>
      </c>
      <c r="D40" s="59">
        <f>ROUND(IF('Indicator Data'!D43=0,0.1,IF(LOG('Indicator Data'!D43)&gt;D$194,10,IF(LOG('Indicator Data'!D43)&lt;D$195,0,10-(D$194-LOG('Indicator Data'!D43))/(D$194-D$195)*10))),1)</f>
        <v>0.1</v>
      </c>
      <c r="E40" s="59">
        <f t="shared" si="31"/>
        <v>2.6</v>
      </c>
      <c r="F40" s="59">
        <f>ROUND(IF('Indicator Data'!E43="No data",0.1,IF('Indicator Data'!E43=0,0,IF(LOG('Indicator Data'!E43)&gt;F$194,10,IF(LOG('Indicator Data'!E43)&lt;F$195,0,10-(F$194-LOG('Indicator Data'!E43))/(F$194-F$195)*10)))),1)</f>
        <v>7.1</v>
      </c>
      <c r="G40" s="59">
        <f>ROUND(IF('Indicator Data'!F43=0,0,IF(LOG('Indicator Data'!F43)&gt;G$194,10,IF(LOG('Indicator Data'!F43)&lt;G$195,0,10-(G$194-LOG('Indicator Data'!F43))/(G$194-G$195)*10))),1)</f>
        <v>0</v>
      </c>
      <c r="H40" s="59">
        <f>ROUND(IF('Indicator Data'!G43=0,0,IF(LOG('Indicator Data'!G43)&gt;H$194,10,IF(LOG('Indicator Data'!G43)&lt;H$195,0,10-(H$194-LOG('Indicator Data'!G43))/(H$194-H$195)*10))),1)</f>
        <v>0</v>
      </c>
      <c r="I40" s="59">
        <f>ROUND(IF('Indicator Data'!H43=0,0,IF(LOG('Indicator Data'!H43)&gt;I$194,10,IF(LOG('Indicator Data'!H43)&lt;I$195,0,10-(I$194-LOG('Indicator Data'!H43))/(I$194-I$195)*10))),1)</f>
        <v>0</v>
      </c>
      <c r="J40" s="59">
        <f t="shared" si="32"/>
        <v>0</v>
      </c>
      <c r="K40" s="59">
        <f>ROUND(IF('Indicator Data'!I43=0,0,IF(LOG('Indicator Data'!I43)&gt;K$194,10,IF(LOG('Indicator Data'!I43)&lt;K$195,0,10-(K$194-LOG('Indicator Data'!I43))/(K$194-K$195)*10))),1)</f>
        <v>0</v>
      </c>
      <c r="L40" s="59">
        <f t="shared" si="33"/>
        <v>0</v>
      </c>
      <c r="M40" s="59">
        <f>ROUND(IF('Indicator Data'!J43=0,0,IF(LOG('Indicator Data'!J43)&gt;M$194,10,IF(LOG('Indicator Data'!J43)&lt;M$195,0,10-(M$194-LOG('Indicator Data'!J43))/(M$194-M$195)*10))),1)</f>
        <v>0</v>
      </c>
      <c r="N40" s="60">
        <f>'Indicator Data'!C43/'Indicator Data'!$BD43</f>
        <v>1.3214811634898094E-4</v>
      </c>
      <c r="O40" s="60">
        <f>'Indicator Data'!D43/'Indicator Data'!$BD43</f>
        <v>0</v>
      </c>
      <c r="P40" s="60">
        <f>IF(F40=0.1,0,'Indicator Data'!E43/'Indicator Data'!$BD43)</f>
        <v>1.4386211552172276E-2</v>
      </c>
      <c r="Q40" s="60">
        <f>'Indicator Data'!F43/'Indicator Data'!$BD43</f>
        <v>0</v>
      </c>
      <c r="R40" s="60">
        <f>'Indicator Data'!G43/'Indicator Data'!$BD43</f>
        <v>0</v>
      </c>
      <c r="S40" s="60">
        <f>'Indicator Data'!H43/'Indicator Data'!$BD43</f>
        <v>0</v>
      </c>
      <c r="T40" s="60">
        <f>'Indicator Data'!I43/'Indicator Data'!$BD43</f>
        <v>0</v>
      </c>
      <c r="U40" s="60">
        <f>'Indicator Data'!J43/'Indicator Data'!$BD43</f>
        <v>0</v>
      </c>
      <c r="V40" s="59">
        <f t="shared" si="34"/>
        <v>0.7</v>
      </c>
      <c r="W40" s="59">
        <f t="shared" si="35"/>
        <v>0</v>
      </c>
      <c r="X40" s="59">
        <f t="shared" si="36"/>
        <v>0.4</v>
      </c>
      <c r="Y40" s="59">
        <f t="shared" si="37"/>
        <v>9.6</v>
      </c>
      <c r="Z40" s="59">
        <f t="shared" si="38"/>
        <v>0</v>
      </c>
      <c r="AA40" s="59">
        <f t="shared" si="39"/>
        <v>0</v>
      </c>
      <c r="AB40" s="59">
        <f t="shared" si="40"/>
        <v>0</v>
      </c>
      <c r="AC40" s="59">
        <f t="shared" si="41"/>
        <v>0</v>
      </c>
      <c r="AD40" s="59">
        <f t="shared" si="42"/>
        <v>0</v>
      </c>
      <c r="AE40" s="59">
        <f t="shared" si="43"/>
        <v>0</v>
      </c>
      <c r="AF40" s="59">
        <f t="shared" si="44"/>
        <v>0</v>
      </c>
      <c r="AG40" s="59">
        <f>ROUND(IF('Indicator Data'!K43=0,0,IF('Indicator Data'!K43&gt;AG$194,10,IF('Indicator Data'!K43&lt;AG$195,0,10-(AG$194-'Indicator Data'!K43)/(AG$194-AG$195)*10))),1)</f>
        <v>0</v>
      </c>
      <c r="AH40" s="59">
        <f t="shared" si="45"/>
        <v>2.6</v>
      </c>
      <c r="AI40" s="59">
        <f t="shared" si="46"/>
        <v>0.1</v>
      </c>
      <c r="AJ40" s="59">
        <f t="shared" si="47"/>
        <v>0</v>
      </c>
      <c r="AK40" s="59">
        <f t="shared" si="48"/>
        <v>0</v>
      </c>
      <c r="AL40" s="59">
        <f t="shared" si="49"/>
        <v>0</v>
      </c>
      <c r="AM40" s="59">
        <f t="shared" si="50"/>
        <v>0</v>
      </c>
      <c r="AN40" s="59">
        <f t="shared" si="51"/>
        <v>0</v>
      </c>
      <c r="AO40" s="61">
        <f t="shared" si="52"/>
        <v>1.6</v>
      </c>
      <c r="AP40" s="193">
        <f t="shared" si="53"/>
        <v>8.6</v>
      </c>
      <c r="AQ40" s="193">
        <f t="shared" si="54"/>
        <v>0</v>
      </c>
      <c r="AR40" s="61">
        <f t="shared" si="55"/>
        <v>0</v>
      </c>
      <c r="AS40" s="59">
        <f t="shared" si="56"/>
        <v>0</v>
      </c>
      <c r="AT40" s="59">
        <f>IF('Indicator Data'!L43="No data","x",IF('Indicator Data'!BE43&lt;1000,"x",ROUND((IF('Indicator Data'!L43&gt;AT$194,10,IF('Indicator Data'!L43&lt;AT$195,0,10-(AT$194-'Indicator Data'!L43)/(AT$194-AT$195)*10))),1)))</f>
        <v>1</v>
      </c>
      <c r="AU40" s="61">
        <f t="shared" si="57"/>
        <v>0.5</v>
      </c>
      <c r="AV40" s="62">
        <f t="shared" si="58"/>
        <v>3.2</v>
      </c>
      <c r="AW40" s="59">
        <f>ROUND(IF('Indicator Data'!M43=0,0,IF('Indicator Data'!M43&gt;AW$194,10,IF('Indicator Data'!M43&lt;AW$195,0,10-(AW$194-'Indicator Data'!M43)/(AW$194-AW$195)*10))),1)</f>
        <v>5.7</v>
      </c>
      <c r="AX40" s="59">
        <f>ROUND(IF('Indicator Data'!N43=0,0,IF(LOG('Indicator Data'!N43)&gt;LOG(AX$194),10,IF(LOG('Indicator Data'!N43)&lt;LOG(AX$195),0,10-(LOG(AX$194)-LOG('Indicator Data'!N43))/(LOG(AX$194)-LOG(AX$195))*10))),1)</f>
        <v>6.4</v>
      </c>
      <c r="AY40" s="61">
        <f t="shared" si="59"/>
        <v>6.1</v>
      </c>
      <c r="AZ40" s="59">
        <f>'Indicator Data'!O43</f>
        <v>0</v>
      </c>
      <c r="BA40" s="59">
        <f>'Indicator Data'!P43</f>
        <v>0</v>
      </c>
      <c r="BB40" s="61">
        <f t="shared" si="60"/>
        <v>0</v>
      </c>
      <c r="BC40" s="62">
        <f t="shared" si="61"/>
        <v>4.3</v>
      </c>
      <c r="BD40" s="62">
        <v>6.2</v>
      </c>
      <c r="BE40" s="16"/>
      <c r="BF40" s="108"/>
    </row>
    <row r="41" spans="1:58" s="4" customFormat="1" x14ac:dyDescent="0.25">
      <c r="A41" s="131" t="s">
        <v>844</v>
      </c>
      <c r="B41" s="63" t="s">
        <v>70</v>
      </c>
      <c r="C41" s="59">
        <f>ROUND(IF('Indicator Data'!C44=0,0.1,IF(LOG('Indicator Data'!C44)&gt;C$194,10,IF(LOG('Indicator Data'!C44)&lt;C$195,0,10-(C$194-LOG('Indicator Data'!C44))/(C$194-C$195)*10))),1)</f>
        <v>8.8000000000000007</v>
      </c>
      <c r="D41" s="59">
        <f>ROUND(IF('Indicator Data'!D44=0,0.1,IF(LOG('Indicator Data'!D44)&gt;D$194,10,IF(LOG('Indicator Data'!D44)&lt;D$195,0,10-(D$194-LOG('Indicator Data'!D44))/(D$194-D$195)*10))),1)</f>
        <v>0.1</v>
      </c>
      <c r="E41" s="59">
        <f t="shared" si="31"/>
        <v>6.1</v>
      </c>
      <c r="F41" s="59">
        <f>ROUND(IF('Indicator Data'!E44="No data",0.1,IF('Indicator Data'!E44=0,0,IF(LOG('Indicator Data'!E44)&gt;F$194,10,IF(LOG('Indicator Data'!E44)&lt;F$195,0,10-(F$194-LOG('Indicator Data'!E44))/(F$194-F$195)*10)))),1)</f>
        <v>9.1999999999999993</v>
      </c>
      <c r="G41" s="59">
        <f>ROUND(IF('Indicator Data'!F44=0,0,IF(LOG('Indicator Data'!F44)&gt;G$194,10,IF(LOG('Indicator Data'!F44)&lt;G$195,0,10-(G$194-LOG('Indicator Data'!F44))/(G$194-G$195)*10))),1)</f>
        <v>0</v>
      </c>
      <c r="H41" s="59">
        <f>ROUND(IF('Indicator Data'!G44=0,0,IF(LOG('Indicator Data'!G44)&gt;H$194,10,IF(LOG('Indicator Data'!G44)&lt;H$195,0,10-(H$194-LOG('Indicator Data'!G44))/(H$194-H$195)*10))),1)</f>
        <v>0</v>
      </c>
      <c r="I41" s="59">
        <f>ROUND(IF('Indicator Data'!H44=0,0,IF(LOG('Indicator Data'!H44)&gt;I$194,10,IF(LOG('Indicator Data'!H44)&lt;I$195,0,10-(I$194-LOG('Indicator Data'!H44))/(I$194-I$195)*10))),1)</f>
        <v>0</v>
      </c>
      <c r="J41" s="59">
        <f t="shared" si="32"/>
        <v>0</v>
      </c>
      <c r="K41" s="59">
        <f>ROUND(IF('Indicator Data'!I44=0,0,IF(LOG('Indicator Data'!I44)&gt;K$194,10,IF(LOG('Indicator Data'!I44)&lt;K$195,0,10-(K$194-LOG('Indicator Data'!I44))/(K$194-K$195)*10))),1)</f>
        <v>0</v>
      </c>
      <c r="L41" s="59">
        <f t="shared" si="33"/>
        <v>0</v>
      </c>
      <c r="M41" s="59">
        <f>ROUND(IF('Indicator Data'!J44=0,0,IF(LOG('Indicator Data'!J44)&gt;M$194,10,IF(LOG('Indicator Data'!J44)&lt;M$195,0,10-(M$194-LOG('Indicator Data'!J44))/(M$194-M$195)*10))),1)</f>
        <v>7.4</v>
      </c>
      <c r="N41" s="60">
        <f>'Indicator Data'!C44/'Indicator Data'!$BD44</f>
        <v>4.4648334593082176E-4</v>
      </c>
      <c r="O41" s="60">
        <f>'Indicator Data'!D44/'Indicator Data'!$BD44</f>
        <v>0</v>
      </c>
      <c r="P41" s="60">
        <f>IF(F41=0.1,0,'Indicator Data'!E44/'Indicator Data'!$BD44)</f>
        <v>6.3624568504783586E-3</v>
      </c>
      <c r="Q41" s="60">
        <f>'Indicator Data'!F44/'Indicator Data'!$BD44</f>
        <v>0</v>
      </c>
      <c r="R41" s="60">
        <f>'Indicator Data'!G44/'Indicator Data'!$BD44</f>
        <v>0</v>
      </c>
      <c r="S41" s="60">
        <f>'Indicator Data'!H44/'Indicator Data'!$BD44</f>
        <v>0</v>
      </c>
      <c r="T41" s="60">
        <f>'Indicator Data'!I44/'Indicator Data'!$BD44</f>
        <v>0</v>
      </c>
      <c r="U41" s="60">
        <f>'Indicator Data'!J44/'Indicator Data'!$BD44</f>
        <v>1.1785643188446678E-4</v>
      </c>
      <c r="V41" s="59">
        <f t="shared" si="34"/>
        <v>2.2000000000000002</v>
      </c>
      <c r="W41" s="59">
        <f t="shared" si="35"/>
        <v>0</v>
      </c>
      <c r="X41" s="59">
        <f t="shared" si="36"/>
        <v>1.2</v>
      </c>
      <c r="Y41" s="59">
        <f t="shared" si="37"/>
        <v>4.2</v>
      </c>
      <c r="Z41" s="59">
        <f t="shared" si="38"/>
        <v>0</v>
      </c>
      <c r="AA41" s="59">
        <f t="shared" si="39"/>
        <v>0</v>
      </c>
      <c r="AB41" s="59">
        <f t="shared" si="40"/>
        <v>0</v>
      </c>
      <c r="AC41" s="59">
        <f t="shared" si="41"/>
        <v>0</v>
      </c>
      <c r="AD41" s="59">
        <f t="shared" si="42"/>
        <v>0</v>
      </c>
      <c r="AE41" s="59">
        <f t="shared" si="43"/>
        <v>0</v>
      </c>
      <c r="AF41" s="59">
        <f t="shared" si="44"/>
        <v>0</v>
      </c>
      <c r="AG41" s="59">
        <f>ROUND(IF('Indicator Data'!K44=0,0,IF('Indicator Data'!K44&gt;AG$194,10,IF('Indicator Data'!K44&lt;AG$195,0,10-(AG$194-'Indicator Data'!K44)/(AG$194-AG$195)*10))),1)</f>
        <v>1</v>
      </c>
      <c r="AH41" s="59">
        <f t="shared" si="45"/>
        <v>5.5</v>
      </c>
      <c r="AI41" s="59">
        <f t="shared" si="46"/>
        <v>0.1</v>
      </c>
      <c r="AJ41" s="59">
        <f t="shared" si="47"/>
        <v>0</v>
      </c>
      <c r="AK41" s="59">
        <f t="shared" si="48"/>
        <v>0</v>
      </c>
      <c r="AL41" s="59">
        <f t="shared" si="49"/>
        <v>0</v>
      </c>
      <c r="AM41" s="59">
        <f t="shared" si="50"/>
        <v>0</v>
      </c>
      <c r="AN41" s="59">
        <f t="shared" si="51"/>
        <v>4.7</v>
      </c>
      <c r="AO41" s="61">
        <f t="shared" si="52"/>
        <v>4.0999999999999996</v>
      </c>
      <c r="AP41" s="193">
        <f t="shared" si="53"/>
        <v>7.5</v>
      </c>
      <c r="AQ41" s="193">
        <f t="shared" si="54"/>
        <v>0</v>
      </c>
      <c r="AR41" s="61">
        <f t="shared" si="55"/>
        <v>0</v>
      </c>
      <c r="AS41" s="59">
        <f t="shared" si="56"/>
        <v>2.9</v>
      </c>
      <c r="AT41" s="59">
        <f>IF('Indicator Data'!L44="No data","x",IF('Indicator Data'!BE44&lt;1000,"x",ROUND((IF('Indicator Data'!L44&gt;AT$194,10,IF('Indicator Data'!L44&lt;AT$195,0,10-(AT$194-'Indicator Data'!L44)/(AT$194-AT$195)*10))),1)))</f>
        <v>1</v>
      </c>
      <c r="AU41" s="61">
        <f t="shared" si="57"/>
        <v>2</v>
      </c>
      <c r="AV41" s="62">
        <f t="shared" si="58"/>
        <v>3.3</v>
      </c>
      <c r="AW41" s="59">
        <f>ROUND(IF('Indicator Data'!M44=0,0,IF('Indicator Data'!M44&gt;AW$194,10,IF('Indicator Data'!M44&lt;AW$195,0,10-(AW$194-'Indicator Data'!M44)/(AW$194-AW$195)*10))),1)</f>
        <v>10</v>
      </c>
      <c r="AX41" s="59">
        <f>ROUND(IF('Indicator Data'!N44=0,0,IF(LOG('Indicator Data'!N44)&gt;LOG(AX$194),10,IF(LOG('Indicator Data'!N44)&lt;LOG(AX$195),0,10-(LOG(AX$194)-LOG('Indicator Data'!N44))/(LOG(AX$194)-LOG(AX$195))*10))),1)</f>
        <v>10</v>
      </c>
      <c r="AY41" s="61">
        <f t="shared" si="59"/>
        <v>10</v>
      </c>
      <c r="AZ41" s="59">
        <f>'Indicator Data'!O44</f>
        <v>0</v>
      </c>
      <c r="BA41" s="59">
        <f>'Indicator Data'!P44</f>
        <v>5</v>
      </c>
      <c r="BB41" s="61">
        <f t="shared" si="60"/>
        <v>9</v>
      </c>
      <c r="BC41" s="62">
        <f t="shared" si="61"/>
        <v>9</v>
      </c>
      <c r="BD41" s="62">
        <v>7.8</v>
      </c>
      <c r="BE41" s="16"/>
      <c r="BF41" s="108"/>
    </row>
    <row r="42" spans="1:58" s="4" customFormat="1" x14ac:dyDescent="0.25">
      <c r="A42" s="131" t="s">
        <v>73</v>
      </c>
      <c r="B42" s="63" t="s">
        <v>72</v>
      </c>
      <c r="C42" s="59">
        <f>ROUND(IF('Indicator Data'!C45=0,0.1,IF(LOG('Indicator Data'!C45)&gt;C$194,10,IF(LOG('Indicator Data'!C45)&lt;C$195,0,10-(C$194-LOG('Indicator Data'!C45))/(C$194-C$195)*10))),1)</f>
        <v>7.5</v>
      </c>
      <c r="D42" s="59">
        <f>ROUND(IF('Indicator Data'!D45=0,0.1,IF(LOG('Indicator Data'!D45)&gt;D$194,10,IF(LOG('Indicator Data'!D45)&lt;D$195,0,10-(D$194-LOG('Indicator Data'!D45))/(D$194-D$195)*10))),1)</f>
        <v>10</v>
      </c>
      <c r="E42" s="59">
        <f t="shared" si="31"/>
        <v>9.1</v>
      </c>
      <c r="F42" s="59">
        <f>ROUND(IF('Indicator Data'!E45="No data",0.1,IF('Indicator Data'!E45=0,0,IF(LOG('Indicator Data'!E45)&gt;F$194,10,IF(LOG('Indicator Data'!E45)&lt;F$195,0,10-(F$194-LOG('Indicator Data'!E45))/(F$194-F$195)*10)))),1)</f>
        <v>4.9000000000000004</v>
      </c>
      <c r="G42" s="59">
        <f>ROUND(IF('Indicator Data'!F45=0,0,IF(LOG('Indicator Data'!F45)&gt;G$194,10,IF(LOG('Indicator Data'!F45)&lt;G$195,0,10-(G$194-LOG('Indicator Data'!F45))/(G$194-G$195)*10))),1)</f>
        <v>7.5</v>
      </c>
      <c r="H42" s="59">
        <f>ROUND(IF('Indicator Data'!G45=0,0,IF(LOG('Indicator Data'!G45)&gt;H$194,10,IF(LOG('Indicator Data'!G45)&lt;H$195,0,10-(H$194-LOG('Indicator Data'!G45))/(H$194-H$195)*10))),1)</f>
        <v>3.4</v>
      </c>
      <c r="I42" s="59">
        <f>ROUND(IF('Indicator Data'!H45=0,0,IF(LOG('Indicator Data'!H45)&gt;I$194,10,IF(LOG('Indicator Data'!H45)&lt;I$195,0,10-(I$194-LOG('Indicator Data'!H45))/(I$194-I$195)*10))),1)</f>
        <v>0</v>
      </c>
      <c r="J42" s="59">
        <f t="shared" si="32"/>
        <v>1.9</v>
      </c>
      <c r="K42" s="59">
        <f>ROUND(IF('Indicator Data'!I45=0,0,IF(LOG('Indicator Data'!I45)&gt;K$194,10,IF(LOG('Indicator Data'!I45)&lt;K$195,0,10-(K$194-LOG('Indicator Data'!I45))/(K$194-K$195)*10))),1)</f>
        <v>4.5</v>
      </c>
      <c r="L42" s="59">
        <f t="shared" si="33"/>
        <v>3.3</v>
      </c>
      <c r="M42" s="59">
        <f>ROUND(IF('Indicator Data'!J45=0,0,IF(LOG('Indicator Data'!J45)&gt;M$194,10,IF(LOG('Indicator Data'!J45)&lt;M$195,0,10-(M$194-LOG('Indicator Data'!J45))/(M$194-M$195)*10))),1)</f>
        <v>0</v>
      </c>
      <c r="N42" s="60">
        <f>'Indicator Data'!C45/'Indicator Data'!$BD45</f>
        <v>2.0454771849854566E-3</v>
      </c>
      <c r="O42" s="60">
        <f>'Indicator Data'!D45/'Indicator Data'!$BD45</f>
        <v>2.036756067440814E-3</v>
      </c>
      <c r="P42" s="60">
        <f>IF(F42=0.1,0,'Indicator Data'!E45/'Indicator Data'!$BD45)</f>
        <v>1.8596939362366465E-3</v>
      </c>
      <c r="Q42" s="60">
        <f>'Indicator Data'!F45/'Indicator Data'!$BD45</f>
        <v>6.2452918656404587E-5</v>
      </c>
      <c r="R42" s="60">
        <f>'Indicator Data'!G45/'Indicator Data'!$BD45</f>
        <v>4.7845457332643468E-4</v>
      </c>
      <c r="S42" s="60">
        <f>'Indicator Data'!H45/'Indicator Data'!$BD45</f>
        <v>0</v>
      </c>
      <c r="T42" s="60">
        <f>'Indicator Data'!I45/'Indicator Data'!$BD45</f>
        <v>3.7179590674119099E-4</v>
      </c>
      <c r="U42" s="60">
        <f>'Indicator Data'!J45/'Indicator Data'!$BD45</f>
        <v>0</v>
      </c>
      <c r="V42" s="59">
        <f t="shared" si="34"/>
        <v>10</v>
      </c>
      <c r="W42" s="59">
        <f t="shared" si="35"/>
        <v>10</v>
      </c>
      <c r="X42" s="59">
        <f t="shared" si="36"/>
        <v>10</v>
      </c>
      <c r="Y42" s="59">
        <f t="shared" si="37"/>
        <v>1.2</v>
      </c>
      <c r="Z42" s="59">
        <f t="shared" si="38"/>
        <v>9.5</v>
      </c>
      <c r="AA42" s="59">
        <f t="shared" si="39"/>
        <v>0.3</v>
      </c>
      <c r="AB42" s="59">
        <f t="shared" si="40"/>
        <v>0</v>
      </c>
      <c r="AC42" s="59">
        <f t="shared" si="41"/>
        <v>0.2</v>
      </c>
      <c r="AD42" s="59">
        <f t="shared" si="42"/>
        <v>0.4</v>
      </c>
      <c r="AE42" s="59">
        <f t="shared" si="43"/>
        <v>0.3</v>
      </c>
      <c r="AF42" s="59">
        <f t="shared" si="44"/>
        <v>0</v>
      </c>
      <c r="AG42" s="59">
        <f>ROUND(IF('Indicator Data'!K45=0,0,IF('Indicator Data'!K45&gt;AG$194,10,IF('Indicator Data'!K45&lt;AG$195,0,10-(AG$194-'Indicator Data'!K45)/(AG$194-AG$195)*10))),1)</f>
        <v>3</v>
      </c>
      <c r="AH42" s="59">
        <f t="shared" si="45"/>
        <v>8.8000000000000007</v>
      </c>
      <c r="AI42" s="59">
        <f t="shared" si="46"/>
        <v>10</v>
      </c>
      <c r="AJ42" s="59">
        <f t="shared" si="47"/>
        <v>1.9</v>
      </c>
      <c r="AK42" s="59">
        <f t="shared" si="48"/>
        <v>0</v>
      </c>
      <c r="AL42" s="59">
        <f t="shared" si="49"/>
        <v>1</v>
      </c>
      <c r="AM42" s="59">
        <f t="shared" si="50"/>
        <v>2.5</v>
      </c>
      <c r="AN42" s="59">
        <f t="shared" si="51"/>
        <v>0</v>
      </c>
      <c r="AO42" s="61">
        <f t="shared" si="52"/>
        <v>9.6</v>
      </c>
      <c r="AP42" s="193">
        <f t="shared" si="53"/>
        <v>3.3</v>
      </c>
      <c r="AQ42" s="193">
        <f t="shared" si="54"/>
        <v>8.6999999999999993</v>
      </c>
      <c r="AR42" s="61">
        <f t="shared" si="55"/>
        <v>1.9</v>
      </c>
      <c r="AS42" s="59">
        <f t="shared" si="56"/>
        <v>1.5</v>
      </c>
      <c r="AT42" s="59">
        <f>IF('Indicator Data'!L45="No data","x",IF('Indicator Data'!BE45&lt;1000,"x",ROUND((IF('Indicator Data'!L45&gt;AT$194,10,IF('Indicator Data'!L45&lt;AT$195,0,10-(AT$194-'Indicator Data'!L45)/(AT$194-AT$195)*10))),1)))</f>
        <v>0</v>
      </c>
      <c r="AU42" s="61">
        <f t="shared" si="57"/>
        <v>0.8</v>
      </c>
      <c r="AV42" s="62">
        <f t="shared" si="58"/>
        <v>6.3</v>
      </c>
      <c r="AW42" s="59">
        <f>ROUND(IF('Indicator Data'!M45=0,0,IF('Indicator Data'!M45&gt;AW$194,10,IF('Indicator Data'!M45&lt;AW$195,0,10-(AW$194-'Indicator Data'!M45)/(AW$194-AW$195)*10))),1)</f>
        <v>0.1</v>
      </c>
      <c r="AX42" s="59">
        <f>ROUND(IF('Indicator Data'!N45=0,0,IF(LOG('Indicator Data'!N45)&gt;LOG(AX$194),10,IF(LOG('Indicator Data'!N45)&lt;LOG(AX$195),0,10-(LOG(AX$194)-LOG('Indicator Data'!N45))/(LOG(AX$194)-LOG(AX$195))*10))),1)</f>
        <v>0</v>
      </c>
      <c r="AY42" s="61">
        <f t="shared" si="59"/>
        <v>0.1</v>
      </c>
      <c r="AZ42" s="59">
        <f>'Indicator Data'!O45</f>
        <v>0</v>
      </c>
      <c r="BA42" s="59">
        <f>'Indicator Data'!P45</f>
        <v>0</v>
      </c>
      <c r="BB42" s="61">
        <f t="shared" si="60"/>
        <v>0</v>
      </c>
      <c r="BC42" s="62">
        <f t="shared" si="61"/>
        <v>0.1</v>
      </c>
      <c r="BD42" s="62">
        <v>3.6</v>
      </c>
      <c r="BE42" s="16"/>
      <c r="BF42" s="108"/>
    </row>
    <row r="43" spans="1:58" s="4" customFormat="1" x14ac:dyDescent="0.25">
      <c r="A43" s="131" t="s">
        <v>371</v>
      </c>
      <c r="B43" s="63" t="s">
        <v>74</v>
      </c>
      <c r="C43" s="59">
        <f>ROUND(IF('Indicator Data'!C46=0,0.1,IF(LOG('Indicator Data'!C46)&gt;C$194,10,IF(LOG('Indicator Data'!C46)&lt;C$195,0,10-(C$194-LOG('Indicator Data'!C46))/(C$194-C$195)*10))),1)</f>
        <v>0.1</v>
      </c>
      <c r="D43" s="59">
        <f>ROUND(IF('Indicator Data'!D46=0,0.1,IF(LOG('Indicator Data'!D46)&gt;D$194,10,IF(LOG('Indicator Data'!D46)&lt;D$195,0,10-(D$194-LOG('Indicator Data'!D46))/(D$194-D$195)*10))),1)</f>
        <v>0.1</v>
      </c>
      <c r="E43" s="59">
        <f t="shared" si="31"/>
        <v>0.1</v>
      </c>
      <c r="F43" s="59">
        <f>ROUND(IF('Indicator Data'!E46="No data",0.1,IF('Indicator Data'!E46=0,0,IF(LOG('Indicator Data'!E46)&gt;F$194,10,IF(LOG('Indicator Data'!E46)&lt;F$195,0,10-(F$194-LOG('Indicator Data'!E46))/(F$194-F$195)*10)))),1)</f>
        <v>7.5</v>
      </c>
      <c r="G43" s="59">
        <f>ROUND(IF('Indicator Data'!F46=0,0,IF(LOG('Indicator Data'!F46)&gt;G$194,10,IF(LOG('Indicator Data'!F46)&lt;G$195,0,10-(G$194-LOG('Indicator Data'!F46))/(G$194-G$195)*10))),1)</f>
        <v>4.7</v>
      </c>
      <c r="H43" s="59">
        <f>ROUND(IF('Indicator Data'!G46=0,0,IF(LOG('Indicator Data'!G46)&gt;H$194,10,IF(LOG('Indicator Data'!G46)&lt;H$195,0,10-(H$194-LOG('Indicator Data'!G46))/(H$194-H$195)*10))),1)</f>
        <v>0</v>
      </c>
      <c r="I43" s="59">
        <f>ROUND(IF('Indicator Data'!H46=0,0,IF(LOG('Indicator Data'!H46)&gt;I$194,10,IF(LOG('Indicator Data'!H46)&lt;I$195,0,10-(I$194-LOG('Indicator Data'!H46))/(I$194-I$195)*10))),1)</f>
        <v>0</v>
      </c>
      <c r="J43" s="59">
        <f t="shared" si="32"/>
        <v>0</v>
      </c>
      <c r="K43" s="59">
        <f>ROUND(IF('Indicator Data'!I46=0,0,IF(LOG('Indicator Data'!I46)&gt;K$194,10,IF(LOG('Indicator Data'!I46)&lt;K$195,0,10-(K$194-LOG('Indicator Data'!I46))/(K$194-K$195)*10))),1)</f>
        <v>0</v>
      </c>
      <c r="L43" s="59">
        <f t="shared" si="33"/>
        <v>0</v>
      </c>
      <c r="M43" s="59">
        <f>ROUND(IF('Indicator Data'!J46=0,0,IF(LOG('Indicator Data'!J46)&gt;M$194,10,IF(LOG('Indicator Data'!J46)&lt;M$195,0,10-(M$194-LOG('Indicator Data'!J46))/(M$194-M$195)*10))),1)</f>
        <v>0</v>
      </c>
      <c r="N43" s="60">
        <f>'Indicator Data'!C46/'Indicator Data'!$BD46</f>
        <v>0</v>
      </c>
      <c r="O43" s="60">
        <f>'Indicator Data'!D46/'Indicator Data'!$BD46</f>
        <v>0</v>
      </c>
      <c r="P43" s="60">
        <f>IF(F43=0.1,0,'Indicator Data'!E46/'Indicator Data'!$BD46)</f>
        <v>4.2429343605929993E-3</v>
      </c>
      <c r="Q43" s="60">
        <f>'Indicator Data'!F46/'Indicator Data'!$BD46</f>
        <v>2.8890685079969293E-7</v>
      </c>
      <c r="R43" s="60">
        <f>'Indicator Data'!G46/'Indicator Data'!$BD46</f>
        <v>0</v>
      </c>
      <c r="S43" s="60">
        <f>'Indicator Data'!H46/'Indicator Data'!$BD46</f>
        <v>0</v>
      </c>
      <c r="T43" s="60">
        <f>'Indicator Data'!I46/'Indicator Data'!$BD46</f>
        <v>0</v>
      </c>
      <c r="U43" s="60">
        <f>'Indicator Data'!J46/'Indicator Data'!$BD46</f>
        <v>0</v>
      </c>
      <c r="V43" s="59">
        <f t="shared" si="34"/>
        <v>0</v>
      </c>
      <c r="W43" s="59">
        <f t="shared" si="35"/>
        <v>0</v>
      </c>
      <c r="X43" s="59">
        <f t="shared" si="36"/>
        <v>0</v>
      </c>
      <c r="Y43" s="59">
        <f t="shared" si="37"/>
        <v>2.8</v>
      </c>
      <c r="Z43" s="59">
        <f t="shared" si="38"/>
        <v>4.4000000000000004</v>
      </c>
      <c r="AA43" s="59">
        <f t="shared" si="39"/>
        <v>0</v>
      </c>
      <c r="AB43" s="59">
        <f t="shared" si="40"/>
        <v>0</v>
      </c>
      <c r="AC43" s="59">
        <f t="shared" si="41"/>
        <v>0</v>
      </c>
      <c r="AD43" s="59">
        <f t="shared" si="42"/>
        <v>0</v>
      </c>
      <c r="AE43" s="59">
        <f t="shared" si="43"/>
        <v>0</v>
      </c>
      <c r="AF43" s="59">
        <f t="shared" si="44"/>
        <v>0</v>
      </c>
      <c r="AG43" s="59">
        <f>ROUND(IF('Indicator Data'!K46=0,0,IF('Indicator Data'!K46&gt;AG$194,10,IF('Indicator Data'!K46&lt;AG$195,0,10-(AG$194-'Indicator Data'!K46)/(AG$194-AG$195)*10))),1)</f>
        <v>0</v>
      </c>
      <c r="AH43" s="59">
        <f t="shared" si="45"/>
        <v>0.1</v>
      </c>
      <c r="AI43" s="59">
        <f t="shared" si="46"/>
        <v>0.1</v>
      </c>
      <c r="AJ43" s="59">
        <f t="shared" si="47"/>
        <v>0</v>
      </c>
      <c r="AK43" s="59">
        <f t="shared" si="48"/>
        <v>0</v>
      </c>
      <c r="AL43" s="59">
        <f t="shared" si="49"/>
        <v>0</v>
      </c>
      <c r="AM43" s="59">
        <f t="shared" si="50"/>
        <v>0</v>
      </c>
      <c r="AN43" s="59">
        <f t="shared" si="51"/>
        <v>0</v>
      </c>
      <c r="AO43" s="61">
        <f t="shared" si="52"/>
        <v>0.1</v>
      </c>
      <c r="AP43" s="193">
        <f t="shared" si="53"/>
        <v>5.6</v>
      </c>
      <c r="AQ43" s="193">
        <f t="shared" si="54"/>
        <v>4.5999999999999996</v>
      </c>
      <c r="AR43" s="61">
        <f t="shared" si="55"/>
        <v>0</v>
      </c>
      <c r="AS43" s="59">
        <f t="shared" si="56"/>
        <v>0</v>
      </c>
      <c r="AT43" s="59">
        <f>IF('Indicator Data'!L46="No data","x",IF('Indicator Data'!BE46&lt;1000,"x",ROUND((IF('Indicator Data'!L46&gt;AT$194,10,IF('Indicator Data'!L46&lt;AT$195,0,10-(AT$194-'Indicator Data'!L46)/(AT$194-AT$195)*10))),1)))</f>
        <v>2</v>
      </c>
      <c r="AU43" s="61">
        <f t="shared" si="57"/>
        <v>1</v>
      </c>
      <c r="AV43" s="62">
        <f t="shared" si="58"/>
        <v>2.6</v>
      </c>
      <c r="AW43" s="59">
        <f>ROUND(IF('Indicator Data'!M46=0,0,IF('Indicator Data'!M46&gt;AW$194,10,IF('Indicator Data'!M46&lt;AW$195,0,10-(AW$194-'Indicator Data'!M46)/(AW$194-AW$195)*10))),1)</f>
        <v>9.9</v>
      </c>
      <c r="AX43" s="59">
        <f>ROUND(IF('Indicator Data'!N46=0,0,IF(LOG('Indicator Data'!N46)&gt;LOG(AX$194),10,IF(LOG('Indicator Data'!N46)&lt;LOG(AX$195),0,10-(LOG(AX$194)-LOG('Indicator Data'!N46))/(LOG(AX$194)-LOG(AX$195))*10))),1)</f>
        <v>8</v>
      </c>
      <c r="AY43" s="61">
        <f t="shared" si="59"/>
        <v>9.1999999999999993</v>
      </c>
      <c r="AZ43" s="59">
        <f>'Indicator Data'!O46</f>
        <v>0</v>
      </c>
      <c r="BA43" s="59">
        <f>'Indicator Data'!P46</f>
        <v>0</v>
      </c>
      <c r="BB43" s="61">
        <f t="shared" si="60"/>
        <v>0</v>
      </c>
      <c r="BC43" s="62">
        <f t="shared" si="61"/>
        <v>6.4</v>
      </c>
      <c r="BD43" s="62">
        <v>7.4</v>
      </c>
      <c r="BE43" s="16"/>
      <c r="BF43" s="108"/>
    </row>
    <row r="44" spans="1:58" s="4" customFormat="1" x14ac:dyDescent="0.25">
      <c r="A44" s="131" t="s">
        <v>76</v>
      </c>
      <c r="B44" s="63" t="s">
        <v>75</v>
      </c>
      <c r="C44" s="59">
        <f>ROUND(IF('Indicator Data'!C47=0,0.1,IF(LOG('Indicator Data'!C47)&gt;C$194,10,IF(LOG('Indicator Data'!C47)&lt;C$195,0,10-(C$194-LOG('Indicator Data'!C47))/(C$194-C$195)*10))),1)</f>
        <v>7.1</v>
      </c>
      <c r="D44" s="59">
        <f>ROUND(IF('Indicator Data'!D47=0,0.1,IF(LOG('Indicator Data'!D47)&gt;D$194,10,IF(LOG('Indicator Data'!D47)&lt;D$195,0,10-(D$194-LOG('Indicator Data'!D47))/(D$194-D$195)*10))),1)</f>
        <v>5.6</v>
      </c>
      <c r="E44" s="59">
        <f t="shared" si="31"/>
        <v>6.4</v>
      </c>
      <c r="F44" s="59">
        <f>ROUND(IF('Indicator Data'!E47="No data",0.1,IF('Indicator Data'!E47=0,0,IF(LOG('Indicator Data'!E47)&gt;F$194,10,IF(LOG('Indicator Data'!E47)&lt;F$195,0,10-(F$194-LOG('Indicator Data'!E47))/(F$194-F$195)*10)))),1)</f>
        <v>6.5</v>
      </c>
      <c r="G44" s="59">
        <f>ROUND(IF('Indicator Data'!F47=0,0,IF(LOG('Indicator Data'!F47)&gt;G$194,10,IF(LOG('Indicator Data'!F47)&lt;G$195,0,10-(G$194-LOG('Indicator Data'!F47))/(G$194-G$195)*10))),1)</f>
        <v>6.6</v>
      </c>
      <c r="H44" s="59">
        <f>ROUND(IF('Indicator Data'!G47=0,0,IF(LOG('Indicator Data'!G47)&gt;H$194,10,IF(LOG('Indicator Data'!G47)&lt;H$195,0,10-(H$194-LOG('Indicator Data'!G47))/(H$194-H$195)*10))),1)</f>
        <v>0</v>
      </c>
      <c r="I44" s="59">
        <f>ROUND(IF('Indicator Data'!H47=0,0,IF(LOG('Indicator Data'!H47)&gt;I$194,10,IF(LOG('Indicator Data'!H47)&lt;I$195,0,10-(I$194-LOG('Indicator Data'!H47))/(I$194-I$195)*10))),1)</f>
        <v>0</v>
      </c>
      <c r="J44" s="59">
        <f t="shared" si="32"/>
        <v>0</v>
      </c>
      <c r="K44" s="59">
        <f>ROUND(IF('Indicator Data'!I47=0,0,IF(LOG('Indicator Data'!I47)&gt;K$194,10,IF(LOG('Indicator Data'!I47)&lt;K$195,0,10-(K$194-LOG('Indicator Data'!I47))/(K$194-K$195)*10))),1)</f>
        <v>0</v>
      </c>
      <c r="L44" s="59">
        <f t="shared" si="33"/>
        <v>0</v>
      </c>
      <c r="M44" s="59">
        <f>ROUND(IF('Indicator Data'!J47=0,0,IF(LOG('Indicator Data'!J47)&gt;M$194,10,IF(LOG('Indicator Data'!J47)&lt;M$195,0,10-(M$194-LOG('Indicator Data'!J47))/(M$194-M$195)*10))),1)</f>
        <v>0</v>
      </c>
      <c r="N44" s="60">
        <f>'Indicator Data'!C47/'Indicator Data'!$BD47</f>
        <v>1.6236641599391907E-3</v>
      </c>
      <c r="O44" s="60">
        <f>'Indicator Data'!D47/'Indicator Data'!$BD47</f>
        <v>1.1542786716800714E-4</v>
      </c>
      <c r="P44" s="60">
        <f>IF(F44=0.1,0,'Indicator Data'!E47/'Indicator Data'!$BD47)</f>
        <v>9.7988075899128977E-3</v>
      </c>
      <c r="Q44" s="60">
        <f>'Indicator Data'!F47/'Indicator Data'!$BD47</f>
        <v>2.1632750677500306E-5</v>
      </c>
      <c r="R44" s="60">
        <f>'Indicator Data'!G47/'Indicator Data'!$BD47</f>
        <v>0</v>
      </c>
      <c r="S44" s="60">
        <f>'Indicator Data'!H47/'Indicator Data'!$BD47</f>
        <v>0</v>
      </c>
      <c r="T44" s="60">
        <f>'Indicator Data'!I47/'Indicator Data'!$BD47</f>
        <v>0</v>
      </c>
      <c r="U44" s="60">
        <f>'Indicator Data'!J47/'Indicator Data'!$BD47</f>
        <v>0</v>
      </c>
      <c r="V44" s="59">
        <f t="shared" si="34"/>
        <v>8.1</v>
      </c>
      <c r="W44" s="59">
        <f t="shared" si="35"/>
        <v>1.2</v>
      </c>
      <c r="X44" s="59">
        <f t="shared" si="36"/>
        <v>5.6</v>
      </c>
      <c r="Y44" s="59">
        <f t="shared" si="37"/>
        <v>6.5</v>
      </c>
      <c r="Z44" s="59">
        <f t="shared" si="38"/>
        <v>8.5</v>
      </c>
      <c r="AA44" s="59">
        <f t="shared" si="39"/>
        <v>0</v>
      </c>
      <c r="AB44" s="59">
        <f t="shared" si="40"/>
        <v>0</v>
      </c>
      <c r="AC44" s="59">
        <f t="shared" si="41"/>
        <v>0</v>
      </c>
      <c r="AD44" s="59">
        <f t="shared" si="42"/>
        <v>0</v>
      </c>
      <c r="AE44" s="59">
        <f t="shared" si="43"/>
        <v>0</v>
      </c>
      <c r="AF44" s="59">
        <f t="shared" si="44"/>
        <v>0</v>
      </c>
      <c r="AG44" s="59">
        <f>ROUND(IF('Indicator Data'!K47=0,0,IF('Indicator Data'!K47&gt;AG$194,10,IF('Indicator Data'!K47&lt;AG$195,0,10-(AG$194-'Indicator Data'!K47)/(AG$194-AG$195)*10))),1)</f>
        <v>1</v>
      </c>
      <c r="AH44" s="59">
        <f t="shared" si="45"/>
        <v>7.6</v>
      </c>
      <c r="AI44" s="59">
        <f t="shared" si="46"/>
        <v>3.4</v>
      </c>
      <c r="AJ44" s="59">
        <f t="shared" si="47"/>
        <v>0</v>
      </c>
      <c r="AK44" s="59">
        <f t="shared" si="48"/>
        <v>0</v>
      </c>
      <c r="AL44" s="59">
        <f t="shared" si="49"/>
        <v>0</v>
      </c>
      <c r="AM44" s="59">
        <f t="shared" si="50"/>
        <v>0</v>
      </c>
      <c r="AN44" s="59">
        <f t="shared" si="51"/>
        <v>0</v>
      </c>
      <c r="AO44" s="61">
        <f t="shared" si="52"/>
        <v>6</v>
      </c>
      <c r="AP44" s="193">
        <f t="shared" si="53"/>
        <v>6.5</v>
      </c>
      <c r="AQ44" s="193">
        <f t="shared" si="54"/>
        <v>7.7</v>
      </c>
      <c r="AR44" s="61">
        <f t="shared" si="55"/>
        <v>0</v>
      </c>
      <c r="AS44" s="59">
        <f t="shared" si="56"/>
        <v>0.5</v>
      </c>
      <c r="AT44" s="59">
        <f>IF('Indicator Data'!L47="No data","x",IF('Indicator Data'!BE47&lt;1000,"x",ROUND((IF('Indicator Data'!L47&gt;AT$194,10,IF('Indicator Data'!L47&lt;AT$195,0,10-(AT$194-'Indicator Data'!L47)/(AT$194-AT$195)*10))),1)))</f>
        <v>6.1</v>
      </c>
      <c r="AU44" s="61">
        <f t="shared" si="57"/>
        <v>3.3</v>
      </c>
      <c r="AV44" s="62">
        <f t="shared" si="58"/>
        <v>5.2</v>
      </c>
      <c r="AW44" s="59">
        <f>ROUND(IF('Indicator Data'!M47=0,0,IF('Indicator Data'!M47&gt;AW$194,10,IF('Indicator Data'!M47&lt;AW$195,0,10-(AW$194-'Indicator Data'!M47)/(AW$194-AW$195)*10))),1)</f>
        <v>0.4</v>
      </c>
      <c r="AX44" s="59">
        <f>ROUND(IF('Indicator Data'!N47=0,0,IF(LOG('Indicator Data'!N47)&gt;LOG(AX$194),10,IF(LOG('Indicator Data'!N47)&lt;LOG(AX$195),0,10-(LOG(AX$194)-LOG('Indicator Data'!N47))/(LOG(AX$194)-LOG(AX$195))*10))),1)</f>
        <v>1.4</v>
      </c>
      <c r="AY44" s="61">
        <f t="shared" si="59"/>
        <v>0.9</v>
      </c>
      <c r="AZ44" s="59">
        <f>'Indicator Data'!O47</f>
        <v>0</v>
      </c>
      <c r="BA44" s="59">
        <f>'Indicator Data'!P47</f>
        <v>0</v>
      </c>
      <c r="BB44" s="61">
        <f t="shared" si="60"/>
        <v>0</v>
      </c>
      <c r="BC44" s="62">
        <f t="shared" si="61"/>
        <v>0.6</v>
      </c>
      <c r="BD44" s="62">
        <v>2.6</v>
      </c>
      <c r="BE44" s="16"/>
      <c r="BF44" s="108"/>
    </row>
    <row r="45" spans="1:58" s="4" customFormat="1" x14ac:dyDescent="0.25">
      <c r="A45" s="131" t="s">
        <v>78</v>
      </c>
      <c r="B45" s="63" t="s">
        <v>77</v>
      </c>
      <c r="C45" s="59">
        <f>ROUND(IF('Indicator Data'!C48=0,0.1,IF(LOG('Indicator Data'!C48)&gt;C$194,10,IF(LOG('Indicator Data'!C48)&lt;C$195,0,10-(C$194-LOG('Indicator Data'!C48))/(C$194-C$195)*10))),1)</f>
        <v>7.3</v>
      </c>
      <c r="D45" s="59">
        <f>ROUND(IF('Indicator Data'!D48=0,0.1,IF(LOG('Indicator Data'!D48)&gt;D$194,10,IF(LOG('Indicator Data'!D48)&lt;D$195,0,10-(D$194-LOG('Indicator Data'!D48))/(D$194-D$195)*10))),1)</f>
        <v>6.7</v>
      </c>
      <c r="E45" s="59">
        <f t="shared" si="31"/>
        <v>7</v>
      </c>
      <c r="F45" s="59">
        <f>ROUND(IF('Indicator Data'!E48="No data",0.1,IF('Indicator Data'!E48=0,0,IF(LOG('Indicator Data'!E48)&gt;F$194,10,IF(LOG('Indicator Data'!E48)&lt;F$195,0,10-(F$194-LOG('Indicator Data'!E48))/(F$194-F$195)*10)))),1)</f>
        <v>5.6</v>
      </c>
      <c r="G45" s="59">
        <f>ROUND(IF('Indicator Data'!F48=0,0,IF(LOG('Indicator Data'!F48)&gt;G$194,10,IF(LOG('Indicator Data'!F48)&lt;G$195,0,10-(G$194-LOG('Indicator Data'!F48))/(G$194-G$195)*10))),1)</f>
        <v>5.4</v>
      </c>
      <c r="H45" s="59">
        <f>ROUND(IF('Indicator Data'!G48=0,0,IF(LOG('Indicator Data'!G48)&gt;H$194,10,IF(LOG('Indicator Data'!G48)&lt;H$195,0,10-(H$194-LOG('Indicator Data'!G48))/(H$194-H$195)*10))),1)</f>
        <v>8.3000000000000007</v>
      </c>
      <c r="I45" s="59">
        <f>ROUND(IF('Indicator Data'!H48=0,0,IF(LOG('Indicator Data'!H48)&gt;I$194,10,IF(LOG('Indicator Data'!H48)&lt;I$195,0,10-(I$194-LOG('Indicator Data'!H48))/(I$194-I$195)*10))),1)</f>
        <v>9.6999999999999993</v>
      </c>
      <c r="J45" s="59">
        <f t="shared" si="32"/>
        <v>9.1</v>
      </c>
      <c r="K45" s="59">
        <f>ROUND(IF('Indicator Data'!I48=0,0,IF(LOG('Indicator Data'!I48)&gt;K$194,10,IF(LOG('Indicator Data'!I48)&lt;K$195,0,10-(K$194-LOG('Indicator Data'!I48))/(K$194-K$195)*10))),1)</f>
        <v>6.6</v>
      </c>
      <c r="L45" s="59">
        <f t="shared" si="33"/>
        <v>8.1</v>
      </c>
      <c r="M45" s="59">
        <f>ROUND(IF('Indicator Data'!J48=0,0,IF(LOG('Indicator Data'!J48)&gt;M$194,10,IF(LOG('Indicator Data'!J48)&lt;M$195,0,10-(M$194-LOG('Indicator Data'!J48))/(M$194-M$195)*10))),1)</f>
        <v>8.6</v>
      </c>
      <c r="N45" s="60">
        <f>'Indicator Data'!C48/'Indicator Data'!$BD48</f>
        <v>7.5681552802317129E-4</v>
      </c>
      <c r="O45" s="60">
        <f>'Indicator Data'!D48/'Indicator Data'!$BD48</f>
        <v>8.9826816956814308E-5</v>
      </c>
      <c r="P45" s="60">
        <f>IF(F45=0.1,0,'Indicator Data'!E48/'Indicator Data'!$BD48)</f>
        <v>1.4743816073882773E-3</v>
      </c>
      <c r="Q45" s="60">
        <f>'Indicator Data'!F48/'Indicator Data'!$BD48</f>
        <v>1.4393617338019392E-6</v>
      </c>
      <c r="R45" s="60">
        <f>'Indicator Data'!G48/'Indicator Data'!$BD48</f>
        <v>1.9050198577304559E-2</v>
      </c>
      <c r="S45" s="60">
        <f>'Indicator Data'!H48/'Indicator Data'!$BD48</f>
        <v>5.1712329551470582E-3</v>
      </c>
      <c r="T45" s="60">
        <f>'Indicator Data'!I48/'Indicator Data'!$BD48</f>
        <v>1.827232107385899E-3</v>
      </c>
      <c r="U45" s="60">
        <f>'Indicator Data'!J48/'Indicator Data'!$BD48</f>
        <v>2.455723770803578E-3</v>
      </c>
      <c r="V45" s="59">
        <f t="shared" si="34"/>
        <v>3.8</v>
      </c>
      <c r="W45" s="59">
        <f t="shared" si="35"/>
        <v>0.9</v>
      </c>
      <c r="X45" s="59">
        <f t="shared" si="36"/>
        <v>2.5</v>
      </c>
      <c r="Y45" s="59">
        <f t="shared" si="37"/>
        <v>1</v>
      </c>
      <c r="Z45" s="59">
        <f t="shared" si="38"/>
        <v>5.9</v>
      </c>
      <c r="AA45" s="59">
        <f t="shared" si="39"/>
        <v>10</v>
      </c>
      <c r="AB45" s="59">
        <f t="shared" si="40"/>
        <v>10</v>
      </c>
      <c r="AC45" s="59">
        <f t="shared" si="41"/>
        <v>10</v>
      </c>
      <c r="AD45" s="59">
        <f t="shared" si="42"/>
        <v>1.8</v>
      </c>
      <c r="AE45" s="59">
        <f t="shared" si="43"/>
        <v>7.9</v>
      </c>
      <c r="AF45" s="59">
        <f t="shared" si="44"/>
        <v>0.8</v>
      </c>
      <c r="AG45" s="59">
        <f>ROUND(IF('Indicator Data'!K48=0,0,IF('Indicator Data'!K48&gt;AG$194,10,IF('Indicator Data'!K48&lt;AG$195,0,10-(AG$194-'Indicator Data'!K48)/(AG$194-AG$195)*10))),1)</f>
        <v>6.1</v>
      </c>
      <c r="AH45" s="59">
        <f t="shared" si="45"/>
        <v>5.6</v>
      </c>
      <c r="AI45" s="59">
        <f t="shared" si="46"/>
        <v>3.8</v>
      </c>
      <c r="AJ45" s="59">
        <f t="shared" si="47"/>
        <v>9.1999999999999993</v>
      </c>
      <c r="AK45" s="59">
        <f t="shared" si="48"/>
        <v>9.9</v>
      </c>
      <c r="AL45" s="59">
        <f t="shared" si="49"/>
        <v>9.6</v>
      </c>
      <c r="AM45" s="59">
        <f t="shared" si="50"/>
        <v>4.2</v>
      </c>
      <c r="AN45" s="59">
        <f t="shared" si="51"/>
        <v>6</v>
      </c>
      <c r="AO45" s="61">
        <f t="shared" si="52"/>
        <v>5.2</v>
      </c>
      <c r="AP45" s="193">
        <f t="shared" si="53"/>
        <v>3.6</v>
      </c>
      <c r="AQ45" s="193">
        <f t="shared" si="54"/>
        <v>5.7</v>
      </c>
      <c r="AR45" s="61">
        <f t="shared" si="55"/>
        <v>8</v>
      </c>
      <c r="AS45" s="59">
        <f t="shared" si="56"/>
        <v>6.1</v>
      </c>
      <c r="AT45" s="59">
        <f>IF('Indicator Data'!L48="No data","x",IF('Indicator Data'!BE48&lt;1000,"x",ROUND((IF('Indicator Data'!L48&gt;AT$194,10,IF('Indicator Data'!L48&lt;AT$195,0,10-(AT$194-'Indicator Data'!L48)/(AT$194-AT$195)*10))),1)))</f>
        <v>4</v>
      </c>
      <c r="AU45" s="61">
        <f t="shared" si="57"/>
        <v>5.0999999999999996</v>
      </c>
      <c r="AV45" s="62">
        <f t="shared" si="58"/>
        <v>5.7</v>
      </c>
      <c r="AW45" s="59">
        <f>ROUND(IF('Indicator Data'!M48=0,0,IF('Indicator Data'!M48&gt;AW$194,10,IF('Indicator Data'!M48&lt;AW$195,0,10-(AW$194-'Indicator Data'!M48)/(AW$194-AW$195)*10))),1)</f>
        <v>0.1</v>
      </c>
      <c r="AX45" s="59">
        <f>ROUND(IF('Indicator Data'!N48=0,0,IF(LOG('Indicator Data'!N48)&gt;LOG(AX$194),10,IF(LOG('Indicator Data'!N48)&lt;LOG(AX$195),0,10-(LOG(AX$194)-LOG('Indicator Data'!N48))/(LOG(AX$194)-LOG(AX$195))*10))),1)</f>
        <v>2.6</v>
      </c>
      <c r="AY45" s="61">
        <f t="shared" si="59"/>
        <v>1.4</v>
      </c>
      <c r="AZ45" s="59">
        <f>'Indicator Data'!O48</f>
        <v>0</v>
      </c>
      <c r="BA45" s="59">
        <f>'Indicator Data'!P48</f>
        <v>0</v>
      </c>
      <c r="BB45" s="61">
        <f t="shared" si="60"/>
        <v>0</v>
      </c>
      <c r="BC45" s="62">
        <f t="shared" si="61"/>
        <v>1</v>
      </c>
      <c r="BD45" s="62">
        <v>4.3</v>
      </c>
      <c r="BE45" s="16"/>
      <c r="BF45" s="108"/>
    </row>
    <row r="46" spans="1:58" s="4" customFormat="1" x14ac:dyDescent="0.25">
      <c r="A46" s="131" t="s">
        <v>80</v>
      </c>
      <c r="B46" s="63" t="s">
        <v>79</v>
      </c>
      <c r="C46" s="59">
        <f>ROUND(IF('Indicator Data'!C49=0,0.1,IF(LOG('Indicator Data'!C49)&gt;C$194,10,IF(LOG('Indicator Data'!C49)&lt;C$195,0,10-(C$194-LOG('Indicator Data'!C49))/(C$194-C$195)*10))),1)</f>
        <v>5.6</v>
      </c>
      <c r="D46" s="59">
        <f>ROUND(IF('Indicator Data'!D49=0,0.1,IF(LOG('Indicator Data'!D49)&gt;D$194,10,IF(LOG('Indicator Data'!D49)&lt;D$195,0,10-(D$194-LOG('Indicator Data'!D49))/(D$194-D$195)*10))),1)</f>
        <v>3.9</v>
      </c>
      <c r="E46" s="59">
        <f t="shared" si="31"/>
        <v>4.8</v>
      </c>
      <c r="F46" s="59">
        <f>ROUND(IF('Indicator Data'!E49="No data",0.1,IF('Indicator Data'!E49=0,0,IF(LOG('Indicator Data'!E49)&gt;F$194,10,IF(LOG('Indicator Data'!E49)&lt;F$195,0,10-(F$194-LOG('Indicator Data'!E49))/(F$194-F$195)*10)))),1)</f>
        <v>0</v>
      </c>
      <c r="G46" s="59">
        <f>ROUND(IF('Indicator Data'!F49=0,0,IF(LOG('Indicator Data'!F49)&gt;G$194,10,IF(LOG('Indicator Data'!F49)&lt;G$195,0,10-(G$194-LOG('Indicator Data'!F49))/(G$194-G$195)*10))),1)</f>
        <v>4.9000000000000004</v>
      </c>
      <c r="H46" s="59">
        <f>ROUND(IF('Indicator Data'!G49=0,0,IF(LOG('Indicator Data'!G49)&gt;H$194,10,IF(LOG('Indicator Data'!G49)&lt;H$195,0,10-(H$194-LOG('Indicator Data'!G49))/(H$194-H$195)*10))),1)</f>
        <v>0</v>
      </c>
      <c r="I46" s="59">
        <f>ROUND(IF('Indicator Data'!H49=0,0,IF(LOG('Indicator Data'!H49)&gt;I$194,10,IF(LOG('Indicator Data'!H49)&lt;I$195,0,10-(I$194-LOG('Indicator Data'!H49))/(I$194-I$195)*10))),1)</f>
        <v>0</v>
      </c>
      <c r="J46" s="59">
        <f t="shared" si="32"/>
        <v>0</v>
      </c>
      <c r="K46" s="59">
        <f>ROUND(IF('Indicator Data'!I49=0,0,IF(LOG('Indicator Data'!I49)&gt;K$194,10,IF(LOG('Indicator Data'!I49)&lt;K$195,0,10-(K$194-LOG('Indicator Data'!I49))/(K$194-K$195)*10))),1)</f>
        <v>0</v>
      </c>
      <c r="L46" s="59">
        <f t="shared" si="33"/>
        <v>0</v>
      </c>
      <c r="M46" s="59">
        <f>ROUND(IF('Indicator Data'!J49=0,0,IF(LOG('Indicator Data'!J49)&gt;M$194,10,IF(LOG('Indicator Data'!J49)&lt;M$195,0,10-(M$194-LOG('Indicator Data'!J49))/(M$194-M$195)*10))),1)</f>
        <v>0</v>
      </c>
      <c r="N46" s="60">
        <f>'Indicator Data'!C49/'Indicator Data'!$BD49</f>
        <v>1.481793973354067E-3</v>
      </c>
      <c r="O46" s="60">
        <f>'Indicator Data'!D49/'Indicator Data'!$BD49</f>
        <v>1.2955673543732271E-4</v>
      </c>
      <c r="P46" s="60">
        <f>IF(F46=0.1,0,'Indicator Data'!E49/'Indicator Data'!$BD49)</f>
        <v>5.4784738605275881E-5</v>
      </c>
      <c r="Q46" s="60">
        <f>'Indicator Data'!F49/'Indicator Data'!$BD49</f>
        <v>7.3386439733837505E-6</v>
      </c>
      <c r="R46" s="60">
        <f>'Indicator Data'!G49/'Indicator Data'!$BD49</f>
        <v>0</v>
      </c>
      <c r="S46" s="60">
        <f>'Indicator Data'!H49/'Indicator Data'!$BD49</f>
        <v>0</v>
      </c>
      <c r="T46" s="60">
        <f>'Indicator Data'!I49/'Indicator Data'!$BD49</f>
        <v>0</v>
      </c>
      <c r="U46" s="60">
        <f>'Indicator Data'!J49/'Indicator Data'!$BD49</f>
        <v>0</v>
      </c>
      <c r="V46" s="59">
        <f t="shared" si="34"/>
        <v>7.4</v>
      </c>
      <c r="W46" s="59">
        <f t="shared" si="35"/>
        <v>1.3</v>
      </c>
      <c r="X46" s="59">
        <f t="shared" si="36"/>
        <v>5.0999999999999996</v>
      </c>
      <c r="Y46" s="59">
        <f t="shared" si="37"/>
        <v>0</v>
      </c>
      <c r="Z46" s="59">
        <f t="shared" si="38"/>
        <v>7.5</v>
      </c>
      <c r="AA46" s="59">
        <f t="shared" si="39"/>
        <v>0</v>
      </c>
      <c r="AB46" s="59">
        <f t="shared" si="40"/>
        <v>0</v>
      </c>
      <c r="AC46" s="59">
        <f t="shared" si="41"/>
        <v>0</v>
      </c>
      <c r="AD46" s="59">
        <f t="shared" si="42"/>
        <v>0</v>
      </c>
      <c r="AE46" s="59">
        <f t="shared" si="43"/>
        <v>0</v>
      </c>
      <c r="AF46" s="59">
        <f t="shared" si="44"/>
        <v>0</v>
      </c>
      <c r="AG46" s="59">
        <f>ROUND(IF('Indicator Data'!K49=0,0,IF('Indicator Data'!K49&gt;AG$194,10,IF('Indicator Data'!K49&lt;AG$195,0,10-(AG$194-'Indicator Data'!K49)/(AG$194-AG$195)*10))),1)</f>
        <v>2</v>
      </c>
      <c r="AH46" s="59">
        <f t="shared" si="45"/>
        <v>6.5</v>
      </c>
      <c r="AI46" s="59">
        <f t="shared" si="46"/>
        <v>2.6</v>
      </c>
      <c r="AJ46" s="59">
        <f t="shared" si="47"/>
        <v>0</v>
      </c>
      <c r="AK46" s="59">
        <f t="shared" si="48"/>
        <v>0</v>
      </c>
      <c r="AL46" s="59">
        <f t="shared" si="49"/>
        <v>0</v>
      </c>
      <c r="AM46" s="59">
        <f t="shared" si="50"/>
        <v>0</v>
      </c>
      <c r="AN46" s="59">
        <f t="shared" si="51"/>
        <v>0</v>
      </c>
      <c r="AO46" s="61">
        <f t="shared" si="52"/>
        <v>5</v>
      </c>
      <c r="AP46" s="193">
        <f t="shared" si="53"/>
        <v>0</v>
      </c>
      <c r="AQ46" s="193">
        <f t="shared" si="54"/>
        <v>6.4</v>
      </c>
      <c r="AR46" s="61">
        <f t="shared" si="55"/>
        <v>0</v>
      </c>
      <c r="AS46" s="59">
        <f t="shared" si="56"/>
        <v>1</v>
      </c>
      <c r="AT46" s="59">
        <f>IF('Indicator Data'!L49="No data","x",IF('Indicator Data'!BE49&lt;1000,"x",ROUND((IF('Indicator Data'!L49&gt;AT$194,10,IF('Indicator Data'!L49&lt;AT$195,0,10-(AT$194-'Indicator Data'!L49)/(AT$194-AT$195)*10))),1)))</f>
        <v>5.0999999999999996</v>
      </c>
      <c r="AU46" s="61">
        <f t="shared" si="57"/>
        <v>3.1</v>
      </c>
      <c r="AV46" s="62">
        <f t="shared" si="58"/>
        <v>3.3</v>
      </c>
      <c r="AW46" s="59">
        <f>ROUND(IF('Indicator Data'!M49=0,0,IF('Indicator Data'!M49&gt;AW$194,10,IF('Indicator Data'!M49&lt;AW$195,0,10-(AW$194-'Indicator Data'!M49)/(AW$194-AW$195)*10))),1)</f>
        <v>0.3</v>
      </c>
      <c r="AX46" s="59">
        <f>ROUND(IF('Indicator Data'!N49=0,0,IF(LOG('Indicator Data'!N49)&gt;LOG(AX$194),10,IF(LOG('Indicator Data'!N49)&lt;LOG(AX$195),0,10-(LOG(AX$194)-LOG('Indicator Data'!N49))/(LOG(AX$194)-LOG(AX$195))*10))),1)</f>
        <v>0</v>
      </c>
      <c r="AY46" s="61">
        <f t="shared" si="59"/>
        <v>0.2</v>
      </c>
      <c r="AZ46" s="59">
        <f>'Indicator Data'!O49</f>
        <v>0</v>
      </c>
      <c r="BA46" s="59">
        <f>'Indicator Data'!P49</f>
        <v>0</v>
      </c>
      <c r="BB46" s="61">
        <f t="shared" si="60"/>
        <v>0</v>
      </c>
      <c r="BC46" s="62">
        <f t="shared" si="61"/>
        <v>0.1</v>
      </c>
      <c r="BD46" s="62">
        <v>2.9</v>
      </c>
      <c r="BE46" s="16"/>
      <c r="BF46" s="108"/>
    </row>
    <row r="47" spans="1:58" s="4" customFormat="1" x14ac:dyDescent="0.25">
      <c r="A47" s="131" t="s">
        <v>82</v>
      </c>
      <c r="B47" s="63" t="s">
        <v>81</v>
      </c>
      <c r="C47" s="59">
        <f>ROUND(IF('Indicator Data'!C50=0,0.1,IF(LOG('Indicator Data'!C50)&gt;C$194,10,IF(LOG('Indicator Data'!C50)&lt;C$195,0,10-(C$194-LOG('Indicator Data'!C50))/(C$194-C$195)*10))),1)</f>
        <v>6</v>
      </c>
      <c r="D47" s="59">
        <f>ROUND(IF('Indicator Data'!D50=0,0.1,IF(LOG('Indicator Data'!D50)&gt;D$194,10,IF(LOG('Indicator Data'!D50)&lt;D$195,0,10-(D$194-LOG('Indicator Data'!D50))/(D$194-D$195)*10))),1)</f>
        <v>0.1</v>
      </c>
      <c r="E47" s="59">
        <f t="shared" si="31"/>
        <v>3.6</v>
      </c>
      <c r="F47" s="59">
        <f>ROUND(IF('Indicator Data'!E50="No data",0.1,IF('Indicator Data'!E50=0,0,IF(LOG('Indicator Data'!E50)&gt;F$194,10,IF(LOG('Indicator Data'!E50)&lt;F$195,0,10-(F$194-LOG('Indicator Data'!E50))/(F$194-F$195)*10)))),1)</f>
        <v>6.8</v>
      </c>
      <c r="G47" s="59">
        <f>ROUND(IF('Indicator Data'!F50=0,0,IF(LOG('Indicator Data'!F50)&gt;G$194,10,IF(LOG('Indicator Data'!F50)&lt;G$195,0,10-(G$194-LOG('Indicator Data'!F50))/(G$194-G$195)*10))),1)</f>
        <v>0</v>
      </c>
      <c r="H47" s="59">
        <f>ROUND(IF('Indicator Data'!G50=0,0,IF(LOG('Indicator Data'!G50)&gt;H$194,10,IF(LOG('Indicator Data'!G50)&lt;H$195,0,10-(H$194-LOG('Indicator Data'!G50))/(H$194-H$195)*10))),1)</f>
        <v>0</v>
      </c>
      <c r="I47" s="59">
        <f>ROUND(IF('Indicator Data'!H50=0,0,IF(LOG('Indicator Data'!H50)&gt;I$194,10,IF(LOG('Indicator Data'!H50)&lt;I$195,0,10-(I$194-LOG('Indicator Data'!H50))/(I$194-I$195)*10))),1)</f>
        <v>0</v>
      </c>
      <c r="J47" s="59">
        <f t="shared" si="32"/>
        <v>0</v>
      </c>
      <c r="K47" s="59">
        <f>ROUND(IF('Indicator Data'!I50=0,0,IF(LOG('Indicator Data'!I50)&gt;K$194,10,IF(LOG('Indicator Data'!I50)&lt;K$195,0,10-(K$194-LOG('Indicator Data'!I50))/(K$194-K$195)*10))),1)</f>
        <v>0</v>
      </c>
      <c r="L47" s="59">
        <f t="shared" si="33"/>
        <v>0</v>
      </c>
      <c r="M47" s="59">
        <f>ROUND(IF('Indicator Data'!J50=0,0,IF(LOG('Indicator Data'!J50)&gt;M$194,10,IF(LOG('Indicator Data'!J50)&lt;M$195,0,10-(M$194-LOG('Indicator Data'!J50))/(M$194-M$195)*10))),1)</f>
        <v>0</v>
      </c>
      <c r="N47" s="60">
        <f>'Indicator Data'!C50/'Indicator Data'!$BD50</f>
        <v>2.3569526147187568E-4</v>
      </c>
      <c r="O47" s="60">
        <f>'Indicator Data'!D50/'Indicator Data'!$BD50</f>
        <v>0</v>
      </c>
      <c r="P47" s="60">
        <f>IF(F47=0.1,0,'Indicator Data'!E50/'Indicator Data'!$BD50)</f>
        <v>5.1497704114664786E-3</v>
      </c>
      <c r="Q47" s="60">
        <f>'Indicator Data'!F50/'Indicator Data'!$BD50</f>
        <v>0</v>
      </c>
      <c r="R47" s="60">
        <f>'Indicator Data'!G50/'Indicator Data'!$BD50</f>
        <v>0</v>
      </c>
      <c r="S47" s="60">
        <f>'Indicator Data'!H50/'Indicator Data'!$BD50</f>
        <v>0</v>
      </c>
      <c r="T47" s="60">
        <f>'Indicator Data'!I50/'Indicator Data'!$BD50</f>
        <v>0</v>
      </c>
      <c r="U47" s="60">
        <f>'Indicator Data'!J50/'Indicator Data'!$BD50</f>
        <v>0</v>
      </c>
      <c r="V47" s="59">
        <f t="shared" si="34"/>
        <v>1.2</v>
      </c>
      <c r="W47" s="59">
        <f t="shared" si="35"/>
        <v>0</v>
      </c>
      <c r="X47" s="59">
        <f t="shared" si="36"/>
        <v>0.6</v>
      </c>
      <c r="Y47" s="59">
        <f t="shared" si="37"/>
        <v>3.4</v>
      </c>
      <c r="Z47" s="59">
        <f t="shared" si="38"/>
        <v>0</v>
      </c>
      <c r="AA47" s="59">
        <f t="shared" si="39"/>
        <v>0</v>
      </c>
      <c r="AB47" s="59">
        <f t="shared" si="40"/>
        <v>0</v>
      </c>
      <c r="AC47" s="59">
        <f t="shared" si="41"/>
        <v>0</v>
      </c>
      <c r="AD47" s="59">
        <f t="shared" si="42"/>
        <v>0</v>
      </c>
      <c r="AE47" s="59">
        <f t="shared" si="43"/>
        <v>0</v>
      </c>
      <c r="AF47" s="59">
        <f t="shared" si="44"/>
        <v>0</v>
      </c>
      <c r="AG47" s="59">
        <f>ROUND(IF('Indicator Data'!K50=0,0,IF('Indicator Data'!K50&gt;AG$194,10,IF('Indicator Data'!K50&lt;AG$195,0,10-(AG$194-'Indicator Data'!K50)/(AG$194-AG$195)*10))),1)</f>
        <v>0</v>
      </c>
      <c r="AH47" s="59">
        <f t="shared" si="45"/>
        <v>3.6</v>
      </c>
      <c r="AI47" s="59">
        <f t="shared" si="46"/>
        <v>0.1</v>
      </c>
      <c r="AJ47" s="59">
        <f t="shared" si="47"/>
        <v>0</v>
      </c>
      <c r="AK47" s="59">
        <f t="shared" si="48"/>
        <v>0</v>
      </c>
      <c r="AL47" s="59">
        <f t="shared" si="49"/>
        <v>0</v>
      </c>
      <c r="AM47" s="59">
        <f t="shared" si="50"/>
        <v>0</v>
      </c>
      <c r="AN47" s="59">
        <f t="shared" si="51"/>
        <v>0</v>
      </c>
      <c r="AO47" s="61">
        <f t="shared" si="52"/>
        <v>2.2000000000000002</v>
      </c>
      <c r="AP47" s="193">
        <f t="shared" si="53"/>
        <v>5.3</v>
      </c>
      <c r="AQ47" s="193">
        <f t="shared" si="54"/>
        <v>0</v>
      </c>
      <c r="AR47" s="61">
        <f t="shared" si="55"/>
        <v>0</v>
      </c>
      <c r="AS47" s="59">
        <f t="shared" si="56"/>
        <v>0</v>
      </c>
      <c r="AT47" s="59">
        <f>IF('Indicator Data'!L50="No data","x",IF('Indicator Data'!BE50&lt;1000,"x",ROUND((IF('Indicator Data'!L50&gt;AT$194,10,IF('Indicator Data'!L50&lt;AT$195,0,10-(AT$194-'Indicator Data'!L50)/(AT$194-AT$195)*10))),1)))</f>
        <v>3</v>
      </c>
      <c r="AU47" s="61">
        <f t="shared" si="57"/>
        <v>1.5</v>
      </c>
      <c r="AV47" s="62">
        <f t="shared" si="58"/>
        <v>2</v>
      </c>
      <c r="AW47" s="59">
        <f>ROUND(IF('Indicator Data'!M50=0,0,IF('Indicator Data'!M50&gt;AW$194,10,IF('Indicator Data'!M50&lt;AW$195,0,10-(AW$194-'Indicator Data'!M50)/(AW$194-AW$195)*10))),1)</f>
        <v>0.3</v>
      </c>
      <c r="AX47" s="59">
        <f>ROUND(IF('Indicator Data'!N50=0,0,IF(LOG('Indicator Data'!N50)&gt;LOG(AX$194),10,IF(LOG('Indicator Data'!N50)&lt;LOG(AX$195),0,10-(LOG(AX$194)-LOG('Indicator Data'!N50))/(LOG(AX$194)-LOG(AX$195))*10))),1)</f>
        <v>0</v>
      </c>
      <c r="AY47" s="61">
        <f t="shared" si="59"/>
        <v>0.2</v>
      </c>
      <c r="AZ47" s="59">
        <f>'Indicator Data'!O50</f>
        <v>0</v>
      </c>
      <c r="BA47" s="59">
        <f>'Indicator Data'!P50</f>
        <v>0</v>
      </c>
      <c r="BB47" s="61">
        <f t="shared" si="60"/>
        <v>0</v>
      </c>
      <c r="BC47" s="62">
        <f t="shared" si="61"/>
        <v>0.1</v>
      </c>
      <c r="BD47" s="62">
        <v>1.9</v>
      </c>
      <c r="BE47" s="16"/>
      <c r="BF47" s="108"/>
    </row>
    <row r="48" spans="1:58" s="4" customFormat="1" x14ac:dyDescent="0.25">
      <c r="A48" s="131" t="s">
        <v>84</v>
      </c>
      <c r="B48" s="63" t="s">
        <v>83</v>
      </c>
      <c r="C48" s="59">
        <f>ROUND(IF('Indicator Data'!C51=0,0.1,IF(LOG('Indicator Data'!C51)&gt;C$194,10,IF(LOG('Indicator Data'!C51)&lt;C$195,0,10-(C$194-LOG('Indicator Data'!C51))/(C$194-C$195)*10))),1)</f>
        <v>0.1</v>
      </c>
      <c r="D48" s="59">
        <f>ROUND(IF('Indicator Data'!D51=0,0.1,IF(LOG('Indicator Data'!D51)&gt;D$194,10,IF(LOG('Indicator Data'!D51)&lt;D$195,0,10-(D$194-LOG('Indicator Data'!D51))/(D$194-D$195)*10))),1)</f>
        <v>0.1</v>
      </c>
      <c r="E48" s="59">
        <f t="shared" si="31"/>
        <v>0.1</v>
      </c>
      <c r="F48" s="59">
        <f>ROUND(IF('Indicator Data'!E51="No data",0.1,IF('Indicator Data'!E51=0,0,IF(LOG('Indicator Data'!E51)&gt;F$194,10,IF(LOG('Indicator Data'!E51)&lt;F$195,0,10-(F$194-LOG('Indicator Data'!E51))/(F$194-F$195)*10)))),1)</f>
        <v>3.8</v>
      </c>
      <c r="G48" s="59">
        <f>ROUND(IF('Indicator Data'!F51=0,0,IF(LOG('Indicator Data'!F51)&gt;G$194,10,IF(LOG('Indicator Data'!F51)&lt;G$195,0,10-(G$194-LOG('Indicator Data'!F51))/(G$194-G$195)*10))),1)</f>
        <v>0</v>
      </c>
      <c r="H48" s="59">
        <f>ROUND(IF('Indicator Data'!G51=0,0,IF(LOG('Indicator Data'!G51)&gt;H$194,10,IF(LOG('Indicator Data'!G51)&lt;H$195,0,10-(H$194-LOG('Indicator Data'!G51))/(H$194-H$195)*10))),1)</f>
        <v>0</v>
      </c>
      <c r="I48" s="59">
        <f>ROUND(IF('Indicator Data'!H51=0,0,IF(LOG('Indicator Data'!H51)&gt;I$194,10,IF(LOG('Indicator Data'!H51)&lt;I$195,0,10-(I$194-LOG('Indicator Data'!H51))/(I$194-I$195)*10))),1)</f>
        <v>0</v>
      </c>
      <c r="J48" s="59">
        <f t="shared" si="32"/>
        <v>0</v>
      </c>
      <c r="K48" s="59">
        <f>ROUND(IF('Indicator Data'!I51=0,0,IF(LOG('Indicator Data'!I51)&gt;K$194,10,IF(LOG('Indicator Data'!I51)&lt;K$195,0,10-(K$194-LOG('Indicator Data'!I51))/(K$194-K$195)*10))),1)</f>
        <v>0</v>
      </c>
      <c r="L48" s="59">
        <f t="shared" si="33"/>
        <v>0</v>
      </c>
      <c r="M48" s="59">
        <f>ROUND(IF('Indicator Data'!J51=0,0,IF(LOG('Indicator Data'!J51)&gt;M$194,10,IF(LOG('Indicator Data'!J51)&lt;M$195,0,10-(M$194-LOG('Indicator Data'!J51))/(M$194-M$195)*10))),1)</f>
        <v>0</v>
      </c>
      <c r="N48" s="60">
        <f>'Indicator Data'!C51/'Indicator Data'!$BD51</f>
        <v>0</v>
      </c>
      <c r="O48" s="60">
        <f>'Indicator Data'!D51/'Indicator Data'!$BD51</f>
        <v>0</v>
      </c>
      <c r="P48" s="60">
        <f>IF(F48=0.1,0,'Indicator Data'!E51/'Indicator Data'!$BD51)</f>
        <v>6.1079093744296792E-4</v>
      </c>
      <c r="Q48" s="60">
        <f>'Indicator Data'!F51/'Indicator Data'!$BD51</f>
        <v>0</v>
      </c>
      <c r="R48" s="60">
        <f>'Indicator Data'!G51/'Indicator Data'!$BD51</f>
        <v>0</v>
      </c>
      <c r="S48" s="60">
        <f>'Indicator Data'!H51/'Indicator Data'!$BD51</f>
        <v>0</v>
      </c>
      <c r="T48" s="60">
        <f>'Indicator Data'!I51/'Indicator Data'!$BD51</f>
        <v>0</v>
      </c>
      <c r="U48" s="60">
        <f>'Indicator Data'!J51/'Indicator Data'!$BD51</f>
        <v>0</v>
      </c>
      <c r="V48" s="59">
        <f t="shared" si="34"/>
        <v>0</v>
      </c>
      <c r="W48" s="59">
        <f t="shared" si="35"/>
        <v>0</v>
      </c>
      <c r="X48" s="59">
        <f t="shared" si="36"/>
        <v>0</v>
      </c>
      <c r="Y48" s="59">
        <f t="shared" si="37"/>
        <v>0.4</v>
      </c>
      <c r="Z48" s="59">
        <f t="shared" si="38"/>
        <v>0</v>
      </c>
      <c r="AA48" s="59">
        <f t="shared" si="39"/>
        <v>0</v>
      </c>
      <c r="AB48" s="59">
        <f t="shared" si="40"/>
        <v>0</v>
      </c>
      <c r="AC48" s="59">
        <f t="shared" si="41"/>
        <v>0</v>
      </c>
      <c r="AD48" s="59">
        <f t="shared" si="42"/>
        <v>0</v>
      </c>
      <c r="AE48" s="59">
        <f t="shared" si="43"/>
        <v>0</v>
      </c>
      <c r="AF48" s="59">
        <f t="shared" si="44"/>
        <v>0</v>
      </c>
      <c r="AG48" s="59">
        <f>ROUND(IF('Indicator Data'!K51=0,0,IF('Indicator Data'!K51&gt;AG$194,10,IF('Indicator Data'!K51&lt;AG$195,0,10-(AG$194-'Indicator Data'!K51)/(AG$194-AG$195)*10))),1)</f>
        <v>1</v>
      </c>
      <c r="AH48" s="59">
        <f t="shared" si="45"/>
        <v>0.1</v>
      </c>
      <c r="AI48" s="59">
        <f t="shared" si="46"/>
        <v>0.1</v>
      </c>
      <c r="AJ48" s="59">
        <f t="shared" si="47"/>
        <v>0</v>
      </c>
      <c r="AK48" s="59">
        <f t="shared" si="48"/>
        <v>0</v>
      </c>
      <c r="AL48" s="59">
        <f t="shared" si="49"/>
        <v>0</v>
      </c>
      <c r="AM48" s="59">
        <f t="shared" si="50"/>
        <v>0</v>
      </c>
      <c r="AN48" s="59">
        <f t="shared" si="51"/>
        <v>0</v>
      </c>
      <c r="AO48" s="61">
        <f t="shared" si="52"/>
        <v>0.1</v>
      </c>
      <c r="AP48" s="193">
        <f t="shared" si="53"/>
        <v>2.2999999999999998</v>
      </c>
      <c r="AQ48" s="193">
        <f t="shared" si="54"/>
        <v>0</v>
      </c>
      <c r="AR48" s="61">
        <f t="shared" si="55"/>
        <v>0</v>
      </c>
      <c r="AS48" s="59">
        <f t="shared" si="56"/>
        <v>0.5</v>
      </c>
      <c r="AT48" s="59">
        <f>IF('Indicator Data'!L51="No data","x",IF('Indicator Data'!BE51&lt;1000,"x",ROUND((IF('Indicator Data'!L51&gt;AT$194,10,IF('Indicator Data'!L51&lt;AT$195,0,10-(AT$194-'Indicator Data'!L51)/(AT$194-AT$195)*10))),1)))</f>
        <v>4</v>
      </c>
      <c r="AU48" s="61">
        <f t="shared" si="57"/>
        <v>2.2999999999999998</v>
      </c>
      <c r="AV48" s="62">
        <f t="shared" si="58"/>
        <v>1</v>
      </c>
      <c r="AW48" s="59">
        <f>ROUND(IF('Indicator Data'!M51=0,0,IF('Indicator Data'!M51&gt;AW$194,10,IF('Indicator Data'!M51&lt;AW$195,0,10-(AW$194-'Indicator Data'!M51)/(AW$194-AW$195)*10))),1)</f>
        <v>0</v>
      </c>
      <c r="AX48" s="59">
        <f>ROUND(IF('Indicator Data'!N51=0,0,IF(LOG('Indicator Data'!N51)&gt;LOG(AX$194),10,IF(LOG('Indicator Data'!N51)&lt;LOG(AX$195),0,10-(LOG(AX$194)-LOG('Indicator Data'!N51))/(LOG(AX$194)-LOG(AX$195))*10))),1)</f>
        <v>0</v>
      </c>
      <c r="AY48" s="61">
        <f t="shared" si="59"/>
        <v>0</v>
      </c>
      <c r="AZ48" s="59">
        <f>'Indicator Data'!O51</f>
        <v>0</v>
      </c>
      <c r="BA48" s="59">
        <f>'Indicator Data'!P51</f>
        <v>0</v>
      </c>
      <c r="BB48" s="61">
        <f t="shared" si="60"/>
        <v>0</v>
      </c>
      <c r="BC48" s="62">
        <f t="shared" si="61"/>
        <v>0</v>
      </c>
      <c r="BD48" s="62">
        <v>2.2000000000000002</v>
      </c>
      <c r="BE48" s="16"/>
      <c r="BF48" s="108"/>
    </row>
    <row r="49" spans="1:58" s="4" customFormat="1" x14ac:dyDescent="0.25">
      <c r="A49" s="131" t="s">
        <v>86</v>
      </c>
      <c r="B49" s="63" t="s">
        <v>85</v>
      </c>
      <c r="C49" s="59">
        <f>ROUND(IF('Indicator Data'!C52=0,0.1,IF(LOG('Indicator Data'!C52)&gt;C$194,10,IF(LOG('Indicator Data'!C52)&lt;C$195,0,10-(C$194-LOG('Indicator Data'!C52))/(C$194-C$195)*10))),1)</f>
        <v>5.6</v>
      </c>
      <c r="D49" s="59">
        <f>ROUND(IF('Indicator Data'!D52=0,0.1,IF(LOG('Indicator Data'!D52)&gt;D$194,10,IF(LOG('Indicator Data'!D52)&lt;D$195,0,10-(D$194-LOG('Indicator Data'!D52))/(D$194-D$195)*10))),1)</f>
        <v>0.1</v>
      </c>
      <c r="E49" s="59">
        <f t="shared" si="31"/>
        <v>3.3</v>
      </c>
      <c r="F49" s="59">
        <f>ROUND(IF('Indicator Data'!E52="No data",0.1,IF('Indicator Data'!E52=0,0,IF(LOG('Indicator Data'!E52)&gt;F$194,10,IF(LOG('Indicator Data'!E52)&lt;F$195,0,10-(F$194-LOG('Indicator Data'!E52))/(F$194-F$195)*10)))),1)</f>
        <v>0.6</v>
      </c>
      <c r="G49" s="59">
        <f>ROUND(IF('Indicator Data'!F52=0,0,IF(LOG('Indicator Data'!F52)&gt;G$194,10,IF(LOG('Indicator Data'!F52)&lt;G$195,0,10-(G$194-LOG('Indicator Data'!F52))/(G$194-G$195)*10))),1)</f>
        <v>6.4</v>
      </c>
      <c r="H49" s="59">
        <f>ROUND(IF('Indicator Data'!G52=0,0,IF(LOG('Indicator Data'!G52)&gt;H$194,10,IF(LOG('Indicator Data'!G52)&lt;H$195,0,10-(H$194-LOG('Indicator Data'!G52))/(H$194-H$195)*10))),1)</f>
        <v>0</v>
      </c>
      <c r="I49" s="59">
        <f>ROUND(IF('Indicator Data'!H52=0,0,IF(LOG('Indicator Data'!H52)&gt;I$194,10,IF(LOG('Indicator Data'!H52)&lt;I$195,0,10-(I$194-LOG('Indicator Data'!H52))/(I$194-I$195)*10))),1)</f>
        <v>0</v>
      </c>
      <c r="J49" s="59">
        <f t="shared" si="32"/>
        <v>0</v>
      </c>
      <c r="K49" s="59">
        <f>ROUND(IF('Indicator Data'!I52=0,0,IF(LOG('Indicator Data'!I52)&gt;K$194,10,IF(LOG('Indicator Data'!I52)&lt;K$195,0,10-(K$194-LOG('Indicator Data'!I52))/(K$194-K$195)*10))),1)</f>
        <v>0</v>
      </c>
      <c r="L49" s="59">
        <f t="shared" si="33"/>
        <v>0</v>
      </c>
      <c r="M49" s="59">
        <f>ROUND(IF('Indicator Data'!J52=0,0,IF(LOG('Indicator Data'!J52)&gt;M$194,10,IF(LOG('Indicator Data'!J52)&lt;M$195,0,10-(M$194-LOG('Indicator Data'!J52))/(M$194-M$195)*10))),1)</f>
        <v>8.6999999999999993</v>
      </c>
      <c r="N49" s="60">
        <f>'Indicator Data'!C52/'Indicator Data'!$BD52</f>
        <v>1.8824283750237477E-3</v>
      </c>
      <c r="O49" s="60">
        <f>'Indicator Data'!D52/'Indicator Data'!$BD52</f>
        <v>0</v>
      </c>
      <c r="P49" s="60">
        <f>IF(F49=0.1,0,'Indicator Data'!E52/'Indicator Data'!$BD52)</f>
        <v>1.9285514457453325E-4</v>
      </c>
      <c r="Q49" s="60">
        <f>'Indicator Data'!F52/'Indicator Data'!$BD52</f>
        <v>7.3568837276206494E-5</v>
      </c>
      <c r="R49" s="60">
        <f>'Indicator Data'!G52/'Indicator Data'!$BD52</f>
        <v>0</v>
      </c>
      <c r="S49" s="60">
        <f>'Indicator Data'!H52/'Indicator Data'!$BD52</f>
        <v>0</v>
      </c>
      <c r="T49" s="60">
        <f>'Indicator Data'!I52/'Indicator Data'!$BD52</f>
        <v>0</v>
      </c>
      <c r="U49" s="60">
        <f>'Indicator Data'!J52/'Indicator Data'!$BD52</f>
        <v>3.3052403383844846E-2</v>
      </c>
      <c r="V49" s="59">
        <f t="shared" si="34"/>
        <v>9.4</v>
      </c>
      <c r="W49" s="59">
        <f t="shared" si="35"/>
        <v>0</v>
      </c>
      <c r="X49" s="59">
        <f t="shared" si="36"/>
        <v>6.8</v>
      </c>
      <c r="Y49" s="59">
        <f t="shared" si="37"/>
        <v>0.1</v>
      </c>
      <c r="Z49" s="59">
        <f t="shared" si="38"/>
        <v>9.6999999999999993</v>
      </c>
      <c r="AA49" s="59">
        <f t="shared" si="39"/>
        <v>0</v>
      </c>
      <c r="AB49" s="59">
        <f t="shared" si="40"/>
        <v>0</v>
      </c>
      <c r="AC49" s="59">
        <f t="shared" si="41"/>
        <v>0</v>
      </c>
      <c r="AD49" s="59">
        <f t="shared" si="42"/>
        <v>0</v>
      </c>
      <c r="AE49" s="59">
        <f t="shared" si="43"/>
        <v>0</v>
      </c>
      <c r="AF49" s="59">
        <f t="shared" si="44"/>
        <v>10</v>
      </c>
      <c r="AG49" s="59">
        <f>ROUND(IF('Indicator Data'!K52=0,0,IF('Indicator Data'!K52&gt;AG$194,10,IF('Indicator Data'!K52&lt;AG$195,0,10-(AG$194-'Indicator Data'!K52)/(AG$194-AG$195)*10))),1)</f>
        <v>7.1</v>
      </c>
      <c r="AH49" s="59">
        <f t="shared" si="45"/>
        <v>7.5</v>
      </c>
      <c r="AI49" s="59">
        <f t="shared" si="46"/>
        <v>0.1</v>
      </c>
      <c r="AJ49" s="59">
        <f t="shared" si="47"/>
        <v>0</v>
      </c>
      <c r="AK49" s="59">
        <f t="shared" si="48"/>
        <v>0</v>
      </c>
      <c r="AL49" s="59">
        <f t="shared" si="49"/>
        <v>0</v>
      </c>
      <c r="AM49" s="59">
        <f t="shared" si="50"/>
        <v>0</v>
      </c>
      <c r="AN49" s="59">
        <f t="shared" si="51"/>
        <v>9.5</v>
      </c>
      <c r="AO49" s="61">
        <f t="shared" si="52"/>
        <v>5.3</v>
      </c>
      <c r="AP49" s="193">
        <f t="shared" si="53"/>
        <v>0.4</v>
      </c>
      <c r="AQ49" s="193">
        <f t="shared" si="54"/>
        <v>8.5</v>
      </c>
      <c r="AR49" s="61">
        <f t="shared" si="55"/>
        <v>0</v>
      </c>
      <c r="AS49" s="59">
        <f t="shared" si="56"/>
        <v>8.3000000000000007</v>
      </c>
      <c r="AT49" s="59">
        <f>IF('Indicator Data'!L52="No data","x",IF('Indicator Data'!BE52&lt;1000,"x",ROUND((IF('Indicator Data'!L52&gt;AT$194,10,IF('Indicator Data'!L52&lt;AT$195,0,10-(AT$194-'Indicator Data'!L52)/(AT$194-AT$195)*10))),1)))</f>
        <v>10</v>
      </c>
      <c r="AU49" s="61">
        <f t="shared" si="57"/>
        <v>9.1999999999999993</v>
      </c>
      <c r="AV49" s="62">
        <f t="shared" si="58"/>
        <v>6</v>
      </c>
      <c r="AW49" s="59">
        <f>ROUND(IF('Indicator Data'!M52=0,0,IF('Indicator Data'!M52&gt;AW$194,10,IF('Indicator Data'!M52&lt;AW$195,0,10-(AW$194-'Indicator Data'!M52)/(AW$194-AW$195)*10))),1)</f>
        <v>3.6</v>
      </c>
      <c r="AX49" s="59">
        <f>ROUND(IF('Indicator Data'!N52=0,0,IF(LOG('Indicator Data'!N52)&gt;LOG(AX$194),10,IF(LOG('Indicator Data'!N52)&lt;LOG(AX$195),0,10-(LOG(AX$194)-LOG('Indicator Data'!N52))/(LOG(AX$194)-LOG(AX$195))*10))),1)</f>
        <v>3.4</v>
      </c>
      <c r="AY49" s="61">
        <f t="shared" si="59"/>
        <v>3.5</v>
      </c>
      <c r="AZ49" s="59">
        <f>'Indicator Data'!O52</f>
        <v>0</v>
      </c>
      <c r="BA49" s="59">
        <f>'Indicator Data'!P52</f>
        <v>0</v>
      </c>
      <c r="BB49" s="61">
        <f t="shared" si="60"/>
        <v>0</v>
      </c>
      <c r="BC49" s="62">
        <f t="shared" si="61"/>
        <v>2.5</v>
      </c>
      <c r="BD49" s="62">
        <v>4.9000000000000004</v>
      </c>
      <c r="BE49" s="16"/>
      <c r="BF49" s="108"/>
    </row>
    <row r="50" spans="1:58" s="4" customFormat="1" x14ac:dyDescent="0.25">
      <c r="A50" s="131" t="s">
        <v>88</v>
      </c>
      <c r="B50" s="63" t="s">
        <v>87</v>
      </c>
      <c r="C50" s="59">
        <f>ROUND(IF('Indicator Data'!C53=0,0.1,IF(LOG('Indicator Data'!C53)&gt;C$194,10,IF(LOG('Indicator Data'!C53)&lt;C$195,0,10-(C$194-LOG('Indicator Data'!C53))/(C$194-C$195)*10))),1)</f>
        <v>1.8</v>
      </c>
      <c r="D50" s="59">
        <f>ROUND(IF('Indicator Data'!D53=0,0.1,IF(LOG('Indicator Data'!D53)&gt;D$194,10,IF(LOG('Indicator Data'!D53)&lt;D$195,0,10-(D$194-LOG('Indicator Data'!D53))/(D$194-D$195)*10))),1)</f>
        <v>0.1</v>
      </c>
      <c r="E50" s="59">
        <f t="shared" si="31"/>
        <v>1</v>
      </c>
      <c r="F50" s="59">
        <f>ROUND(IF('Indicator Data'!E53="No data",0.1,IF('Indicator Data'!E53=0,0,IF(LOG('Indicator Data'!E53)&gt;F$194,10,IF(LOG('Indicator Data'!E53)&lt;F$195,0,10-(F$194-LOG('Indicator Data'!E53))/(F$194-F$195)*10)))),1)</f>
        <v>0.1</v>
      </c>
      <c r="G50" s="59">
        <f>ROUND(IF('Indicator Data'!F53=0,0,IF(LOG('Indicator Data'!F53)&gt;G$194,10,IF(LOG('Indicator Data'!F53)&lt;G$195,0,10-(G$194-LOG('Indicator Data'!F53))/(G$194-G$195)*10))),1)</f>
        <v>4.9000000000000004</v>
      </c>
      <c r="H50" s="59">
        <f>ROUND(IF('Indicator Data'!G53=0,0,IF(LOG('Indicator Data'!G53)&gt;H$194,10,IF(LOG('Indicator Data'!G53)&lt;H$195,0,10-(H$194-LOG('Indicator Data'!G53))/(H$194-H$195)*10))),1)</f>
        <v>2.8</v>
      </c>
      <c r="I50" s="59">
        <f>ROUND(IF('Indicator Data'!H53=0,0,IF(LOG('Indicator Data'!H53)&gt;I$194,10,IF(LOG('Indicator Data'!H53)&lt;I$195,0,10-(I$194-LOG('Indicator Data'!H53))/(I$194-I$195)*10))),1)</f>
        <v>5.9</v>
      </c>
      <c r="J50" s="59">
        <f t="shared" si="32"/>
        <v>4.5</v>
      </c>
      <c r="K50" s="59">
        <f>ROUND(IF('Indicator Data'!I53=0,0,IF(LOG('Indicator Data'!I53)&gt;K$194,10,IF(LOG('Indicator Data'!I53)&lt;K$195,0,10-(K$194-LOG('Indicator Data'!I53))/(K$194-K$195)*10))),1)</f>
        <v>3.9</v>
      </c>
      <c r="L50" s="59">
        <f t="shared" si="33"/>
        <v>4.2</v>
      </c>
      <c r="M50" s="59">
        <f>ROUND(IF('Indicator Data'!J53=0,0,IF(LOG('Indicator Data'!J53)&gt;M$194,10,IF(LOG('Indicator Data'!J53)&lt;M$195,0,10-(M$194-LOG('Indicator Data'!J53))/(M$194-M$195)*10))),1)</f>
        <v>0</v>
      </c>
      <c r="N50" s="60">
        <f>'Indicator Data'!C53/'Indicator Data'!$BD53</f>
        <v>7.5666400075101675E-4</v>
      </c>
      <c r="O50" s="60">
        <f>'Indicator Data'!D53/'Indicator Data'!$BD53</f>
        <v>0</v>
      </c>
      <c r="P50" s="60">
        <f>IF(F50=0.1,0,'Indicator Data'!E53/'Indicator Data'!$BD53)</f>
        <v>0</v>
      </c>
      <c r="Q50" s="60">
        <f>'Indicator Data'!F53/'Indicator Data'!$BD53</f>
        <v>1.2369509008199327E-4</v>
      </c>
      <c r="R50" s="60">
        <f>'Indicator Data'!G53/'Indicator Data'!$BD53</f>
        <v>1.9074347026533746E-2</v>
      </c>
      <c r="S50" s="60">
        <f>'Indicator Data'!H53/'Indicator Data'!$BD53</f>
        <v>2.0078260027930257E-3</v>
      </c>
      <c r="T50" s="60">
        <f>'Indicator Data'!I53/'Indicator Data'!$BD53</f>
        <v>1.17416589466698E-2</v>
      </c>
      <c r="U50" s="60">
        <f>'Indicator Data'!J53/'Indicator Data'!$BD53</f>
        <v>0</v>
      </c>
      <c r="V50" s="59">
        <f t="shared" si="34"/>
        <v>3.8</v>
      </c>
      <c r="W50" s="59">
        <f t="shared" si="35"/>
        <v>0</v>
      </c>
      <c r="X50" s="59">
        <f t="shared" si="36"/>
        <v>2.1</v>
      </c>
      <c r="Y50" s="59">
        <f t="shared" si="37"/>
        <v>0.1</v>
      </c>
      <c r="Z50" s="59">
        <f t="shared" si="38"/>
        <v>10</v>
      </c>
      <c r="AA50" s="59">
        <f t="shared" si="39"/>
        <v>10</v>
      </c>
      <c r="AB50" s="59">
        <f t="shared" si="40"/>
        <v>4</v>
      </c>
      <c r="AC50" s="59">
        <f t="shared" si="41"/>
        <v>8.3000000000000007</v>
      </c>
      <c r="AD50" s="59">
        <f t="shared" si="42"/>
        <v>10</v>
      </c>
      <c r="AE50" s="59">
        <f t="shared" si="43"/>
        <v>9.3000000000000007</v>
      </c>
      <c r="AF50" s="59">
        <f t="shared" si="44"/>
        <v>0</v>
      </c>
      <c r="AG50" s="59">
        <f>ROUND(IF('Indicator Data'!K53=0,0,IF('Indicator Data'!K53&gt;AG$194,10,IF('Indicator Data'!K53&lt;AG$195,0,10-(AG$194-'Indicator Data'!K53)/(AG$194-AG$195)*10))),1)</f>
        <v>0</v>
      </c>
      <c r="AH50" s="59">
        <f t="shared" si="45"/>
        <v>2.8</v>
      </c>
      <c r="AI50" s="59">
        <f t="shared" si="46"/>
        <v>0.1</v>
      </c>
      <c r="AJ50" s="59">
        <f t="shared" si="47"/>
        <v>6.4</v>
      </c>
      <c r="AK50" s="59">
        <f t="shared" si="48"/>
        <v>5</v>
      </c>
      <c r="AL50" s="59">
        <f t="shared" si="49"/>
        <v>5.7</v>
      </c>
      <c r="AM50" s="59">
        <f t="shared" si="50"/>
        <v>7</v>
      </c>
      <c r="AN50" s="59">
        <f t="shared" si="51"/>
        <v>0</v>
      </c>
      <c r="AO50" s="61">
        <f t="shared" si="52"/>
        <v>1.6</v>
      </c>
      <c r="AP50" s="193">
        <f t="shared" si="53"/>
        <v>0.1</v>
      </c>
      <c r="AQ50" s="193">
        <f t="shared" si="54"/>
        <v>8.5</v>
      </c>
      <c r="AR50" s="61">
        <f t="shared" si="55"/>
        <v>7.6</v>
      </c>
      <c r="AS50" s="59">
        <f t="shared" si="56"/>
        <v>0</v>
      </c>
      <c r="AT50" s="59" t="str">
        <f>IF('Indicator Data'!L53="No data","x",IF('Indicator Data'!BE53&lt;1000,"x",ROUND((IF('Indicator Data'!L53&gt;AT$194,10,IF('Indicator Data'!L53&lt;AT$195,0,10-(AT$194-'Indicator Data'!L53)/(AT$194-AT$195)*10))),1)))</f>
        <v>x</v>
      </c>
      <c r="AU50" s="61">
        <f t="shared" si="57"/>
        <v>0</v>
      </c>
      <c r="AV50" s="62">
        <f t="shared" si="58"/>
        <v>4.7</v>
      </c>
      <c r="AW50" s="59">
        <f>ROUND(IF('Indicator Data'!M53=0,0,IF('Indicator Data'!M53&gt;AW$194,10,IF('Indicator Data'!M53&lt;AW$195,0,10-(AW$194-'Indicator Data'!M53)/(AW$194-AW$195)*10))),1)</f>
        <v>0.1</v>
      </c>
      <c r="AX50" s="59">
        <f>ROUND(IF('Indicator Data'!N53=0,0,IF(LOG('Indicator Data'!N53)&gt;LOG(AX$194),10,IF(LOG('Indicator Data'!N53)&lt;LOG(AX$195),0,10-(LOG(AX$194)-LOG('Indicator Data'!N53))/(LOG(AX$194)-LOG(AX$195))*10))),1)</f>
        <v>0</v>
      </c>
      <c r="AY50" s="61">
        <f t="shared" si="59"/>
        <v>0.1</v>
      </c>
      <c r="AZ50" s="59">
        <f>'Indicator Data'!O53</f>
        <v>0</v>
      </c>
      <c r="BA50" s="59">
        <f>'Indicator Data'!P53</f>
        <v>0</v>
      </c>
      <c r="BB50" s="61">
        <f t="shared" si="60"/>
        <v>0</v>
      </c>
      <c r="BC50" s="62">
        <f t="shared" si="61"/>
        <v>0.1</v>
      </c>
      <c r="BD50" s="62">
        <v>3.6</v>
      </c>
      <c r="BE50" s="16"/>
      <c r="BF50" s="108"/>
    </row>
    <row r="51" spans="1:58" s="4" customFormat="1" x14ac:dyDescent="0.25">
      <c r="A51" s="131" t="s">
        <v>90</v>
      </c>
      <c r="B51" s="63" t="s">
        <v>89</v>
      </c>
      <c r="C51" s="59">
        <f>ROUND(IF('Indicator Data'!C54=0,0.1,IF(LOG('Indicator Data'!C54)&gt;C$194,10,IF(LOG('Indicator Data'!C54)&lt;C$195,0,10-(C$194-LOG('Indicator Data'!C54))/(C$194-C$195)*10))),1)</f>
        <v>7.7</v>
      </c>
      <c r="D51" s="59">
        <f>ROUND(IF('Indicator Data'!D54=0,0.1,IF(LOG('Indicator Data'!D54)&gt;D$194,10,IF(LOG('Indicator Data'!D54)&lt;D$195,0,10-(D$194-LOG('Indicator Data'!D54))/(D$194-D$195)*10))),1)</f>
        <v>9</v>
      </c>
      <c r="E51" s="59">
        <f t="shared" si="31"/>
        <v>8.4</v>
      </c>
      <c r="F51" s="59">
        <f>ROUND(IF('Indicator Data'!E54="No data",0.1,IF('Indicator Data'!E54=0,0,IF(LOG('Indicator Data'!E54)&gt;F$194,10,IF(LOG('Indicator Data'!E54)&lt;F$195,0,10-(F$194-LOG('Indicator Data'!E54))/(F$194-F$195)*10)))),1)</f>
        <v>6.4</v>
      </c>
      <c r="G51" s="59">
        <f>ROUND(IF('Indicator Data'!F54=0,0,IF(LOG('Indicator Data'!F54)&gt;G$194,10,IF(LOG('Indicator Data'!F54)&lt;G$195,0,10-(G$194-LOG('Indicator Data'!F54))/(G$194-G$195)*10))),1)</f>
        <v>5.9</v>
      </c>
      <c r="H51" s="59">
        <f>ROUND(IF('Indicator Data'!G54=0,0,IF(LOG('Indicator Data'!G54)&gt;H$194,10,IF(LOG('Indicator Data'!G54)&lt;H$195,0,10-(H$194-LOG('Indicator Data'!G54))/(H$194-H$195)*10))),1)</f>
        <v>8.3000000000000007</v>
      </c>
      <c r="I51" s="59">
        <f>ROUND(IF('Indicator Data'!H54=0,0,IF(LOG('Indicator Data'!H54)&gt;I$194,10,IF(LOG('Indicator Data'!H54)&lt;I$195,0,10-(I$194-LOG('Indicator Data'!H54))/(I$194-I$195)*10))),1)</f>
        <v>9.6</v>
      </c>
      <c r="J51" s="59">
        <f t="shared" si="32"/>
        <v>9.1</v>
      </c>
      <c r="K51" s="59">
        <f>ROUND(IF('Indicator Data'!I54=0,0,IF(LOG('Indicator Data'!I54)&gt;K$194,10,IF(LOG('Indicator Data'!I54)&lt;K$195,0,10-(K$194-LOG('Indicator Data'!I54))/(K$194-K$195)*10))),1)</f>
        <v>6.3</v>
      </c>
      <c r="L51" s="59">
        <f t="shared" si="33"/>
        <v>8</v>
      </c>
      <c r="M51" s="59">
        <f>ROUND(IF('Indicator Data'!J54=0,0,IF(LOG('Indicator Data'!J54)&gt;M$194,10,IF(LOG('Indicator Data'!J54)&lt;M$195,0,10-(M$194-LOG('Indicator Data'!J54))/(M$194-M$195)*10))),1)</f>
        <v>0</v>
      </c>
      <c r="N51" s="60">
        <f>'Indicator Data'!C54/'Indicator Data'!$BD54</f>
        <v>1.1816810166403672E-3</v>
      </c>
      <c r="O51" s="60">
        <f>'Indicator Data'!D54/'Indicator Data'!$BD54</f>
        <v>4.7807963614388314E-4</v>
      </c>
      <c r="P51" s="60">
        <f>IF(F51=0.1,0,'Indicator Data'!E54/'Indicator Data'!$BD54)</f>
        <v>3.3320407005159669E-3</v>
      </c>
      <c r="Q51" s="60">
        <f>'Indicator Data'!F54/'Indicator Data'!$BD54</f>
        <v>3.4932776421843678E-6</v>
      </c>
      <c r="R51" s="60">
        <f>'Indicator Data'!G54/'Indicator Data'!$BD54</f>
        <v>1.9042816383140468E-2</v>
      </c>
      <c r="S51" s="60">
        <f>'Indicator Data'!H54/'Indicator Data'!$BD54</f>
        <v>5.3844839457148543E-3</v>
      </c>
      <c r="T51" s="60">
        <f>'Indicator Data'!I54/'Indicator Data'!$BD54</f>
        <v>1.3530499748764602E-3</v>
      </c>
      <c r="U51" s="60">
        <f>'Indicator Data'!J54/'Indicator Data'!$BD54</f>
        <v>0</v>
      </c>
      <c r="V51" s="59">
        <f t="shared" si="34"/>
        <v>5.9</v>
      </c>
      <c r="W51" s="59">
        <f t="shared" si="35"/>
        <v>4.8</v>
      </c>
      <c r="X51" s="59">
        <f t="shared" si="36"/>
        <v>5.4</v>
      </c>
      <c r="Y51" s="59">
        <f t="shared" si="37"/>
        <v>2.2000000000000002</v>
      </c>
      <c r="Z51" s="59">
        <f t="shared" si="38"/>
        <v>6.8</v>
      </c>
      <c r="AA51" s="59">
        <f t="shared" si="39"/>
        <v>10</v>
      </c>
      <c r="AB51" s="59">
        <f t="shared" si="40"/>
        <v>10</v>
      </c>
      <c r="AC51" s="59">
        <f t="shared" si="41"/>
        <v>10</v>
      </c>
      <c r="AD51" s="59">
        <f t="shared" si="42"/>
        <v>1.4</v>
      </c>
      <c r="AE51" s="59">
        <f t="shared" si="43"/>
        <v>7.8</v>
      </c>
      <c r="AF51" s="59">
        <f t="shared" si="44"/>
        <v>0</v>
      </c>
      <c r="AG51" s="59">
        <f>ROUND(IF('Indicator Data'!K54=0,0,IF('Indicator Data'!K54&gt;AG$194,10,IF('Indicator Data'!K54&lt;AG$195,0,10-(AG$194-'Indicator Data'!K54)/(AG$194-AG$195)*10))),1)</f>
        <v>0</v>
      </c>
      <c r="AH51" s="59">
        <f t="shared" si="45"/>
        <v>6.8</v>
      </c>
      <c r="AI51" s="59">
        <f t="shared" si="46"/>
        <v>6.9</v>
      </c>
      <c r="AJ51" s="59">
        <f t="shared" si="47"/>
        <v>9.1999999999999993</v>
      </c>
      <c r="AK51" s="59">
        <f t="shared" si="48"/>
        <v>9.8000000000000007</v>
      </c>
      <c r="AL51" s="59">
        <f t="shared" si="49"/>
        <v>9.5</v>
      </c>
      <c r="AM51" s="59">
        <f t="shared" si="50"/>
        <v>3.9</v>
      </c>
      <c r="AN51" s="59">
        <f t="shared" si="51"/>
        <v>0</v>
      </c>
      <c r="AO51" s="61">
        <f t="shared" si="52"/>
        <v>7.2</v>
      </c>
      <c r="AP51" s="193">
        <f t="shared" si="53"/>
        <v>4.5999999999999996</v>
      </c>
      <c r="AQ51" s="193">
        <f t="shared" si="54"/>
        <v>6.4</v>
      </c>
      <c r="AR51" s="61">
        <f t="shared" si="55"/>
        <v>7.9</v>
      </c>
      <c r="AS51" s="59">
        <f t="shared" si="56"/>
        <v>0</v>
      </c>
      <c r="AT51" s="59">
        <f>IF('Indicator Data'!L54="No data","x",IF('Indicator Data'!BE54&lt;1000,"x",ROUND((IF('Indicator Data'!L54&gt;AT$194,10,IF('Indicator Data'!L54&lt;AT$195,0,10-(AT$194-'Indicator Data'!L54)/(AT$194-AT$195)*10))),1)))</f>
        <v>2</v>
      </c>
      <c r="AU51" s="61">
        <f t="shared" si="57"/>
        <v>1</v>
      </c>
      <c r="AV51" s="62">
        <f t="shared" si="58"/>
        <v>5.9</v>
      </c>
      <c r="AW51" s="59">
        <f>ROUND(IF('Indicator Data'!M54=0,0,IF('Indicator Data'!M54&gt;AW$194,10,IF('Indicator Data'!M54&lt;AW$195,0,10-(AW$194-'Indicator Data'!M54)/(AW$194-AW$195)*10))),1)</f>
        <v>3.9</v>
      </c>
      <c r="AX51" s="59">
        <f>ROUND(IF('Indicator Data'!N54=0,0,IF(LOG('Indicator Data'!N54)&gt;LOG(AX$194),10,IF(LOG('Indicator Data'!N54)&lt;LOG(AX$195),0,10-(LOG(AX$194)-LOG('Indicator Data'!N54))/(LOG(AX$194)-LOG(AX$195))*10))),1)</f>
        <v>4.5999999999999996</v>
      </c>
      <c r="AY51" s="61">
        <f t="shared" si="59"/>
        <v>4.3</v>
      </c>
      <c r="AZ51" s="59">
        <f>'Indicator Data'!O54</f>
        <v>0</v>
      </c>
      <c r="BA51" s="59">
        <f>'Indicator Data'!P54</f>
        <v>0</v>
      </c>
      <c r="BB51" s="61">
        <f t="shared" si="60"/>
        <v>0</v>
      </c>
      <c r="BC51" s="62">
        <f t="shared" si="61"/>
        <v>3</v>
      </c>
      <c r="BD51" s="62">
        <v>4</v>
      </c>
      <c r="BE51" s="16"/>
      <c r="BF51" s="108"/>
    </row>
    <row r="52" spans="1:58" s="4" customFormat="1" x14ac:dyDescent="0.25">
      <c r="A52" s="131" t="s">
        <v>93</v>
      </c>
      <c r="B52" s="63" t="s">
        <v>92</v>
      </c>
      <c r="C52" s="59">
        <f>ROUND(IF('Indicator Data'!C55=0,0.1,IF(LOG('Indicator Data'!C55)&gt;C$194,10,IF(LOG('Indicator Data'!C55)&lt;C$195,0,10-(C$194-LOG('Indicator Data'!C55))/(C$194-C$195)*10))),1)</f>
        <v>8.8000000000000007</v>
      </c>
      <c r="D52" s="59">
        <f>ROUND(IF('Indicator Data'!D55=0,0.1,IF(LOG('Indicator Data'!D55)&gt;D$194,10,IF(LOG('Indicator Data'!D55)&lt;D$195,0,10-(D$194-LOG('Indicator Data'!D55))/(D$194-D$195)*10))),1)</f>
        <v>10</v>
      </c>
      <c r="E52" s="59">
        <f t="shared" si="31"/>
        <v>9.5</v>
      </c>
      <c r="F52" s="59">
        <f>ROUND(IF('Indicator Data'!E55="No data",0.1,IF('Indicator Data'!E55=0,0,IF(LOG('Indicator Data'!E55)&gt;F$194,10,IF(LOG('Indicator Data'!E55)&lt;F$195,0,10-(F$194-LOG('Indicator Data'!E55))/(F$194-F$195)*10)))),1)</f>
        <v>7.8</v>
      </c>
      <c r="G52" s="59">
        <f>ROUND(IF('Indicator Data'!F55=0,0,IF(LOG('Indicator Data'!F55)&gt;G$194,10,IF(LOG('Indicator Data'!F55)&lt;G$195,0,10-(G$194-LOG('Indicator Data'!F55))/(G$194-G$195)*10))),1)</f>
        <v>8.5</v>
      </c>
      <c r="H52" s="59">
        <f>ROUND(IF('Indicator Data'!G55=0,0,IF(LOG('Indicator Data'!G55)&gt;H$194,10,IF(LOG('Indicator Data'!G55)&lt;H$195,0,10-(H$194-LOG('Indicator Data'!G55))/(H$194-H$195)*10))),1)</f>
        <v>0</v>
      </c>
      <c r="I52" s="59">
        <f>ROUND(IF('Indicator Data'!H55=0,0,IF(LOG('Indicator Data'!H55)&gt;I$194,10,IF(LOG('Indicator Data'!H55)&lt;I$195,0,10-(I$194-LOG('Indicator Data'!H55))/(I$194-I$195)*10))),1)</f>
        <v>0</v>
      </c>
      <c r="J52" s="59">
        <f t="shared" si="32"/>
        <v>0</v>
      </c>
      <c r="K52" s="59">
        <f>ROUND(IF('Indicator Data'!I55=0,0,IF(LOG('Indicator Data'!I55)&gt;K$194,10,IF(LOG('Indicator Data'!I55)&lt;K$195,0,10-(K$194-LOG('Indicator Data'!I55))/(K$194-K$195)*10))),1)</f>
        <v>0</v>
      </c>
      <c r="L52" s="59">
        <f t="shared" si="33"/>
        <v>0</v>
      </c>
      <c r="M52" s="59">
        <f>ROUND(IF('Indicator Data'!J55=0,0,IF(LOG('Indicator Data'!J55)&gt;M$194,10,IF(LOG('Indicator Data'!J55)&lt;M$195,0,10-(M$194-LOG('Indicator Data'!J55))/(M$194-M$195)*10))),1)</f>
        <v>6.6</v>
      </c>
      <c r="N52" s="60">
        <f>'Indicator Data'!C55/'Indicator Data'!$BD55</f>
        <v>2.1023420109608287E-3</v>
      </c>
      <c r="O52" s="60">
        <f>'Indicator Data'!D55/'Indicator Data'!$BD55</f>
        <v>7.9327099720238067E-4</v>
      </c>
      <c r="P52" s="60">
        <f>IF(F52=0.1,0,'Indicator Data'!E55/'Indicator Data'!$BD55)</f>
        <v>7.9744020472424185E-3</v>
      </c>
      <c r="Q52" s="60">
        <f>'Indicator Data'!F55/'Indicator Data'!$BD55</f>
        <v>7.6879828172947003E-5</v>
      </c>
      <c r="R52" s="60">
        <f>'Indicator Data'!G55/'Indicator Data'!$BD55</f>
        <v>0</v>
      </c>
      <c r="S52" s="60">
        <f>'Indicator Data'!H55/'Indicator Data'!$BD55</f>
        <v>0</v>
      </c>
      <c r="T52" s="60">
        <f>'Indicator Data'!I55/'Indicator Data'!$BD55</f>
        <v>0</v>
      </c>
      <c r="U52" s="60">
        <f>'Indicator Data'!J55/'Indicator Data'!$BD55</f>
        <v>2.745399435887125E-4</v>
      </c>
      <c r="V52" s="59">
        <f t="shared" si="34"/>
        <v>10</v>
      </c>
      <c r="W52" s="59">
        <f t="shared" si="35"/>
        <v>7.9</v>
      </c>
      <c r="X52" s="59">
        <f t="shared" si="36"/>
        <v>9.1999999999999993</v>
      </c>
      <c r="Y52" s="59">
        <f t="shared" si="37"/>
        <v>5.3</v>
      </c>
      <c r="Z52" s="59">
        <f t="shared" si="38"/>
        <v>9.6999999999999993</v>
      </c>
      <c r="AA52" s="59">
        <f t="shared" si="39"/>
        <v>0</v>
      </c>
      <c r="AB52" s="59">
        <f t="shared" si="40"/>
        <v>0</v>
      </c>
      <c r="AC52" s="59">
        <f t="shared" si="41"/>
        <v>0</v>
      </c>
      <c r="AD52" s="59">
        <f t="shared" si="42"/>
        <v>0</v>
      </c>
      <c r="AE52" s="59">
        <f t="shared" si="43"/>
        <v>0</v>
      </c>
      <c r="AF52" s="59">
        <f t="shared" si="44"/>
        <v>0.1</v>
      </c>
      <c r="AG52" s="59">
        <f>ROUND(IF('Indicator Data'!K55=0,0,IF('Indicator Data'!K55&gt;AG$194,10,IF('Indicator Data'!K55&lt;AG$195,0,10-(AG$194-'Indicator Data'!K55)/(AG$194-AG$195)*10))),1)</f>
        <v>3</v>
      </c>
      <c r="AH52" s="59">
        <f t="shared" si="45"/>
        <v>9.4</v>
      </c>
      <c r="AI52" s="59">
        <f t="shared" si="46"/>
        <v>9</v>
      </c>
      <c r="AJ52" s="59">
        <f t="shared" si="47"/>
        <v>0</v>
      </c>
      <c r="AK52" s="59">
        <f t="shared" si="48"/>
        <v>0</v>
      </c>
      <c r="AL52" s="59">
        <f t="shared" si="49"/>
        <v>0</v>
      </c>
      <c r="AM52" s="59">
        <f t="shared" si="50"/>
        <v>0</v>
      </c>
      <c r="AN52" s="59">
        <f t="shared" si="51"/>
        <v>4.0999999999999996</v>
      </c>
      <c r="AO52" s="61">
        <f t="shared" si="52"/>
        <v>9.4</v>
      </c>
      <c r="AP52" s="193">
        <f t="shared" si="53"/>
        <v>6.7</v>
      </c>
      <c r="AQ52" s="193">
        <f t="shared" si="54"/>
        <v>9.1999999999999993</v>
      </c>
      <c r="AR52" s="61">
        <f t="shared" si="55"/>
        <v>0</v>
      </c>
      <c r="AS52" s="59">
        <f t="shared" si="56"/>
        <v>3.6</v>
      </c>
      <c r="AT52" s="59">
        <f>IF('Indicator Data'!L55="No data","x",IF('Indicator Data'!BE55&lt;1000,"x",ROUND((IF('Indicator Data'!L55&gt;AT$194,10,IF('Indicator Data'!L55&lt;AT$195,0,10-(AT$194-'Indicator Data'!L55)/(AT$194-AT$195)*10))),1)))</f>
        <v>2</v>
      </c>
      <c r="AU52" s="61">
        <f t="shared" si="57"/>
        <v>2.8</v>
      </c>
      <c r="AV52" s="62">
        <f t="shared" si="58"/>
        <v>6.9</v>
      </c>
      <c r="AW52" s="59">
        <f>ROUND(IF('Indicator Data'!M55=0,0,IF('Indicator Data'!M55&gt;AW$194,10,IF('Indicator Data'!M55&lt;AW$195,0,10-(AW$194-'Indicator Data'!M55)/(AW$194-AW$195)*10))),1)</f>
        <v>1.8</v>
      </c>
      <c r="AX52" s="59">
        <f>ROUND(IF('Indicator Data'!N55=0,0,IF(LOG('Indicator Data'!N55)&gt;LOG(AX$194),10,IF(LOG('Indicator Data'!N55)&lt;LOG(AX$195),0,10-(LOG(AX$194)-LOG('Indicator Data'!N55))/(LOG(AX$194)-LOG(AX$195))*10))),1)</f>
        <v>1</v>
      </c>
      <c r="AY52" s="61">
        <f t="shared" si="59"/>
        <v>1.4</v>
      </c>
      <c r="AZ52" s="59">
        <f>'Indicator Data'!O55</f>
        <v>0</v>
      </c>
      <c r="BA52" s="59">
        <f>'Indicator Data'!P55</f>
        <v>0</v>
      </c>
      <c r="BB52" s="61">
        <f t="shared" si="60"/>
        <v>0</v>
      </c>
      <c r="BC52" s="62">
        <f t="shared" si="61"/>
        <v>1</v>
      </c>
      <c r="BD52" s="62">
        <v>3.8</v>
      </c>
      <c r="BE52" s="16"/>
      <c r="BF52" s="108"/>
    </row>
    <row r="53" spans="1:58" s="4" customFormat="1" x14ac:dyDescent="0.25">
      <c r="A53" s="131" t="s">
        <v>95</v>
      </c>
      <c r="B53" s="63" t="s">
        <v>94</v>
      </c>
      <c r="C53" s="59">
        <f>ROUND(IF('Indicator Data'!C56=0,0.1,IF(LOG('Indicator Data'!C56)&gt;C$194,10,IF(LOG('Indicator Data'!C56)&lt;C$195,0,10-(C$194-LOG('Indicator Data'!C56))/(C$194-C$195)*10))),1)</f>
        <v>10</v>
      </c>
      <c r="D53" s="59">
        <f>ROUND(IF('Indicator Data'!D56=0,0.1,IF(LOG('Indicator Data'!D56)&gt;D$194,10,IF(LOG('Indicator Data'!D56)&lt;D$195,0,10-(D$194-LOG('Indicator Data'!D56))/(D$194-D$195)*10))),1)</f>
        <v>0.1</v>
      </c>
      <c r="E53" s="59">
        <f t="shared" si="31"/>
        <v>7.6</v>
      </c>
      <c r="F53" s="59">
        <f>ROUND(IF('Indicator Data'!E56="No data",0.1,IF('Indicator Data'!E56=0,0,IF(LOG('Indicator Data'!E56)&gt;F$194,10,IF(LOG('Indicator Data'!E56)&lt;F$195,0,10-(F$194-LOG('Indicator Data'!E56))/(F$194-F$195)*10)))),1)</f>
        <v>9.6</v>
      </c>
      <c r="G53" s="59">
        <f>ROUND(IF('Indicator Data'!F56=0,0,IF(LOG('Indicator Data'!F56)&gt;G$194,10,IF(LOG('Indicator Data'!F56)&lt;G$195,0,10-(G$194-LOG('Indicator Data'!F56))/(G$194-G$195)*10))),1)</f>
        <v>7.6</v>
      </c>
      <c r="H53" s="59">
        <f>ROUND(IF('Indicator Data'!G56=0,0,IF(LOG('Indicator Data'!G56)&gt;H$194,10,IF(LOG('Indicator Data'!G56)&lt;H$195,0,10-(H$194-LOG('Indicator Data'!G56))/(H$194-H$195)*10))),1)</f>
        <v>0</v>
      </c>
      <c r="I53" s="59">
        <f>ROUND(IF('Indicator Data'!H56=0,0,IF(LOG('Indicator Data'!H56)&gt;I$194,10,IF(LOG('Indicator Data'!H56)&lt;I$195,0,10-(I$194-LOG('Indicator Data'!H56))/(I$194-I$195)*10))),1)</f>
        <v>0</v>
      </c>
      <c r="J53" s="59">
        <f t="shared" si="32"/>
        <v>0</v>
      </c>
      <c r="K53" s="59">
        <f>ROUND(IF('Indicator Data'!I56=0,0,IF(LOG('Indicator Data'!I56)&gt;K$194,10,IF(LOG('Indicator Data'!I56)&lt;K$195,0,10-(K$194-LOG('Indicator Data'!I56))/(K$194-K$195)*10))),1)</f>
        <v>0</v>
      </c>
      <c r="L53" s="59">
        <f t="shared" si="33"/>
        <v>0</v>
      </c>
      <c r="M53" s="59">
        <f>ROUND(IF('Indicator Data'!J56=0,0,IF(LOG('Indicator Data'!J56)&gt;M$194,10,IF(LOG('Indicator Data'!J56)&lt;M$195,0,10-(M$194-LOG('Indicator Data'!J56))/(M$194-M$195)*10))),1)</f>
        <v>0</v>
      </c>
      <c r="N53" s="60">
        <f>'Indicator Data'!C56/'Indicator Data'!$BD56</f>
        <v>1.2300200154310825E-3</v>
      </c>
      <c r="O53" s="60">
        <f>'Indicator Data'!D56/'Indicator Data'!$BD56</f>
        <v>0</v>
      </c>
      <c r="P53" s="60">
        <f>IF(F53=0.1,0,'Indicator Data'!E56/'Indicator Data'!$BD56)</f>
        <v>7.773662646800965E-3</v>
      </c>
      <c r="Q53" s="60">
        <f>'Indicator Data'!F56/'Indicator Data'!$BD56</f>
        <v>3.7455950928425413E-6</v>
      </c>
      <c r="R53" s="60">
        <f>'Indicator Data'!G56/'Indicator Data'!$BD56</f>
        <v>0</v>
      </c>
      <c r="S53" s="60">
        <f>'Indicator Data'!H56/'Indicator Data'!$BD56</f>
        <v>0</v>
      </c>
      <c r="T53" s="60">
        <f>'Indicator Data'!I56/'Indicator Data'!$BD56</f>
        <v>0</v>
      </c>
      <c r="U53" s="60">
        <f>'Indicator Data'!J56/'Indicator Data'!$BD56</f>
        <v>0</v>
      </c>
      <c r="V53" s="59">
        <f t="shared" si="34"/>
        <v>6.2</v>
      </c>
      <c r="W53" s="59">
        <f t="shared" si="35"/>
        <v>0</v>
      </c>
      <c r="X53" s="59">
        <f t="shared" si="36"/>
        <v>3.7</v>
      </c>
      <c r="Y53" s="59">
        <f t="shared" si="37"/>
        <v>5.2</v>
      </c>
      <c r="Z53" s="59">
        <f t="shared" si="38"/>
        <v>6.8</v>
      </c>
      <c r="AA53" s="59">
        <f t="shared" si="39"/>
        <v>0</v>
      </c>
      <c r="AB53" s="59">
        <f t="shared" si="40"/>
        <v>0</v>
      </c>
      <c r="AC53" s="59">
        <f t="shared" si="41"/>
        <v>0</v>
      </c>
      <c r="AD53" s="59">
        <f t="shared" si="42"/>
        <v>0</v>
      </c>
      <c r="AE53" s="59">
        <f t="shared" si="43"/>
        <v>0</v>
      </c>
      <c r="AF53" s="59">
        <f t="shared" si="44"/>
        <v>0</v>
      </c>
      <c r="AG53" s="59">
        <f>ROUND(IF('Indicator Data'!K56=0,0,IF('Indicator Data'!K56&gt;AG$194,10,IF('Indicator Data'!K56&lt;AG$195,0,10-(AG$194-'Indicator Data'!K56)/(AG$194-AG$195)*10))),1)</f>
        <v>0</v>
      </c>
      <c r="AH53" s="59">
        <f t="shared" si="45"/>
        <v>8.1</v>
      </c>
      <c r="AI53" s="59">
        <f t="shared" si="46"/>
        <v>0.1</v>
      </c>
      <c r="AJ53" s="59">
        <f t="shared" si="47"/>
        <v>0</v>
      </c>
      <c r="AK53" s="59">
        <f t="shared" si="48"/>
        <v>0</v>
      </c>
      <c r="AL53" s="59">
        <f t="shared" si="49"/>
        <v>0</v>
      </c>
      <c r="AM53" s="59">
        <f t="shared" si="50"/>
        <v>0</v>
      </c>
      <c r="AN53" s="59">
        <f t="shared" si="51"/>
        <v>0</v>
      </c>
      <c r="AO53" s="61">
        <f t="shared" si="52"/>
        <v>6</v>
      </c>
      <c r="AP53" s="193">
        <f t="shared" si="53"/>
        <v>8.1</v>
      </c>
      <c r="AQ53" s="193">
        <f t="shared" si="54"/>
        <v>7.2</v>
      </c>
      <c r="AR53" s="61">
        <f t="shared" si="55"/>
        <v>0</v>
      </c>
      <c r="AS53" s="59">
        <f t="shared" si="56"/>
        <v>0</v>
      </c>
      <c r="AT53" s="59">
        <f>IF('Indicator Data'!L56="No data","x",IF('Indicator Data'!BE56&lt;1000,"x",ROUND((IF('Indicator Data'!L56&gt;AT$194,10,IF('Indicator Data'!L56&lt;AT$195,0,10-(AT$194-'Indicator Data'!L56)/(AT$194-AT$195)*10))),1)))</f>
        <v>6.1</v>
      </c>
      <c r="AU53" s="61">
        <f t="shared" si="57"/>
        <v>3.1</v>
      </c>
      <c r="AV53" s="62">
        <f t="shared" si="58"/>
        <v>5.5</v>
      </c>
      <c r="AW53" s="59">
        <f>ROUND(IF('Indicator Data'!M56=0,0,IF('Indicator Data'!M56&gt;AW$194,10,IF('Indicator Data'!M56&lt;AW$195,0,10-(AW$194-'Indicator Data'!M56)/(AW$194-AW$195)*10))),1)</f>
        <v>7.9</v>
      </c>
      <c r="AX53" s="59">
        <f>ROUND(IF('Indicator Data'!N56=0,0,IF(LOG('Indicator Data'!N56)&gt;LOG(AX$194),10,IF(LOG('Indicator Data'!N56)&lt;LOG(AX$195),0,10-(LOG(AX$194)-LOG('Indicator Data'!N56))/(LOG(AX$194)-LOG(AX$195))*10))),1)</f>
        <v>7.1</v>
      </c>
      <c r="AY53" s="61">
        <f t="shared" si="59"/>
        <v>7.5</v>
      </c>
      <c r="AZ53" s="59">
        <f>'Indicator Data'!O56</f>
        <v>0</v>
      </c>
      <c r="BA53" s="59">
        <f>'Indicator Data'!P56</f>
        <v>4</v>
      </c>
      <c r="BB53" s="61">
        <f t="shared" si="60"/>
        <v>7</v>
      </c>
      <c r="BC53" s="62">
        <f t="shared" si="61"/>
        <v>7</v>
      </c>
      <c r="BD53" s="62">
        <v>3.5</v>
      </c>
      <c r="BE53" s="16"/>
      <c r="BF53" s="108"/>
    </row>
    <row r="54" spans="1:58" s="4" customFormat="1" x14ac:dyDescent="0.25">
      <c r="A54" s="131" t="s">
        <v>97</v>
      </c>
      <c r="B54" s="63" t="s">
        <v>96</v>
      </c>
      <c r="C54" s="59">
        <f>ROUND(IF('Indicator Data'!C57=0,0.1,IF(LOG('Indicator Data'!C57)&gt;C$194,10,IF(LOG('Indicator Data'!C57)&lt;C$195,0,10-(C$194-LOG('Indicator Data'!C57))/(C$194-C$195)*10))),1)</f>
        <v>7.7</v>
      </c>
      <c r="D54" s="59">
        <f>ROUND(IF('Indicator Data'!D57=0,0.1,IF(LOG('Indicator Data'!D57)&gt;D$194,10,IF(LOG('Indicator Data'!D57)&lt;D$195,0,10-(D$194-LOG('Indicator Data'!D57))/(D$194-D$195)*10))),1)</f>
        <v>9</v>
      </c>
      <c r="E54" s="59">
        <f t="shared" si="31"/>
        <v>8.4</v>
      </c>
      <c r="F54" s="59">
        <f>ROUND(IF('Indicator Data'!E57="No data",0.1,IF('Indicator Data'!E57=0,0,IF(LOG('Indicator Data'!E57)&gt;F$194,10,IF(LOG('Indicator Data'!E57)&lt;F$195,0,10-(F$194-LOG('Indicator Data'!E57))/(F$194-F$195)*10)))),1)</f>
        <v>4.7</v>
      </c>
      <c r="G54" s="59">
        <f>ROUND(IF('Indicator Data'!F57=0,0,IF(LOG('Indicator Data'!F57)&gt;G$194,10,IF(LOG('Indicator Data'!F57)&lt;G$195,0,10-(G$194-LOG('Indicator Data'!F57))/(G$194-G$195)*10))),1)</f>
        <v>7.2</v>
      </c>
      <c r="H54" s="59">
        <f>ROUND(IF('Indicator Data'!G57=0,0,IF(LOG('Indicator Data'!G57)&gt;H$194,10,IF(LOG('Indicator Data'!G57)&lt;H$195,0,10-(H$194-LOG('Indicator Data'!G57))/(H$194-H$195)*10))),1)</f>
        <v>6.4</v>
      </c>
      <c r="I54" s="59">
        <f>ROUND(IF('Indicator Data'!H57=0,0,IF(LOG('Indicator Data'!H57)&gt;I$194,10,IF(LOG('Indicator Data'!H57)&lt;I$195,0,10-(I$194-LOG('Indicator Data'!H57))/(I$194-I$195)*10))),1)</f>
        <v>7.1</v>
      </c>
      <c r="J54" s="59">
        <f t="shared" si="32"/>
        <v>6.8</v>
      </c>
      <c r="K54" s="59">
        <f>ROUND(IF('Indicator Data'!I57=0,0,IF(LOG('Indicator Data'!I57)&gt;K$194,10,IF(LOG('Indicator Data'!I57)&lt;K$195,0,10-(K$194-LOG('Indicator Data'!I57))/(K$194-K$195)*10))),1)</f>
        <v>4</v>
      </c>
      <c r="L54" s="59">
        <f t="shared" si="33"/>
        <v>5.6</v>
      </c>
      <c r="M54" s="59">
        <f>ROUND(IF('Indicator Data'!J57=0,0,IF(LOG('Indicator Data'!J57)&gt;M$194,10,IF(LOG('Indicator Data'!J57)&lt;M$195,0,10-(M$194-LOG('Indicator Data'!J57))/(M$194-M$195)*10))),1)</f>
        <v>8.8000000000000007</v>
      </c>
      <c r="N54" s="60">
        <f>'Indicator Data'!C57/'Indicator Data'!$BD57</f>
        <v>1.9367532206582888E-3</v>
      </c>
      <c r="O54" s="60">
        <f>'Indicator Data'!D57/'Indicator Data'!$BD57</f>
        <v>8.1486939637266241E-4</v>
      </c>
      <c r="P54" s="60">
        <f>IF(F54=0.1,0,'Indicator Data'!E57/'Indicator Data'!$BD57)</f>
        <v>1.2774405026349967E-3</v>
      </c>
      <c r="Q54" s="60">
        <f>'Indicator Data'!F57/'Indicator Data'!$BD57</f>
        <v>3.4691859092743962E-5</v>
      </c>
      <c r="R54" s="60">
        <f>'Indicator Data'!G57/'Indicator Data'!$BD57</f>
        <v>6.0131430631178056E-3</v>
      </c>
      <c r="S54" s="60">
        <f>'Indicator Data'!H57/'Indicator Data'!$BD57</f>
        <v>1.4160451444329169E-4</v>
      </c>
      <c r="T54" s="60">
        <f>'Indicator Data'!I57/'Indicator Data'!$BD57</f>
        <v>1.6218464587719675E-4</v>
      </c>
      <c r="U54" s="60">
        <f>'Indicator Data'!J57/'Indicator Data'!$BD57</f>
        <v>5.4564419343105484E-3</v>
      </c>
      <c r="V54" s="59">
        <f t="shared" si="34"/>
        <v>9.6999999999999993</v>
      </c>
      <c r="W54" s="59">
        <f t="shared" si="35"/>
        <v>8.1</v>
      </c>
      <c r="X54" s="59">
        <f t="shared" si="36"/>
        <v>9</v>
      </c>
      <c r="Y54" s="59">
        <f t="shared" si="37"/>
        <v>0.9</v>
      </c>
      <c r="Z54" s="59">
        <f t="shared" si="38"/>
        <v>9</v>
      </c>
      <c r="AA54" s="59">
        <f t="shared" si="39"/>
        <v>3.3</v>
      </c>
      <c r="AB54" s="59">
        <f t="shared" si="40"/>
        <v>0.3</v>
      </c>
      <c r="AC54" s="59">
        <f t="shared" si="41"/>
        <v>1.9</v>
      </c>
      <c r="AD54" s="59">
        <f t="shared" si="42"/>
        <v>0.2</v>
      </c>
      <c r="AE54" s="59">
        <f t="shared" si="43"/>
        <v>1.1000000000000001</v>
      </c>
      <c r="AF54" s="59">
        <f t="shared" si="44"/>
        <v>1.8</v>
      </c>
      <c r="AG54" s="59">
        <f>ROUND(IF('Indicator Data'!K57=0,0,IF('Indicator Data'!K57&gt;AG$194,10,IF('Indicator Data'!K57&lt;AG$195,0,10-(AG$194-'Indicator Data'!K57)/(AG$194-AG$195)*10))),1)</f>
        <v>5.0999999999999996</v>
      </c>
      <c r="AH54" s="59">
        <f t="shared" si="45"/>
        <v>8.6999999999999993</v>
      </c>
      <c r="AI54" s="59">
        <f t="shared" si="46"/>
        <v>8.6</v>
      </c>
      <c r="AJ54" s="59">
        <f t="shared" si="47"/>
        <v>4.9000000000000004</v>
      </c>
      <c r="AK54" s="59">
        <f t="shared" si="48"/>
        <v>3.7</v>
      </c>
      <c r="AL54" s="59">
        <f t="shared" si="49"/>
        <v>4.3</v>
      </c>
      <c r="AM54" s="59">
        <f t="shared" si="50"/>
        <v>2.1</v>
      </c>
      <c r="AN54" s="59">
        <f t="shared" si="51"/>
        <v>6.5</v>
      </c>
      <c r="AO54" s="61">
        <f t="shared" si="52"/>
        <v>8.6999999999999993</v>
      </c>
      <c r="AP54" s="193">
        <f t="shared" si="53"/>
        <v>3</v>
      </c>
      <c r="AQ54" s="193">
        <f t="shared" si="54"/>
        <v>8.1999999999999993</v>
      </c>
      <c r="AR54" s="61">
        <f t="shared" si="55"/>
        <v>3.7</v>
      </c>
      <c r="AS54" s="59">
        <f t="shared" si="56"/>
        <v>5.8</v>
      </c>
      <c r="AT54" s="59">
        <f>IF('Indicator Data'!L57="No data","x",IF('Indicator Data'!BE57&lt;1000,"x",ROUND((IF('Indicator Data'!L57&gt;AT$194,10,IF('Indicator Data'!L57&lt;AT$195,0,10-(AT$194-'Indicator Data'!L57)/(AT$194-AT$195)*10))),1)))</f>
        <v>1</v>
      </c>
      <c r="AU54" s="61">
        <f t="shared" si="57"/>
        <v>3.4</v>
      </c>
      <c r="AV54" s="62">
        <f t="shared" si="58"/>
        <v>6.1</v>
      </c>
      <c r="AW54" s="59">
        <f>ROUND(IF('Indicator Data'!M57=0,0,IF('Indicator Data'!M57&gt;AW$194,10,IF('Indicator Data'!M57&lt;AW$195,0,10-(AW$194-'Indicator Data'!M57)/(AW$194-AW$195)*10))),1)</f>
        <v>6.9</v>
      </c>
      <c r="AX54" s="59">
        <f>ROUND(IF('Indicator Data'!N57=0,0,IF(LOG('Indicator Data'!N57)&gt;LOG(AX$194),10,IF(LOG('Indicator Data'!N57)&lt;LOG(AX$195),0,10-(LOG(AX$194)-LOG('Indicator Data'!N57))/(LOG(AX$194)-LOG(AX$195))*10))),1)</f>
        <v>8.6999999999999993</v>
      </c>
      <c r="AY54" s="61">
        <f t="shared" si="59"/>
        <v>7.9</v>
      </c>
      <c r="AZ54" s="59">
        <f>'Indicator Data'!O57</f>
        <v>0</v>
      </c>
      <c r="BA54" s="59">
        <f>'Indicator Data'!P57</f>
        <v>4</v>
      </c>
      <c r="BB54" s="61">
        <f t="shared" si="60"/>
        <v>7</v>
      </c>
      <c r="BC54" s="62">
        <f t="shared" si="61"/>
        <v>7</v>
      </c>
      <c r="BD54" s="62">
        <v>4.5999999999999996</v>
      </c>
      <c r="BE54" s="16"/>
      <c r="BF54" s="108"/>
    </row>
    <row r="55" spans="1:58" s="4" customFormat="1" x14ac:dyDescent="0.25">
      <c r="A55" s="131" t="s">
        <v>99</v>
      </c>
      <c r="B55" s="63" t="s">
        <v>98</v>
      </c>
      <c r="C55" s="59">
        <f>ROUND(IF('Indicator Data'!C58=0,0.1,IF(LOG('Indicator Data'!C58)&gt;C$194,10,IF(LOG('Indicator Data'!C58)&lt;C$195,0,10-(C$194-LOG('Indicator Data'!C58))/(C$194-C$195)*10))),1)</f>
        <v>0.1</v>
      </c>
      <c r="D55" s="59">
        <f>ROUND(IF('Indicator Data'!D58=0,0.1,IF(LOG('Indicator Data'!D58)&gt;D$194,10,IF(LOG('Indicator Data'!D58)&lt;D$195,0,10-(D$194-LOG('Indicator Data'!D58))/(D$194-D$195)*10))),1)</f>
        <v>0.1</v>
      </c>
      <c r="E55" s="59">
        <f t="shared" si="31"/>
        <v>0.1</v>
      </c>
      <c r="F55" s="59">
        <f>ROUND(IF('Indicator Data'!E58="No data",0.1,IF('Indicator Data'!E58=0,0,IF(LOG('Indicator Data'!E58)&gt;F$194,10,IF(LOG('Indicator Data'!E58)&lt;F$195,0,10-(F$194-LOG('Indicator Data'!E58))/(F$194-F$195)*10)))),1)</f>
        <v>4.3</v>
      </c>
      <c r="G55" s="59">
        <f>ROUND(IF('Indicator Data'!F58=0,0,IF(LOG('Indicator Data'!F58)&gt;G$194,10,IF(LOG('Indicator Data'!F58)&lt;G$195,0,10-(G$194-LOG('Indicator Data'!F58))/(G$194-G$195)*10))),1)</f>
        <v>0</v>
      </c>
      <c r="H55" s="59">
        <f>ROUND(IF('Indicator Data'!G58=0,0,IF(LOG('Indicator Data'!G58)&gt;H$194,10,IF(LOG('Indicator Data'!G58)&lt;H$195,0,10-(H$194-LOG('Indicator Data'!G58))/(H$194-H$195)*10))),1)</f>
        <v>0</v>
      </c>
      <c r="I55" s="59">
        <f>ROUND(IF('Indicator Data'!H58=0,0,IF(LOG('Indicator Data'!H58)&gt;I$194,10,IF(LOG('Indicator Data'!H58)&lt;I$195,0,10-(I$194-LOG('Indicator Data'!H58))/(I$194-I$195)*10))),1)</f>
        <v>0</v>
      </c>
      <c r="J55" s="59">
        <f t="shared" si="32"/>
        <v>0</v>
      </c>
      <c r="K55" s="59">
        <f>ROUND(IF('Indicator Data'!I58=0,0,IF(LOG('Indicator Data'!I58)&gt;K$194,10,IF(LOG('Indicator Data'!I58)&lt;K$195,0,10-(K$194-LOG('Indicator Data'!I58))/(K$194-K$195)*10))),1)</f>
        <v>0</v>
      </c>
      <c r="L55" s="59">
        <f t="shared" si="33"/>
        <v>0</v>
      </c>
      <c r="M55" s="59">
        <f>ROUND(IF('Indicator Data'!J58=0,0,IF(LOG('Indicator Data'!J58)&gt;M$194,10,IF(LOG('Indicator Data'!J58)&lt;M$195,0,10-(M$194-LOG('Indicator Data'!J58))/(M$194-M$195)*10))),1)</f>
        <v>0</v>
      </c>
      <c r="N55" s="60">
        <f>'Indicator Data'!C58/'Indicator Data'!$BD58</f>
        <v>0</v>
      </c>
      <c r="O55" s="60">
        <f>'Indicator Data'!D58/'Indicator Data'!$BD58</f>
        <v>0</v>
      </c>
      <c r="P55" s="60">
        <f>IF(F55=0.1,0,'Indicator Data'!E58/'Indicator Data'!$BD58)</f>
        <v>6.6264689899816322E-3</v>
      </c>
      <c r="Q55" s="60">
        <f>'Indicator Data'!F58/'Indicator Data'!$BD58</f>
        <v>0</v>
      </c>
      <c r="R55" s="60">
        <f>'Indicator Data'!G58/'Indicator Data'!$BD58</f>
        <v>0</v>
      </c>
      <c r="S55" s="60">
        <f>'Indicator Data'!H58/'Indicator Data'!$BD58</f>
        <v>0</v>
      </c>
      <c r="T55" s="60">
        <f>'Indicator Data'!I58/'Indicator Data'!$BD58</f>
        <v>0</v>
      </c>
      <c r="U55" s="60">
        <f>'Indicator Data'!J58/'Indicator Data'!$BD58</f>
        <v>0</v>
      </c>
      <c r="V55" s="59">
        <f t="shared" si="34"/>
        <v>0</v>
      </c>
      <c r="W55" s="59">
        <f t="shared" si="35"/>
        <v>0</v>
      </c>
      <c r="X55" s="59">
        <f t="shared" si="36"/>
        <v>0</v>
      </c>
      <c r="Y55" s="59">
        <f t="shared" si="37"/>
        <v>4.4000000000000004</v>
      </c>
      <c r="Z55" s="59">
        <f t="shared" si="38"/>
        <v>0</v>
      </c>
      <c r="AA55" s="59">
        <f t="shared" si="39"/>
        <v>0</v>
      </c>
      <c r="AB55" s="59">
        <f t="shared" si="40"/>
        <v>0</v>
      </c>
      <c r="AC55" s="59">
        <f t="shared" si="41"/>
        <v>0</v>
      </c>
      <c r="AD55" s="59">
        <f t="shared" si="42"/>
        <v>0</v>
      </c>
      <c r="AE55" s="59">
        <f t="shared" si="43"/>
        <v>0</v>
      </c>
      <c r="AF55" s="59">
        <f t="shared" si="44"/>
        <v>0</v>
      </c>
      <c r="AG55" s="59">
        <f>ROUND(IF('Indicator Data'!K58=0,0,IF('Indicator Data'!K58&gt;AG$194,10,IF('Indicator Data'!K58&lt;AG$195,0,10-(AG$194-'Indicator Data'!K58)/(AG$194-AG$195)*10))),1)</f>
        <v>0</v>
      </c>
      <c r="AH55" s="59">
        <f t="shared" si="45"/>
        <v>0.1</v>
      </c>
      <c r="AI55" s="59">
        <f t="shared" si="46"/>
        <v>0.1</v>
      </c>
      <c r="AJ55" s="59">
        <f t="shared" si="47"/>
        <v>0</v>
      </c>
      <c r="AK55" s="59">
        <f t="shared" si="48"/>
        <v>0</v>
      </c>
      <c r="AL55" s="59">
        <f t="shared" si="49"/>
        <v>0</v>
      </c>
      <c r="AM55" s="59">
        <f t="shared" si="50"/>
        <v>0</v>
      </c>
      <c r="AN55" s="59">
        <f t="shared" si="51"/>
        <v>0</v>
      </c>
      <c r="AO55" s="61">
        <f t="shared" si="52"/>
        <v>0.1</v>
      </c>
      <c r="AP55" s="193">
        <f t="shared" si="53"/>
        <v>4.4000000000000004</v>
      </c>
      <c r="AQ55" s="193">
        <f t="shared" si="54"/>
        <v>0</v>
      </c>
      <c r="AR55" s="61">
        <f t="shared" si="55"/>
        <v>0</v>
      </c>
      <c r="AS55" s="59">
        <f t="shared" si="56"/>
        <v>0</v>
      </c>
      <c r="AT55" s="59">
        <f>IF('Indicator Data'!L58="No data","x",IF('Indicator Data'!BE58&lt;1000,"x",ROUND((IF('Indicator Data'!L58&gt;AT$194,10,IF('Indicator Data'!L58&lt;AT$195,0,10-(AT$194-'Indicator Data'!L58)/(AT$194-AT$195)*10))),1)))</f>
        <v>7.1</v>
      </c>
      <c r="AU55" s="61">
        <f t="shared" si="57"/>
        <v>3.6</v>
      </c>
      <c r="AV55" s="62">
        <f t="shared" si="58"/>
        <v>1.8</v>
      </c>
      <c r="AW55" s="59">
        <f>ROUND(IF('Indicator Data'!M58=0,0,IF('Indicator Data'!M58&gt;AW$194,10,IF('Indicator Data'!M58&lt;AW$195,0,10-(AW$194-'Indicator Data'!M58)/(AW$194-AW$195)*10))),1)</f>
        <v>3.2</v>
      </c>
      <c r="AX55" s="59">
        <f>ROUND(IF('Indicator Data'!N58=0,0,IF(LOG('Indicator Data'!N58)&gt;LOG(AX$194),10,IF(LOG('Indicator Data'!N58)&lt;LOG(AX$195),0,10-(LOG(AX$194)-LOG('Indicator Data'!N58))/(LOG(AX$194)-LOG(AX$195))*10))),1)</f>
        <v>7.1</v>
      </c>
      <c r="AY55" s="61">
        <f t="shared" si="59"/>
        <v>5.5</v>
      </c>
      <c r="AZ55" s="59">
        <f>'Indicator Data'!O58</f>
        <v>0</v>
      </c>
      <c r="BA55" s="59">
        <f>'Indicator Data'!P58</f>
        <v>0</v>
      </c>
      <c r="BB55" s="61">
        <f t="shared" si="60"/>
        <v>0</v>
      </c>
      <c r="BC55" s="62">
        <f t="shared" si="61"/>
        <v>3.9</v>
      </c>
      <c r="BD55" s="62">
        <v>5.4</v>
      </c>
      <c r="BE55" s="16"/>
      <c r="BF55" s="108"/>
    </row>
    <row r="56" spans="1:58" s="4" customFormat="1" x14ac:dyDescent="0.25">
      <c r="A56" s="131" t="s">
        <v>101</v>
      </c>
      <c r="B56" s="63" t="s">
        <v>100</v>
      </c>
      <c r="C56" s="59">
        <f>ROUND(IF('Indicator Data'!C59=0,0.1,IF(LOG('Indicator Data'!C59)&gt;C$194,10,IF(LOG('Indicator Data'!C59)&lt;C$195,0,10-(C$194-LOG('Indicator Data'!C59))/(C$194-C$195)*10))),1)</f>
        <v>6.3</v>
      </c>
      <c r="D56" s="59">
        <f>ROUND(IF('Indicator Data'!D59=0,0.1,IF(LOG('Indicator Data'!D59)&gt;D$194,10,IF(LOG('Indicator Data'!D59)&lt;D$195,0,10-(D$194-LOG('Indicator Data'!D59))/(D$194-D$195)*10))),1)</f>
        <v>0.1</v>
      </c>
      <c r="E56" s="59">
        <f t="shared" si="31"/>
        <v>3.8</v>
      </c>
      <c r="F56" s="59">
        <f>ROUND(IF('Indicator Data'!E59="No data",0.1,IF('Indicator Data'!E59=0,0,IF(LOG('Indicator Data'!E59)&gt;F$194,10,IF(LOG('Indicator Data'!E59)&lt;F$195,0,10-(F$194-LOG('Indicator Data'!E59))/(F$194-F$195)*10)))),1)</f>
        <v>4.7</v>
      </c>
      <c r="G56" s="59">
        <f>ROUND(IF('Indicator Data'!F59=0,0,IF(LOG('Indicator Data'!F59)&gt;G$194,10,IF(LOG('Indicator Data'!F59)&lt;G$195,0,10-(G$194-LOG('Indicator Data'!F59))/(G$194-G$195)*10))),1)</f>
        <v>0</v>
      </c>
      <c r="H56" s="59">
        <f>ROUND(IF('Indicator Data'!G59=0,0,IF(LOG('Indicator Data'!G59)&gt;H$194,10,IF(LOG('Indicator Data'!G59)&lt;H$195,0,10-(H$194-LOG('Indicator Data'!G59))/(H$194-H$195)*10))),1)</f>
        <v>0</v>
      </c>
      <c r="I56" s="59">
        <f>ROUND(IF('Indicator Data'!H59=0,0,IF(LOG('Indicator Data'!H59)&gt;I$194,10,IF(LOG('Indicator Data'!H59)&lt;I$195,0,10-(I$194-LOG('Indicator Data'!H59))/(I$194-I$195)*10))),1)</f>
        <v>0</v>
      </c>
      <c r="J56" s="59">
        <f t="shared" si="32"/>
        <v>0</v>
      </c>
      <c r="K56" s="59">
        <f>ROUND(IF('Indicator Data'!I59=0,0,IF(LOG('Indicator Data'!I59)&gt;K$194,10,IF(LOG('Indicator Data'!I59)&lt;K$195,0,10-(K$194-LOG('Indicator Data'!I59))/(K$194-K$195)*10))),1)</f>
        <v>0</v>
      </c>
      <c r="L56" s="59">
        <f t="shared" si="33"/>
        <v>0</v>
      </c>
      <c r="M56" s="59">
        <f>ROUND(IF('Indicator Data'!J59=0,0,IF(LOG('Indicator Data'!J59)&gt;M$194,10,IF(LOG('Indicator Data'!J59)&lt;M$195,0,10-(M$194-LOG('Indicator Data'!J59))/(M$194-M$195)*10))),1)</f>
        <v>10</v>
      </c>
      <c r="N56" s="60">
        <f>'Indicator Data'!C59/'Indicator Data'!$BD59</f>
        <v>6.1965380283880332E-4</v>
      </c>
      <c r="O56" s="60">
        <f>'Indicator Data'!D59/'Indicator Data'!$BD59</f>
        <v>0</v>
      </c>
      <c r="P56" s="60">
        <f>IF(F56=0.1,0,'Indicator Data'!E59/'Indicator Data'!$BD59)</f>
        <v>1.4716232321244117E-3</v>
      </c>
      <c r="Q56" s="60">
        <f>'Indicator Data'!F59/'Indicator Data'!$BD59</f>
        <v>0</v>
      </c>
      <c r="R56" s="60">
        <f>'Indicator Data'!G59/'Indicator Data'!$BD59</f>
        <v>0</v>
      </c>
      <c r="S56" s="60">
        <f>'Indicator Data'!H59/'Indicator Data'!$BD59</f>
        <v>0</v>
      </c>
      <c r="T56" s="60">
        <f>'Indicator Data'!I59/'Indicator Data'!$BD59</f>
        <v>0</v>
      </c>
      <c r="U56" s="60">
        <f>'Indicator Data'!J59/'Indicator Data'!$BD59</f>
        <v>3.2086141882326738E-2</v>
      </c>
      <c r="V56" s="59">
        <f t="shared" si="34"/>
        <v>3.1</v>
      </c>
      <c r="W56" s="59">
        <f t="shared" si="35"/>
        <v>0</v>
      </c>
      <c r="X56" s="59">
        <f t="shared" si="36"/>
        <v>1.7</v>
      </c>
      <c r="Y56" s="59">
        <f t="shared" si="37"/>
        <v>1</v>
      </c>
      <c r="Z56" s="59">
        <f t="shared" si="38"/>
        <v>0</v>
      </c>
      <c r="AA56" s="59">
        <f t="shared" si="39"/>
        <v>0</v>
      </c>
      <c r="AB56" s="59">
        <f t="shared" si="40"/>
        <v>0</v>
      </c>
      <c r="AC56" s="59">
        <f t="shared" si="41"/>
        <v>0</v>
      </c>
      <c r="AD56" s="59">
        <f t="shared" si="42"/>
        <v>0</v>
      </c>
      <c r="AE56" s="59">
        <f t="shared" si="43"/>
        <v>0</v>
      </c>
      <c r="AF56" s="59">
        <f t="shared" si="44"/>
        <v>10</v>
      </c>
      <c r="AG56" s="59">
        <f>ROUND(IF('Indicator Data'!K59=0,0,IF('Indicator Data'!K59&gt;AG$194,10,IF('Indicator Data'!K59&lt;AG$195,0,10-(AG$194-'Indicator Data'!K59)/(AG$194-AG$195)*10))),1)</f>
        <v>3</v>
      </c>
      <c r="AH56" s="59">
        <f t="shared" si="45"/>
        <v>4.7</v>
      </c>
      <c r="AI56" s="59">
        <f t="shared" si="46"/>
        <v>0.1</v>
      </c>
      <c r="AJ56" s="59">
        <f t="shared" si="47"/>
        <v>0</v>
      </c>
      <c r="AK56" s="59">
        <f t="shared" si="48"/>
        <v>0</v>
      </c>
      <c r="AL56" s="59">
        <f t="shared" si="49"/>
        <v>0</v>
      </c>
      <c r="AM56" s="59">
        <f t="shared" si="50"/>
        <v>0</v>
      </c>
      <c r="AN56" s="59">
        <f t="shared" si="51"/>
        <v>10</v>
      </c>
      <c r="AO56" s="61">
        <f t="shared" si="52"/>
        <v>2.8</v>
      </c>
      <c r="AP56" s="193">
        <f t="shared" si="53"/>
        <v>3.1</v>
      </c>
      <c r="AQ56" s="193">
        <f t="shared" si="54"/>
        <v>0</v>
      </c>
      <c r="AR56" s="61">
        <f t="shared" si="55"/>
        <v>0</v>
      </c>
      <c r="AS56" s="59">
        <f t="shared" si="56"/>
        <v>6.5</v>
      </c>
      <c r="AT56" s="59">
        <f>IF('Indicator Data'!L59="No data","x",IF('Indicator Data'!BE59&lt;1000,"x",ROUND((IF('Indicator Data'!L59&gt;AT$194,10,IF('Indicator Data'!L59&lt;AT$195,0,10-(AT$194-'Indicator Data'!L59)/(AT$194-AT$195)*10))),1)))</f>
        <v>10</v>
      </c>
      <c r="AU56" s="61">
        <f t="shared" si="57"/>
        <v>8.3000000000000007</v>
      </c>
      <c r="AV56" s="62">
        <f t="shared" si="58"/>
        <v>3.7</v>
      </c>
      <c r="AW56" s="59">
        <f>ROUND(IF('Indicator Data'!M59=0,0,IF('Indicator Data'!M59&gt;AW$194,10,IF('Indicator Data'!M59&lt;AW$195,0,10-(AW$194-'Indicator Data'!M59)/(AW$194-AW$195)*10))),1)</f>
        <v>5.3</v>
      </c>
      <c r="AX56" s="59">
        <f>ROUND(IF('Indicator Data'!N59=0,0,IF(LOG('Indicator Data'!N59)&gt;LOG(AX$194),10,IF(LOG('Indicator Data'!N59)&lt;LOG(AX$195),0,10-(LOG(AX$194)-LOG('Indicator Data'!N59))/(LOG(AX$194)-LOG(AX$195))*10))),1)</f>
        <v>6.1</v>
      </c>
      <c r="AY56" s="61">
        <f t="shared" si="59"/>
        <v>5.7</v>
      </c>
      <c r="AZ56" s="59">
        <f>'Indicator Data'!O59</f>
        <v>0</v>
      </c>
      <c r="BA56" s="59">
        <f>'Indicator Data'!P59</f>
        <v>0</v>
      </c>
      <c r="BB56" s="61">
        <f t="shared" si="60"/>
        <v>0</v>
      </c>
      <c r="BC56" s="62">
        <f t="shared" si="61"/>
        <v>4</v>
      </c>
      <c r="BD56" s="62">
        <v>6.1</v>
      </c>
      <c r="BE56" s="16"/>
      <c r="BF56" s="108"/>
    </row>
    <row r="57" spans="1:58" s="4" customFormat="1" x14ac:dyDescent="0.25">
      <c r="A57" s="131" t="s">
        <v>103</v>
      </c>
      <c r="B57" s="63" t="s">
        <v>102</v>
      </c>
      <c r="C57" s="59">
        <f>ROUND(IF('Indicator Data'!C60=0,0.1,IF(LOG('Indicator Data'!C60)&gt;C$194,10,IF(LOG('Indicator Data'!C60)&lt;C$195,0,10-(C$194-LOG('Indicator Data'!C60))/(C$194-C$195)*10))),1)</f>
        <v>0.1</v>
      </c>
      <c r="D57" s="59">
        <f>ROUND(IF('Indicator Data'!D60=0,0.1,IF(LOG('Indicator Data'!D60)&gt;D$194,10,IF(LOG('Indicator Data'!D60)&lt;D$195,0,10-(D$194-LOG('Indicator Data'!D60))/(D$194-D$195)*10))),1)</f>
        <v>0.1</v>
      </c>
      <c r="E57" s="59">
        <f t="shared" si="31"/>
        <v>0.1</v>
      </c>
      <c r="F57" s="59">
        <f>ROUND(IF('Indicator Data'!E60="No data",0.1,IF('Indicator Data'!E60=0,0,IF(LOG('Indicator Data'!E60)&gt;F$194,10,IF(LOG('Indicator Data'!E60)&lt;F$195,0,10-(F$194-LOG('Indicator Data'!E60))/(F$194-F$195)*10)))),1)</f>
        <v>4.3</v>
      </c>
      <c r="G57" s="59">
        <f>ROUND(IF('Indicator Data'!F60=0,0,IF(LOG('Indicator Data'!F60)&gt;G$194,10,IF(LOG('Indicator Data'!F60)&lt;G$195,0,10-(G$194-LOG('Indicator Data'!F60))/(G$194-G$195)*10))),1)</f>
        <v>0</v>
      </c>
      <c r="H57" s="59">
        <f>ROUND(IF('Indicator Data'!G60=0,0,IF(LOG('Indicator Data'!G60)&gt;H$194,10,IF(LOG('Indicator Data'!G60)&lt;H$195,0,10-(H$194-LOG('Indicator Data'!G60))/(H$194-H$195)*10))),1)</f>
        <v>0</v>
      </c>
      <c r="I57" s="59">
        <f>ROUND(IF('Indicator Data'!H60=0,0,IF(LOG('Indicator Data'!H60)&gt;I$194,10,IF(LOG('Indicator Data'!H60)&lt;I$195,0,10-(I$194-LOG('Indicator Data'!H60))/(I$194-I$195)*10))),1)</f>
        <v>0</v>
      </c>
      <c r="J57" s="59">
        <f t="shared" si="32"/>
        <v>0</v>
      </c>
      <c r="K57" s="59">
        <f>ROUND(IF('Indicator Data'!I60=0,0,IF(LOG('Indicator Data'!I60)&gt;K$194,10,IF(LOG('Indicator Data'!I60)&lt;K$195,0,10-(K$194-LOG('Indicator Data'!I60))/(K$194-K$195)*10))),1)</f>
        <v>0</v>
      </c>
      <c r="L57" s="59">
        <f t="shared" si="33"/>
        <v>0</v>
      </c>
      <c r="M57" s="59">
        <f>ROUND(IF('Indicator Data'!J60=0,0,IF(LOG('Indicator Data'!J60)&gt;M$194,10,IF(LOG('Indicator Data'!J60)&lt;M$195,0,10-(M$194-LOG('Indicator Data'!J60))/(M$194-M$195)*10))),1)</f>
        <v>0</v>
      </c>
      <c r="N57" s="60">
        <f>'Indicator Data'!C60/'Indicator Data'!$BD60</f>
        <v>0</v>
      </c>
      <c r="O57" s="60">
        <f>'Indicator Data'!D60/'Indicator Data'!$BD60</f>
        <v>0</v>
      </c>
      <c r="P57" s="60">
        <f>IF(F57=0.1,0,'Indicator Data'!E60/'Indicator Data'!$BD60)</f>
        <v>4.3018441732058793E-3</v>
      </c>
      <c r="Q57" s="60">
        <f>'Indicator Data'!F60/'Indicator Data'!$BD60</f>
        <v>0</v>
      </c>
      <c r="R57" s="60">
        <f>'Indicator Data'!G60/'Indicator Data'!$BD60</f>
        <v>0</v>
      </c>
      <c r="S57" s="60">
        <f>'Indicator Data'!H60/'Indicator Data'!$BD60</f>
        <v>0</v>
      </c>
      <c r="T57" s="60">
        <f>'Indicator Data'!I60/'Indicator Data'!$BD60</f>
        <v>0</v>
      </c>
      <c r="U57" s="60">
        <f>'Indicator Data'!J60/'Indicator Data'!$BD60</f>
        <v>0</v>
      </c>
      <c r="V57" s="59">
        <f t="shared" si="34"/>
        <v>0</v>
      </c>
      <c r="W57" s="59">
        <f t="shared" si="35"/>
        <v>0</v>
      </c>
      <c r="X57" s="59">
        <f t="shared" si="36"/>
        <v>0</v>
      </c>
      <c r="Y57" s="59">
        <f t="shared" si="37"/>
        <v>2.9</v>
      </c>
      <c r="Z57" s="59">
        <f t="shared" si="38"/>
        <v>0</v>
      </c>
      <c r="AA57" s="59">
        <f t="shared" si="39"/>
        <v>0</v>
      </c>
      <c r="AB57" s="59">
        <f t="shared" si="40"/>
        <v>0</v>
      </c>
      <c r="AC57" s="59">
        <f t="shared" si="41"/>
        <v>0</v>
      </c>
      <c r="AD57" s="59">
        <f t="shared" si="42"/>
        <v>0</v>
      </c>
      <c r="AE57" s="59">
        <f t="shared" si="43"/>
        <v>0</v>
      </c>
      <c r="AF57" s="59">
        <f t="shared" si="44"/>
        <v>0</v>
      </c>
      <c r="AG57" s="59">
        <f>ROUND(IF('Indicator Data'!K60=0,0,IF('Indicator Data'!K60&gt;AG$194,10,IF('Indicator Data'!K60&lt;AG$195,0,10-(AG$194-'Indicator Data'!K60)/(AG$194-AG$195)*10))),1)</f>
        <v>0</v>
      </c>
      <c r="AH57" s="59">
        <f t="shared" si="45"/>
        <v>0.1</v>
      </c>
      <c r="AI57" s="59">
        <f t="shared" si="46"/>
        <v>0.1</v>
      </c>
      <c r="AJ57" s="59">
        <f t="shared" si="47"/>
        <v>0</v>
      </c>
      <c r="AK57" s="59">
        <f t="shared" si="48"/>
        <v>0</v>
      </c>
      <c r="AL57" s="59">
        <f t="shared" si="49"/>
        <v>0</v>
      </c>
      <c r="AM57" s="59">
        <f t="shared" si="50"/>
        <v>0</v>
      </c>
      <c r="AN57" s="59">
        <f t="shared" si="51"/>
        <v>0</v>
      </c>
      <c r="AO57" s="61">
        <f t="shared" si="52"/>
        <v>0.1</v>
      </c>
      <c r="AP57" s="193">
        <f t="shared" si="53"/>
        <v>3.6</v>
      </c>
      <c r="AQ57" s="193">
        <f t="shared" si="54"/>
        <v>0</v>
      </c>
      <c r="AR57" s="61">
        <f t="shared" si="55"/>
        <v>0</v>
      </c>
      <c r="AS57" s="59">
        <f t="shared" si="56"/>
        <v>0</v>
      </c>
      <c r="AT57" s="59">
        <f>IF('Indicator Data'!L60="No data","x",IF('Indicator Data'!BE60&lt;1000,"x",ROUND((IF('Indicator Data'!L60&gt;AT$194,10,IF('Indicator Data'!L60&lt;AT$195,0,10-(AT$194-'Indicator Data'!L60)/(AT$194-AT$195)*10))),1)))</f>
        <v>0</v>
      </c>
      <c r="AU57" s="61">
        <f t="shared" si="57"/>
        <v>0</v>
      </c>
      <c r="AV57" s="62">
        <f t="shared" si="58"/>
        <v>0.9</v>
      </c>
      <c r="AW57" s="59">
        <f>ROUND(IF('Indicator Data'!M60=0,0,IF('Indicator Data'!M60&gt;AW$194,10,IF('Indicator Data'!M60&lt;AW$195,0,10-(AW$194-'Indicator Data'!M60)/(AW$194-AW$195)*10))),1)</f>
        <v>0.1</v>
      </c>
      <c r="AX57" s="59">
        <f>ROUND(IF('Indicator Data'!N60=0,0,IF(LOG('Indicator Data'!N60)&gt;LOG(AX$194),10,IF(LOG('Indicator Data'!N60)&lt;LOG(AX$195),0,10-(LOG(AX$194)-LOG('Indicator Data'!N60))/(LOG(AX$194)-LOG(AX$195))*10))),1)</f>
        <v>0</v>
      </c>
      <c r="AY57" s="61">
        <f t="shared" si="59"/>
        <v>0.1</v>
      </c>
      <c r="AZ57" s="59">
        <f>'Indicator Data'!O60</f>
        <v>0</v>
      </c>
      <c r="BA57" s="59">
        <f>'Indicator Data'!P60</f>
        <v>0</v>
      </c>
      <c r="BB57" s="61">
        <f t="shared" si="60"/>
        <v>0</v>
      </c>
      <c r="BC57" s="62">
        <f t="shared" si="61"/>
        <v>0.1</v>
      </c>
      <c r="BD57" s="62">
        <v>1.9</v>
      </c>
      <c r="BE57" s="16"/>
      <c r="BF57" s="108"/>
    </row>
    <row r="58" spans="1:58" s="4" customFormat="1" x14ac:dyDescent="0.25">
      <c r="A58" s="131" t="s">
        <v>105</v>
      </c>
      <c r="B58" s="63" t="s">
        <v>104</v>
      </c>
      <c r="C58" s="59">
        <f>ROUND(IF('Indicator Data'!C61=0,0.1,IF(LOG('Indicator Data'!C61)&gt;C$194,10,IF(LOG('Indicator Data'!C61)&lt;C$195,0,10-(C$194-LOG('Indicator Data'!C61))/(C$194-C$195)*10))),1)</f>
        <v>9.9</v>
      </c>
      <c r="D58" s="59">
        <f>ROUND(IF('Indicator Data'!D61=0,0.1,IF(LOG('Indicator Data'!D61)&gt;D$194,10,IF(LOG('Indicator Data'!D61)&lt;D$195,0,10-(D$194-LOG('Indicator Data'!D61))/(D$194-D$195)*10))),1)</f>
        <v>0.1</v>
      </c>
      <c r="E58" s="59">
        <f t="shared" si="31"/>
        <v>7.5</v>
      </c>
      <c r="F58" s="59">
        <f>ROUND(IF('Indicator Data'!E61="No data",0.1,IF('Indicator Data'!E61=0,0,IF(LOG('Indicator Data'!E61)&gt;F$194,10,IF(LOG('Indicator Data'!E61)&lt;F$195,0,10-(F$194-LOG('Indicator Data'!E61))/(F$194-F$195)*10)))),1)</f>
        <v>8.1999999999999993</v>
      </c>
      <c r="G58" s="59">
        <f>ROUND(IF('Indicator Data'!F61=0,0,IF(LOG('Indicator Data'!F61)&gt;G$194,10,IF(LOG('Indicator Data'!F61)&lt;G$195,0,10-(G$194-LOG('Indicator Data'!F61))/(G$194-G$195)*10))),1)</f>
        <v>0</v>
      </c>
      <c r="H58" s="59">
        <f>ROUND(IF('Indicator Data'!G61=0,0,IF(LOG('Indicator Data'!G61)&gt;H$194,10,IF(LOG('Indicator Data'!G61)&lt;H$195,0,10-(H$194-LOG('Indicator Data'!G61))/(H$194-H$195)*10))),1)</f>
        <v>0</v>
      </c>
      <c r="I58" s="59">
        <f>ROUND(IF('Indicator Data'!H61=0,0,IF(LOG('Indicator Data'!H61)&gt;I$194,10,IF(LOG('Indicator Data'!H61)&lt;I$195,0,10-(I$194-LOG('Indicator Data'!H61))/(I$194-I$195)*10))),1)</f>
        <v>0</v>
      </c>
      <c r="J58" s="59">
        <f t="shared" si="32"/>
        <v>0</v>
      </c>
      <c r="K58" s="59">
        <f>ROUND(IF('Indicator Data'!I61=0,0,IF(LOG('Indicator Data'!I61)&gt;K$194,10,IF(LOG('Indicator Data'!I61)&lt;K$195,0,10-(K$194-LOG('Indicator Data'!I61))/(K$194-K$195)*10))),1)</f>
        <v>0</v>
      </c>
      <c r="L58" s="59">
        <f t="shared" si="33"/>
        <v>0</v>
      </c>
      <c r="M58" s="59">
        <f>ROUND(IF('Indicator Data'!J61=0,0,IF(LOG('Indicator Data'!J61)&gt;M$194,10,IF(LOG('Indicator Data'!J61)&lt;M$195,0,10-(M$194-LOG('Indicator Data'!J61))/(M$194-M$195)*10))),1)</f>
        <v>10</v>
      </c>
      <c r="N58" s="60">
        <f>'Indicator Data'!C61/'Indicator Data'!$BD61</f>
        <v>9.0846182631639698E-4</v>
      </c>
      <c r="O58" s="60">
        <f>'Indicator Data'!D61/'Indicator Data'!$BD61</f>
        <v>0</v>
      </c>
      <c r="P58" s="60">
        <f>IF(F58=0.1,0,'Indicator Data'!E61/'Indicator Data'!$BD61)</f>
        <v>1.864821209382561E-3</v>
      </c>
      <c r="Q58" s="60">
        <f>'Indicator Data'!F61/'Indicator Data'!$BD61</f>
        <v>0</v>
      </c>
      <c r="R58" s="60">
        <f>'Indicator Data'!G61/'Indicator Data'!$BD61</f>
        <v>0</v>
      </c>
      <c r="S58" s="60">
        <f>'Indicator Data'!H61/'Indicator Data'!$BD61</f>
        <v>0</v>
      </c>
      <c r="T58" s="60">
        <f>'Indicator Data'!I61/'Indicator Data'!$BD61</f>
        <v>0</v>
      </c>
      <c r="U58" s="60">
        <f>'Indicator Data'!J61/'Indicator Data'!$BD61</f>
        <v>1.9365791160031426E-2</v>
      </c>
      <c r="V58" s="59">
        <f t="shared" si="34"/>
        <v>4.5</v>
      </c>
      <c r="W58" s="59">
        <f t="shared" si="35"/>
        <v>0</v>
      </c>
      <c r="X58" s="59">
        <f t="shared" si="36"/>
        <v>2.5</v>
      </c>
      <c r="Y58" s="59">
        <f t="shared" si="37"/>
        <v>1.2</v>
      </c>
      <c r="Z58" s="59">
        <f t="shared" si="38"/>
        <v>0</v>
      </c>
      <c r="AA58" s="59">
        <f t="shared" si="39"/>
        <v>0</v>
      </c>
      <c r="AB58" s="59">
        <f t="shared" si="40"/>
        <v>0</v>
      </c>
      <c r="AC58" s="59">
        <f t="shared" si="41"/>
        <v>0</v>
      </c>
      <c r="AD58" s="59">
        <f t="shared" si="42"/>
        <v>0</v>
      </c>
      <c r="AE58" s="59">
        <f t="shared" si="43"/>
        <v>0</v>
      </c>
      <c r="AF58" s="59">
        <f t="shared" si="44"/>
        <v>6.5</v>
      </c>
      <c r="AG58" s="59">
        <f>ROUND(IF('Indicator Data'!K61=0,0,IF('Indicator Data'!K61&gt;AG$194,10,IF('Indicator Data'!K61&lt;AG$195,0,10-(AG$194-'Indicator Data'!K61)/(AG$194-AG$195)*10))),1)</f>
        <v>10</v>
      </c>
      <c r="AH58" s="59">
        <f t="shared" si="45"/>
        <v>7.2</v>
      </c>
      <c r="AI58" s="59">
        <f t="shared" si="46"/>
        <v>0.1</v>
      </c>
      <c r="AJ58" s="59">
        <f t="shared" si="47"/>
        <v>0</v>
      </c>
      <c r="AK58" s="59">
        <f t="shared" si="48"/>
        <v>0</v>
      </c>
      <c r="AL58" s="59">
        <f t="shared" si="49"/>
        <v>0</v>
      </c>
      <c r="AM58" s="59">
        <f t="shared" si="50"/>
        <v>0</v>
      </c>
      <c r="AN58" s="59">
        <f t="shared" si="51"/>
        <v>8.8000000000000007</v>
      </c>
      <c r="AO58" s="61">
        <f t="shared" si="52"/>
        <v>5.5</v>
      </c>
      <c r="AP58" s="193">
        <f t="shared" si="53"/>
        <v>5.7</v>
      </c>
      <c r="AQ58" s="193">
        <f t="shared" si="54"/>
        <v>0</v>
      </c>
      <c r="AR58" s="61">
        <f t="shared" si="55"/>
        <v>0</v>
      </c>
      <c r="AS58" s="59">
        <f t="shared" si="56"/>
        <v>9.4</v>
      </c>
      <c r="AT58" s="59">
        <f>IF('Indicator Data'!L61="No data","x",IF('Indicator Data'!BE61&lt;1000,"x",ROUND((IF('Indicator Data'!L61&gt;AT$194,10,IF('Indicator Data'!L61&lt;AT$195,0,10-(AT$194-'Indicator Data'!L61)/(AT$194-AT$195)*10))),1)))</f>
        <v>2</v>
      </c>
      <c r="AU58" s="61">
        <f t="shared" si="57"/>
        <v>5.7</v>
      </c>
      <c r="AV58" s="62">
        <f t="shared" si="58"/>
        <v>3.8</v>
      </c>
      <c r="AW58" s="59">
        <f>ROUND(IF('Indicator Data'!M61=0,0,IF('Indicator Data'!M61&gt;AW$194,10,IF('Indicator Data'!M61&lt;AW$195,0,10-(AW$194-'Indicator Data'!M61)/(AW$194-AW$195)*10))),1)</f>
        <v>10</v>
      </c>
      <c r="AX58" s="59">
        <f>ROUND(IF('Indicator Data'!N61=0,0,IF(LOG('Indicator Data'!N61)&gt;LOG(AX$194),10,IF(LOG('Indicator Data'!N61)&lt;LOG(AX$195),0,10-(LOG(AX$194)-LOG('Indicator Data'!N61))/(LOG(AX$194)-LOG(AX$195))*10))),1)</f>
        <v>9.9</v>
      </c>
      <c r="AY58" s="61">
        <f t="shared" si="59"/>
        <v>10</v>
      </c>
      <c r="AZ58" s="59">
        <f>'Indicator Data'!O61</f>
        <v>0</v>
      </c>
      <c r="BA58" s="59">
        <f>'Indicator Data'!P61</f>
        <v>5</v>
      </c>
      <c r="BB58" s="61">
        <f t="shared" si="60"/>
        <v>9</v>
      </c>
      <c r="BC58" s="62">
        <f t="shared" si="61"/>
        <v>9</v>
      </c>
      <c r="BD58" s="62">
        <v>6.8</v>
      </c>
      <c r="BE58" s="16"/>
      <c r="BF58" s="108"/>
    </row>
    <row r="59" spans="1:58" s="4" customFormat="1" x14ac:dyDescent="0.25">
      <c r="A59" s="131" t="s">
        <v>107</v>
      </c>
      <c r="B59" s="63" t="s">
        <v>106</v>
      </c>
      <c r="C59" s="59">
        <f>ROUND(IF('Indicator Data'!C62=0,0.1,IF(LOG('Indicator Data'!C62)&gt;C$194,10,IF(LOG('Indicator Data'!C62)&lt;C$195,0,10-(C$194-LOG('Indicator Data'!C62))/(C$194-C$195)*10))),1)</f>
        <v>4.9000000000000004</v>
      </c>
      <c r="D59" s="59">
        <f>ROUND(IF('Indicator Data'!D62=0,0.1,IF(LOG('Indicator Data'!D62)&gt;D$194,10,IF(LOG('Indicator Data'!D62)&lt;D$195,0,10-(D$194-LOG('Indicator Data'!D62))/(D$194-D$195)*10))),1)</f>
        <v>0.1</v>
      </c>
      <c r="E59" s="59">
        <f t="shared" si="31"/>
        <v>2.8</v>
      </c>
      <c r="F59" s="59">
        <f>ROUND(IF('Indicator Data'!E62="No data",0.1,IF('Indicator Data'!E62=0,0,IF(LOG('Indicator Data'!E62)&gt;F$194,10,IF(LOG('Indicator Data'!E62)&lt;F$195,0,10-(F$194-LOG('Indicator Data'!E62))/(F$194-F$195)*10)))),1)</f>
        <v>0.1</v>
      </c>
      <c r="G59" s="59">
        <f>ROUND(IF('Indicator Data'!F62=0,0,IF(LOG('Indicator Data'!F62)&gt;G$194,10,IF(LOG('Indicator Data'!F62)&lt;G$195,0,10-(G$194-LOG('Indicator Data'!F62))/(G$194-G$195)*10))),1)</f>
        <v>6</v>
      </c>
      <c r="H59" s="59">
        <f>ROUND(IF('Indicator Data'!G62=0,0,IF(LOG('Indicator Data'!G62)&gt;H$194,10,IF(LOG('Indicator Data'!G62)&lt;H$195,0,10-(H$194-LOG('Indicator Data'!G62))/(H$194-H$195)*10))),1)</f>
        <v>5.0999999999999996</v>
      </c>
      <c r="I59" s="59">
        <f>ROUND(IF('Indicator Data'!H62=0,0,IF(LOG('Indicator Data'!H62)&gt;I$194,10,IF(LOG('Indicator Data'!H62)&lt;I$195,0,10-(I$194-LOG('Indicator Data'!H62))/(I$194-I$195)*10))),1)</f>
        <v>6.6</v>
      </c>
      <c r="J59" s="59">
        <f t="shared" si="32"/>
        <v>5.9</v>
      </c>
      <c r="K59" s="59">
        <f>ROUND(IF('Indicator Data'!I62=0,0,IF(LOG('Indicator Data'!I62)&gt;K$194,10,IF(LOG('Indicator Data'!I62)&lt;K$195,0,10-(K$194-LOG('Indicator Data'!I62))/(K$194-K$195)*10))),1)</f>
        <v>0</v>
      </c>
      <c r="L59" s="59">
        <f t="shared" si="33"/>
        <v>3.5</v>
      </c>
      <c r="M59" s="59">
        <f>ROUND(IF('Indicator Data'!J62=0,0,IF(LOG('Indicator Data'!J62)&gt;M$194,10,IF(LOG('Indicator Data'!J62)&lt;M$195,0,10-(M$194-LOG('Indicator Data'!J62))/(M$194-M$195)*10))),1)</f>
        <v>7.5</v>
      </c>
      <c r="N59" s="60">
        <f>'Indicator Data'!C62/'Indicator Data'!$BD62</f>
        <v>1.1802392781524917E-3</v>
      </c>
      <c r="O59" s="60">
        <f>'Indicator Data'!D62/'Indicator Data'!$BD62</f>
        <v>0</v>
      </c>
      <c r="P59" s="60">
        <f>IF(F59=0.1,0,'Indicator Data'!E62/'Indicator Data'!$BD62)</f>
        <v>0</v>
      </c>
      <c r="Q59" s="60">
        <f>'Indicator Data'!F62/'Indicator Data'!$BD62</f>
        <v>4.8230808943250863E-5</v>
      </c>
      <c r="R59" s="60">
        <f>'Indicator Data'!G62/'Indicator Data'!$BD62</f>
        <v>1.4197217147849571E-2</v>
      </c>
      <c r="S59" s="60">
        <f>'Indicator Data'!H62/'Indicator Data'!$BD62</f>
        <v>5.5684035085977522E-4</v>
      </c>
      <c r="T59" s="60">
        <f>'Indicator Data'!I62/'Indicator Data'!$BD62</f>
        <v>0</v>
      </c>
      <c r="U59" s="60">
        <f>'Indicator Data'!J62/'Indicator Data'!$BD62</f>
        <v>1.2426283705968787E-2</v>
      </c>
      <c r="V59" s="59">
        <f t="shared" si="34"/>
        <v>5.9</v>
      </c>
      <c r="W59" s="59">
        <f t="shared" si="35"/>
        <v>0</v>
      </c>
      <c r="X59" s="59">
        <f t="shared" si="36"/>
        <v>3.5</v>
      </c>
      <c r="Y59" s="59">
        <f t="shared" si="37"/>
        <v>0.1</v>
      </c>
      <c r="Z59" s="59">
        <f t="shared" si="38"/>
        <v>9.3000000000000007</v>
      </c>
      <c r="AA59" s="59">
        <f t="shared" si="39"/>
        <v>7.9</v>
      </c>
      <c r="AB59" s="59">
        <f t="shared" si="40"/>
        <v>1.1000000000000001</v>
      </c>
      <c r="AC59" s="59">
        <f t="shared" si="41"/>
        <v>5.4</v>
      </c>
      <c r="AD59" s="59">
        <f t="shared" si="42"/>
        <v>0</v>
      </c>
      <c r="AE59" s="59">
        <f t="shared" si="43"/>
        <v>3.1</v>
      </c>
      <c r="AF59" s="59">
        <f t="shared" si="44"/>
        <v>4.0999999999999996</v>
      </c>
      <c r="AG59" s="59">
        <f>ROUND(IF('Indicator Data'!K62=0,0,IF('Indicator Data'!K62&gt;AG$194,10,IF('Indicator Data'!K62&lt;AG$195,0,10-(AG$194-'Indicator Data'!K62)/(AG$194-AG$195)*10))),1)</f>
        <v>2</v>
      </c>
      <c r="AH59" s="59">
        <f t="shared" si="45"/>
        <v>5.4</v>
      </c>
      <c r="AI59" s="59">
        <f t="shared" si="46"/>
        <v>0.1</v>
      </c>
      <c r="AJ59" s="59">
        <f t="shared" si="47"/>
        <v>6.5</v>
      </c>
      <c r="AK59" s="59">
        <f t="shared" si="48"/>
        <v>3.9</v>
      </c>
      <c r="AL59" s="59">
        <f t="shared" si="49"/>
        <v>5.3</v>
      </c>
      <c r="AM59" s="59">
        <f t="shared" si="50"/>
        <v>0</v>
      </c>
      <c r="AN59" s="59">
        <f t="shared" si="51"/>
        <v>6.1</v>
      </c>
      <c r="AO59" s="61">
        <f t="shared" si="52"/>
        <v>3.2</v>
      </c>
      <c r="AP59" s="193">
        <f t="shared" si="53"/>
        <v>0.1</v>
      </c>
      <c r="AQ59" s="193">
        <f t="shared" si="54"/>
        <v>8.1</v>
      </c>
      <c r="AR59" s="61">
        <f t="shared" si="55"/>
        <v>3.3</v>
      </c>
      <c r="AS59" s="59">
        <f t="shared" si="56"/>
        <v>4.0999999999999996</v>
      </c>
      <c r="AT59" s="59">
        <f>IF('Indicator Data'!L62="No data","x",IF('Indicator Data'!BE62&lt;1000,"x",ROUND((IF('Indicator Data'!L62&gt;AT$194,10,IF('Indicator Data'!L62&lt;AT$195,0,10-(AT$194-'Indicator Data'!L62)/(AT$194-AT$195)*10))),1)))</f>
        <v>1</v>
      </c>
      <c r="AU59" s="61">
        <f t="shared" si="57"/>
        <v>2.6</v>
      </c>
      <c r="AV59" s="62">
        <f t="shared" si="58"/>
        <v>4.0999999999999996</v>
      </c>
      <c r="AW59" s="59">
        <f>ROUND(IF('Indicator Data'!M62=0,0,IF('Indicator Data'!M62&gt;AW$194,10,IF('Indicator Data'!M62&lt;AW$195,0,10-(AW$194-'Indicator Data'!M62)/(AW$194-AW$195)*10))),1)</f>
        <v>0.1</v>
      </c>
      <c r="AX59" s="59">
        <f>ROUND(IF('Indicator Data'!N62=0,0,IF(LOG('Indicator Data'!N62)&gt;LOG(AX$194),10,IF(LOG('Indicator Data'!N62)&lt;LOG(AX$195),0,10-(LOG(AX$194)-LOG('Indicator Data'!N62))/(LOG(AX$194)-LOG(AX$195))*10))),1)</f>
        <v>0</v>
      </c>
      <c r="AY59" s="61">
        <f t="shared" si="59"/>
        <v>0.1</v>
      </c>
      <c r="AZ59" s="59">
        <f>'Indicator Data'!O62</f>
        <v>0</v>
      </c>
      <c r="BA59" s="59">
        <f>'Indicator Data'!P62</f>
        <v>0</v>
      </c>
      <c r="BB59" s="61">
        <f t="shared" si="60"/>
        <v>0</v>
      </c>
      <c r="BC59" s="62">
        <f t="shared" si="61"/>
        <v>0.1</v>
      </c>
      <c r="BD59" s="62">
        <v>2.9</v>
      </c>
      <c r="BE59" s="16"/>
      <c r="BF59" s="108"/>
    </row>
    <row r="60" spans="1:58" s="4" customFormat="1" x14ac:dyDescent="0.25">
      <c r="A60" s="131" t="s">
        <v>109</v>
      </c>
      <c r="B60" s="63" t="s">
        <v>108</v>
      </c>
      <c r="C60" s="59">
        <f>ROUND(IF('Indicator Data'!C63=0,0.1,IF(LOG('Indicator Data'!C63)&gt;C$194,10,IF(LOG('Indicator Data'!C63)&lt;C$195,0,10-(C$194-LOG('Indicator Data'!C63))/(C$194-C$195)*10))),1)</f>
        <v>0.1</v>
      </c>
      <c r="D60" s="59">
        <f>ROUND(IF('Indicator Data'!D63=0,0.1,IF(LOG('Indicator Data'!D63)&gt;D$194,10,IF(LOG('Indicator Data'!D63)&lt;D$195,0,10-(D$194-LOG('Indicator Data'!D63))/(D$194-D$195)*10))),1)</f>
        <v>0.1</v>
      </c>
      <c r="E60" s="59">
        <f t="shared" si="31"/>
        <v>0.1</v>
      </c>
      <c r="F60" s="59">
        <f>ROUND(IF('Indicator Data'!E63="No data",0.1,IF('Indicator Data'!E63=0,0,IF(LOG('Indicator Data'!E63)&gt;F$194,10,IF(LOG('Indicator Data'!E63)&lt;F$195,0,10-(F$194-LOG('Indicator Data'!E63))/(F$194-F$195)*10)))),1)</f>
        <v>0.1</v>
      </c>
      <c r="G60" s="59">
        <f>ROUND(IF('Indicator Data'!F63=0,0,IF(LOG('Indicator Data'!F63)&gt;G$194,10,IF(LOG('Indicator Data'!F63)&lt;G$195,0,10-(G$194-LOG('Indicator Data'!F63))/(G$194-G$195)*10))),1)</f>
        <v>0</v>
      </c>
      <c r="H60" s="59">
        <f>ROUND(IF('Indicator Data'!G63=0,0,IF(LOG('Indicator Data'!G63)&gt;H$194,10,IF(LOG('Indicator Data'!G63)&lt;H$195,0,10-(H$194-LOG('Indicator Data'!G63))/(H$194-H$195)*10))),1)</f>
        <v>0</v>
      </c>
      <c r="I60" s="59">
        <f>ROUND(IF('Indicator Data'!H63=0,0,IF(LOG('Indicator Data'!H63)&gt;I$194,10,IF(LOG('Indicator Data'!H63)&lt;I$195,0,10-(I$194-LOG('Indicator Data'!H63))/(I$194-I$195)*10))),1)</f>
        <v>0</v>
      </c>
      <c r="J60" s="59">
        <f t="shared" si="32"/>
        <v>0</v>
      </c>
      <c r="K60" s="59">
        <f>ROUND(IF('Indicator Data'!I63=0,0,IF(LOG('Indicator Data'!I63)&gt;K$194,10,IF(LOG('Indicator Data'!I63)&lt;K$195,0,10-(K$194-LOG('Indicator Data'!I63))/(K$194-K$195)*10))),1)</f>
        <v>0</v>
      </c>
      <c r="L60" s="59">
        <f t="shared" si="33"/>
        <v>0</v>
      </c>
      <c r="M60" s="59">
        <f>ROUND(IF('Indicator Data'!J63=0,0,IF(LOG('Indicator Data'!J63)&gt;M$194,10,IF(LOG('Indicator Data'!J63)&lt;M$195,0,10-(M$194-LOG('Indicator Data'!J63))/(M$194-M$195)*10))),1)</f>
        <v>0</v>
      </c>
      <c r="N60" s="60">
        <f>'Indicator Data'!C63/'Indicator Data'!$BD63</f>
        <v>0</v>
      </c>
      <c r="O60" s="60">
        <f>'Indicator Data'!D63/'Indicator Data'!$BD63</f>
        <v>0</v>
      </c>
      <c r="P60" s="60">
        <f>IF(F60=0.1,0,'Indicator Data'!E63/'Indicator Data'!$BD63)</f>
        <v>0</v>
      </c>
      <c r="Q60" s="60">
        <f>'Indicator Data'!F63/'Indicator Data'!$BD63</f>
        <v>0</v>
      </c>
      <c r="R60" s="60">
        <f>'Indicator Data'!G63/'Indicator Data'!$BD63</f>
        <v>0</v>
      </c>
      <c r="S60" s="60">
        <f>'Indicator Data'!H63/'Indicator Data'!$BD63</f>
        <v>0</v>
      </c>
      <c r="T60" s="60">
        <f>'Indicator Data'!I63/'Indicator Data'!$BD63</f>
        <v>0</v>
      </c>
      <c r="U60" s="60">
        <f>'Indicator Data'!J63/'Indicator Data'!$BD63</f>
        <v>0</v>
      </c>
      <c r="V60" s="59">
        <f t="shared" si="34"/>
        <v>0</v>
      </c>
      <c r="W60" s="59">
        <f t="shared" si="35"/>
        <v>0</v>
      </c>
      <c r="X60" s="59">
        <f t="shared" si="36"/>
        <v>0</v>
      </c>
      <c r="Y60" s="59">
        <f t="shared" si="37"/>
        <v>0.1</v>
      </c>
      <c r="Z60" s="59">
        <f t="shared" si="38"/>
        <v>0</v>
      </c>
      <c r="AA60" s="59">
        <f t="shared" si="39"/>
        <v>0</v>
      </c>
      <c r="AB60" s="59">
        <f t="shared" si="40"/>
        <v>0</v>
      </c>
      <c r="AC60" s="59">
        <f t="shared" si="41"/>
        <v>0</v>
      </c>
      <c r="AD60" s="59">
        <f t="shared" si="42"/>
        <v>0</v>
      </c>
      <c r="AE60" s="59">
        <f t="shared" si="43"/>
        <v>0</v>
      </c>
      <c r="AF60" s="59">
        <f t="shared" si="44"/>
        <v>0</v>
      </c>
      <c r="AG60" s="59">
        <f>ROUND(IF('Indicator Data'!K63=0,0,IF('Indicator Data'!K63&gt;AG$194,10,IF('Indicator Data'!K63&lt;AG$195,0,10-(AG$194-'Indicator Data'!K63)/(AG$194-AG$195)*10))),1)</f>
        <v>0</v>
      </c>
      <c r="AH60" s="59">
        <f t="shared" si="45"/>
        <v>0.1</v>
      </c>
      <c r="AI60" s="59">
        <f t="shared" si="46"/>
        <v>0.1</v>
      </c>
      <c r="AJ60" s="59">
        <f t="shared" si="47"/>
        <v>0</v>
      </c>
      <c r="AK60" s="59">
        <f t="shared" si="48"/>
        <v>0</v>
      </c>
      <c r="AL60" s="59">
        <f t="shared" si="49"/>
        <v>0</v>
      </c>
      <c r="AM60" s="59">
        <f t="shared" si="50"/>
        <v>0</v>
      </c>
      <c r="AN60" s="59">
        <f t="shared" si="51"/>
        <v>0</v>
      </c>
      <c r="AO60" s="61">
        <f t="shared" si="52"/>
        <v>0.1</v>
      </c>
      <c r="AP60" s="193">
        <f t="shared" si="53"/>
        <v>0.1</v>
      </c>
      <c r="AQ60" s="193">
        <f t="shared" si="54"/>
        <v>0</v>
      </c>
      <c r="AR60" s="61">
        <f t="shared" si="55"/>
        <v>0</v>
      </c>
      <c r="AS60" s="59">
        <f t="shared" si="56"/>
        <v>0</v>
      </c>
      <c r="AT60" s="59">
        <f>IF('Indicator Data'!L63="No data","x",IF('Indicator Data'!BE63&lt;1000,"x",ROUND((IF('Indicator Data'!L63&gt;AT$194,10,IF('Indicator Data'!L63&lt;AT$195,0,10-(AT$194-'Indicator Data'!L63)/(AT$194-AT$195)*10))),1)))</f>
        <v>0</v>
      </c>
      <c r="AU60" s="61">
        <f t="shared" si="57"/>
        <v>0</v>
      </c>
      <c r="AV60" s="62">
        <f t="shared" si="58"/>
        <v>0.1</v>
      </c>
      <c r="AW60" s="59">
        <f>ROUND(IF('Indicator Data'!M63=0,0,IF('Indicator Data'!M63&gt;AW$194,10,IF('Indicator Data'!M63&lt;AW$195,0,10-(AW$194-'Indicator Data'!M63)/(AW$194-AW$195)*10))),1)</f>
        <v>0</v>
      </c>
      <c r="AX60" s="59">
        <f>ROUND(IF('Indicator Data'!N63=0,0,IF(LOG('Indicator Data'!N63)&gt;LOG(AX$194),10,IF(LOG('Indicator Data'!N63)&lt;LOG(AX$195),0,10-(LOG(AX$194)-LOG('Indicator Data'!N63))/(LOG(AX$194)-LOG(AX$195))*10))),1)</f>
        <v>0</v>
      </c>
      <c r="AY60" s="61">
        <f t="shared" si="59"/>
        <v>0</v>
      </c>
      <c r="AZ60" s="59">
        <f>'Indicator Data'!O63</f>
        <v>0</v>
      </c>
      <c r="BA60" s="59">
        <f>'Indicator Data'!P63</f>
        <v>0</v>
      </c>
      <c r="BB60" s="61">
        <f t="shared" si="60"/>
        <v>0</v>
      </c>
      <c r="BC60" s="62">
        <f t="shared" si="61"/>
        <v>0</v>
      </c>
      <c r="BD60" s="62">
        <v>1.3</v>
      </c>
      <c r="BE60" s="16"/>
      <c r="BF60" s="108"/>
    </row>
    <row r="61" spans="1:58" s="4" customFormat="1" x14ac:dyDescent="0.25">
      <c r="A61" s="131" t="s">
        <v>111</v>
      </c>
      <c r="B61" s="63" t="s">
        <v>110</v>
      </c>
      <c r="C61" s="59">
        <f>ROUND(IF('Indicator Data'!C64=0,0.1,IF(LOG('Indicator Data'!C64)&gt;C$194,10,IF(LOG('Indicator Data'!C64)&lt;C$195,0,10-(C$194-LOG('Indicator Data'!C64))/(C$194-C$195)*10))),1)</f>
        <v>7.6</v>
      </c>
      <c r="D61" s="59">
        <f>ROUND(IF('Indicator Data'!D64=0,0.1,IF(LOG('Indicator Data'!D64)&gt;D$194,10,IF(LOG('Indicator Data'!D64)&lt;D$195,0,10-(D$194-LOG('Indicator Data'!D64))/(D$194-D$195)*10))),1)</f>
        <v>0.1</v>
      </c>
      <c r="E61" s="59">
        <f t="shared" si="31"/>
        <v>4.9000000000000004</v>
      </c>
      <c r="F61" s="59">
        <f>ROUND(IF('Indicator Data'!E64="No data",0.1,IF('Indicator Data'!E64=0,0,IF(LOG('Indicator Data'!E64)&gt;F$194,10,IF(LOG('Indicator Data'!E64)&lt;F$195,0,10-(F$194-LOG('Indicator Data'!E64))/(F$194-F$195)*10)))),1)</f>
        <v>8.5</v>
      </c>
      <c r="G61" s="59">
        <f>ROUND(IF('Indicator Data'!F64=0,0,IF(LOG('Indicator Data'!F64)&gt;G$194,10,IF(LOG('Indicator Data'!F64)&lt;G$195,0,10-(G$194-LOG('Indicator Data'!F64))/(G$194-G$195)*10))),1)</f>
        <v>6.1</v>
      </c>
      <c r="H61" s="59">
        <f>ROUND(IF('Indicator Data'!G64=0,0,IF(LOG('Indicator Data'!G64)&gt;H$194,10,IF(LOG('Indicator Data'!G64)&lt;H$195,0,10-(H$194-LOG('Indicator Data'!G64))/(H$194-H$195)*10))),1)</f>
        <v>0</v>
      </c>
      <c r="I61" s="59">
        <f>ROUND(IF('Indicator Data'!H64=0,0,IF(LOG('Indicator Data'!H64)&gt;I$194,10,IF(LOG('Indicator Data'!H64)&lt;I$195,0,10-(I$194-LOG('Indicator Data'!H64))/(I$194-I$195)*10))),1)</f>
        <v>0</v>
      </c>
      <c r="J61" s="59">
        <f t="shared" si="32"/>
        <v>0</v>
      </c>
      <c r="K61" s="59">
        <f>ROUND(IF('Indicator Data'!I64=0,0,IF(LOG('Indicator Data'!I64)&gt;K$194,10,IF(LOG('Indicator Data'!I64)&lt;K$195,0,10-(K$194-LOG('Indicator Data'!I64))/(K$194-K$195)*10))),1)</f>
        <v>0</v>
      </c>
      <c r="L61" s="59">
        <f t="shared" si="33"/>
        <v>0</v>
      </c>
      <c r="M61" s="59">
        <f>ROUND(IF('Indicator Data'!J64=0,0,IF(LOG('Indicator Data'!J64)&gt;M$194,10,IF(LOG('Indicator Data'!J64)&lt;M$195,0,10-(M$194-LOG('Indicator Data'!J64))/(M$194-M$195)*10))),1)</f>
        <v>0</v>
      </c>
      <c r="N61" s="60">
        <f>'Indicator Data'!C64/'Indicator Data'!$BD64</f>
        <v>1.6948633673514383E-4</v>
      </c>
      <c r="O61" s="60">
        <f>'Indicator Data'!D64/'Indicator Data'!$BD64</f>
        <v>0</v>
      </c>
      <c r="P61" s="60">
        <f>IF(F61=0.1,0,'Indicator Data'!E64/'Indicator Data'!$BD64)</f>
        <v>4.0725657419483441E-3</v>
      </c>
      <c r="Q61" s="60">
        <f>'Indicator Data'!F64/'Indicator Data'!$BD64</f>
        <v>7.3542713225887544E-7</v>
      </c>
      <c r="R61" s="60">
        <f>'Indicator Data'!G64/'Indicator Data'!$BD64</f>
        <v>0</v>
      </c>
      <c r="S61" s="60">
        <f>'Indicator Data'!H64/'Indicator Data'!$BD64</f>
        <v>0</v>
      </c>
      <c r="T61" s="60">
        <f>'Indicator Data'!I64/'Indicator Data'!$BD64</f>
        <v>0</v>
      </c>
      <c r="U61" s="60">
        <f>'Indicator Data'!J64/'Indicator Data'!$BD64</f>
        <v>0</v>
      </c>
      <c r="V61" s="59">
        <f t="shared" si="34"/>
        <v>0.8</v>
      </c>
      <c r="W61" s="59">
        <f t="shared" si="35"/>
        <v>0</v>
      </c>
      <c r="X61" s="59">
        <f t="shared" si="36"/>
        <v>0.4</v>
      </c>
      <c r="Y61" s="59">
        <f t="shared" si="37"/>
        <v>2.7</v>
      </c>
      <c r="Z61" s="59">
        <f t="shared" si="38"/>
        <v>5.3</v>
      </c>
      <c r="AA61" s="59">
        <f t="shared" si="39"/>
        <v>0</v>
      </c>
      <c r="AB61" s="59">
        <f t="shared" si="40"/>
        <v>0</v>
      </c>
      <c r="AC61" s="59">
        <f t="shared" si="41"/>
        <v>0</v>
      </c>
      <c r="AD61" s="59">
        <f t="shared" si="42"/>
        <v>0</v>
      </c>
      <c r="AE61" s="59">
        <f t="shared" si="43"/>
        <v>0</v>
      </c>
      <c r="AF61" s="59">
        <f t="shared" si="44"/>
        <v>0</v>
      </c>
      <c r="AG61" s="59">
        <f>ROUND(IF('Indicator Data'!K64=0,0,IF('Indicator Data'!K64&gt;AG$194,10,IF('Indicator Data'!K64&lt;AG$195,0,10-(AG$194-'Indicator Data'!K64)/(AG$194-AG$195)*10))),1)</f>
        <v>3</v>
      </c>
      <c r="AH61" s="59">
        <f t="shared" si="45"/>
        <v>4.2</v>
      </c>
      <c r="AI61" s="59">
        <f t="shared" si="46"/>
        <v>0.1</v>
      </c>
      <c r="AJ61" s="59">
        <f t="shared" si="47"/>
        <v>0</v>
      </c>
      <c r="AK61" s="59">
        <f t="shared" si="48"/>
        <v>0</v>
      </c>
      <c r="AL61" s="59">
        <f t="shared" si="49"/>
        <v>0</v>
      </c>
      <c r="AM61" s="59">
        <f t="shared" si="50"/>
        <v>0</v>
      </c>
      <c r="AN61" s="59">
        <f t="shared" si="51"/>
        <v>0</v>
      </c>
      <c r="AO61" s="61">
        <f t="shared" si="52"/>
        <v>3</v>
      </c>
      <c r="AP61" s="193">
        <f t="shared" si="53"/>
        <v>6.4</v>
      </c>
      <c r="AQ61" s="193">
        <f t="shared" si="54"/>
        <v>5.7</v>
      </c>
      <c r="AR61" s="61">
        <f t="shared" si="55"/>
        <v>0</v>
      </c>
      <c r="AS61" s="59">
        <f t="shared" si="56"/>
        <v>1.5</v>
      </c>
      <c r="AT61" s="59">
        <f>IF('Indicator Data'!L64="No data","x",IF('Indicator Data'!BE64&lt;1000,"x",ROUND((IF('Indicator Data'!L64&gt;AT$194,10,IF('Indicator Data'!L64&lt;AT$195,0,10-(AT$194-'Indicator Data'!L64)/(AT$194-AT$195)*10))),1)))</f>
        <v>3</v>
      </c>
      <c r="AU61" s="61">
        <f t="shared" si="57"/>
        <v>2.2999999999999998</v>
      </c>
      <c r="AV61" s="62">
        <f t="shared" si="58"/>
        <v>3.8</v>
      </c>
      <c r="AW61" s="59">
        <f>ROUND(IF('Indicator Data'!M64=0,0,IF('Indicator Data'!M64&gt;AW$194,10,IF('Indicator Data'!M64&lt;AW$195,0,10-(AW$194-'Indicator Data'!M64)/(AW$194-AW$195)*10))),1)</f>
        <v>0.4</v>
      </c>
      <c r="AX61" s="59">
        <f>ROUND(IF('Indicator Data'!N64=0,0,IF(LOG('Indicator Data'!N64)&gt;LOG(AX$194),10,IF(LOG('Indicator Data'!N64)&lt;LOG(AX$195),0,10-(LOG(AX$194)-LOG('Indicator Data'!N64))/(LOG(AX$194)-LOG(AX$195))*10))),1)</f>
        <v>4.5999999999999996</v>
      </c>
      <c r="AY61" s="61">
        <f t="shared" si="59"/>
        <v>2.8</v>
      </c>
      <c r="AZ61" s="59">
        <f>'Indicator Data'!O64</f>
        <v>0</v>
      </c>
      <c r="BA61" s="59">
        <f>'Indicator Data'!P64</f>
        <v>0</v>
      </c>
      <c r="BB61" s="61">
        <f t="shared" si="60"/>
        <v>0</v>
      </c>
      <c r="BC61" s="62">
        <f t="shared" si="61"/>
        <v>2</v>
      </c>
      <c r="BD61" s="62">
        <v>2.5</v>
      </c>
      <c r="BE61" s="16"/>
      <c r="BF61" s="108"/>
    </row>
    <row r="62" spans="1:58" s="4" customFormat="1" x14ac:dyDescent="0.25">
      <c r="A62" s="131" t="s">
        <v>113</v>
      </c>
      <c r="B62" s="63" t="s">
        <v>112</v>
      </c>
      <c r="C62" s="59">
        <f>ROUND(IF('Indicator Data'!C65=0,0.1,IF(LOG('Indicator Data'!C65)&gt;C$194,10,IF(LOG('Indicator Data'!C65)&lt;C$195,0,10-(C$194-LOG('Indicator Data'!C65))/(C$194-C$195)*10))),1)</f>
        <v>4.4000000000000004</v>
      </c>
      <c r="D62" s="59">
        <f>ROUND(IF('Indicator Data'!D65=0,0.1,IF(LOG('Indicator Data'!D65)&gt;D$194,10,IF(LOG('Indicator Data'!D65)&lt;D$195,0,10-(D$194-LOG('Indicator Data'!D65))/(D$194-D$195)*10))),1)</f>
        <v>0.1</v>
      </c>
      <c r="E62" s="59">
        <f t="shared" si="31"/>
        <v>2.5</v>
      </c>
      <c r="F62" s="59">
        <f>ROUND(IF('Indicator Data'!E65="No data",0.1,IF('Indicator Data'!E65=0,0,IF(LOG('Indicator Data'!E65)&gt;F$194,10,IF(LOG('Indicator Data'!E65)&lt;F$195,0,10-(F$194-LOG('Indicator Data'!E65))/(F$194-F$195)*10)))),1)</f>
        <v>5.2</v>
      </c>
      <c r="G62" s="59">
        <f>ROUND(IF('Indicator Data'!F65=0,0,IF(LOG('Indicator Data'!F65)&gt;G$194,10,IF(LOG('Indicator Data'!F65)&lt;G$195,0,10-(G$194-LOG('Indicator Data'!F65))/(G$194-G$195)*10))),1)</f>
        <v>0</v>
      </c>
      <c r="H62" s="59">
        <f>ROUND(IF('Indicator Data'!G65=0,0,IF(LOG('Indicator Data'!G65)&gt;H$194,10,IF(LOG('Indicator Data'!G65)&lt;H$195,0,10-(H$194-LOG('Indicator Data'!G65))/(H$194-H$195)*10))),1)</f>
        <v>0</v>
      </c>
      <c r="I62" s="59">
        <f>ROUND(IF('Indicator Data'!H65=0,0,IF(LOG('Indicator Data'!H65)&gt;I$194,10,IF(LOG('Indicator Data'!H65)&lt;I$195,0,10-(I$194-LOG('Indicator Data'!H65))/(I$194-I$195)*10))),1)</f>
        <v>0</v>
      </c>
      <c r="J62" s="59">
        <f t="shared" si="32"/>
        <v>0</v>
      </c>
      <c r="K62" s="59">
        <f>ROUND(IF('Indicator Data'!I65=0,0,IF(LOG('Indicator Data'!I65)&gt;K$194,10,IF(LOG('Indicator Data'!I65)&lt;K$195,0,10-(K$194-LOG('Indicator Data'!I65))/(K$194-K$195)*10))),1)</f>
        <v>0</v>
      </c>
      <c r="L62" s="59">
        <f t="shared" si="33"/>
        <v>0</v>
      </c>
      <c r="M62" s="59">
        <f>ROUND(IF('Indicator Data'!J65=0,0,IF(LOG('Indicator Data'!J65)&gt;M$194,10,IF(LOG('Indicator Data'!J65)&lt;M$195,0,10-(M$194-LOG('Indicator Data'!J65))/(M$194-M$195)*10))),1)</f>
        <v>0</v>
      </c>
      <c r="N62" s="60">
        <f>'Indicator Data'!C65/'Indicator Data'!$BD65</f>
        <v>3.2663101850132598E-4</v>
      </c>
      <c r="O62" s="60">
        <f>'Indicator Data'!D65/'Indicator Data'!$BD65</f>
        <v>0</v>
      </c>
      <c r="P62" s="60">
        <f>IF(F62=0.1,0,'Indicator Data'!E65/'Indicator Data'!$BD65)</f>
        <v>6.6007587138604993E-3</v>
      </c>
      <c r="Q62" s="60">
        <f>'Indicator Data'!F65/'Indicator Data'!$BD65</f>
        <v>0</v>
      </c>
      <c r="R62" s="60">
        <f>'Indicator Data'!G65/'Indicator Data'!$BD65</f>
        <v>0</v>
      </c>
      <c r="S62" s="60">
        <f>'Indicator Data'!H65/'Indicator Data'!$BD65</f>
        <v>0</v>
      </c>
      <c r="T62" s="60">
        <f>'Indicator Data'!I65/'Indicator Data'!$BD65</f>
        <v>0</v>
      </c>
      <c r="U62" s="60">
        <f>'Indicator Data'!J65/'Indicator Data'!$BD65</f>
        <v>0</v>
      </c>
      <c r="V62" s="59">
        <f t="shared" si="34"/>
        <v>1.6</v>
      </c>
      <c r="W62" s="59">
        <f t="shared" si="35"/>
        <v>0</v>
      </c>
      <c r="X62" s="59">
        <f t="shared" si="36"/>
        <v>0.8</v>
      </c>
      <c r="Y62" s="59">
        <f t="shared" si="37"/>
        <v>4.4000000000000004</v>
      </c>
      <c r="Z62" s="59">
        <f t="shared" si="38"/>
        <v>0</v>
      </c>
      <c r="AA62" s="59">
        <f t="shared" si="39"/>
        <v>0</v>
      </c>
      <c r="AB62" s="59">
        <f t="shared" si="40"/>
        <v>0</v>
      </c>
      <c r="AC62" s="59">
        <f t="shared" si="41"/>
        <v>0</v>
      </c>
      <c r="AD62" s="59">
        <f t="shared" si="42"/>
        <v>0</v>
      </c>
      <c r="AE62" s="59">
        <f t="shared" si="43"/>
        <v>0</v>
      </c>
      <c r="AF62" s="59">
        <f t="shared" si="44"/>
        <v>0</v>
      </c>
      <c r="AG62" s="59">
        <f>ROUND(IF('Indicator Data'!K65=0,0,IF('Indicator Data'!K65&gt;AG$194,10,IF('Indicator Data'!K65&lt;AG$195,0,10-(AG$194-'Indicator Data'!K65)/(AG$194-AG$195)*10))),1)</f>
        <v>0</v>
      </c>
      <c r="AH62" s="59">
        <f t="shared" si="45"/>
        <v>3</v>
      </c>
      <c r="AI62" s="59">
        <f t="shared" si="46"/>
        <v>0.1</v>
      </c>
      <c r="AJ62" s="59">
        <f t="shared" si="47"/>
        <v>0</v>
      </c>
      <c r="AK62" s="59">
        <f t="shared" si="48"/>
        <v>0</v>
      </c>
      <c r="AL62" s="59">
        <f t="shared" si="49"/>
        <v>0</v>
      </c>
      <c r="AM62" s="59">
        <f t="shared" si="50"/>
        <v>0</v>
      </c>
      <c r="AN62" s="59">
        <f t="shared" si="51"/>
        <v>0</v>
      </c>
      <c r="AO62" s="61">
        <f t="shared" si="52"/>
        <v>1.7</v>
      </c>
      <c r="AP62" s="193">
        <f t="shared" si="53"/>
        <v>4.8</v>
      </c>
      <c r="AQ62" s="193">
        <f t="shared" si="54"/>
        <v>0</v>
      </c>
      <c r="AR62" s="61">
        <f t="shared" si="55"/>
        <v>0</v>
      </c>
      <c r="AS62" s="59">
        <f t="shared" si="56"/>
        <v>0</v>
      </c>
      <c r="AT62" s="59">
        <f>IF('Indicator Data'!L65="No data","x",IF('Indicator Data'!BE65&lt;1000,"x",ROUND((IF('Indicator Data'!L65&gt;AT$194,10,IF('Indicator Data'!L65&lt;AT$195,0,10-(AT$194-'Indicator Data'!L65)/(AT$194-AT$195)*10))),1)))</f>
        <v>3</v>
      </c>
      <c r="AU62" s="61">
        <f t="shared" si="57"/>
        <v>1.5</v>
      </c>
      <c r="AV62" s="62">
        <f t="shared" si="58"/>
        <v>1.8</v>
      </c>
      <c r="AW62" s="59">
        <f>ROUND(IF('Indicator Data'!M65=0,0,IF('Indicator Data'!M65&gt;AW$194,10,IF('Indicator Data'!M65&lt;AW$195,0,10-(AW$194-'Indicator Data'!M65)/(AW$194-AW$195)*10))),1)</f>
        <v>9.4</v>
      </c>
      <c r="AX62" s="59">
        <f>ROUND(IF('Indicator Data'!N65=0,0,IF(LOG('Indicator Data'!N65)&gt;LOG(AX$194),10,IF(LOG('Indicator Data'!N65)&lt;LOG(AX$195),0,10-(LOG(AX$194)-LOG('Indicator Data'!N65))/(LOG(AX$194)-LOG(AX$195))*10))),1)</f>
        <v>6.6</v>
      </c>
      <c r="AY62" s="61">
        <f t="shared" si="59"/>
        <v>8.3000000000000007</v>
      </c>
      <c r="AZ62" s="59">
        <f>'Indicator Data'!O65</f>
        <v>0</v>
      </c>
      <c r="BA62" s="59">
        <f>'Indicator Data'!P65</f>
        <v>0</v>
      </c>
      <c r="BB62" s="61">
        <f t="shared" si="60"/>
        <v>0</v>
      </c>
      <c r="BC62" s="62">
        <f t="shared" si="61"/>
        <v>5.8</v>
      </c>
      <c r="BD62" s="62">
        <v>6.3</v>
      </c>
      <c r="BE62" s="16"/>
      <c r="BF62" s="108"/>
    </row>
    <row r="63" spans="1:58" s="4" customFormat="1" x14ac:dyDescent="0.25">
      <c r="A63" s="131" t="s">
        <v>115</v>
      </c>
      <c r="B63" s="63" t="s">
        <v>114</v>
      </c>
      <c r="C63" s="59">
        <f>ROUND(IF('Indicator Data'!C66=0,0.1,IF(LOG('Indicator Data'!C66)&gt;C$194,10,IF(LOG('Indicator Data'!C66)&lt;C$195,0,10-(C$194-LOG('Indicator Data'!C66))/(C$194-C$195)*10))),1)</f>
        <v>0.1</v>
      </c>
      <c r="D63" s="59">
        <f>ROUND(IF('Indicator Data'!D66=0,0.1,IF(LOG('Indicator Data'!D66)&gt;D$194,10,IF(LOG('Indicator Data'!D66)&lt;D$195,0,10-(D$194-LOG('Indicator Data'!D66))/(D$194-D$195)*10))),1)</f>
        <v>0.1</v>
      </c>
      <c r="E63" s="59">
        <f t="shared" si="31"/>
        <v>0.1</v>
      </c>
      <c r="F63" s="59">
        <f>ROUND(IF('Indicator Data'!E66="No data",0.1,IF('Indicator Data'!E66=0,0,IF(LOG('Indicator Data'!E66)&gt;F$194,10,IF(LOG('Indicator Data'!E66)&lt;F$195,0,10-(F$194-LOG('Indicator Data'!E66))/(F$194-F$195)*10)))),1)</f>
        <v>4.5999999999999996</v>
      </c>
      <c r="G63" s="59">
        <f>ROUND(IF('Indicator Data'!F66=0,0,IF(LOG('Indicator Data'!F66)&gt;G$194,10,IF(LOG('Indicator Data'!F66)&lt;G$195,0,10-(G$194-LOG('Indicator Data'!F66))/(G$194-G$195)*10))),1)</f>
        <v>2.9</v>
      </c>
      <c r="H63" s="59">
        <f>ROUND(IF('Indicator Data'!G66=0,0,IF(LOG('Indicator Data'!G66)&gt;H$194,10,IF(LOG('Indicator Data'!G66)&lt;H$195,0,10-(H$194-LOG('Indicator Data'!G66))/(H$194-H$195)*10))),1)</f>
        <v>0</v>
      </c>
      <c r="I63" s="59">
        <f>ROUND(IF('Indicator Data'!H66=0,0,IF(LOG('Indicator Data'!H66)&gt;I$194,10,IF(LOG('Indicator Data'!H66)&lt;I$195,0,10-(I$194-LOG('Indicator Data'!H66))/(I$194-I$195)*10))),1)</f>
        <v>0</v>
      </c>
      <c r="J63" s="59">
        <f t="shared" si="32"/>
        <v>0</v>
      </c>
      <c r="K63" s="59">
        <f>ROUND(IF('Indicator Data'!I66=0,0,IF(LOG('Indicator Data'!I66)&gt;K$194,10,IF(LOG('Indicator Data'!I66)&lt;K$195,0,10-(K$194-LOG('Indicator Data'!I66))/(K$194-K$195)*10))),1)</f>
        <v>0</v>
      </c>
      <c r="L63" s="59">
        <f t="shared" si="33"/>
        <v>0</v>
      </c>
      <c r="M63" s="59">
        <f>ROUND(IF('Indicator Data'!J66=0,0,IF(LOG('Indicator Data'!J66)&gt;M$194,10,IF(LOG('Indicator Data'!J66)&lt;M$195,0,10-(M$194-LOG('Indicator Data'!J66))/(M$194-M$195)*10))),1)</f>
        <v>7.9</v>
      </c>
      <c r="N63" s="60">
        <f>'Indicator Data'!C66/'Indicator Data'!$BD66</f>
        <v>0</v>
      </c>
      <c r="O63" s="60">
        <f>'Indicator Data'!D66/'Indicator Data'!$BD66</f>
        <v>0</v>
      </c>
      <c r="P63" s="60">
        <f>IF(F63=0.1,0,'Indicator Data'!E66/'Indicator Data'!$BD66)</f>
        <v>3.3576508183577429E-3</v>
      </c>
      <c r="Q63" s="60">
        <f>'Indicator Data'!F66/'Indicator Data'!$BD66</f>
        <v>2.5808916980816875E-7</v>
      </c>
      <c r="R63" s="60">
        <f>'Indicator Data'!G66/'Indicator Data'!$BD66</f>
        <v>0</v>
      </c>
      <c r="S63" s="60">
        <f>'Indicator Data'!H66/'Indicator Data'!$BD66</f>
        <v>0</v>
      </c>
      <c r="T63" s="60">
        <f>'Indicator Data'!I66/'Indicator Data'!$BD66</f>
        <v>0</v>
      </c>
      <c r="U63" s="60">
        <f>'Indicator Data'!J66/'Indicator Data'!$BD66</f>
        <v>7.4430715812313156E-3</v>
      </c>
      <c r="V63" s="59">
        <f t="shared" si="34"/>
        <v>0</v>
      </c>
      <c r="W63" s="59">
        <f t="shared" si="35"/>
        <v>0</v>
      </c>
      <c r="X63" s="59">
        <f t="shared" si="36"/>
        <v>0</v>
      </c>
      <c r="Y63" s="59">
        <f t="shared" si="37"/>
        <v>2.2000000000000002</v>
      </c>
      <c r="Z63" s="59">
        <f t="shared" si="38"/>
        <v>4.2</v>
      </c>
      <c r="AA63" s="59">
        <f t="shared" si="39"/>
        <v>0</v>
      </c>
      <c r="AB63" s="59">
        <f t="shared" si="40"/>
        <v>0</v>
      </c>
      <c r="AC63" s="59">
        <f t="shared" si="41"/>
        <v>0</v>
      </c>
      <c r="AD63" s="59">
        <f t="shared" si="42"/>
        <v>0</v>
      </c>
      <c r="AE63" s="59">
        <f t="shared" si="43"/>
        <v>0</v>
      </c>
      <c r="AF63" s="59">
        <f t="shared" si="44"/>
        <v>2.5</v>
      </c>
      <c r="AG63" s="59">
        <f>ROUND(IF('Indicator Data'!K66=0,0,IF('Indicator Data'!K66&gt;AG$194,10,IF('Indicator Data'!K66&lt;AG$195,0,10-(AG$194-'Indicator Data'!K66)/(AG$194-AG$195)*10))),1)</f>
        <v>3</v>
      </c>
      <c r="AH63" s="59">
        <f t="shared" si="45"/>
        <v>0.1</v>
      </c>
      <c r="AI63" s="59">
        <f t="shared" si="46"/>
        <v>0.1</v>
      </c>
      <c r="AJ63" s="59">
        <f t="shared" si="47"/>
        <v>0</v>
      </c>
      <c r="AK63" s="59">
        <f t="shared" si="48"/>
        <v>0</v>
      </c>
      <c r="AL63" s="59">
        <f t="shared" si="49"/>
        <v>0</v>
      </c>
      <c r="AM63" s="59">
        <f t="shared" si="50"/>
        <v>0</v>
      </c>
      <c r="AN63" s="59">
        <f t="shared" si="51"/>
        <v>5.9</v>
      </c>
      <c r="AO63" s="61">
        <f t="shared" si="52"/>
        <v>0.1</v>
      </c>
      <c r="AP63" s="193">
        <f t="shared" si="53"/>
        <v>3.5</v>
      </c>
      <c r="AQ63" s="193">
        <f t="shared" si="54"/>
        <v>3.6</v>
      </c>
      <c r="AR63" s="61">
        <f t="shared" si="55"/>
        <v>0</v>
      </c>
      <c r="AS63" s="59">
        <f t="shared" si="56"/>
        <v>4.5</v>
      </c>
      <c r="AT63" s="59">
        <f>IF('Indicator Data'!L66="No data","x",IF('Indicator Data'!BE66&lt;1000,"x",ROUND((IF('Indicator Data'!L66&gt;AT$194,10,IF('Indicator Data'!L66&lt;AT$195,0,10-(AT$194-'Indicator Data'!L66)/(AT$194-AT$195)*10))),1)))</f>
        <v>2</v>
      </c>
      <c r="AU63" s="61">
        <f t="shared" si="57"/>
        <v>3.3</v>
      </c>
      <c r="AV63" s="62">
        <f t="shared" si="58"/>
        <v>2.2000000000000002</v>
      </c>
      <c r="AW63" s="59">
        <f>ROUND(IF('Indicator Data'!M66=0,0,IF('Indicator Data'!M66&gt;AW$194,10,IF('Indicator Data'!M66&lt;AW$195,0,10-(AW$194-'Indicator Data'!M66)/(AW$194-AW$195)*10))),1)</f>
        <v>1.1000000000000001</v>
      </c>
      <c r="AX63" s="59">
        <f>ROUND(IF('Indicator Data'!N66=0,0,IF(LOG('Indicator Data'!N66)&gt;LOG(AX$194),10,IF(LOG('Indicator Data'!N66)&lt;LOG(AX$195),0,10-(LOG(AX$194)-LOG('Indicator Data'!N66))/(LOG(AX$194)-LOG(AX$195))*10))),1)</f>
        <v>5.5</v>
      </c>
      <c r="AY63" s="61">
        <f t="shared" si="59"/>
        <v>3.6</v>
      </c>
      <c r="AZ63" s="59">
        <f>'Indicator Data'!O66</f>
        <v>0</v>
      </c>
      <c r="BA63" s="59">
        <f>'Indicator Data'!P66</f>
        <v>0</v>
      </c>
      <c r="BB63" s="61">
        <f t="shared" si="60"/>
        <v>0</v>
      </c>
      <c r="BC63" s="62">
        <f t="shared" si="61"/>
        <v>2.5</v>
      </c>
      <c r="BD63" s="62">
        <v>5.6</v>
      </c>
      <c r="BE63" s="16"/>
      <c r="BF63" s="108"/>
    </row>
    <row r="64" spans="1:58" s="4" customFormat="1" x14ac:dyDescent="0.25">
      <c r="A64" s="131" t="s">
        <v>117</v>
      </c>
      <c r="B64" s="63" t="s">
        <v>116</v>
      </c>
      <c r="C64" s="59">
        <f>ROUND(IF('Indicator Data'!C67=0,0.1,IF(LOG('Indicator Data'!C67)&gt;C$194,10,IF(LOG('Indicator Data'!C67)&lt;C$195,0,10-(C$194-LOG('Indicator Data'!C67))/(C$194-C$195)*10))),1)</f>
        <v>7.3</v>
      </c>
      <c r="D64" s="59">
        <f>ROUND(IF('Indicator Data'!D67=0,0.1,IF(LOG('Indicator Data'!D67)&gt;D$194,10,IF(LOG('Indicator Data'!D67)&lt;D$195,0,10-(D$194-LOG('Indicator Data'!D67))/(D$194-D$195)*10))),1)</f>
        <v>7.2</v>
      </c>
      <c r="E64" s="59">
        <f t="shared" si="31"/>
        <v>7.3</v>
      </c>
      <c r="F64" s="59">
        <f>ROUND(IF('Indicator Data'!E67="No data",0.1,IF('Indicator Data'!E67=0,0,IF(LOG('Indicator Data'!E67)&gt;F$194,10,IF(LOG('Indicator Data'!E67)&lt;F$195,0,10-(F$194-LOG('Indicator Data'!E67))/(F$194-F$195)*10)))),1)</f>
        <v>6</v>
      </c>
      <c r="G64" s="59">
        <f>ROUND(IF('Indicator Data'!F67=0,0,IF(LOG('Indicator Data'!F67)&gt;G$194,10,IF(LOG('Indicator Data'!F67)&lt;G$195,0,10-(G$194-LOG('Indicator Data'!F67))/(G$194-G$195)*10))),1)</f>
        <v>0</v>
      </c>
      <c r="H64" s="59">
        <f>ROUND(IF('Indicator Data'!G67=0,0,IF(LOG('Indicator Data'!G67)&gt;H$194,10,IF(LOG('Indicator Data'!G67)&lt;H$195,0,10-(H$194-LOG('Indicator Data'!G67))/(H$194-H$195)*10))),1)</f>
        <v>0</v>
      </c>
      <c r="I64" s="59">
        <f>ROUND(IF('Indicator Data'!H67=0,0,IF(LOG('Indicator Data'!H67)&gt;I$194,10,IF(LOG('Indicator Data'!H67)&lt;I$195,0,10-(I$194-LOG('Indicator Data'!H67))/(I$194-I$195)*10))),1)</f>
        <v>0</v>
      </c>
      <c r="J64" s="59">
        <f t="shared" si="32"/>
        <v>0</v>
      </c>
      <c r="K64" s="59">
        <f>ROUND(IF('Indicator Data'!I67=0,0,IF(LOG('Indicator Data'!I67)&gt;K$194,10,IF(LOG('Indicator Data'!I67)&lt;K$195,0,10-(K$194-LOG('Indicator Data'!I67))/(K$194-K$195)*10))),1)</f>
        <v>0</v>
      </c>
      <c r="L64" s="59">
        <f t="shared" si="33"/>
        <v>0</v>
      </c>
      <c r="M64" s="59">
        <f>ROUND(IF('Indicator Data'!J67=0,0,IF(LOG('Indicator Data'!J67)&gt;M$194,10,IF(LOG('Indicator Data'!J67)&lt;M$195,0,10-(M$194-LOG('Indicator Data'!J67))/(M$194-M$195)*10))),1)</f>
        <v>8.3000000000000007</v>
      </c>
      <c r="N64" s="60">
        <f>'Indicator Data'!C67/'Indicator Data'!$BD67</f>
        <v>2.0278376911934313E-3</v>
      </c>
      <c r="O64" s="60">
        <f>'Indicator Data'!D67/'Indicator Data'!$BD67</f>
        <v>3.7553042742342739E-4</v>
      </c>
      <c r="P64" s="60">
        <f>IF(F64=0.1,0,'Indicator Data'!E67/'Indicator Data'!$BD67)</f>
        <v>6.2724773200012393E-3</v>
      </c>
      <c r="Q64" s="60">
        <f>'Indicator Data'!F67/'Indicator Data'!$BD67</f>
        <v>0</v>
      </c>
      <c r="R64" s="60">
        <f>'Indicator Data'!G67/'Indicator Data'!$BD67</f>
        <v>0</v>
      </c>
      <c r="S64" s="60">
        <f>'Indicator Data'!H67/'Indicator Data'!$BD67</f>
        <v>0</v>
      </c>
      <c r="T64" s="60">
        <f>'Indicator Data'!I67/'Indicator Data'!$BD67</f>
        <v>0</v>
      </c>
      <c r="U64" s="60">
        <f>'Indicator Data'!J67/'Indicator Data'!$BD67</f>
        <v>5.3115812872160132E-3</v>
      </c>
      <c r="V64" s="59">
        <f t="shared" si="34"/>
        <v>10</v>
      </c>
      <c r="W64" s="59">
        <f t="shared" si="35"/>
        <v>3.8</v>
      </c>
      <c r="X64" s="59">
        <f t="shared" si="36"/>
        <v>8.3000000000000007</v>
      </c>
      <c r="Y64" s="59">
        <f t="shared" si="37"/>
        <v>4.2</v>
      </c>
      <c r="Z64" s="59">
        <f t="shared" si="38"/>
        <v>0</v>
      </c>
      <c r="AA64" s="59">
        <f t="shared" si="39"/>
        <v>0</v>
      </c>
      <c r="AB64" s="59">
        <f t="shared" si="40"/>
        <v>0</v>
      </c>
      <c r="AC64" s="59">
        <f t="shared" si="41"/>
        <v>0</v>
      </c>
      <c r="AD64" s="59">
        <f t="shared" si="42"/>
        <v>0</v>
      </c>
      <c r="AE64" s="59">
        <f t="shared" si="43"/>
        <v>0</v>
      </c>
      <c r="AF64" s="59">
        <f t="shared" si="44"/>
        <v>1.8</v>
      </c>
      <c r="AG64" s="59">
        <f>ROUND(IF('Indicator Data'!K67=0,0,IF('Indicator Data'!K67&gt;AG$194,10,IF('Indicator Data'!K67&lt;AG$195,0,10-(AG$194-'Indicator Data'!K67)/(AG$194-AG$195)*10))),1)</f>
        <v>1</v>
      </c>
      <c r="AH64" s="59">
        <f t="shared" si="45"/>
        <v>8.6999999999999993</v>
      </c>
      <c r="AI64" s="59">
        <f t="shared" si="46"/>
        <v>5.5</v>
      </c>
      <c r="AJ64" s="59">
        <f t="shared" si="47"/>
        <v>0</v>
      </c>
      <c r="AK64" s="59">
        <f t="shared" si="48"/>
        <v>0</v>
      </c>
      <c r="AL64" s="59">
        <f t="shared" si="49"/>
        <v>0</v>
      </c>
      <c r="AM64" s="59">
        <f t="shared" si="50"/>
        <v>0</v>
      </c>
      <c r="AN64" s="59">
        <f t="shared" si="51"/>
        <v>6</v>
      </c>
      <c r="AO64" s="61">
        <f t="shared" si="52"/>
        <v>7.8</v>
      </c>
      <c r="AP64" s="193">
        <f t="shared" si="53"/>
        <v>5.2</v>
      </c>
      <c r="AQ64" s="193">
        <f t="shared" si="54"/>
        <v>0</v>
      </c>
      <c r="AR64" s="61">
        <f t="shared" si="55"/>
        <v>0</v>
      </c>
      <c r="AS64" s="59">
        <f t="shared" si="56"/>
        <v>3.5</v>
      </c>
      <c r="AT64" s="59">
        <f>IF('Indicator Data'!L67="No data","x",IF('Indicator Data'!BE67&lt;1000,"x",ROUND((IF('Indicator Data'!L67&gt;AT$194,10,IF('Indicator Data'!L67&lt;AT$195,0,10-(AT$194-'Indicator Data'!L67)/(AT$194-AT$195)*10))),1)))</f>
        <v>7.1</v>
      </c>
      <c r="AU64" s="61">
        <f t="shared" si="57"/>
        <v>5.3</v>
      </c>
      <c r="AV64" s="62">
        <f t="shared" si="58"/>
        <v>4.4000000000000004</v>
      </c>
      <c r="AW64" s="59">
        <f>ROUND(IF('Indicator Data'!M67=0,0,IF('Indicator Data'!M67&gt;AW$194,10,IF('Indicator Data'!M67&lt;AW$195,0,10-(AW$194-'Indicator Data'!M67)/(AW$194-AW$195)*10))),1)</f>
        <v>2.2999999999999998</v>
      </c>
      <c r="AX64" s="59">
        <f>ROUND(IF('Indicator Data'!N67=0,0,IF(LOG('Indicator Data'!N67)&gt;LOG(AX$194),10,IF(LOG('Indicator Data'!N67)&lt;LOG(AX$195),0,10-(LOG(AX$194)-LOG('Indicator Data'!N67))/(LOG(AX$194)-LOG(AX$195))*10))),1)</f>
        <v>4.5999999999999996</v>
      </c>
      <c r="AY64" s="61">
        <f t="shared" si="59"/>
        <v>3.5</v>
      </c>
      <c r="AZ64" s="59">
        <f>'Indicator Data'!O67</f>
        <v>0</v>
      </c>
      <c r="BA64" s="59">
        <f>'Indicator Data'!P67</f>
        <v>0</v>
      </c>
      <c r="BB64" s="61">
        <f t="shared" si="60"/>
        <v>0</v>
      </c>
      <c r="BC64" s="62">
        <f t="shared" si="61"/>
        <v>2.5</v>
      </c>
      <c r="BD64" s="62">
        <v>3.9</v>
      </c>
      <c r="BE64" s="16"/>
      <c r="BF64" s="108"/>
    </row>
    <row r="65" spans="1:58" s="4" customFormat="1" x14ac:dyDescent="0.25">
      <c r="A65" s="131" t="s">
        <v>119</v>
      </c>
      <c r="B65" s="63" t="s">
        <v>118</v>
      </c>
      <c r="C65" s="59">
        <f>ROUND(IF('Indicator Data'!C68=0,0.1,IF(LOG('Indicator Data'!C68)&gt;C$194,10,IF(LOG('Indicator Data'!C68)&lt;C$195,0,10-(C$194-LOG('Indicator Data'!C68))/(C$194-C$195)*10))),1)</f>
        <v>7.3</v>
      </c>
      <c r="D65" s="59">
        <f>ROUND(IF('Indicator Data'!D68=0,0.1,IF(LOG('Indicator Data'!D68)&gt;D$194,10,IF(LOG('Indicator Data'!D68)&lt;D$195,0,10-(D$194-LOG('Indicator Data'!D68))/(D$194-D$195)*10))),1)</f>
        <v>0.1</v>
      </c>
      <c r="E65" s="59">
        <f t="shared" si="31"/>
        <v>4.5999999999999996</v>
      </c>
      <c r="F65" s="59">
        <f>ROUND(IF('Indicator Data'!E68="No data",0.1,IF('Indicator Data'!E68=0,0,IF(LOG('Indicator Data'!E68)&gt;F$194,10,IF(LOG('Indicator Data'!E68)&lt;F$195,0,10-(F$194-LOG('Indicator Data'!E68))/(F$194-F$195)*10)))),1)</f>
        <v>8.4</v>
      </c>
      <c r="G65" s="59">
        <f>ROUND(IF('Indicator Data'!F68=0,0,IF(LOG('Indicator Data'!F68)&gt;G$194,10,IF(LOG('Indicator Data'!F68)&lt;G$195,0,10-(G$194-LOG('Indicator Data'!F68))/(G$194-G$195)*10))),1)</f>
        <v>0</v>
      </c>
      <c r="H65" s="59">
        <f>ROUND(IF('Indicator Data'!G68=0,0,IF(LOG('Indicator Data'!G68)&gt;H$194,10,IF(LOG('Indicator Data'!G68)&lt;H$195,0,10-(H$194-LOG('Indicator Data'!G68))/(H$194-H$195)*10))),1)</f>
        <v>0</v>
      </c>
      <c r="I65" s="59">
        <f>ROUND(IF('Indicator Data'!H68=0,0,IF(LOG('Indicator Data'!H68)&gt;I$194,10,IF(LOG('Indicator Data'!H68)&lt;I$195,0,10-(I$194-LOG('Indicator Data'!H68))/(I$194-I$195)*10))),1)</f>
        <v>0</v>
      </c>
      <c r="J65" s="59">
        <f t="shared" si="32"/>
        <v>0</v>
      </c>
      <c r="K65" s="59">
        <f>ROUND(IF('Indicator Data'!I68=0,0,IF(LOG('Indicator Data'!I68)&gt;K$194,10,IF(LOG('Indicator Data'!I68)&lt;K$195,0,10-(K$194-LOG('Indicator Data'!I68))/(K$194-K$195)*10))),1)</f>
        <v>0</v>
      </c>
      <c r="L65" s="59">
        <f t="shared" si="33"/>
        <v>0</v>
      </c>
      <c r="M65" s="59">
        <f>ROUND(IF('Indicator Data'!J68=0,0,IF(LOG('Indicator Data'!J68)&gt;M$194,10,IF(LOG('Indicator Data'!J68)&lt;M$195,0,10-(M$194-LOG('Indicator Data'!J68))/(M$194-M$195)*10))),1)</f>
        <v>0</v>
      </c>
      <c r="N65" s="60">
        <f>'Indicator Data'!C68/'Indicator Data'!$BD68</f>
        <v>1.0477787063804365E-4</v>
      </c>
      <c r="O65" s="60">
        <f>'Indicator Data'!D68/'Indicator Data'!$BD68</f>
        <v>0</v>
      </c>
      <c r="P65" s="60">
        <f>IF(F65=0.1,0,'Indicator Data'!E68/'Indicator Data'!$BD68)</f>
        <v>2.7389652846892092E-3</v>
      </c>
      <c r="Q65" s="60">
        <f>'Indicator Data'!F68/'Indicator Data'!$BD68</f>
        <v>0</v>
      </c>
      <c r="R65" s="60">
        <f>'Indicator Data'!G68/'Indicator Data'!$BD68</f>
        <v>0</v>
      </c>
      <c r="S65" s="60">
        <f>'Indicator Data'!H68/'Indicator Data'!$BD68</f>
        <v>0</v>
      </c>
      <c r="T65" s="60">
        <f>'Indicator Data'!I68/'Indicator Data'!$BD68</f>
        <v>0</v>
      </c>
      <c r="U65" s="60">
        <f>'Indicator Data'!J68/'Indicator Data'!$BD68</f>
        <v>0</v>
      </c>
      <c r="V65" s="59">
        <f t="shared" si="34"/>
        <v>0.5</v>
      </c>
      <c r="W65" s="59">
        <f t="shared" si="35"/>
        <v>0</v>
      </c>
      <c r="X65" s="59">
        <f t="shared" si="36"/>
        <v>0.3</v>
      </c>
      <c r="Y65" s="59">
        <f t="shared" si="37"/>
        <v>1.8</v>
      </c>
      <c r="Z65" s="59">
        <f t="shared" si="38"/>
        <v>0</v>
      </c>
      <c r="AA65" s="59">
        <f t="shared" si="39"/>
        <v>0</v>
      </c>
      <c r="AB65" s="59">
        <f t="shared" si="40"/>
        <v>0</v>
      </c>
      <c r="AC65" s="59">
        <f t="shared" si="41"/>
        <v>0</v>
      </c>
      <c r="AD65" s="59">
        <f t="shared" si="42"/>
        <v>0</v>
      </c>
      <c r="AE65" s="59">
        <f t="shared" si="43"/>
        <v>0</v>
      </c>
      <c r="AF65" s="59">
        <f t="shared" si="44"/>
        <v>0</v>
      </c>
      <c r="AG65" s="59">
        <f>ROUND(IF('Indicator Data'!K68=0,0,IF('Indicator Data'!K68&gt;AG$194,10,IF('Indicator Data'!K68&lt;AG$195,0,10-(AG$194-'Indicator Data'!K68)/(AG$194-AG$195)*10))),1)</f>
        <v>0</v>
      </c>
      <c r="AH65" s="59">
        <f t="shared" si="45"/>
        <v>3.9</v>
      </c>
      <c r="AI65" s="59">
        <f t="shared" si="46"/>
        <v>0.1</v>
      </c>
      <c r="AJ65" s="59">
        <f t="shared" si="47"/>
        <v>0</v>
      </c>
      <c r="AK65" s="59">
        <f t="shared" si="48"/>
        <v>0</v>
      </c>
      <c r="AL65" s="59">
        <f t="shared" si="49"/>
        <v>0</v>
      </c>
      <c r="AM65" s="59">
        <f t="shared" si="50"/>
        <v>0</v>
      </c>
      <c r="AN65" s="59">
        <f t="shared" si="51"/>
        <v>0</v>
      </c>
      <c r="AO65" s="61">
        <f t="shared" si="52"/>
        <v>2.7</v>
      </c>
      <c r="AP65" s="193">
        <f t="shared" si="53"/>
        <v>6.1</v>
      </c>
      <c r="AQ65" s="193">
        <f t="shared" si="54"/>
        <v>0</v>
      </c>
      <c r="AR65" s="61">
        <f t="shared" si="55"/>
        <v>0</v>
      </c>
      <c r="AS65" s="59">
        <f t="shared" si="56"/>
        <v>0</v>
      </c>
      <c r="AT65" s="59">
        <f>IF('Indicator Data'!L68="No data","x",IF('Indicator Data'!BE68&lt;1000,"x",ROUND((IF('Indicator Data'!L68&gt;AT$194,10,IF('Indicator Data'!L68&lt;AT$195,0,10-(AT$194-'Indicator Data'!L68)/(AT$194-AT$195)*10))),1)))</f>
        <v>1</v>
      </c>
      <c r="AU65" s="61">
        <f t="shared" si="57"/>
        <v>0.5</v>
      </c>
      <c r="AV65" s="62">
        <f t="shared" si="58"/>
        <v>2.2000000000000002</v>
      </c>
      <c r="AW65" s="59">
        <f>ROUND(IF('Indicator Data'!M68=0,0,IF('Indicator Data'!M68&gt;AW$194,10,IF('Indicator Data'!M68&lt;AW$195,0,10-(AW$194-'Indicator Data'!M68)/(AW$194-AW$195)*10))),1)</f>
        <v>0.4</v>
      </c>
      <c r="AX65" s="59">
        <f>ROUND(IF('Indicator Data'!N68=0,0,IF(LOG('Indicator Data'!N68)&gt;LOG(AX$194),10,IF(LOG('Indicator Data'!N68)&lt;LOG(AX$195),0,10-(LOG(AX$194)-LOG('Indicator Data'!N68))/(LOG(AX$194)-LOG(AX$195))*10))),1)</f>
        <v>3</v>
      </c>
      <c r="AY65" s="61">
        <f t="shared" si="59"/>
        <v>1.8</v>
      </c>
      <c r="AZ65" s="59">
        <f>'Indicator Data'!O68</f>
        <v>0</v>
      </c>
      <c r="BA65" s="59">
        <f>'Indicator Data'!P68</f>
        <v>0</v>
      </c>
      <c r="BB65" s="61">
        <f t="shared" si="60"/>
        <v>0</v>
      </c>
      <c r="BC65" s="62">
        <f t="shared" si="61"/>
        <v>1.3</v>
      </c>
      <c r="BD65" s="62">
        <v>1.9</v>
      </c>
      <c r="BE65" s="16"/>
      <c r="BF65" s="108"/>
    </row>
    <row r="66" spans="1:58" s="4" customFormat="1" x14ac:dyDescent="0.25">
      <c r="A66" s="131" t="s">
        <v>121</v>
      </c>
      <c r="B66" s="63" t="s">
        <v>120</v>
      </c>
      <c r="C66" s="59">
        <f>ROUND(IF('Indicator Data'!C69=0,0.1,IF(LOG('Indicator Data'!C69)&gt;C$194,10,IF(LOG('Indicator Data'!C69)&lt;C$195,0,10-(C$194-LOG('Indicator Data'!C69))/(C$194-C$195)*10))),1)</f>
        <v>0.1</v>
      </c>
      <c r="D66" s="59">
        <f>ROUND(IF('Indicator Data'!D69=0,0.1,IF(LOG('Indicator Data'!D69)&gt;D$194,10,IF(LOG('Indicator Data'!D69)&lt;D$195,0,10-(D$194-LOG('Indicator Data'!D69))/(D$194-D$195)*10))),1)</f>
        <v>0.1</v>
      </c>
      <c r="E66" s="59">
        <f t="shared" si="31"/>
        <v>0.1</v>
      </c>
      <c r="F66" s="59">
        <f>ROUND(IF('Indicator Data'!E69="No data",0.1,IF('Indicator Data'!E69=0,0,IF(LOG('Indicator Data'!E69)&gt;F$194,10,IF(LOG('Indicator Data'!E69)&lt;F$195,0,10-(F$194-LOG('Indicator Data'!E69))/(F$194-F$195)*10)))),1)</f>
        <v>7.1</v>
      </c>
      <c r="G66" s="59">
        <f>ROUND(IF('Indicator Data'!F69=0,0,IF(LOG('Indicator Data'!F69)&gt;G$194,10,IF(LOG('Indicator Data'!F69)&lt;G$195,0,10-(G$194-LOG('Indicator Data'!F69))/(G$194-G$195)*10))),1)</f>
        <v>5.3</v>
      </c>
      <c r="H66" s="59">
        <f>ROUND(IF('Indicator Data'!G69=0,0,IF(LOG('Indicator Data'!G69)&gt;H$194,10,IF(LOG('Indicator Data'!G69)&lt;H$195,0,10-(H$194-LOG('Indicator Data'!G69))/(H$194-H$195)*10))),1)</f>
        <v>0</v>
      </c>
      <c r="I66" s="59">
        <f>ROUND(IF('Indicator Data'!H69=0,0,IF(LOG('Indicator Data'!H69)&gt;I$194,10,IF(LOG('Indicator Data'!H69)&lt;I$195,0,10-(I$194-LOG('Indicator Data'!H69))/(I$194-I$195)*10))),1)</f>
        <v>0</v>
      </c>
      <c r="J66" s="59">
        <f t="shared" si="32"/>
        <v>0</v>
      </c>
      <c r="K66" s="59">
        <f>ROUND(IF('Indicator Data'!I69=0,0,IF(LOG('Indicator Data'!I69)&gt;K$194,10,IF(LOG('Indicator Data'!I69)&lt;K$195,0,10-(K$194-LOG('Indicator Data'!I69))/(K$194-K$195)*10))),1)</f>
        <v>0</v>
      </c>
      <c r="L66" s="59">
        <f t="shared" si="33"/>
        <v>0</v>
      </c>
      <c r="M66" s="59">
        <f>ROUND(IF('Indicator Data'!J69=0,0,IF(LOG('Indicator Data'!J69)&gt;M$194,10,IF(LOG('Indicator Data'!J69)&lt;M$195,0,10-(M$194-LOG('Indicator Data'!J69))/(M$194-M$195)*10))),1)</f>
        <v>0</v>
      </c>
      <c r="N66" s="60">
        <f>'Indicator Data'!C69/'Indicator Data'!$BD69</f>
        <v>0</v>
      </c>
      <c r="O66" s="60">
        <f>'Indicator Data'!D69/'Indicator Data'!$BD69</f>
        <v>0</v>
      </c>
      <c r="P66" s="60">
        <f>IF(F66=0.1,0,'Indicator Data'!E69/'Indicator Data'!$BD69)</f>
        <v>2.4555087921311258E-3</v>
      </c>
      <c r="Q66" s="60">
        <f>'Indicator Data'!F69/'Indicator Data'!$BD69</f>
        <v>5.8128706229896623E-7</v>
      </c>
      <c r="R66" s="60">
        <f>'Indicator Data'!G69/'Indicator Data'!$BD69</f>
        <v>0</v>
      </c>
      <c r="S66" s="60">
        <f>'Indicator Data'!H69/'Indicator Data'!$BD69</f>
        <v>0</v>
      </c>
      <c r="T66" s="60">
        <f>'Indicator Data'!I69/'Indicator Data'!$BD69</f>
        <v>0</v>
      </c>
      <c r="U66" s="60">
        <f>'Indicator Data'!J69/'Indicator Data'!$BD69</f>
        <v>0</v>
      </c>
      <c r="V66" s="59">
        <f t="shared" si="34"/>
        <v>0</v>
      </c>
      <c r="W66" s="59">
        <f t="shared" si="35"/>
        <v>0</v>
      </c>
      <c r="X66" s="59">
        <f t="shared" si="36"/>
        <v>0</v>
      </c>
      <c r="Y66" s="59">
        <f t="shared" si="37"/>
        <v>1.6</v>
      </c>
      <c r="Z66" s="59">
        <f t="shared" si="38"/>
        <v>5</v>
      </c>
      <c r="AA66" s="59">
        <f t="shared" si="39"/>
        <v>0</v>
      </c>
      <c r="AB66" s="59">
        <f t="shared" si="40"/>
        <v>0</v>
      </c>
      <c r="AC66" s="59">
        <f t="shared" si="41"/>
        <v>0</v>
      </c>
      <c r="AD66" s="59">
        <f t="shared" si="42"/>
        <v>0</v>
      </c>
      <c r="AE66" s="59">
        <f t="shared" si="43"/>
        <v>0</v>
      </c>
      <c r="AF66" s="59">
        <f t="shared" si="44"/>
        <v>0</v>
      </c>
      <c r="AG66" s="59">
        <f>ROUND(IF('Indicator Data'!K69=0,0,IF('Indicator Data'!K69&gt;AG$194,10,IF('Indicator Data'!K69&lt;AG$195,0,10-(AG$194-'Indicator Data'!K69)/(AG$194-AG$195)*10))),1)</f>
        <v>0</v>
      </c>
      <c r="AH66" s="59">
        <f t="shared" si="45"/>
        <v>0.1</v>
      </c>
      <c r="AI66" s="59">
        <f t="shared" si="46"/>
        <v>0.1</v>
      </c>
      <c r="AJ66" s="59">
        <f t="shared" si="47"/>
        <v>0</v>
      </c>
      <c r="AK66" s="59">
        <f t="shared" si="48"/>
        <v>0</v>
      </c>
      <c r="AL66" s="59">
        <f t="shared" si="49"/>
        <v>0</v>
      </c>
      <c r="AM66" s="59">
        <f t="shared" si="50"/>
        <v>0</v>
      </c>
      <c r="AN66" s="59">
        <f t="shared" si="51"/>
        <v>0</v>
      </c>
      <c r="AO66" s="61">
        <f t="shared" si="52"/>
        <v>0.1</v>
      </c>
      <c r="AP66" s="193">
        <f t="shared" si="53"/>
        <v>4.9000000000000004</v>
      </c>
      <c r="AQ66" s="193">
        <f t="shared" si="54"/>
        <v>5.2</v>
      </c>
      <c r="AR66" s="61">
        <f t="shared" si="55"/>
        <v>0</v>
      </c>
      <c r="AS66" s="59">
        <f t="shared" si="56"/>
        <v>0</v>
      </c>
      <c r="AT66" s="59">
        <f>IF('Indicator Data'!L69="No data","x",IF('Indicator Data'!BE69&lt;1000,"x",ROUND((IF('Indicator Data'!L69&gt;AT$194,10,IF('Indicator Data'!L69&lt;AT$195,0,10-(AT$194-'Indicator Data'!L69)/(AT$194-AT$195)*10))),1)))</f>
        <v>2</v>
      </c>
      <c r="AU66" s="61">
        <f t="shared" si="57"/>
        <v>1</v>
      </c>
      <c r="AV66" s="62">
        <f t="shared" si="58"/>
        <v>2.6</v>
      </c>
      <c r="AW66" s="59">
        <f>ROUND(IF('Indicator Data'!M69=0,0,IF('Indicator Data'!M69&gt;AW$194,10,IF('Indicator Data'!M69&lt;AW$195,0,10-(AW$194-'Indicator Data'!M69)/(AW$194-AW$195)*10))),1)</f>
        <v>5.0999999999999996</v>
      </c>
      <c r="AX66" s="59">
        <f>ROUND(IF('Indicator Data'!N69=0,0,IF(LOG('Indicator Data'!N69)&gt;LOG(AX$194),10,IF(LOG('Indicator Data'!N69)&lt;LOG(AX$195),0,10-(LOG(AX$194)-LOG('Indicator Data'!N69))/(LOG(AX$194)-LOG(AX$195))*10))),1)</f>
        <v>2.2999999999999998</v>
      </c>
      <c r="AY66" s="61">
        <f t="shared" si="59"/>
        <v>3.8</v>
      </c>
      <c r="AZ66" s="59">
        <f>'Indicator Data'!O69</f>
        <v>0</v>
      </c>
      <c r="BA66" s="59">
        <f>'Indicator Data'!P69</f>
        <v>0</v>
      </c>
      <c r="BB66" s="61">
        <f t="shared" si="60"/>
        <v>0</v>
      </c>
      <c r="BC66" s="62">
        <f t="shared" si="61"/>
        <v>2.7</v>
      </c>
      <c r="BD66" s="62">
        <v>7</v>
      </c>
      <c r="BE66" s="16"/>
      <c r="BF66" s="108"/>
    </row>
    <row r="67" spans="1:58" s="4" customFormat="1" x14ac:dyDescent="0.25">
      <c r="A67" s="131" t="s">
        <v>123</v>
      </c>
      <c r="B67" s="63" t="s">
        <v>122</v>
      </c>
      <c r="C67" s="59">
        <f>ROUND(IF('Indicator Data'!C70=0,0.1,IF(LOG('Indicator Data'!C70)&gt;C$194,10,IF(LOG('Indicator Data'!C70)&lt;C$195,0,10-(C$194-LOG('Indicator Data'!C70))/(C$194-C$195)*10))),1)</f>
        <v>7.9</v>
      </c>
      <c r="D67" s="59">
        <f>ROUND(IF('Indicator Data'!D70=0,0.1,IF(LOG('Indicator Data'!D70)&gt;D$194,10,IF(LOG('Indicator Data'!D70)&lt;D$195,0,10-(D$194-LOG('Indicator Data'!D70))/(D$194-D$195)*10))),1)</f>
        <v>6.5</v>
      </c>
      <c r="E67" s="59">
        <f t="shared" ref="E67:E98" si="62">ROUND((10-GEOMEAN(((10-C67)/10*9+1),((10-D67)/10*9+1)))/9*10,1)</f>
        <v>7.3</v>
      </c>
      <c r="F67" s="59">
        <f>ROUND(IF('Indicator Data'!E70="No data",0.1,IF('Indicator Data'!E70=0,0,IF(LOG('Indicator Data'!E70)&gt;F$194,10,IF(LOG('Indicator Data'!E70)&lt;F$195,0,10-(F$194-LOG('Indicator Data'!E70))/(F$194-F$195)*10)))),1)</f>
        <v>5</v>
      </c>
      <c r="G67" s="59">
        <f>ROUND(IF('Indicator Data'!F70=0,0,IF(LOG('Indicator Data'!F70)&gt;G$194,10,IF(LOG('Indicator Data'!F70)&lt;G$195,0,10-(G$194-LOG('Indicator Data'!F70))/(G$194-G$195)*10))),1)</f>
        <v>7.8</v>
      </c>
      <c r="H67" s="59">
        <f>ROUND(IF('Indicator Data'!G70=0,0,IF(LOG('Indicator Data'!G70)&gt;H$194,10,IF(LOG('Indicator Data'!G70)&lt;H$195,0,10-(H$194-LOG('Indicator Data'!G70))/(H$194-H$195)*10))),1)</f>
        <v>0</v>
      </c>
      <c r="I67" s="59">
        <f>ROUND(IF('Indicator Data'!H70=0,0,IF(LOG('Indicator Data'!H70)&gt;I$194,10,IF(LOG('Indicator Data'!H70)&lt;I$195,0,10-(I$194-LOG('Indicator Data'!H70))/(I$194-I$195)*10))),1)</f>
        <v>0</v>
      </c>
      <c r="J67" s="59">
        <f t="shared" ref="J67:J98" si="63">ROUND((10-GEOMEAN(((10-H67)/10*9+1),((10-I67)/10*9+1)))/9*10,1)</f>
        <v>0</v>
      </c>
      <c r="K67" s="59">
        <f>ROUND(IF('Indicator Data'!I70=0,0,IF(LOG('Indicator Data'!I70)&gt;K$194,10,IF(LOG('Indicator Data'!I70)&lt;K$195,0,10-(K$194-LOG('Indicator Data'!I70))/(K$194-K$195)*10))),1)</f>
        <v>0</v>
      </c>
      <c r="L67" s="59">
        <f t="shared" ref="L67:L98" si="64">ROUND((10-GEOMEAN(((10-J67)/10*9+1),((10-K67)/10*9+1)))/9*10,1)</f>
        <v>0</v>
      </c>
      <c r="M67" s="59">
        <f>ROUND(IF('Indicator Data'!J70=0,0,IF(LOG('Indicator Data'!J70)&gt;M$194,10,IF(LOG('Indicator Data'!J70)&lt;M$195,0,10-(M$194-LOG('Indicator Data'!J70))/(M$194-M$195)*10))),1)</f>
        <v>0</v>
      </c>
      <c r="N67" s="60">
        <f>'Indicator Data'!C70/'Indicator Data'!$BD70</f>
        <v>1.3463423617064336E-3</v>
      </c>
      <c r="O67" s="60">
        <f>'Indicator Data'!D70/'Indicator Data'!$BD70</f>
        <v>8.140874630926946E-5</v>
      </c>
      <c r="P67" s="60">
        <f>IF(F67=0.1,0,'Indicator Data'!E70/'Indicator Data'!$BD70)</f>
        <v>9.5789873305090133E-4</v>
      </c>
      <c r="Q67" s="60">
        <f>'Indicator Data'!F70/'Indicator Data'!$BD70</f>
        <v>4.7015403785743099E-5</v>
      </c>
      <c r="R67" s="60">
        <f>'Indicator Data'!G70/'Indicator Data'!$BD70</f>
        <v>0</v>
      </c>
      <c r="S67" s="60">
        <f>'Indicator Data'!H70/'Indicator Data'!$BD70</f>
        <v>0</v>
      </c>
      <c r="T67" s="60">
        <f>'Indicator Data'!I70/'Indicator Data'!$BD70</f>
        <v>0</v>
      </c>
      <c r="U67" s="60">
        <f>'Indicator Data'!J70/'Indicator Data'!$BD70</f>
        <v>0</v>
      </c>
      <c r="V67" s="59">
        <f t="shared" ref="V67:V98" si="65">ROUND(IF(N67&gt;V$194,10,IF(N67&lt;V$195,0,10-(V$194-N67)/(V$194-V$195)*10)),1)</f>
        <v>6.7</v>
      </c>
      <c r="W67" s="59">
        <f t="shared" ref="W67:W98" si="66">ROUND(IF(O67&gt;W$194,10,IF(O67&lt;W$195,0,10-(W$194-O67)/(W$194-W$195)*10)),1)</f>
        <v>0.8</v>
      </c>
      <c r="X67" s="59">
        <f t="shared" ref="X67:X98" si="67">ROUND(((10-GEOMEAN(((10-V67)/10*9+1),((10-W67)/10*9+1)))/9*10),1)</f>
        <v>4.4000000000000004</v>
      </c>
      <c r="Y67" s="59">
        <f t="shared" ref="Y67:Y98" si="68">ROUND(IF(P67=0,0.1,IF(P67&gt;Y$194,10,IF(P67&lt;Y$195,0,10-(Y$194-P67)/(Y$194-Y$195)*10))),1)</f>
        <v>0.6</v>
      </c>
      <c r="Z67" s="59">
        <f t="shared" ref="Z67:Z98" si="69">ROUND(IF(Q67=0,0,IF(LOG(Q67)&gt;Z$194,10,IF(LOG(Q67)&lt;=Z$195,0,10-(Z$194-LOG(Q67))/(Z$194-Z$195)*10))),1)</f>
        <v>9.3000000000000007</v>
      </c>
      <c r="AA67" s="59">
        <f t="shared" ref="AA67:AA98" si="70">ROUND(IF(R67&gt;AA$194,10,IF(R67&lt;AA$195,0,10-(AA$194-R67)/(AA$194-AA$195)*10)),1)</f>
        <v>0</v>
      </c>
      <c r="AB67" s="59">
        <f t="shared" ref="AB67:AB98" si="71">ROUND(IF(S67&gt;AB$194,10,IF(S67&lt;AB$195,0,10-(AB$194-S67)/(AB$194-AB$195)*10)),1)</f>
        <v>0</v>
      </c>
      <c r="AC67" s="59">
        <f t="shared" ref="AC67:AC98" si="72">ROUND(((10-GEOMEAN(((10-AA67)/10*9+1),((10-AB67)/10*9+1)))/9*10),1)</f>
        <v>0</v>
      </c>
      <c r="AD67" s="59">
        <f t="shared" ref="AD67:AD98" si="73">ROUND(IF(T67=0,0,IF(T67&gt;AD$194,10,IF(T67&lt;=AD$195,0,10-(AD$194-T67)/(AD$194-AD$195)*10))),1)</f>
        <v>0</v>
      </c>
      <c r="AE67" s="59">
        <f t="shared" ref="AE67:AE98" si="74">ROUND((10-GEOMEAN(((10-AC67)/10*9+1),((10-AD67)/10*9+1)))/9*10,1)</f>
        <v>0</v>
      </c>
      <c r="AF67" s="59">
        <f t="shared" ref="AF67:AF98" si="75">ROUND(IF(U67&gt;AF$194,10,IF(U67&lt;AF$195,0,10-(AF$194-U67)/(AF$194-AF$195)*10)),1)</f>
        <v>0</v>
      </c>
      <c r="AG67" s="59">
        <f>ROUND(IF('Indicator Data'!K70=0,0,IF('Indicator Data'!K70&gt;AG$194,10,IF('Indicator Data'!K70&lt;AG$195,0,10-(AG$194-'Indicator Data'!K70)/(AG$194-AG$195)*10))),1)</f>
        <v>1</v>
      </c>
      <c r="AH67" s="59">
        <f t="shared" ref="AH67:AH98" si="76">ROUND(AVERAGE(C67,V67),1)</f>
        <v>7.3</v>
      </c>
      <c r="AI67" s="59">
        <f t="shared" ref="AI67:AI98" si="77">ROUND(AVERAGE(D67,W67),1)</f>
        <v>3.7</v>
      </c>
      <c r="AJ67" s="59">
        <f t="shared" ref="AJ67:AJ98" si="78">ROUND(AVERAGE(AA67,H67),1)</f>
        <v>0</v>
      </c>
      <c r="AK67" s="59">
        <f t="shared" ref="AK67:AK98" si="79">ROUND(AVERAGE(AB67,I67),1)</f>
        <v>0</v>
      </c>
      <c r="AL67" s="59">
        <f t="shared" ref="AL67:AL98" si="80">ROUND((10-GEOMEAN(((10-AJ67)/10*9+1),((10-AK67)/10*9+1)))/9*10,1)</f>
        <v>0</v>
      </c>
      <c r="AM67" s="59">
        <f t="shared" ref="AM67:AM98" si="81">ROUND(AVERAGE(AD67,K67),1)</f>
        <v>0</v>
      </c>
      <c r="AN67" s="59">
        <f t="shared" ref="AN67:AN98" si="82">ROUND((10-GEOMEAN(((10-M67)/10*9+1),((10-AF67)/10*9+1)))/9*10,1)</f>
        <v>0</v>
      </c>
      <c r="AO67" s="61">
        <f t="shared" ref="AO67:AO98" si="83">ROUND((10-GEOMEAN(((10-E67)/10*9+1),((10-X67)/10*9+1)))/9*10,1)</f>
        <v>6.1</v>
      </c>
      <c r="AP67" s="193">
        <f t="shared" ref="AP67:AP98" si="84">ROUND(IF(AND(Y67="x",F67="x"),"x",(10-GEOMEAN(((10-F67)/10*9+1),((10-Y67)/10*9+1)))/9*10),1)</f>
        <v>3.1</v>
      </c>
      <c r="AQ67" s="193">
        <f t="shared" ref="AQ67:AQ98" si="85">ROUND((10-GEOMEAN(((10-G67)/10*9+1),((10-Z67)/10*9+1)))/9*10,1)</f>
        <v>8.6999999999999993</v>
      </c>
      <c r="AR67" s="61">
        <f t="shared" ref="AR67:AR98" si="86">ROUND((10-GEOMEAN(((10-L67)/10*9+1),((10-AE67)/10*9+1)))/9*10,1)</f>
        <v>0</v>
      </c>
      <c r="AS67" s="59">
        <f t="shared" ref="AS67:AS98" si="87">ROUND(AVERAGE(AG67,AN67),1)</f>
        <v>0.5</v>
      </c>
      <c r="AT67" s="59">
        <f>IF('Indicator Data'!L70="No data","x",IF('Indicator Data'!BE70&lt;1000,"x",ROUND((IF('Indicator Data'!L70&gt;AT$194,10,IF('Indicator Data'!L70&lt;AT$195,0,10-(AT$194-'Indicator Data'!L70)/(AT$194-AT$195)*10))),1)))</f>
        <v>4</v>
      </c>
      <c r="AU67" s="61">
        <f t="shared" ref="AU67:AU98" si="88">ROUND(AVERAGE(AS67,AT67),1)</f>
        <v>2.2999999999999998</v>
      </c>
      <c r="AV67" s="62">
        <f t="shared" ref="AV67:AV98" si="89">IF(ROUND(IF(AP67="x",(10-GEOMEAN(((10-AO67)/10*9+1),((10-AU67)/10*9+1),((10-AQ67)/10*9+1),((10-AR67)/10*9+1)))/9*10,(10-GEOMEAN(((10-AO67)/10*9+1),((10-AP67)/10*9+1),((10-AQ67)/10*9+1),((10-AR67)/10*9+1),((10-AU67)/10*9+1)))/9*10),1)=0,0.1,ROUND(IF(AP67="x",(10-GEOMEAN(((10-AO67)/10*9+1),((10-AU67)/10*9+1),((10-AQ67)/10*9+1),((10-AR67)/10*9+1)))/9*10,(10-GEOMEAN(((10-AO67)/10*9+1),((10-AP67)/10*9+1),((10-AQ67)/10*9+1),((10-AR67)/10*9+1),((10-AU67)/10*9+1)))/9*10),1))</f>
        <v>4.9000000000000004</v>
      </c>
      <c r="AW67" s="59">
        <f>ROUND(IF('Indicator Data'!M70=0,0,IF('Indicator Data'!M70&gt;AW$194,10,IF('Indicator Data'!M70&lt;AW$195,0,10-(AW$194-'Indicator Data'!M70)/(AW$194-AW$195)*10))),1)</f>
        <v>1.8</v>
      </c>
      <c r="AX67" s="59">
        <f>ROUND(IF('Indicator Data'!N70=0,0,IF(LOG('Indicator Data'!N70)&gt;LOG(AX$194),10,IF(LOG('Indicator Data'!N70)&lt;LOG(AX$195),0,10-(LOG(AX$194)-LOG('Indicator Data'!N70))/(LOG(AX$194)-LOG(AX$195))*10))),1)</f>
        <v>6.9</v>
      </c>
      <c r="AY67" s="61">
        <f t="shared" ref="AY67:AY98" si="90">ROUND((10-GEOMEAN(((10-AW67)/10*9+1),((10-AX67)/10*9+1)))/9*10,1)</f>
        <v>4.8</v>
      </c>
      <c r="AZ67" s="59">
        <f>'Indicator Data'!O70</f>
        <v>0</v>
      </c>
      <c r="BA67" s="59">
        <f>'Indicator Data'!P70</f>
        <v>0</v>
      </c>
      <c r="BB67" s="61">
        <f t="shared" ref="BB67:BB98" si="91">ROUND(IF(AZ67=5,10,IF(BA67=5,9,IF(AZ67=4,8,IF(BA67=4,7,0)))),1)</f>
        <v>0</v>
      </c>
      <c r="BC67" s="62">
        <f t="shared" ref="BC67:BC98" si="92">ROUND(IF(BB67&gt;5,BB67,AY67/10*7),1)</f>
        <v>3.4</v>
      </c>
      <c r="BD67" s="62">
        <v>3.2</v>
      </c>
      <c r="BE67" s="16"/>
      <c r="BF67" s="108"/>
    </row>
    <row r="68" spans="1:58" s="4" customFormat="1" x14ac:dyDescent="0.25">
      <c r="A68" s="131" t="s">
        <v>125</v>
      </c>
      <c r="B68" s="63" t="s">
        <v>124</v>
      </c>
      <c r="C68" s="59">
        <f>ROUND(IF('Indicator Data'!C71=0,0.1,IF(LOG('Indicator Data'!C71)&gt;C$194,10,IF(LOG('Indicator Data'!C71)&lt;C$195,0,10-(C$194-LOG('Indicator Data'!C71))/(C$194-C$195)*10))),1)</f>
        <v>0.7</v>
      </c>
      <c r="D68" s="59">
        <f>ROUND(IF('Indicator Data'!D71=0,0.1,IF(LOG('Indicator Data'!D71)&gt;D$194,10,IF(LOG('Indicator Data'!D71)&lt;D$195,0,10-(D$194-LOG('Indicator Data'!D71))/(D$194-D$195)*10))),1)</f>
        <v>0.1</v>
      </c>
      <c r="E68" s="59">
        <f t="shared" si="62"/>
        <v>0.4</v>
      </c>
      <c r="F68" s="59">
        <f>ROUND(IF('Indicator Data'!E71="No data",0.1,IF('Indicator Data'!E71=0,0,IF(LOG('Indicator Data'!E71)&gt;F$194,10,IF(LOG('Indicator Data'!E71)&lt;F$195,0,10-(F$194-LOG('Indicator Data'!E71))/(F$194-F$195)*10)))),1)</f>
        <v>0.1</v>
      </c>
      <c r="G68" s="59">
        <f>ROUND(IF('Indicator Data'!F71=0,0,IF(LOG('Indicator Data'!F71)&gt;G$194,10,IF(LOG('Indicator Data'!F71)&lt;G$195,0,10-(G$194-LOG('Indicator Data'!F71))/(G$194-G$195)*10))),1)</f>
        <v>0</v>
      </c>
      <c r="H68" s="59">
        <f>ROUND(IF('Indicator Data'!G71=0,0,IF(LOG('Indicator Data'!G71)&gt;H$194,10,IF(LOG('Indicator Data'!G71)&lt;H$195,0,10-(H$194-LOG('Indicator Data'!G71))/(H$194-H$195)*10))),1)</f>
        <v>2.1</v>
      </c>
      <c r="I68" s="59">
        <f>ROUND(IF('Indicator Data'!H71=0,0,IF(LOG('Indicator Data'!H71)&gt;I$194,10,IF(LOG('Indicator Data'!H71)&lt;I$195,0,10-(I$194-LOG('Indicator Data'!H71))/(I$194-I$195)*10))),1)</f>
        <v>5.3</v>
      </c>
      <c r="J68" s="59">
        <f t="shared" si="63"/>
        <v>3.9</v>
      </c>
      <c r="K68" s="59">
        <f>ROUND(IF('Indicator Data'!I71=0,0,IF(LOG('Indicator Data'!I71)&gt;K$194,10,IF(LOG('Indicator Data'!I71)&lt;K$195,0,10-(K$194-LOG('Indicator Data'!I71))/(K$194-K$195)*10))),1)</f>
        <v>0</v>
      </c>
      <c r="L68" s="59">
        <f t="shared" si="64"/>
        <v>2.2000000000000002</v>
      </c>
      <c r="M68" s="59">
        <f>ROUND(IF('Indicator Data'!J71=0,0,IF(LOG('Indicator Data'!J71)&gt;M$194,10,IF(LOG('Indicator Data'!J71)&lt;M$195,0,10-(M$194-LOG('Indicator Data'!J71))/(M$194-M$195)*10))),1)</f>
        <v>0</v>
      </c>
      <c r="N68" s="60">
        <f>'Indicator Data'!C71/'Indicator Data'!$BD71</f>
        <v>1.7518007214817821E-4</v>
      </c>
      <c r="O68" s="60">
        <f>'Indicator Data'!D71/'Indicator Data'!$BD71</f>
        <v>0</v>
      </c>
      <c r="P68" s="60">
        <f>IF(F68=0.1,0,'Indicator Data'!E71/'Indicator Data'!$BD71)</f>
        <v>0</v>
      </c>
      <c r="Q68" s="60">
        <f>'Indicator Data'!F71/'Indicator Data'!$BD71</f>
        <v>0</v>
      </c>
      <c r="R68" s="60">
        <f>'Indicator Data'!G71/'Indicator Data'!$BD71</f>
        <v>6.442643391521197E-3</v>
      </c>
      <c r="S68" s="60">
        <f>'Indicator Data'!H71/'Indicator Data'!$BD71</f>
        <v>5.0393901609612336E-4</v>
      </c>
      <c r="T68" s="60">
        <f>'Indicator Data'!I71/'Indicator Data'!$BD71</f>
        <v>0</v>
      </c>
      <c r="U68" s="60">
        <f>'Indicator Data'!J71/'Indicator Data'!$BD71</f>
        <v>0</v>
      </c>
      <c r="V68" s="59">
        <f t="shared" si="65"/>
        <v>0.9</v>
      </c>
      <c r="W68" s="59">
        <f t="shared" si="66"/>
        <v>0</v>
      </c>
      <c r="X68" s="59">
        <f t="shared" si="67"/>
        <v>0.5</v>
      </c>
      <c r="Y68" s="59">
        <f t="shared" si="68"/>
        <v>0.1</v>
      </c>
      <c r="Z68" s="59">
        <f t="shared" si="69"/>
        <v>0</v>
      </c>
      <c r="AA68" s="59">
        <f t="shared" si="70"/>
        <v>3.6</v>
      </c>
      <c r="AB68" s="59">
        <f t="shared" si="71"/>
        <v>1</v>
      </c>
      <c r="AC68" s="59">
        <f t="shared" si="72"/>
        <v>2.4</v>
      </c>
      <c r="AD68" s="59">
        <f t="shared" si="73"/>
        <v>0</v>
      </c>
      <c r="AE68" s="59">
        <f t="shared" si="74"/>
        <v>1.3</v>
      </c>
      <c r="AF68" s="59">
        <f t="shared" si="75"/>
        <v>0</v>
      </c>
      <c r="AG68" s="59">
        <f>ROUND(IF('Indicator Data'!K71=0,0,IF('Indicator Data'!K71&gt;AG$194,10,IF('Indicator Data'!K71&lt;AG$195,0,10-(AG$194-'Indicator Data'!K71)/(AG$194-AG$195)*10))),1)</f>
        <v>1</v>
      </c>
      <c r="AH68" s="59">
        <f t="shared" si="76"/>
        <v>0.8</v>
      </c>
      <c r="AI68" s="59">
        <f t="shared" si="77"/>
        <v>0.1</v>
      </c>
      <c r="AJ68" s="59">
        <f t="shared" si="78"/>
        <v>2.9</v>
      </c>
      <c r="AK68" s="59">
        <f t="shared" si="79"/>
        <v>3.2</v>
      </c>
      <c r="AL68" s="59">
        <f t="shared" si="80"/>
        <v>3.1</v>
      </c>
      <c r="AM68" s="59">
        <f t="shared" si="81"/>
        <v>0</v>
      </c>
      <c r="AN68" s="59">
        <f t="shared" si="82"/>
        <v>0</v>
      </c>
      <c r="AO68" s="61">
        <f t="shared" si="83"/>
        <v>0.5</v>
      </c>
      <c r="AP68" s="193">
        <f t="shared" si="84"/>
        <v>0.1</v>
      </c>
      <c r="AQ68" s="193">
        <f t="shared" si="85"/>
        <v>0</v>
      </c>
      <c r="AR68" s="61">
        <f t="shared" si="86"/>
        <v>1.8</v>
      </c>
      <c r="AS68" s="59">
        <f t="shared" si="87"/>
        <v>0.5</v>
      </c>
      <c r="AT68" s="59" t="str">
        <f>IF('Indicator Data'!L71="No data","x",IF('Indicator Data'!BE71&lt;1000,"x",ROUND((IF('Indicator Data'!L71&gt;AT$194,10,IF('Indicator Data'!L71&lt;AT$195,0,10-(AT$194-'Indicator Data'!L71)/(AT$194-AT$195)*10))),1)))</f>
        <v>x</v>
      </c>
      <c r="AU68" s="61">
        <f t="shared" si="88"/>
        <v>0.5</v>
      </c>
      <c r="AV68" s="62">
        <f t="shared" si="89"/>
        <v>0.6</v>
      </c>
      <c r="AW68" s="59">
        <f>ROUND(IF('Indicator Data'!M71=0,0,IF('Indicator Data'!M71&gt;AW$194,10,IF('Indicator Data'!M71&lt;AW$195,0,10-(AW$194-'Indicator Data'!M71)/(AW$194-AW$195)*10))),1)</f>
        <v>0.1</v>
      </c>
      <c r="AX68" s="59">
        <f>ROUND(IF('Indicator Data'!N71=0,0,IF(LOG('Indicator Data'!N71)&gt;LOG(AX$194),10,IF(LOG('Indicator Data'!N71)&lt;LOG(AX$195),0,10-(LOG(AX$194)-LOG('Indicator Data'!N71))/(LOG(AX$194)-LOG(AX$195))*10))),1)</f>
        <v>0</v>
      </c>
      <c r="AY68" s="61">
        <f t="shared" si="90"/>
        <v>0.1</v>
      </c>
      <c r="AZ68" s="59">
        <f>'Indicator Data'!O71</f>
        <v>0</v>
      </c>
      <c r="BA68" s="59">
        <f>'Indicator Data'!P71</f>
        <v>0</v>
      </c>
      <c r="BB68" s="61">
        <f t="shared" si="91"/>
        <v>0</v>
      </c>
      <c r="BC68" s="62">
        <f t="shared" si="92"/>
        <v>0.1</v>
      </c>
      <c r="BD68" s="62">
        <v>2.8</v>
      </c>
      <c r="BE68" s="16"/>
      <c r="BF68" s="108"/>
    </row>
    <row r="69" spans="1:58" s="4" customFormat="1" x14ac:dyDescent="0.25">
      <c r="A69" s="131" t="s">
        <v>127</v>
      </c>
      <c r="B69" s="63" t="s">
        <v>126</v>
      </c>
      <c r="C69" s="59">
        <f>ROUND(IF('Indicator Data'!C72=0,0.1,IF(LOG('Indicator Data'!C72)&gt;C$194,10,IF(LOG('Indicator Data'!C72)&lt;C$195,0,10-(C$194-LOG('Indicator Data'!C72))/(C$194-C$195)*10))),1)</f>
        <v>8.8000000000000007</v>
      </c>
      <c r="D69" s="59">
        <f>ROUND(IF('Indicator Data'!D72=0,0.1,IF(LOG('Indicator Data'!D72)&gt;D$194,10,IF(LOG('Indicator Data'!D72)&lt;D$195,0,10-(D$194-LOG('Indicator Data'!D72))/(D$194-D$195)*10))),1)</f>
        <v>10</v>
      </c>
      <c r="E69" s="59">
        <f t="shared" si="62"/>
        <v>9.5</v>
      </c>
      <c r="F69" s="59">
        <f>ROUND(IF('Indicator Data'!E72="No data",0.1,IF('Indicator Data'!E72=0,0,IF(LOG('Indicator Data'!E72)&gt;F$194,10,IF(LOG('Indicator Data'!E72)&lt;F$195,0,10-(F$194-LOG('Indicator Data'!E72))/(F$194-F$195)*10)))),1)</f>
        <v>6.9</v>
      </c>
      <c r="G69" s="59">
        <f>ROUND(IF('Indicator Data'!F72=0,0,IF(LOG('Indicator Data'!F72)&gt;G$194,10,IF(LOG('Indicator Data'!F72)&lt;G$195,0,10-(G$194-LOG('Indicator Data'!F72))/(G$194-G$195)*10))),1)</f>
        <v>7</v>
      </c>
      <c r="H69" s="59">
        <f>ROUND(IF('Indicator Data'!G72=0,0,IF(LOG('Indicator Data'!G72)&gt;H$194,10,IF(LOG('Indicator Data'!G72)&lt;H$195,0,10-(H$194-LOG('Indicator Data'!G72))/(H$194-H$195)*10))),1)</f>
        <v>7.6</v>
      </c>
      <c r="I69" s="59">
        <f>ROUND(IF('Indicator Data'!H72=0,0,IF(LOG('Indicator Data'!H72)&gt;I$194,10,IF(LOG('Indicator Data'!H72)&lt;I$195,0,10-(I$194-LOG('Indicator Data'!H72))/(I$194-I$195)*10))),1)</f>
        <v>8.5</v>
      </c>
      <c r="J69" s="59">
        <f t="shared" si="63"/>
        <v>8.1</v>
      </c>
      <c r="K69" s="59">
        <f>ROUND(IF('Indicator Data'!I72=0,0,IF(LOG('Indicator Data'!I72)&gt;K$194,10,IF(LOG('Indicator Data'!I72)&lt;K$195,0,10-(K$194-LOG('Indicator Data'!I72))/(K$194-K$195)*10))),1)</f>
        <v>4.3</v>
      </c>
      <c r="L69" s="59">
        <f t="shared" si="64"/>
        <v>6.6</v>
      </c>
      <c r="M69" s="59">
        <f>ROUND(IF('Indicator Data'!J72=0,0,IF(LOG('Indicator Data'!J72)&gt;M$194,10,IF(LOG('Indicator Data'!J72)&lt;M$195,0,10-(M$194-LOG('Indicator Data'!J72))/(M$194-M$195)*10))),1)</f>
        <v>10</v>
      </c>
      <c r="N69" s="60">
        <f>'Indicator Data'!C72/'Indicator Data'!$BD72</f>
        <v>2.0711395003598504E-3</v>
      </c>
      <c r="O69" s="60">
        <f>'Indicator Data'!D72/'Indicator Data'!$BD72</f>
        <v>9.810996275228833E-4</v>
      </c>
      <c r="P69" s="60">
        <f>IF(F69=0.1,0,'Indicator Data'!E72/'Indicator Data'!$BD72)</f>
        <v>3.5340566842194786E-3</v>
      </c>
      <c r="Q69" s="60">
        <f>'Indicator Data'!F72/'Indicator Data'!$BD72</f>
        <v>9.8655102576318892E-6</v>
      </c>
      <c r="R69" s="60">
        <f>'Indicator Data'!G72/'Indicator Data'!$BD72</f>
        <v>6.6972683542992611E-3</v>
      </c>
      <c r="S69" s="60">
        <f>'Indicator Data'!H72/'Indicator Data'!$BD72</f>
        <v>5.0807083275343523E-4</v>
      </c>
      <c r="T69" s="60">
        <f>'Indicator Data'!I72/'Indicator Data'!$BD72</f>
        <v>8.3127147310831087E-5</v>
      </c>
      <c r="U69" s="60">
        <f>'Indicator Data'!J72/'Indicator Data'!$BD72</f>
        <v>7.908768085152864E-3</v>
      </c>
      <c r="V69" s="59">
        <f t="shared" si="65"/>
        <v>10</v>
      </c>
      <c r="W69" s="59">
        <f t="shared" si="66"/>
        <v>9.8000000000000007</v>
      </c>
      <c r="X69" s="59">
        <f t="shared" si="67"/>
        <v>9.9</v>
      </c>
      <c r="Y69" s="59">
        <f t="shared" si="68"/>
        <v>2.4</v>
      </c>
      <c r="Z69" s="59">
        <f t="shared" si="69"/>
        <v>7.8</v>
      </c>
      <c r="AA69" s="59">
        <f t="shared" si="70"/>
        <v>3.7</v>
      </c>
      <c r="AB69" s="59">
        <f t="shared" si="71"/>
        <v>1</v>
      </c>
      <c r="AC69" s="59">
        <f t="shared" si="72"/>
        <v>2.5</v>
      </c>
      <c r="AD69" s="59">
        <f t="shared" si="73"/>
        <v>0.1</v>
      </c>
      <c r="AE69" s="59">
        <f t="shared" si="74"/>
        <v>1.4</v>
      </c>
      <c r="AF69" s="59">
        <f t="shared" si="75"/>
        <v>2.6</v>
      </c>
      <c r="AG69" s="59">
        <f>ROUND(IF('Indicator Data'!K72=0,0,IF('Indicator Data'!K72&gt;AG$194,10,IF('Indicator Data'!K72&lt;AG$195,0,10-(AG$194-'Indicator Data'!K72)/(AG$194-AG$195)*10))),1)</f>
        <v>6.1</v>
      </c>
      <c r="AH69" s="59">
        <f t="shared" si="76"/>
        <v>9.4</v>
      </c>
      <c r="AI69" s="59">
        <f t="shared" si="77"/>
        <v>9.9</v>
      </c>
      <c r="AJ69" s="59">
        <f t="shared" si="78"/>
        <v>5.7</v>
      </c>
      <c r="AK69" s="59">
        <f t="shared" si="79"/>
        <v>4.8</v>
      </c>
      <c r="AL69" s="59">
        <f t="shared" si="80"/>
        <v>5.3</v>
      </c>
      <c r="AM69" s="59">
        <f t="shared" si="81"/>
        <v>2.2000000000000002</v>
      </c>
      <c r="AN69" s="59">
        <f t="shared" si="82"/>
        <v>8</v>
      </c>
      <c r="AO69" s="61">
        <f t="shared" si="83"/>
        <v>9.6999999999999993</v>
      </c>
      <c r="AP69" s="193">
        <f t="shared" si="84"/>
        <v>5.0999999999999996</v>
      </c>
      <c r="AQ69" s="193">
        <f t="shared" si="85"/>
        <v>7.4</v>
      </c>
      <c r="AR69" s="61">
        <f t="shared" si="86"/>
        <v>4.5</v>
      </c>
      <c r="AS69" s="59">
        <f t="shared" si="87"/>
        <v>7.1</v>
      </c>
      <c r="AT69" s="59">
        <f>IF('Indicator Data'!L72="No data","x",IF('Indicator Data'!BE72&lt;1000,"x",ROUND((IF('Indicator Data'!L72&gt;AT$194,10,IF('Indicator Data'!L72&lt;AT$195,0,10-(AT$194-'Indicator Data'!L72)/(AT$194-AT$195)*10))),1)))</f>
        <v>0</v>
      </c>
      <c r="AU69" s="61">
        <f t="shared" si="88"/>
        <v>3.6</v>
      </c>
      <c r="AV69" s="62">
        <f t="shared" si="89"/>
        <v>6.8</v>
      </c>
      <c r="AW69" s="59">
        <f>ROUND(IF('Indicator Data'!M72=0,0,IF('Indicator Data'!M72&gt;AW$194,10,IF('Indicator Data'!M72&lt;AW$195,0,10-(AW$194-'Indicator Data'!M72)/(AW$194-AW$195)*10))),1)</f>
        <v>5.8</v>
      </c>
      <c r="AX69" s="59">
        <f>ROUND(IF('Indicator Data'!N72=0,0,IF(LOG('Indicator Data'!N72)&gt;LOG(AX$194),10,IF(LOG('Indicator Data'!N72)&lt;LOG(AX$195),0,10-(LOG(AX$194)-LOG('Indicator Data'!N72))/(LOG(AX$194)-LOG(AX$195))*10))),1)</f>
        <v>6.6</v>
      </c>
      <c r="AY69" s="61">
        <f t="shared" si="90"/>
        <v>6.2</v>
      </c>
      <c r="AZ69" s="59">
        <f>'Indicator Data'!O72</f>
        <v>0</v>
      </c>
      <c r="BA69" s="59">
        <f>'Indicator Data'!P72</f>
        <v>0</v>
      </c>
      <c r="BB69" s="61">
        <f t="shared" si="91"/>
        <v>0</v>
      </c>
      <c r="BC69" s="62">
        <f t="shared" si="92"/>
        <v>4.3</v>
      </c>
      <c r="BD69" s="62">
        <v>4.2</v>
      </c>
      <c r="BE69" s="16"/>
      <c r="BF69" s="108"/>
    </row>
    <row r="70" spans="1:58" s="4" customFormat="1" x14ac:dyDescent="0.25">
      <c r="A70" s="131" t="s">
        <v>129</v>
      </c>
      <c r="B70" s="63" t="s">
        <v>128</v>
      </c>
      <c r="C70" s="59">
        <f>ROUND(IF('Indicator Data'!C73=0,0.1,IF(LOG('Indicator Data'!C73)&gt;C$194,10,IF(LOG('Indicator Data'!C73)&lt;C$195,0,10-(C$194-LOG('Indicator Data'!C73))/(C$194-C$195)*10))),1)</f>
        <v>0.1</v>
      </c>
      <c r="D70" s="59">
        <f>ROUND(IF('Indicator Data'!D73=0,0.1,IF(LOG('Indicator Data'!D73)&gt;D$194,10,IF(LOG('Indicator Data'!D73)&lt;D$195,0,10-(D$194-LOG('Indicator Data'!D73))/(D$194-D$195)*10))),1)</f>
        <v>0.1</v>
      </c>
      <c r="E70" s="59">
        <f t="shared" si="62"/>
        <v>0.1</v>
      </c>
      <c r="F70" s="59">
        <f>ROUND(IF('Indicator Data'!E73="No data",0.1,IF('Indicator Data'!E73=0,0,IF(LOG('Indicator Data'!E73)&gt;F$194,10,IF(LOG('Indicator Data'!E73)&lt;F$195,0,10-(F$194-LOG('Indicator Data'!E73))/(F$194-F$195)*10)))),1)</f>
        <v>6.8</v>
      </c>
      <c r="G70" s="59">
        <f>ROUND(IF('Indicator Data'!F73=0,0,IF(LOG('Indicator Data'!F73)&gt;G$194,10,IF(LOG('Indicator Data'!F73)&lt;G$195,0,10-(G$194-LOG('Indicator Data'!F73))/(G$194-G$195)*10))),1)</f>
        <v>5</v>
      </c>
      <c r="H70" s="59">
        <f>ROUND(IF('Indicator Data'!G73=0,0,IF(LOG('Indicator Data'!G73)&gt;H$194,10,IF(LOG('Indicator Data'!G73)&lt;H$195,0,10-(H$194-LOG('Indicator Data'!G73))/(H$194-H$195)*10))),1)</f>
        <v>0</v>
      </c>
      <c r="I70" s="59">
        <f>ROUND(IF('Indicator Data'!H73=0,0,IF(LOG('Indicator Data'!H73)&gt;I$194,10,IF(LOG('Indicator Data'!H73)&lt;I$195,0,10-(I$194-LOG('Indicator Data'!H73))/(I$194-I$195)*10))),1)</f>
        <v>0</v>
      </c>
      <c r="J70" s="59">
        <f t="shared" si="63"/>
        <v>0</v>
      </c>
      <c r="K70" s="59">
        <f>ROUND(IF('Indicator Data'!I73=0,0,IF(LOG('Indicator Data'!I73)&gt;K$194,10,IF(LOG('Indicator Data'!I73)&lt;K$195,0,10-(K$194-LOG('Indicator Data'!I73))/(K$194-K$195)*10))),1)</f>
        <v>0</v>
      </c>
      <c r="L70" s="59">
        <f t="shared" si="64"/>
        <v>0</v>
      </c>
      <c r="M70" s="59">
        <f>ROUND(IF('Indicator Data'!J73=0,0,IF(LOG('Indicator Data'!J73)&gt;M$194,10,IF(LOG('Indicator Data'!J73)&lt;M$195,0,10-(M$194-LOG('Indicator Data'!J73))/(M$194-M$195)*10))),1)</f>
        <v>0</v>
      </c>
      <c r="N70" s="60">
        <f>'Indicator Data'!C73/'Indicator Data'!$BD73</f>
        <v>0</v>
      </c>
      <c r="O70" s="60">
        <f>'Indicator Data'!D73/'Indicator Data'!$BD73</f>
        <v>0</v>
      </c>
      <c r="P70" s="60">
        <f>IF(F70=0.1,0,'Indicator Data'!E73/'Indicator Data'!$BD73)</f>
        <v>4.2822311132895878E-3</v>
      </c>
      <c r="Q70" s="60">
        <f>'Indicator Data'!F73/'Indicator Data'!$BD73</f>
        <v>8.143192374252623E-7</v>
      </c>
      <c r="R70" s="60">
        <f>'Indicator Data'!G73/'Indicator Data'!$BD73</f>
        <v>0</v>
      </c>
      <c r="S70" s="60">
        <f>'Indicator Data'!H73/'Indicator Data'!$BD73</f>
        <v>0</v>
      </c>
      <c r="T70" s="60">
        <f>'Indicator Data'!I73/'Indicator Data'!$BD73</f>
        <v>0</v>
      </c>
      <c r="U70" s="60">
        <f>'Indicator Data'!J73/'Indicator Data'!$BD73</f>
        <v>0</v>
      </c>
      <c r="V70" s="59">
        <f t="shared" si="65"/>
        <v>0</v>
      </c>
      <c r="W70" s="59">
        <f t="shared" si="66"/>
        <v>0</v>
      </c>
      <c r="X70" s="59">
        <f t="shared" si="67"/>
        <v>0</v>
      </c>
      <c r="Y70" s="59">
        <f t="shared" si="68"/>
        <v>2.9</v>
      </c>
      <c r="Z70" s="59">
        <f t="shared" si="69"/>
        <v>5.4</v>
      </c>
      <c r="AA70" s="59">
        <f t="shared" si="70"/>
        <v>0</v>
      </c>
      <c r="AB70" s="59">
        <f t="shared" si="71"/>
        <v>0</v>
      </c>
      <c r="AC70" s="59">
        <f t="shared" si="72"/>
        <v>0</v>
      </c>
      <c r="AD70" s="59">
        <f t="shared" si="73"/>
        <v>0</v>
      </c>
      <c r="AE70" s="59">
        <f t="shared" si="74"/>
        <v>0</v>
      </c>
      <c r="AF70" s="59">
        <f t="shared" si="75"/>
        <v>0</v>
      </c>
      <c r="AG70" s="59">
        <f>ROUND(IF('Indicator Data'!K73=0,0,IF('Indicator Data'!K73&gt;AG$194,10,IF('Indicator Data'!K73&lt;AG$195,0,10-(AG$194-'Indicator Data'!K73)/(AG$194-AG$195)*10))),1)</f>
        <v>1</v>
      </c>
      <c r="AH70" s="59">
        <f t="shared" si="76"/>
        <v>0.1</v>
      </c>
      <c r="AI70" s="59">
        <f t="shared" si="77"/>
        <v>0.1</v>
      </c>
      <c r="AJ70" s="59">
        <f t="shared" si="78"/>
        <v>0</v>
      </c>
      <c r="AK70" s="59">
        <f t="shared" si="79"/>
        <v>0</v>
      </c>
      <c r="AL70" s="59">
        <f t="shared" si="80"/>
        <v>0</v>
      </c>
      <c r="AM70" s="59">
        <f t="shared" si="81"/>
        <v>0</v>
      </c>
      <c r="AN70" s="59">
        <f t="shared" si="82"/>
        <v>0</v>
      </c>
      <c r="AO70" s="61">
        <f t="shared" si="83"/>
        <v>0.1</v>
      </c>
      <c r="AP70" s="193">
        <f t="shared" si="84"/>
        <v>5.2</v>
      </c>
      <c r="AQ70" s="193">
        <f t="shared" si="85"/>
        <v>5.2</v>
      </c>
      <c r="AR70" s="61">
        <f t="shared" si="86"/>
        <v>0</v>
      </c>
      <c r="AS70" s="59">
        <f t="shared" si="87"/>
        <v>0.5</v>
      </c>
      <c r="AT70" s="59">
        <f>IF('Indicator Data'!L73="No data","x",IF('Indicator Data'!BE73&lt;1000,"x",ROUND((IF('Indicator Data'!L73&gt;AT$194,10,IF('Indicator Data'!L73&lt;AT$195,0,10-(AT$194-'Indicator Data'!L73)/(AT$194-AT$195)*10))),1)))</f>
        <v>1</v>
      </c>
      <c r="AU70" s="61">
        <f t="shared" si="88"/>
        <v>0.8</v>
      </c>
      <c r="AV70" s="62">
        <f t="shared" si="89"/>
        <v>2.6</v>
      </c>
      <c r="AW70" s="59">
        <f>ROUND(IF('Indicator Data'!M73=0,0,IF('Indicator Data'!M73&gt;AW$194,10,IF('Indicator Data'!M73&lt;AW$195,0,10-(AW$194-'Indicator Data'!M73)/(AW$194-AW$195)*10))),1)</f>
        <v>8.3000000000000007</v>
      </c>
      <c r="AX70" s="59">
        <f>ROUND(IF('Indicator Data'!N73=0,0,IF(LOG('Indicator Data'!N73)&gt;LOG(AX$194),10,IF(LOG('Indicator Data'!N73)&lt;LOG(AX$195),0,10-(LOG(AX$194)-LOG('Indicator Data'!N73))/(LOG(AX$194)-LOG(AX$195))*10))),1)</f>
        <v>5.6</v>
      </c>
      <c r="AY70" s="61">
        <f t="shared" si="90"/>
        <v>7.2</v>
      </c>
      <c r="AZ70" s="59">
        <f>'Indicator Data'!O73</f>
        <v>0</v>
      </c>
      <c r="BA70" s="59">
        <f>'Indicator Data'!P73</f>
        <v>0</v>
      </c>
      <c r="BB70" s="61">
        <f t="shared" si="91"/>
        <v>0</v>
      </c>
      <c r="BC70" s="62">
        <f t="shared" si="92"/>
        <v>5</v>
      </c>
      <c r="BD70" s="62">
        <v>7.5</v>
      </c>
      <c r="BE70" s="16"/>
      <c r="BF70" s="108"/>
    </row>
    <row r="71" spans="1:58" s="4" customFormat="1" x14ac:dyDescent="0.25">
      <c r="A71" s="131" t="s">
        <v>372</v>
      </c>
      <c r="B71" s="63" t="s">
        <v>130</v>
      </c>
      <c r="C71" s="59">
        <f>ROUND(IF('Indicator Data'!C74=0,0.1,IF(LOG('Indicator Data'!C74)&gt;C$194,10,IF(LOG('Indicator Data'!C74)&lt;C$195,0,10-(C$194-LOG('Indicator Data'!C74))/(C$194-C$195)*10))),1)</f>
        <v>0.1</v>
      </c>
      <c r="D71" s="59">
        <f>ROUND(IF('Indicator Data'!D74=0,0.1,IF(LOG('Indicator Data'!D74)&gt;D$194,10,IF(LOG('Indicator Data'!D74)&lt;D$195,0,10-(D$194-LOG('Indicator Data'!D74))/(D$194-D$195)*10))),1)</f>
        <v>0.1</v>
      </c>
      <c r="E71" s="59">
        <f t="shared" si="62"/>
        <v>0.1</v>
      </c>
      <c r="F71" s="59">
        <f>ROUND(IF('Indicator Data'!E74="No data",0.1,IF('Indicator Data'!E74=0,0,IF(LOG('Indicator Data'!E74)&gt;F$194,10,IF(LOG('Indicator Data'!E74)&lt;F$195,0,10-(F$194-LOG('Indicator Data'!E74))/(F$194-F$195)*10)))),1)</f>
        <v>4.4000000000000004</v>
      </c>
      <c r="G71" s="59">
        <f>ROUND(IF('Indicator Data'!F74=0,0,IF(LOG('Indicator Data'!F74)&gt;G$194,10,IF(LOG('Indicator Data'!F74)&lt;G$195,0,10-(G$194-LOG('Indicator Data'!F74))/(G$194-G$195)*10))),1)</f>
        <v>1</v>
      </c>
      <c r="H71" s="59">
        <f>ROUND(IF('Indicator Data'!G74=0,0,IF(LOG('Indicator Data'!G74)&gt;H$194,10,IF(LOG('Indicator Data'!G74)&lt;H$195,0,10-(H$194-LOG('Indicator Data'!G74))/(H$194-H$195)*10))),1)</f>
        <v>0</v>
      </c>
      <c r="I71" s="59">
        <f>ROUND(IF('Indicator Data'!H74=0,0,IF(LOG('Indicator Data'!H74)&gt;I$194,10,IF(LOG('Indicator Data'!H74)&lt;I$195,0,10-(I$194-LOG('Indicator Data'!H74))/(I$194-I$195)*10))),1)</f>
        <v>0</v>
      </c>
      <c r="J71" s="59">
        <f t="shared" si="63"/>
        <v>0</v>
      </c>
      <c r="K71" s="59">
        <f>ROUND(IF('Indicator Data'!I74=0,0,IF(LOG('Indicator Data'!I74)&gt;K$194,10,IF(LOG('Indicator Data'!I74)&lt;K$195,0,10-(K$194-LOG('Indicator Data'!I74))/(K$194-K$195)*10))),1)</f>
        <v>0</v>
      </c>
      <c r="L71" s="59">
        <f t="shared" si="64"/>
        <v>0</v>
      </c>
      <c r="M71" s="59">
        <f>ROUND(IF('Indicator Data'!J74=0,0,IF(LOG('Indicator Data'!J74)&gt;M$194,10,IF(LOG('Indicator Data'!J74)&lt;M$195,0,10-(M$194-LOG('Indicator Data'!J74))/(M$194-M$195)*10))),1)</f>
        <v>6.5</v>
      </c>
      <c r="N71" s="60">
        <f>'Indicator Data'!C74/'Indicator Data'!$BD74</f>
        <v>0</v>
      </c>
      <c r="O71" s="60">
        <f>'Indicator Data'!D74/'Indicator Data'!$BD74</f>
        <v>0</v>
      </c>
      <c r="P71" s="60">
        <f>IF(F71=0.1,0,'Indicator Data'!E74/'Indicator Data'!$BD74)</f>
        <v>3.0934635072695561E-3</v>
      </c>
      <c r="Q71" s="60">
        <f>'Indicator Data'!F74/'Indicator Data'!$BD74</f>
        <v>2.28013400673291E-8</v>
      </c>
      <c r="R71" s="60">
        <f>'Indicator Data'!G74/'Indicator Data'!$BD74</f>
        <v>0</v>
      </c>
      <c r="S71" s="60">
        <f>'Indicator Data'!H74/'Indicator Data'!$BD74</f>
        <v>0</v>
      </c>
      <c r="T71" s="60">
        <f>'Indicator Data'!I74/'Indicator Data'!$BD74</f>
        <v>0</v>
      </c>
      <c r="U71" s="60">
        <f>'Indicator Data'!J74/'Indicator Data'!$BD74</f>
        <v>2.1715561968884858E-3</v>
      </c>
      <c r="V71" s="59">
        <f t="shared" si="65"/>
        <v>0</v>
      </c>
      <c r="W71" s="59">
        <f t="shared" si="66"/>
        <v>0</v>
      </c>
      <c r="X71" s="59">
        <f t="shared" si="67"/>
        <v>0</v>
      </c>
      <c r="Y71" s="59">
        <f t="shared" si="68"/>
        <v>2.1</v>
      </c>
      <c r="Z71" s="59">
        <f t="shared" si="69"/>
        <v>1.9</v>
      </c>
      <c r="AA71" s="59">
        <f t="shared" si="70"/>
        <v>0</v>
      </c>
      <c r="AB71" s="59">
        <f t="shared" si="71"/>
        <v>0</v>
      </c>
      <c r="AC71" s="59">
        <f t="shared" si="72"/>
        <v>0</v>
      </c>
      <c r="AD71" s="59">
        <f t="shared" si="73"/>
        <v>0</v>
      </c>
      <c r="AE71" s="59">
        <f t="shared" si="74"/>
        <v>0</v>
      </c>
      <c r="AF71" s="59">
        <f t="shared" si="75"/>
        <v>0.7</v>
      </c>
      <c r="AG71" s="59">
        <f>ROUND(IF('Indicator Data'!K74=0,0,IF('Indicator Data'!K74&gt;AG$194,10,IF('Indicator Data'!K74&lt;AG$195,0,10-(AG$194-'Indicator Data'!K74)/(AG$194-AG$195)*10))),1)</f>
        <v>2</v>
      </c>
      <c r="AH71" s="59">
        <f t="shared" si="76"/>
        <v>0.1</v>
      </c>
      <c r="AI71" s="59">
        <f t="shared" si="77"/>
        <v>0.1</v>
      </c>
      <c r="AJ71" s="59">
        <f t="shared" si="78"/>
        <v>0</v>
      </c>
      <c r="AK71" s="59">
        <f t="shared" si="79"/>
        <v>0</v>
      </c>
      <c r="AL71" s="59">
        <f t="shared" si="80"/>
        <v>0</v>
      </c>
      <c r="AM71" s="59">
        <f t="shared" si="81"/>
        <v>0</v>
      </c>
      <c r="AN71" s="59">
        <f t="shared" si="82"/>
        <v>4.2</v>
      </c>
      <c r="AO71" s="61">
        <f t="shared" si="83"/>
        <v>0.1</v>
      </c>
      <c r="AP71" s="193">
        <f t="shared" si="84"/>
        <v>3.3</v>
      </c>
      <c r="AQ71" s="193">
        <f t="shared" si="85"/>
        <v>1.5</v>
      </c>
      <c r="AR71" s="61">
        <f t="shared" si="86"/>
        <v>0</v>
      </c>
      <c r="AS71" s="59">
        <f t="shared" si="87"/>
        <v>3.1</v>
      </c>
      <c r="AT71" s="59">
        <f>IF('Indicator Data'!L74="No data","x",IF('Indicator Data'!BE74&lt;1000,"x",ROUND((IF('Indicator Data'!L74&gt;AT$194,10,IF('Indicator Data'!L74&lt;AT$195,0,10-(AT$194-'Indicator Data'!L74)/(AT$194-AT$195)*10))),1)))</f>
        <v>1</v>
      </c>
      <c r="AU71" s="61">
        <f t="shared" si="88"/>
        <v>2.1</v>
      </c>
      <c r="AV71" s="62">
        <f t="shared" si="89"/>
        <v>1.5</v>
      </c>
      <c r="AW71" s="59">
        <f>ROUND(IF('Indicator Data'!M74=0,0,IF('Indicator Data'!M74&gt;AW$194,10,IF('Indicator Data'!M74&lt;AW$195,0,10-(AW$194-'Indicator Data'!M74)/(AW$194-AW$195)*10))),1)</f>
        <v>4.2</v>
      </c>
      <c r="AX71" s="59">
        <f>ROUND(IF('Indicator Data'!N74=0,0,IF(LOG('Indicator Data'!N74)&gt;LOG(AX$194),10,IF(LOG('Indicator Data'!N74)&lt;LOG(AX$195),0,10-(LOG(AX$194)-LOG('Indicator Data'!N74))/(LOG(AX$194)-LOG(AX$195))*10))),1)</f>
        <v>7.9</v>
      </c>
      <c r="AY71" s="61">
        <f t="shared" si="90"/>
        <v>6.4</v>
      </c>
      <c r="AZ71" s="59">
        <f>'Indicator Data'!O74</f>
        <v>0</v>
      </c>
      <c r="BA71" s="59">
        <f>'Indicator Data'!P74</f>
        <v>0</v>
      </c>
      <c r="BB71" s="61">
        <f t="shared" si="91"/>
        <v>0</v>
      </c>
      <c r="BC71" s="62">
        <f t="shared" si="92"/>
        <v>4.5</v>
      </c>
      <c r="BD71" s="62">
        <v>6.3</v>
      </c>
      <c r="BE71" s="16"/>
      <c r="BF71" s="108"/>
    </row>
    <row r="72" spans="1:58" s="4" customFormat="1" x14ac:dyDescent="0.25">
      <c r="A72" s="131" t="s">
        <v>132</v>
      </c>
      <c r="B72" s="63" t="s">
        <v>131</v>
      </c>
      <c r="C72" s="59">
        <f>ROUND(IF('Indicator Data'!C75=0,0.1,IF(LOG('Indicator Data'!C75)&gt;C$194,10,IF(LOG('Indicator Data'!C75)&lt;C$195,0,10-(C$194-LOG('Indicator Data'!C75))/(C$194-C$195)*10))),1)</f>
        <v>0.1</v>
      </c>
      <c r="D72" s="59">
        <f>ROUND(IF('Indicator Data'!D75=0,0.1,IF(LOG('Indicator Data'!D75)&gt;D$194,10,IF(LOG('Indicator Data'!D75)&lt;D$195,0,10-(D$194-LOG('Indicator Data'!D75))/(D$194-D$195)*10))),1)</f>
        <v>0.1</v>
      </c>
      <c r="E72" s="59">
        <f t="shared" si="62"/>
        <v>0.1</v>
      </c>
      <c r="F72" s="59">
        <f>ROUND(IF('Indicator Data'!E75="No data",0.1,IF('Indicator Data'!E75=0,0,IF(LOG('Indicator Data'!E75)&gt;F$194,10,IF(LOG('Indicator Data'!E75)&lt;F$195,0,10-(F$194-LOG('Indicator Data'!E75))/(F$194-F$195)*10)))),1)</f>
        <v>4.4000000000000004</v>
      </c>
      <c r="G72" s="59">
        <f>ROUND(IF('Indicator Data'!F75=0,0,IF(LOG('Indicator Data'!F75)&gt;G$194,10,IF(LOG('Indicator Data'!F75)&lt;G$195,0,10-(G$194-LOG('Indicator Data'!F75))/(G$194-G$195)*10))),1)</f>
        <v>4.9000000000000004</v>
      </c>
      <c r="H72" s="59">
        <f>ROUND(IF('Indicator Data'!G75=0,0,IF(LOG('Indicator Data'!G75)&gt;H$194,10,IF(LOG('Indicator Data'!G75)&lt;H$195,0,10-(H$194-LOG('Indicator Data'!G75))/(H$194-H$195)*10))),1)</f>
        <v>0</v>
      </c>
      <c r="I72" s="59">
        <f>ROUND(IF('Indicator Data'!H75=0,0,IF(LOG('Indicator Data'!H75)&gt;I$194,10,IF(LOG('Indicator Data'!H75)&lt;I$195,0,10-(I$194-LOG('Indicator Data'!H75))/(I$194-I$195)*10))),1)</f>
        <v>0</v>
      </c>
      <c r="J72" s="59">
        <f t="shared" si="63"/>
        <v>0</v>
      </c>
      <c r="K72" s="59">
        <f>ROUND(IF('Indicator Data'!I75=0,0,IF(LOG('Indicator Data'!I75)&gt;K$194,10,IF(LOG('Indicator Data'!I75)&lt;K$195,0,10-(K$194-LOG('Indicator Data'!I75))/(K$194-K$195)*10))),1)</f>
        <v>0</v>
      </c>
      <c r="L72" s="59">
        <f t="shared" si="64"/>
        <v>0</v>
      </c>
      <c r="M72" s="59">
        <f>ROUND(IF('Indicator Data'!J75=0,0,IF(LOG('Indicator Data'!J75)&gt;M$194,10,IF(LOG('Indicator Data'!J75)&lt;M$195,0,10-(M$194-LOG('Indicator Data'!J75))/(M$194-M$195)*10))),1)</f>
        <v>8.1999999999999993</v>
      </c>
      <c r="N72" s="60">
        <f>'Indicator Data'!C75/'Indicator Data'!$BD75</f>
        <v>0</v>
      </c>
      <c r="O72" s="60">
        <f>'Indicator Data'!D75/'Indicator Data'!$BD75</f>
        <v>0</v>
      </c>
      <c r="P72" s="60">
        <f>IF(F72=0.1,0,'Indicator Data'!E75/'Indicator Data'!$BD75)</f>
        <v>8.1912151528310603E-3</v>
      </c>
      <c r="Q72" s="60">
        <f>'Indicator Data'!F75/'Indicator Data'!$BD75</f>
        <v>1.2684521619834986E-5</v>
      </c>
      <c r="R72" s="60">
        <f>'Indicator Data'!G75/'Indicator Data'!$BD75</f>
        <v>0</v>
      </c>
      <c r="S72" s="60">
        <f>'Indicator Data'!H75/'Indicator Data'!$BD75</f>
        <v>0</v>
      </c>
      <c r="T72" s="60">
        <f>'Indicator Data'!I75/'Indicator Data'!$BD75</f>
        <v>0</v>
      </c>
      <c r="U72" s="60">
        <f>'Indicator Data'!J75/'Indicator Data'!$BD75</f>
        <v>2.5446489075988194E-2</v>
      </c>
      <c r="V72" s="59">
        <f t="shared" si="65"/>
        <v>0</v>
      </c>
      <c r="W72" s="59">
        <f t="shared" si="66"/>
        <v>0</v>
      </c>
      <c r="X72" s="59">
        <f t="shared" si="67"/>
        <v>0</v>
      </c>
      <c r="Y72" s="59">
        <f t="shared" si="68"/>
        <v>5.5</v>
      </c>
      <c r="Z72" s="59">
        <f t="shared" si="69"/>
        <v>8</v>
      </c>
      <c r="AA72" s="59">
        <f t="shared" si="70"/>
        <v>0</v>
      </c>
      <c r="AB72" s="59">
        <f t="shared" si="71"/>
        <v>0</v>
      </c>
      <c r="AC72" s="59">
        <f t="shared" si="72"/>
        <v>0</v>
      </c>
      <c r="AD72" s="59">
        <f t="shared" si="73"/>
        <v>0</v>
      </c>
      <c r="AE72" s="59">
        <f t="shared" si="74"/>
        <v>0</v>
      </c>
      <c r="AF72" s="59">
        <f t="shared" si="75"/>
        <v>8.5</v>
      </c>
      <c r="AG72" s="59">
        <f>ROUND(IF('Indicator Data'!K75=0,0,IF('Indicator Data'!K75&gt;AG$194,10,IF('Indicator Data'!K75&lt;AG$195,0,10-(AG$194-'Indicator Data'!K75)/(AG$194-AG$195)*10))),1)</f>
        <v>3</v>
      </c>
      <c r="AH72" s="59">
        <f t="shared" si="76"/>
        <v>0.1</v>
      </c>
      <c r="AI72" s="59">
        <f t="shared" si="77"/>
        <v>0.1</v>
      </c>
      <c r="AJ72" s="59">
        <f t="shared" si="78"/>
        <v>0</v>
      </c>
      <c r="AK72" s="59">
        <f t="shared" si="79"/>
        <v>0</v>
      </c>
      <c r="AL72" s="59">
        <f t="shared" si="80"/>
        <v>0</v>
      </c>
      <c r="AM72" s="59">
        <f t="shared" si="81"/>
        <v>0</v>
      </c>
      <c r="AN72" s="59">
        <f t="shared" si="82"/>
        <v>8.4</v>
      </c>
      <c r="AO72" s="61">
        <f t="shared" si="83"/>
        <v>0.1</v>
      </c>
      <c r="AP72" s="193">
        <f t="shared" si="84"/>
        <v>5</v>
      </c>
      <c r="AQ72" s="193">
        <f t="shared" si="85"/>
        <v>6.7</v>
      </c>
      <c r="AR72" s="61">
        <f t="shared" si="86"/>
        <v>0</v>
      </c>
      <c r="AS72" s="59">
        <f t="shared" si="87"/>
        <v>5.7</v>
      </c>
      <c r="AT72" s="59">
        <f>IF('Indicator Data'!L75="No data","x",IF('Indicator Data'!BE75&lt;1000,"x",ROUND((IF('Indicator Data'!L75&gt;AT$194,10,IF('Indicator Data'!L75&lt;AT$195,0,10-(AT$194-'Indicator Data'!L75)/(AT$194-AT$195)*10))),1)))</f>
        <v>3</v>
      </c>
      <c r="AU72" s="61">
        <f t="shared" si="88"/>
        <v>4.4000000000000004</v>
      </c>
      <c r="AV72" s="62">
        <f t="shared" si="89"/>
        <v>3.7</v>
      </c>
      <c r="AW72" s="59">
        <f>ROUND(IF('Indicator Data'!M75=0,0,IF('Indicator Data'!M75&gt;AW$194,10,IF('Indicator Data'!M75&lt;AW$195,0,10-(AW$194-'Indicator Data'!M75)/(AW$194-AW$195)*10))),1)</f>
        <v>0.5</v>
      </c>
      <c r="AX72" s="59">
        <f>ROUND(IF('Indicator Data'!N75=0,0,IF(LOG('Indicator Data'!N75)&gt;LOG(AX$194),10,IF(LOG('Indicator Data'!N75)&lt;LOG(AX$195),0,10-(LOG(AX$194)-LOG('Indicator Data'!N75))/(LOG(AX$194)-LOG(AX$195))*10))),1)</f>
        <v>0</v>
      </c>
      <c r="AY72" s="61">
        <f t="shared" si="90"/>
        <v>0.3</v>
      </c>
      <c r="AZ72" s="59">
        <f>'Indicator Data'!O75</f>
        <v>0</v>
      </c>
      <c r="BA72" s="59">
        <f>'Indicator Data'!P75</f>
        <v>0</v>
      </c>
      <c r="BB72" s="61">
        <f t="shared" si="91"/>
        <v>0</v>
      </c>
      <c r="BC72" s="62">
        <f t="shared" si="92"/>
        <v>0.2</v>
      </c>
      <c r="BD72" s="62">
        <v>4.3</v>
      </c>
      <c r="BE72" s="16"/>
      <c r="BF72" s="108"/>
    </row>
    <row r="73" spans="1:58" s="4" customFormat="1" x14ac:dyDescent="0.25">
      <c r="A73" s="131" t="s">
        <v>134</v>
      </c>
      <c r="B73" s="63" t="s">
        <v>133</v>
      </c>
      <c r="C73" s="59">
        <f>ROUND(IF('Indicator Data'!C76=0,0.1,IF(LOG('Indicator Data'!C76)&gt;C$194,10,IF(LOG('Indicator Data'!C76)&lt;C$195,0,10-(C$194-LOG('Indicator Data'!C76))/(C$194-C$195)*10))),1)</f>
        <v>8.1999999999999993</v>
      </c>
      <c r="D73" s="59">
        <f>ROUND(IF('Indicator Data'!D76=0,0.1,IF(LOG('Indicator Data'!D76)&gt;D$194,10,IF(LOG('Indicator Data'!D76)&lt;D$195,0,10-(D$194-LOG('Indicator Data'!D76))/(D$194-D$195)*10))),1)</f>
        <v>0.1</v>
      </c>
      <c r="E73" s="59">
        <f t="shared" si="62"/>
        <v>5.4</v>
      </c>
      <c r="F73" s="59">
        <f>ROUND(IF('Indicator Data'!E76="No data",0.1,IF('Indicator Data'!E76=0,0,IF(LOG('Indicator Data'!E76)&gt;F$194,10,IF(LOG('Indicator Data'!E76)&lt;F$195,0,10-(F$194-LOG('Indicator Data'!E76))/(F$194-F$195)*10)))),1)</f>
        <v>6.1</v>
      </c>
      <c r="G73" s="59">
        <f>ROUND(IF('Indicator Data'!F76=0,0,IF(LOG('Indicator Data'!F76)&gt;G$194,10,IF(LOG('Indicator Data'!F76)&lt;G$195,0,10-(G$194-LOG('Indicator Data'!F76))/(G$194-G$195)*10))),1)</f>
        <v>5.9</v>
      </c>
      <c r="H73" s="59">
        <f>ROUND(IF('Indicator Data'!G76=0,0,IF(LOG('Indicator Data'!G76)&gt;H$194,10,IF(LOG('Indicator Data'!G76)&lt;H$195,0,10-(H$194-LOG('Indicator Data'!G76))/(H$194-H$195)*10))),1)</f>
        <v>8.3000000000000007</v>
      </c>
      <c r="I73" s="59">
        <f>ROUND(IF('Indicator Data'!H76=0,0,IF(LOG('Indicator Data'!H76)&gt;I$194,10,IF(LOG('Indicator Data'!H76)&lt;I$195,0,10-(I$194-LOG('Indicator Data'!H76))/(I$194-I$195)*10))),1)</f>
        <v>9.1</v>
      </c>
      <c r="J73" s="59">
        <f t="shared" si="63"/>
        <v>8.6999999999999993</v>
      </c>
      <c r="K73" s="59">
        <f>ROUND(IF('Indicator Data'!I76=0,0,IF(LOG('Indicator Data'!I76)&gt;K$194,10,IF(LOG('Indicator Data'!I76)&lt;K$195,0,10-(K$194-LOG('Indicator Data'!I76))/(K$194-K$195)*10))),1)</f>
        <v>6.8</v>
      </c>
      <c r="L73" s="59">
        <f t="shared" si="64"/>
        <v>7.9</v>
      </c>
      <c r="M73" s="59">
        <f>ROUND(IF('Indicator Data'!J76=0,0,IF(LOG('Indicator Data'!J76)&gt;M$194,10,IF(LOG('Indicator Data'!J76)&lt;M$195,0,10-(M$194-LOG('Indicator Data'!J76))/(M$194-M$195)*10))),1)</f>
        <v>10</v>
      </c>
      <c r="N73" s="60">
        <f>'Indicator Data'!C76/'Indicator Data'!$BD76</f>
        <v>1.766110266571105E-3</v>
      </c>
      <c r="O73" s="60">
        <f>'Indicator Data'!D76/'Indicator Data'!$BD76</f>
        <v>0</v>
      </c>
      <c r="P73" s="60">
        <f>IF(F73=0.1,0,'Indicator Data'!E76/'Indicator Data'!$BD76)</f>
        <v>2.6486430625314661E-3</v>
      </c>
      <c r="Q73" s="60">
        <f>'Indicator Data'!F76/'Indicator Data'!$BD76</f>
        <v>3.4319109467526551E-6</v>
      </c>
      <c r="R73" s="60">
        <f>'Indicator Data'!G76/'Indicator Data'!$BD76</f>
        <v>1.9065200969918008E-2</v>
      </c>
      <c r="S73" s="60">
        <f>'Indicator Data'!H76/'Indicator Data'!$BD76</f>
        <v>2.1391807242094412E-3</v>
      </c>
      <c r="T73" s="60">
        <f>'Indicator Data'!I76/'Indicator Data'!$BD76</f>
        <v>2.44895325124068E-3</v>
      </c>
      <c r="U73" s="60">
        <f>'Indicator Data'!J76/'Indicator Data'!$BD76</f>
        <v>1.5991453843110931E-2</v>
      </c>
      <c r="V73" s="59">
        <f t="shared" si="65"/>
        <v>8.8000000000000007</v>
      </c>
      <c r="W73" s="59">
        <f t="shared" si="66"/>
        <v>0</v>
      </c>
      <c r="X73" s="59">
        <f t="shared" si="67"/>
        <v>6</v>
      </c>
      <c r="Y73" s="59">
        <f t="shared" si="68"/>
        <v>1.8</v>
      </c>
      <c r="Z73" s="59">
        <f t="shared" si="69"/>
        <v>6.7</v>
      </c>
      <c r="AA73" s="59">
        <f t="shared" si="70"/>
        <v>10</v>
      </c>
      <c r="AB73" s="59">
        <f t="shared" si="71"/>
        <v>4.3</v>
      </c>
      <c r="AC73" s="59">
        <f t="shared" si="72"/>
        <v>8.4</v>
      </c>
      <c r="AD73" s="59">
        <f t="shared" si="73"/>
        <v>2.4</v>
      </c>
      <c r="AE73" s="59">
        <f t="shared" si="74"/>
        <v>6.3</v>
      </c>
      <c r="AF73" s="59">
        <f t="shared" si="75"/>
        <v>5.3</v>
      </c>
      <c r="AG73" s="59">
        <f>ROUND(IF('Indicator Data'!K76=0,0,IF('Indicator Data'!K76&gt;AG$194,10,IF('Indicator Data'!K76&lt;AG$195,0,10-(AG$194-'Indicator Data'!K76)/(AG$194-AG$195)*10))),1)</f>
        <v>5.0999999999999996</v>
      </c>
      <c r="AH73" s="59">
        <f t="shared" si="76"/>
        <v>8.5</v>
      </c>
      <c r="AI73" s="59">
        <f t="shared" si="77"/>
        <v>0.1</v>
      </c>
      <c r="AJ73" s="59">
        <f t="shared" si="78"/>
        <v>9.1999999999999993</v>
      </c>
      <c r="AK73" s="59">
        <f t="shared" si="79"/>
        <v>6.7</v>
      </c>
      <c r="AL73" s="59">
        <f t="shared" si="80"/>
        <v>8.1999999999999993</v>
      </c>
      <c r="AM73" s="59">
        <f t="shared" si="81"/>
        <v>4.5999999999999996</v>
      </c>
      <c r="AN73" s="59">
        <f t="shared" si="82"/>
        <v>8.6</v>
      </c>
      <c r="AO73" s="61">
        <f t="shared" si="83"/>
        <v>5.7</v>
      </c>
      <c r="AP73" s="193">
        <f t="shared" si="84"/>
        <v>4.3</v>
      </c>
      <c r="AQ73" s="193">
        <f t="shared" si="85"/>
        <v>6.3</v>
      </c>
      <c r="AR73" s="61">
        <f t="shared" si="86"/>
        <v>7.2</v>
      </c>
      <c r="AS73" s="59">
        <f t="shared" si="87"/>
        <v>6.9</v>
      </c>
      <c r="AT73" s="59">
        <f>IF('Indicator Data'!L76="No data","x",IF('Indicator Data'!BE76&lt;1000,"x",ROUND((IF('Indicator Data'!L76&gt;AT$194,10,IF('Indicator Data'!L76&lt;AT$195,0,10-(AT$194-'Indicator Data'!L76)/(AT$194-AT$195)*10))),1)))</f>
        <v>1</v>
      </c>
      <c r="AU73" s="61">
        <f t="shared" si="88"/>
        <v>4</v>
      </c>
      <c r="AV73" s="62">
        <f t="shared" si="89"/>
        <v>5.6</v>
      </c>
      <c r="AW73" s="59">
        <f>ROUND(IF('Indicator Data'!M76=0,0,IF('Indicator Data'!M76&gt;AW$194,10,IF('Indicator Data'!M76&lt;AW$195,0,10-(AW$194-'Indicator Data'!M76)/(AW$194-AW$195)*10))),1)</f>
        <v>7.6</v>
      </c>
      <c r="AX73" s="59">
        <f>ROUND(IF('Indicator Data'!N76=0,0,IF(LOG('Indicator Data'!N76)&gt;LOG(AX$194),10,IF(LOG('Indicator Data'!N76)&lt;LOG(AX$195),0,10-(LOG(AX$194)-LOG('Indicator Data'!N76))/(LOG(AX$194)-LOG(AX$195))*10))),1)</f>
        <v>6.4</v>
      </c>
      <c r="AY73" s="61">
        <f t="shared" si="90"/>
        <v>7</v>
      </c>
      <c r="AZ73" s="59">
        <f>'Indicator Data'!O76</f>
        <v>0</v>
      </c>
      <c r="BA73" s="59">
        <f>'Indicator Data'!P76</f>
        <v>0</v>
      </c>
      <c r="BB73" s="61">
        <f t="shared" si="91"/>
        <v>0</v>
      </c>
      <c r="BC73" s="62">
        <f t="shared" si="92"/>
        <v>4.9000000000000004</v>
      </c>
      <c r="BD73" s="62">
        <v>5.5</v>
      </c>
      <c r="BE73" s="16"/>
      <c r="BF73" s="108"/>
    </row>
    <row r="74" spans="1:58" s="4" customFormat="1" x14ac:dyDescent="0.25">
      <c r="A74" s="131" t="s">
        <v>136</v>
      </c>
      <c r="B74" s="63" t="s">
        <v>135</v>
      </c>
      <c r="C74" s="59">
        <f>ROUND(IF('Indicator Data'!C77=0,0.1,IF(LOG('Indicator Data'!C77)&gt;C$194,10,IF(LOG('Indicator Data'!C77)&lt;C$195,0,10-(C$194-LOG('Indicator Data'!C77))/(C$194-C$195)*10))),1)</f>
        <v>8.1</v>
      </c>
      <c r="D74" s="59">
        <f>ROUND(IF('Indicator Data'!D77=0,0.1,IF(LOG('Indicator Data'!D77)&gt;D$194,10,IF(LOG('Indicator Data'!D77)&lt;D$195,0,10-(D$194-LOG('Indicator Data'!D77))/(D$194-D$195)*10))),1)</f>
        <v>0.1</v>
      </c>
      <c r="E74" s="59">
        <f t="shared" si="62"/>
        <v>5.4</v>
      </c>
      <c r="F74" s="59">
        <f>ROUND(IF('Indicator Data'!E77="No data",0.1,IF('Indicator Data'!E77=0,0,IF(LOG('Indicator Data'!E77)&gt;F$194,10,IF(LOG('Indicator Data'!E77)&lt;F$195,0,10-(F$194-LOG('Indicator Data'!E77))/(F$194-F$195)*10)))),1)</f>
        <v>6.5</v>
      </c>
      <c r="G74" s="59">
        <f>ROUND(IF('Indicator Data'!F77=0,0,IF(LOG('Indicator Data'!F77)&gt;G$194,10,IF(LOG('Indicator Data'!F77)&lt;G$195,0,10-(G$194-LOG('Indicator Data'!F77))/(G$194-G$195)*10))),1)</f>
        <v>6.4</v>
      </c>
      <c r="H74" s="59">
        <f>ROUND(IF('Indicator Data'!G77=0,0,IF(LOG('Indicator Data'!G77)&gt;H$194,10,IF(LOG('Indicator Data'!G77)&lt;H$195,0,10-(H$194-LOG('Indicator Data'!G77))/(H$194-H$195)*10))),1)</f>
        <v>6.8</v>
      </c>
      <c r="I74" s="59">
        <f>ROUND(IF('Indicator Data'!H77=0,0,IF(LOG('Indicator Data'!H77)&gt;I$194,10,IF(LOG('Indicator Data'!H77)&lt;I$195,0,10-(I$194-LOG('Indicator Data'!H77))/(I$194-I$195)*10))),1)</f>
        <v>8</v>
      </c>
      <c r="J74" s="59">
        <f t="shared" si="63"/>
        <v>7.4</v>
      </c>
      <c r="K74" s="59">
        <f>ROUND(IF('Indicator Data'!I77=0,0,IF(LOG('Indicator Data'!I77)&gt;K$194,10,IF(LOG('Indicator Data'!I77)&lt;K$195,0,10-(K$194-LOG('Indicator Data'!I77))/(K$194-K$195)*10))),1)</f>
        <v>5</v>
      </c>
      <c r="L74" s="59">
        <f t="shared" si="64"/>
        <v>6.3</v>
      </c>
      <c r="M74" s="59">
        <f>ROUND(IF('Indicator Data'!J77=0,0,IF(LOG('Indicator Data'!J77)&gt;M$194,10,IF(LOG('Indicator Data'!J77)&lt;M$195,0,10-(M$194-LOG('Indicator Data'!J77))/(M$194-M$195)*10))),1)</f>
        <v>8.9</v>
      </c>
      <c r="N74" s="60">
        <f>'Indicator Data'!C77/'Indicator Data'!$BD77</f>
        <v>2.1396855766997926E-3</v>
      </c>
      <c r="O74" s="60">
        <f>'Indicator Data'!D77/'Indicator Data'!$BD77</f>
        <v>0</v>
      </c>
      <c r="P74" s="60">
        <f>IF(F74=0.1,0,'Indicator Data'!E77/'Indicator Data'!$BD77)</f>
        <v>4.9391219606453899E-3</v>
      </c>
      <c r="Q74" s="60">
        <f>'Indicator Data'!F77/'Indicator Data'!$BD77</f>
        <v>8.4529322727126327E-6</v>
      </c>
      <c r="R74" s="60">
        <f>'Indicator Data'!G77/'Indicator Data'!$BD77</f>
        <v>6.9549399375221409E-3</v>
      </c>
      <c r="S74" s="60">
        <f>'Indicator Data'!H77/'Indicator Data'!$BD77</f>
        <v>5.0505845222376089E-4</v>
      </c>
      <c r="T74" s="60">
        <f>'Indicator Data'!I77/'Indicator Data'!$BD77</f>
        <v>4.1640501111075333E-4</v>
      </c>
      <c r="U74" s="60">
        <f>'Indicator Data'!J77/'Indicator Data'!$BD77</f>
        <v>4.5177288976200446E-3</v>
      </c>
      <c r="V74" s="59">
        <f t="shared" si="65"/>
        <v>10</v>
      </c>
      <c r="W74" s="59">
        <f t="shared" si="66"/>
        <v>0</v>
      </c>
      <c r="X74" s="59">
        <f t="shared" si="67"/>
        <v>7.6</v>
      </c>
      <c r="Y74" s="59">
        <f t="shared" si="68"/>
        <v>3.3</v>
      </c>
      <c r="Z74" s="59">
        <f t="shared" si="69"/>
        <v>7.6</v>
      </c>
      <c r="AA74" s="59">
        <f t="shared" si="70"/>
        <v>3.9</v>
      </c>
      <c r="AB74" s="59">
        <f t="shared" si="71"/>
        <v>1</v>
      </c>
      <c r="AC74" s="59">
        <f t="shared" si="72"/>
        <v>2.6</v>
      </c>
      <c r="AD74" s="59">
        <f t="shared" si="73"/>
        <v>0.4</v>
      </c>
      <c r="AE74" s="59">
        <f t="shared" si="74"/>
        <v>1.6</v>
      </c>
      <c r="AF74" s="59">
        <f t="shared" si="75"/>
        <v>1.5</v>
      </c>
      <c r="AG74" s="59">
        <f>ROUND(IF('Indicator Data'!K77=0,0,IF('Indicator Data'!K77&gt;AG$194,10,IF('Indicator Data'!K77&lt;AG$195,0,10-(AG$194-'Indicator Data'!K77)/(AG$194-AG$195)*10))),1)</f>
        <v>9.1</v>
      </c>
      <c r="AH74" s="59">
        <f t="shared" si="76"/>
        <v>9.1</v>
      </c>
      <c r="AI74" s="59">
        <f t="shared" si="77"/>
        <v>0.1</v>
      </c>
      <c r="AJ74" s="59">
        <f t="shared" si="78"/>
        <v>5.4</v>
      </c>
      <c r="AK74" s="59">
        <f t="shared" si="79"/>
        <v>4.5</v>
      </c>
      <c r="AL74" s="59">
        <f t="shared" si="80"/>
        <v>5</v>
      </c>
      <c r="AM74" s="59">
        <f t="shared" si="81"/>
        <v>2.7</v>
      </c>
      <c r="AN74" s="59">
        <f t="shared" si="82"/>
        <v>6.5</v>
      </c>
      <c r="AO74" s="61">
        <f t="shared" si="83"/>
        <v>6.6</v>
      </c>
      <c r="AP74" s="193">
        <f t="shared" si="84"/>
        <v>5.0999999999999996</v>
      </c>
      <c r="AQ74" s="193">
        <f t="shared" si="85"/>
        <v>7</v>
      </c>
      <c r="AR74" s="61">
        <f t="shared" si="86"/>
        <v>4.3</v>
      </c>
      <c r="AS74" s="59">
        <f t="shared" si="87"/>
        <v>7.8</v>
      </c>
      <c r="AT74" s="59">
        <f>IF('Indicator Data'!L77="No data","x",IF('Indicator Data'!BE77&lt;1000,"x",ROUND((IF('Indicator Data'!L77&gt;AT$194,10,IF('Indicator Data'!L77&lt;AT$195,0,10-(AT$194-'Indicator Data'!L77)/(AT$194-AT$195)*10))),1)))</f>
        <v>1</v>
      </c>
      <c r="AU74" s="61">
        <f t="shared" si="88"/>
        <v>4.4000000000000004</v>
      </c>
      <c r="AV74" s="62">
        <f t="shared" si="89"/>
        <v>5.6</v>
      </c>
      <c r="AW74" s="59">
        <f>ROUND(IF('Indicator Data'!M77=0,0,IF('Indicator Data'!M77&gt;AW$194,10,IF('Indicator Data'!M77&lt;AW$195,0,10-(AW$194-'Indicator Data'!M77)/(AW$194-AW$195)*10))),1)</f>
        <v>5.5</v>
      </c>
      <c r="AX74" s="59">
        <f>ROUND(IF('Indicator Data'!N77=0,0,IF(LOG('Indicator Data'!N77)&gt;LOG(AX$194),10,IF(LOG('Indicator Data'!N77)&lt;LOG(AX$195),0,10-(LOG(AX$194)-LOG('Indicator Data'!N77))/(LOG(AX$194)-LOG(AX$195))*10))),1)</f>
        <v>4.4000000000000004</v>
      </c>
      <c r="AY74" s="61">
        <f t="shared" si="90"/>
        <v>5</v>
      </c>
      <c r="AZ74" s="59">
        <f>'Indicator Data'!O77</f>
        <v>0</v>
      </c>
      <c r="BA74" s="59">
        <f>'Indicator Data'!P77</f>
        <v>0</v>
      </c>
      <c r="BB74" s="61">
        <f t="shared" si="91"/>
        <v>0</v>
      </c>
      <c r="BC74" s="62">
        <f t="shared" si="92"/>
        <v>3.5</v>
      </c>
      <c r="BD74" s="62">
        <v>4.5</v>
      </c>
      <c r="BE74" s="16"/>
      <c r="BF74" s="108"/>
    </row>
    <row r="75" spans="1:58" s="4" customFormat="1" x14ac:dyDescent="0.25">
      <c r="A75" s="131" t="s">
        <v>138</v>
      </c>
      <c r="B75" s="63" t="s">
        <v>137</v>
      </c>
      <c r="C75" s="59">
        <f>ROUND(IF('Indicator Data'!C78=0,0.1,IF(LOG('Indicator Data'!C78)&gt;C$194,10,IF(LOG('Indicator Data'!C78)&lt;C$195,0,10-(C$194-LOG('Indicator Data'!C78))/(C$194-C$195)*10))),1)</f>
        <v>7.4</v>
      </c>
      <c r="D75" s="59">
        <f>ROUND(IF('Indicator Data'!D78=0,0.1,IF(LOG('Indicator Data'!D78)&gt;D$194,10,IF(LOG('Indicator Data'!D78)&lt;D$195,0,10-(D$194-LOG('Indicator Data'!D78))/(D$194-D$195)*10))),1)</f>
        <v>0.1</v>
      </c>
      <c r="E75" s="59">
        <f t="shared" si="62"/>
        <v>4.7</v>
      </c>
      <c r="F75" s="59">
        <f>ROUND(IF('Indicator Data'!E78="No data",0.1,IF('Indicator Data'!E78=0,0,IF(LOG('Indicator Data'!E78)&gt;F$194,10,IF(LOG('Indicator Data'!E78)&lt;F$195,0,10-(F$194-LOG('Indicator Data'!E78))/(F$194-F$195)*10)))),1)</f>
        <v>7.6</v>
      </c>
      <c r="G75" s="59">
        <f>ROUND(IF('Indicator Data'!F78=0,0,IF(LOG('Indicator Data'!F78)&gt;G$194,10,IF(LOG('Indicator Data'!F78)&lt;G$195,0,10-(G$194-LOG('Indicator Data'!F78))/(G$194-G$195)*10))),1)</f>
        <v>0</v>
      </c>
      <c r="H75" s="59">
        <f>ROUND(IF('Indicator Data'!G78=0,0,IF(LOG('Indicator Data'!G78)&gt;H$194,10,IF(LOG('Indicator Data'!G78)&lt;H$195,0,10-(H$194-LOG('Indicator Data'!G78))/(H$194-H$195)*10))),1)</f>
        <v>0</v>
      </c>
      <c r="I75" s="59">
        <f>ROUND(IF('Indicator Data'!H78=0,0,IF(LOG('Indicator Data'!H78)&gt;I$194,10,IF(LOG('Indicator Data'!H78)&lt;I$195,0,10-(I$194-LOG('Indicator Data'!H78))/(I$194-I$195)*10))),1)</f>
        <v>0</v>
      </c>
      <c r="J75" s="59">
        <f t="shared" si="63"/>
        <v>0</v>
      </c>
      <c r="K75" s="59">
        <f>ROUND(IF('Indicator Data'!I78=0,0,IF(LOG('Indicator Data'!I78)&gt;K$194,10,IF(LOG('Indicator Data'!I78)&lt;K$195,0,10-(K$194-LOG('Indicator Data'!I78))/(K$194-K$195)*10))),1)</f>
        <v>0</v>
      </c>
      <c r="L75" s="59">
        <f t="shared" si="64"/>
        <v>0</v>
      </c>
      <c r="M75" s="59">
        <f>ROUND(IF('Indicator Data'!J78=0,0,IF(LOG('Indicator Data'!J78)&gt;M$194,10,IF(LOG('Indicator Data'!J78)&lt;M$195,0,10-(M$194-LOG('Indicator Data'!J78))/(M$194-M$195)*10))),1)</f>
        <v>0</v>
      </c>
      <c r="N75" s="60">
        <f>'Indicator Data'!C78/'Indicator Data'!$BD78</f>
        <v>9.6220584237249255E-4</v>
      </c>
      <c r="O75" s="60">
        <f>'Indicator Data'!D78/'Indicator Data'!$BD78</f>
        <v>0</v>
      </c>
      <c r="P75" s="60">
        <f>IF(F75=0.1,0,'Indicator Data'!E78/'Indicator Data'!$BD78)</f>
        <v>1.1008073569709821E-2</v>
      </c>
      <c r="Q75" s="60">
        <f>'Indicator Data'!F78/'Indicator Data'!$BD78</f>
        <v>0</v>
      </c>
      <c r="R75" s="60">
        <f>'Indicator Data'!G78/'Indicator Data'!$BD78</f>
        <v>0</v>
      </c>
      <c r="S75" s="60">
        <f>'Indicator Data'!H78/'Indicator Data'!$BD78</f>
        <v>0</v>
      </c>
      <c r="T75" s="60">
        <f>'Indicator Data'!I78/'Indicator Data'!$BD78</f>
        <v>0</v>
      </c>
      <c r="U75" s="60">
        <f>'Indicator Data'!J78/'Indicator Data'!$BD78</f>
        <v>0</v>
      </c>
      <c r="V75" s="59">
        <f t="shared" si="65"/>
        <v>4.8</v>
      </c>
      <c r="W75" s="59">
        <f t="shared" si="66"/>
        <v>0</v>
      </c>
      <c r="X75" s="59">
        <f t="shared" si="67"/>
        <v>2.7</v>
      </c>
      <c r="Y75" s="59">
        <f t="shared" si="68"/>
        <v>7.3</v>
      </c>
      <c r="Z75" s="59">
        <f t="shared" si="69"/>
        <v>0</v>
      </c>
      <c r="AA75" s="59">
        <f t="shared" si="70"/>
        <v>0</v>
      </c>
      <c r="AB75" s="59">
        <f t="shared" si="71"/>
        <v>0</v>
      </c>
      <c r="AC75" s="59">
        <f t="shared" si="72"/>
        <v>0</v>
      </c>
      <c r="AD75" s="59">
        <f t="shared" si="73"/>
        <v>0</v>
      </c>
      <c r="AE75" s="59">
        <f t="shared" si="74"/>
        <v>0</v>
      </c>
      <c r="AF75" s="59">
        <f t="shared" si="75"/>
        <v>0</v>
      </c>
      <c r="AG75" s="59">
        <f>ROUND(IF('Indicator Data'!K78=0,0,IF('Indicator Data'!K78&gt;AG$194,10,IF('Indicator Data'!K78&lt;AG$195,0,10-(AG$194-'Indicator Data'!K78)/(AG$194-AG$195)*10))),1)</f>
        <v>3</v>
      </c>
      <c r="AH75" s="59">
        <f t="shared" si="76"/>
        <v>6.1</v>
      </c>
      <c r="AI75" s="59">
        <f t="shared" si="77"/>
        <v>0.1</v>
      </c>
      <c r="AJ75" s="59">
        <f t="shared" si="78"/>
        <v>0</v>
      </c>
      <c r="AK75" s="59">
        <f t="shared" si="79"/>
        <v>0</v>
      </c>
      <c r="AL75" s="59">
        <f t="shared" si="80"/>
        <v>0</v>
      </c>
      <c r="AM75" s="59">
        <f t="shared" si="81"/>
        <v>0</v>
      </c>
      <c r="AN75" s="59">
        <f t="shared" si="82"/>
        <v>0</v>
      </c>
      <c r="AO75" s="61">
        <f t="shared" si="83"/>
        <v>3.8</v>
      </c>
      <c r="AP75" s="193">
        <f t="shared" si="84"/>
        <v>7.5</v>
      </c>
      <c r="AQ75" s="193">
        <f t="shared" si="85"/>
        <v>0</v>
      </c>
      <c r="AR75" s="61">
        <f t="shared" si="86"/>
        <v>0</v>
      </c>
      <c r="AS75" s="59">
        <f t="shared" si="87"/>
        <v>1.5</v>
      </c>
      <c r="AT75" s="59">
        <f>IF('Indicator Data'!L78="No data","x",IF('Indicator Data'!BE78&lt;1000,"x",ROUND((IF('Indicator Data'!L78&gt;AT$194,10,IF('Indicator Data'!L78&lt;AT$195,0,10-(AT$194-'Indicator Data'!L78)/(AT$194-AT$195)*10))),1)))</f>
        <v>6.1</v>
      </c>
      <c r="AU75" s="61">
        <f t="shared" si="88"/>
        <v>3.8</v>
      </c>
      <c r="AV75" s="62">
        <f t="shared" si="89"/>
        <v>3.6</v>
      </c>
      <c r="AW75" s="59">
        <f>ROUND(IF('Indicator Data'!M78=0,0,IF('Indicator Data'!M78&gt;AW$194,10,IF('Indicator Data'!M78&lt;AW$195,0,10-(AW$194-'Indicator Data'!M78)/(AW$194-AW$195)*10))),1)</f>
        <v>0.2</v>
      </c>
      <c r="AX75" s="59">
        <f>ROUND(IF('Indicator Data'!N78=0,0,IF(LOG('Indicator Data'!N78)&gt;LOG(AX$194),10,IF(LOG('Indicator Data'!N78)&lt;LOG(AX$195),0,10-(LOG(AX$194)-LOG('Indicator Data'!N78))/(LOG(AX$194)-LOG(AX$195))*10))),1)</f>
        <v>0</v>
      </c>
      <c r="AY75" s="61">
        <f t="shared" si="90"/>
        <v>0.1</v>
      </c>
      <c r="AZ75" s="59">
        <f>'Indicator Data'!O78</f>
        <v>0</v>
      </c>
      <c r="BA75" s="59">
        <f>'Indicator Data'!P78</f>
        <v>0</v>
      </c>
      <c r="BB75" s="61">
        <f t="shared" si="91"/>
        <v>0</v>
      </c>
      <c r="BC75" s="62">
        <f t="shared" si="92"/>
        <v>0.1</v>
      </c>
      <c r="BD75" s="62">
        <v>3.2</v>
      </c>
      <c r="BE75" s="16"/>
      <c r="BF75" s="108"/>
    </row>
    <row r="76" spans="1:58" s="4" customFormat="1" x14ac:dyDescent="0.25">
      <c r="A76" s="131" t="s">
        <v>140</v>
      </c>
      <c r="B76" s="63" t="s">
        <v>139</v>
      </c>
      <c r="C76" s="59">
        <f>ROUND(IF('Indicator Data'!C79=0,0.1,IF(LOG('Indicator Data'!C79)&gt;C$194,10,IF(LOG('Indicator Data'!C79)&lt;C$195,0,10-(C$194-LOG('Indicator Data'!C79))/(C$194-C$195)*10))),1)</f>
        <v>4.4000000000000004</v>
      </c>
      <c r="D76" s="59">
        <f>ROUND(IF('Indicator Data'!D79=0,0.1,IF(LOG('Indicator Data'!D79)&gt;D$194,10,IF(LOG('Indicator Data'!D79)&lt;D$195,0,10-(D$194-LOG('Indicator Data'!D79))/(D$194-D$195)*10))),1)</f>
        <v>4</v>
      </c>
      <c r="E76" s="59">
        <f t="shared" si="62"/>
        <v>4.2</v>
      </c>
      <c r="F76" s="59">
        <f>ROUND(IF('Indicator Data'!E79="No data",0.1,IF('Indicator Data'!E79=0,0,IF(LOG('Indicator Data'!E79)&gt;F$194,10,IF(LOG('Indicator Data'!E79)&lt;F$195,0,10-(F$194-LOG('Indicator Data'!E79))/(F$194-F$195)*10)))),1)</f>
        <v>0.1</v>
      </c>
      <c r="G76" s="59">
        <f>ROUND(IF('Indicator Data'!F79=0,0,IF(LOG('Indicator Data'!F79)&gt;G$194,10,IF(LOG('Indicator Data'!F79)&lt;G$195,0,10-(G$194-LOG('Indicator Data'!F79))/(G$194-G$195)*10))),1)</f>
        <v>0</v>
      </c>
      <c r="H76" s="59">
        <f>ROUND(IF('Indicator Data'!G79=0,0,IF(LOG('Indicator Data'!G79)&gt;H$194,10,IF(LOG('Indicator Data'!G79)&lt;H$195,0,10-(H$194-LOG('Indicator Data'!G79))/(H$194-H$195)*10))),1)</f>
        <v>0</v>
      </c>
      <c r="I76" s="59">
        <f>ROUND(IF('Indicator Data'!H79=0,0,IF(LOG('Indicator Data'!H79)&gt;I$194,10,IF(LOG('Indicator Data'!H79)&lt;I$195,0,10-(I$194-LOG('Indicator Data'!H79))/(I$194-I$195)*10))),1)</f>
        <v>0</v>
      </c>
      <c r="J76" s="59">
        <f t="shared" si="63"/>
        <v>0</v>
      </c>
      <c r="K76" s="59">
        <f>ROUND(IF('Indicator Data'!I79=0,0,IF(LOG('Indicator Data'!I79)&gt;K$194,10,IF(LOG('Indicator Data'!I79)&lt;K$195,0,10-(K$194-LOG('Indicator Data'!I79))/(K$194-K$195)*10))),1)</f>
        <v>0</v>
      </c>
      <c r="L76" s="59">
        <f t="shared" si="64"/>
        <v>0</v>
      </c>
      <c r="M76" s="59">
        <f>ROUND(IF('Indicator Data'!J79=0,0,IF(LOG('Indicator Data'!J79)&gt;M$194,10,IF(LOG('Indicator Data'!J79)&lt;M$195,0,10-(M$194-LOG('Indicator Data'!J79))/(M$194-M$195)*10))),1)</f>
        <v>0</v>
      </c>
      <c r="N76" s="60">
        <f>'Indicator Data'!C79/'Indicator Data'!$BD79</f>
        <v>1.7538249831746328E-3</v>
      </c>
      <c r="O76" s="60">
        <f>'Indicator Data'!D79/'Indicator Data'!$BD79</f>
        <v>4.8621757736605351E-4</v>
      </c>
      <c r="P76" s="60">
        <f>IF(F76=0.1,0,'Indicator Data'!E79/'Indicator Data'!$BD79)</f>
        <v>0</v>
      </c>
      <c r="Q76" s="60">
        <f>'Indicator Data'!F79/'Indicator Data'!$BD79</f>
        <v>0</v>
      </c>
      <c r="R76" s="60">
        <f>'Indicator Data'!G79/'Indicator Data'!$BD79</f>
        <v>0</v>
      </c>
      <c r="S76" s="60">
        <f>'Indicator Data'!H79/'Indicator Data'!$BD79</f>
        <v>0</v>
      </c>
      <c r="T76" s="60">
        <f>'Indicator Data'!I79/'Indicator Data'!$BD79</f>
        <v>0</v>
      </c>
      <c r="U76" s="60">
        <f>'Indicator Data'!J79/'Indicator Data'!$BD79</f>
        <v>0</v>
      </c>
      <c r="V76" s="59">
        <f t="shared" si="65"/>
        <v>8.8000000000000007</v>
      </c>
      <c r="W76" s="59">
        <f t="shared" si="66"/>
        <v>4.9000000000000004</v>
      </c>
      <c r="X76" s="59">
        <f t="shared" si="67"/>
        <v>7.3</v>
      </c>
      <c r="Y76" s="59">
        <f t="shared" si="68"/>
        <v>0.1</v>
      </c>
      <c r="Z76" s="59">
        <f t="shared" si="69"/>
        <v>0</v>
      </c>
      <c r="AA76" s="59">
        <f t="shared" si="70"/>
        <v>0</v>
      </c>
      <c r="AB76" s="59">
        <f t="shared" si="71"/>
        <v>0</v>
      </c>
      <c r="AC76" s="59">
        <f t="shared" si="72"/>
        <v>0</v>
      </c>
      <c r="AD76" s="59">
        <f t="shared" si="73"/>
        <v>0</v>
      </c>
      <c r="AE76" s="59">
        <f t="shared" si="74"/>
        <v>0</v>
      </c>
      <c r="AF76" s="59">
        <f t="shared" si="75"/>
        <v>0</v>
      </c>
      <c r="AG76" s="59">
        <f>ROUND(IF('Indicator Data'!K79=0,0,IF('Indicator Data'!K79&gt;AG$194,10,IF('Indicator Data'!K79&lt;AG$195,0,10-(AG$194-'Indicator Data'!K79)/(AG$194-AG$195)*10))),1)</f>
        <v>0</v>
      </c>
      <c r="AH76" s="59">
        <f t="shared" si="76"/>
        <v>6.6</v>
      </c>
      <c r="AI76" s="59">
        <f t="shared" si="77"/>
        <v>4.5</v>
      </c>
      <c r="AJ76" s="59">
        <f t="shared" si="78"/>
        <v>0</v>
      </c>
      <c r="AK76" s="59">
        <f t="shared" si="79"/>
        <v>0</v>
      </c>
      <c r="AL76" s="59">
        <f t="shared" si="80"/>
        <v>0</v>
      </c>
      <c r="AM76" s="59">
        <f t="shared" si="81"/>
        <v>0</v>
      </c>
      <c r="AN76" s="59">
        <f t="shared" si="82"/>
        <v>0</v>
      </c>
      <c r="AO76" s="61">
        <f t="shared" si="83"/>
        <v>6</v>
      </c>
      <c r="AP76" s="193">
        <f t="shared" si="84"/>
        <v>0.1</v>
      </c>
      <c r="AQ76" s="193">
        <f t="shared" si="85"/>
        <v>0</v>
      </c>
      <c r="AR76" s="61">
        <f t="shared" si="86"/>
        <v>0</v>
      </c>
      <c r="AS76" s="59">
        <f t="shared" si="87"/>
        <v>0</v>
      </c>
      <c r="AT76" s="59" t="str">
        <f>IF('Indicator Data'!L79="No data","x",IF('Indicator Data'!BE79&lt;1000,"x",ROUND((IF('Indicator Data'!L79&gt;AT$194,10,IF('Indicator Data'!L79&lt;AT$195,0,10-(AT$194-'Indicator Data'!L79)/(AT$194-AT$195)*10))),1)))</f>
        <v>x</v>
      </c>
      <c r="AU76" s="61">
        <f t="shared" si="88"/>
        <v>0</v>
      </c>
      <c r="AV76" s="62">
        <f t="shared" si="89"/>
        <v>1.6</v>
      </c>
      <c r="AW76" s="59">
        <f>ROUND(IF('Indicator Data'!M79=0,0,IF('Indicator Data'!M79&gt;AW$194,10,IF('Indicator Data'!M79&lt;AW$195,0,10-(AW$194-'Indicator Data'!M79)/(AW$194-AW$195)*10))),1)</f>
        <v>0</v>
      </c>
      <c r="AX76" s="59">
        <f>ROUND(IF('Indicator Data'!N79=0,0,IF(LOG('Indicator Data'!N79)&gt;LOG(AX$194),10,IF(LOG('Indicator Data'!N79)&lt;LOG(AX$195),0,10-(LOG(AX$194)-LOG('Indicator Data'!N79))/(LOG(AX$194)-LOG(AX$195))*10))),1)</f>
        <v>0</v>
      </c>
      <c r="AY76" s="61">
        <f t="shared" si="90"/>
        <v>0</v>
      </c>
      <c r="AZ76" s="59">
        <f>'Indicator Data'!O79</f>
        <v>0</v>
      </c>
      <c r="BA76" s="59">
        <f>'Indicator Data'!P79</f>
        <v>0</v>
      </c>
      <c r="BB76" s="61">
        <f t="shared" si="91"/>
        <v>0</v>
      </c>
      <c r="BC76" s="62">
        <f t="shared" si="92"/>
        <v>0</v>
      </c>
      <c r="BD76" s="62">
        <v>1.9</v>
      </c>
      <c r="BE76" s="16"/>
      <c r="BF76" s="108"/>
    </row>
    <row r="77" spans="1:58" s="4" customFormat="1" x14ac:dyDescent="0.25">
      <c r="A77" s="131" t="s">
        <v>142</v>
      </c>
      <c r="B77" s="63" t="s">
        <v>141</v>
      </c>
      <c r="C77" s="59">
        <f>ROUND(IF('Indicator Data'!C80=0,0.1,IF(LOG('Indicator Data'!C80)&gt;C$194,10,IF(LOG('Indicator Data'!C80)&lt;C$195,0,10-(C$194-LOG('Indicator Data'!C80))/(C$194-C$195)*10))),1)</f>
        <v>10</v>
      </c>
      <c r="D77" s="59">
        <f>ROUND(IF('Indicator Data'!D80=0,0.1,IF(LOG('Indicator Data'!D80)&gt;D$194,10,IF(LOG('Indicator Data'!D80)&lt;D$195,0,10-(D$194-LOG('Indicator Data'!D80))/(D$194-D$195)*10))),1)</f>
        <v>10</v>
      </c>
      <c r="E77" s="59">
        <f t="shared" si="62"/>
        <v>10</v>
      </c>
      <c r="F77" s="59">
        <f>ROUND(IF('Indicator Data'!E80="No data",0.1,IF('Indicator Data'!E80=0,0,IF(LOG('Indicator Data'!E80)&gt;F$194,10,IF(LOG('Indicator Data'!E80)&lt;F$195,0,10-(F$194-LOG('Indicator Data'!E80))/(F$194-F$195)*10)))),1)</f>
        <v>10</v>
      </c>
      <c r="G77" s="59">
        <f>ROUND(IF('Indicator Data'!F80=0,0,IF(LOG('Indicator Data'!F80)&gt;G$194,10,IF(LOG('Indicator Data'!F80)&lt;G$195,0,10-(G$194-LOG('Indicator Data'!F80))/(G$194-G$195)*10))),1)</f>
        <v>9.1999999999999993</v>
      </c>
      <c r="H77" s="59">
        <f>ROUND(IF('Indicator Data'!G80=0,0,IF(LOG('Indicator Data'!G80)&gt;H$194,10,IF(LOG('Indicator Data'!G80)&lt;H$195,0,10-(H$194-LOG('Indicator Data'!G80))/(H$194-H$195)*10))),1)</f>
        <v>10</v>
      </c>
      <c r="I77" s="59">
        <f>ROUND(IF('Indicator Data'!H80=0,0,IF(LOG('Indicator Data'!H80)&gt;I$194,10,IF(LOG('Indicator Data'!H80)&lt;I$195,0,10-(I$194-LOG('Indicator Data'!H80))/(I$194-I$195)*10))),1)</f>
        <v>9.3000000000000007</v>
      </c>
      <c r="J77" s="59">
        <f t="shared" si="63"/>
        <v>9.6999999999999993</v>
      </c>
      <c r="K77" s="59">
        <f>ROUND(IF('Indicator Data'!I80=0,0,IF(LOG('Indicator Data'!I80)&gt;K$194,10,IF(LOG('Indicator Data'!I80)&lt;K$195,0,10-(K$194-LOG('Indicator Data'!I80))/(K$194-K$195)*10))),1)</f>
        <v>9.6999999999999993</v>
      </c>
      <c r="L77" s="59">
        <f t="shared" si="64"/>
        <v>9.6999999999999993</v>
      </c>
      <c r="M77" s="59">
        <f>ROUND(IF('Indicator Data'!J80=0,0,IF(LOG('Indicator Data'!J80)&gt;M$194,10,IF(LOG('Indicator Data'!J80)&lt;M$195,0,10-(M$194-LOG('Indicator Data'!J80))/(M$194-M$195)*10))),1)</f>
        <v>10</v>
      </c>
      <c r="N77" s="60">
        <f>'Indicator Data'!C80/'Indicator Data'!$BD80</f>
        <v>6.2693211296732817E-4</v>
      </c>
      <c r="O77" s="60">
        <f>'Indicator Data'!D80/'Indicator Data'!$BD80</f>
        <v>6.4410215667049732E-5</v>
      </c>
      <c r="P77" s="60">
        <f>IF(F77=0.1,0,'Indicator Data'!E80/'Indicator Data'!$BD80)</f>
        <v>6.8165403575773083E-3</v>
      </c>
      <c r="Q77" s="60">
        <f>'Indicator Data'!F80/'Indicator Data'!$BD80</f>
        <v>2.5263276676584177E-6</v>
      </c>
      <c r="R77" s="60">
        <f>'Indicator Data'!G80/'Indicator Data'!$BD80</f>
        <v>1.2550521258502625E-3</v>
      </c>
      <c r="S77" s="60">
        <f>'Indicator Data'!H80/'Indicator Data'!$BD80</f>
        <v>2.5861647106495855E-5</v>
      </c>
      <c r="T77" s="60">
        <f>'Indicator Data'!I80/'Indicator Data'!$BD80</f>
        <v>5.5923692008601948E-4</v>
      </c>
      <c r="U77" s="60">
        <f>'Indicator Data'!J80/'Indicator Data'!$BD80</f>
        <v>2.270891322400926E-2</v>
      </c>
      <c r="V77" s="59">
        <f t="shared" si="65"/>
        <v>3.1</v>
      </c>
      <c r="W77" s="59">
        <f t="shared" si="66"/>
        <v>0.6</v>
      </c>
      <c r="X77" s="59">
        <f t="shared" si="67"/>
        <v>1.9</v>
      </c>
      <c r="Y77" s="59">
        <f t="shared" si="68"/>
        <v>4.5</v>
      </c>
      <c r="Z77" s="59">
        <f t="shared" si="69"/>
        <v>6.4</v>
      </c>
      <c r="AA77" s="59">
        <f t="shared" si="70"/>
        <v>0.7</v>
      </c>
      <c r="AB77" s="59">
        <f t="shared" si="71"/>
        <v>0.1</v>
      </c>
      <c r="AC77" s="59">
        <f t="shared" si="72"/>
        <v>0.4</v>
      </c>
      <c r="AD77" s="59">
        <f t="shared" si="73"/>
        <v>0.6</v>
      </c>
      <c r="AE77" s="59">
        <f t="shared" si="74"/>
        <v>0.5</v>
      </c>
      <c r="AF77" s="59">
        <f t="shared" si="75"/>
        <v>7.6</v>
      </c>
      <c r="AG77" s="59">
        <f>ROUND(IF('Indicator Data'!K80=0,0,IF('Indicator Data'!K80&gt;AG$194,10,IF('Indicator Data'!K80&lt;AG$195,0,10-(AG$194-'Indicator Data'!K80)/(AG$194-AG$195)*10))),1)</f>
        <v>7.1</v>
      </c>
      <c r="AH77" s="59">
        <f t="shared" si="76"/>
        <v>6.6</v>
      </c>
      <c r="AI77" s="59">
        <f t="shared" si="77"/>
        <v>5.3</v>
      </c>
      <c r="AJ77" s="59">
        <f t="shared" si="78"/>
        <v>5.4</v>
      </c>
      <c r="AK77" s="59">
        <f t="shared" si="79"/>
        <v>4.7</v>
      </c>
      <c r="AL77" s="59">
        <f t="shared" si="80"/>
        <v>5.0999999999999996</v>
      </c>
      <c r="AM77" s="59">
        <f t="shared" si="81"/>
        <v>5.2</v>
      </c>
      <c r="AN77" s="59">
        <f t="shared" si="82"/>
        <v>9.1</v>
      </c>
      <c r="AO77" s="61">
        <f t="shared" si="83"/>
        <v>7.9</v>
      </c>
      <c r="AP77" s="193">
        <f t="shared" si="84"/>
        <v>8.4</v>
      </c>
      <c r="AQ77" s="193">
        <f t="shared" si="85"/>
        <v>8.1</v>
      </c>
      <c r="AR77" s="61">
        <f t="shared" si="86"/>
        <v>7.2</v>
      </c>
      <c r="AS77" s="59">
        <f t="shared" si="87"/>
        <v>8.1</v>
      </c>
      <c r="AT77" s="59">
        <f>IF('Indicator Data'!L80="No data","x",IF('Indicator Data'!BE80&lt;1000,"x",ROUND((IF('Indicator Data'!L80&gt;AT$194,10,IF('Indicator Data'!L80&lt;AT$195,0,10-(AT$194-'Indicator Data'!L80)/(AT$194-AT$195)*10))),1)))</f>
        <v>4</v>
      </c>
      <c r="AU77" s="61">
        <f t="shared" si="88"/>
        <v>6.1</v>
      </c>
      <c r="AV77" s="62">
        <f t="shared" si="89"/>
        <v>7.6</v>
      </c>
      <c r="AW77" s="59">
        <f>ROUND(IF('Indicator Data'!M80=0,0,IF('Indicator Data'!M80&gt;AW$194,10,IF('Indicator Data'!M80&lt;AW$195,0,10-(AW$194-'Indicator Data'!M80)/(AW$194-AW$195)*10))),1)</f>
        <v>10</v>
      </c>
      <c r="AX77" s="59">
        <f>ROUND(IF('Indicator Data'!N80=0,0,IF(LOG('Indicator Data'!N80)&gt;LOG(AX$194),10,IF(LOG('Indicator Data'!N80)&lt;LOG(AX$195),0,10-(LOG(AX$194)-LOG('Indicator Data'!N80))/(LOG(AX$194)-LOG(AX$195))*10))),1)</f>
        <v>7.6</v>
      </c>
      <c r="AY77" s="61">
        <f t="shared" si="90"/>
        <v>9.1</v>
      </c>
      <c r="AZ77" s="59">
        <f>'Indicator Data'!O80</f>
        <v>0</v>
      </c>
      <c r="BA77" s="59">
        <f>'Indicator Data'!P80</f>
        <v>0</v>
      </c>
      <c r="BB77" s="61">
        <f t="shared" si="91"/>
        <v>0</v>
      </c>
      <c r="BC77" s="62">
        <f t="shared" si="92"/>
        <v>6.4</v>
      </c>
      <c r="BD77" s="62">
        <v>6.6</v>
      </c>
      <c r="BE77" s="16"/>
      <c r="BF77" s="108"/>
    </row>
    <row r="78" spans="1:58" s="4" customFormat="1" x14ac:dyDescent="0.25">
      <c r="A78" s="131" t="s">
        <v>144</v>
      </c>
      <c r="B78" s="63" t="s">
        <v>143</v>
      </c>
      <c r="C78" s="59">
        <f>ROUND(IF('Indicator Data'!C81=0,0.1,IF(LOG('Indicator Data'!C81)&gt;C$194,10,IF(LOG('Indicator Data'!C81)&lt;C$195,0,10-(C$194-LOG('Indicator Data'!C81))/(C$194-C$195)*10))),1)</f>
        <v>10</v>
      </c>
      <c r="D78" s="59">
        <f>ROUND(IF('Indicator Data'!D81=0,0.1,IF(LOG('Indicator Data'!D81)&gt;D$194,10,IF(LOG('Indicator Data'!D81)&lt;D$195,0,10-(D$194-LOG('Indicator Data'!D81))/(D$194-D$195)*10))),1)</f>
        <v>9.6</v>
      </c>
      <c r="E78" s="59">
        <f t="shared" si="62"/>
        <v>9.8000000000000007</v>
      </c>
      <c r="F78" s="59">
        <f>ROUND(IF('Indicator Data'!E81="No data",0.1,IF('Indicator Data'!E81=0,0,IF(LOG('Indicator Data'!E81)&gt;F$194,10,IF(LOG('Indicator Data'!E81)&lt;F$195,0,10-(F$194-LOG('Indicator Data'!E81))/(F$194-F$195)*10)))),1)</f>
        <v>10</v>
      </c>
      <c r="G78" s="59">
        <f>ROUND(IF('Indicator Data'!F81=0,0,IF(LOG('Indicator Data'!F81)&gt;G$194,10,IF(LOG('Indicator Data'!F81)&lt;G$195,0,10-(G$194-LOG('Indicator Data'!F81))/(G$194-G$195)*10))),1)</f>
        <v>10</v>
      </c>
      <c r="H78" s="59">
        <f>ROUND(IF('Indicator Data'!G81=0,0,IF(LOG('Indicator Data'!G81)&gt;H$194,10,IF(LOG('Indicator Data'!G81)&lt;H$195,0,10-(H$194-LOG('Indicator Data'!G81))/(H$194-H$195)*10))),1)</f>
        <v>7.6</v>
      </c>
      <c r="I78" s="59">
        <f>ROUND(IF('Indicator Data'!H81=0,0,IF(LOG('Indicator Data'!H81)&gt;I$194,10,IF(LOG('Indicator Data'!H81)&lt;I$195,0,10-(I$194-LOG('Indicator Data'!H81))/(I$194-I$195)*10))),1)</f>
        <v>8.5</v>
      </c>
      <c r="J78" s="59">
        <f t="shared" si="63"/>
        <v>8.1</v>
      </c>
      <c r="K78" s="59">
        <f>ROUND(IF('Indicator Data'!I81=0,0,IF(LOG('Indicator Data'!I81)&gt;K$194,10,IF(LOG('Indicator Data'!I81)&lt;K$195,0,10-(K$194-LOG('Indicator Data'!I81))/(K$194-K$195)*10))),1)</f>
        <v>9.1999999999999993</v>
      </c>
      <c r="L78" s="59">
        <f t="shared" si="64"/>
        <v>8.6999999999999993</v>
      </c>
      <c r="M78" s="59">
        <f>ROUND(IF('Indicator Data'!J81=0,0,IF(LOG('Indicator Data'!J81)&gt;M$194,10,IF(LOG('Indicator Data'!J81)&lt;M$195,0,10-(M$194-LOG('Indicator Data'!J81))/(M$194-M$195)*10))),1)</f>
        <v>8.8000000000000007</v>
      </c>
      <c r="N78" s="60">
        <f>'Indicator Data'!C81/'Indicator Data'!$BD81</f>
        <v>1.7119826211832883E-3</v>
      </c>
      <c r="O78" s="60">
        <f>'Indicator Data'!D81/'Indicator Data'!$BD81</f>
        <v>2.9965870074644259E-5</v>
      </c>
      <c r="P78" s="60">
        <f>IF(F78=0.1,0,'Indicator Data'!E81/'Indicator Data'!$BD81)</f>
        <v>4.5311360689929848E-3</v>
      </c>
      <c r="Q78" s="60">
        <f>'Indicator Data'!F81/'Indicator Data'!$BD81</f>
        <v>4.6337552503868218E-5</v>
      </c>
      <c r="R78" s="60">
        <f>'Indicator Data'!G81/'Indicator Data'!$BD81</f>
        <v>4.3968728923384078E-4</v>
      </c>
      <c r="S78" s="60">
        <f>'Indicator Data'!H81/'Indicator Data'!$BD81</f>
        <v>3.3432001237209792E-5</v>
      </c>
      <c r="T78" s="60">
        <f>'Indicator Data'!I81/'Indicator Data'!$BD81</f>
        <v>1.5593484131841957E-3</v>
      </c>
      <c r="U78" s="60">
        <f>'Indicator Data'!J81/'Indicator Data'!$BD81</f>
        <v>1.2787140274839198E-4</v>
      </c>
      <c r="V78" s="59">
        <f t="shared" si="65"/>
        <v>8.6</v>
      </c>
      <c r="W78" s="59">
        <f t="shared" si="66"/>
        <v>0.3</v>
      </c>
      <c r="X78" s="59">
        <f t="shared" si="67"/>
        <v>5.9</v>
      </c>
      <c r="Y78" s="59">
        <f t="shared" si="68"/>
        <v>3</v>
      </c>
      <c r="Z78" s="59">
        <f t="shared" si="69"/>
        <v>9.3000000000000007</v>
      </c>
      <c r="AA78" s="59">
        <f t="shared" si="70"/>
        <v>0.2</v>
      </c>
      <c r="AB78" s="59">
        <f t="shared" si="71"/>
        <v>0.1</v>
      </c>
      <c r="AC78" s="59">
        <f t="shared" si="72"/>
        <v>0.2</v>
      </c>
      <c r="AD78" s="59">
        <f t="shared" si="73"/>
        <v>1.6</v>
      </c>
      <c r="AE78" s="59">
        <f t="shared" si="74"/>
        <v>0.9</v>
      </c>
      <c r="AF78" s="59">
        <f t="shared" si="75"/>
        <v>0</v>
      </c>
      <c r="AG78" s="59">
        <f>ROUND(IF('Indicator Data'!K81=0,0,IF('Indicator Data'!K81&gt;AG$194,10,IF('Indicator Data'!K81&lt;AG$195,0,10-(AG$194-'Indicator Data'!K81)/(AG$194-AG$195)*10))),1)</f>
        <v>6.1</v>
      </c>
      <c r="AH78" s="59">
        <f t="shared" si="76"/>
        <v>9.3000000000000007</v>
      </c>
      <c r="AI78" s="59">
        <f t="shared" si="77"/>
        <v>5</v>
      </c>
      <c r="AJ78" s="59">
        <f t="shared" si="78"/>
        <v>3.9</v>
      </c>
      <c r="AK78" s="59">
        <f t="shared" si="79"/>
        <v>4.3</v>
      </c>
      <c r="AL78" s="59">
        <f t="shared" si="80"/>
        <v>4.0999999999999996</v>
      </c>
      <c r="AM78" s="59">
        <f t="shared" si="81"/>
        <v>5.4</v>
      </c>
      <c r="AN78" s="59">
        <f t="shared" si="82"/>
        <v>6</v>
      </c>
      <c r="AO78" s="61">
        <f t="shared" si="83"/>
        <v>8.5</v>
      </c>
      <c r="AP78" s="193">
        <f t="shared" si="84"/>
        <v>8.1</v>
      </c>
      <c r="AQ78" s="193">
        <f t="shared" si="85"/>
        <v>9.6999999999999993</v>
      </c>
      <c r="AR78" s="61">
        <f t="shared" si="86"/>
        <v>6.1</v>
      </c>
      <c r="AS78" s="59">
        <f t="shared" si="87"/>
        <v>6.1</v>
      </c>
      <c r="AT78" s="59">
        <f>IF('Indicator Data'!L81="No data","x",IF('Indicator Data'!BE81&lt;1000,"x",ROUND((IF('Indicator Data'!L81&gt;AT$194,10,IF('Indicator Data'!L81&lt;AT$195,0,10-(AT$194-'Indicator Data'!L81)/(AT$194-AT$195)*10))),1)))</f>
        <v>1</v>
      </c>
      <c r="AU78" s="61">
        <f t="shared" si="88"/>
        <v>3.6</v>
      </c>
      <c r="AV78" s="62">
        <f t="shared" si="89"/>
        <v>7.8</v>
      </c>
      <c r="AW78" s="59">
        <f>ROUND(IF('Indicator Data'!M81=0,0,IF('Indicator Data'!M81&gt;AW$194,10,IF('Indicator Data'!M81&lt;AW$195,0,10-(AW$194-'Indicator Data'!M81)/(AW$194-AW$195)*10))),1)</f>
        <v>9.6999999999999993</v>
      </c>
      <c r="AX78" s="59">
        <f>ROUND(IF('Indicator Data'!N81=0,0,IF(LOG('Indicator Data'!N81)&gt;LOG(AX$194),10,IF(LOG('Indicator Data'!N81)&lt;LOG(AX$195),0,10-(LOG(AX$194)-LOG('Indicator Data'!N81))/(LOG(AX$194)-LOG(AX$195))*10))),1)</f>
        <v>7.7</v>
      </c>
      <c r="AY78" s="61">
        <f t="shared" si="90"/>
        <v>8.9</v>
      </c>
      <c r="AZ78" s="59">
        <f>'Indicator Data'!O81</f>
        <v>0</v>
      </c>
      <c r="BA78" s="59">
        <f>'Indicator Data'!P81</f>
        <v>0</v>
      </c>
      <c r="BB78" s="61">
        <f t="shared" si="91"/>
        <v>0</v>
      </c>
      <c r="BC78" s="62">
        <f t="shared" si="92"/>
        <v>6.2</v>
      </c>
      <c r="BD78" s="62">
        <v>5.9</v>
      </c>
      <c r="BE78" s="16"/>
      <c r="BF78" s="108"/>
    </row>
    <row r="79" spans="1:58" s="4" customFormat="1" x14ac:dyDescent="0.25">
      <c r="A79" s="131" t="s">
        <v>845</v>
      </c>
      <c r="B79" s="63" t="s">
        <v>145</v>
      </c>
      <c r="C79" s="59">
        <f>ROUND(IF('Indicator Data'!C82=0,0.1,IF(LOG('Indicator Data'!C82)&gt;C$194,10,IF(LOG('Indicator Data'!C82)&lt;C$195,0,10-(C$194-LOG('Indicator Data'!C82))/(C$194-C$195)*10))),1)</f>
        <v>10</v>
      </c>
      <c r="D79" s="59">
        <f>ROUND(IF('Indicator Data'!D82=0,0.1,IF(LOG('Indicator Data'!D82)&gt;D$194,10,IF(LOG('Indicator Data'!D82)&lt;D$195,0,10-(D$194-LOG('Indicator Data'!D82))/(D$194-D$195)*10))),1)</f>
        <v>10</v>
      </c>
      <c r="E79" s="59">
        <f t="shared" si="62"/>
        <v>10</v>
      </c>
      <c r="F79" s="59">
        <f>ROUND(IF('Indicator Data'!E82="No data",0.1,IF('Indicator Data'!E82=0,0,IF(LOG('Indicator Data'!E82)&gt;F$194,10,IF(LOG('Indicator Data'!E82)&lt;F$195,0,10-(F$194-LOG('Indicator Data'!E82))/(F$194-F$195)*10)))),1)</f>
        <v>8.6</v>
      </c>
      <c r="G79" s="59">
        <f>ROUND(IF('Indicator Data'!F82=0,0,IF(LOG('Indicator Data'!F82)&gt;G$194,10,IF(LOG('Indicator Data'!F82)&lt;G$195,0,10-(G$194-LOG('Indicator Data'!F82))/(G$194-G$195)*10))),1)</f>
        <v>7.2</v>
      </c>
      <c r="H79" s="59">
        <f>ROUND(IF('Indicator Data'!G82=0,0,IF(LOG('Indicator Data'!G82)&gt;H$194,10,IF(LOG('Indicator Data'!G82)&lt;H$195,0,10-(H$194-LOG('Indicator Data'!G82))/(H$194-H$195)*10))),1)</f>
        <v>2.5</v>
      </c>
      <c r="I79" s="59">
        <f>ROUND(IF('Indicator Data'!H82=0,0,IF(LOG('Indicator Data'!H82)&gt;I$194,10,IF(LOG('Indicator Data'!H82)&lt;I$195,0,10-(I$194-LOG('Indicator Data'!H82))/(I$194-I$195)*10))),1)</f>
        <v>0</v>
      </c>
      <c r="J79" s="59">
        <f t="shared" si="63"/>
        <v>1.3</v>
      </c>
      <c r="K79" s="59">
        <f>ROUND(IF('Indicator Data'!I82=0,0,IF(LOG('Indicator Data'!I82)&gt;K$194,10,IF(LOG('Indicator Data'!I82)&lt;K$195,0,10-(K$194-LOG('Indicator Data'!I82))/(K$194-K$195)*10))),1)</f>
        <v>4.9000000000000004</v>
      </c>
      <c r="L79" s="59">
        <f t="shared" si="64"/>
        <v>3.3</v>
      </c>
      <c r="M79" s="59">
        <f>ROUND(IF('Indicator Data'!J82=0,0,IF(LOG('Indicator Data'!J82)&gt;M$194,10,IF(LOG('Indicator Data'!J82)&lt;M$195,0,10-(M$194-LOG('Indicator Data'!J82))/(M$194-M$195)*10))),1)</f>
        <v>10</v>
      </c>
      <c r="N79" s="60">
        <f>'Indicator Data'!C82/'Indicator Data'!$BD82</f>
        <v>2.0519734919781664E-3</v>
      </c>
      <c r="O79" s="60">
        <f>'Indicator Data'!D82/'Indicator Data'!$BD82</f>
        <v>1.1213140026082953E-3</v>
      </c>
      <c r="P79" s="60">
        <f>IF(F79=0.1,0,'Indicator Data'!E82/'Indicator Data'!$BD82)</f>
        <v>3.6284645991967374E-3</v>
      </c>
      <c r="Q79" s="60">
        <f>'Indicator Data'!F82/'Indicator Data'!$BD82</f>
        <v>2.7068928784321224E-6</v>
      </c>
      <c r="R79" s="60">
        <f>'Indicator Data'!G82/'Indicator Data'!$BD82</f>
        <v>1.2756312464999341E-5</v>
      </c>
      <c r="S79" s="60">
        <f>'Indicator Data'!H82/'Indicator Data'!$BD82</f>
        <v>0</v>
      </c>
      <c r="T79" s="60">
        <f>'Indicator Data'!I82/'Indicator Data'!$BD82</f>
        <v>3.4618871501160706E-5</v>
      </c>
      <c r="U79" s="60">
        <f>'Indicator Data'!J82/'Indicator Data'!$BD82</f>
        <v>1.4197638458574888E-2</v>
      </c>
      <c r="V79" s="59">
        <f t="shared" si="65"/>
        <v>10</v>
      </c>
      <c r="W79" s="59">
        <f t="shared" si="66"/>
        <v>10</v>
      </c>
      <c r="X79" s="59">
        <f t="shared" si="67"/>
        <v>10</v>
      </c>
      <c r="Y79" s="59">
        <f t="shared" si="68"/>
        <v>2.4</v>
      </c>
      <c r="Z79" s="59">
        <f t="shared" si="69"/>
        <v>6.5</v>
      </c>
      <c r="AA79" s="59">
        <f t="shared" si="70"/>
        <v>0</v>
      </c>
      <c r="AB79" s="59">
        <f t="shared" si="71"/>
        <v>0</v>
      </c>
      <c r="AC79" s="59">
        <f t="shared" si="72"/>
        <v>0</v>
      </c>
      <c r="AD79" s="59">
        <f t="shared" si="73"/>
        <v>0</v>
      </c>
      <c r="AE79" s="59">
        <f t="shared" si="74"/>
        <v>0</v>
      </c>
      <c r="AF79" s="59">
        <f t="shared" si="75"/>
        <v>4.7</v>
      </c>
      <c r="AG79" s="59">
        <f>ROUND(IF('Indicator Data'!K82=0,0,IF('Indicator Data'!K82&gt;AG$194,10,IF('Indicator Data'!K82&lt;AG$195,0,10-(AG$194-'Indicator Data'!K82)/(AG$194-AG$195)*10))),1)</f>
        <v>1</v>
      </c>
      <c r="AH79" s="59">
        <f t="shared" si="76"/>
        <v>10</v>
      </c>
      <c r="AI79" s="59">
        <f t="shared" si="77"/>
        <v>10</v>
      </c>
      <c r="AJ79" s="59">
        <f t="shared" si="78"/>
        <v>1.3</v>
      </c>
      <c r="AK79" s="59">
        <f t="shared" si="79"/>
        <v>0</v>
      </c>
      <c r="AL79" s="59">
        <f t="shared" si="80"/>
        <v>0.7</v>
      </c>
      <c r="AM79" s="59">
        <f t="shared" si="81"/>
        <v>2.5</v>
      </c>
      <c r="AN79" s="59">
        <f t="shared" si="82"/>
        <v>8.4</v>
      </c>
      <c r="AO79" s="61">
        <f t="shared" si="83"/>
        <v>10</v>
      </c>
      <c r="AP79" s="193">
        <f t="shared" si="84"/>
        <v>6.4</v>
      </c>
      <c r="AQ79" s="193">
        <f t="shared" si="85"/>
        <v>6.9</v>
      </c>
      <c r="AR79" s="61">
        <f t="shared" si="86"/>
        <v>1.8</v>
      </c>
      <c r="AS79" s="59">
        <f t="shared" si="87"/>
        <v>4.7</v>
      </c>
      <c r="AT79" s="59">
        <f>IF('Indicator Data'!L82="No data","x",IF('Indicator Data'!BE82&lt;1000,"x",ROUND((IF('Indicator Data'!L82&gt;AT$194,10,IF('Indicator Data'!L82&lt;AT$195,0,10-(AT$194-'Indicator Data'!L82)/(AT$194-AT$195)*10))),1)))</f>
        <v>6.1</v>
      </c>
      <c r="AU79" s="61">
        <f t="shared" si="88"/>
        <v>5.4</v>
      </c>
      <c r="AV79" s="62">
        <f t="shared" si="89"/>
        <v>7</v>
      </c>
      <c r="AW79" s="59">
        <f>ROUND(IF('Indicator Data'!M82=0,0,IF('Indicator Data'!M82&gt;AW$194,10,IF('Indicator Data'!M82&lt;AW$195,0,10-(AW$194-'Indicator Data'!M82)/(AW$194-AW$195)*10))),1)</f>
        <v>7</v>
      </c>
      <c r="AX79" s="59">
        <f>ROUND(IF('Indicator Data'!N82=0,0,IF(LOG('Indicator Data'!N82)&gt;LOG(AX$194),10,IF(LOG('Indicator Data'!N82)&lt;LOG(AX$195),0,10-(LOG(AX$194)-LOG('Indicator Data'!N82))/(LOG(AX$194)-LOG(AX$195))*10))),1)</f>
        <v>8.4</v>
      </c>
      <c r="AY79" s="61">
        <f t="shared" si="90"/>
        <v>7.8</v>
      </c>
      <c r="AZ79" s="59">
        <f>'Indicator Data'!O82</f>
        <v>0</v>
      </c>
      <c r="BA79" s="59">
        <f>'Indicator Data'!P82</f>
        <v>0</v>
      </c>
      <c r="BB79" s="61">
        <f t="shared" si="91"/>
        <v>0</v>
      </c>
      <c r="BC79" s="62">
        <f t="shared" si="92"/>
        <v>5.5</v>
      </c>
      <c r="BD79" s="62">
        <v>4.2</v>
      </c>
      <c r="BE79" s="16"/>
      <c r="BF79" s="108"/>
    </row>
    <row r="80" spans="1:58" s="4" customFormat="1" x14ac:dyDescent="0.25">
      <c r="A80" s="131" t="s">
        <v>147</v>
      </c>
      <c r="B80" s="63" t="s">
        <v>146</v>
      </c>
      <c r="C80" s="59">
        <f>ROUND(IF('Indicator Data'!C83=0,0.1,IF(LOG('Indicator Data'!C83)&gt;C$194,10,IF(LOG('Indicator Data'!C83)&lt;C$195,0,10-(C$194-LOG('Indicator Data'!C83))/(C$194-C$195)*10))),1)</f>
        <v>8.9</v>
      </c>
      <c r="D80" s="59">
        <f>ROUND(IF('Indicator Data'!D83=0,0.1,IF(LOG('Indicator Data'!D83)&gt;D$194,10,IF(LOG('Indicator Data'!D83)&lt;D$195,0,10-(D$194-LOG('Indicator Data'!D83))/(D$194-D$195)*10))),1)</f>
        <v>8.9</v>
      </c>
      <c r="E80" s="59">
        <f t="shared" si="62"/>
        <v>8.9</v>
      </c>
      <c r="F80" s="59">
        <f>ROUND(IF('Indicator Data'!E83="No data",0.1,IF('Indicator Data'!E83=0,0,IF(LOG('Indicator Data'!E83)&gt;F$194,10,IF(LOG('Indicator Data'!E83)&lt;F$195,0,10-(F$194-LOG('Indicator Data'!E83))/(F$194-F$195)*10)))),1)</f>
        <v>9.3000000000000007</v>
      </c>
      <c r="G80" s="59">
        <f>ROUND(IF('Indicator Data'!F83=0,0,IF(LOG('Indicator Data'!F83)&gt;G$194,10,IF(LOG('Indicator Data'!F83)&lt;G$195,0,10-(G$194-LOG('Indicator Data'!F83))/(G$194-G$195)*10))),1)</f>
        <v>0</v>
      </c>
      <c r="H80" s="59">
        <f>ROUND(IF('Indicator Data'!G83=0,0,IF(LOG('Indicator Data'!G83)&gt;H$194,10,IF(LOG('Indicator Data'!G83)&lt;H$195,0,10-(H$194-LOG('Indicator Data'!G83))/(H$194-H$195)*10))),1)</f>
        <v>0</v>
      </c>
      <c r="I80" s="59">
        <f>ROUND(IF('Indicator Data'!H83=0,0,IF(LOG('Indicator Data'!H83)&gt;I$194,10,IF(LOG('Indicator Data'!H83)&lt;I$195,0,10-(I$194-LOG('Indicator Data'!H83))/(I$194-I$195)*10))),1)</f>
        <v>0</v>
      </c>
      <c r="J80" s="59">
        <f t="shared" si="63"/>
        <v>0</v>
      </c>
      <c r="K80" s="59">
        <f>ROUND(IF('Indicator Data'!I83=0,0,IF(LOG('Indicator Data'!I83)&gt;K$194,10,IF(LOG('Indicator Data'!I83)&lt;K$195,0,10-(K$194-LOG('Indicator Data'!I83))/(K$194-K$195)*10))),1)</f>
        <v>0</v>
      </c>
      <c r="L80" s="59">
        <f t="shared" si="64"/>
        <v>0</v>
      </c>
      <c r="M80" s="59">
        <f>ROUND(IF('Indicator Data'!J83=0,0,IF(LOG('Indicator Data'!J83)&gt;M$194,10,IF(LOG('Indicator Data'!J83)&lt;M$195,0,10-(M$194-LOG('Indicator Data'!J83))/(M$194-M$195)*10))),1)</f>
        <v>0</v>
      </c>
      <c r="N80" s="60">
        <f>'Indicator Data'!C83/'Indicator Data'!$BD83</f>
        <v>1.0011713304408218E-3</v>
      </c>
      <c r="O80" s="60">
        <f>'Indicator Data'!D83/'Indicator Data'!$BD83</f>
        <v>1.2436617839069964E-4</v>
      </c>
      <c r="P80" s="60">
        <f>IF(F80=0.1,0,'Indicator Data'!E83/'Indicator Data'!$BD83)</f>
        <v>1.4583321503441899E-2</v>
      </c>
      <c r="Q80" s="60">
        <f>'Indicator Data'!F83/'Indicator Data'!$BD83</f>
        <v>0</v>
      </c>
      <c r="R80" s="60">
        <f>'Indicator Data'!G83/'Indicator Data'!$BD83</f>
        <v>0</v>
      </c>
      <c r="S80" s="60">
        <f>'Indicator Data'!H83/'Indicator Data'!$BD83</f>
        <v>0</v>
      </c>
      <c r="T80" s="60">
        <f>'Indicator Data'!I83/'Indicator Data'!$BD83</f>
        <v>0</v>
      </c>
      <c r="U80" s="60">
        <f>'Indicator Data'!J83/'Indicator Data'!$BD83</f>
        <v>0</v>
      </c>
      <c r="V80" s="59">
        <f t="shared" si="65"/>
        <v>5</v>
      </c>
      <c r="W80" s="59">
        <f t="shared" si="66"/>
        <v>1.2</v>
      </c>
      <c r="X80" s="59">
        <f t="shared" si="67"/>
        <v>3.3</v>
      </c>
      <c r="Y80" s="59">
        <f t="shared" si="68"/>
        <v>9.6999999999999993</v>
      </c>
      <c r="Z80" s="59">
        <f t="shared" si="69"/>
        <v>0</v>
      </c>
      <c r="AA80" s="59">
        <f t="shared" si="70"/>
        <v>0</v>
      </c>
      <c r="AB80" s="59">
        <f t="shared" si="71"/>
        <v>0</v>
      </c>
      <c r="AC80" s="59">
        <f t="shared" si="72"/>
        <v>0</v>
      </c>
      <c r="AD80" s="59">
        <f t="shared" si="73"/>
        <v>0</v>
      </c>
      <c r="AE80" s="59">
        <f t="shared" si="74"/>
        <v>0</v>
      </c>
      <c r="AF80" s="59">
        <f t="shared" si="75"/>
        <v>0</v>
      </c>
      <c r="AG80" s="59">
        <f>ROUND(IF('Indicator Data'!K83=0,0,IF('Indicator Data'!K83&gt;AG$194,10,IF('Indicator Data'!K83&lt;AG$195,0,10-(AG$194-'Indicator Data'!K83)/(AG$194-AG$195)*10))),1)</f>
        <v>1</v>
      </c>
      <c r="AH80" s="59">
        <f t="shared" si="76"/>
        <v>7</v>
      </c>
      <c r="AI80" s="59">
        <f t="shared" si="77"/>
        <v>5.0999999999999996</v>
      </c>
      <c r="AJ80" s="59">
        <f t="shared" si="78"/>
        <v>0</v>
      </c>
      <c r="AK80" s="59">
        <f t="shared" si="79"/>
        <v>0</v>
      </c>
      <c r="AL80" s="59">
        <f t="shared" si="80"/>
        <v>0</v>
      </c>
      <c r="AM80" s="59">
        <f t="shared" si="81"/>
        <v>0</v>
      </c>
      <c r="AN80" s="59">
        <f t="shared" si="82"/>
        <v>0</v>
      </c>
      <c r="AO80" s="61">
        <f t="shared" si="83"/>
        <v>7</v>
      </c>
      <c r="AP80" s="193">
        <f t="shared" si="84"/>
        <v>9.5</v>
      </c>
      <c r="AQ80" s="193">
        <f t="shared" si="85"/>
        <v>0</v>
      </c>
      <c r="AR80" s="61">
        <f t="shared" si="86"/>
        <v>0</v>
      </c>
      <c r="AS80" s="59">
        <f t="shared" si="87"/>
        <v>0.5</v>
      </c>
      <c r="AT80" s="59">
        <f>IF('Indicator Data'!L83="No data","x",IF('Indicator Data'!BE83&lt;1000,"x",ROUND((IF('Indicator Data'!L83&gt;AT$194,10,IF('Indicator Data'!L83&lt;AT$195,0,10-(AT$194-'Indicator Data'!L83)/(AT$194-AT$195)*10))),1)))</f>
        <v>6.1</v>
      </c>
      <c r="AU80" s="61">
        <f t="shared" si="88"/>
        <v>3.3</v>
      </c>
      <c r="AV80" s="62">
        <f t="shared" si="89"/>
        <v>5.3</v>
      </c>
      <c r="AW80" s="59">
        <f>ROUND(IF('Indicator Data'!M83=0,0,IF('Indicator Data'!M83&gt;AW$194,10,IF('Indicator Data'!M83&lt;AW$195,0,10-(AW$194-'Indicator Data'!M83)/(AW$194-AW$195)*10))),1)</f>
        <v>10</v>
      </c>
      <c r="AX80" s="59">
        <f>ROUND(IF('Indicator Data'!N83=0,0,IF(LOG('Indicator Data'!N83)&gt;LOG(AX$194),10,IF(LOG('Indicator Data'!N83)&lt;LOG(AX$195),0,10-(LOG(AX$194)-LOG('Indicator Data'!N83))/(LOG(AX$194)-LOG(AX$195))*10))),1)</f>
        <v>10</v>
      </c>
      <c r="AY80" s="61">
        <f t="shared" si="90"/>
        <v>10</v>
      </c>
      <c r="AZ80" s="59">
        <f>'Indicator Data'!O83</f>
        <v>5</v>
      </c>
      <c r="BA80" s="59">
        <f>'Indicator Data'!P83</f>
        <v>0</v>
      </c>
      <c r="BB80" s="61">
        <f t="shared" si="91"/>
        <v>10</v>
      </c>
      <c r="BC80" s="62">
        <f t="shared" si="92"/>
        <v>10</v>
      </c>
      <c r="BD80" s="62">
        <v>4.5</v>
      </c>
      <c r="BE80" s="16"/>
      <c r="BF80" s="108"/>
    </row>
    <row r="81" spans="1:58" s="4" customFormat="1" x14ac:dyDescent="0.25">
      <c r="A81" s="131" t="s">
        <v>149</v>
      </c>
      <c r="B81" s="63" t="s">
        <v>148</v>
      </c>
      <c r="C81" s="59">
        <f>ROUND(IF('Indicator Data'!C84=0,0.1,IF(LOG('Indicator Data'!C84)&gt;C$194,10,IF(LOG('Indicator Data'!C84)&lt;C$195,0,10-(C$194-LOG('Indicator Data'!C84))/(C$194-C$195)*10))),1)</f>
        <v>0.1</v>
      </c>
      <c r="D81" s="59">
        <f>ROUND(IF('Indicator Data'!D84=0,0.1,IF(LOG('Indicator Data'!D84)&gt;D$194,10,IF(LOG('Indicator Data'!D84)&lt;D$195,0,10-(D$194-LOG('Indicator Data'!D84))/(D$194-D$195)*10))),1)</f>
        <v>0.1</v>
      </c>
      <c r="E81" s="59">
        <f t="shared" si="62"/>
        <v>0.1</v>
      </c>
      <c r="F81" s="59">
        <f>ROUND(IF('Indicator Data'!E84="No data",0.1,IF('Indicator Data'!E84=0,0,IF(LOG('Indicator Data'!E84)&gt;F$194,10,IF(LOG('Indicator Data'!E84)&lt;F$195,0,10-(F$194-LOG('Indicator Data'!E84))/(F$194-F$195)*10)))),1)</f>
        <v>5.4</v>
      </c>
      <c r="G81" s="59">
        <f>ROUND(IF('Indicator Data'!F84=0,0,IF(LOG('Indicator Data'!F84)&gt;G$194,10,IF(LOG('Indicator Data'!F84)&lt;G$195,0,10-(G$194-LOG('Indicator Data'!F84))/(G$194-G$195)*10))),1)</f>
        <v>5.0999999999999996</v>
      </c>
      <c r="H81" s="59">
        <f>ROUND(IF('Indicator Data'!G84=0,0,IF(LOG('Indicator Data'!G84)&gt;H$194,10,IF(LOG('Indicator Data'!G84)&lt;H$195,0,10-(H$194-LOG('Indicator Data'!G84))/(H$194-H$195)*10))),1)</f>
        <v>0</v>
      </c>
      <c r="I81" s="59">
        <f>ROUND(IF('Indicator Data'!H84=0,0,IF(LOG('Indicator Data'!H84)&gt;I$194,10,IF(LOG('Indicator Data'!H84)&lt;I$195,0,10-(I$194-LOG('Indicator Data'!H84))/(I$194-I$195)*10))),1)</f>
        <v>0</v>
      </c>
      <c r="J81" s="59">
        <f t="shared" si="63"/>
        <v>0</v>
      </c>
      <c r="K81" s="59">
        <f>ROUND(IF('Indicator Data'!I84=0,0,IF(LOG('Indicator Data'!I84)&gt;K$194,10,IF(LOG('Indicator Data'!I84)&lt;K$195,0,10-(K$194-LOG('Indicator Data'!I84))/(K$194-K$195)*10))),1)</f>
        <v>0</v>
      </c>
      <c r="L81" s="59">
        <f t="shared" si="64"/>
        <v>0</v>
      </c>
      <c r="M81" s="59">
        <f>ROUND(IF('Indicator Data'!J84=0,0,IF(LOG('Indicator Data'!J84)&gt;M$194,10,IF(LOG('Indicator Data'!J84)&lt;M$195,0,10-(M$194-LOG('Indicator Data'!J84))/(M$194-M$195)*10))),1)</f>
        <v>0</v>
      </c>
      <c r="N81" s="60">
        <f>'Indicator Data'!C84/'Indicator Data'!$BD84</f>
        <v>0</v>
      </c>
      <c r="O81" s="60">
        <f>'Indicator Data'!D84/'Indicator Data'!$BD84</f>
        <v>0</v>
      </c>
      <c r="P81" s="60">
        <f>IF(F81=0.1,0,'Indicator Data'!E84/'Indicator Data'!$BD84)</f>
        <v>3.1081640701604313E-3</v>
      </c>
      <c r="Q81" s="60">
        <f>'Indicator Data'!F84/'Indicator Data'!$BD84</f>
        <v>2.4164889221169341E-6</v>
      </c>
      <c r="R81" s="60">
        <f>'Indicator Data'!G84/'Indicator Data'!$BD84</f>
        <v>0</v>
      </c>
      <c r="S81" s="60">
        <f>'Indicator Data'!H84/'Indicator Data'!$BD84</f>
        <v>0</v>
      </c>
      <c r="T81" s="60">
        <f>'Indicator Data'!I84/'Indicator Data'!$BD84</f>
        <v>0</v>
      </c>
      <c r="U81" s="60">
        <f>'Indicator Data'!J84/'Indicator Data'!$BD84</f>
        <v>0</v>
      </c>
      <c r="V81" s="59">
        <f t="shared" si="65"/>
        <v>0</v>
      </c>
      <c r="W81" s="59">
        <f t="shared" si="66"/>
        <v>0</v>
      </c>
      <c r="X81" s="59">
        <f t="shared" si="67"/>
        <v>0</v>
      </c>
      <c r="Y81" s="59">
        <f t="shared" si="68"/>
        <v>2.1</v>
      </c>
      <c r="Z81" s="59">
        <f t="shared" si="69"/>
        <v>6.4</v>
      </c>
      <c r="AA81" s="59">
        <f t="shared" si="70"/>
        <v>0</v>
      </c>
      <c r="AB81" s="59">
        <f t="shared" si="71"/>
        <v>0</v>
      </c>
      <c r="AC81" s="59">
        <f t="shared" si="72"/>
        <v>0</v>
      </c>
      <c r="AD81" s="59">
        <f t="shared" si="73"/>
        <v>0</v>
      </c>
      <c r="AE81" s="59">
        <f t="shared" si="74"/>
        <v>0</v>
      </c>
      <c r="AF81" s="59">
        <f t="shared" si="75"/>
        <v>0</v>
      </c>
      <c r="AG81" s="59">
        <f>ROUND(IF('Indicator Data'!K84=0,0,IF('Indicator Data'!K84&gt;AG$194,10,IF('Indicator Data'!K84&lt;AG$195,0,10-(AG$194-'Indicator Data'!K84)/(AG$194-AG$195)*10))),1)</f>
        <v>0</v>
      </c>
      <c r="AH81" s="59">
        <f t="shared" si="76"/>
        <v>0.1</v>
      </c>
      <c r="AI81" s="59">
        <f t="shared" si="77"/>
        <v>0.1</v>
      </c>
      <c r="AJ81" s="59">
        <f t="shared" si="78"/>
        <v>0</v>
      </c>
      <c r="AK81" s="59">
        <f t="shared" si="79"/>
        <v>0</v>
      </c>
      <c r="AL81" s="59">
        <f t="shared" si="80"/>
        <v>0</v>
      </c>
      <c r="AM81" s="59">
        <f t="shared" si="81"/>
        <v>0</v>
      </c>
      <c r="AN81" s="59">
        <f t="shared" si="82"/>
        <v>0</v>
      </c>
      <c r="AO81" s="61">
        <f t="shared" si="83"/>
        <v>0.1</v>
      </c>
      <c r="AP81" s="193">
        <f t="shared" si="84"/>
        <v>3.9</v>
      </c>
      <c r="AQ81" s="193">
        <f t="shared" si="85"/>
        <v>5.8</v>
      </c>
      <c r="AR81" s="61">
        <f t="shared" si="86"/>
        <v>0</v>
      </c>
      <c r="AS81" s="59">
        <f t="shared" si="87"/>
        <v>0</v>
      </c>
      <c r="AT81" s="59">
        <f>IF('Indicator Data'!L84="No data","x",IF('Indicator Data'!BE84&lt;1000,"x",ROUND((IF('Indicator Data'!L84&gt;AT$194,10,IF('Indicator Data'!L84&lt;AT$195,0,10-(AT$194-'Indicator Data'!L84)/(AT$194-AT$195)*10))),1)))</f>
        <v>1</v>
      </c>
      <c r="AU81" s="61">
        <f t="shared" si="88"/>
        <v>0.5</v>
      </c>
      <c r="AV81" s="62">
        <f t="shared" si="89"/>
        <v>2.4</v>
      </c>
      <c r="AW81" s="59">
        <f>ROUND(IF('Indicator Data'!M84=0,0,IF('Indicator Data'!M84&gt;AW$194,10,IF('Indicator Data'!M84&lt;AW$195,0,10-(AW$194-'Indicator Data'!M84)/(AW$194-AW$195)*10))),1)</f>
        <v>0</v>
      </c>
      <c r="AX81" s="59">
        <f>ROUND(IF('Indicator Data'!N84=0,0,IF(LOG('Indicator Data'!N84)&gt;LOG(AX$194),10,IF(LOG('Indicator Data'!N84)&lt;LOG(AX$195),0,10-(LOG(AX$194)-LOG('Indicator Data'!N84))/(LOG(AX$194)-LOG(AX$195))*10))),1)</f>
        <v>0</v>
      </c>
      <c r="AY81" s="61">
        <f t="shared" si="90"/>
        <v>0</v>
      </c>
      <c r="AZ81" s="59">
        <f>'Indicator Data'!O84</f>
        <v>0</v>
      </c>
      <c r="BA81" s="59">
        <f>'Indicator Data'!P84</f>
        <v>0</v>
      </c>
      <c r="BB81" s="61">
        <f t="shared" si="91"/>
        <v>0</v>
      </c>
      <c r="BC81" s="62">
        <f t="shared" si="92"/>
        <v>0</v>
      </c>
      <c r="BD81" s="62">
        <v>2</v>
      </c>
      <c r="BE81" s="16"/>
      <c r="BF81" s="108"/>
    </row>
    <row r="82" spans="1:58" s="4" customFormat="1" x14ac:dyDescent="0.25">
      <c r="A82" s="131" t="s">
        <v>151</v>
      </c>
      <c r="B82" s="63" t="s">
        <v>150</v>
      </c>
      <c r="C82" s="59">
        <f>ROUND(IF('Indicator Data'!C85=0,0.1,IF(LOG('Indicator Data'!C85)&gt;C$194,10,IF(LOG('Indicator Data'!C85)&lt;C$195,0,10-(C$194-LOG('Indicator Data'!C85))/(C$194-C$195)*10))),1)</f>
        <v>8.1</v>
      </c>
      <c r="D82" s="59">
        <f>ROUND(IF('Indicator Data'!D85=0,0.1,IF(LOG('Indicator Data'!D85)&gt;D$194,10,IF(LOG('Indicator Data'!D85)&lt;D$195,0,10-(D$194-LOG('Indicator Data'!D85))/(D$194-D$195)*10))),1)</f>
        <v>0.1</v>
      </c>
      <c r="E82" s="59">
        <f t="shared" si="62"/>
        <v>5.4</v>
      </c>
      <c r="F82" s="59">
        <f>ROUND(IF('Indicator Data'!E85="No data",0.1,IF('Indicator Data'!E85=0,0,IF(LOG('Indicator Data'!E85)&gt;F$194,10,IF(LOG('Indicator Data'!E85)&lt;F$195,0,10-(F$194-LOG('Indicator Data'!E85))/(F$194-F$195)*10)))),1)</f>
        <v>4</v>
      </c>
      <c r="G82" s="59">
        <f>ROUND(IF('Indicator Data'!F85=0,0,IF(LOG('Indicator Data'!F85)&gt;G$194,10,IF(LOG('Indicator Data'!F85)&lt;G$195,0,10-(G$194-LOG('Indicator Data'!F85))/(G$194-G$195)*10))),1)</f>
        <v>5.7</v>
      </c>
      <c r="H82" s="59">
        <f>ROUND(IF('Indicator Data'!G85=0,0,IF(LOG('Indicator Data'!G85)&gt;H$194,10,IF(LOG('Indicator Data'!G85)&lt;H$195,0,10-(H$194-LOG('Indicator Data'!G85))/(H$194-H$195)*10))),1)</f>
        <v>0</v>
      </c>
      <c r="I82" s="59">
        <f>ROUND(IF('Indicator Data'!H85=0,0,IF(LOG('Indicator Data'!H85)&gt;I$194,10,IF(LOG('Indicator Data'!H85)&lt;I$195,0,10-(I$194-LOG('Indicator Data'!H85))/(I$194-I$195)*10))),1)</f>
        <v>0</v>
      </c>
      <c r="J82" s="59">
        <f t="shared" si="63"/>
        <v>0</v>
      </c>
      <c r="K82" s="59">
        <f>ROUND(IF('Indicator Data'!I85=0,0,IF(LOG('Indicator Data'!I85)&gt;K$194,10,IF(LOG('Indicator Data'!I85)&lt;K$195,0,10-(K$194-LOG('Indicator Data'!I85))/(K$194-K$195)*10))),1)</f>
        <v>0</v>
      </c>
      <c r="L82" s="59">
        <f t="shared" si="64"/>
        <v>0</v>
      </c>
      <c r="M82" s="59">
        <f>ROUND(IF('Indicator Data'!J85=0,0,IF(LOG('Indicator Data'!J85)&gt;M$194,10,IF(LOG('Indicator Data'!J85)&lt;M$195,0,10-(M$194-LOG('Indicator Data'!J85))/(M$194-M$195)*10))),1)</f>
        <v>0</v>
      </c>
      <c r="N82" s="60">
        <f>'Indicator Data'!C85/'Indicator Data'!$BD85</f>
        <v>2.0971640704745696E-3</v>
      </c>
      <c r="O82" s="60">
        <f>'Indicator Data'!D85/'Indicator Data'!$BD85</f>
        <v>0</v>
      </c>
      <c r="P82" s="60">
        <f>IF(F82=0.1,0,'Indicator Data'!E85/'Indicator Data'!$BD85)</f>
        <v>4.8884028084432679E-4</v>
      </c>
      <c r="Q82" s="60">
        <f>'Indicator Data'!F85/'Indicator Data'!$BD85</f>
        <v>3.2446700178813107E-6</v>
      </c>
      <c r="R82" s="60">
        <f>'Indicator Data'!G85/'Indicator Data'!$BD85</f>
        <v>0</v>
      </c>
      <c r="S82" s="60">
        <f>'Indicator Data'!H85/'Indicator Data'!$BD85</f>
        <v>0</v>
      </c>
      <c r="T82" s="60">
        <f>'Indicator Data'!I85/'Indicator Data'!$BD85</f>
        <v>0</v>
      </c>
      <c r="U82" s="60">
        <f>'Indicator Data'!J85/'Indicator Data'!$BD85</f>
        <v>0</v>
      </c>
      <c r="V82" s="59">
        <f t="shared" si="65"/>
        <v>10</v>
      </c>
      <c r="W82" s="59">
        <f t="shared" si="66"/>
        <v>0</v>
      </c>
      <c r="X82" s="59">
        <f t="shared" si="67"/>
        <v>7.6</v>
      </c>
      <c r="Y82" s="59">
        <f t="shared" si="68"/>
        <v>0.3</v>
      </c>
      <c r="Z82" s="59">
        <f t="shared" si="69"/>
        <v>6.7</v>
      </c>
      <c r="AA82" s="59">
        <f t="shared" si="70"/>
        <v>0</v>
      </c>
      <c r="AB82" s="59">
        <f t="shared" si="71"/>
        <v>0</v>
      </c>
      <c r="AC82" s="59">
        <f t="shared" si="72"/>
        <v>0</v>
      </c>
      <c r="AD82" s="59">
        <f t="shared" si="73"/>
        <v>0</v>
      </c>
      <c r="AE82" s="59">
        <f t="shared" si="74"/>
        <v>0</v>
      </c>
      <c r="AF82" s="59">
        <f t="shared" si="75"/>
        <v>0</v>
      </c>
      <c r="AG82" s="59">
        <f>ROUND(IF('Indicator Data'!K85=0,0,IF('Indicator Data'!K85&gt;AG$194,10,IF('Indicator Data'!K85&lt;AG$195,0,10-(AG$194-'Indicator Data'!K85)/(AG$194-AG$195)*10))),1)</f>
        <v>1</v>
      </c>
      <c r="AH82" s="59">
        <f t="shared" si="76"/>
        <v>9.1</v>
      </c>
      <c r="AI82" s="59">
        <f t="shared" si="77"/>
        <v>0.1</v>
      </c>
      <c r="AJ82" s="59">
        <f t="shared" si="78"/>
        <v>0</v>
      </c>
      <c r="AK82" s="59">
        <f t="shared" si="79"/>
        <v>0</v>
      </c>
      <c r="AL82" s="59">
        <f t="shared" si="80"/>
        <v>0</v>
      </c>
      <c r="AM82" s="59">
        <f t="shared" si="81"/>
        <v>0</v>
      </c>
      <c r="AN82" s="59">
        <f t="shared" si="82"/>
        <v>0</v>
      </c>
      <c r="AO82" s="61">
        <f t="shared" si="83"/>
        <v>6.6</v>
      </c>
      <c r="AP82" s="193">
        <f t="shared" si="84"/>
        <v>2.2999999999999998</v>
      </c>
      <c r="AQ82" s="193">
        <f t="shared" si="85"/>
        <v>6.2</v>
      </c>
      <c r="AR82" s="61">
        <f t="shared" si="86"/>
        <v>0</v>
      </c>
      <c r="AS82" s="59">
        <f t="shared" si="87"/>
        <v>0.5</v>
      </c>
      <c r="AT82" s="59">
        <f>IF('Indicator Data'!L85="No data","x",IF('Indicator Data'!BE85&lt;1000,"x",ROUND((IF('Indicator Data'!L85&gt;AT$194,10,IF('Indicator Data'!L85&lt;AT$195,0,10-(AT$194-'Indicator Data'!L85)/(AT$194-AT$195)*10))),1)))</f>
        <v>10</v>
      </c>
      <c r="AU82" s="61">
        <f t="shared" si="88"/>
        <v>5.3</v>
      </c>
      <c r="AV82" s="62">
        <f t="shared" si="89"/>
        <v>4.5</v>
      </c>
      <c r="AW82" s="59">
        <f>ROUND(IF('Indicator Data'!M85=0,0,IF('Indicator Data'!M85&gt;AW$194,10,IF('Indicator Data'!M85&lt;AW$195,0,10-(AW$194-'Indicator Data'!M85)/(AW$194-AW$195)*10))),1)</f>
        <v>6.4</v>
      </c>
      <c r="AX82" s="59">
        <f>ROUND(IF('Indicator Data'!N85=0,0,IF(LOG('Indicator Data'!N85)&gt;LOG(AX$194),10,IF(LOG('Indicator Data'!N85)&lt;LOG(AX$195),0,10-(LOG(AX$194)-LOG('Indicator Data'!N85))/(LOG(AX$194)-LOG(AX$195))*10))),1)</f>
        <v>5.2</v>
      </c>
      <c r="AY82" s="61">
        <f t="shared" si="90"/>
        <v>5.8</v>
      </c>
      <c r="AZ82" s="59">
        <f>'Indicator Data'!O85</f>
        <v>0</v>
      </c>
      <c r="BA82" s="59">
        <f>'Indicator Data'!P85</f>
        <v>0</v>
      </c>
      <c r="BB82" s="61">
        <f t="shared" si="91"/>
        <v>0</v>
      </c>
      <c r="BC82" s="62">
        <f t="shared" si="92"/>
        <v>4.0999999999999996</v>
      </c>
      <c r="BD82" s="62">
        <v>3.8</v>
      </c>
      <c r="BE82" s="16"/>
      <c r="BF82" s="108"/>
    </row>
    <row r="83" spans="1:58" s="4" customFormat="1" x14ac:dyDescent="0.25">
      <c r="A83" s="131" t="s">
        <v>153</v>
      </c>
      <c r="B83" s="63" t="s">
        <v>152</v>
      </c>
      <c r="C83" s="59">
        <f>ROUND(IF('Indicator Data'!C86=0,0.1,IF(LOG('Indicator Data'!C86)&gt;C$194,10,IF(LOG('Indicator Data'!C86)&lt;C$195,0,10-(C$194-LOG('Indicator Data'!C86))/(C$194-C$195)*10))),1)</f>
        <v>9.8000000000000007</v>
      </c>
      <c r="D83" s="59">
        <f>ROUND(IF('Indicator Data'!D86=0,0.1,IF(LOG('Indicator Data'!D86)&gt;D$194,10,IF(LOG('Indicator Data'!D86)&lt;D$195,0,10-(D$194-LOG('Indicator Data'!D86))/(D$194-D$195)*10))),1)</f>
        <v>0.1</v>
      </c>
      <c r="E83" s="59">
        <f t="shared" si="62"/>
        <v>7.3</v>
      </c>
      <c r="F83" s="59">
        <f>ROUND(IF('Indicator Data'!E86="No data",0.1,IF('Indicator Data'!E86=0,0,IF(LOG('Indicator Data'!E86)&gt;F$194,10,IF(LOG('Indicator Data'!E86)&lt;F$195,0,10-(F$194-LOG('Indicator Data'!E86))/(F$194-F$195)*10)))),1)</f>
        <v>7.7</v>
      </c>
      <c r="G83" s="59">
        <f>ROUND(IF('Indicator Data'!F86=0,0,IF(LOG('Indicator Data'!F86)&gt;G$194,10,IF(LOG('Indicator Data'!F86)&lt;G$195,0,10-(G$194-LOG('Indicator Data'!F86))/(G$194-G$195)*10))),1)</f>
        <v>7.5</v>
      </c>
      <c r="H83" s="59">
        <f>ROUND(IF('Indicator Data'!G86=0,0,IF(LOG('Indicator Data'!G86)&gt;H$194,10,IF(LOG('Indicator Data'!G86)&lt;H$195,0,10-(H$194-LOG('Indicator Data'!G86))/(H$194-H$195)*10))),1)</f>
        <v>0</v>
      </c>
      <c r="I83" s="59">
        <f>ROUND(IF('Indicator Data'!H86=0,0,IF(LOG('Indicator Data'!H86)&gt;I$194,10,IF(LOG('Indicator Data'!H86)&lt;I$195,0,10-(I$194-LOG('Indicator Data'!H86))/(I$194-I$195)*10))),1)</f>
        <v>0</v>
      </c>
      <c r="J83" s="59">
        <f t="shared" si="63"/>
        <v>0</v>
      </c>
      <c r="K83" s="59">
        <f>ROUND(IF('Indicator Data'!I86=0,0,IF(LOG('Indicator Data'!I86)&gt;K$194,10,IF(LOG('Indicator Data'!I86)&lt;K$195,0,10-(K$194-LOG('Indicator Data'!I86))/(K$194-K$195)*10))),1)</f>
        <v>0</v>
      </c>
      <c r="L83" s="59">
        <f t="shared" si="64"/>
        <v>0</v>
      </c>
      <c r="M83" s="59">
        <f>ROUND(IF('Indicator Data'!J86=0,0,IF(LOG('Indicator Data'!J86)&gt;M$194,10,IF(LOG('Indicator Data'!J86)&lt;M$195,0,10-(M$194-LOG('Indicator Data'!J86))/(M$194-M$195)*10))),1)</f>
        <v>0</v>
      </c>
      <c r="N83" s="60">
        <f>'Indicator Data'!C86/'Indicator Data'!$BD86</f>
        <v>1.4335834000478965E-3</v>
      </c>
      <c r="O83" s="60">
        <f>'Indicator Data'!D86/'Indicator Data'!$BD86</f>
        <v>0</v>
      </c>
      <c r="P83" s="60">
        <f>IF(F83=0.1,0,'Indicator Data'!E86/'Indicator Data'!$BD86)</f>
        <v>2.0685105580255879E-3</v>
      </c>
      <c r="Q83" s="60">
        <f>'Indicator Data'!F86/'Indicator Data'!$BD86</f>
        <v>5.6966509436435067E-6</v>
      </c>
      <c r="R83" s="60">
        <f>'Indicator Data'!G86/'Indicator Data'!$BD86</f>
        <v>0</v>
      </c>
      <c r="S83" s="60">
        <f>'Indicator Data'!H86/'Indicator Data'!$BD86</f>
        <v>0</v>
      </c>
      <c r="T83" s="60">
        <f>'Indicator Data'!I86/'Indicator Data'!$BD86</f>
        <v>0</v>
      </c>
      <c r="U83" s="60">
        <f>'Indicator Data'!J86/'Indicator Data'!$BD86</f>
        <v>0</v>
      </c>
      <c r="V83" s="59">
        <f t="shared" si="65"/>
        <v>7.2</v>
      </c>
      <c r="W83" s="59">
        <f t="shared" si="66"/>
        <v>0</v>
      </c>
      <c r="X83" s="59">
        <f t="shared" si="67"/>
        <v>4.5</v>
      </c>
      <c r="Y83" s="59">
        <f t="shared" si="68"/>
        <v>1.4</v>
      </c>
      <c r="Z83" s="59">
        <f t="shared" si="69"/>
        <v>7.2</v>
      </c>
      <c r="AA83" s="59">
        <f t="shared" si="70"/>
        <v>0</v>
      </c>
      <c r="AB83" s="59">
        <f t="shared" si="71"/>
        <v>0</v>
      </c>
      <c r="AC83" s="59">
        <f t="shared" si="72"/>
        <v>0</v>
      </c>
      <c r="AD83" s="59">
        <f t="shared" si="73"/>
        <v>0</v>
      </c>
      <c r="AE83" s="59">
        <f t="shared" si="74"/>
        <v>0</v>
      </c>
      <c r="AF83" s="59">
        <f t="shared" si="75"/>
        <v>0</v>
      </c>
      <c r="AG83" s="59">
        <f>ROUND(IF('Indicator Data'!K86=0,0,IF('Indicator Data'!K86&gt;AG$194,10,IF('Indicator Data'!K86&lt;AG$195,0,10-(AG$194-'Indicator Data'!K86)/(AG$194-AG$195)*10))),1)</f>
        <v>3</v>
      </c>
      <c r="AH83" s="59">
        <f t="shared" si="76"/>
        <v>8.5</v>
      </c>
      <c r="AI83" s="59">
        <f t="shared" si="77"/>
        <v>0.1</v>
      </c>
      <c r="AJ83" s="59">
        <f t="shared" si="78"/>
        <v>0</v>
      </c>
      <c r="AK83" s="59">
        <f t="shared" si="79"/>
        <v>0</v>
      </c>
      <c r="AL83" s="59">
        <f t="shared" si="80"/>
        <v>0</v>
      </c>
      <c r="AM83" s="59">
        <f t="shared" si="81"/>
        <v>0</v>
      </c>
      <c r="AN83" s="59">
        <f t="shared" si="82"/>
        <v>0</v>
      </c>
      <c r="AO83" s="61">
        <f t="shared" si="83"/>
        <v>6.1</v>
      </c>
      <c r="AP83" s="193">
        <f t="shared" si="84"/>
        <v>5.4</v>
      </c>
      <c r="AQ83" s="193">
        <f t="shared" si="85"/>
        <v>7.4</v>
      </c>
      <c r="AR83" s="61">
        <f t="shared" si="86"/>
        <v>0</v>
      </c>
      <c r="AS83" s="59">
        <f t="shared" si="87"/>
        <v>1.5</v>
      </c>
      <c r="AT83" s="59">
        <f>IF('Indicator Data'!L86="No data","x",IF('Indicator Data'!BE86&lt;1000,"x",ROUND((IF('Indicator Data'!L86&gt;AT$194,10,IF('Indicator Data'!L86&lt;AT$195,0,10-(AT$194-'Indicator Data'!L86)/(AT$194-AT$195)*10))),1)))</f>
        <v>4</v>
      </c>
      <c r="AU83" s="61">
        <f t="shared" si="88"/>
        <v>2.8</v>
      </c>
      <c r="AV83" s="62">
        <f t="shared" si="89"/>
        <v>4.8</v>
      </c>
      <c r="AW83" s="59">
        <f>ROUND(IF('Indicator Data'!M86=0,0,IF('Indicator Data'!M86&gt;AW$194,10,IF('Indicator Data'!M86&lt;AW$195,0,10-(AW$194-'Indicator Data'!M86)/(AW$194-AW$195)*10))),1)</f>
        <v>0.4</v>
      </c>
      <c r="AX83" s="59">
        <f>ROUND(IF('Indicator Data'!N86=0,0,IF(LOG('Indicator Data'!N86)&gt;LOG(AX$194),10,IF(LOG('Indicator Data'!N86)&lt;LOG(AX$195),0,10-(LOG(AX$194)-LOG('Indicator Data'!N86))/(LOG(AX$194)-LOG(AX$195))*10))),1)</f>
        <v>4</v>
      </c>
      <c r="AY83" s="61">
        <f t="shared" si="90"/>
        <v>2.4</v>
      </c>
      <c r="AZ83" s="59">
        <f>'Indicator Data'!O86</f>
        <v>0</v>
      </c>
      <c r="BA83" s="59">
        <f>'Indicator Data'!P86</f>
        <v>0</v>
      </c>
      <c r="BB83" s="61">
        <f t="shared" si="91"/>
        <v>0</v>
      </c>
      <c r="BC83" s="62">
        <f t="shared" si="92"/>
        <v>1.7</v>
      </c>
      <c r="BD83" s="62">
        <v>2.9</v>
      </c>
      <c r="BE83" s="16"/>
      <c r="BF83" s="108"/>
    </row>
    <row r="84" spans="1:58" s="4" customFormat="1" x14ac:dyDescent="0.25">
      <c r="A84" s="131" t="s">
        <v>155</v>
      </c>
      <c r="B84" s="63" t="s">
        <v>154</v>
      </c>
      <c r="C84" s="59">
        <f>ROUND(IF('Indicator Data'!C87=0,0.1,IF(LOG('Indicator Data'!C87)&gt;C$194,10,IF(LOG('Indicator Data'!C87)&lt;C$195,0,10-(C$194-LOG('Indicator Data'!C87))/(C$194-C$195)*10))),1)</f>
        <v>6.4</v>
      </c>
      <c r="D84" s="59">
        <f>ROUND(IF('Indicator Data'!D87=0,0.1,IF(LOG('Indicator Data'!D87)&gt;D$194,10,IF(LOG('Indicator Data'!D87)&lt;D$195,0,10-(D$194-LOG('Indicator Data'!D87))/(D$194-D$195)*10))),1)</f>
        <v>0.1</v>
      </c>
      <c r="E84" s="59">
        <f t="shared" si="62"/>
        <v>3.9</v>
      </c>
      <c r="F84" s="59">
        <f>ROUND(IF('Indicator Data'!E87="No data",0.1,IF('Indicator Data'!E87=0,0,IF(LOG('Indicator Data'!E87)&gt;F$194,10,IF(LOG('Indicator Data'!E87)&lt;F$195,0,10-(F$194-LOG('Indicator Data'!E87))/(F$194-F$195)*10)))),1)</f>
        <v>4.5</v>
      </c>
      <c r="G84" s="59">
        <f>ROUND(IF('Indicator Data'!F87=0,0,IF(LOG('Indicator Data'!F87)&gt;G$194,10,IF(LOG('Indicator Data'!F87)&lt;G$195,0,10-(G$194-LOG('Indicator Data'!F87))/(G$194-G$195)*10))),1)</f>
        <v>0</v>
      </c>
      <c r="H84" s="59">
        <f>ROUND(IF('Indicator Data'!G87=0,0,IF(LOG('Indicator Data'!G87)&gt;H$194,10,IF(LOG('Indicator Data'!G87)&lt;H$195,0,10-(H$194-LOG('Indicator Data'!G87))/(H$194-H$195)*10))),1)</f>
        <v>6.8</v>
      </c>
      <c r="I84" s="59">
        <f>ROUND(IF('Indicator Data'!H87=0,0,IF(LOG('Indicator Data'!H87)&gt;I$194,10,IF(LOG('Indicator Data'!H87)&lt;I$195,0,10-(I$194-LOG('Indicator Data'!H87))/(I$194-I$195)*10))),1)</f>
        <v>8.3000000000000007</v>
      </c>
      <c r="J84" s="59">
        <f t="shared" si="63"/>
        <v>7.6</v>
      </c>
      <c r="K84" s="59">
        <f>ROUND(IF('Indicator Data'!I87=0,0,IF(LOG('Indicator Data'!I87)&gt;K$194,10,IF(LOG('Indicator Data'!I87)&lt;K$195,0,10-(K$194-LOG('Indicator Data'!I87))/(K$194-K$195)*10))),1)</f>
        <v>6.4</v>
      </c>
      <c r="L84" s="59">
        <f t="shared" si="64"/>
        <v>7</v>
      </c>
      <c r="M84" s="59">
        <f>ROUND(IF('Indicator Data'!J87=0,0,IF(LOG('Indicator Data'!J87)&gt;M$194,10,IF(LOG('Indicator Data'!J87)&lt;M$195,0,10-(M$194-LOG('Indicator Data'!J87))/(M$194-M$195)*10))),1)</f>
        <v>6.1</v>
      </c>
      <c r="N84" s="60">
        <f>'Indicator Data'!C87/'Indicator Data'!$BD87</f>
        <v>1.2809287900983589E-3</v>
      </c>
      <c r="O84" s="60">
        <f>'Indicator Data'!D87/'Indicator Data'!$BD87</f>
        <v>0</v>
      </c>
      <c r="P84" s="60">
        <f>IF(F84=0.1,0,'Indicator Data'!E87/'Indicator Data'!$BD87)</f>
        <v>2.2082246104403462E-3</v>
      </c>
      <c r="Q84" s="60">
        <f>'Indicator Data'!F87/'Indicator Data'!$BD87</f>
        <v>0</v>
      </c>
      <c r="R84" s="60">
        <f>'Indicator Data'!G87/'Indicator Data'!$BD87</f>
        <v>1.9068569762253282E-2</v>
      </c>
      <c r="S84" s="60">
        <f>'Indicator Data'!H87/'Indicator Data'!$BD87</f>
        <v>2.2237956703568631E-3</v>
      </c>
      <c r="T84" s="60">
        <f>'Indicator Data'!I87/'Indicator Data'!$BD87</f>
        <v>5.7600232709239651E-3</v>
      </c>
      <c r="U84" s="60">
        <f>'Indicator Data'!J87/'Indicator Data'!$BD87</f>
        <v>9.9742804513092229E-4</v>
      </c>
      <c r="V84" s="59">
        <f t="shared" si="65"/>
        <v>6.4</v>
      </c>
      <c r="W84" s="59">
        <f t="shared" si="66"/>
        <v>0</v>
      </c>
      <c r="X84" s="59">
        <f t="shared" si="67"/>
        <v>3.9</v>
      </c>
      <c r="Y84" s="59">
        <f t="shared" si="68"/>
        <v>1.5</v>
      </c>
      <c r="Z84" s="59">
        <f t="shared" si="69"/>
        <v>0</v>
      </c>
      <c r="AA84" s="59">
        <f t="shared" si="70"/>
        <v>10</v>
      </c>
      <c r="AB84" s="59">
        <f t="shared" si="71"/>
        <v>4.4000000000000004</v>
      </c>
      <c r="AC84" s="59">
        <f t="shared" si="72"/>
        <v>8.4</v>
      </c>
      <c r="AD84" s="59">
        <f t="shared" si="73"/>
        <v>5.8</v>
      </c>
      <c r="AE84" s="59">
        <f t="shared" si="74"/>
        <v>7.3</v>
      </c>
      <c r="AF84" s="59">
        <f t="shared" si="75"/>
        <v>0.3</v>
      </c>
      <c r="AG84" s="59">
        <f>ROUND(IF('Indicator Data'!K87=0,0,IF('Indicator Data'!K87&gt;AG$194,10,IF('Indicator Data'!K87&lt;AG$195,0,10-(AG$194-'Indicator Data'!K87)/(AG$194-AG$195)*10))),1)</f>
        <v>2</v>
      </c>
      <c r="AH84" s="59">
        <f t="shared" si="76"/>
        <v>6.4</v>
      </c>
      <c r="AI84" s="59">
        <f t="shared" si="77"/>
        <v>0.1</v>
      </c>
      <c r="AJ84" s="59">
        <f t="shared" si="78"/>
        <v>8.4</v>
      </c>
      <c r="AK84" s="59">
        <f t="shared" si="79"/>
        <v>6.4</v>
      </c>
      <c r="AL84" s="59">
        <f t="shared" si="80"/>
        <v>7.5</v>
      </c>
      <c r="AM84" s="59">
        <f t="shared" si="81"/>
        <v>6.1</v>
      </c>
      <c r="AN84" s="59">
        <f t="shared" si="82"/>
        <v>3.8</v>
      </c>
      <c r="AO84" s="61">
        <f t="shared" si="83"/>
        <v>3.9</v>
      </c>
      <c r="AP84" s="193">
        <f t="shared" si="84"/>
        <v>3.1</v>
      </c>
      <c r="AQ84" s="193">
        <f t="shared" si="85"/>
        <v>0</v>
      </c>
      <c r="AR84" s="61">
        <f t="shared" si="86"/>
        <v>7.2</v>
      </c>
      <c r="AS84" s="59">
        <f t="shared" si="87"/>
        <v>2.9</v>
      </c>
      <c r="AT84" s="59">
        <f>IF('Indicator Data'!L87="No data","x",IF('Indicator Data'!BE87&lt;1000,"x",ROUND((IF('Indicator Data'!L87&gt;AT$194,10,IF('Indicator Data'!L87&lt;AT$195,0,10-(AT$194-'Indicator Data'!L87)/(AT$194-AT$195)*10))),1)))</f>
        <v>2</v>
      </c>
      <c r="AU84" s="61">
        <f t="shared" si="88"/>
        <v>2.5</v>
      </c>
      <c r="AV84" s="62">
        <f t="shared" si="89"/>
        <v>3.7</v>
      </c>
      <c r="AW84" s="59">
        <f>ROUND(IF('Indicator Data'!M87=0,0,IF('Indicator Data'!M87&gt;AW$194,10,IF('Indicator Data'!M87&lt;AW$195,0,10-(AW$194-'Indicator Data'!M87)/(AW$194-AW$195)*10))),1)</f>
        <v>0.7</v>
      </c>
      <c r="AX84" s="59">
        <f>ROUND(IF('Indicator Data'!N87=0,0,IF(LOG('Indicator Data'!N87)&gt;LOG(AX$194),10,IF(LOG('Indicator Data'!N87)&lt;LOG(AX$195),0,10-(LOG(AX$194)-LOG('Indicator Data'!N87))/(LOG(AX$194)-LOG(AX$195))*10))),1)</f>
        <v>0</v>
      </c>
      <c r="AY84" s="61">
        <f t="shared" si="90"/>
        <v>0.4</v>
      </c>
      <c r="AZ84" s="59">
        <f>'Indicator Data'!O87</f>
        <v>0</v>
      </c>
      <c r="BA84" s="59">
        <f>'Indicator Data'!P87</f>
        <v>0</v>
      </c>
      <c r="BB84" s="61">
        <f t="shared" si="91"/>
        <v>0</v>
      </c>
      <c r="BC84" s="62">
        <f t="shared" si="92"/>
        <v>0.3</v>
      </c>
      <c r="BD84" s="62">
        <v>3.5</v>
      </c>
      <c r="BE84" s="16"/>
      <c r="BF84" s="108"/>
    </row>
    <row r="85" spans="1:58" s="4" customFormat="1" x14ac:dyDescent="0.25">
      <c r="A85" s="131" t="s">
        <v>157</v>
      </c>
      <c r="B85" s="58" t="s">
        <v>156</v>
      </c>
      <c r="C85" s="59">
        <f>ROUND(IF('Indicator Data'!C88=0,0.1,IF(LOG('Indicator Data'!C88)&gt;C$194,10,IF(LOG('Indicator Data'!C88)&lt;C$195,0,10-(C$194-LOG('Indicator Data'!C88))/(C$194-C$195)*10))),1)</f>
        <v>10</v>
      </c>
      <c r="D85" s="59">
        <f>ROUND(IF('Indicator Data'!D88=0,0.1,IF(LOG('Indicator Data'!D88)&gt;D$194,10,IF(LOG('Indicator Data'!D88)&lt;D$195,0,10-(D$194-LOG('Indicator Data'!D88))/(D$194-D$195)*10))),1)</f>
        <v>10</v>
      </c>
      <c r="E85" s="59">
        <f t="shared" si="62"/>
        <v>10</v>
      </c>
      <c r="F85" s="59">
        <f>ROUND(IF('Indicator Data'!E88="No data",0.1,IF('Indicator Data'!E88=0,0,IF(LOG('Indicator Data'!E88)&gt;F$194,10,IF(LOG('Indicator Data'!E88)&lt;F$195,0,10-(F$194-LOG('Indicator Data'!E88))/(F$194-F$195)*10)))),1)</f>
        <v>6.3</v>
      </c>
      <c r="G85" s="59">
        <f>ROUND(IF('Indicator Data'!F88=0,0,IF(LOG('Indicator Data'!F88)&gt;G$194,10,IF(LOG('Indicator Data'!F88)&lt;G$195,0,10-(G$194-LOG('Indicator Data'!F88))/(G$194-G$195)*10))),1)</f>
        <v>10</v>
      </c>
      <c r="H85" s="59">
        <f>ROUND(IF('Indicator Data'!G88=0,0,IF(LOG('Indicator Data'!G88)&gt;H$194,10,IF(LOG('Indicator Data'!G88)&lt;H$195,0,10-(H$194-LOG('Indicator Data'!G88))/(H$194-H$195)*10))),1)</f>
        <v>10</v>
      </c>
      <c r="I85" s="59">
        <f>ROUND(IF('Indicator Data'!H88=0,0,IF(LOG('Indicator Data'!H88)&gt;I$194,10,IF(LOG('Indicator Data'!H88)&lt;I$195,0,10-(I$194-LOG('Indicator Data'!H88))/(I$194-I$195)*10))),1)</f>
        <v>10</v>
      </c>
      <c r="J85" s="59">
        <f t="shared" si="63"/>
        <v>10</v>
      </c>
      <c r="K85" s="59">
        <f>ROUND(IF('Indicator Data'!I88=0,0,IF(LOG('Indicator Data'!I88)&gt;K$194,10,IF(LOG('Indicator Data'!I88)&lt;K$195,0,10-(K$194-LOG('Indicator Data'!I88))/(K$194-K$195)*10))),1)</f>
        <v>10</v>
      </c>
      <c r="L85" s="59">
        <f t="shared" si="64"/>
        <v>10</v>
      </c>
      <c r="M85" s="59">
        <f>ROUND(IF('Indicator Data'!J88=0,0,IF(LOG('Indicator Data'!J88)&gt;M$194,10,IF(LOG('Indicator Data'!J88)&lt;M$195,0,10-(M$194-LOG('Indicator Data'!J88))/(M$194-M$195)*10))),1)</f>
        <v>0</v>
      </c>
      <c r="N85" s="60">
        <f>'Indicator Data'!C88/'Indicator Data'!$BD88</f>
        <v>1.6621312369075039E-3</v>
      </c>
      <c r="O85" s="60">
        <f>'Indicator Data'!D88/'Indicator Data'!$BD88</f>
        <v>9.060006339835665E-4</v>
      </c>
      <c r="P85" s="60">
        <f>IF(F85=0.1,0,'Indicator Data'!E88/'Indicator Data'!$BD88)</f>
        <v>2.6735488388559994E-4</v>
      </c>
      <c r="Q85" s="60">
        <f>'Indicator Data'!F88/'Indicator Data'!$BD88</f>
        <v>3.0413297390858738E-4</v>
      </c>
      <c r="R85" s="60">
        <f>'Indicator Data'!G88/'Indicator Data'!$BD88</f>
        <v>1.8996911803964223E-2</v>
      </c>
      <c r="S85" s="60">
        <f>'Indicator Data'!H88/'Indicator Data'!$BD88</f>
        <v>1.208366608598988E-2</v>
      </c>
      <c r="T85" s="60">
        <f>'Indicator Data'!I88/'Indicator Data'!$BD88</f>
        <v>1.0223533837743137E-2</v>
      </c>
      <c r="U85" s="60">
        <f>'Indicator Data'!J88/'Indicator Data'!$BD88</f>
        <v>0</v>
      </c>
      <c r="V85" s="59">
        <f t="shared" si="65"/>
        <v>8.3000000000000007</v>
      </c>
      <c r="W85" s="59">
        <f t="shared" si="66"/>
        <v>9.1</v>
      </c>
      <c r="X85" s="59">
        <f t="shared" si="67"/>
        <v>8.6999999999999993</v>
      </c>
      <c r="Y85" s="59">
        <f t="shared" si="68"/>
        <v>0.2</v>
      </c>
      <c r="Z85" s="59">
        <f t="shared" si="69"/>
        <v>10</v>
      </c>
      <c r="AA85" s="59">
        <f t="shared" si="70"/>
        <v>10</v>
      </c>
      <c r="AB85" s="59">
        <f t="shared" si="71"/>
        <v>10</v>
      </c>
      <c r="AC85" s="59">
        <f t="shared" si="72"/>
        <v>10</v>
      </c>
      <c r="AD85" s="59">
        <f t="shared" si="73"/>
        <v>10</v>
      </c>
      <c r="AE85" s="59">
        <f t="shared" si="74"/>
        <v>10</v>
      </c>
      <c r="AF85" s="59">
        <f t="shared" si="75"/>
        <v>0</v>
      </c>
      <c r="AG85" s="59">
        <f>ROUND(IF('Indicator Data'!K88=0,0,IF('Indicator Data'!K88&gt;AG$194,10,IF('Indicator Data'!K88&lt;AG$195,0,10-(AG$194-'Indicator Data'!K88)/(AG$194-AG$195)*10))),1)</f>
        <v>0</v>
      </c>
      <c r="AH85" s="59">
        <f t="shared" si="76"/>
        <v>9.1999999999999993</v>
      </c>
      <c r="AI85" s="59">
        <f t="shared" si="77"/>
        <v>9.6</v>
      </c>
      <c r="AJ85" s="59">
        <f t="shared" si="78"/>
        <v>10</v>
      </c>
      <c r="AK85" s="59">
        <f t="shared" si="79"/>
        <v>10</v>
      </c>
      <c r="AL85" s="59">
        <f t="shared" si="80"/>
        <v>10</v>
      </c>
      <c r="AM85" s="59">
        <f t="shared" si="81"/>
        <v>10</v>
      </c>
      <c r="AN85" s="59">
        <f t="shared" si="82"/>
        <v>0</v>
      </c>
      <c r="AO85" s="61">
        <f t="shared" si="83"/>
        <v>9.5</v>
      </c>
      <c r="AP85" s="193">
        <f t="shared" si="84"/>
        <v>3.9</v>
      </c>
      <c r="AQ85" s="193">
        <f t="shared" si="85"/>
        <v>10</v>
      </c>
      <c r="AR85" s="61">
        <f t="shared" si="86"/>
        <v>10</v>
      </c>
      <c r="AS85" s="59">
        <f t="shared" si="87"/>
        <v>0</v>
      </c>
      <c r="AT85" s="59">
        <f>IF('Indicator Data'!L88="No data","x",IF('Indicator Data'!BE88&lt;1000,"x",ROUND((IF('Indicator Data'!L88&gt;AT$194,10,IF('Indicator Data'!L88&lt;AT$195,0,10-(AT$194-'Indicator Data'!L88)/(AT$194-AT$195)*10))),1)))</f>
        <v>1</v>
      </c>
      <c r="AU85" s="61">
        <f t="shared" si="88"/>
        <v>0.5</v>
      </c>
      <c r="AV85" s="62">
        <f t="shared" si="89"/>
        <v>8.4</v>
      </c>
      <c r="AW85" s="59">
        <f>ROUND(IF('Indicator Data'!M88=0,0,IF('Indicator Data'!M88&gt;AW$194,10,IF('Indicator Data'!M88&lt;AW$195,0,10-(AW$194-'Indicator Data'!M88)/(AW$194-AW$195)*10))),1)</f>
        <v>0.4</v>
      </c>
      <c r="AX85" s="59">
        <f>ROUND(IF('Indicator Data'!N88=0,0,IF(LOG('Indicator Data'!N88)&gt;LOG(AX$194),10,IF(LOG('Indicator Data'!N88)&lt;LOG(AX$195),0,10-(LOG(AX$194)-LOG('Indicator Data'!N88))/(LOG(AX$194)-LOG(AX$195))*10))),1)</f>
        <v>1.3</v>
      </c>
      <c r="AY85" s="61">
        <f t="shared" si="90"/>
        <v>0.9</v>
      </c>
      <c r="AZ85" s="59">
        <f>'Indicator Data'!O88</f>
        <v>0</v>
      </c>
      <c r="BA85" s="59">
        <f>'Indicator Data'!P88</f>
        <v>0</v>
      </c>
      <c r="BB85" s="61">
        <f t="shared" si="91"/>
        <v>0</v>
      </c>
      <c r="BC85" s="62">
        <f t="shared" si="92"/>
        <v>0.6</v>
      </c>
      <c r="BD85" s="62">
        <v>2.6</v>
      </c>
      <c r="BE85" s="16"/>
      <c r="BF85" s="108"/>
    </row>
    <row r="86" spans="1:58" s="4" customFormat="1" x14ac:dyDescent="0.25">
      <c r="A86" s="131" t="s">
        <v>159</v>
      </c>
      <c r="B86" s="63" t="s">
        <v>158</v>
      </c>
      <c r="C86" s="59">
        <f>ROUND(IF('Indicator Data'!C89=0,0.1,IF(LOG('Indicator Data'!C89)&gt;C$194,10,IF(LOG('Indicator Data'!C89)&lt;C$195,0,10-(C$194-LOG('Indicator Data'!C89))/(C$194-C$195)*10))),1)</f>
        <v>8</v>
      </c>
      <c r="D86" s="59">
        <f>ROUND(IF('Indicator Data'!D89=0,0.1,IF(LOG('Indicator Data'!D89)&gt;D$194,10,IF(LOG('Indicator Data'!D89)&lt;D$195,0,10-(D$194-LOG('Indicator Data'!D89))/(D$194-D$195)*10))),1)</f>
        <v>0.1</v>
      </c>
      <c r="E86" s="59">
        <f t="shared" si="62"/>
        <v>5.3</v>
      </c>
      <c r="F86" s="59">
        <f>ROUND(IF('Indicator Data'!E89="No data",0.1,IF('Indicator Data'!E89=0,0,IF(LOG('Indicator Data'!E89)&gt;F$194,10,IF(LOG('Indicator Data'!E89)&lt;F$195,0,10-(F$194-LOG('Indicator Data'!E89))/(F$194-F$195)*10)))),1)</f>
        <v>4.3</v>
      </c>
      <c r="G86" s="59">
        <f>ROUND(IF('Indicator Data'!F89=0,0,IF(LOG('Indicator Data'!F89)&gt;G$194,10,IF(LOG('Indicator Data'!F89)&lt;G$195,0,10-(G$194-LOG('Indicator Data'!F89))/(G$194-G$195)*10))),1)</f>
        <v>0</v>
      </c>
      <c r="H86" s="59">
        <f>ROUND(IF('Indicator Data'!G89=0,0,IF(LOG('Indicator Data'!G89)&gt;H$194,10,IF(LOG('Indicator Data'!G89)&lt;H$195,0,10-(H$194-LOG('Indicator Data'!G89))/(H$194-H$195)*10))),1)</f>
        <v>0</v>
      </c>
      <c r="I86" s="59">
        <f>ROUND(IF('Indicator Data'!H89=0,0,IF(LOG('Indicator Data'!H89)&gt;I$194,10,IF(LOG('Indicator Data'!H89)&lt;I$195,0,10-(I$194-LOG('Indicator Data'!H89))/(I$194-I$195)*10))),1)</f>
        <v>0</v>
      </c>
      <c r="J86" s="59">
        <f t="shared" si="63"/>
        <v>0</v>
      </c>
      <c r="K86" s="59">
        <f>ROUND(IF('Indicator Data'!I89=0,0,IF(LOG('Indicator Data'!I89)&gt;K$194,10,IF(LOG('Indicator Data'!I89)&lt;K$195,0,10-(K$194-LOG('Indicator Data'!I89))/(K$194-K$195)*10))),1)</f>
        <v>0</v>
      </c>
      <c r="L86" s="59">
        <f t="shared" si="64"/>
        <v>0</v>
      </c>
      <c r="M86" s="59">
        <f>ROUND(IF('Indicator Data'!J89=0,0,IF(LOG('Indicator Data'!J89)&gt;M$194,10,IF(LOG('Indicator Data'!J89)&lt;M$195,0,10-(M$194-LOG('Indicator Data'!J89))/(M$194-M$195)*10))),1)</f>
        <v>7.5</v>
      </c>
      <c r="N86" s="60">
        <f>'Indicator Data'!C89/'Indicator Data'!$BD89</f>
        <v>2.0983728485547215E-3</v>
      </c>
      <c r="O86" s="60">
        <f>'Indicator Data'!D89/'Indicator Data'!$BD89</f>
        <v>0</v>
      </c>
      <c r="P86" s="60">
        <f>IF(F86=0.1,0,'Indicator Data'!E89/'Indicator Data'!$BD89)</f>
        <v>7.1012008900335163E-4</v>
      </c>
      <c r="Q86" s="60">
        <f>'Indicator Data'!F89/'Indicator Data'!$BD89</f>
        <v>0</v>
      </c>
      <c r="R86" s="60">
        <f>'Indicator Data'!G89/'Indicator Data'!$BD89</f>
        <v>0</v>
      </c>
      <c r="S86" s="60">
        <f>'Indicator Data'!H89/'Indicator Data'!$BD89</f>
        <v>0</v>
      </c>
      <c r="T86" s="60">
        <f>'Indicator Data'!I89/'Indicator Data'!$BD89</f>
        <v>0</v>
      </c>
      <c r="U86" s="60">
        <f>'Indicator Data'!J89/'Indicator Data'!$BD89</f>
        <v>1.3209948888065763E-3</v>
      </c>
      <c r="V86" s="59">
        <f t="shared" si="65"/>
        <v>10</v>
      </c>
      <c r="W86" s="59">
        <f t="shared" si="66"/>
        <v>0</v>
      </c>
      <c r="X86" s="59">
        <f t="shared" si="67"/>
        <v>7.6</v>
      </c>
      <c r="Y86" s="59">
        <f t="shared" si="68"/>
        <v>0.5</v>
      </c>
      <c r="Z86" s="59">
        <f t="shared" si="69"/>
        <v>0</v>
      </c>
      <c r="AA86" s="59">
        <f t="shared" si="70"/>
        <v>0</v>
      </c>
      <c r="AB86" s="59">
        <f t="shared" si="71"/>
        <v>0</v>
      </c>
      <c r="AC86" s="59">
        <f t="shared" si="72"/>
        <v>0</v>
      </c>
      <c r="AD86" s="59">
        <f t="shared" si="73"/>
        <v>0</v>
      </c>
      <c r="AE86" s="59">
        <f t="shared" si="74"/>
        <v>0</v>
      </c>
      <c r="AF86" s="59">
        <f t="shared" si="75"/>
        <v>0.4</v>
      </c>
      <c r="AG86" s="59">
        <f>ROUND(IF('Indicator Data'!K89=0,0,IF('Indicator Data'!K89&gt;AG$194,10,IF('Indicator Data'!K89&lt;AG$195,0,10-(AG$194-'Indicator Data'!K89)/(AG$194-AG$195)*10))),1)</f>
        <v>2</v>
      </c>
      <c r="AH86" s="59">
        <f t="shared" si="76"/>
        <v>9</v>
      </c>
      <c r="AI86" s="59">
        <f t="shared" si="77"/>
        <v>0.1</v>
      </c>
      <c r="AJ86" s="59">
        <f t="shared" si="78"/>
        <v>0</v>
      </c>
      <c r="AK86" s="59">
        <f t="shared" si="79"/>
        <v>0</v>
      </c>
      <c r="AL86" s="59">
        <f t="shared" si="80"/>
        <v>0</v>
      </c>
      <c r="AM86" s="59">
        <f t="shared" si="81"/>
        <v>0</v>
      </c>
      <c r="AN86" s="59">
        <f t="shared" si="82"/>
        <v>4.9000000000000004</v>
      </c>
      <c r="AO86" s="61">
        <f t="shared" si="83"/>
        <v>6.6</v>
      </c>
      <c r="AP86" s="193">
        <f t="shared" si="84"/>
        <v>2.6</v>
      </c>
      <c r="AQ86" s="193">
        <f t="shared" si="85"/>
        <v>0</v>
      </c>
      <c r="AR86" s="61">
        <f t="shared" si="86"/>
        <v>0</v>
      </c>
      <c r="AS86" s="59">
        <f t="shared" si="87"/>
        <v>3.5</v>
      </c>
      <c r="AT86" s="59">
        <f>IF('Indicator Data'!L89="No data","x",IF('Indicator Data'!BE89&lt;1000,"x",ROUND((IF('Indicator Data'!L89&gt;AT$194,10,IF('Indicator Data'!L89&lt;AT$195,0,10-(AT$194-'Indicator Data'!L89)/(AT$194-AT$195)*10))),1)))</f>
        <v>10</v>
      </c>
      <c r="AU86" s="61">
        <f t="shared" si="88"/>
        <v>6.8</v>
      </c>
      <c r="AV86" s="62">
        <f t="shared" si="89"/>
        <v>3.8</v>
      </c>
      <c r="AW86" s="59">
        <f>ROUND(IF('Indicator Data'!M89=0,0,IF('Indicator Data'!M89&gt;AW$194,10,IF('Indicator Data'!M89&lt;AW$195,0,10-(AW$194-'Indicator Data'!M89)/(AW$194-AW$195)*10))),1)</f>
        <v>1.5</v>
      </c>
      <c r="AX86" s="59">
        <f>ROUND(IF('Indicator Data'!N89=0,0,IF(LOG('Indicator Data'!N89)&gt;LOG(AX$194),10,IF(LOG('Indicator Data'!N89)&lt;LOG(AX$195),0,10-(LOG(AX$194)-LOG('Indicator Data'!N89))/(LOG(AX$194)-LOG(AX$195))*10))),1)</f>
        <v>2.1</v>
      </c>
      <c r="AY86" s="61">
        <f t="shared" si="90"/>
        <v>1.8</v>
      </c>
      <c r="AZ86" s="59">
        <f>'Indicator Data'!O89</f>
        <v>0</v>
      </c>
      <c r="BA86" s="59">
        <f>'Indicator Data'!P89</f>
        <v>0</v>
      </c>
      <c r="BB86" s="61">
        <f t="shared" si="91"/>
        <v>0</v>
      </c>
      <c r="BC86" s="62">
        <f t="shared" si="92"/>
        <v>1.3</v>
      </c>
      <c r="BD86" s="62">
        <v>3.3</v>
      </c>
      <c r="BE86" s="16"/>
      <c r="BF86" s="108"/>
    </row>
    <row r="87" spans="1:58" s="4" customFormat="1" x14ac:dyDescent="0.25">
      <c r="A87" s="131" t="s">
        <v>161</v>
      </c>
      <c r="B87" s="63" t="s">
        <v>160</v>
      </c>
      <c r="C87" s="59">
        <f>ROUND(IF('Indicator Data'!C90=0,0.1,IF(LOG('Indicator Data'!C90)&gt;C$194,10,IF(LOG('Indicator Data'!C90)&lt;C$195,0,10-(C$194-LOG('Indicator Data'!C90))/(C$194-C$195)*10))),1)</f>
        <v>8</v>
      </c>
      <c r="D87" s="59">
        <f>ROUND(IF('Indicator Data'!D90=0,0.1,IF(LOG('Indicator Data'!D90)&gt;D$194,10,IF(LOG('Indicator Data'!D90)&lt;D$195,0,10-(D$194-LOG('Indicator Data'!D90))/(D$194-D$195)*10))),1)</f>
        <v>9.8000000000000007</v>
      </c>
      <c r="E87" s="59">
        <f t="shared" si="62"/>
        <v>9.1</v>
      </c>
      <c r="F87" s="59">
        <f>ROUND(IF('Indicator Data'!E90="No data",0.1,IF('Indicator Data'!E90=0,0,IF(LOG('Indicator Data'!E90)&gt;F$194,10,IF(LOG('Indicator Data'!E90)&lt;F$195,0,10-(F$194-LOG('Indicator Data'!E90))/(F$194-F$195)*10)))),1)</f>
        <v>7.5</v>
      </c>
      <c r="G87" s="59">
        <f>ROUND(IF('Indicator Data'!F90=0,0,IF(LOG('Indicator Data'!F90)&gt;G$194,10,IF(LOG('Indicator Data'!F90)&lt;G$195,0,10-(G$194-LOG('Indicator Data'!F90))/(G$194-G$195)*10))),1)</f>
        <v>0</v>
      </c>
      <c r="H87" s="59">
        <f>ROUND(IF('Indicator Data'!G90=0,0,IF(LOG('Indicator Data'!G90)&gt;H$194,10,IF(LOG('Indicator Data'!G90)&lt;H$195,0,10-(H$194-LOG('Indicator Data'!G90))/(H$194-H$195)*10))),1)</f>
        <v>0</v>
      </c>
      <c r="I87" s="59">
        <f>ROUND(IF('Indicator Data'!H90=0,0,IF(LOG('Indicator Data'!H90)&gt;I$194,10,IF(LOG('Indicator Data'!H90)&lt;I$195,0,10-(I$194-LOG('Indicator Data'!H90))/(I$194-I$195)*10))),1)</f>
        <v>0</v>
      </c>
      <c r="J87" s="59">
        <f t="shared" si="63"/>
        <v>0</v>
      </c>
      <c r="K87" s="59">
        <f>ROUND(IF('Indicator Data'!I90=0,0,IF(LOG('Indicator Data'!I90)&gt;K$194,10,IF(LOG('Indicator Data'!I90)&lt;K$195,0,10-(K$194-LOG('Indicator Data'!I90))/(K$194-K$195)*10))),1)</f>
        <v>0</v>
      </c>
      <c r="L87" s="59">
        <f t="shared" si="64"/>
        <v>0</v>
      </c>
      <c r="M87" s="59">
        <f>ROUND(IF('Indicator Data'!J90=0,0,IF(LOG('Indicator Data'!J90)&gt;M$194,10,IF(LOG('Indicator Data'!J90)&lt;M$195,0,10-(M$194-LOG('Indicator Data'!J90))/(M$194-M$195)*10))),1)</f>
        <v>0</v>
      </c>
      <c r="N87" s="60">
        <f>'Indicator Data'!C90/'Indicator Data'!$BD90</f>
        <v>8.7253409088325156E-4</v>
      </c>
      <c r="O87" s="60">
        <f>'Indicator Data'!D90/'Indicator Data'!$BD90</f>
        <v>5.0374331302461336E-4</v>
      </c>
      <c r="P87" s="60">
        <f>IF(F87=0.1,0,'Indicator Data'!E90/'Indicator Data'!$BD90)</f>
        <v>5.6852720967609576E-3</v>
      </c>
      <c r="Q87" s="60">
        <f>'Indicator Data'!F90/'Indicator Data'!$BD90</f>
        <v>0</v>
      </c>
      <c r="R87" s="60">
        <f>'Indicator Data'!G90/'Indicator Data'!$BD90</f>
        <v>0</v>
      </c>
      <c r="S87" s="60">
        <f>'Indicator Data'!H90/'Indicator Data'!$BD90</f>
        <v>0</v>
      </c>
      <c r="T87" s="60">
        <f>'Indicator Data'!I90/'Indicator Data'!$BD90</f>
        <v>0</v>
      </c>
      <c r="U87" s="60">
        <f>'Indicator Data'!J90/'Indicator Data'!$BD90</f>
        <v>0</v>
      </c>
      <c r="V87" s="59">
        <f t="shared" si="65"/>
        <v>4.4000000000000004</v>
      </c>
      <c r="W87" s="59">
        <f t="shared" si="66"/>
        <v>5</v>
      </c>
      <c r="X87" s="59">
        <f t="shared" si="67"/>
        <v>4.7</v>
      </c>
      <c r="Y87" s="59">
        <f t="shared" si="68"/>
        <v>3.8</v>
      </c>
      <c r="Z87" s="59">
        <f t="shared" si="69"/>
        <v>0</v>
      </c>
      <c r="AA87" s="59">
        <f t="shared" si="70"/>
        <v>0</v>
      </c>
      <c r="AB87" s="59">
        <f t="shared" si="71"/>
        <v>0</v>
      </c>
      <c r="AC87" s="59">
        <f t="shared" si="72"/>
        <v>0</v>
      </c>
      <c r="AD87" s="59">
        <f t="shared" si="73"/>
        <v>0</v>
      </c>
      <c r="AE87" s="59">
        <f t="shared" si="74"/>
        <v>0</v>
      </c>
      <c r="AF87" s="59">
        <f t="shared" si="75"/>
        <v>0</v>
      </c>
      <c r="AG87" s="59">
        <f>ROUND(IF('Indicator Data'!K90=0,0,IF('Indicator Data'!K90&gt;AG$194,10,IF('Indicator Data'!K90&lt;AG$195,0,10-(AG$194-'Indicator Data'!K90)/(AG$194-AG$195)*10))),1)</f>
        <v>0</v>
      </c>
      <c r="AH87" s="59">
        <f t="shared" si="76"/>
        <v>6.2</v>
      </c>
      <c r="AI87" s="59">
        <f t="shared" si="77"/>
        <v>7.4</v>
      </c>
      <c r="AJ87" s="59">
        <f t="shared" si="78"/>
        <v>0</v>
      </c>
      <c r="AK87" s="59">
        <f t="shared" si="79"/>
        <v>0</v>
      </c>
      <c r="AL87" s="59">
        <f t="shared" si="80"/>
        <v>0</v>
      </c>
      <c r="AM87" s="59">
        <f t="shared" si="81"/>
        <v>0</v>
      </c>
      <c r="AN87" s="59">
        <f t="shared" si="82"/>
        <v>0</v>
      </c>
      <c r="AO87" s="61">
        <f t="shared" si="83"/>
        <v>7.5</v>
      </c>
      <c r="AP87" s="193">
        <f t="shared" si="84"/>
        <v>6</v>
      </c>
      <c r="AQ87" s="193">
        <f t="shared" si="85"/>
        <v>0</v>
      </c>
      <c r="AR87" s="61">
        <f t="shared" si="86"/>
        <v>0</v>
      </c>
      <c r="AS87" s="59">
        <f t="shared" si="87"/>
        <v>0</v>
      </c>
      <c r="AT87" s="59">
        <f>IF('Indicator Data'!L90="No data","x",IF('Indicator Data'!BE90&lt;1000,"x",ROUND((IF('Indicator Data'!L90&gt;AT$194,10,IF('Indicator Data'!L90&lt;AT$195,0,10-(AT$194-'Indicator Data'!L90)/(AT$194-AT$195)*10))),1)))</f>
        <v>10</v>
      </c>
      <c r="AU87" s="61">
        <f t="shared" si="88"/>
        <v>5</v>
      </c>
      <c r="AV87" s="62">
        <f t="shared" si="89"/>
        <v>4.4000000000000004</v>
      </c>
      <c r="AW87" s="59">
        <f>ROUND(IF('Indicator Data'!M90=0,0,IF('Indicator Data'!M90&gt;AW$194,10,IF('Indicator Data'!M90&lt;AW$195,0,10-(AW$194-'Indicator Data'!M90)/(AW$194-AW$195)*10))),1)</f>
        <v>1.9</v>
      </c>
      <c r="AX87" s="59">
        <f>ROUND(IF('Indicator Data'!N90=0,0,IF(LOG('Indicator Data'!N90)&gt;LOG(AX$194),10,IF(LOG('Indicator Data'!N90)&lt;LOG(AX$195),0,10-(LOG(AX$194)-LOG('Indicator Data'!N90))/(LOG(AX$194)-LOG(AX$195))*10))),1)</f>
        <v>1.3</v>
      </c>
      <c r="AY87" s="61">
        <f t="shared" si="90"/>
        <v>1.6</v>
      </c>
      <c r="AZ87" s="59">
        <f>'Indicator Data'!O90</f>
        <v>0</v>
      </c>
      <c r="BA87" s="59">
        <f>'Indicator Data'!P90</f>
        <v>0</v>
      </c>
      <c r="BB87" s="61">
        <f t="shared" si="91"/>
        <v>0</v>
      </c>
      <c r="BC87" s="62">
        <f t="shared" si="92"/>
        <v>1.1000000000000001</v>
      </c>
      <c r="BD87" s="62">
        <v>2.4</v>
      </c>
      <c r="BE87" s="16"/>
      <c r="BF87" s="108"/>
    </row>
    <row r="88" spans="1:58" s="4" customFormat="1" x14ac:dyDescent="0.25">
      <c r="A88" s="131" t="s">
        <v>163</v>
      </c>
      <c r="B88" s="63" t="s">
        <v>162</v>
      </c>
      <c r="C88" s="59">
        <f>ROUND(IF('Indicator Data'!C91=0,0.1,IF(LOG('Indicator Data'!C91)&gt;C$194,10,IF(LOG('Indicator Data'!C91)&lt;C$195,0,10-(C$194-LOG('Indicator Data'!C91))/(C$194-C$195)*10))),1)</f>
        <v>8.6999999999999993</v>
      </c>
      <c r="D88" s="59">
        <f>ROUND(IF('Indicator Data'!D91=0,0.1,IF(LOG('Indicator Data'!D91)&gt;D$194,10,IF(LOG('Indicator Data'!D91)&lt;D$195,0,10-(D$194-LOG('Indicator Data'!D91))/(D$194-D$195)*10))),1)</f>
        <v>0.1</v>
      </c>
      <c r="E88" s="59">
        <f t="shared" si="62"/>
        <v>6</v>
      </c>
      <c r="F88" s="59">
        <f>ROUND(IF('Indicator Data'!E91="No data",0.1,IF('Indicator Data'!E91=0,0,IF(LOG('Indicator Data'!E91)&gt;F$194,10,IF(LOG('Indicator Data'!E91)&lt;F$195,0,10-(F$194-LOG('Indicator Data'!E91))/(F$194-F$195)*10)))),1)</f>
        <v>7.8</v>
      </c>
      <c r="G88" s="59">
        <f>ROUND(IF('Indicator Data'!F91=0,0,IF(LOG('Indicator Data'!F91)&gt;G$194,10,IF(LOG('Indicator Data'!F91)&lt;G$195,0,10-(G$194-LOG('Indicator Data'!F91))/(G$194-G$195)*10))),1)</f>
        <v>6.2</v>
      </c>
      <c r="H88" s="59">
        <f>ROUND(IF('Indicator Data'!G91=0,0,IF(LOG('Indicator Data'!G91)&gt;H$194,10,IF(LOG('Indicator Data'!G91)&lt;H$195,0,10-(H$194-LOG('Indicator Data'!G91))/(H$194-H$195)*10))),1)</f>
        <v>0</v>
      </c>
      <c r="I88" s="59">
        <f>ROUND(IF('Indicator Data'!H91=0,0,IF(LOG('Indicator Data'!H91)&gt;I$194,10,IF(LOG('Indicator Data'!H91)&lt;I$195,0,10-(I$194-LOG('Indicator Data'!H91))/(I$194-I$195)*10))),1)</f>
        <v>0</v>
      </c>
      <c r="J88" s="59">
        <f t="shared" si="63"/>
        <v>0</v>
      </c>
      <c r="K88" s="59">
        <f>ROUND(IF('Indicator Data'!I91=0,0,IF(LOG('Indicator Data'!I91)&gt;K$194,10,IF(LOG('Indicator Data'!I91)&lt;K$195,0,10-(K$194-LOG('Indicator Data'!I91))/(K$194-K$195)*10))),1)</f>
        <v>0</v>
      </c>
      <c r="L88" s="59">
        <f t="shared" si="64"/>
        <v>0</v>
      </c>
      <c r="M88" s="59">
        <f>ROUND(IF('Indicator Data'!J91=0,0,IF(LOG('Indicator Data'!J91)&gt;M$194,10,IF(LOG('Indicator Data'!J91)&lt;M$195,0,10-(M$194-LOG('Indicator Data'!J91))/(M$194-M$195)*10))),1)</f>
        <v>10</v>
      </c>
      <c r="N88" s="60">
        <f>'Indicator Data'!C91/'Indicator Data'!$BD91</f>
        <v>6.6750077544077617E-4</v>
      </c>
      <c r="O88" s="60">
        <f>'Indicator Data'!D91/'Indicator Data'!$BD91</f>
        <v>0</v>
      </c>
      <c r="P88" s="60">
        <f>IF(F88=0.1,0,'Indicator Data'!E91/'Indicator Data'!$BD91)</f>
        <v>2.9212462664903807E-3</v>
      </c>
      <c r="Q88" s="60">
        <f>'Indicator Data'!F91/'Indicator Data'!$BD91</f>
        <v>1.258497161532795E-6</v>
      </c>
      <c r="R88" s="60">
        <f>'Indicator Data'!G91/'Indicator Data'!$BD91</f>
        <v>0</v>
      </c>
      <c r="S88" s="60">
        <f>'Indicator Data'!H91/'Indicator Data'!$BD91</f>
        <v>0</v>
      </c>
      <c r="T88" s="60">
        <f>'Indicator Data'!I91/'Indicator Data'!$BD91</f>
        <v>0</v>
      </c>
      <c r="U88" s="60">
        <f>'Indicator Data'!J91/'Indicator Data'!$BD91</f>
        <v>3.4315301113845779E-2</v>
      </c>
      <c r="V88" s="59">
        <f t="shared" si="65"/>
        <v>3.3</v>
      </c>
      <c r="W88" s="59">
        <f t="shared" si="66"/>
        <v>0</v>
      </c>
      <c r="X88" s="59">
        <f t="shared" si="67"/>
        <v>1.8</v>
      </c>
      <c r="Y88" s="59">
        <f t="shared" si="68"/>
        <v>1.9</v>
      </c>
      <c r="Z88" s="59">
        <f t="shared" si="69"/>
        <v>5.8</v>
      </c>
      <c r="AA88" s="59">
        <f t="shared" si="70"/>
        <v>0</v>
      </c>
      <c r="AB88" s="59">
        <f t="shared" si="71"/>
        <v>0</v>
      </c>
      <c r="AC88" s="59">
        <f t="shared" si="72"/>
        <v>0</v>
      </c>
      <c r="AD88" s="59">
        <f t="shared" si="73"/>
        <v>0</v>
      </c>
      <c r="AE88" s="59">
        <f t="shared" si="74"/>
        <v>0</v>
      </c>
      <c r="AF88" s="59">
        <f t="shared" si="75"/>
        <v>10</v>
      </c>
      <c r="AG88" s="59">
        <f>ROUND(IF('Indicator Data'!K91=0,0,IF('Indicator Data'!K91&gt;AG$194,10,IF('Indicator Data'!K91&lt;AG$195,0,10-(AG$194-'Indicator Data'!K91)/(AG$194-AG$195)*10))),1)</f>
        <v>10</v>
      </c>
      <c r="AH88" s="59">
        <f t="shared" si="76"/>
        <v>6</v>
      </c>
      <c r="AI88" s="59">
        <f t="shared" si="77"/>
        <v>0.1</v>
      </c>
      <c r="AJ88" s="59">
        <f t="shared" si="78"/>
        <v>0</v>
      </c>
      <c r="AK88" s="59">
        <f t="shared" si="79"/>
        <v>0</v>
      </c>
      <c r="AL88" s="59">
        <f t="shared" si="80"/>
        <v>0</v>
      </c>
      <c r="AM88" s="59">
        <f t="shared" si="81"/>
        <v>0</v>
      </c>
      <c r="AN88" s="59">
        <f t="shared" si="82"/>
        <v>10</v>
      </c>
      <c r="AO88" s="61">
        <f t="shared" si="83"/>
        <v>4.2</v>
      </c>
      <c r="AP88" s="193">
        <f t="shared" si="84"/>
        <v>5.6</v>
      </c>
      <c r="AQ88" s="193">
        <f t="shared" si="85"/>
        <v>6</v>
      </c>
      <c r="AR88" s="61">
        <f t="shared" si="86"/>
        <v>0</v>
      </c>
      <c r="AS88" s="59">
        <f t="shared" si="87"/>
        <v>10</v>
      </c>
      <c r="AT88" s="59">
        <f>IF('Indicator Data'!L91="No data","x",IF('Indicator Data'!BE91&lt;1000,"x",ROUND((IF('Indicator Data'!L91&gt;AT$194,10,IF('Indicator Data'!L91&lt;AT$195,0,10-(AT$194-'Indicator Data'!L91)/(AT$194-AT$195)*10))),1)))</f>
        <v>4</v>
      </c>
      <c r="AU88" s="61">
        <f t="shared" si="88"/>
        <v>7</v>
      </c>
      <c r="AV88" s="62">
        <f t="shared" si="89"/>
        <v>4.9000000000000004</v>
      </c>
      <c r="AW88" s="59">
        <f>ROUND(IF('Indicator Data'!M91=0,0,IF('Indicator Data'!M91&gt;AW$194,10,IF('Indicator Data'!M91&lt;AW$195,0,10-(AW$194-'Indicator Data'!M91)/(AW$194-AW$195)*10))),1)</f>
        <v>9.8000000000000007</v>
      </c>
      <c r="AX88" s="59">
        <f>ROUND(IF('Indicator Data'!N91=0,0,IF(LOG('Indicator Data'!N91)&gt;LOG(AX$194),10,IF(LOG('Indicator Data'!N91)&lt;LOG(AX$195),0,10-(LOG(AX$194)-LOG('Indicator Data'!N91))/(LOG(AX$194)-LOG(AX$195))*10))),1)</f>
        <v>8.6</v>
      </c>
      <c r="AY88" s="61">
        <f t="shared" si="90"/>
        <v>9.3000000000000007</v>
      </c>
      <c r="AZ88" s="59">
        <f>'Indicator Data'!O91</f>
        <v>0</v>
      </c>
      <c r="BA88" s="59">
        <f>'Indicator Data'!P91</f>
        <v>0</v>
      </c>
      <c r="BB88" s="61">
        <f t="shared" si="91"/>
        <v>0</v>
      </c>
      <c r="BC88" s="62">
        <f t="shared" si="92"/>
        <v>6.5</v>
      </c>
      <c r="BD88" s="62">
        <v>6.3</v>
      </c>
      <c r="BE88" s="16"/>
      <c r="BF88" s="108"/>
    </row>
    <row r="89" spans="1:58" s="4" customFormat="1" x14ac:dyDescent="0.25">
      <c r="A89" s="131" t="s">
        <v>165</v>
      </c>
      <c r="B89" s="63" t="s">
        <v>164</v>
      </c>
      <c r="C89" s="59">
        <f>ROUND(IF('Indicator Data'!C92=0,0.1,IF(LOG('Indicator Data'!C92)&gt;C$194,10,IF(LOG('Indicator Data'!C92)&lt;C$195,0,10-(C$194-LOG('Indicator Data'!C92))/(C$194-C$195)*10))),1)</f>
        <v>0.1</v>
      </c>
      <c r="D89" s="59">
        <f>ROUND(IF('Indicator Data'!D92=0,0.1,IF(LOG('Indicator Data'!D92)&gt;D$194,10,IF(LOG('Indicator Data'!D92)&lt;D$195,0,10-(D$194-LOG('Indicator Data'!D92))/(D$194-D$195)*10))),1)</f>
        <v>0.1</v>
      </c>
      <c r="E89" s="59">
        <f t="shared" si="62"/>
        <v>0.1</v>
      </c>
      <c r="F89" s="59">
        <f>ROUND(IF('Indicator Data'!E92="No data",0.1,IF('Indicator Data'!E92=0,0,IF(LOG('Indicator Data'!E92)&gt;F$194,10,IF(LOG('Indicator Data'!E92)&lt;F$195,0,10-(F$194-LOG('Indicator Data'!E92))/(F$194-F$195)*10)))),1)</f>
        <v>0.1</v>
      </c>
      <c r="G89" s="59">
        <f>ROUND(IF('Indicator Data'!F92=0,0,IF(LOG('Indicator Data'!F92)&gt;G$194,10,IF(LOG('Indicator Data'!F92)&lt;G$195,0,10-(G$194-LOG('Indicator Data'!F92))/(G$194-G$195)*10))),1)</f>
        <v>5.8</v>
      </c>
      <c r="H89" s="59">
        <f>ROUND(IF('Indicator Data'!G92=0,0,IF(LOG('Indicator Data'!G92)&gt;H$194,10,IF(LOG('Indicator Data'!G92)&lt;H$195,0,10-(H$194-LOG('Indicator Data'!G92))/(H$194-H$195)*10))),1)</f>
        <v>0</v>
      </c>
      <c r="I89" s="59">
        <f>ROUND(IF('Indicator Data'!H92=0,0,IF(LOG('Indicator Data'!H92)&gt;I$194,10,IF(LOG('Indicator Data'!H92)&lt;I$195,0,10-(I$194-LOG('Indicator Data'!H92))/(I$194-I$195)*10))),1)</f>
        <v>0</v>
      </c>
      <c r="J89" s="59">
        <f t="shared" si="63"/>
        <v>0</v>
      </c>
      <c r="K89" s="59">
        <f>ROUND(IF('Indicator Data'!I92=0,0,IF(LOG('Indicator Data'!I92)&gt;K$194,10,IF(LOG('Indicator Data'!I92)&lt;K$195,0,10-(K$194-LOG('Indicator Data'!I92))/(K$194-K$195)*10))),1)</f>
        <v>0</v>
      </c>
      <c r="L89" s="59">
        <f t="shared" si="64"/>
        <v>0</v>
      </c>
      <c r="M89" s="59">
        <f>ROUND(IF('Indicator Data'!J92=0,0,IF(LOG('Indicator Data'!J92)&gt;M$194,10,IF(LOG('Indicator Data'!J92)&lt;M$195,0,10-(M$194-LOG('Indicator Data'!J92))/(M$194-M$195)*10))),1)</f>
        <v>6</v>
      </c>
      <c r="N89" s="60">
        <f>'Indicator Data'!C92/'Indicator Data'!$BD92</f>
        <v>0</v>
      </c>
      <c r="O89" s="60">
        <f>'Indicator Data'!D92/'Indicator Data'!$BD92</f>
        <v>0</v>
      </c>
      <c r="P89" s="60">
        <f>IF(F89=0.1,0,'Indicator Data'!E92/'Indicator Data'!$BD92)</f>
        <v>0</v>
      </c>
      <c r="Q89" s="60">
        <f>'Indicator Data'!F92/'Indicator Data'!$BD92</f>
        <v>2.6198916042393994E-4</v>
      </c>
      <c r="R89" s="60">
        <f>'Indicator Data'!G92/'Indicator Data'!$BD92</f>
        <v>1.2134253596078466E-5</v>
      </c>
      <c r="S89" s="60">
        <f>'Indicator Data'!H92/'Indicator Data'!$BD92</f>
        <v>0</v>
      </c>
      <c r="T89" s="60">
        <f>'Indicator Data'!I92/'Indicator Data'!$BD92</f>
        <v>0</v>
      </c>
      <c r="U89" s="60">
        <f>'Indicator Data'!J92/'Indicator Data'!$BD92</f>
        <v>2.272382295954356E-2</v>
      </c>
      <c r="V89" s="59">
        <f t="shared" si="65"/>
        <v>0</v>
      </c>
      <c r="W89" s="59">
        <f t="shared" si="66"/>
        <v>0</v>
      </c>
      <c r="X89" s="59">
        <f t="shared" si="67"/>
        <v>0</v>
      </c>
      <c r="Y89" s="59">
        <f t="shared" si="68"/>
        <v>0.1</v>
      </c>
      <c r="Z89" s="59">
        <f t="shared" si="69"/>
        <v>10</v>
      </c>
      <c r="AA89" s="59">
        <f t="shared" si="70"/>
        <v>0</v>
      </c>
      <c r="AB89" s="59">
        <f t="shared" si="71"/>
        <v>0</v>
      </c>
      <c r="AC89" s="59">
        <f t="shared" si="72"/>
        <v>0</v>
      </c>
      <c r="AD89" s="59">
        <f t="shared" si="73"/>
        <v>0</v>
      </c>
      <c r="AE89" s="59">
        <f t="shared" si="74"/>
        <v>0</v>
      </c>
      <c r="AF89" s="59">
        <f t="shared" si="75"/>
        <v>7.6</v>
      </c>
      <c r="AG89" s="59">
        <f>ROUND(IF('Indicator Data'!K92=0,0,IF('Indicator Data'!K92&gt;AG$194,10,IF('Indicator Data'!K92&lt;AG$195,0,10-(AG$194-'Indicator Data'!K92)/(AG$194-AG$195)*10))),1)</f>
        <v>1</v>
      </c>
      <c r="AH89" s="59">
        <f t="shared" si="76"/>
        <v>0.1</v>
      </c>
      <c r="AI89" s="59">
        <f t="shared" si="77"/>
        <v>0.1</v>
      </c>
      <c r="AJ89" s="59">
        <f t="shared" si="78"/>
        <v>0</v>
      </c>
      <c r="AK89" s="59">
        <f t="shared" si="79"/>
        <v>0</v>
      </c>
      <c r="AL89" s="59">
        <f t="shared" si="80"/>
        <v>0</v>
      </c>
      <c r="AM89" s="59">
        <f t="shared" si="81"/>
        <v>0</v>
      </c>
      <c r="AN89" s="59">
        <f t="shared" si="82"/>
        <v>6.9</v>
      </c>
      <c r="AO89" s="61">
        <f t="shared" si="83"/>
        <v>0.1</v>
      </c>
      <c r="AP89" s="193">
        <f t="shared" si="84"/>
        <v>0.1</v>
      </c>
      <c r="AQ89" s="193">
        <f t="shared" si="85"/>
        <v>8.6999999999999993</v>
      </c>
      <c r="AR89" s="61">
        <f t="shared" si="86"/>
        <v>0</v>
      </c>
      <c r="AS89" s="59">
        <f t="shared" si="87"/>
        <v>4</v>
      </c>
      <c r="AT89" s="59" t="str">
        <f>IF('Indicator Data'!L92="No data","x",IF('Indicator Data'!BE92&lt;1000,"x",ROUND((IF('Indicator Data'!L92&gt;AT$194,10,IF('Indicator Data'!L92&lt;AT$195,0,10-(AT$194-'Indicator Data'!L92)/(AT$194-AT$195)*10))),1)))</f>
        <v>x</v>
      </c>
      <c r="AU89" s="61">
        <f t="shared" si="88"/>
        <v>4</v>
      </c>
      <c r="AV89" s="62">
        <f t="shared" si="89"/>
        <v>3.7</v>
      </c>
      <c r="AW89" s="59">
        <f>ROUND(IF('Indicator Data'!M92=0,0,IF('Indicator Data'!M92&gt;AW$194,10,IF('Indicator Data'!M92&lt;AW$195,0,10-(AW$194-'Indicator Data'!M92)/(AW$194-AW$195)*10))),1)</f>
        <v>0.2</v>
      </c>
      <c r="AX89" s="59">
        <f>ROUND(IF('Indicator Data'!N92=0,0,IF(LOG('Indicator Data'!N92)&gt;LOG(AX$194),10,IF(LOG('Indicator Data'!N92)&lt;LOG(AX$195),0,10-(LOG(AX$194)-LOG('Indicator Data'!N92))/(LOG(AX$194)-LOG(AX$195))*10))),1)</f>
        <v>0</v>
      </c>
      <c r="AY89" s="61">
        <f t="shared" si="90"/>
        <v>0.1</v>
      </c>
      <c r="AZ89" s="59">
        <f>'Indicator Data'!O92</f>
        <v>0</v>
      </c>
      <c r="BA89" s="59">
        <f>'Indicator Data'!P92</f>
        <v>0</v>
      </c>
      <c r="BB89" s="61">
        <f t="shared" si="91"/>
        <v>0</v>
      </c>
      <c r="BC89" s="62">
        <f t="shared" si="92"/>
        <v>0.1</v>
      </c>
      <c r="BD89" s="62">
        <v>4.4000000000000004</v>
      </c>
      <c r="BE89" s="16"/>
      <c r="BF89" s="108"/>
    </row>
    <row r="90" spans="1:58" s="4" customFormat="1" x14ac:dyDescent="0.25">
      <c r="A90" s="131" t="s">
        <v>843</v>
      </c>
      <c r="B90" s="63" t="s">
        <v>166</v>
      </c>
      <c r="C90" s="59">
        <f>ROUND(IF('Indicator Data'!C93=0,0.1,IF(LOG('Indicator Data'!C93)&gt;C$194,10,IF(LOG('Indicator Data'!C93)&lt;C$195,0,10-(C$194-LOG('Indicator Data'!C93))/(C$194-C$195)*10))),1)</f>
        <v>3.4</v>
      </c>
      <c r="D90" s="59">
        <f>ROUND(IF('Indicator Data'!D93=0,0.1,IF(LOG('Indicator Data'!D93)&gt;D$194,10,IF(LOG('Indicator Data'!D93)&lt;D$195,0,10-(D$194-LOG('Indicator Data'!D93))/(D$194-D$195)*10))),1)</f>
        <v>0.1</v>
      </c>
      <c r="E90" s="59">
        <f t="shared" si="62"/>
        <v>1.9</v>
      </c>
      <c r="F90" s="59">
        <f>ROUND(IF('Indicator Data'!E93="No data",0.1,IF('Indicator Data'!E93=0,0,IF(LOG('Indicator Data'!E93)&gt;F$194,10,IF(LOG('Indicator Data'!E93)&lt;F$195,0,10-(F$194-LOG('Indicator Data'!E93))/(F$194-F$195)*10)))),1)</f>
        <v>8.4</v>
      </c>
      <c r="G90" s="59">
        <f>ROUND(IF('Indicator Data'!F93=0,0,IF(LOG('Indicator Data'!F93)&gt;G$194,10,IF(LOG('Indicator Data'!F93)&lt;G$195,0,10-(G$194-LOG('Indicator Data'!F93))/(G$194-G$195)*10))),1)</f>
        <v>4.8</v>
      </c>
      <c r="H90" s="59">
        <f>ROUND(IF('Indicator Data'!G93=0,0,IF(LOG('Indicator Data'!G93)&gt;H$194,10,IF(LOG('Indicator Data'!G93)&lt;H$195,0,10-(H$194-LOG('Indicator Data'!G93))/(H$194-H$195)*10))),1)</f>
        <v>8.6999999999999993</v>
      </c>
      <c r="I90" s="59">
        <f>ROUND(IF('Indicator Data'!H93=0,0,IF(LOG('Indicator Data'!H93)&gt;I$194,10,IF(LOG('Indicator Data'!H93)&lt;I$195,0,10-(I$194-LOG('Indicator Data'!H93))/(I$194-I$195)*10))),1)</f>
        <v>9.3000000000000007</v>
      </c>
      <c r="J90" s="59">
        <f t="shared" si="63"/>
        <v>9</v>
      </c>
      <c r="K90" s="59">
        <f>ROUND(IF('Indicator Data'!I93=0,0,IF(LOG('Indicator Data'!I93)&gt;K$194,10,IF(LOG('Indicator Data'!I93)&lt;K$195,0,10-(K$194-LOG('Indicator Data'!I93))/(K$194-K$195)*10))),1)</f>
        <v>7.3</v>
      </c>
      <c r="L90" s="59">
        <f t="shared" si="64"/>
        <v>8.3000000000000007</v>
      </c>
      <c r="M90" s="59">
        <f>ROUND(IF('Indicator Data'!J93=0,0,IF(LOG('Indicator Data'!J93)&gt;M$194,10,IF(LOG('Indicator Data'!J93)&lt;M$195,0,10-(M$194-LOG('Indicator Data'!J93))/(M$194-M$195)*10))),1)</f>
        <v>10</v>
      </c>
      <c r="N90" s="60">
        <f>'Indicator Data'!C93/'Indicator Data'!$BD93</f>
        <v>8.754432960655881E-6</v>
      </c>
      <c r="O90" s="60">
        <f>'Indicator Data'!D93/'Indicator Data'!$BD93</f>
        <v>0</v>
      </c>
      <c r="P90" s="60">
        <f>IF(F90=0.1,0,'Indicator Data'!E93/'Indicator Data'!$BD93)</f>
        <v>9.0664898144402276E-3</v>
      </c>
      <c r="Q90" s="60">
        <f>'Indicator Data'!F93/'Indicator Data'!$BD93</f>
        <v>3.0153802775748253E-7</v>
      </c>
      <c r="R90" s="60">
        <f>'Indicator Data'!G93/'Indicator Data'!$BD93</f>
        <v>1.2632051438407522E-2</v>
      </c>
      <c r="S90" s="60">
        <f>'Indicator Data'!H93/'Indicator Data'!$BD93</f>
        <v>1.3937281049266025E-3</v>
      </c>
      <c r="T90" s="60">
        <f>'Indicator Data'!I93/'Indicator Data'!$BD93</f>
        <v>1.7051522323484373E-3</v>
      </c>
      <c r="U90" s="60">
        <f>'Indicator Data'!J93/'Indicator Data'!$BD93</f>
        <v>2.5429054327833933E-2</v>
      </c>
      <c r="V90" s="59">
        <f t="shared" si="65"/>
        <v>0</v>
      </c>
      <c r="W90" s="59">
        <f t="shared" si="66"/>
        <v>0</v>
      </c>
      <c r="X90" s="59">
        <f t="shared" si="67"/>
        <v>0</v>
      </c>
      <c r="Y90" s="59">
        <f t="shared" si="68"/>
        <v>6</v>
      </c>
      <c r="Z90" s="59">
        <f t="shared" si="69"/>
        <v>4.4000000000000004</v>
      </c>
      <c r="AA90" s="59">
        <f t="shared" si="70"/>
        <v>7</v>
      </c>
      <c r="AB90" s="59">
        <f t="shared" si="71"/>
        <v>2.8</v>
      </c>
      <c r="AC90" s="59">
        <f t="shared" si="72"/>
        <v>5.3</v>
      </c>
      <c r="AD90" s="59">
        <f t="shared" si="73"/>
        <v>1.7</v>
      </c>
      <c r="AE90" s="59">
        <f t="shared" si="74"/>
        <v>3.7</v>
      </c>
      <c r="AF90" s="59">
        <f t="shared" si="75"/>
        <v>8.5</v>
      </c>
      <c r="AG90" s="59">
        <f>ROUND(IF('Indicator Data'!K93=0,0,IF('Indicator Data'!K93&gt;AG$194,10,IF('Indicator Data'!K93&lt;AG$195,0,10-(AG$194-'Indicator Data'!K93)/(AG$194-AG$195)*10))),1)</f>
        <v>2</v>
      </c>
      <c r="AH90" s="59">
        <f t="shared" si="76"/>
        <v>1.7</v>
      </c>
      <c r="AI90" s="59">
        <f t="shared" si="77"/>
        <v>0.1</v>
      </c>
      <c r="AJ90" s="59">
        <f t="shared" si="78"/>
        <v>7.9</v>
      </c>
      <c r="AK90" s="59">
        <f t="shared" si="79"/>
        <v>6.1</v>
      </c>
      <c r="AL90" s="59">
        <f t="shared" si="80"/>
        <v>7.1</v>
      </c>
      <c r="AM90" s="59">
        <f t="shared" si="81"/>
        <v>4.5</v>
      </c>
      <c r="AN90" s="59">
        <f t="shared" si="82"/>
        <v>9.4</v>
      </c>
      <c r="AO90" s="61">
        <f t="shared" si="83"/>
        <v>1</v>
      </c>
      <c r="AP90" s="193">
        <f t="shared" si="84"/>
        <v>7.4</v>
      </c>
      <c r="AQ90" s="193">
        <f t="shared" si="85"/>
        <v>4.5999999999999996</v>
      </c>
      <c r="AR90" s="61">
        <f t="shared" si="86"/>
        <v>6.5</v>
      </c>
      <c r="AS90" s="59">
        <f t="shared" si="87"/>
        <v>5.7</v>
      </c>
      <c r="AT90" s="59">
        <f>IF('Indicator Data'!L93="No data","x",IF('Indicator Data'!BE93&lt;1000,"x",ROUND((IF('Indicator Data'!L93&gt;AT$194,10,IF('Indicator Data'!L93&lt;AT$195,0,10-(AT$194-'Indicator Data'!L93)/(AT$194-AT$195)*10))),1)))</f>
        <v>0</v>
      </c>
      <c r="AU90" s="61">
        <f t="shared" si="88"/>
        <v>2.9</v>
      </c>
      <c r="AV90" s="62">
        <f t="shared" si="89"/>
        <v>4.9000000000000004</v>
      </c>
      <c r="AW90" s="59">
        <f>ROUND(IF('Indicator Data'!M93=0,0,IF('Indicator Data'!M93&gt;AW$194,10,IF('Indicator Data'!M93&lt;AW$195,0,10-(AW$194-'Indicator Data'!M93)/(AW$194-AW$195)*10))),1)</f>
        <v>1.5</v>
      </c>
      <c r="AX90" s="59">
        <f>ROUND(IF('Indicator Data'!N93=0,0,IF(LOG('Indicator Data'!N93)&gt;LOG(AX$194),10,IF(LOG('Indicator Data'!N93)&lt;LOG(AX$195),0,10-(LOG(AX$194)-LOG('Indicator Data'!N93))/(LOG(AX$194)-LOG(AX$195))*10))),1)</f>
        <v>5.6</v>
      </c>
      <c r="AY90" s="61">
        <f t="shared" si="90"/>
        <v>3.8</v>
      </c>
      <c r="AZ90" s="59">
        <f>'Indicator Data'!O93</f>
        <v>0</v>
      </c>
      <c r="BA90" s="59">
        <f>'Indicator Data'!P93</f>
        <v>0</v>
      </c>
      <c r="BB90" s="61">
        <f t="shared" si="91"/>
        <v>0</v>
      </c>
      <c r="BC90" s="62">
        <f t="shared" si="92"/>
        <v>2.7</v>
      </c>
      <c r="BD90" s="62">
        <v>3.4</v>
      </c>
      <c r="BE90" s="16"/>
      <c r="BF90" s="108"/>
    </row>
    <row r="91" spans="1:58" s="4" customFormat="1" x14ac:dyDescent="0.25">
      <c r="A91" s="131" t="s">
        <v>847</v>
      </c>
      <c r="B91" s="63" t="s">
        <v>297</v>
      </c>
      <c r="C91" s="59">
        <f>ROUND(IF('Indicator Data'!C94=0,0.1,IF(LOG('Indicator Data'!C94)&gt;C$194,10,IF(LOG('Indicator Data'!C94)&lt;C$195,0,10-(C$194-LOG('Indicator Data'!C94))/(C$194-C$195)*10))),1)</f>
        <v>0.1</v>
      </c>
      <c r="D91" s="59">
        <f>ROUND(IF('Indicator Data'!D94=0,0.1,IF(LOG('Indicator Data'!D94)&gt;D$194,10,IF(LOG('Indicator Data'!D94)&lt;D$195,0,10-(D$194-LOG('Indicator Data'!D94))/(D$194-D$195)*10))),1)</f>
        <v>0.1</v>
      </c>
      <c r="E91" s="59">
        <f t="shared" si="62"/>
        <v>0.1</v>
      </c>
      <c r="F91" s="59">
        <f>ROUND(IF('Indicator Data'!E94="No data",0.1,IF('Indicator Data'!E94=0,0,IF(LOG('Indicator Data'!E94)&gt;F$194,10,IF(LOG('Indicator Data'!E94)&lt;F$195,0,10-(F$194-LOG('Indicator Data'!E94))/(F$194-F$195)*10)))),1)</f>
        <v>7.1</v>
      </c>
      <c r="G91" s="59">
        <f>ROUND(IF('Indicator Data'!F94=0,0,IF(LOG('Indicator Data'!F94)&gt;G$194,10,IF(LOG('Indicator Data'!F94)&lt;G$195,0,10-(G$194-LOG('Indicator Data'!F94))/(G$194-G$195)*10))),1)</f>
        <v>7.6</v>
      </c>
      <c r="H91" s="59">
        <f>ROUND(IF('Indicator Data'!G94=0,0,IF(LOG('Indicator Data'!G94)&gt;H$194,10,IF(LOG('Indicator Data'!G94)&lt;H$195,0,10-(H$194-LOG('Indicator Data'!G94))/(H$194-H$195)*10))),1)</f>
        <v>9.9</v>
      </c>
      <c r="I91" s="59">
        <f>ROUND(IF('Indicator Data'!H94=0,0,IF(LOG('Indicator Data'!H94)&gt;I$194,10,IF(LOG('Indicator Data'!H94)&lt;I$195,0,10-(I$194-LOG('Indicator Data'!H94))/(I$194-I$195)*10))),1)</f>
        <v>10</v>
      </c>
      <c r="J91" s="59">
        <f t="shared" si="63"/>
        <v>10</v>
      </c>
      <c r="K91" s="59">
        <f>ROUND(IF('Indicator Data'!I94=0,0,IF(LOG('Indicator Data'!I94)&gt;K$194,10,IF(LOG('Indicator Data'!I94)&lt;K$195,0,10-(K$194-LOG('Indicator Data'!I94))/(K$194-K$195)*10))),1)</f>
        <v>7.6</v>
      </c>
      <c r="L91" s="59">
        <f t="shared" si="64"/>
        <v>9.1</v>
      </c>
      <c r="M91" s="59">
        <f>ROUND(IF('Indicator Data'!J94=0,0,IF(LOG('Indicator Data'!J94)&gt;M$194,10,IF(LOG('Indicator Data'!J94)&lt;M$195,0,10-(M$194-LOG('Indicator Data'!J94))/(M$194-M$195)*10))),1)</f>
        <v>0</v>
      </c>
      <c r="N91" s="60">
        <f>'Indicator Data'!C94/'Indicator Data'!$BD94</f>
        <v>0</v>
      </c>
      <c r="O91" s="60">
        <f>'Indicator Data'!D94/'Indicator Data'!$BD94</f>
        <v>0</v>
      </c>
      <c r="P91" s="60">
        <f>IF(F91=0.1,0,'Indicator Data'!E94/'Indicator Data'!$BD94)</f>
        <v>1.3979147561656649E-3</v>
      </c>
      <c r="Q91" s="60">
        <f>'Indicator Data'!F94/'Indicator Data'!$BD94</f>
        <v>7.7479039146028261E-6</v>
      </c>
      <c r="R91" s="60">
        <f>'Indicator Data'!G94/'Indicator Data'!$BD94</f>
        <v>1.9061487853755905E-2</v>
      </c>
      <c r="S91" s="60">
        <f>'Indicator Data'!H94/'Indicator Data'!$BD94</f>
        <v>5.0770450172436749E-3</v>
      </c>
      <c r="T91" s="60">
        <f>'Indicator Data'!I94/'Indicator Data'!$BD94</f>
        <v>1.211631898792913E-3</v>
      </c>
      <c r="U91" s="60">
        <f>'Indicator Data'!J94/'Indicator Data'!$BD94</f>
        <v>0</v>
      </c>
      <c r="V91" s="59">
        <f t="shared" si="65"/>
        <v>0</v>
      </c>
      <c r="W91" s="59">
        <f t="shared" si="66"/>
        <v>0</v>
      </c>
      <c r="X91" s="59">
        <f t="shared" si="67"/>
        <v>0</v>
      </c>
      <c r="Y91" s="59">
        <f t="shared" si="68"/>
        <v>0.9</v>
      </c>
      <c r="Z91" s="59">
        <f t="shared" si="69"/>
        <v>7.5</v>
      </c>
      <c r="AA91" s="59">
        <f t="shared" si="70"/>
        <v>10</v>
      </c>
      <c r="AB91" s="59">
        <f t="shared" si="71"/>
        <v>10</v>
      </c>
      <c r="AC91" s="59">
        <f t="shared" si="72"/>
        <v>10</v>
      </c>
      <c r="AD91" s="59">
        <f t="shared" si="73"/>
        <v>1.2</v>
      </c>
      <c r="AE91" s="59">
        <f t="shared" si="74"/>
        <v>7.8</v>
      </c>
      <c r="AF91" s="59">
        <f t="shared" si="75"/>
        <v>0</v>
      </c>
      <c r="AG91" s="59">
        <f>ROUND(IF('Indicator Data'!K94=0,0,IF('Indicator Data'!K94&gt;AG$194,10,IF('Indicator Data'!K94&lt;AG$195,0,10-(AG$194-'Indicator Data'!K94)/(AG$194-AG$195)*10))),1)</f>
        <v>1</v>
      </c>
      <c r="AH91" s="59">
        <f t="shared" si="76"/>
        <v>0.1</v>
      </c>
      <c r="AI91" s="59">
        <f t="shared" si="77"/>
        <v>0.1</v>
      </c>
      <c r="AJ91" s="59">
        <f t="shared" si="78"/>
        <v>10</v>
      </c>
      <c r="AK91" s="59">
        <f t="shared" si="79"/>
        <v>10</v>
      </c>
      <c r="AL91" s="59">
        <f t="shared" si="80"/>
        <v>10</v>
      </c>
      <c r="AM91" s="59">
        <f t="shared" si="81"/>
        <v>4.4000000000000004</v>
      </c>
      <c r="AN91" s="59">
        <f t="shared" si="82"/>
        <v>0</v>
      </c>
      <c r="AO91" s="61">
        <f t="shared" si="83"/>
        <v>0.1</v>
      </c>
      <c r="AP91" s="193">
        <f t="shared" si="84"/>
        <v>4.7</v>
      </c>
      <c r="AQ91" s="193">
        <f t="shared" si="85"/>
        <v>7.6</v>
      </c>
      <c r="AR91" s="61">
        <f t="shared" si="86"/>
        <v>8.5</v>
      </c>
      <c r="AS91" s="59">
        <f t="shared" si="87"/>
        <v>0.5</v>
      </c>
      <c r="AT91" s="59">
        <f>IF('Indicator Data'!L94="No data","x",IF('Indicator Data'!BE94&lt;1000,"x",ROUND((IF('Indicator Data'!L94&gt;AT$194,10,IF('Indicator Data'!L94&lt;AT$195,0,10-(AT$194-'Indicator Data'!L94)/(AT$194-AT$195)*10))),1)))</f>
        <v>0</v>
      </c>
      <c r="AU91" s="61">
        <f t="shared" si="88"/>
        <v>0.3</v>
      </c>
      <c r="AV91" s="62">
        <f t="shared" si="89"/>
        <v>5.2</v>
      </c>
      <c r="AW91" s="59">
        <f>ROUND(IF('Indicator Data'!M94=0,0,IF('Indicator Data'!M94&gt;AW$194,10,IF('Indicator Data'!M94&lt;AW$195,0,10-(AW$194-'Indicator Data'!M94)/(AW$194-AW$195)*10))),1)</f>
        <v>2.8</v>
      </c>
      <c r="AX91" s="59">
        <f>ROUND(IF('Indicator Data'!N94=0,0,IF(LOG('Indicator Data'!N94)&gt;LOG(AX$194),10,IF(LOG('Indicator Data'!N94)&lt;LOG(AX$195),0,10-(LOG(AX$194)-LOG('Indicator Data'!N94))/(LOG(AX$194)-LOG(AX$195))*10))),1)</f>
        <v>3.4</v>
      </c>
      <c r="AY91" s="61">
        <f t="shared" si="90"/>
        <v>3.1</v>
      </c>
      <c r="AZ91" s="59">
        <f>'Indicator Data'!O94</f>
        <v>0</v>
      </c>
      <c r="BA91" s="59">
        <f>'Indicator Data'!P94</f>
        <v>0</v>
      </c>
      <c r="BB91" s="61">
        <f t="shared" si="91"/>
        <v>0</v>
      </c>
      <c r="BC91" s="62">
        <f t="shared" si="92"/>
        <v>2.2000000000000002</v>
      </c>
      <c r="BD91" s="62">
        <v>3.4</v>
      </c>
      <c r="BE91" s="16"/>
      <c r="BF91" s="108"/>
    </row>
    <row r="92" spans="1:58" s="4" customFormat="1" x14ac:dyDescent="0.25">
      <c r="A92" s="131" t="s">
        <v>168</v>
      </c>
      <c r="B92" s="63" t="s">
        <v>167</v>
      </c>
      <c r="C92" s="59">
        <f>ROUND(IF('Indicator Data'!C95=0,0.1,IF(LOG('Indicator Data'!C95)&gt;C$194,10,IF(LOG('Indicator Data'!C95)&lt;C$195,0,10-(C$194-LOG('Indicator Data'!C95))/(C$194-C$195)*10))),1)</f>
        <v>7.1</v>
      </c>
      <c r="D92" s="59">
        <f>ROUND(IF('Indicator Data'!D95=0,0.1,IF(LOG('Indicator Data'!D95)&gt;D$194,10,IF(LOG('Indicator Data'!D95)&lt;D$195,0,10-(D$194-LOG('Indicator Data'!D95))/(D$194-D$195)*10))),1)</f>
        <v>0.1</v>
      </c>
      <c r="E92" s="59">
        <f t="shared" si="62"/>
        <v>4.5</v>
      </c>
      <c r="F92" s="59">
        <f>ROUND(IF('Indicator Data'!E95="No data",0.1,IF('Indicator Data'!E95=0,0,IF(LOG('Indicator Data'!E95)&gt;F$194,10,IF(LOG('Indicator Data'!E95)&lt;F$195,0,10-(F$194-LOG('Indicator Data'!E95))/(F$194-F$195)*10)))),1)</f>
        <v>2.2999999999999998</v>
      </c>
      <c r="G92" s="59">
        <f>ROUND(IF('Indicator Data'!F95=0,0,IF(LOG('Indicator Data'!F95)&gt;G$194,10,IF(LOG('Indicator Data'!F95)&lt;G$195,0,10-(G$194-LOG('Indicator Data'!F95))/(G$194-G$195)*10))),1)</f>
        <v>0</v>
      </c>
      <c r="H92" s="59">
        <f>ROUND(IF('Indicator Data'!G95=0,0,IF(LOG('Indicator Data'!G95)&gt;H$194,10,IF(LOG('Indicator Data'!G95)&lt;H$195,0,10-(H$194-LOG('Indicator Data'!G95))/(H$194-H$195)*10))),1)</f>
        <v>0</v>
      </c>
      <c r="I92" s="59">
        <f>ROUND(IF('Indicator Data'!H95=0,0,IF(LOG('Indicator Data'!H95)&gt;I$194,10,IF(LOG('Indicator Data'!H95)&lt;I$195,0,10-(I$194-LOG('Indicator Data'!H95))/(I$194-I$195)*10))),1)</f>
        <v>0</v>
      </c>
      <c r="J92" s="59">
        <f t="shared" si="63"/>
        <v>0</v>
      </c>
      <c r="K92" s="59">
        <f>ROUND(IF('Indicator Data'!I95=0,0,IF(LOG('Indicator Data'!I95)&gt;K$194,10,IF(LOG('Indicator Data'!I95)&lt;K$195,0,10-(K$194-LOG('Indicator Data'!I95))/(K$194-K$195)*10))),1)</f>
        <v>0</v>
      </c>
      <c r="L92" s="59">
        <f t="shared" si="64"/>
        <v>0</v>
      </c>
      <c r="M92" s="59">
        <f>ROUND(IF('Indicator Data'!J95=0,0,IF(LOG('Indicator Data'!J95)&gt;M$194,10,IF(LOG('Indicator Data'!J95)&lt;M$195,0,10-(M$194-LOG('Indicator Data'!J95))/(M$194-M$195)*10))),1)</f>
        <v>0</v>
      </c>
      <c r="N92" s="60">
        <f>'Indicator Data'!C95/'Indicator Data'!$BD95</f>
        <v>1.8379217549039592E-3</v>
      </c>
      <c r="O92" s="60">
        <f>'Indicator Data'!D95/'Indicator Data'!$BD95</f>
        <v>0</v>
      </c>
      <c r="P92" s="60">
        <f>IF(F92=0.1,0,'Indicator Data'!E95/'Indicator Data'!$BD95)</f>
        <v>2.1451462797444405E-4</v>
      </c>
      <c r="Q92" s="60">
        <f>'Indicator Data'!F95/'Indicator Data'!$BD95</f>
        <v>0</v>
      </c>
      <c r="R92" s="60">
        <f>'Indicator Data'!G95/'Indicator Data'!$BD95</f>
        <v>0</v>
      </c>
      <c r="S92" s="60">
        <f>'Indicator Data'!H95/'Indicator Data'!$BD95</f>
        <v>0</v>
      </c>
      <c r="T92" s="60">
        <f>'Indicator Data'!I95/'Indicator Data'!$BD95</f>
        <v>0</v>
      </c>
      <c r="U92" s="60">
        <f>'Indicator Data'!J95/'Indicator Data'!$BD95</f>
        <v>0</v>
      </c>
      <c r="V92" s="59">
        <f t="shared" si="65"/>
        <v>9.1999999999999993</v>
      </c>
      <c r="W92" s="59">
        <f t="shared" si="66"/>
        <v>0</v>
      </c>
      <c r="X92" s="59">
        <f t="shared" si="67"/>
        <v>6.5</v>
      </c>
      <c r="Y92" s="59">
        <f t="shared" si="68"/>
        <v>0.1</v>
      </c>
      <c r="Z92" s="59">
        <f t="shared" si="69"/>
        <v>0</v>
      </c>
      <c r="AA92" s="59">
        <f t="shared" si="70"/>
        <v>0</v>
      </c>
      <c r="AB92" s="59">
        <f t="shared" si="71"/>
        <v>0</v>
      </c>
      <c r="AC92" s="59">
        <f t="shared" si="72"/>
        <v>0</v>
      </c>
      <c r="AD92" s="59">
        <f t="shared" si="73"/>
        <v>0</v>
      </c>
      <c r="AE92" s="59">
        <f t="shared" si="74"/>
        <v>0</v>
      </c>
      <c r="AF92" s="59">
        <f t="shared" si="75"/>
        <v>0</v>
      </c>
      <c r="AG92" s="59">
        <f>ROUND(IF('Indicator Data'!K95=0,0,IF('Indicator Data'!K95&gt;AG$194,10,IF('Indicator Data'!K95&lt;AG$195,0,10-(AG$194-'Indicator Data'!K95)/(AG$194-AG$195)*10))),1)</f>
        <v>0</v>
      </c>
      <c r="AH92" s="59">
        <f t="shared" si="76"/>
        <v>8.1999999999999993</v>
      </c>
      <c r="AI92" s="59">
        <f t="shared" si="77"/>
        <v>0.1</v>
      </c>
      <c r="AJ92" s="59">
        <f t="shared" si="78"/>
        <v>0</v>
      </c>
      <c r="AK92" s="59">
        <f t="shared" si="79"/>
        <v>0</v>
      </c>
      <c r="AL92" s="59">
        <f t="shared" si="80"/>
        <v>0</v>
      </c>
      <c r="AM92" s="59">
        <f t="shared" si="81"/>
        <v>0</v>
      </c>
      <c r="AN92" s="59">
        <f t="shared" si="82"/>
        <v>0</v>
      </c>
      <c r="AO92" s="61">
        <f t="shared" si="83"/>
        <v>5.6</v>
      </c>
      <c r="AP92" s="193">
        <f t="shared" si="84"/>
        <v>1.3</v>
      </c>
      <c r="AQ92" s="193">
        <f t="shared" si="85"/>
        <v>0</v>
      </c>
      <c r="AR92" s="61">
        <f t="shared" si="86"/>
        <v>0</v>
      </c>
      <c r="AS92" s="59">
        <f t="shared" si="87"/>
        <v>0</v>
      </c>
      <c r="AT92" s="59">
        <f>IF('Indicator Data'!L95="No data","x",IF('Indicator Data'!BE95&lt;1000,"x",ROUND((IF('Indicator Data'!L95&gt;AT$194,10,IF('Indicator Data'!L95&lt;AT$195,0,10-(AT$194-'Indicator Data'!L95)/(AT$194-AT$195)*10))),1)))</f>
        <v>6.1</v>
      </c>
      <c r="AU92" s="61">
        <f t="shared" si="88"/>
        <v>3.1</v>
      </c>
      <c r="AV92" s="62">
        <f t="shared" si="89"/>
        <v>2.2999999999999998</v>
      </c>
      <c r="AW92" s="59">
        <f>ROUND(IF('Indicator Data'!M95=0,0,IF('Indicator Data'!M95&gt;AW$194,10,IF('Indicator Data'!M95&lt;AW$195,0,10-(AW$194-'Indicator Data'!M95)/(AW$194-AW$195)*10))),1)</f>
        <v>0.5</v>
      </c>
      <c r="AX92" s="59">
        <f>ROUND(IF('Indicator Data'!N95=0,0,IF(LOG('Indicator Data'!N95)&gt;LOG(AX$194),10,IF(LOG('Indicator Data'!N95)&lt;LOG(AX$195),0,10-(LOG(AX$194)-LOG('Indicator Data'!N95))/(LOG(AX$194)-LOG(AX$195))*10))),1)</f>
        <v>0</v>
      </c>
      <c r="AY92" s="61">
        <f t="shared" si="90"/>
        <v>0.3</v>
      </c>
      <c r="AZ92" s="59">
        <f>'Indicator Data'!O95</f>
        <v>0</v>
      </c>
      <c r="BA92" s="59">
        <f>'Indicator Data'!P95</f>
        <v>0</v>
      </c>
      <c r="BB92" s="61">
        <f t="shared" si="91"/>
        <v>0</v>
      </c>
      <c r="BC92" s="62">
        <f t="shared" si="92"/>
        <v>0.2</v>
      </c>
      <c r="BD92" s="62">
        <v>3</v>
      </c>
      <c r="BE92" s="16"/>
      <c r="BF92" s="108"/>
    </row>
    <row r="93" spans="1:58" s="4" customFormat="1" x14ac:dyDescent="0.25">
      <c r="A93" s="131" t="s">
        <v>170</v>
      </c>
      <c r="B93" s="63" t="s">
        <v>169</v>
      </c>
      <c r="C93" s="59">
        <f>ROUND(IF('Indicator Data'!C96=0,0.1,IF(LOG('Indicator Data'!C96)&gt;C$194,10,IF(LOG('Indicator Data'!C96)&lt;C$195,0,10-(C$194-LOG('Indicator Data'!C96))/(C$194-C$195)*10))),1)</f>
        <v>7.7</v>
      </c>
      <c r="D93" s="59">
        <f>ROUND(IF('Indicator Data'!D96=0,0.1,IF(LOG('Indicator Data'!D96)&gt;D$194,10,IF(LOG('Indicator Data'!D96)&lt;D$195,0,10-(D$194-LOG('Indicator Data'!D96))/(D$194-D$195)*10))),1)</f>
        <v>10</v>
      </c>
      <c r="E93" s="59">
        <f t="shared" si="62"/>
        <v>9.1999999999999993</v>
      </c>
      <c r="F93" s="59">
        <f>ROUND(IF('Indicator Data'!E96="No data",0.1,IF('Indicator Data'!E96=0,0,IF(LOG('Indicator Data'!E96)&gt;F$194,10,IF(LOG('Indicator Data'!E96)&lt;F$195,0,10-(F$194-LOG('Indicator Data'!E96))/(F$194-F$195)*10)))),1)</f>
        <v>6.5</v>
      </c>
      <c r="G93" s="59">
        <f>ROUND(IF('Indicator Data'!F96=0,0,IF(LOG('Indicator Data'!F96)&gt;G$194,10,IF(LOG('Indicator Data'!F96)&lt;G$195,0,10-(G$194-LOG('Indicator Data'!F96))/(G$194-G$195)*10))),1)</f>
        <v>0</v>
      </c>
      <c r="H93" s="59">
        <f>ROUND(IF('Indicator Data'!G96=0,0,IF(LOG('Indicator Data'!G96)&gt;H$194,10,IF(LOG('Indicator Data'!G96)&lt;H$195,0,10-(H$194-LOG('Indicator Data'!G96))/(H$194-H$195)*10))),1)</f>
        <v>0</v>
      </c>
      <c r="I93" s="59">
        <f>ROUND(IF('Indicator Data'!H96=0,0,IF(LOG('Indicator Data'!H96)&gt;I$194,10,IF(LOG('Indicator Data'!H96)&lt;I$195,0,10-(I$194-LOG('Indicator Data'!H96))/(I$194-I$195)*10))),1)</f>
        <v>0</v>
      </c>
      <c r="J93" s="59">
        <f t="shared" si="63"/>
        <v>0</v>
      </c>
      <c r="K93" s="59">
        <f>ROUND(IF('Indicator Data'!I96=0,0,IF(LOG('Indicator Data'!I96)&gt;K$194,10,IF(LOG('Indicator Data'!I96)&lt;K$195,0,10-(K$194-LOG('Indicator Data'!I96))/(K$194-K$195)*10))),1)</f>
        <v>0</v>
      </c>
      <c r="L93" s="59">
        <f t="shared" si="64"/>
        <v>0</v>
      </c>
      <c r="M93" s="59">
        <f>ROUND(IF('Indicator Data'!J96=0,0,IF(LOG('Indicator Data'!J96)&gt;M$194,10,IF(LOG('Indicator Data'!J96)&lt;M$195,0,10-(M$194-LOG('Indicator Data'!J96))/(M$194-M$195)*10))),1)</f>
        <v>9.5</v>
      </c>
      <c r="N93" s="60">
        <f>'Indicator Data'!C96/'Indicator Data'!$BD96</f>
        <v>2.0876650437791399E-3</v>
      </c>
      <c r="O93" s="60">
        <f>'Indicator Data'!D96/'Indicator Data'!$BD96</f>
        <v>2.042615623062407E-3</v>
      </c>
      <c r="P93" s="60">
        <f>IF(F93=0.1,0,'Indicator Data'!E96/'Indicator Data'!$BD96)</f>
        <v>6.8139414710186239E-3</v>
      </c>
      <c r="Q93" s="60">
        <f>'Indicator Data'!F96/'Indicator Data'!$BD96</f>
        <v>0</v>
      </c>
      <c r="R93" s="60">
        <f>'Indicator Data'!G96/'Indicator Data'!$BD96</f>
        <v>0</v>
      </c>
      <c r="S93" s="60">
        <f>'Indicator Data'!H96/'Indicator Data'!$BD96</f>
        <v>0</v>
      </c>
      <c r="T93" s="60">
        <f>'Indicator Data'!I96/'Indicator Data'!$BD96</f>
        <v>0</v>
      </c>
      <c r="U93" s="60">
        <f>'Indicator Data'!J96/'Indicator Data'!$BD96</f>
        <v>1.0504081887677418E-2</v>
      </c>
      <c r="V93" s="59">
        <f t="shared" si="65"/>
        <v>10</v>
      </c>
      <c r="W93" s="59">
        <f t="shared" si="66"/>
        <v>10</v>
      </c>
      <c r="X93" s="59">
        <f t="shared" si="67"/>
        <v>10</v>
      </c>
      <c r="Y93" s="59">
        <f t="shared" si="68"/>
        <v>4.5</v>
      </c>
      <c r="Z93" s="59">
        <f t="shared" si="69"/>
        <v>0</v>
      </c>
      <c r="AA93" s="59">
        <f t="shared" si="70"/>
        <v>0</v>
      </c>
      <c r="AB93" s="59">
        <f t="shared" si="71"/>
        <v>0</v>
      </c>
      <c r="AC93" s="59">
        <f t="shared" si="72"/>
        <v>0</v>
      </c>
      <c r="AD93" s="59">
        <f t="shared" si="73"/>
        <v>0</v>
      </c>
      <c r="AE93" s="59">
        <f t="shared" si="74"/>
        <v>0</v>
      </c>
      <c r="AF93" s="59">
        <f t="shared" si="75"/>
        <v>3.5</v>
      </c>
      <c r="AG93" s="59">
        <f>ROUND(IF('Indicator Data'!K96=0,0,IF('Indicator Data'!K96&gt;AG$194,10,IF('Indicator Data'!K96&lt;AG$195,0,10-(AG$194-'Indicator Data'!K96)/(AG$194-AG$195)*10))),1)</f>
        <v>1</v>
      </c>
      <c r="AH93" s="59">
        <f t="shared" si="76"/>
        <v>8.9</v>
      </c>
      <c r="AI93" s="59">
        <f t="shared" si="77"/>
        <v>10</v>
      </c>
      <c r="AJ93" s="59">
        <f t="shared" si="78"/>
        <v>0</v>
      </c>
      <c r="AK93" s="59">
        <f t="shared" si="79"/>
        <v>0</v>
      </c>
      <c r="AL93" s="59">
        <f t="shared" si="80"/>
        <v>0</v>
      </c>
      <c r="AM93" s="59">
        <f t="shared" si="81"/>
        <v>0</v>
      </c>
      <c r="AN93" s="59">
        <f t="shared" si="82"/>
        <v>7.6</v>
      </c>
      <c r="AO93" s="61">
        <f t="shared" si="83"/>
        <v>9.6999999999999993</v>
      </c>
      <c r="AP93" s="193">
        <f t="shared" si="84"/>
        <v>5.6</v>
      </c>
      <c r="AQ93" s="193">
        <f t="shared" si="85"/>
        <v>0</v>
      </c>
      <c r="AR93" s="61">
        <f t="shared" si="86"/>
        <v>0</v>
      </c>
      <c r="AS93" s="59">
        <f t="shared" si="87"/>
        <v>4.3</v>
      </c>
      <c r="AT93" s="59">
        <f>IF('Indicator Data'!L96="No data","x",IF('Indicator Data'!BE96&lt;1000,"x",ROUND((IF('Indicator Data'!L96&gt;AT$194,10,IF('Indicator Data'!L96&lt;AT$195,0,10-(AT$194-'Indicator Data'!L96)/(AT$194-AT$195)*10))),1)))</f>
        <v>9.1</v>
      </c>
      <c r="AU93" s="61">
        <f t="shared" si="88"/>
        <v>6.7</v>
      </c>
      <c r="AV93" s="62">
        <f t="shared" si="89"/>
        <v>5.8</v>
      </c>
      <c r="AW93" s="59">
        <f>ROUND(IF('Indicator Data'!M96=0,0,IF('Indicator Data'!M96&gt;AW$194,10,IF('Indicator Data'!M96&lt;AW$195,0,10-(AW$194-'Indicator Data'!M96)/(AW$194-AW$195)*10))),1)</f>
        <v>7.9</v>
      </c>
      <c r="AX93" s="59">
        <f>ROUND(IF('Indicator Data'!N96=0,0,IF(LOG('Indicator Data'!N96)&gt;LOG(AX$194),10,IF(LOG('Indicator Data'!N96)&lt;LOG(AX$195),0,10-(LOG(AX$194)-LOG('Indicator Data'!N96))/(LOG(AX$194)-LOG(AX$195))*10))),1)</f>
        <v>3.4</v>
      </c>
      <c r="AY93" s="61">
        <f t="shared" si="90"/>
        <v>6.1</v>
      </c>
      <c r="AZ93" s="59">
        <f>'Indicator Data'!O96</f>
        <v>0</v>
      </c>
      <c r="BA93" s="59">
        <f>'Indicator Data'!P96</f>
        <v>0</v>
      </c>
      <c r="BB93" s="61">
        <f t="shared" si="91"/>
        <v>0</v>
      </c>
      <c r="BC93" s="62">
        <f t="shared" si="92"/>
        <v>4.3</v>
      </c>
      <c r="BD93" s="62">
        <v>3.3</v>
      </c>
      <c r="BE93" s="16"/>
      <c r="BF93" s="108"/>
    </row>
    <row r="94" spans="1:58" s="4" customFormat="1" x14ac:dyDescent="0.25">
      <c r="A94" s="131" t="s">
        <v>846</v>
      </c>
      <c r="B94" s="63" t="s">
        <v>171</v>
      </c>
      <c r="C94" s="59">
        <f>ROUND(IF('Indicator Data'!C97=0,0.1,IF(LOG('Indicator Data'!C97)&gt;C$194,10,IF(LOG('Indicator Data'!C97)&lt;C$195,0,10-(C$194-LOG('Indicator Data'!C97))/(C$194-C$195)*10))),1)</f>
        <v>7.1</v>
      </c>
      <c r="D94" s="59">
        <f>ROUND(IF('Indicator Data'!D97=0,0.1,IF(LOG('Indicator Data'!D97)&gt;D$194,10,IF(LOG('Indicator Data'!D97)&lt;D$195,0,10-(D$194-LOG('Indicator Data'!D97))/(D$194-D$195)*10))),1)</f>
        <v>0.1</v>
      </c>
      <c r="E94" s="59">
        <f t="shared" si="62"/>
        <v>4.5</v>
      </c>
      <c r="F94" s="59">
        <f>ROUND(IF('Indicator Data'!E97="No data",0.1,IF('Indicator Data'!E97=0,0,IF(LOG('Indicator Data'!E97)&gt;F$194,10,IF(LOG('Indicator Data'!E97)&lt;F$195,0,10-(F$194-LOG('Indicator Data'!E97))/(F$194-F$195)*10)))),1)</f>
        <v>7.5</v>
      </c>
      <c r="G94" s="59">
        <f>ROUND(IF('Indicator Data'!F97=0,0,IF(LOG('Indicator Data'!F97)&gt;G$194,10,IF(LOG('Indicator Data'!F97)&lt;G$195,0,10-(G$194-LOG('Indicator Data'!F97))/(G$194-G$195)*10))),1)</f>
        <v>0</v>
      </c>
      <c r="H94" s="59">
        <f>ROUND(IF('Indicator Data'!G97=0,0,IF(LOG('Indicator Data'!G97)&gt;H$194,10,IF(LOG('Indicator Data'!G97)&lt;H$195,0,10-(H$194-LOG('Indicator Data'!G97))/(H$194-H$195)*10))),1)</f>
        <v>6.9</v>
      </c>
      <c r="I94" s="59">
        <f>ROUND(IF('Indicator Data'!H97=0,0,IF(LOG('Indicator Data'!H97)&gt;I$194,10,IF(LOG('Indicator Data'!H97)&lt;I$195,0,10-(I$194-LOG('Indicator Data'!H97))/(I$194-I$195)*10))),1)</f>
        <v>7.9</v>
      </c>
      <c r="J94" s="59">
        <f t="shared" si="63"/>
        <v>7.4</v>
      </c>
      <c r="K94" s="59">
        <f>ROUND(IF('Indicator Data'!I97=0,0,IF(LOG('Indicator Data'!I97)&gt;K$194,10,IF(LOG('Indicator Data'!I97)&lt;K$195,0,10-(K$194-LOG('Indicator Data'!I97))/(K$194-K$195)*10))),1)</f>
        <v>0</v>
      </c>
      <c r="L94" s="59">
        <f t="shared" si="64"/>
        <v>4.7</v>
      </c>
      <c r="M94" s="59">
        <f>ROUND(IF('Indicator Data'!J97=0,0,IF(LOG('Indicator Data'!J97)&gt;M$194,10,IF(LOG('Indicator Data'!J97)&lt;M$195,0,10-(M$194-LOG('Indicator Data'!J97))/(M$194-M$195)*10))),1)</f>
        <v>8.4</v>
      </c>
      <c r="N94" s="60">
        <f>'Indicator Data'!C97/'Indicator Data'!$BD97</f>
        <v>1.1365672973316855E-3</v>
      </c>
      <c r="O94" s="60">
        <f>'Indicator Data'!D97/'Indicator Data'!$BD97</f>
        <v>0</v>
      </c>
      <c r="P94" s="60">
        <f>IF(F94=0.1,0,'Indicator Data'!E97/'Indicator Data'!$BD97)</f>
        <v>1.7378029832968059E-2</v>
      </c>
      <c r="Q94" s="60">
        <f>'Indicator Data'!F97/'Indicator Data'!$BD97</f>
        <v>0</v>
      </c>
      <c r="R94" s="60">
        <f>'Indicator Data'!G97/'Indicator Data'!$BD97</f>
        <v>9.9796856865927361E-3</v>
      </c>
      <c r="S94" s="60">
        <f>'Indicator Data'!H97/'Indicator Data'!$BD97</f>
        <v>5.3483626977288634E-4</v>
      </c>
      <c r="T94" s="60">
        <f>'Indicator Data'!I97/'Indicator Data'!$BD97</f>
        <v>0</v>
      </c>
      <c r="U94" s="60">
        <f>'Indicator Data'!J97/'Indicator Data'!$BD97</f>
        <v>3.7745444206098398E-3</v>
      </c>
      <c r="V94" s="59">
        <f t="shared" si="65"/>
        <v>5.7</v>
      </c>
      <c r="W94" s="59">
        <f t="shared" si="66"/>
        <v>0</v>
      </c>
      <c r="X94" s="59">
        <f t="shared" si="67"/>
        <v>3.4</v>
      </c>
      <c r="Y94" s="59">
        <f t="shared" si="68"/>
        <v>10</v>
      </c>
      <c r="Z94" s="59">
        <f t="shared" si="69"/>
        <v>0</v>
      </c>
      <c r="AA94" s="59">
        <f t="shared" si="70"/>
        <v>5.5</v>
      </c>
      <c r="AB94" s="59">
        <f t="shared" si="71"/>
        <v>1.1000000000000001</v>
      </c>
      <c r="AC94" s="59">
        <f t="shared" si="72"/>
        <v>3.6</v>
      </c>
      <c r="AD94" s="59">
        <f t="shared" si="73"/>
        <v>0</v>
      </c>
      <c r="AE94" s="59">
        <f t="shared" si="74"/>
        <v>2</v>
      </c>
      <c r="AF94" s="59">
        <f t="shared" si="75"/>
        <v>1.3</v>
      </c>
      <c r="AG94" s="59">
        <f>ROUND(IF('Indicator Data'!K97=0,0,IF('Indicator Data'!K97&gt;AG$194,10,IF('Indicator Data'!K97&lt;AG$195,0,10-(AG$194-'Indicator Data'!K97)/(AG$194-AG$195)*10))),1)</f>
        <v>4</v>
      </c>
      <c r="AH94" s="59">
        <f t="shared" si="76"/>
        <v>6.4</v>
      </c>
      <c r="AI94" s="59">
        <f t="shared" si="77"/>
        <v>0.1</v>
      </c>
      <c r="AJ94" s="59">
        <f t="shared" si="78"/>
        <v>6.2</v>
      </c>
      <c r="AK94" s="59">
        <f t="shared" si="79"/>
        <v>4.5</v>
      </c>
      <c r="AL94" s="59">
        <f t="shared" si="80"/>
        <v>5.4</v>
      </c>
      <c r="AM94" s="59">
        <f t="shared" si="81"/>
        <v>0</v>
      </c>
      <c r="AN94" s="59">
        <f t="shared" si="82"/>
        <v>6</v>
      </c>
      <c r="AO94" s="61">
        <f t="shared" si="83"/>
        <v>4</v>
      </c>
      <c r="AP94" s="193">
        <f t="shared" si="84"/>
        <v>9.1</v>
      </c>
      <c r="AQ94" s="193">
        <f t="shared" si="85"/>
        <v>0</v>
      </c>
      <c r="AR94" s="61">
        <f t="shared" si="86"/>
        <v>3.5</v>
      </c>
      <c r="AS94" s="59">
        <f t="shared" si="87"/>
        <v>5</v>
      </c>
      <c r="AT94" s="59">
        <f>IF('Indicator Data'!L97="No data","x",IF('Indicator Data'!BE97&lt;1000,"x",ROUND((IF('Indicator Data'!L97&gt;AT$194,10,IF('Indicator Data'!L97&lt;AT$195,0,10-(AT$194-'Indicator Data'!L97)/(AT$194-AT$195)*10))),1)))</f>
        <v>0</v>
      </c>
      <c r="AU94" s="61">
        <f t="shared" si="88"/>
        <v>2.5</v>
      </c>
      <c r="AV94" s="62">
        <f t="shared" si="89"/>
        <v>4.8</v>
      </c>
      <c r="AW94" s="59">
        <f>ROUND(IF('Indicator Data'!M97=0,0,IF('Indicator Data'!M97&gt;AW$194,10,IF('Indicator Data'!M97&lt;AW$195,0,10-(AW$194-'Indicator Data'!M97)/(AW$194-AW$195)*10))),1)</f>
        <v>2</v>
      </c>
      <c r="AX94" s="59">
        <f>ROUND(IF('Indicator Data'!N97=0,0,IF(LOG('Indicator Data'!N97)&gt;LOG(AX$194),10,IF(LOG('Indicator Data'!N97)&lt;LOG(AX$195),0,10-(LOG(AX$194)-LOG('Indicator Data'!N97))/(LOG(AX$194)-LOG(AX$195))*10))),1)</f>
        <v>2.2000000000000002</v>
      </c>
      <c r="AY94" s="61">
        <f t="shared" si="90"/>
        <v>2.1</v>
      </c>
      <c r="AZ94" s="59">
        <f>'Indicator Data'!O97</f>
        <v>0</v>
      </c>
      <c r="BA94" s="59">
        <f>'Indicator Data'!P97</f>
        <v>0</v>
      </c>
      <c r="BB94" s="61">
        <f t="shared" si="91"/>
        <v>0</v>
      </c>
      <c r="BC94" s="62">
        <f t="shared" si="92"/>
        <v>1.5</v>
      </c>
      <c r="BD94" s="62">
        <v>5.2</v>
      </c>
      <c r="BE94" s="16"/>
      <c r="BF94" s="108"/>
    </row>
    <row r="95" spans="1:58" s="4" customFormat="1" x14ac:dyDescent="0.25">
      <c r="A95" s="131" t="s">
        <v>378</v>
      </c>
      <c r="B95" s="63" t="s">
        <v>172</v>
      </c>
      <c r="C95" s="59">
        <f>ROUND(IF('Indicator Data'!C98=0,0.1,IF(LOG('Indicator Data'!C98)&gt;C$194,10,IF(LOG('Indicator Data'!C98)&lt;C$195,0,10-(C$194-LOG('Indicator Data'!C98))/(C$194-C$195)*10))),1)</f>
        <v>0.1</v>
      </c>
      <c r="D95" s="59">
        <f>ROUND(IF('Indicator Data'!D98=0,0.1,IF(LOG('Indicator Data'!D98)&gt;D$194,10,IF(LOG('Indicator Data'!D98)&lt;D$195,0,10-(D$194-LOG('Indicator Data'!D98))/(D$194-D$195)*10))),1)</f>
        <v>0.1</v>
      </c>
      <c r="E95" s="59">
        <f t="shared" si="62"/>
        <v>0.1</v>
      </c>
      <c r="F95" s="59">
        <f>ROUND(IF('Indicator Data'!E98="No data",0.1,IF('Indicator Data'!E98=0,0,IF(LOG('Indicator Data'!E98)&gt;F$194,10,IF(LOG('Indicator Data'!E98)&lt;F$195,0,10-(F$194-LOG('Indicator Data'!E98))/(F$194-F$195)*10)))),1)</f>
        <v>5.8</v>
      </c>
      <c r="G95" s="59">
        <f>ROUND(IF('Indicator Data'!F98=0,0,IF(LOG('Indicator Data'!F98)&gt;G$194,10,IF(LOG('Indicator Data'!F98)&lt;G$195,0,10-(G$194-LOG('Indicator Data'!F98))/(G$194-G$195)*10))),1)</f>
        <v>0</v>
      </c>
      <c r="H95" s="59">
        <f>ROUND(IF('Indicator Data'!G98=0,0,IF(LOG('Indicator Data'!G98)&gt;H$194,10,IF(LOG('Indicator Data'!G98)&lt;H$195,0,10-(H$194-LOG('Indicator Data'!G98))/(H$194-H$195)*10))),1)</f>
        <v>0</v>
      </c>
      <c r="I95" s="59">
        <f>ROUND(IF('Indicator Data'!H98=0,0,IF(LOG('Indicator Data'!H98)&gt;I$194,10,IF(LOG('Indicator Data'!H98)&lt;I$195,0,10-(I$194-LOG('Indicator Data'!H98))/(I$194-I$195)*10))),1)</f>
        <v>0</v>
      </c>
      <c r="J95" s="59">
        <f t="shared" si="63"/>
        <v>0</v>
      </c>
      <c r="K95" s="59">
        <f>ROUND(IF('Indicator Data'!I98=0,0,IF(LOG('Indicator Data'!I98)&gt;K$194,10,IF(LOG('Indicator Data'!I98)&lt;K$195,0,10-(K$194-LOG('Indicator Data'!I98))/(K$194-K$195)*10))),1)</f>
        <v>0</v>
      </c>
      <c r="L95" s="59">
        <f t="shared" si="64"/>
        <v>0</v>
      </c>
      <c r="M95" s="59">
        <f>ROUND(IF('Indicator Data'!J98=0,0,IF(LOG('Indicator Data'!J98)&gt;M$194,10,IF(LOG('Indicator Data'!J98)&lt;M$195,0,10-(M$194-LOG('Indicator Data'!J98))/(M$194-M$195)*10))),1)</f>
        <v>0</v>
      </c>
      <c r="N95" s="60">
        <f>'Indicator Data'!C98/'Indicator Data'!$BD98</f>
        <v>0</v>
      </c>
      <c r="O95" s="60">
        <f>'Indicator Data'!D98/'Indicator Data'!$BD98</f>
        <v>0</v>
      </c>
      <c r="P95" s="60">
        <f>IF(F95=0.1,0,'Indicator Data'!E98/'Indicator Data'!$BD98)</f>
        <v>1.0726634277065748E-2</v>
      </c>
      <c r="Q95" s="60">
        <f>'Indicator Data'!F98/'Indicator Data'!$BD98</f>
        <v>0</v>
      </c>
      <c r="R95" s="60">
        <f>'Indicator Data'!G98/'Indicator Data'!$BD98</f>
        <v>0</v>
      </c>
      <c r="S95" s="60">
        <f>'Indicator Data'!H98/'Indicator Data'!$BD98</f>
        <v>0</v>
      </c>
      <c r="T95" s="60">
        <f>'Indicator Data'!I98/'Indicator Data'!$BD98</f>
        <v>0</v>
      </c>
      <c r="U95" s="60">
        <f>'Indicator Data'!J98/'Indicator Data'!$BD98</f>
        <v>0</v>
      </c>
      <c r="V95" s="59">
        <f t="shared" si="65"/>
        <v>0</v>
      </c>
      <c r="W95" s="59">
        <f t="shared" si="66"/>
        <v>0</v>
      </c>
      <c r="X95" s="59">
        <f t="shared" si="67"/>
        <v>0</v>
      </c>
      <c r="Y95" s="59">
        <f t="shared" si="68"/>
        <v>7.2</v>
      </c>
      <c r="Z95" s="59">
        <f t="shared" si="69"/>
        <v>0</v>
      </c>
      <c r="AA95" s="59">
        <f t="shared" si="70"/>
        <v>0</v>
      </c>
      <c r="AB95" s="59">
        <f t="shared" si="71"/>
        <v>0</v>
      </c>
      <c r="AC95" s="59">
        <f t="shared" si="72"/>
        <v>0</v>
      </c>
      <c r="AD95" s="59">
        <f t="shared" si="73"/>
        <v>0</v>
      </c>
      <c r="AE95" s="59">
        <f t="shared" si="74"/>
        <v>0</v>
      </c>
      <c r="AF95" s="59">
        <f t="shared" si="75"/>
        <v>0</v>
      </c>
      <c r="AG95" s="59">
        <f>ROUND(IF('Indicator Data'!K98=0,0,IF('Indicator Data'!K98&gt;AG$194,10,IF('Indicator Data'!K98&lt;AG$195,0,10-(AG$194-'Indicator Data'!K98)/(AG$194-AG$195)*10))),1)</f>
        <v>0</v>
      </c>
      <c r="AH95" s="59">
        <f t="shared" si="76"/>
        <v>0.1</v>
      </c>
      <c r="AI95" s="59">
        <f t="shared" si="77"/>
        <v>0.1</v>
      </c>
      <c r="AJ95" s="59">
        <f t="shared" si="78"/>
        <v>0</v>
      </c>
      <c r="AK95" s="59">
        <f t="shared" si="79"/>
        <v>0</v>
      </c>
      <c r="AL95" s="59">
        <f t="shared" si="80"/>
        <v>0</v>
      </c>
      <c r="AM95" s="59">
        <f t="shared" si="81"/>
        <v>0</v>
      </c>
      <c r="AN95" s="59">
        <f t="shared" si="82"/>
        <v>0</v>
      </c>
      <c r="AO95" s="61">
        <f t="shared" si="83"/>
        <v>0.1</v>
      </c>
      <c r="AP95" s="193">
        <f t="shared" si="84"/>
        <v>6.6</v>
      </c>
      <c r="AQ95" s="193">
        <f t="shared" si="85"/>
        <v>0</v>
      </c>
      <c r="AR95" s="61">
        <f t="shared" si="86"/>
        <v>0</v>
      </c>
      <c r="AS95" s="59">
        <f t="shared" si="87"/>
        <v>0</v>
      </c>
      <c r="AT95" s="59">
        <f>IF('Indicator Data'!L98="No data","x",IF('Indicator Data'!BE98&lt;1000,"x",ROUND((IF('Indicator Data'!L98&gt;AT$194,10,IF('Indicator Data'!L98&lt;AT$195,0,10-(AT$194-'Indicator Data'!L98)/(AT$194-AT$195)*10))),1)))</f>
        <v>4</v>
      </c>
      <c r="AU95" s="61">
        <f t="shared" si="88"/>
        <v>2</v>
      </c>
      <c r="AV95" s="62">
        <f t="shared" si="89"/>
        <v>2.2000000000000002</v>
      </c>
      <c r="AW95" s="59">
        <f>ROUND(IF('Indicator Data'!M98=0,0,IF('Indicator Data'!M98&gt;AW$194,10,IF('Indicator Data'!M98&lt;AW$195,0,10-(AW$194-'Indicator Data'!M98)/(AW$194-AW$195)*10))),1)</f>
        <v>0.1</v>
      </c>
      <c r="AX95" s="59">
        <f>ROUND(IF('Indicator Data'!N98=0,0,IF(LOG('Indicator Data'!N98)&gt;LOG(AX$194),10,IF(LOG('Indicator Data'!N98)&lt;LOG(AX$195),0,10-(LOG(AX$194)-LOG('Indicator Data'!N98))/(LOG(AX$194)-LOG(AX$195))*10))),1)</f>
        <v>0</v>
      </c>
      <c r="AY95" s="61">
        <f t="shared" si="90"/>
        <v>0.1</v>
      </c>
      <c r="AZ95" s="59">
        <f>'Indicator Data'!O98</f>
        <v>0</v>
      </c>
      <c r="BA95" s="59">
        <f>'Indicator Data'!P98</f>
        <v>0</v>
      </c>
      <c r="BB95" s="61">
        <f t="shared" si="91"/>
        <v>0</v>
      </c>
      <c r="BC95" s="62">
        <f t="shared" si="92"/>
        <v>0.1</v>
      </c>
      <c r="BD95" s="62">
        <v>2</v>
      </c>
      <c r="BE95" s="16"/>
      <c r="BF95" s="108"/>
    </row>
    <row r="96" spans="1:58" s="4" customFormat="1" x14ac:dyDescent="0.25">
      <c r="A96" s="131" t="s">
        <v>174</v>
      </c>
      <c r="B96" s="63" t="s">
        <v>173</v>
      </c>
      <c r="C96" s="59">
        <f>ROUND(IF('Indicator Data'!C99=0,0.1,IF(LOG('Indicator Data'!C99)&gt;C$194,10,IF(LOG('Indicator Data'!C99)&lt;C$195,0,10-(C$194-LOG('Indicator Data'!C99))/(C$194-C$195)*10))),1)</f>
        <v>7.7</v>
      </c>
      <c r="D96" s="59">
        <f>ROUND(IF('Indicator Data'!D99=0,0.1,IF(LOG('Indicator Data'!D99)&gt;D$194,10,IF(LOG('Indicator Data'!D99)&lt;D$195,0,10-(D$194-LOG('Indicator Data'!D99))/(D$194-D$195)*10))),1)</f>
        <v>0.1</v>
      </c>
      <c r="E96" s="59">
        <f t="shared" si="62"/>
        <v>5</v>
      </c>
      <c r="F96" s="59">
        <f>ROUND(IF('Indicator Data'!E99="No data",0.1,IF('Indicator Data'!E99=0,0,IF(LOG('Indicator Data'!E99)&gt;F$194,10,IF(LOG('Indicator Data'!E99)&lt;F$195,0,10-(F$194-LOG('Indicator Data'!E99))/(F$194-F$195)*10)))),1)</f>
        <v>2.2000000000000002</v>
      </c>
      <c r="G96" s="59">
        <f>ROUND(IF('Indicator Data'!F99=0,0,IF(LOG('Indicator Data'!F99)&gt;G$194,10,IF(LOG('Indicator Data'!F99)&lt;G$195,0,10-(G$194-LOG('Indicator Data'!F99))/(G$194-G$195)*10))),1)</f>
        <v>6.3</v>
      </c>
      <c r="H96" s="59">
        <f>ROUND(IF('Indicator Data'!G99=0,0,IF(LOG('Indicator Data'!G99)&gt;H$194,10,IF(LOG('Indicator Data'!G99)&lt;H$195,0,10-(H$194-LOG('Indicator Data'!G99))/(H$194-H$195)*10))),1)</f>
        <v>0</v>
      </c>
      <c r="I96" s="59">
        <f>ROUND(IF('Indicator Data'!H99=0,0,IF(LOG('Indicator Data'!H99)&gt;I$194,10,IF(LOG('Indicator Data'!H99)&lt;I$195,0,10-(I$194-LOG('Indicator Data'!H99))/(I$194-I$195)*10))),1)</f>
        <v>0</v>
      </c>
      <c r="J96" s="59">
        <f t="shared" si="63"/>
        <v>0</v>
      </c>
      <c r="K96" s="59">
        <f>ROUND(IF('Indicator Data'!I99=0,0,IF(LOG('Indicator Data'!I99)&gt;K$194,10,IF(LOG('Indicator Data'!I99)&lt;K$195,0,10-(K$194-LOG('Indicator Data'!I99))/(K$194-K$195)*10))),1)</f>
        <v>0</v>
      </c>
      <c r="L96" s="59">
        <f t="shared" si="64"/>
        <v>0</v>
      </c>
      <c r="M96" s="59">
        <f>ROUND(IF('Indicator Data'!J99=0,0,IF(LOG('Indicator Data'!J99)&gt;M$194,10,IF(LOG('Indicator Data'!J99)&lt;M$195,0,10-(M$194-LOG('Indicator Data'!J99))/(M$194-M$195)*10))),1)</f>
        <v>0</v>
      </c>
      <c r="N96" s="60">
        <f>'Indicator Data'!C99/'Indicator Data'!$BD99</f>
        <v>2.1074962815778382E-3</v>
      </c>
      <c r="O96" s="60">
        <f>'Indicator Data'!D99/'Indicator Data'!$BD99</f>
        <v>0</v>
      </c>
      <c r="P96" s="60">
        <f>IF(F96=0.1,0,'Indicator Data'!E99/'Indicator Data'!$BD99)</f>
        <v>1.2768803674416065E-4</v>
      </c>
      <c r="Q96" s="60">
        <f>'Indicator Data'!F99/'Indicator Data'!$BD99</f>
        <v>1.1051557328922972E-5</v>
      </c>
      <c r="R96" s="60">
        <f>'Indicator Data'!G99/'Indicator Data'!$BD99</f>
        <v>0</v>
      </c>
      <c r="S96" s="60">
        <f>'Indicator Data'!H99/'Indicator Data'!$BD99</f>
        <v>0</v>
      </c>
      <c r="T96" s="60">
        <f>'Indicator Data'!I99/'Indicator Data'!$BD99</f>
        <v>0</v>
      </c>
      <c r="U96" s="60">
        <f>'Indicator Data'!J99/'Indicator Data'!$BD99</f>
        <v>0</v>
      </c>
      <c r="V96" s="59">
        <f t="shared" si="65"/>
        <v>10</v>
      </c>
      <c r="W96" s="59">
        <f t="shared" si="66"/>
        <v>0</v>
      </c>
      <c r="X96" s="59">
        <f t="shared" si="67"/>
        <v>7.6</v>
      </c>
      <c r="Y96" s="59">
        <f t="shared" si="68"/>
        <v>0.1</v>
      </c>
      <c r="Z96" s="59">
        <f t="shared" si="69"/>
        <v>7.9</v>
      </c>
      <c r="AA96" s="59">
        <f t="shared" si="70"/>
        <v>0</v>
      </c>
      <c r="AB96" s="59">
        <f t="shared" si="71"/>
        <v>0</v>
      </c>
      <c r="AC96" s="59">
        <f t="shared" si="72"/>
        <v>0</v>
      </c>
      <c r="AD96" s="59">
        <f t="shared" si="73"/>
        <v>0</v>
      </c>
      <c r="AE96" s="59">
        <f t="shared" si="74"/>
        <v>0</v>
      </c>
      <c r="AF96" s="59">
        <f t="shared" si="75"/>
        <v>0</v>
      </c>
      <c r="AG96" s="59">
        <f>ROUND(IF('Indicator Data'!K99=0,0,IF('Indicator Data'!K99&gt;AG$194,10,IF('Indicator Data'!K99&lt;AG$195,0,10-(AG$194-'Indicator Data'!K99)/(AG$194-AG$195)*10))),1)</f>
        <v>0</v>
      </c>
      <c r="AH96" s="59">
        <f t="shared" si="76"/>
        <v>8.9</v>
      </c>
      <c r="AI96" s="59">
        <f t="shared" si="77"/>
        <v>0.1</v>
      </c>
      <c r="AJ96" s="59">
        <f t="shared" si="78"/>
        <v>0</v>
      </c>
      <c r="AK96" s="59">
        <f t="shared" si="79"/>
        <v>0</v>
      </c>
      <c r="AL96" s="59">
        <f t="shared" si="80"/>
        <v>0</v>
      </c>
      <c r="AM96" s="59">
        <f t="shared" si="81"/>
        <v>0</v>
      </c>
      <c r="AN96" s="59">
        <f t="shared" si="82"/>
        <v>0</v>
      </c>
      <c r="AO96" s="61">
        <f t="shared" si="83"/>
        <v>6.5</v>
      </c>
      <c r="AP96" s="193">
        <f t="shared" si="84"/>
        <v>1.2</v>
      </c>
      <c r="AQ96" s="193">
        <f t="shared" si="85"/>
        <v>7.2</v>
      </c>
      <c r="AR96" s="61">
        <f t="shared" si="86"/>
        <v>0</v>
      </c>
      <c r="AS96" s="59">
        <f t="shared" si="87"/>
        <v>0</v>
      </c>
      <c r="AT96" s="59">
        <f>IF('Indicator Data'!L99="No data","x",IF('Indicator Data'!BE99&lt;1000,"x",ROUND((IF('Indicator Data'!L99&gt;AT$194,10,IF('Indicator Data'!L99&lt;AT$195,0,10-(AT$194-'Indicator Data'!L99)/(AT$194-AT$195)*10))),1)))</f>
        <v>5.0999999999999996</v>
      </c>
      <c r="AU96" s="61">
        <f t="shared" si="88"/>
        <v>2.6</v>
      </c>
      <c r="AV96" s="62">
        <f t="shared" si="89"/>
        <v>4.0999999999999996</v>
      </c>
      <c r="AW96" s="59">
        <f>ROUND(IF('Indicator Data'!M99=0,0,IF('Indicator Data'!M99&gt;AW$194,10,IF('Indicator Data'!M99&lt;AW$195,0,10-(AW$194-'Indicator Data'!M99)/(AW$194-AW$195)*10))),1)</f>
        <v>8.6</v>
      </c>
      <c r="AX96" s="59">
        <f>ROUND(IF('Indicator Data'!N99=0,0,IF(LOG('Indicator Data'!N99)&gt;LOG(AX$194),10,IF(LOG('Indicator Data'!N99)&lt;LOG(AX$195),0,10-(LOG(AX$194)-LOG('Indicator Data'!N99))/(LOG(AX$194)-LOG(AX$195))*10))),1)</f>
        <v>5.5</v>
      </c>
      <c r="AY96" s="61">
        <f t="shared" si="90"/>
        <v>7.4</v>
      </c>
      <c r="AZ96" s="59">
        <f>'Indicator Data'!O99</f>
        <v>0</v>
      </c>
      <c r="BA96" s="59">
        <f>'Indicator Data'!P99</f>
        <v>4</v>
      </c>
      <c r="BB96" s="61">
        <f t="shared" si="91"/>
        <v>7</v>
      </c>
      <c r="BC96" s="62">
        <f t="shared" si="92"/>
        <v>7</v>
      </c>
      <c r="BD96" s="62">
        <v>3.8</v>
      </c>
      <c r="BE96" s="16"/>
      <c r="BF96" s="108"/>
    </row>
    <row r="97" spans="1:58" s="4" customFormat="1" x14ac:dyDescent="0.25">
      <c r="A97" s="131" t="s">
        <v>176</v>
      </c>
      <c r="B97" s="63" t="s">
        <v>175</v>
      </c>
      <c r="C97" s="59">
        <f>ROUND(IF('Indicator Data'!C100=0,0.1,IF(LOG('Indicator Data'!C100)&gt;C$194,10,IF(LOG('Indicator Data'!C100)&lt;C$195,0,10-(C$194-LOG('Indicator Data'!C100))/(C$194-C$195)*10))),1)</f>
        <v>0.1</v>
      </c>
      <c r="D97" s="59">
        <f>ROUND(IF('Indicator Data'!D100=0,0.1,IF(LOG('Indicator Data'!D100)&gt;D$194,10,IF(LOG('Indicator Data'!D100)&lt;D$195,0,10-(D$194-LOG('Indicator Data'!D100))/(D$194-D$195)*10))),1)</f>
        <v>0.1</v>
      </c>
      <c r="E97" s="59">
        <f t="shared" si="62"/>
        <v>0.1</v>
      </c>
      <c r="F97" s="59">
        <f>ROUND(IF('Indicator Data'!E100="No data",0.1,IF('Indicator Data'!E100=0,0,IF(LOG('Indicator Data'!E100)&gt;F$194,10,IF(LOG('Indicator Data'!E100)&lt;F$195,0,10-(F$194-LOG('Indicator Data'!E100))/(F$194-F$195)*10)))),1)</f>
        <v>4.2</v>
      </c>
      <c r="G97" s="59">
        <f>ROUND(IF('Indicator Data'!F100=0,0,IF(LOG('Indicator Data'!F100)&gt;G$194,10,IF(LOG('Indicator Data'!F100)&lt;G$195,0,10-(G$194-LOG('Indicator Data'!F100))/(G$194-G$195)*10))),1)</f>
        <v>0</v>
      </c>
      <c r="H97" s="59">
        <f>ROUND(IF('Indicator Data'!G100=0,0,IF(LOG('Indicator Data'!G100)&gt;H$194,10,IF(LOG('Indicator Data'!G100)&lt;H$195,0,10-(H$194-LOG('Indicator Data'!G100))/(H$194-H$195)*10))),1)</f>
        <v>0</v>
      </c>
      <c r="I97" s="59">
        <f>ROUND(IF('Indicator Data'!H100=0,0,IF(LOG('Indicator Data'!H100)&gt;I$194,10,IF(LOG('Indicator Data'!H100)&lt;I$195,0,10-(I$194-LOG('Indicator Data'!H100))/(I$194-I$195)*10))),1)</f>
        <v>0</v>
      </c>
      <c r="J97" s="59">
        <f t="shared" si="63"/>
        <v>0</v>
      </c>
      <c r="K97" s="59">
        <f>ROUND(IF('Indicator Data'!I100=0,0,IF(LOG('Indicator Data'!I100)&gt;K$194,10,IF(LOG('Indicator Data'!I100)&lt;K$195,0,10-(K$194-LOG('Indicator Data'!I100))/(K$194-K$195)*10))),1)</f>
        <v>0</v>
      </c>
      <c r="L97" s="59">
        <f t="shared" si="64"/>
        <v>0</v>
      </c>
      <c r="M97" s="59">
        <f>ROUND(IF('Indicator Data'!J100=0,0,IF(LOG('Indicator Data'!J100)&gt;M$194,10,IF(LOG('Indicator Data'!J100)&lt;M$195,0,10-(M$194-LOG('Indicator Data'!J100))/(M$194-M$195)*10))),1)</f>
        <v>9.9</v>
      </c>
      <c r="N97" s="60">
        <f>'Indicator Data'!C100/'Indicator Data'!$BD100</f>
        <v>0</v>
      </c>
      <c r="O97" s="60">
        <f>'Indicator Data'!D100/'Indicator Data'!$BD100</f>
        <v>0</v>
      </c>
      <c r="P97" s="60">
        <f>IF(F97=0.1,0,'Indicator Data'!E100/'Indicator Data'!$BD100)</f>
        <v>2.3539978865797814E-3</v>
      </c>
      <c r="Q97" s="60">
        <f>'Indicator Data'!F100/'Indicator Data'!$BD100</f>
        <v>0</v>
      </c>
      <c r="R97" s="60">
        <f>'Indicator Data'!G100/'Indicator Data'!$BD100</f>
        <v>0</v>
      </c>
      <c r="S97" s="60">
        <f>'Indicator Data'!H100/'Indicator Data'!$BD100</f>
        <v>0</v>
      </c>
      <c r="T97" s="60">
        <f>'Indicator Data'!I100/'Indicator Data'!$BD100</f>
        <v>0</v>
      </c>
      <c r="U97" s="60">
        <f>'Indicator Data'!J100/'Indicator Data'!$BD100</f>
        <v>4.2966285108298662E-2</v>
      </c>
      <c r="V97" s="59">
        <f t="shared" si="65"/>
        <v>0</v>
      </c>
      <c r="W97" s="59">
        <f t="shared" si="66"/>
        <v>0</v>
      </c>
      <c r="X97" s="59">
        <f t="shared" si="67"/>
        <v>0</v>
      </c>
      <c r="Y97" s="59">
        <f t="shared" si="68"/>
        <v>1.6</v>
      </c>
      <c r="Z97" s="59">
        <f t="shared" si="69"/>
        <v>0</v>
      </c>
      <c r="AA97" s="59">
        <f t="shared" si="70"/>
        <v>0</v>
      </c>
      <c r="AB97" s="59">
        <f t="shared" si="71"/>
        <v>0</v>
      </c>
      <c r="AC97" s="59">
        <f t="shared" si="72"/>
        <v>0</v>
      </c>
      <c r="AD97" s="59">
        <f t="shared" si="73"/>
        <v>0</v>
      </c>
      <c r="AE97" s="59">
        <f t="shared" si="74"/>
        <v>0</v>
      </c>
      <c r="AF97" s="59">
        <f t="shared" si="75"/>
        <v>10</v>
      </c>
      <c r="AG97" s="59">
        <f>ROUND(IF('Indicator Data'!K100=0,0,IF('Indicator Data'!K100&gt;AG$194,10,IF('Indicator Data'!K100&lt;AG$195,0,10-(AG$194-'Indicator Data'!K100)/(AG$194-AG$195)*10))),1)</f>
        <v>5.0999999999999996</v>
      </c>
      <c r="AH97" s="59">
        <f t="shared" si="76"/>
        <v>0.1</v>
      </c>
      <c r="AI97" s="59">
        <f t="shared" si="77"/>
        <v>0.1</v>
      </c>
      <c r="AJ97" s="59">
        <f t="shared" si="78"/>
        <v>0</v>
      </c>
      <c r="AK97" s="59">
        <f t="shared" si="79"/>
        <v>0</v>
      </c>
      <c r="AL97" s="59">
        <f t="shared" si="80"/>
        <v>0</v>
      </c>
      <c r="AM97" s="59">
        <f t="shared" si="81"/>
        <v>0</v>
      </c>
      <c r="AN97" s="59">
        <f t="shared" si="82"/>
        <v>10</v>
      </c>
      <c r="AO97" s="61">
        <f t="shared" si="83"/>
        <v>0.1</v>
      </c>
      <c r="AP97" s="193">
        <f t="shared" si="84"/>
        <v>3</v>
      </c>
      <c r="AQ97" s="193">
        <f t="shared" si="85"/>
        <v>0</v>
      </c>
      <c r="AR97" s="61">
        <f t="shared" si="86"/>
        <v>0</v>
      </c>
      <c r="AS97" s="59">
        <f t="shared" si="87"/>
        <v>7.6</v>
      </c>
      <c r="AT97" s="59">
        <f>IF('Indicator Data'!L100="No data","x",IF('Indicator Data'!BE100&lt;1000,"x",ROUND((IF('Indicator Data'!L100&gt;AT$194,10,IF('Indicator Data'!L100&lt;AT$195,0,10-(AT$194-'Indicator Data'!L100)/(AT$194-AT$195)*10))),1)))</f>
        <v>3</v>
      </c>
      <c r="AU97" s="61">
        <f t="shared" si="88"/>
        <v>5.3</v>
      </c>
      <c r="AV97" s="62">
        <f t="shared" si="89"/>
        <v>2</v>
      </c>
      <c r="AW97" s="59">
        <f>ROUND(IF('Indicator Data'!M100=0,0,IF('Indicator Data'!M100&gt;AW$194,10,IF('Indicator Data'!M100&lt;AW$195,0,10-(AW$194-'Indicator Data'!M100)/(AW$194-AW$195)*10))),1)</f>
        <v>4.5</v>
      </c>
      <c r="AX97" s="59">
        <f>ROUND(IF('Indicator Data'!N100=0,0,IF(LOG('Indicator Data'!N100)&gt;LOG(AX$194),10,IF(LOG('Indicator Data'!N100)&lt;LOG(AX$195),0,10-(LOG(AX$194)-LOG('Indicator Data'!N100))/(LOG(AX$194)-LOG(AX$195))*10))),1)</f>
        <v>3.2</v>
      </c>
      <c r="AY97" s="61">
        <f t="shared" si="90"/>
        <v>3.9</v>
      </c>
      <c r="AZ97" s="59">
        <f>'Indicator Data'!O100</f>
        <v>0</v>
      </c>
      <c r="BA97" s="59">
        <f>'Indicator Data'!P100</f>
        <v>0</v>
      </c>
      <c r="BB97" s="61">
        <f t="shared" si="91"/>
        <v>0</v>
      </c>
      <c r="BC97" s="62">
        <f t="shared" si="92"/>
        <v>2.7</v>
      </c>
      <c r="BD97" s="62">
        <v>4.2</v>
      </c>
      <c r="BE97" s="16"/>
      <c r="BF97" s="108"/>
    </row>
    <row r="98" spans="1:58" s="4" customFormat="1" x14ac:dyDescent="0.25">
      <c r="A98" s="131" t="s">
        <v>178</v>
      </c>
      <c r="B98" s="63" t="s">
        <v>177</v>
      </c>
      <c r="C98" s="59">
        <f>ROUND(IF('Indicator Data'!C101=0,0.1,IF(LOG('Indicator Data'!C101)&gt;C$194,10,IF(LOG('Indicator Data'!C101)&lt;C$195,0,10-(C$194-LOG('Indicator Data'!C101))/(C$194-C$195)*10))),1)</f>
        <v>0.1</v>
      </c>
      <c r="D98" s="59">
        <f>ROUND(IF('Indicator Data'!D101=0,0.1,IF(LOG('Indicator Data'!D101)&gt;D$194,10,IF(LOG('Indicator Data'!D101)&lt;D$195,0,10-(D$194-LOG('Indicator Data'!D101))/(D$194-D$195)*10))),1)</f>
        <v>0.1</v>
      </c>
      <c r="E98" s="59">
        <f t="shared" si="62"/>
        <v>0.1</v>
      </c>
      <c r="F98" s="59">
        <f>ROUND(IF('Indicator Data'!E101="No data",0.1,IF('Indicator Data'!E101=0,0,IF(LOG('Indicator Data'!E101)&gt;F$194,10,IF(LOG('Indicator Data'!E101)&lt;F$195,0,10-(F$194-LOG('Indicator Data'!E101))/(F$194-F$195)*10)))),1)</f>
        <v>6.5</v>
      </c>
      <c r="G98" s="59">
        <f>ROUND(IF('Indicator Data'!F101=0,0,IF(LOG('Indicator Data'!F101)&gt;G$194,10,IF(LOG('Indicator Data'!F101)&lt;G$195,0,10-(G$194-LOG('Indicator Data'!F101))/(G$194-G$195)*10))),1)</f>
        <v>4.8</v>
      </c>
      <c r="H98" s="59">
        <f>ROUND(IF('Indicator Data'!G101=0,0,IF(LOG('Indicator Data'!G101)&gt;H$194,10,IF(LOG('Indicator Data'!G101)&lt;H$195,0,10-(H$194-LOG('Indicator Data'!G101))/(H$194-H$195)*10))),1)</f>
        <v>0</v>
      </c>
      <c r="I98" s="59">
        <f>ROUND(IF('Indicator Data'!H101=0,0,IF(LOG('Indicator Data'!H101)&gt;I$194,10,IF(LOG('Indicator Data'!H101)&lt;I$195,0,10-(I$194-LOG('Indicator Data'!H101))/(I$194-I$195)*10))),1)</f>
        <v>0</v>
      </c>
      <c r="J98" s="59">
        <f t="shared" si="63"/>
        <v>0</v>
      </c>
      <c r="K98" s="59">
        <f>ROUND(IF('Indicator Data'!I101=0,0,IF(LOG('Indicator Data'!I101)&gt;K$194,10,IF(LOG('Indicator Data'!I101)&lt;K$195,0,10-(K$194-LOG('Indicator Data'!I101))/(K$194-K$195)*10))),1)</f>
        <v>0</v>
      </c>
      <c r="L98" s="59">
        <f t="shared" si="64"/>
        <v>0</v>
      </c>
      <c r="M98" s="59">
        <f>ROUND(IF('Indicator Data'!J101=0,0,IF(LOG('Indicator Data'!J101)&gt;M$194,10,IF(LOG('Indicator Data'!J101)&lt;M$195,0,10-(M$194-LOG('Indicator Data'!J101))/(M$194-M$195)*10))),1)</f>
        <v>0</v>
      </c>
      <c r="N98" s="60">
        <f>'Indicator Data'!C101/'Indicator Data'!$BD101</f>
        <v>0</v>
      </c>
      <c r="O98" s="60">
        <f>'Indicator Data'!D101/'Indicator Data'!$BD101</f>
        <v>0</v>
      </c>
      <c r="P98" s="60">
        <f>IF(F98=0.1,0,'Indicator Data'!E101/'Indicator Data'!$BD101)</f>
        <v>8.8541321302883468E-3</v>
      </c>
      <c r="Q98" s="60">
        <f>'Indicator Data'!F101/'Indicator Data'!$BD101</f>
        <v>1.7204789044460164E-6</v>
      </c>
      <c r="R98" s="60">
        <f>'Indicator Data'!G101/'Indicator Data'!$BD101</f>
        <v>0</v>
      </c>
      <c r="S98" s="60">
        <f>'Indicator Data'!H101/'Indicator Data'!$BD101</f>
        <v>0</v>
      </c>
      <c r="T98" s="60">
        <f>'Indicator Data'!I101/'Indicator Data'!$BD101</f>
        <v>0</v>
      </c>
      <c r="U98" s="60">
        <f>'Indicator Data'!J101/'Indicator Data'!$BD101</f>
        <v>0</v>
      </c>
      <c r="V98" s="59">
        <f t="shared" si="65"/>
        <v>0</v>
      </c>
      <c r="W98" s="59">
        <f t="shared" si="66"/>
        <v>0</v>
      </c>
      <c r="X98" s="59">
        <f t="shared" si="67"/>
        <v>0</v>
      </c>
      <c r="Y98" s="59">
        <f t="shared" si="68"/>
        <v>5.9</v>
      </c>
      <c r="Z98" s="59">
        <f t="shared" si="69"/>
        <v>6.1</v>
      </c>
      <c r="AA98" s="59">
        <f t="shared" si="70"/>
        <v>0</v>
      </c>
      <c r="AB98" s="59">
        <f t="shared" si="71"/>
        <v>0</v>
      </c>
      <c r="AC98" s="59">
        <f t="shared" si="72"/>
        <v>0</v>
      </c>
      <c r="AD98" s="59">
        <f t="shared" si="73"/>
        <v>0</v>
      </c>
      <c r="AE98" s="59">
        <f t="shared" si="74"/>
        <v>0</v>
      </c>
      <c r="AF98" s="59">
        <f t="shared" si="75"/>
        <v>0</v>
      </c>
      <c r="AG98" s="59">
        <f>ROUND(IF('Indicator Data'!K101=0,0,IF('Indicator Data'!K101&gt;AG$194,10,IF('Indicator Data'!K101&lt;AG$195,0,10-(AG$194-'Indicator Data'!K101)/(AG$194-AG$195)*10))),1)</f>
        <v>0</v>
      </c>
      <c r="AH98" s="59">
        <f t="shared" si="76"/>
        <v>0.1</v>
      </c>
      <c r="AI98" s="59">
        <f t="shared" si="77"/>
        <v>0.1</v>
      </c>
      <c r="AJ98" s="59">
        <f t="shared" si="78"/>
        <v>0</v>
      </c>
      <c r="AK98" s="59">
        <f t="shared" si="79"/>
        <v>0</v>
      </c>
      <c r="AL98" s="59">
        <f t="shared" si="80"/>
        <v>0</v>
      </c>
      <c r="AM98" s="59">
        <f t="shared" si="81"/>
        <v>0</v>
      </c>
      <c r="AN98" s="59">
        <f t="shared" si="82"/>
        <v>0</v>
      </c>
      <c r="AO98" s="61">
        <f t="shared" si="83"/>
        <v>0.1</v>
      </c>
      <c r="AP98" s="193">
        <f t="shared" si="84"/>
        <v>6.2</v>
      </c>
      <c r="AQ98" s="193">
        <f t="shared" si="85"/>
        <v>5.5</v>
      </c>
      <c r="AR98" s="61">
        <f t="shared" si="86"/>
        <v>0</v>
      </c>
      <c r="AS98" s="59">
        <f t="shared" si="87"/>
        <v>0</v>
      </c>
      <c r="AT98" s="59">
        <f>IF('Indicator Data'!L101="No data","x",IF('Indicator Data'!BE101&lt;1000,"x",ROUND((IF('Indicator Data'!L101&gt;AT$194,10,IF('Indicator Data'!L101&lt;AT$195,0,10-(AT$194-'Indicator Data'!L101)/(AT$194-AT$195)*10))),1)))</f>
        <v>1</v>
      </c>
      <c r="AU98" s="61">
        <f t="shared" si="88"/>
        <v>0.5</v>
      </c>
      <c r="AV98" s="62">
        <f t="shared" si="89"/>
        <v>3</v>
      </c>
      <c r="AW98" s="59">
        <f>ROUND(IF('Indicator Data'!M101=0,0,IF('Indicator Data'!M101&gt;AW$194,10,IF('Indicator Data'!M101&lt;AW$195,0,10-(AW$194-'Indicator Data'!M101)/(AW$194-AW$195)*10))),1)</f>
        <v>2.5</v>
      </c>
      <c r="AX98" s="59">
        <f>ROUND(IF('Indicator Data'!N101=0,0,IF(LOG('Indicator Data'!N101)&gt;LOG(AX$194),10,IF(LOG('Indicator Data'!N101)&lt;LOG(AX$195),0,10-(LOG(AX$194)-LOG('Indicator Data'!N101))/(LOG(AX$194)-LOG(AX$195))*10))),1)</f>
        <v>4.8</v>
      </c>
      <c r="AY98" s="61">
        <f t="shared" si="90"/>
        <v>3.7</v>
      </c>
      <c r="AZ98" s="59">
        <f>'Indicator Data'!O101</f>
        <v>0</v>
      </c>
      <c r="BA98" s="59">
        <f>'Indicator Data'!P101</f>
        <v>0</v>
      </c>
      <c r="BB98" s="61">
        <f t="shared" si="91"/>
        <v>0</v>
      </c>
      <c r="BC98" s="62">
        <f t="shared" si="92"/>
        <v>2.6</v>
      </c>
      <c r="BD98" s="62">
        <v>7.2</v>
      </c>
      <c r="BE98" s="16"/>
      <c r="BF98" s="108"/>
    </row>
    <row r="99" spans="1:58" s="4" customFormat="1" x14ac:dyDescent="0.25">
      <c r="A99" s="131" t="s">
        <v>180</v>
      </c>
      <c r="B99" s="63" t="s">
        <v>179</v>
      </c>
      <c r="C99" s="59">
        <f>ROUND(IF('Indicator Data'!C102=0,0.1,IF(LOG('Indicator Data'!C102)&gt;C$194,10,IF(LOG('Indicator Data'!C102)&lt;C$195,0,10-(C$194-LOG('Indicator Data'!C102))/(C$194-C$195)*10))),1)</f>
        <v>7.6</v>
      </c>
      <c r="D99" s="59">
        <f>ROUND(IF('Indicator Data'!D102=0,0.1,IF(LOG('Indicator Data'!D102)&gt;D$194,10,IF(LOG('Indicator Data'!D102)&lt;D$195,0,10-(D$194-LOG('Indicator Data'!D102))/(D$194-D$195)*10))),1)</f>
        <v>0.1</v>
      </c>
      <c r="E99" s="59">
        <f t="shared" ref="E99:E130" si="93">ROUND((10-GEOMEAN(((10-C99)/10*9+1),((10-D99)/10*9+1)))/9*10,1)</f>
        <v>4.9000000000000004</v>
      </c>
      <c r="F99" s="59">
        <f>ROUND(IF('Indicator Data'!E102="No data",0.1,IF('Indicator Data'!E102=0,0,IF(LOG('Indicator Data'!E102)&gt;F$194,10,IF(LOG('Indicator Data'!E102)&lt;F$195,0,10-(F$194-LOG('Indicator Data'!E102))/(F$194-F$195)*10)))),1)</f>
        <v>4.3</v>
      </c>
      <c r="G99" s="59">
        <f>ROUND(IF('Indicator Data'!F102=0,0,IF(LOG('Indicator Data'!F102)&gt;G$194,10,IF(LOG('Indicator Data'!F102)&lt;G$195,0,10-(G$194-LOG('Indicator Data'!F102))/(G$194-G$195)*10))),1)</f>
        <v>6.5</v>
      </c>
      <c r="H99" s="59">
        <f>ROUND(IF('Indicator Data'!G102=0,0,IF(LOG('Indicator Data'!G102)&gt;H$194,10,IF(LOG('Indicator Data'!G102)&lt;H$195,0,10-(H$194-LOG('Indicator Data'!G102))/(H$194-H$195)*10))),1)</f>
        <v>0</v>
      </c>
      <c r="I99" s="59">
        <f>ROUND(IF('Indicator Data'!H102=0,0,IF(LOG('Indicator Data'!H102)&gt;I$194,10,IF(LOG('Indicator Data'!H102)&lt;I$195,0,10-(I$194-LOG('Indicator Data'!H102))/(I$194-I$195)*10))),1)</f>
        <v>0</v>
      </c>
      <c r="J99" s="59">
        <f t="shared" ref="J99:J130" si="94">ROUND((10-GEOMEAN(((10-H99)/10*9+1),((10-I99)/10*9+1)))/9*10,1)</f>
        <v>0</v>
      </c>
      <c r="K99" s="59">
        <f>ROUND(IF('Indicator Data'!I102=0,0,IF(LOG('Indicator Data'!I102)&gt;K$194,10,IF(LOG('Indicator Data'!I102)&lt;K$195,0,10-(K$194-LOG('Indicator Data'!I102))/(K$194-K$195)*10))),1)</f>
        <v>0</v>
      </c>
      <c r="L99" s="59">
        <f t="shared" ref="L99:L130" si="95">ROUND((10-GEOMEAN(((10-J99)/10*9+1),((10-K99)/10*9+1)))/9*10,1)</f>
        <v>0</v>
      </c>
      <c r="M99" s="59">
        <f>ROUND(IF('Indicator Data'!J102=0,0,IF(LOG('Indicator Data'!J102)&gt;M$194,10,IF(LOG('Indicator Data'!J102)&lt;M$195,0,10-(M$194-LOG('Indicator Data'!J102))/(M$194-M$195)*10))),1)</f>
        <v>0</v>
      </c>
      <c r="N99" s="60">
        <f>'Indicator Data'!C102/'Indicator Data'!$BD102</f>
        <v>1.7247432545858157E-3</v>
      </c>
      <c r="O99" s="60">
        <f>'Indicator Data'!D102/'Indicator Data'!$BD102</f>
        <v>0</v>
      </c>
      <c r="P99" s="60">
        <f>IF(F99=0.1,0,'Indicator Data'!E102/'Indicator Data'!$BD102)</f>
        <v>8.6092440629151128E-4</v>
      </c>
      <c r="Q99" s="60">
        <f>'Indicator Data'!F102/'Indicator Data'!$BD102</f>
        <v>1.260413988852591E-5</v>
      </c>
      <c r="R99" s="60">
        <f>'Indicator Data'!G102/'Indicator Data'!$BD102</f>
        <v>0</v>
      </c>
      <c r="S99" s="60">
        <f>'Indicator Data'!H102/'Indicator Data'!$BD102</f>
        <v>0</v>
      </c>
      <c r="T99" s="60">
        <f>'Indicator Data'!I102/'Indicator Data'!$BD102</f>
        <v>0</v>
      </c>
      <c r="U99" s="60">
        <f>'Indicator Data'!J102/'Indicator Data'!$BD102</f>
        <v>0</v>
      </c>
      <c r="V99" s="59">
        <f t="shared" ref="V99:V130" si="96">ROUND(IF(N99&gt;V$194,10,IF(N99&lt;V$195,0,10-(V$194-N99)/(V$194-V$195)*10)),1)</f>
        <v>8.6</v>
      </c>
      <c r="W99" s="59">
        <f t="shared" ref="W99:W130" si="97">ROUND(IF(O99&gt;W$194,10,IF(O99&lt;W$195,0,10-(W$194-O99)/(W$194-W$195)*10)),1)</f>
        <v>0</v>
      </c>
      <c r="X99" s="59">
        <f t="shared" ref="X99:X130" si="98">ROUND(((10-GEOMEAN(((10-V99)/10*9+1),((10-W99)/10*9+1)))/9*10),1)</f>
        <v>5.8</v>
      </c>
      <c r="Y99" s="59">
        <f t="shared" ref="Y99:Y130" si="99">ROUND(IF(P99=0,0.1,IF(P99&gt;Y$194,10,IF(P99&lt;Y$195,0,10-(Y$194-P99)/(Y$194-Y$195)*10))),1)</f>
        <v>0.6</v>
      </c>
      <c r="Z99" s="59">
        <f t="shared" ref="Z99:Z130" si="100">ROUND(IF(Q99=0,0,IF(LOG(Q99)&gt;Z$194,10,IF(LOG(Q99)&lt;=Z$195,0,10-(Z$194-LOG(Q99))/(Z$194-Z$195)*10))),1)</f>
        <v>8</v>
      </c>
      <c r="AA99" s="59">
        <f t="shared" ref="AA99:AA130" si="101">ROUND(IF(R99&gt;AA$194,10,IF(R99&lt;AA$195,0,10-(AA$194-R99)/(AA$194-AA$195)*10)),1)</f>
        <v>0</v>
      </c>
      <c r="AB99" s="59">
        <f t="shared" ref="AB99:AB130" si="102">ROUND(IF(S99&gt;AB$194,10,IF(S99&lt;AB$195,0,10-(AB$194-S99)/(AB$194-AB$195)*10)),1)</f>
        <v>0</v>
      </c>
      <c r="AC99" s="59">
        <f t="shared" ref="AC99:AC130" si="103">ROUND(((10-GEOMEAN(((10-AA99)/10*9+1),((10-AB99)/10*9+1)))/9*10),1)</f>
        <v>0</v>
      </c>
      <c r="AD99" s="59">
        <f t="shared" ref="AD99:AD130" si="104">ROUND(IF(T99=0,0,IF(T99&gt;AD$194,10,IF(T99&lt;=AD$195,0,10-(AD$194-T99)/(AD$194-AD$195)*10))),1)</f>
        <v>0</v>
      </c>
      <c r="AE99" s="59">
        <f t="shared" ref="AE99:AE130" si="105">ROUND((10-GEOMEAN(((10-AC99)/10*9+1),((10-AD99)/10*9+1)))/9*10,1)</f>
        <v>0</v>
      </c>
      <c r="AF99" s="59">
        <f t="shared" ref="AF99:AF130" si="106">ROUND(IF(U99&gt;AF$194,10,IF(U99&lt;AF$195,0,10-(AF$194-U99)/(AF$194-AF$195)*10)),1)</f>
        <v>0</v>
      </c>
      <c r="AG99" s="59">
        <f>ROUND(IF('Indicator Data'!K102=0,0,IF('Indicator Data'!K102&gt;AG$194,10,IF('Indicator Data'!K102&lt;AG$195,0,10-(AG$194-'Indicator Data'!K102)/(AG$194-AG$195)*10))),1)</f>
        <v>0</v>
      </c>
      <c r="AH99" s="59">
        <f t="shared" ref="AH99:AH130" si="107">ROUND(AVERAGE(C99,V99),1)</f>
        <v>8.1</v>
      </c>
      <c r="AI99" s="59">
        <f t="shared" ref="AI99:AI130" si="108">ROUND(AVERAGE(D99,W99),1)</f>
        <v>0.1</v>
      </c>
      <c r="AJ99" s="59">
        <f t="shared" ref="AJ99:AJ130" si="109">ROUND(AVERAGE(AA99,H99),1)</f>
        <v>0</v>
      </c>
      <c r="AK99" s="59">
        <f t="shared" ref="AK99:AK130" si="110">ROUND(AVERAGE(AB99,I99),1)</f>
        <v>0</v>
      </c>
      <c r="AL99" s="59">
        <f t="shared" ref="AL99:AL130" si="111">ROUND((10-GEOMEAN(((10-AJ99)/10*9+1),((10-AK99)/10*9+1)))/9*10,1)</f>
        <v>0</v>
      </c>
      <c r="AM99" s="59">
        <f t="shared" ref="AM99:AM130" si="112">ROUND(AVERAGE(AD99,K99),1)</f>
        <v>0</v>
      </c>
      <c r="AN99" s="59">
        <f t="shared" ref="AN99:AN130" si="113">ROUND((10-GEOMEAN(((10-M99)/10*9+1),((10-AF99)/10*9+1)))/9*10,1)</f>
        <v>0</v>
      </c>
      <c r="AO99" s="61">
        <f t="shared" ref="AO99:AO130" si="114">ROUND((10-GEOMEAN(((10-E99)/10*9+1),((10-X99)/10*9+1)))/9*10,1)</f>
        <v>5.4</v>
      </c>
      <c r="AP99" s="193">
        <f t="shared" ref="AP99:AP130" si="115">ROUND(IF(AND(Y99="x",F99="x"),"x",(10-GEOMEAN(((10-F99)/10*9+1),((10-Y99)/10*9+1)))/9*10),1)</f>
        <v>2.6</v>
      </c>
      <c r="AQ99" s="193">
        <f t="shared" ref="AQ99:AQ130" si="116">ROUND((10-GEOMEAN(((10-G99)/10*9+1),((10-Z99)/10*9+1)))/9*10,1)</f>
        <v>7.3</v>
      </c>
      <c r="AR99" s="61">
        <f t="shared" ref="AR99:AR130" si="117">ROUND((10-GEOMEAN(((10-L99)/10*9+1),((10-AE99)/10*9+1)))/9*10,1)</f>
        <v>0</v>
      </c>
      <c r="AS99" s="59">
        <f t="shared" ref="AS99:AS130" si="118">ROUND(AVERAGE(AG99,AN99),1)</f>
        <v>0</v>
      </c>
      <c r="AT99" s="59">
        <f>IF('Indicator Data'!L102="No data","x",IF('Indicator Data'!BE102&lt;1000,"x",ROUND((IF('Indicator Data'!L102&gt;AT$194,10,IF('Indicator Data'!L102&lt;AT$195,0,10-(AT$194-'Indicator Data'!L102)/(AT$194-AT$195)*10))),1)))</f>
        <v>10</v>
      </c>
      <c r="AU99" s="61">
        <f t="shared" ref="AU99:AU130" si="119">ROUND(AVERAGE(AS99,AT99),1)</f>
        <v>5</v>
      </c>
      <c r="AV99" s="62">
        <f t="shared" ref="AV99:AV130" si="120">IF(ROUND(IF(AP99="x",(10-GEOMEAN(((10-AO99)/10*9+1),((10-AU99)/10*9+1),((10-AQ99)/10*9+1),((10-AR99)/10*9+1)))/9*10,(10-GEOMEAN(((10-AO99)/10*9+1),((10-AP99)/10*9+1),((10-AQ99)/10*9+1),((10-AR99)/10*9+1),((10-AU99)/10*9+1)))/9*10),1)=0,0.1,ROUND(IF(AP99="x",(10-GEOMEAN(((10-AO99)/10*9+1),((10-AU99)/10*9+1),((10-AQ99)/10*9+1),((10-AR99)/10*9+1)))/9*10,(10-GEOMEAN(((10-AO99)/10*9+1),((10-AP99)/10*9+1),((10-AQ99)/10*9+1),((10-AR99)/10*9+1),((10-AU99)/10*9+1)))/9*10),1))</f>
        <v>4.5</v>
      </c>
      <c r="AW99" s="59">
        <f>ROUND(IF('Indicator Data'!M102=0,0,IF('Indicator Data'!M102&gt;AW$194,10,IF('Indicator Data'!M102&lt;AW$195,0,10-(AW$194-'Indicator Data'!M102)/(AW$194-AW$195)*10))),1)</f>
        <v>10</v>
      </c>
      <c r="AX99" s="59">
        <f>ROUND(IF('Indicator Data'!N102=0,0,IF(LOG('Indicator Data'!N102)&gt;LOG(AX$194),10,IF(LOG('Indicator Data'!N102)&lt;LOG(AX$195),0,10-(LOG(AX$194)-LOG('Indicator Data'!N102))/(LOG(AX$194)-LOG(AX$195))*10))),1)</f>
        <v>10</v>
      </c>
      <c r="AY99" s="61">
        <f t="shared" ref="AY99:AY130" si="121">ROUND((10-GEOMEAN(((10-AW99)/10*9+1),((10-AX99)/10*9+1)))/9*10,1)</f>
        <v>10</v>
      </c>
      <c r="AZ99" s="59">
        <f>'Indicator Data'!O102</f>
        <v>5</v>
      </c>
      <c r="BA99" s="59">
        <f>'Indicator Data'!P102</f>
        <v>0</v>
      </c>
      <c r="BB99" s="61">
        <f t="shared" ref="BB99:BB130" si="122">ROUND(IF(AZ99=5,10,IF(BA99=5,9,IF(AZ99=4,8,IF(BA99=4,7,0)))),1)</f>
        <v>10</v>
      </c>
      <c r="BC99" s="62">
        <f t="shared" ref="BC99:BC130" si="123">ROUND(IF(BB99&gt;5,BB99,AY99/10*7),1)</f>
        <v>10</v>
      </c>
      <c r="BD99" s="62">
        <v>3.1</v>
      </c>
      <c r="BE99" s="16"/>
      <c r="BF99" s="108"/>
    </row>
    <row r="100" spans="1:58" s="4" customFormat="1" x14ac:dyDescent="0.25">
      <c r="A100" s="131" t="s">
        <v>182</v>
      </c>
      <c r="B100" s="63" t="s">
        <v>181</v>
      </c>
      <c r="C100" s="59">
        <f>ROUND(IF('Indicator Data'!C103=0,0.1,IF(LOG('Indicator Data'!C103)&gt;C$194,10,IF(LOG('Indicator Data'!C103)&lt;C$195,0,10-(C$194-LOG('Indicator Data'!C103))/(C$194-C$195)*10))),1)</f>
        <v>2.2000000000000002</v>
      </c>
      <c r="D100" s="59">
        <f>ROUND(IF('Indicator Data'!D103=0,0.1,IF(LOG('Indicator Data'!D103)&gt;D$194,10,IF(LOG('Indicator Data'!D103)&lt;D$195,0,10-(D$194-LOG('Indicator Data'!D103))/(D$194-D$195)*10))),1)</f>
        <v>0.1</v>
      </c>
      <c r="E100" s="59">
        <f t="shared" si="93"/>
        <v>1.2</v>
      </c>
      <c r="F100" s="59">
        <f>ROUND(IF('Indicator Data'!E103="No data",0.1,IF('Indicator Data'!E103=0,0,IF(LOG('Indicator Data'!E103)&gt;F$194,10,IF(LOG('Indicator Data'!E103)&lt;F$195,0,10-(F$194-LOG('Indicator Data'!E103))/(F$194-F$195)*10)))),1)</f>
        <v>0.1</v>
      </c>
      <c r="G100" s="59">
        <f>ROUND(IF('Indicator Data'!F103=0,0,IF(LOG('Indicator Data'!F103)&gt;G$194,10,IF(LOG('Indicator Data'!F103)&lt;G$195,0,10-(G$194-LOG('Indicator Data'!F103))/(G$194-G$195)*10))),1)</f>
        <v>0</v>
      </c>
      <c r="H100" s="59">
        <f>ROUND(IF('Indicator Data'!G103=0,0,IF(LOG('Indicator Data'!G103)&gt;H$194,10,IF(LOG('Indicator Data'!G103)&lt;H$195,0,10-(H$194-LOG('Indicator Data'!G103))/(H$194-H$195)*10))),1)</f>
        <v>0</v>
      </c>
      <c r="I100" s="59">
        <f>ROUND(IF('Indicator Data'!H103=0,0,IF(LOG('Indicator Data'!H103)&gt;I$194,10,IF(LOG('Indicator Data'!H103)&lt;I$195,0,10-(I$194-LOG('Indicator Data'!H103))/(I$194-I$195)*10))),1)</f>
        <v>0</v>
      </c>
      <c r="J100" s="59">
        <f t="shared" si="94"/>
        <v>0</v>
      </c>
      <c r="K100" s="59">
        <f>ROUND(IF('Indicator Data'!I103=0,0,IF(LOG('Indicator Data'!I103)&gt;K$194,10,IF(LOG('Indicator Data'!I103)&lt;K$195,0,10-(K$194-LOG('Indicator Data'!I103))/(K$194-K$195)*10))),1)</f>
        <v>0</v>
      </c>
      <c r="L100" s="59">
        <f t="shared" si="95"/>
        <v>0</v>
      </c>
      <c r="M100" s="59">
        <f>ROUND(IF('Indicator Data'!J103=0,0,IF(LOG('Indicator Data'!J103)&gt;M$194,10,IF(LOG('Indicator Data'!J103)&lt;M$195,0,10-(M$194-LOG('Indicator Data'!J103))/(M$194-M$195)*10))),1)</f>
        <v>0</v>
      </c>
      <c r="N100" s="60">
        <f>'Indicator Data'!C103/'Indicator Data'!$BD103</f>
        <v>2.1222057818125481E-3</v>
      </c>
      <c r="O100" s="60">
        <f>'Indicator Data'!D103/'Indicator Data'!$BD103</f>
        <v>0</v>
      </c>
      <c r="P100" s="60">
        <f>IF(F100=0.1,0,'Indicator Data'!E103/'Indicator Data'!$BD103)</f>
        <v>0</v>
      </c>
      <c r="Q100" s="60">
        <f>'Indicator Data'!F103/'Indicator Data'!$BD103</f>
        <v>0</v>
      </c>
      <c r="R100" s="60">
        <f>'Indicator Data'!G103/'Indicator Data'!$BD103</f>
        <v>0</v>
      </c>
      <c r="S100" s="60">
        <f>'Indicator Data'!H103/'Indicator Data'!$BD103</f>
        <v>0</v>
      </c>
      <c r="T100" s="60">
        <f>'Indicator Data'!I103/'Indicator Data'!$BD103</f>
        <v>0</v>
      </c>
      <c r="U100" s="60">
        <f>'Indicator Data'!J103/'Indicator Data'!$BD103</f>
        <v>0</v>
      </c>
      <c r="V100" s="59">
        <f t="shared" si="96"/>
        <v>10</v>
      </c>
      <c r="W100" s="59">
        <f t="shared" si="97"/>
        <v>0</v>
      </c>
      <c r="X100" s="59">
        <f t="shared" si="98"/>
        <v>7.6</v>
      </c>
      <c r="Y100" s="59">
        <f t="shared" si="99"/>
        <v>0.1</v>
      </c>
      <c r="Z100" s="59">
        <f t="shared" si="100"/>
        <v>0</v>
      </c>
      <c r="AA100" s="59">
        <f t="shared" si="101"/>
        <v>0</v>
      </c>
      <c r="AB100" s="59">
        <f t="shared" si="102"/>
        <v>0</v>
      </c>
      <c r="AC100" s="59">
        <f t="shared" si="103"/>
        <v>0</v>
      </c>
      <c r="AD100" s="59">
        <f t="shared" si="104"/>
        <v>0</v>
      </c>
      <c r="AE100" s="59">
        <f t="shared" si="105"/>
        <v>0</v>
      </c>
      <c r="AF100" s="59">
        <f t="shared" si="106"/>
        <v>0</v>
      </c>
      <c r="AG100" s="59">
        <f>ROUND(IF('Indicator Data'!K103=0,0,IF('Indicator Data'!K103&gt;AG$194,10,IF('Indicator Data'!K103&lt;AG$195,0,10-(AG$194-'Indicator Data'!K103)/(AG$194-AG$195)*10))),1)</f>
        <v>0</v>
      </c>
      <c r="AH100" s="59">
        <f t="shared" si="107"/>
        <v>6.1</v>
      </c>
      <c r="AI100" s="59">
        <f t="shared" si="108"/>
        <v>0.1</v>
      </c>
      <c r="AJ100" s="59">
        <f t="shared" si="109"/>
        <v>0</v>
      </c>
      <c r="AK100" s="59">
        <f t="shared" si="110"/>
        <v>0</v>
      </c>
      <c r="AL100" s="59">
        <f t="shared" si="111"/>
        <v>0</v>
      </c>
      <c r="AM100" s="59">
        <f t="shared" si="112"/>
        <v>0</v>
      </c>
      <c r="AN100" s="59">
        <f t="shared" si="113"/>
        <v>0</v>
      </c>
      <c r="AO100" s="61">
        <f t="shared" si="114"/>
        <v>5.2</v>
      </c>
      <c r="AP100" s="193">
        <f t="shared" si="115"/>
        <v>0.1</v>
      </c>
      <c r="AQ100" s="193">
        <f t="shared" si="116"/>
        <v>0</v>
      </c>
      <c r="AR100" s="61">
        <f t="shared" si="117"/>
        <v>0</v>
      </c>
      <c r="AS100" s="59">
        <f t="shared" si="118"/>
        <v>0</v>
      </c>
      <c r="AT100" s="59" t="str">
        <f>IF('Indicator Data'!L103="No data","x",IF('Indicator Data'!BE103&lt;1000,"x",ROUND((IF('Indicator Data'!L103&gt;AT$194,10,IF('Indicator Data'!L103&lt;AT$195,0,10-(AT$194-'Indicator Data'!L103)/(AT$194-AT$195)*10))),1)))</f>
        <v>x</v>
      </c>
      <c r="AU100" s="61">
        <f t="shared" si="119"/>
        <v>0</v>
      </c>
      <c r="AV100" s="62">
        <f t="shared" si="120"/>
        <v>1.3</v>
      </c>
      <c r="AW100" s="59">
        <f>ROUND(IF('Indicator Data'!M103=0,0,IF('Indicator Data'!M103&gt;AW$194,10,IF('Indicator Data'!M103&lt;AW$195,0,10-(AW$194-'Indicator Data'!M103)/(AW$194-AW$195)*10))),1)</f>
        <v>0</v>
      </c>
      <c r="AX100" s="59">
        <f>ROUND(IF('Indicator Data'!N103=0,0,IF(LOG('Indicator Data'!N103)&gt;LOG(AX$194),10,IF(LOG('Indicator Data'!N103)&lt;LOG(AX$195),0,10-(LOG(AX$194)-LOG('Indicator Data'!N103))/(LOG(AX$194)-LOG(AX$195))*10))),1)</f>
        <v>0.2</v>
      </c>
      <c r="AY100" s="61">
        <f t="shared" si="121"/>
        <v>0.1</v>
      </c>
      <c r="AZ100" s="59">
        <f>'Indicator Data'!O103</f>
        <v>0</v>
      </c>
      <c r="BA100" s="59">
        <f>'Indicator Data'!P103</f>
        <v>0</v>
      </c>
      <c r="BB100" s="61">
        <f t="shared" si="122"/>
        <v>0</v>
      </c>
      <c r="BC100" s="62">
        <f t="shared" si="123"/>
        <v>0.1</v>
      </c>
      <c r="BD100" s="62">
        <v>1.4</v>
      </c>
      <c r="BE100" s="16"/>
      <c r="BF100" s="108"/>
    </row>
    <row r="101" spans="1:58" s="4" customFormat="1" x14ac:dyDescent="0.25">
      <c r="A101" s="131" t="s">
        <v>184</v>
      </c>
      <c r="B101" s="63" t="s">
        <v>183</v>
      </c>
      <c r="C101" s="59">
        <f>ROUND(IF('Indicator Data'!C104=0,0.1,IF(LOG('Indicator Data'!C104)&gt;C$194,10,IF(LOG('Indicator Data'!C104)&lt;C$195,0,10-(C$194-LOG('Indicator Data'!C104))/(C$194-C$195)*10))),1)</f>
        <v>0.1</v>
      </c>
      <c r="D101" s="59">
        <f>ROUND(IF('Indicator Data'!D104=0,0.1,IF(LOG('Indicator Data'!D104)&gt;D$194,10,IF(LOG('Indicator Data'!D104)&lt;D$195,0,10-(D$194-LOG('Indicator Data'!D104))/(D$194-D$195)*10))),1)</f>
        <v>0.1</v>
      </c>
      <c r="E101" s="59">
        <f t="shared" si="93"/>
        <v>0.1</v>
      </c>
      <c r="F101" s="59">
        <f>ROUND(IF('Indicator Data'!E104="No data",0.1,IF('Indicator Data'!E104=0,0,IF(LOG('Indicator Data'!E104)&gt;F$194,10,IF(LOG('Indicator Data'!E104)&lt;F$195,0,10-(F$194-LOG('Indicator Data'!E104))/(F$194-F$195)*10)))),1)</f>
        <v>5.5</v>
      </c>
      <c r="G101" s="59">
        <f>ROUND(IF('Indicator Data'!F104=0,0,IF(LOG('Indicator Data'!F104)&gt;G$194,10,IF(LOG('Indicator Data'!F104)&lt;G$195,0,10-(G$194-LOG('Indicator Data'!F104))/(G$194-G$195)*10))),1)</f>
        <v>0</v>
      </c>
      <c r="H101" s="59">
        <f>ROUND(IF('Indicator Data'!G104=0,0,IF(LOG('Indicator Data'!G104)&gt;H$194,10,IF(LOG('Indicator Data'!G104)&lt;H$195,0,10-(H$194-LOG('Indicator Data'!G104))/(H$194-H$195)*10))),1)</f>
        <v>0</v>
      </c>
      <c r="I101" s="59">
        <f>ROUND(IF('Indicator Data'!H104=0,0,IF(LOG('Indicator Data'!H104)&gt;I$194,10,IF(LOG('Indicator Data'!H104)&lt;I$195,0,10-(I$194-LOG('Indicator Data'!H104))/(I$194-I$195)*10))),1)</f>
        <v>0</v>
      </c>
      <c r="J101" s="59">
        <f t="shared" si="94"/>
        <v>0</v>
      </c>
      <c r="K101" s="59">
        <f>ROUND(IF('Indicator Data'!I104=0,0,IF(LOG('Indicator Data'!I104)&gt;K$194,10,IF(LOG('Indicator Data'!I104)&lt;K$195,0,10-(K$194-LOG('Indicator Data'!I104))/(K$194-K$195)*10))),1)</f>
        <v>0</v>
      </c>
      <c r="L101" s="59">
        <f t="shared" si="95"/>
        <v>0</v>
      </c>
      <c r="M101" s="59">
        <f>ROUND(IF('Indicator Data'!J104=0,0,IF(LOG('Indicator Data'!J104)&gt;M$194,10,IF(LOG('Indicator Data'!J104)&lt;M$195,0,10-(M$194-LOG('Indicator Data'!J104))/(M$194-M$195)*10))),1)</f>
        <v>0</v>
      </c>
      <c r="N101" s="60">
        <f>'Indicator Data'!C104/'Indicator Data'!$BD104</f>
        <v>0</v>
      </c>
      <c r="O101" s="60">
        <f>'Indicator Data'!D104/'Indicator Data'!$BD104</f>
        <v>0</v>
      </c>
      <c r="P101" s="60">
        <f>IF(F101=0.1,0,'Indicator Data'!E104/'Indicator Data'!$BD104)</f>
        <v>5.5501030161382581E-3</v>
      </c>
      <c r="Q101" s="60">
        <f>'Indicator Data'!F104/'Indicator Data'!$BD104</f>
        <v>0</v>
      </c>
      <c r="R101" s="60">
        <f>'Indicator Data'!G104/'Indicator Data'!$BD104</f>
        <v>0</v>
      </c>
      <c r="S101" s="60">
        <f>'Indicator Data'!H104/'Indicator Data'!$BD104</f>
        <v>0</v>
      </c>
      <c r="T101" s="60">
        <f>'Indicator Data'!I104/'Indicator Data'!$BD104</f>
        <v>0</v>
      </c>
      <c r="U101" s="60">
        <f>'Indicator Data'!J104/'Indicator Data'!$BD104</f>
        <v>0</v>
      </c>
      <c r="V101" s="59">
        <f t="shared" si="96"/>
        <v>0</v>
      </c>
      <c r="W101" s="59">
        <f t="shared" si="97"/>
        <v>0</v>
      </c>
      <c r="X101" s="59">
        <f t="shared" si="98"/>
        <v>0</v>
      </c>
      <c r="Y101" s="59">
        <f t="shared" si="99"/>
        <v>3.7</v>
      </c>
      <c r="Z101" s="59">
        <f t="shared" si="100"/>
        <v>0</v>
      </c>
      <c r="AA101" s="59">
        <f t="shared" si="101"/>
        <v>0</v>
      </c>
      <c r="AB101" s="59">
        <f t="shared" si="102"/>
        <v>0</v>
      </c>
      <c r="AC101" s="59">
        <f t="shared" si="103"/>
        <v>0</v>
      </c>
      <c r="AD101" s="59">
        <f t="shared" si="104"/>
        <v>0</v>
      </c>
      <c r="AE101" s="59">
        <f t="shared" si="105"/>
        <v>0</v>
      </c>
      <c r="AF101" s="59">
        <f t="shared" si="106"/>
        <v>0</v>
      </c>
      <c r="AG101" s="59">
        <f>ROUND(IF('Indicator Data'!K104=0,0,IF('Indicator Data'!K104&gt;AG$194,10,IF('Indicator Data'!K104&lt;AG$195,0,10-(AG$194-'Indicator Data'!K104)/(AG$194-AG$195)*10))),1)</f>
        <v>2</v>
      </c>
      <c r="AH101" s="59">
        <f t="shared" si="107"/>
        <v>0.1</v>
      </c>
      <c r="AI101" s="59">
        <f t="shared" si="108"/>
        <v>0.1</v>
      </c>
      <c r="AJ101" s="59">
        <f t="shared" si="109"/>
        <v>0</v>
      </c>
      <c r="AK101" s="59">
        <f t="shared" si="110"/>
        <v>0</v>
      </c>
      <c r="AL101" s="59">
        <f t="shared" si="111"/>
        <v>0</v>
      </c>
      <c r="AM101" s="59">
        <f t="shared" si="112"/>
        <v>0</v>
      </c>
      <c r="AN101" s="59">
        <f t="shared" si="113"/>
        <v>0</v>
      </c>
      <c r="AO101" s="61">
        <f t="shared" si="114"/>
        <v>0.1</v>
      </c>
      <c r="AP101" s="193">
        <f t="shared" si="115"/>
        <v>4.7</v>
      </c>
      <c r="AQ101" s="193">
        <f t="shared" si="116"/>
        <v>0</v>
      </c>
      <c r="AR101" s="61">
        <f t="shared" si="117"/>
        <v>0</v>
      </c>
      <c r="AS101" s="59">
        <f t="shared" si="118"/>
        <v>1</v>
      </c>
      <c r="AT101" s="59">
        <f>IF('Indicator Data'!L104="No data","x",IF('Indicator Data'!BE104&lt;1000,"x",ROUND((IF('Indicator Data'!L104&gt;AT$194,10,IF('Indicator Data'!L104&lt;AT$195,0,10-(AT$194-'Indicator Data'!L104)/(AT$194-AT$195)*10))),1)))</f>
        <v>5.0999999999999996</v>
      </c>
      <c r="AU101" s="61">
        <f t="shared" si="119"/>
        <v>3.1</v>
      </c>
      <c r="AV101" s="62">
        <f t="shared" si="120"/>
        <v>1.8</v>
      </c>
      <c r="AW101" s="59">
        <f>ROUND(IF('Indicator Data'!M104=0,0,IF('Indicator Data'!M104&gt;AW$194,10,IF('Indicator Data'!M104&lt;AW$195,0,10-(AW$194-'Indicator Data'!M104)/(AW$194-AW$195)*10))),1)</f>
        <v>0</v>
      </c>
      <c r="AX101" s="59">
        <f>ROUND(IF('Indicator Data'!N104=0,0,IF(LOG('Indicator Data'!N104)&gt;LOG(AX$194),10,IF(LOG('Indicator Data'!N104)&lt;LOG(AX$195),0,10-(LOG(AX$194)-LOG('Indicator Data'!N104))/(LOG(AX$194)-LOG(AX$195))*10))),1)</f>
        <v>0</v>
      </c>
      <c r="AY101" s="61">
        <f t="shared" si="121"/>
        <v>0</v>
      </c>
      <c r="AZ101" s="59">
        <f>'Indicator Data'!O104</f>
        <v>0</v>
      </c>
      <c r="BA101" s="59">
        <f>'Indicator Data'!P104</f>
        <v>0</v>
      </c>
      <c r="BB101" s="61">
        <f t="shared" si="122"/>
        <v>0</v>
      </c>
      <c r="BC101" s="62">
        <f t="shared" si="123"/>
        <v>0</v>
      </c>
      <c r="BD101" s="62">
        <v>2</v>
      </c>
      <c r="BE101" s="16"/>
      <c r="BF101" s="108"/>
    </row>
    <row r="102" spans="1:58" s="4" customFormat="1" x14ac:dyDescent="0.25">
      <c r="A102" s="131" t="s">
        <v>186</v>
      </c>
      <c r="B102" s="63" t="s">
        <v>185</v>
      </c>
      <c r="C102" s="59">
        <f>ROUND(IF('Indicator Data'!C105=0,0.1,IF(LOG('Indicator Data'!C105)&gt;C$194,10,IF(LOG('Indicator Data'!C105)&lt;C$195,0,10-(C$194-LOG('Indicator Data'!C105))/(C$194-C$195)*10))),1)</f>
        <v>0.1</v>
      </c>
      <c r="D102" s="59">
        <f>ROUND(IF('Indicator Data'!D105=0,0.1,IF(LOG('Indicator Data'!D105)&gt;D$194,10,IF(LOG('Indicator Data'!D105)&lt;D$195,0,10-(D$194-LOG('Indicator Data'!D105))/(D$194-D$195)*10))),1)</f>
        <v>0.1</v>
      </c>
      <c r="E102" s="59">
        <f t="shared" si="93"/>
        <v>0.1</v>
      </c>
      <c r="F102" s="59">
        <f>ROUND(IF('Indicator Data'!E105="No data",0.1,IF('Indicator Data'!E105=0,0,IF(LOG('Indicator Data'!E105)&gt;F$194,10,IF(LOG('Indicator Data'!E105)&lt;F$195,0,10-(F$194-LOG('Indicator Data'!E105))/(F$194-F$195)*10)))),1)</f>
        <v>2.6</v>
      </c>
      <c r="G102" s="59">
        <f>ROUND(IF('Indicator Data'!F105=0,0,IF(LOG('Indicator Data'!F105)&gt;G$194,10,IF(LOG('Indicator Data'!F105)&lt;G$195,0,10-(G$194-LOG('Indicator Data'!F105))/(G$194-G$195)*10))),1)</f>
        <v>0</v>
      </c>
      <c r="H102" s="59">
        <f>ROUND(IF('Indicator Data'!G105=0,0,IF(LOG('Indicator Data'!G105)&gt;H$194,10,IF(LOG('Indicator Data'!G105)&lt;H$195,0,10-(H$194-LOG('Indicator Data'!G105))/(H$194-H$195)*10))),1)</f>
        <v>0</v>
      </c>
      <c r="I102" s="59">
        <f>ROUND(IF('Indicator Data'!H105=0,0,IF(LOG('Indicator Data'!H105)&gt;I$194,10,IF(LOG('Indicator Data'!H105)&lt;I$195,0,10-(I$194-LOG('Indicator Data'!H105))/(I$194-I$195)*10))),1)</f>
        <v>0</v>
      </c>
      <c r="J102" s="59">
        <f t="shared" si="94"/>
        <v>0</v>
      </c>
      <c r="K102" s="59">
        <f>ROUND(IF('Indicator Data'!I105=0,0,IF(LOG('Indicator Data'!I105)&gt;K$194,10,IF(LOG('Indicator Data'!I105)&lt;K$195,0,10-(K$194-LOG('Indicator Data'!I105))/(K$194-K$195)*10))),1)</f>
        <v>0</v>
      </c>
      <c r="L102" s="59">
        <f t="shared" si="95"/>
        <v>0</v>
      </c>
      <c r="M102" s="59">
        <f>ROUND(IF('Indicator Data'!J105=0,0,IF(LOG('Indicator Data'!J105)&gt;M$194,10,IF(LOG('Indicator Data'!J105)&lt;M$195,0,10-(M$194-LOG('Indicator Data'!J105))/(M$194-M$195)*10))),1)</f>
        <v>0</v>
      </c>
      <c r="N102" s="60">
        <f>'Indicator Data'!C105/'Indicator Data'!$BD105</f>
        <v>0</v>
      </c>
      <c r="O102" s="60">
        <f>'Indicator Data'!D105/'Indicator Data'!$BD105</f>
        <v>0</v>
      </c>
      <c r="P102" s="60">
        <f>IF(F102=0.1,0,'Indicator Data'!E105/'Indicator Data'!$BD105)</f>
        <v>1.9267110171065985E-3</v>
      </c>
      <c r="Q102" s="60">
        <f>'Indicator Data'!F105/'Indicator Data'!$BD105</f>
        <v>0</v>
      </c>
      <c r="R102" s="60">
        <f>'Indicator Data'!G105/'Indicator Data'!$BD105</f>
        <v>0</v>
      </c>
      <c r="S102" s="60">
        <f>'Indicator Data'!H105/'Indicator Data'!$BD105</f>
        <v>0</v>
      </c>
      <c r="T102" s="60">
        <f>'Indicator Data'!I105/'Indicator Data'!$BD105</f>
        <v>0</v>
      </c>
      <c r="U102" s="60">
        <f>'Indicator Data'!J105/'Indicator Data'!$BD105</f>
        <v>0</v>
      </c>
      <c r="V102" s="59">
        <f t="shared" si="96"/>
        <v>0</v>
      </c>
      <c r="W102" s="59">
        <f t="shared" si="97"/>
        <v>0</v>
      </c>
      <c r="X102" s="59">
        <f t="shared" si="98"/>
        <v>0</v>
      </c>
      <c r="Y102" s="59">
        <f t="shared" si="99"/>
        <v>1.3</v>
      </c>
      <c r="Z102" s="59">
        <f t="shared" si="100"/>
        <v>0</v>
      </c>
      <c r="AA102" s="59">
        <f t="shared" si="101"/>
        <v>0</v>
      </c>
      <c r="AB102" s="59">
        <f t="shared" si="102"/>
        <v>0</v>
      </c>
      <c r="AC102" s="59">
        <f t="shared" si="103"/>
        <v>0</v>
      </c>
      <c r="AD102" s="59">
        <f t="shared" si="104"/>
        <v>0</v>
      </c>
      <c r="AE102" s="59">
        <f t="shared" si="105"/>
        <v>0</v>
      </c>
      <c r="AF102" s="59">
        <f t="shared" si="106"/>
        <v>0</v>
      </c>
      <c r="AG102" s="59">
        <f>ROUND(IF('Indicator Data'!K105=0,0,IF('Indicator Data'!K105&gt;AG$194,10,IF('Indicator Data'!K105&lt;AG$195,0,10-(AG$194-'Indicator Data'!K105)/(AG$194-AG$195)*10))),1)</f>
        <v>0</v>
      </c>
      <c r="AH102" s="59">
        <f t="shared" si="107"/>
        <v>0.1</v>
      </c>
      <c r="AI102" s="59">
        <f t="shared" si="108"/>
        <v>0.1</v>
      </c>
      <c r="AJ102" s="59">
        <f t="shared" si="109"/>
        <v>0</v>
      </c>
      <c r="AK102" s="59">
        <f t="shared" si="110"/>
        <v>0</v>
      </c>
      <c r="AL102" s="59">
        <f t="shared" si="111"/>
        <v>0</v>
      </c>
      <c r="AM102" s="59">
        <f t="shared" si="112"/>
        <v>0</v>
      </c>
      <c r="AN102" s="59">
        <f t="shared" si="113"/>
        <v>0</v>
      </c>
      <c r="AO102" s="61">
        <f t="shared" si="114"/>
        <v>0.1</v>
      </c>
      <c r="AP102" s="193">
        <f t="shared" si="115"/>
        <v>2</v>
      </c>
      <c r="AQ102" s="193">
        <f t="shared" si="116"/>
        <v>0</v>
      </c>
      <c r="AR102" s="61">
        <f t="shared" si="117"/>
        <v>0</v>
      </c>
      <c r="AS102" s="59">
        <f t="shared" si="118"/>
        <v>0</v>
      </c>
      <c r="AT102" s="59">
        <f>IF('Indicator Data'!L105="No data","x",IF('Indicator Data'!BE105&lt;1000,"x",ROUND((IF('Indicator Data'!L105&gt;AT$194,10,IF('Indicator Data'!L105&lt;AT$195,0,10-(AT$194-'Indicator Data'!L105)/(AT$194-AT$195)*10))),1)))</f>
        <v>0</v>
      </c>
      <c r="AU102" s="61">
        <f t="shared" si="119"/>
        <v>0</v>
      </c>
      <c r="AV102" s="62">
        <f t="shared" si="120"/>
        <v>0.5</v>
      </c>
      <c r="AW102" s="59">
        <f>ROUND(IF('Indicator Data'!M105=0,0,IF('Indicator Data'!M105&gt;AW$194,10,IF('Indicator Data'!M105&lt;AW$195,0,10-(AW$194-'Indicator Data'!M105)/(AW$194-AW$195)*10))),1)</f>
        <v>0</v>
      </c>
      <c r="AX102" s="59">
        <f>ROUND(IF('Indicator Data'!N105=0,0,IF(LOG('Indicator Data'!N105)&gt;LOG(AX$194),10,IF(LOG('Indicator Data'!N105)&lt;LOG(AX$195),0,10-(LOG(AX$194)-LOG('Indicator Data'!N105))/(LOG(AX$194)-LOG(AX$195))*10))),1)</f>
        <v>0</v>
      </c>
      <c r="AY102" s="61">
        <f t="shared" si="121"/>
        <v>0</v>
      </c>
      <c r="AZ102" s="59">
        <f>'Indicator Data'!O105</f>
        <v>0</v>
      </c>
      <c r="BA102" s="59">
        <f>'Indicator Data'!P105</f>
        <v>0</v>
      </c>
      <c r="BB102" s="61">
        <f t="shared" si="122"/>
        <v>0</v>
      </c>
      <c r="BC102" s="62">
        <f t="shared" si="123"/>
        <v>0</v>
      </c>
      <c r="BD102" s="62">
        <v>2.8</v>
      </c>
      <c r="BE102" s="16"/>
      <c r="BF102" s="108"/>
    </row>
    <row r="103" spans="1:58" s="4" customFormat="1" x14ac:dyDescent="0.25">
      <c r="A103" s="131" t="s">
        <v>189</v>
      </c>
      <c r="B103" s="63" t="s">
        <v>188</v>
      </c>
      <c r="C103" s="59">
        <f>ROUND(IF('Indicator Data'!C106=0,0.1,IF(LOG('Indicator Data'!C106)&gt;C$194,10,IF(LOG('Indicator Data'!C106)&lt;C$195,0,10-(C$194-LOG('Indicator Data'!C106))/(C$194-C$195)*10))),1)</f>
        <v>0.1</v>
      </c>
      <c r="D103" s="59">
        <f>ROUND(IF('Indicator Data'!D106=0,0.1,IF(LOG('Indicator Data'!D106)&gt;D$194,10,IF(LOG('Indicator Data'!D106)&lt;D$195,0,10-(D$194-LOG('Indicator Data'!D106))/(D$194-D$195)*10))),1)</f>
        <v>0.1</v>
      </c>
      <c r="E103" s="59">
        <f t="shared" si="93"/>
        <v>0.1</v>
      </c>
      <c r="F103" s="59">
        <f>ROUND(IF('Indicator Data'!E106="No data",0.1,IF('Indicator Data'!E106=0,0,IF(LOG('Indicator Data'!E106)&gt;F$194,10,IF(LOG('Indicator Data'!E106)&lt;F$195,0,10-(F$194-LOG('Indicator Data'!E106))/(F$194-F$195)*10)))),1)</f>
        <v>8.3000000000000007</v>
      </c>
      <c r="G103" s="59">
        <f>ROUND(IF('Indicator Data'!F106=0,0,IF(LOG('Indicator Data'!F106)&gt;G$194,10,IF(LOG('Indicator Data'!F106)&lt;G$195,0,10-(G$194-LOG('Indicator Data'!F106))/(G$194-G$195)*10))),1)</f>
        <v>7.5</v>
      </c>
      <c r="H103" s="59">
        <f>ROUND(IF('Indicator Data'!G106=0,0,IF(LOG('Indicator Data'!G106)&gt;H$194,10,IF(LOG('Indicator Data'!G106)&lt;H$195,0,10-(H$194-LOG('Indicator Data'!G106))/(H$194-H$195)*10))),1)</f>
        <v>8.9</v>
      </c>
      <c r="I103" s="59">
        <f>ROUND(IF('Indicator Data'!H106=0,0,IF(LOG('Indicator Data'!H106)&gt;I$194,10,IF(LOG('Indicator Data'!H106)&lt;I$195,0,10-(I$194-LOG('Indicator Data'!H106))/(I$194-I$195)*10))),1)</f>
        <v>9.8000000000000007</v>
      </c>
      <c r="J103" s="59">
        <f t="shared" si="94"/>
        <v>9.4</v>
      </c>
      <c r="K103" s="59">
        <f>ROUND(IF('Indicator Data'!I106=0,0,IF(LOG('Indicator Data'!I106)&gt;K$194,10,IF(LOG('Indicator Data'!I106)&lt;K$195,0,10-(K$194-LOG('Indicator Data'!I106))/(K$194-K$195)*10))),1)</f>
        <v>7.4</v>
      </c>
      <c r="L103" s="59">
        <f t="shared" si="95"/>
        <v>8.6</v>
      </c>
      <c r="M103" s="59">
        <f>ROUND(IF('Indicator Data'!J106=0,0,IF(LOG('Indicator Data'!J106)&gt;M$194,10,IF(LOG('Indicator Data'!J106)&lt;M$195,0,10-(M$194-LOG('Indicator Data'!J106))/(M$194-M$195)*10))),1)</f>
        <v>10</v>
      </c>
      <c r="N103" s="60">
        <f>'Indicator Data'!C106/'Indicator Data'!$BD106</f>
        <v>0</v>
      </c>
      <c r="O103" s="60">
        <f>'Indicator Data'!D106/'Indicator Data'!$BD106</f>
        <v>0</v>
      </c>
      <c r="P103" s="60">
        <f>IF(F103=0.1,0,'Indicator Data'!E106/'Indicator Data'!$BD106)</f>
        <v>8.9074265923850121E-3</v>
      </c>
      <c r="Q103" s="60">
        <f>'Indicator Data'!F106/'Indicator Data'!$BD106</f>
        <v>1.3327678482822911E-5</v>
      </c>
      <c r="R103" s="60">
        <f>'Indicator Data'!G106/'Indicator Data'!$BD106</f>
        <v>1.6436041020904915E-2</v>
      </c>
      <c r="S103" s="60">
        <f>'Indicator Data'!H106/'Indicator Data'!$BD106</f>
        <v>3.3416097482228402E-3</v>
      </c>
      <c r="T103" s="60">
        <f>'Indicator Data'!I106/'Indicator Data'!$BD106</f>
        <v>2.1097345114164988E-3</v>
      </c>
      <c r="U103" s="60">
        <f>'Indicator Data'!J106/'Indicator Data'!$BD106</f>
        <v>4.871032363464073E-3</v>
      </c>
      <c r="V103" s="59">
        <f t="shared" si="96"/>
        <v>0</v>
      </c>
      <c r="W103" s="59">
        <f t="shared" si="97"/>
        <v>0</v>
      </c>
      <c r="X103" s="59">
        <f t="shared" si="98"/>
        <v>0</v>
      </c>
      <c r="Y103" s="59">
        <f t="shared" si="99"/>
        <v>5.9</v>
      </c>
      <c r="Z103" s="59">
        <f t="shared" si="100"/>
        <v>8.1</v>
      </c>
      <c r="AA103" s="59">
        <f t="shared" si="101"/>
        <v>9.1</v>
      </c>
      <c r="AB103" s="59">
        <f t="shared" si="102"/>
        <v>6.7</v>
      </c>
      <c r="AC103" s="59">
        <f t="shared" si="103"/>
        <v>8.1</v>
      </c>
      <c r="AD103" s="59">
        <f t="shared" si="104"/>
        <v>2.1</v>
      </c>
      <c r="AE103" s="59">
        <f t="shared" si="105"/>
        <v>5.9</v>
      </c>
      <c r="AF103" s="59">
        <f t="shared" si="106"/>
        <v>1.6</v>
      </c>
      <c r="AG103" s="59">
        <f>ROUND(IF('Indicator Data'!K106=0,0,IF('Indicator Data'!K106&gt;AG$194,10,IF('Indicator Data'!K106&lt;AG$195,0,10-(AG$194-'Indicator Data'!K106)/(AG$194-AG$195)*10))),1)</f>
        <v>7.1</v>
      </c>
      <c r="AH103" s="59">
        <f t="shared" si="107"/>
        <v>0.1</v>
      </c>
      <c r="AI103" s="59">
        <f t="shared" si="108"/>
        <v>0.1</v>
      </c>
      <c r="AJ103" s="59">
        <f t="shared" si="109"/>
        <v>9</v>
      </c>
      <c r="AK103" s="59">
        <f t="shared" si="110"/>
        <v>8.3000000000000007</v>
      </c>
      <c r="AL103" s="59">
        <f t="shared" si="111"/>
        <v>8.6999999999999993</v>
      </c>
      <c r="AM103" s="59">
        <f t="shared" si="112"/>
        <v>4.8</v>
      </c>
      <c r="AN103" s="59">
        <f t="shared" si="113"/>
        <v>7.9</v>
      </c>
      <c r="AO103" s="61">
        <f t="shared" si="114"/>
        <v>0.1</v>
      </c>
      <c r="AP103" s="193">
        <f t="shared" si="115"/>
        <v>7.3</v>
      </c>
      <c r="AQ103" s="193">
        <f t="shared" si="116"/>
        <v>7.8</v>
      </c>
      <c r="AR103" s="61">
        <f t="shared" si="117"/>
        <v>7.5</v>
      </c>
      <c r="AS103" s="59">
        <f t="shared" si="118"/>
        <v>7.5</v>
      </c>
      <c r="AT103" s="59">
        <f>IF('Indicator Data'!L106="No data","x",IF('Indicator Data'!BE106&lt;1000,"x",ROUND((IF('Indicator Data'!L106&gt;AT$194,10,IF('Indicator Data'!L106&lt;AT$195,0,10-(AT$194-'Indicator Data'!L106)/(AT$194-AT$195)*10))),1)))</f>
        <v>1</v>
      </c>
      <c r="AU103" s="61">
        <f t="shared" si="119"/>
        <v>4.3</v>
      </c>
      <c r="AV103" s="62">
        <f t="shared" si="120"/>
        <v>6</v>
      </c>
      <c r="AW103" s="59">
        <f>ROUND(IF('Indicator Data'!M106=0,0,IF('Indicator Data'!M106&gt;AW$194,10,IF('Indicator Data'!M106&lt;AW$195,0,10-(AW$194-'Indicator Data'!M106)/(AW$194-AW$195)*10))),1)</f>
        <v>0.9</v>
      </c>
      <c r="AX103" s="59">
        <f>ROUND(IF('Indicator Data'!N106=0,0,IF(LOG('Indicator Data'!N106)&gt;LOG(AX$194),10,IF(LOG('Indicator Data'!N106)&lt;LOG(AX$195),0,10-(LOG(AX$194)-LOG('Indicator Data'!N106))/(LOG(AX$194)-LOG(AX$195))*10))),1)</f>
        <v>1.7</v>
      </c>
      <c r="AY103" s="61">
        <f t="shared" si="121"/>
        <v>1.3</v>
      </c>
      <c r="AZ103" s="59">
        <f>'Indicator Data'!O106</f>
        <v>0</v>
      </c>
      <c r="BA103" s="59">
        <f>'Indicator Data'!P106</f>
        <v>0</v>
      </c>
      <c r="BB103" s="61">
        <f t="shared" si="122"/>
        <v>0</v>
      </c>
      <c r="BC103" s="62">
        <f t="shared" si="123"/>
        <v>0.9</v>
      </c>
      <c r="BD103" s="62">
        <v>6.3</v>
      </c>
      <c r="BE103" s="16"/>
      <c r="BF103" s="108"/>
    </row>
    <row r="104" spans="1:58" s="4" customFormat="1" x14ac:dyDescent="0.25">
      <c r="A104" s="131" t="s">
        <v>191</v>
      </c>
      <c r="B104" s="63" t="s">
        <v>190</v>
      </c>
      <c r="C104" s="59">
        <f>ROUND(IF('Indicator Data'!C107=0,0.1,IF(LOG('Indicator Data'!C107)&gt;C$194,10,IF(LOG('Indicator Data'!C107)&lt;C$195,0,10-(C$194-LOG('Indicator Data'!C107))/(C$194-C$195)*10))),1)</f>
        <v>8</v>
      </c>
      <c r="D104" s="59">
        <f>ROUND(IF('Indicator Data'!D107=0,0.1,IF(LOG('Indicator Data'!D107)&gt;D$194,10,IF(LOG('Indicator Data'!D107)&lt;D$195,0,10-(D$194-LOG('Indicator Data'!D107))/(D$194-D$195)*10))),1)</f>
        <v>0.1</v>
      </c>
      <c r="E104" s="59">
        <f t="shared" si="93"/>
        <v>5.3</v>
      </c>
      <c r="F104" s="59">
        <f>ROUND(IF('Indicator Data'!E107="No data",0.1,IF('Indicator Data'!E107=0,0,IF(LOG('Indicator Data'!E107)&gt;F$194,10,IF(LOG('Indicator Data'!E107)&lt;F$195,0,10-(F$194-LOG('Indicator Data'!E107))/(F$194-F$195)*10)))),1)</f>
        <v>7.1</v>
      </c>
      <c r="G104" s="59">
        <f>ROUND(IF('Indicator Data'!F107=0,0,IF(LOG('Indicator Data'!F107)&gt;G$194,10,IF(LOG('Indicator Data'!F107)&lt;G$195,0,10-(G$194-LOG('Indicator Data'!F107))/(G$194-G$195)*10))),1)</f>
        <v>0</v>
      </c>
      <c r="H104" s="59">
        <f>ROUND(IF('Indicator Data'!G107=0,0,IF(LOG('Indicator Data'!G107)&gt;H$194,10,IF(LOG('Indicator Data'!G107)&lt;H$195,0,10-(H$194-LOG('Indicator Data'!G107))/(H$194-H$195)*10))),1)</f>
        <v>4.5</v>
      </c>
      <c r="I104" s="59">
        <f>ROUND(IF('Indicator Data'!H107=0,0,IF(LOG('Indicator Data'!H107)&gt;I$194,10,IF(LOG('Indicator Data'!H107)&lt;I$195,0,10-(I$194-LOG('Indicator Data'!H107))/(I$194-I$195)*10))),1)</f>
        <v>0</v>
      </c>
      <c r="J104" s="59">
        <f t="shared" si="94"/>
        <v>2.5</v>
      </c>
      <c r="K104" s="59">
        <f>ROUND(IF('Indicator Data'!I107=0,0,IF(LOG('Indicator Data'!I107)&gt;K$194,10,IF(LOG('Indicator Data'!I107)&lt;K$195,0,10-(K$194-LOG('Indicator Data'!I107))/(K$194-K$195)*10))),1)</f>
        <v>0</v>
      </c>
      <c r="L104" s="59">
        <f t="shared" si="95"/>
        <v>1.3</v>
      </c>
      <c r="M104" s="59">
        <f>ROUND(IF('Indicator Data'!J107=0,0,IF(LOG('Indicator Data'!J107)&gt;M$194,10,IF(LOG('Indicator Data'!J107)&lt;M$195,0,10-(M$194-LOG('Indicator Data'!J107))/(M$194-M$195)*10))),1)</f>
        <v>10</v>
      </c>
      <c r="N104" s="60">
        <f>'Indicator Data'!C107/'Indicator Data'!$BD107</f>
        <v>9.1746139167440716E-4</v>
      </c>
      <c r="O104" s="60">
        <f>'Indicator Data'!D107/'Indicator Data'!$BD107</f>
        <v>0</v>
      </c>
      <c r="P104" s="60">
        <f>IF(F104=0.1,0,'Indicator Data'!E107/'Indicator Data'!$BD107)</f>
        <v>3.9354500699050185E-3</v>
      </c>
      <c r="Q104" s="60">
        <f>'Indicator Data'!F107/'Indicator Data'!$BD107</f>
        <v>0</v>
      </c>
      <c r="R104" s="60">
        <f>'Indicator Data'!G107/'Indicator Data'!$BD107</f>
        <v>3.8601684039290293E-4</v>
      </c>
      <c r="S104" s="60">
        <f>'Indicator Data'!H107/'Indicator Data'!$BD107</f>
        <v>0</v>
      </c>
      <c r="T104" s="60">
        <f>'Indicator Data'!I107/'Indicator Data'!$BD107</f>
        <v>0</v>
      </c>
      <c r="U104" s="60">
        <f>'Indicator Data'!J107/'Indicator Data'!$BD107</f>
        <v>5.089092524646701E-2</v>
      </c>
      <c r="V104" s="59">
        <f t="shared" si="96"/>
        <v>4.5999999999999996</v>
      </c>
      <c r="W104" s="59">
        <f t="shared" si="97"/>
        <v>0</v>
      </c>
      <c r="X104" s="59">
        <f t="shared" si="98"/>
        <v>2.6</v>
      </c>
      <c r="Y104" s="59">
        <f t="shared" si="99"/>
        <v>2.6</v>
      </c>
      <c r="Z104" s="59">
        <f t="shared" si="100"/>
        <v>0</v>
      </c>
      <c r="AA104" s="59">
        <f t="shared" si="101"/>
        <v>0.2</v>
      </c>
      <c r="AB104" s="59">
        <f t="shared" si="102"/>
        <v>0</v>
      </c>
      <c r="AC104" s="59">
        <f t="shared" si="103"/>
        <v>0.1</v>
      </c>
      <c r="AD104" s="59">
        <f t="shared" si="104"/>
        <v>0</v>
      </c>
      <c r="AE104" s="59">
        <f t="shared" si="105"/>
        <v>0.1</v>
      </c>
      <c r="AF104" s="59">
        <f t="shared" si="106"/>
        <v>10</v>
      </c>
      <c r="AG104" s="59">
        <f>ROUND(IF('Indicator Data'!K107=0,0,IF('Indicator Data'!K107&gt;AG$194,10,IF('Indicator Data'!K107&lt;AG$195,0,10-(AG$194-'Indicator Data'!K107)/(AG$194-AG$195)*10))),1)</f>
        <v>8.1</v>
      </c>
      <c r="AH104" s="59">
        <f t="shared" si="107"/>
        <v>6.3</v>
      </c>
      <c r="AI104" s="59">
        <f t="shared" si="108"/>
        <v>0.1</v>
      </c>
      <c r="AJ104" s="59">
        <f t="shared" si="109"/>
        <v>2.4</v>
      </c>
      <c r="AK104" s="59">
        <f t="shared" si="110"/>
        <v>0</v>
      </c>
      <c r="AL104" s="59">
        <f t="shared" si="111"/>
        <v>1.3</v>
      </c>
      <c r="AM104" s="59">
        <f t="shared" si="112"/>
        <v>0</v>
      </c>
      <c r="AN104" s="59">
        <f t="shared" si="113"/>
        <v>10</v>
      </c>
      <c r="AO104" s="61">
        <f t="shared" si="114"/>
        <v>4.0999999999999996</v>
      </c>
      <c r="AP104" s="193">
        <f t="shared" si="115"/>
        <v>5.3</v>
      </c>
      <c r="AQ104" s="193">
        <f t="shared" si="116"/>
        <v>0</v>
      </c>
      <c r="AR104" s="61">
        <f t="shared" si="117"/>
        <v>0.7</v>
      </c>
      <c r="AS104" s="59">
        <f t="shared" si="118"/>
        <v>9.1</v>
      </c>
      <c r="AT104" s="59">
        <f>IF('Indicator Data'!L107="No data","x",IF('Indicator Data'!BE107&lt;1000,"x",ROUND((IF('Indicator Data'!L107&gt;AT$194,10,IF('Indicator Data'!L107&lt;AT$195,0,10-(AT$194-'Indicator Data'!L107)/(AT$194-AT$195)*10))),1)))</f>
        <v>3</v>
      </c>
      <c r="AU104" s="61">
        <f t="shared" si="119"/>
        <v>6.1</v>
      </c>
      <c r="AV104" s="62">
        <f t="shared" si="120"/>
        <v>3.6</v>
      </c>
      <c r="AW104" s="59">
        <f>ROUND(IF('Indicator Data'!M107=0,0,IF('Indicator Data'!M107&gt;AW$194,10,IF('Indicator Data'!M107&lt;AW$195,0,10-(AW$194-'Indicator Data'!M107)/(AW$194-AW$195)*10))),1)</f>
        <v>1.5</v>
      </c>
      <c r="AX104" s="59">
        <f>ROUND(IF('Indicator Data'!N107=0,0,IF(LOG('Indicator Data'!N107)&gt;LOG(AX$194),10,IF(LOG('Indicator Data'!N107)&lt;LOG(AX$195),0,10-(LOG(AX$194)-LOG('Indicator Data'!N107))/(LOG(AX$194)-LOG(AX$195))*10))),1)</f>
        <v>2.6</v>
      </c>
      <c r="AY104" s="61">
        <f t="shared" si="121"/>
        <v>2.1</v>
      </c>
      <c r="AZ104" s="59">
        <f>'Indicator Data'!O107</f>
        <v>0</v>
      </c>
      <c r="BA104" s="59">
        <f>'Indicator Data'!P107</f>
        <v>0</v>
      </c>
      <c r="BB104" s="61">
        <f t="shared" si="122"/>
        <v>0</v>
      </c>
      <c r="BC104" s="62">
        <f t="shared" si="123"/>
        <v>1.5</v>
      </c>
      <c r="BD104" s="62">
        <v>5.5</v>
      </c>
      <c r="BE104" s="16"/>
      <c r="BF104" s="108"/>
    </row>
    <row r="105" spans="1:58" s="4" customFormat="1" x14ac:dyDescent="0.25">
      <c r="A105" s="131" t="s">
        <v>193</v>
      </c>
      <c r="B105" s="63" t="s">
        <v>192</v>
      </c>
      <c r="C105" s="59">
        <f>ROUND(IF('Indicator Data'!C108=0,0.1,IF(LOG('Indicator Data'!C108)&gt;C$194,10,IF(LOG('Indicator Data'!C108)&lt;C$195,0,10-(C$194-LOG('Indicator Data'!C108))/(C$194-C$195)*10))),1)</f>
        <v>8.4</v>
      </c>
      <c r="D105" s="59">
        <f>ROUND(IF('Indicator Data'!D108=0,0.1,IF(LOG('Indicator Data'!D108)&gt;D$194,10,IF(LOG('Indicator Data'!D108)&lt;D$195,0,10-(D$194-LOG('Indicator Data'!D108))/(D$194-D$195)*10))),1)</f>
        <v>0.1</v>
      </c>
      <c r="E105" s="59">
        <f t="shared" si="93"/>
        <v>5.6</v>
      </c>
      <c r="F105" s="59">
        <f>ROUND(IF('Indicator Data'!E108="No data",0.1,IF('Indicator Data'!E108=0,0,IF(LOG('Indicator Data'!E108)&gt;F$194,10,IF(LOG('Indicator Data'!E108)&lt;F$195,0,10-(F$194-LOG('Indicator Data'!E108))/(F$194-F$195)*10)))),1)</f>
        <v>8.1999999999999993</v>
      </c>
      <c r="G105" s="59">
        <f>ROUND(IF('Indicator Data'!F108=0,0,IF(LOG('Indicator Data'!F108)&gt;G$194,10,IF(LOG('Indicator Data'!F108)&lt;G$195,0,10-(G$194-LOG('Indicator Data'!F108))/(G$194-G$195)*10))),1)</f>
        <v>7</v>
      </c>
      <c r="H105" s="59">
        <f>ROUND(IF('Indicator Data'!G108=0,0,IF(LOG('Indicator Data'!G108)&gt;H$194,10,IF(LOG('Indicator Data'!G108)&lt;H$195,0,10-(H$194-LOG('Indicator Data'!G108))/(H$194-H$195)*10))),1)</f>
        <v>3.8</v>
      </c>
      <c r="I105" s="59">
        <f>ROUND(IF('Indicator Data'!H108=0,0,IF(LOG('Indicator Data'!H108)&gt;I$194,10,IF(LOG('Indicator Data'!H108)&lt;I$195,0,10-(I$194-LOG('Indicator Data'!H108))/(I$194-I$195)*10))),1)</f>
        <v>0</v>
      </c>
      <c r="J105" s="59">
        <f t="shared" si="94"/>
        <v>2.1</v>
      </c>
      <c r="K105" s="59">
        <f>ROUND(IF('Indicator Data'!I108=0,0,IF(LOG('Indicator Data'!I108)&gt;K$194,10,IF(LOG('Indicator Data'!I108)&lt;K$195,0,10-(K$194-LOG('Indicator Data'!I108))/(K$194-K$195)*10))),1)</f>
        <v>6.7</v>
      </c>
      <c r="L105" s="59">
        <f t="shared" si="95"/>
        <v>4.8</v>
      </c>
      <c r="M105" s="59">
        <f>ROUND(IF('Indicator Data'!J108=0,0,IF(LOG('Indicator Data'!J108)&gt;M$194,10,IF(LOG('Indicator Data'!J108)&lt;M$195,0,10-(M$194-LOG('Indicator Data'!J108))/(M$194-M$195)*10))),1)</f>
        <v>9.6</v>
      </c>
      <c r="N105" s="60">
        <f>'Indicator Data'!C108/'Indicator Data'!$BD108</f>
        <v>7.7192653752756904E-4</v>
      </c>
      <c r="O105" s="60">
        <f>'Indicator Data'!D108/'Indicator Data'!$BD108</f>
        <v>0</v>
      </c>
      <c r="P105" s="60">
        <f>IF(F105=0.1,0,'Indicator Data'!E108/'Indicator Data'!$BD108)</f>
        <v>6.0382679230802563E-3</v>
      </c>
      <c r="Q105" s="60">
        <f>'Indicator Data'!F108/'Indicator Data'!$BD108</f>
        <v>5.4507587256329755E-6</v>
      </c>
      <c r="R105" s="60">
        <f>'Indicator Data'!G108/'Indicator Data'!$BD108</f>
        <v>1.1207704827299998E-4</v>
      </c>
      <c r="S105" s="60">
        <f>'Indicator Data'!H108/'Indicator Data'!$BD108</f>
        <v>0</v>
      </c>
      <c r="T105" s="60">
        <f>'Indicator Data'!I108/'Indicator Data'!$BD108</f>
        <v>7.2289868557165828E-4</v>
      </c>
      <c r="U105" s="60">
        <f>'Indicator Data'!J108/'Indicator Data'!$BD108</f>
        <v>2.213416288024894E-3</v>
      </c>
      <c r="V105" s="59">
        <f t="shared" si="96"/>
        <v>3.9</v>
      </c>
      <c r="W105" s="59">
        <f t="shared" si="97"/>
        <v>0</v>
      </c>
      <c r="X105" s="59">
        <f t="shared" si="98"/>
        <v>2.2000000000000002</v>
      </c>
      <c r="Y105" s="59">
        <f t="shared" si="99"/>
        <v>4</v>
      </c>
      <c r="Z105" s="59">
        <f t="shared" si="100"/>
        <v>7.2</v>
      </c>
      <c r="AA105" s="59">
        <f t="shared" si="101"/>
        <v>0.1</v>
      </c>
      <c r="AB105" s="59">
        <f t="shared" si="102"/>
        <v>0</v>
      </c>
      <c r="AC105" s="59">
        <f t="shared" si="103"/>
        <v>0.1</v>
      </c>
      <c r="AD105" s="59">
        <f t="shared" si="104"/>
        <v>0.7</v>
      </c>
      <c r="AE105" s="59">
        <f t="shared" si="105"/>
        <v>0.4</v>
      </c>
      <c r="AF105" s="59">
        <f t="shared" si="106"/>
        <v>0.7</v>
      </c>
      <c r="AG105" s="59">
        <f>ROUND(IF('Indicator Data'!K108=0,0,IF('Indicator Data'!K108&gt;AG$194,10,IF('Indicator Data'!K108&lt;AG$195,0,10-(AG$194-'Indicator Data'!K108)/(AG$194-AG$195)*10))),1)</f>
        <v>2</v>
      </c>
      <c r="AH105" s="59">
        <f t="shared" si="107"/>
        <v>6.2</v>
      </c>
      <c r="AI105" s="59">
        <f t="shared" si="108"/>
        <v>0.1</v>
      </c>
      <c r="AJ105" s="59">
        <f t="shared" si="109"/>
        <v>2</v>
      </c>
      <c r="AK105" s="59">
        <f t="shared" si="110"/>
        <v>0</v>
      </c>
      <c r="AL105" s="59">
        <f t="shared" si="111"/>
        <v>1</v>
      </c>
      <c r="AM105" s="59">
        <f t="shared" si="112"/>
        <v>3.7</v>
      </c>
      <c r="AN105" s="59">
        <f t="shared" si="113"/>
        <v>7.1</v>
      </c>
      <c r="AO105" s="61">
        <f t="shared" si="114"/>
        <v>4.0999999999999996</v>
      </c>
      <c r="AP105" s="193">
        <f t="shared" si="115"/>
        <v>6.6</v>
      </c>
      <c r="AQ105" s="193">
        <f t="shared" si="116"/>
        <v>7.1</v>
      </c>
      <c r="AR105" s="61">
        <f t="shared" si="117"/>
        <v>2.9</v>
      </c>
      <c r="AS105" s="59">
        <f t="shared" si="118"/>
        <v>4.5999999999999996</v>
      </c>
      <c r="AT105" s="59">
        <f>IF('Indicator Data'!L108="No data","x",IF('Indicator Data'!BE108&lt;1000,"x",ROUND((IF('Indicator Data'!L108&gt;AT$194,10,IF('Indicator Data'!L108&lt;AT$195,0,10-(AT$194-'Indicator Data'!L108)/(AT$194-AT$195)*10))),1)))</f>
        <v>2</v>
      </c>
      <c r="AU105" s="61">
        <f t="shared" si="119"/>
        <v>3.3</v>
      </c>
      <c r="AV105" s="62">
        <f t="shared" si="120"/>
        <v>5.0999999999999996</v>
      </c>
      <c r="AW105" s="59">
        <f>ROUND(IF('Indicator Data'!M108=0,0,IF('Indicator Data'!M108&gt;AW$194,10,IF('Indicator Data'!M108&lt;AW$195,0,10-(AW$194-'Indicator Data'!M108)/(AW$194-AW$195)*10))),1)</f>
        <v>3</v>
      </c>
      <c r="AX105" s="59">
        <f>ROUND(IF('Indicator Data'!N108=0,0,IF(LOG('Indicator Data'!N108)&gt;LOG(AX$194),10,IF(LOG('Indicator Data'!N108)&lt;LOG(AX$195),0,10-(LOG(AX$194)-LOG('Indicator Data'!N108))/(LOG(AX$194)-LOG(AX$195))*10))),1)</f>
        <v>0</v>
      </c>
      <c r="AY105" s="61">
        <f t="shared" si="121"/>
        <v>1.6</v>
      </c>
      <c r="AZ105" s="59">
        <f>'Indicator Data'!O108</f>
        <v>0</v>
      </c>
      <c r="BA105" s="59">
        <f>'Indicator Data'!P108</f>
        <v>0</v>
      </c>
      <c r="BB105" s="61">
        <f t="shared" si="122"/>
        <v>0</v>
      </c>
      <c r="BC105" s="62">
        <f t="shared" si="123"/>
        <v>1.1000000000000001</v>
      </c>
      <c r="BD105" s="62">
        <v>4.9000000000000004</v>
      </c>
      <c r="BE105" s="16"/>
      <c r="BF105" s="108"/>
    </row>
    <row r="106" spans="1:58" s="4" customFormat="1" x14ac:dyDescent="0.25">
      <c r="A106" s="131" t="s">
        <v>195</v>
      </c>
      <c r="B106" s="63" t="s">
        <v>194</v>
      </c>
      <c r="C106" s="59">
        <f>ROUND(IF('Indicator Data'!C109=0,0.1,IF(LOG('Indicator Data'!C109)&gt;C$194,10,IF(LOG('Indicator Data'!C109)&lt;C$195,0,10-(C$194-LOG('Indicator Data'!C109))/(C$194-C$195)*10))),1)</f>
        <v>0.1</v>
      </c>
      <c r="D106" s="59">
        <f>ROUND(IF('Indicator Data'!D109=0,0.1,IF(LOG('Indicator Data'!D109)&gt;D$194,10,IF(LOG('Indicator Data'!D109)&lt;D$195,0,10-(D$194-LOG('Indicator Data'!D109))/(D$194-D$195)*10))),1)</f>
        <v>0.1</v>
      </c>
      <c r="E106" s="59">
        <f t="shared" si="93"/>
        <v>0.1</v>
      </c>
      <c r="F106" s="59">
        <f>ROUND(IF('Indicator Data'!E109="No data",0.1,IF('Indicator Data'!E109=0,0,IF(LOG('Indicator Data'!E109)&gt;F$194,10,IF(LOG('Indicator Data'!E109)&lt;F$195,0,10-(F$194-LOG('Indicator Data'!E109))/(F$194-F$195)*10)))),1)</f>
        <v>0.1</v>
      </c>
      <c r="G106" s="59">
        <f>ROUND(IF('Indicator Data'!F109=0,0,IF(LOG('Indicator Data'!F109)&gt;G$194,10,IF(LOG('Indicator Data'!F109)&lt;G$195,0,10-(G$194-LOG('Indicator Data'!F109))/(G$194-G$195)*10))),1)</f>
        <v>7.1</v>
      </c>
      <c r="H106" s="59">
        <f>ROUND(IF('Indicator Data'!G109=0,0,IF(LOG('Indicator Data'!G109)&gt;H$194,10,IF(LOG('Indicator Data'!G109)&lt;H$195,0,10-(H$194-LOG('Indicator Data'!G109))/(H$194-H$195)*10))),1)</f>
        <v>0</v>
      </c>
      <c r="I106" s="59">
        <f>ROUND(IF('Indicator Data'!H109=0,0,IF(LOG('Indicator Data'!H109)&gt;I$194,10,IF(LOG('Indicator Data'!H109)&lt;I$195,0,10-(I$194-LOG('Indicator Data'!H109))/(I$194-I$195)*10))),1)</f>
        <v>0</v>
      </c>
      <c r="J106" s="59">
        <f t="shared" si="94"/>
        <v>0</v>
      </c>
      <c r="K106" s="59">
        <f>ROUND(IF('Indicator Data'!I109=0,0,IF(LOG('Indicator Data'!I109)&gt;K$194,10,IF(LOG('Indicator Data'!I109)&lt;K$195,0,10-(K$194-LOG('Indicator Data'!I109))/(K$194-K$195)*10))),1)</f>
        <v>0</v>
      </c>
      <c r="L106" s="59">
        <f t="shared" si="95"/>
        <v>0</v>
      </c>
      <c r="M106" s="59">
        <f>ROUND(IF('Indicator Data'!J109=0,0,IF(LOG('Indicator Data'!J109)&gt;M$194,10,IF(LOG('Indicator Data'!J109)&lt;M$195,0,10-(M$194-LOG('Indicator Data'!J109))/(M$194-M$195)*10))),1)</f>
        <v>0</v>
      </c>
      <c r="N106" s="60">
        <f>'Indicator Data'!C109/'Indicator Data'!$BD109</f>
        <v>0</v>
      </c>
      <c r="O106" s="60">
        <f>'Indicator Data'!D109/'Indicator Data'!$BD109</f>
        <v>0</v>
      </c>
      <c r="P106" s="60">
        <f>IF(F106=0.1,0,'Indicator Data'!E109/'Indicator Data'!$BD109)</f>
        <v>0</v>
      </c>
      <c r="Q106" s="60">
        <f>'Indicator Data'!F109/'Indicator Data'!$BD109</f>
        <v>5.2514733366043522E-4</v>
      </c>
      <c r="R106" s="60">
        <f>'Indicator Data'!G109/'Indicator Data'!$BD109</f>
        <v>0</v>
      </c>
      <c r="S106" s="60">
        <f>'Indicator Data'!H109/'Indicator Data'!$BD109</f>
        <v>0</v>
      </c>
      <c r="T106" s="60">
        <f>'Indicator Data'!I109/'Indicator Data'!$BD109</f>
        <v>0</v>
      </c>
      <c r="U106" s="60">
        <f>'Indicator Data'!J109/'Indicator Data'!$BD109</f>
        <v>0</v>
      </c>
      <c r="V106" s="59">
        <f t="shared" si="96"/>
        <v>0</v>
      </c>
      <c r="W106" s="59">
        <f t="shared" si="97"/>
        <v>0</v>
      </c>
      <c r="X106" s="59">
        <f t="shared" si="98"/>
        <v>0</v>
      </c>
      <c r="Y106" s="59">
        <f t="shared" si="99"/>
        <v>0.1</v>
      </c>
      <c r="Z106" s="59">
        <f t="shared" si="100"/>
        <v>10</v>
      </c>
      <c r="AA106" s="59">
        <f t="shared" si="101"/>
        <v>0</v>
      </c>
      <c r="AB106" s="59">
        <f t="shared" si="102"/>
        <v>0</v>
      </c>
      <c r="AC106" s="59">
        <f t="shared" si="103"/>
        <v>0</v>
      </c>
      <c r="AD106" s="59">
        <f t="shared" si="104"/>
        <v>0</v>
      </c>
      <c r="AE106" s="59">
        <f t="shared" si="105"/>
        <v>0</v>
      </c>
      <c r="AF106" s="59">
        <f t="shared" si="106"/>
        <v>0</v>
      </c>
      <c r="AG106" s="59">
        <f>ROUND(IF('Indicator Data'!K109=0,0,IF('Indicator Data'!K109&gt;AG$194,10,IF('Indicator Data'!K109&lt;AG$195,0,10-(AG$194-'Indicator Data'!K109)/(AG$194-AG$195)*10))),1)</f>
        <v>0</v>
      </c>
      <c r="AH106" s="59">
        <f t="shared" si="107"/>
        <v>0.1</v>
      </c>
      <c r="AI106" s="59">
        <f t="shared" si="108"/>
        <v>0.1</v>
      </c>
      <c r="AJ106" s="59">
        <f t="shared" si="109"/>
        <v>0</v>
      </c>
      <c r="AK106" s="59">
        <f t="shared" si="110"/>
        <v>0</v>
      </c>
      <c r="AL106" s="59">
        <f t="shared" si="111"/>
        <v>0</v>
      </c>
      <c r="AM106" s="59">
        <f t="shared" si="112"/>
        <v>0</v>
      </c>
      <c r="AN106" s="59">
        <f t="shared" si="113"/>
        <v>0</v>
      </c>
      <c r="AO106" s="61">
        <f t="shared" si="114"/>
        <v>0.1</v>
      </c>
      <c r="AP106" s="193">
        <f t="shared" si="115"/>
        <v>0.1</v>
      </c>
      <c r="AQ106" s="193">
        <f t="shared" si="116"/>
        <v>9</v>
      </c>
      <c r="AR106" s="61">
        <f t="shared" si="117"/>
        <v>0</v>
      </c>
      <c r="AS106" s="59">
        <f t="shared" si="118"/>
        <v>0</v>
      </c>
      <c r="AT106" s="59" t="str">
        <f>IF('Indicator Data'!L109="No data","x",IF('Indicator Data'!BE109&lt;1000,"x",ROUND((IF('Indicator Data'!L109&gt;AT$194,10,IF('Indicator Data'!L109&lt;AT$195,0,10-(AT$194-'Indicator Data'!L109)/(AT$194-AT$195)*10))),1)))</f>
        <v>x</v>
      </c>
      <c r="AU106" s="61">
        <f t="shared" si="119"/>
        <v>0</v>
      </c>
      <c r="AV106" s="62">
        <f t="shared" si="120"/>
        <v>3.2</v>
      </c>
      <c r="AW106" s="59">
        <f>ROUND(IF('Indicator Data'!M109=0,0,IF('Indicator Data'!M109&gt;AW$194,10,IF('Indicator Data'!M109&lt;AW$195,0,10-(AW$194-'Indicator Data'!M109)/(AW$194-AW$195)*10))),1)</f>
        <v>0.1</v>
      </c>
      <c r="AX106" s="59">
        <f>ROUND(IF('Indicator Data'!N109=0,0,IF(LOG('Indicator Data'!N109)&gt;LOG(AX$194),10,IF(LOG('Indicator Data'!N109)&lt;LOG(AX$195),0,10-(LOG(AX$194)-LOG('Indicator Data'!N109))/(LOG(AX$194)-LOG(AX$195))*10))),1)</f>
        <v>0</v>
      </c>
      <c r="AY106" s="61">
        <f t="shared" si="121"/>
        <v>0.1</v>
      </c>
      <c r="AZ106" s="59">
        <f>'Indicator Data'!O109</f>
        <v>0</v>
      </c>
      <c r="BA106" s="59">
        <f>'Indicator Data'!P109</f>
        <v>0</v>
      </c>
      <c r="BB106" s="61">
        <f t="shared" si="122"/>
        <v>0</v>
      </c>
      <c r="BC106" s="62">
        <f t="shared" si="123"/>
        <v>0.1</v>
      </c>
      <c r="BD106" s="62">
        <v>3.3</v>
      </c>
      <c r="BE106" s="16"/>
      <c r="BF106" s="108"/>
    </row>
    <row r="107" spans="1:58" s="4" customFormat="1" x14ac:dyDescent="0.25">
      <c r="A107" s="131" t="s">
        <v>197</v>
      </c>
      <c r="B107" s="63" t="s">
        <v>196</v>
      </c>
      <c r="C107" s="59">
        <f>ROUND(IF('Indicator Data'!C110=0,0.1,IF(LOG('Indicator Data'!C110)&gt;C$194,10,IF(LOG('Indicator Data'!C110)&lt;C$195,0,10-(C$194-LOG('Indicator Data'!C110))/(C$194-C$195)*10))),1)</f>
        <v>0.1</v>
      </c>
      <c r="D107" s="59">
        <f>ROUND(IF('Indicator Data'!D110=0,0.1,IF(LOG('Indicator Data'!D110)&gt;D$194,10,IF(LOG('Indicator Data'!D110)&lt;D$195,0,10-(D$194-LOG('Indicator Data'!D110))/(D$194-D$195)*10))),1)</f>
        <v>0.1</v>
      </c>
      <c r="E107" s="59">
        <f t="shared" si="93"/>
        <v>0.1</v>
      </c>
      <c r="F107" s="59">
        <f>ROUND(IF('Indicator Data'!E110="No data",0.1,IF('Indicator Data'!E110=0,0,IF(LOG('Indicator Data'!E110)&gt;F$194,10,IF(LOG('Indicator Data'!E110)&lt;F$195,0,10-(F$194-LOG('Indicator Data'!E110))/(F$194-F$195)*10)))),1)</f>
        <v>7.9</v>
      </c>
      <c r="G107" s="59">
        <f>ROUND(IF('Indicator Data'!F110=0,0,IF(LOG('Indicator Data'!F110)&gt;G$194,10,IF(LOG('Indicator Data'!F110)&lt;G$195,0,10-(G$194-LOG('Indicator Data'!F110))/(G$194-G$195)*10))),1)</f>
        <v>0</v>
      </c>
      <c r="H107" s="59">
        <f>ROUND(IF('Indicator Data'!G110=0,0,IF(LOG('Indicator Data'!G110)&gt;H$194,10,IF(LOG('Indicator Data'!G110)&lt;H$195,0,10-(H$194-LOG('Indicator Data'!G110))/(H$194-H$195)*10))),1)</f>
        <v>0</v>
      </c>
      <c r="I107" s="59">
        <f>ROUND(IF('Indicator Data'!H110=0,0,IF(LOG('Indicator Data'!H110)&gt;I$194,10,IF(LOG('Indicator Data'!H110)&lt;I$195,0,10-(I$194-LOG('Indicator Data'!H110))/(I$194-I$195)*10))),1)</f>
        <v>0</v>
      </c>
      <c r="J107" s="59">
        <f t="shared" si="94"/>
        <v>0</v>
      </c>
      <c r="K107" s="59">
        <f>ROUND(IF('Indicator Data'!I110=0,0,IF(LOG('Indicator Data'!I110)&gt;K$194,10,IF(LOG('Indicator Data'!I110)&lt;K$195,0,10-(K$194-LOG('Indicator Data'!I110))/(K$194-K$195)*10))),1)</f>
        <v>0</v>
      </c>
      <c r="L107" s="59">
        <f t="shared" si="95"/>
        <v>0</v>
      </c>
      <c r="M107" s="59">
        <f>ROUND(IF('Indicator Data'!J110=0,0,IF(LOG('Indicator Data'!J110)&gt;M$194,10,IF(LOG('Indicator Data'!J110)&lt;M$195,0,10-(M$194-LOG('Indicator Data'!J110))/(M$194-M$195)*10))),1)</f>
        <v>10</v>
      </c>
      <c r="N107" s="60">
        <f>'Indicator Data'!C110/'Indicator Data'!$BD110</f>
        <v>0</v>
      </c>
      <c r="O107" s="60">
        <f>'Indicator Data'!D110/'Indicator Data'!$BD110</f>
        <v>0</v>
      </c>
      <c r="P107" s="60">
        <f>IF(F107=0.1,0,'Indicator Data'!E110/'Indicator Data'!$BD110)</f>
        <v>8.6329161301588533E-3</v>
      </c>
      <c r="Q107" s="60">
        <f>'Indicator Data'!F110/'Indicator Data'!$BD110</f>
        <v>0</v>
      </c>
      <c r="R107" s="60">
        <f>'Indicator Data'!G110/'Indicator Data'!$BD110</f>
        <v>0</v>
      </c>
      <c r="S107" s="60">
        <f>'Indicator Data'!H110/'Indicator Data'!$BD110</f>
        <v>0</v>
      </c>
      <c r="T107" s="60">
        <f>'Indicator Data'!I110/'Indicator Data'!$BD110</f>
        <v>0</v>
      </c>
      <c r="U107" s="60">
        <f>'Indicator Data'!J110/'Indicator Data'!$BD110</f>
        <v>9.6431556281851467E-3</v>
      </c>
      <c r="V107" s="59">
        <f t="shared" si="96"/>
        <v>0</v>
      </c>
      <c r="W107" s="59">
        <f t="shared" si="97"/>
        <v>0</v>
      </c>
      <c r="X107" s="59">
        <f t="shared" si="98"/>
        <v>0</v>
      </c>
      <c r="Y107" s="59">
        <f t="shared" si="99"/>
        <v>5.8</v>
      </c>
      <c r="Z107" s="59">
        <f t="shared" si="100"/>
        <v>0</v>
      </c>
      <c r="AA107" s="59">
        <f t="shared" si="101"/>
        <v>0</v>
      </c>
      <c r="AB107" s="59">
        <f t="shared" si="102"/>
        <v>0</v>
      </c>
      <c r="AC107" s="59">
        <f t="shared" si="103"/>
        <v>0</v>
      </c>
      <c r="AD107" s="59">
        <f t="shared" si="104"/>
        <v>0</v>
      </c>
      <c r="AE107" s="59">
        <f t="shared" si="105"/>
        <v>0</v>
      </c>
      <c r="AF107" s="59">
        <f t="shared" si="106"/>
        <v>3.2</v>
      </c>
      <c r="AG107" s="59">
        <f>ROUND(IF('Indicator Data'!K110=0,0,IF('Indicator Data'!K110&gt;AG$194,10,IF('Indicator Data'!K110&lt;AG$195,0,10-(AG$194-'Indicator Data'!K110)/(AG$194-AG$195)*10))),1)</f>
        <v>6.1</v>
      </c>
      <c r="AH107" s="59">
        <f t="shared" si="107"/>
        <v>0.1</v>
      </c>
      <c r="AI107" s="59">
        <f t="shared" si="108"/>
        <v>0.1</v>
      </c>
      <c r="AJ107" s="59">
        <f t="shared" si="109"/>
        <v>0</v>
      </c>
      <c r="AK107" s="59">
        <f t="shared" si="110"/>
        <v>0</v>
      </c>
      <c r="AL107" s="59">
        <f t="shared" si="111"/>
        <v>0</v>
      </c>
      <c r="AM107" s="59">
        <f t="shared" si="112"/>
        <v>0</v>
      </c>
      <c r="AN107" s="59">
        <f t="shared" si="113"/>
        <v>8.1</v>
      </c>
      <c r="AO107" s="61">
        <f t="shared" si="114"/>
        <v>0.1</v>
      </c>
      <c r="AP107" s="193">
        <f t="shared" si="115"/>
        <v>7</v>
      </c>
      <c r="AQ107" s="193">
        <f t="shared" si="116"/>
        <v>0</v>
      </c>
      <c r="AR107" s="61">
        <f t="shared" si="117"/>
        <v>0</v>
      </c>
      <c r="AS107" s="59">
        <f t="shared" si="118"/>
        <v>7.1</v>
      </c>
      <c r="AT107" s="59">
        <f>IF('Indicator Data'!L110="No data","x",IF('Indicator Data'!BE110&lt;1000,"x",ROUND((IF('Indicator Data'!L110&gt;AT$194,10,IF('Indicator Data'!L110&lt;AT$195,0,10-(AT$194-'Indicator Data'!L110)/(AT$194-AT$195)*10))),1)))</f>
        <v>3</v>
      </c>
      <c r="AU107" s="61">
        <f t="shared" si="119"/>
        <v>5.0999999999999996</v>
      </c>
      <c r="AV107" s="62">
        <f t="shared" si="120"/>
        <v>3.1</v>
      </c>
      <c r="AW107" s="59">
        <f>ROUND(IF('Indicator Data'!M110=0,0,IF('Indicator Data'!M110&gt;AW$194,10,IF('Indicator Data'!M110&lt;AW$195,0,10-(AW$194-'Indicator Data'!M110)/(AW$194-AW$195)*10))),1)</f>
        <v>10</v>
      </c>
      <c r="AX107" s="59">
        <f>ROUND(IF('Indicator Data'!N110=0,0,IF(LOG('Indicator Data'!N110)&gt;LOG(AX$194),10,IF(LOG('Indicator Data'!N110)&lt;LOG(AX$195),0,10-(LOG(AX$194)-LOG('Indicator Data'!N110))/(LOG(AX$194)-LOG(AX$195))*10))),1)</f>
        <v>9.9</v>
      </c>
      <c r="AY107" s="61">
        <f t="shared" si="121"/>
        <v>10</v>
      </c>
      <c r="AZ107" s="59">
        <f>'Indicator Data'!O110</f>
        <v>4</v>
      </c>
      <c r="BA107" s="59">
        <f>'Indicator Data'!P110</f>
        <v>0</v>
      </c>
      <c r="BB107" s="61">
        <f t="shared" si="122"/>
        <v>8</v>
      </c>
      <c r="BC107" s="62">
        <f t="shared" si="123"/>
        <v>8</v>
      </c>
      <c r="BD107" s="62">
        <v>6.5</v>
      </c>
      <c r="BE107" s="16"/>
      <c r="BF107" s="108"/>
    </row>
    <row r="108" spans="1:58" s="4" customFormat="1" x14ac:dyDescent="0.25">
      <c r="A108" s="131" t="s">
        <v>199</v>
      </c>
      <c r="B108" s="63" t="s">
        <v>198</v>
      </c>
      <c r="C108" s="59">
        <f>ROUND(IF('Indicator Data'!C111=0,0.1,IF(LOG('Indicator Data'!C111)&gt;C$194,10,IF(LOG('Indicator Data'!C111)&lt;C$195,0,10-(C$194-LOG('Indicator Data'!C111))/(C$194-C$195)*10))),1)</f>
        <v>0.1</v>
      </c>
      <c r="D108" s="59">
        <f>ROUND(IF('Indicator Data'!D111=0,0.1,IF(LOG('Indicator Data'!D111)&gt;D$194,10,IF(LOG('Indicator Data'!D111)&lt;D$195,0,10-(D$194-LOG('Indicator Data'!D111))/(D$194-D$195)*10))),1)</f>
        <v>0.1</v>
      </c>
      <c r="E108" s="59">
        <f t="shared" si="93"/>
        <v>0.1</v>
      </c>
      <c r="F108" s="59">
        <f>ROUND(IF('Indicator Data'!E111="No data",0.1,IF('Indicator Data'!E111=0,0,IF(LOG('Indicator Data'!E111)&gt;F$194,10,IF(LOG('Indicator Data'!E111)&lt;F$195,0,10-(F$194-LOG('Indicator Data'!E111))/(F$194-F$195)*10)))),1)</f>
        <v>0.1</v>
      </c>
      <c r="G108" s="59">
        <f>ROUND(IF('Indicator Data'!F111=0,0,IF(LOG('Indicator Data'!F111)&gt;G$194,10,IF(LOG('Indicator Data'!F111)&lt;G$195,0,10-(G$194-LOG('Indicator Data'!F111))/(G$194-G$195)*10))),1)</f>
        <v>5.4</v>
      </c>
      <c r="H108" s="59">
        <f>ROUND(IF('Indicator Data'!G111=0,0,IF(LOG('Indicator Data'!G111)&gt;H$194,10,IF(LOG('Indicator Data'!G111)&lt;H$195,0,10-(H$194-LOG('Indicator Data'!G111))/(H$194-H$195)*10))),1)</f>
        <v>0</v>
      </c>
      <c r="I108" s="59">
        <f>ROUND(IF('Indicator Data'!H111=0,0,IF(LOG('Indicator Data'!H111)&gt;I$194,10,IF(LOG('Indicator Data'!H111)&lt;I$195,0,10-(I$194-LOG('Indicator Data'!H111))/(I$194-I$195)*10))),1)</f>
        <v>0</v>
      </c>
      <c r="J108" s="59">
        <f t="shared" si="94"/>
        <v>0</v>
      </c>
      <c r="K108" s="59">
        <f>ROUND(IF('Indicator Data'!I111=0,0,IF(LOG('Indicator Data'!I111)&gt;K$194,10,IF(LOG('Indicator Data'!I111)&lt;K$195,0,10-(K$194-LOG('Indicator Data'!I111))/(K$194-K$195)*10))),1)</f>
        <v>0</v>
      </c>
      <c r="L108" s="59">
        <f t="shared" si="95"/>
        <v>0</v>
      </c>
      <c r="M108" s="59">
        <f>ROUND(IF('Indicator Data'!J111=0,0,IF(LOG('Indicator Data'!J111)&gt;M$194,10,IF(LOG('Indicator Data'!J111)&lt;M$195,0,10-(M$194-LOG('Indicator Data'!J111))/(M$194-M$195)*10))),1)</f>
        <v>0</v>
      </c>
      <c r="N108" s="60">
        <f>'Indicator Data'!C111/'Indicator Data'!$BD111</f>
        <v>0</v>
      </c>
      <c r="O108" s="60">
        <f>'Indicator Data'!D111/'Indicator Data'!$BD111</f>
        <v>0</v>
      </c>
      <c r="P108" s="60">
        <f>IF(F108=0.1,0,'Indicator Data'!E111/'Indicator Data'!$BD111)</f>
        <v>0</v>
      </c>
      <c r="Q108" s="60">
        <f>'Indicator Data'!F111/'Indicator Data'!$BD111</f>
        <v>4.1413249937645096E-5</v>
      </c>
      <c r="R108" s="60">
        <f>'Indicator Data'!G111/'Indicator Data'!$BD111</f>
        <v>0</v>
      </c>
      <c r="S108" s="60">
        <f>'Indicator Data'!H111/'Indicator Data'!$BD111</f>
        <v>0</v>
      </c>
      <c r="T108" s="60">
        <f>'Indicator Data'!I111/'Indicator Data'!$BD111</f>
        <v>0</v>
      </c>
      <c r="U108" s="60">
        <f>'Indicator Data'!J111/'Indicator Data'!$BD111</f>
        <v>0</v>
      </c>
      <c r="V108" s="59">
        <f t="shared" si="96"/>
        <v>0</v>
      </c>
      <c r="W108" s="59">
        <f t="shared" si="97"/>
        <v>0</v>
      </c>
      <c r="X108" s="59">
        <f t="shared" si="98"/>
        <v>0</v>
      </c>
      <c r="Y108" s="59">
        <f t="shared" si="99"/>
        <v>0.1</v>
      </c>
      <c r="Z108" s="59">
        <f t="shared" si="100"/>
        <v>9.1</v>
      </c>
      <c r="AA108" s="59">
        <f t="shared" si="101"/>
        <v>0</v>
      </c>
      <c r="AB108" s="59">
        <f t="shared" si="102"/>
        <v>0</v>
      </c>
      <c r="AC108" s="59">
        <f t="shared" si="103"/>
        <v>0</v>
      </c>
      <c r="AD108" s="59">
        <f t="shared" si="104"/>
        <v>0</v>
      </c>
      <c r="AE108" s="59">
        <f t="shared" si="105"/>
        <v>0</v>
      </c>
      <c r="AF108" s="59">
        <f t="shared" si="106"/>
        <v>0</v>
      </c>
      <c r="AG108" s="59">
        <f>ROUND(IF('Indicator Data'!K111=0,0,IF('Indicator Data'!K111&gt;AG$194,10,IF('Indicator Data'!K111&lt;AG$195,0,10-(AG$194-'Indicator Data'!K111)/(AG$194-AG$195)*10))),1)</f>
        <v>0</v>
      </c>
      <c r="AH108" s="59">
        <f t="shared" si="107"/>
        <v>0.1</v>
      </c>
      <c r="AI108" s="59">
        <f t="shared" si="108"/>
        <v>0.1</v>
      </c>
      <c r="AJ108" s="59">
        <f t="shared" si="109"/>
        <v>0</v>
      </c>
      <c r="AK108" s="59">
        <f t="shared" si="110"/>
        <v>0</v>
      </c>
      <c r="AL108" s="59">
        <f t="shared" si="111"/>
        <v>0</v>
      </c>
      <c r="AM108" s="59">
        <f t="shared" si="112"/>
        <v>0</v>
      </c>
      <c r="AN108" s="59">
        <f t="shared" si="113"/>
        <v>0</v>
      </c>
      <c r="AO108" s="61">
        <f t="shared" si="114"/>
        <v>0.1</v>
      </c>
      <c r="AP108" s="193">
        <f t="shared" si="115"/>
        <v>0.1</v>
      </c>
      <c r="AQ108" s="193">
        <f t="shared" si="116"/>
        <v>7.7</v>
      </c>
      <c r="AR108" s="61">
        <f t="shared" si="117"/>
        <v>0</v>
      </c>
      <c r="AS108" s="59">
        <f t="shared" si="118"/>
        <v>0</v>
      </c>
      <c r="AT108" s="59" t="str">
        <f>IF('Indicator Data'!L111="No data","x",IF('Indicator Data'!BE111&lt;1000,"x",ROUND((IF('Indicator Data'!L111&gt;AT$194,10,IF('Indicator Data'!L111&lt;AT$195,0,10-(AT$194-'Indicator Data'!L111)/(AT$194-AT$195)*10))),1)))</f>
        <v>x</v>
      </c>
      <c r="AU108" s="61">
        <f t="shared" si="119"/>
        <v>0</v>
      </c>
      <c r="AV108" s="62">
        <f t="shared" si="120"/>
        <v>2.4</v>
      </c>
      <c r="AW108" s="59">
        <f>ROUND(IF('Indicator Data'!M111=0,0,IF('Indicator Data'!M111&gt;AW$194,10,IF('Indicator Data'!M111&lt;AW$195,0,10-(AW$194-'Indicator Data'!M111)/(AW$194-AW$195)*10))),1)</f>
        <v>0</v>
      </c>
      <c r="AX108" s="59">
        <f>ROUND(IF('Indicator Data'!N111=0,0,IF(LOG('Indicator Data'!N111)&gt;LOG(AX$194),10,IF(LOG('Indicator Data'!N111)&lt;LOG(AX$195),0,10-(LOG(AX$194)-LOG('Indicator Data'!N111))/(LOG(AX$194)-LOG(AX$195))*10))),1)</f>
        <v>0</v>
      </c>
      <c r="AY108" s="61">
        <f t="shared" si="121"/>
        <v>0</v>
      </c>
      <c r="AZ108" s="59">
        <f>'Indicator Data'!O111</f>
        <v>0</v>
      </c>
      <c r="BA108" s="59">
        <f>'Indicator Data'!P111</f>
        <v>0</v>
      </c>
      <c r="BB108" s="61">
        <f t="shared" si="122"/>
        <v>0</v>
      </c>
      <c r="BC108" s="62">
        <f t="shared" si="123"/>
        <v>0</v>
      </c>
      <c r="BD108" s="62">
        <v>4</v>
      </c>
      <c r="BE108" s="16"/>
      <c r="BF108" s="108"/>
    </row>
    <row r="109" spans="1:58" s="4" customFormat="1" x14ac:dyDescent="0.25">
      <c r="A109" s="131" t="s">
        <v>201</v>
      </c>
      <c r="B109" s="63" t="s">
        <v>200</v>
      </c>
      <c r="C109" s="59">
        <f>ROUND(IF('Indicator Data'!C112=0,0.1,IF(LOG('Indicator Data'!C112)&gt;C$194,10,IF(LOG('Indicator Data'!C112)&lt;C$195,0,10-(C$194-LOG('Indicator Data'!C112))/(C$194-C$195)*10))),1)</f>
        <v>0.1</v>
      </c>
      <c r="D109" s="59">
        <f>ROUND(IF('Indicator Data'!D112=0,0.1,IF(LOG('Indicator Data'!D112)&gt;D$194,10,IF(LOG('Indicator Data'!D112)&lt;D$195,0,10-(D$194-LOG('Indicator Data'!D112))/(D$194-D$195)*10))),1)</f>
        <v>0.1</v>
      </c>
      <c r="E109" s="59">
        <f t="shared" si="93"/>
        <v>0.1</v>
      </c>
      <c r="F109" s="59">
        <f>ROUND(IF('Indicator Data'!E112="No data",0.1,IF('Indicator Data'!E112=0,0,IF(LOG('Indicator Data'!E112)&gt;F$194,10,IF(LOG('Indicator Data'!E112)&lt;F$195,0,10-(F$194-LOG('Indicator Data'!E112))/(F$194-F$195)*10)))),1)</f>
        <v>0.1</v>
      </c>
      <c r="G109" s="59">
        <f>ROUND(IF('Indicator Data'!F112=0,0,IF(LOG('Indicator Data'!F112)&gt;G$194,10,IF(LOG('Indicator Data'!F112)&lt;G$195,0,10-(G$194-LOG('Indicator Data'!F112))/(G$194-G$195)*10))),1)</f>
        <v>5.3</v>
      </c>
      <c r="H109" s="59">
        <f>ROUND(IF('Indicator Data'!G112=0,0,IF(LOG('Indicator Data'!G112)&gt;H$194,10,IF(LOG('Indicator Data'!G112)&lt;H$195,0,10-(H$194-LOG('Indicator Data'!G112))/(H$194-H$195)*10))),1)</f>
        <v>0</v>
      </c>
      <c r="I109" s="59">
        <f>ROUND(IF('Indicator Data'!H112=0,0,IF(LOG('Indicator Data'!H112)&gt;I$194,10,IF(LOG('Indicator Data'!H112)&lt;I$195,0,10-(I$194-LOG('Indicator Data'!H112))/(I$194-I$195)*10))),1)</f>
        <v>2.1</v>
      </c>
      <c r="J109" s="59">
        <f t="shared" si="94"/>
        <v>1.1000000000000001</v>
      </c>
      <c r="K109" s="59">
        <f>ROUND(IF('Indicator Data'!I112=0,0,IF(LOG('Indicator Data'!I112)&gt;K$194,10,IF(LOG('Indicator Data'!I112)&lt;K$195,0,10-(K$194-LOG('Indicator Data'!I112))/(K$194-K$195)*10))),1)</f>
        <v>0</v>
      </c>
      <c r="L109" s="59">
        <f t="shared" si="95"/>
        <v>0.6</v>
      </c>
      <c r="M109" s="59">
        <f>ROUND(IF('Indicator Data'!J112=0,0,IF(LOG('Indicator Data'!J112)&gt;M$194,10,IF(LOG('Indicator Data'!J112)&lt;M$195,0,10-(M$194-LOG('Indicator Data'!J112))/(M$194-M$195)*10))),1)</f>
        <v>4.8</v>
      </c>
      <c r="N109" s="60">
        <f>'Indicator Data'!C112/'Indicator Data'!$BD112</f>
        <v>0</v>
      </c>
      <c r="O109" s="60">
        <f>'Indicator Data'!D112/'Indicator Data'!$BD112</f>
        <v>0</v>
      </c>
      <c r="P109" s="60">
        <f>IF(F109=0.1,0,'Indicator Data'!E112/'Indicator Data'!$BD112)</f>
        <v>0</v>
      </c>
      <c r="Q109" s="60">
        <f>'Indicator Data'!F112/'Indicator Data'!$BD112</f>
        <v>3.0457130572439264E-4</v>
      </c>
      <c r="R109" s="60">
        <f>'Indicator Data'!G112/'Indicator Data'!$BD112</f>
        <v>1.1874938925479314E-3</v>
      </c>
      <c r="S109" s="60">
        <f>'Indicator Data'!H112/'Indicator Data'!$BD112</f>
        <v>5.5211366701194136E-6</v>
      </c>
      <c r="T109" s="60">
        <f>'Indicator Data'!I112/'Indicator Data'!$BD112</f>
        <v>0</v>
      </c>
      <c r="U109" s="60">
        <f>'Indicator Data'!J112/'Indicator Data'!$BD112</f>
        <v>1.6201848847890242E-2</v>
      </c>
      <c r="V109" s="59">
        <f t="shared" si="96"/>
        <v>0</v>
      </c>
      <c r="W109" s="59">
        <f t="shared" si="97"/>
        <v>0</v>
      </c>
      <c r="X109" s="59">
        <f t="shared" si="98"/>
        <v>0</v>
      </c>
      <c r="Y109" s="59">
        <f t="shared" si="99"/>
        <v>0.1</v>
      </c>
      <c r="Z109" s="59">
        <f t="shared" si="100"/>
        <v>10</v>
      </c>
      <c r="AA109" s="59">
        <f t="shared" si="101"/>
        <v>0.7</v>
      </c>
      <c r="AB109" s="59">
        <f t="shared" si="102"/>
        <v>0</v>
      </c>
      <c r="AC109" s="59">
        <f t="shared" si="103"/>
        <v>0.4</v>
      </c>
      <c r="AD109" s="59">
        <f t="shared" si="104"/>
        <v>0</v>
      </c>
      <c r="AE109" s="59">
        <f t="shared" si="105"/>
        <v>0.2</v>
      </c>
      <c r="AF109" s="59">
        <f t="shared" si="106"/>
        <v>5.4</v>
      </c>
      <c r="AG109" s="59">
        <f>ROUND(IF('Indicator Data'!K112=0,0,IF('Indicator Data'!K112&gt;AG$194,10,IF('Indicator Data'!K112&lt;AG$195,0,10-(AG$194-'Indicator Data'!K112)/(AG$194-AG$195)*10))),1)</f>
        <v>2</v>
      </c>
      <c r="AH109" s="59">
        <f t="shared" si="107"/>
        <v>0.1</v>
      </c>
      <c r="AI109" s="59">
        <f t="shared" si="108"/>
        <v>0.1</v>
      </c>
      <c r="AJ109" s="59">
        <f t="shared" si="109"/>
        <v>0.4</v>
      </c>
      <c r="AK109" s="59">
        <f t="shared" si="110"/>
        <v>1.1000000000000001</v>
      </c>
      <c r="AL109" s="59">
        <f t="shared" si="111"/>
        <v>0.8</v>
      </c>
      <c r="AM109" s="59">
        <f t="shared" si="112"/>
        <v>0</v>
      </c>
      <c r="AN109" s="59">
        <f t="shared" si="113"/>
        <v>5.0999999999999996</v>
      </c>
      <c r="AO109" s="61">
        <f t="shared" si="114"/>
        <v>0.1</v>
      </c>
      <c r="AP109" s="193">
        <f t="shared" si="115"/>
        <v>0.1</v>
      </c>
      <c r="AQ109" s="193">
        <f t="shared" si="116"/>
        <v>8.6</v>
      </c>
      <c r="AR109" s="61">
        <f t="shared" si="117"/>
        <v>0.4</v>
      </c>
      <c r="AS109" s="59">
        <f t="shared" si="118"/>
        <v>3.6</v>
      </c>
      <c r="AT109" s="59" t="str">
        <f>IF('Indicator Data'!L112="No data","x",IF('Indicator Data'!BE112&lt;1000,"x",ROUND((IF('Indicator Data'!L112&gt;AT$194,10,IF('Indicator Data'!L112&lt;AT$195,0,10-(AT$194-'Indicator Data'!L112)/(AT$194-AT$195)*10))),1)))</f>
        <v>x</v>
      </c>
      <c r="AU109" s="61">
        <f t="shared" si="119"/>
        <v>3.6</v>
      </c>
      <c r="AV109" s="62">
        <f t="shared" si="120"/>
        <v>3.6</v>
      </c>
      <c r="AW109" s="59">
        <f>ROUND(IF('Indicator Data'!M112=0,0,IF('Indicator Data'!M112&gt;AW$194,10,IF('Indicator Data'!M112&lt;AW$195,0,10-(AW$194-'Indicator Data'!M112)/(AW$194-AW$195)*10))),1)</f>
        <v>0.1</v>
      </c>
      <c r="AX109" s="59">
        <f>ROUND(IF('Indicator Data'!N112=0,0,IF(LOG('Indicator Data'!N112)&gt;LOG(AX$194),10,IF(LOG('Indicator Data'!N112)&lt;LOG(AX$195),0,10-(LOG(AX$194)-LOG('Indicator Data'!N112))/(LOG(AX$194)-LOG(AX$195))*10))),1)</f>
        <v>5.2</v>
      </c>
      <c r="AY109" s="61">
        <f t="shared" si="121"/>
        <v>3</v>
      </c>
      <c r="AZ109" s="59">
        <f>'Indicator Data'!O112</f>
        <v>0</v>
      </c>
      <c r="BA109" s="59">
        <f>'Indicator Data'!P112</f>
        <v>0</v>
      </c>
      <c r="BB109" s="61">
        <f t="shared" si="122"/>
        <v>0</v>
      </c>
      <c r="BC109" s="62">
        <f t="shared" si="123"/>
        <v>2.1</v>
      </c>
      <c r="BD109" s="62">
        <v>3.4</v>
      </c>
      <c r="BE109" s="16"/>
      <c r="BF109" s="108"/>
    </row>
    <row r="110" spans="1:58" s="4" customFormat="1" x14ac:dyDescent="0.25">
      <c r="A110" s="131" t="s">
        <v>203</v>
      </c>
      <c r="B110" s="63" t="s">
        <v>202</v>
      </c>
      <c r="C110" s="59">
        <f>ROUND(IF('Indicator Data'!C113=0,0.1,IF(LOG('Indicator Data'!C113)&gt;C$194,10,IF(LOG('Indicator Data'!C113)&lt;C$195,0,10-(C$194-LOG('Indicator Data'!C113))/(C$194-C$195)*10))),1)</f>
        <v>0.1</v>
      </c>
      <c r="D110" s="59">
        <f>ROUND(IF('Indicator Data'!D113=0,0.1,IF(LOG('Indicator Data'!D113)&gt;D$194,10,IF(LOG('Indicator Data'!D113)&lt;D$195,0,10-(D$194-LOG('Indicator Data'!D113))/(D$194-D$195)*10))),1)</f>
        <v>0.1</v>
      </c>
      <c r="E110" s="59">
        <f t="shared" si="93"/>
        <v>0.1</v>
      </c>
      <c r="F110" s="59">
        <f>ROUND(IF('Indicator Data'!E113="No data",0.1,IF('Indicator Data'!E113=0,0,IF(LOG('Indicator Data'!E113)&gt;F$194,10,IF(LOG('Indicator Data'!E113)&lt;F$195,0,10-(F$194-LOG('Indicator Data'!E113))/(F$194-F$195)*10)))),1)</f>
        <v>6.7</v>
      </c>
      <c r="G110" s="59">
        <f>ROUND(IF('Indicator Data'!F113=0,0,IF(LOG('Indicator Data'!F113)&gt;G$194,10,IF(LOG('Indicator Data'!F113)&lt;G$195,0,10-(G$194-LOG('Indicator Data'!F113))/(G$194-G$195)*10))),1)</f>
        <v>4</v>
      </c>
      <c r="H110" s="59">
        <f>ROUND(IF('Indicator Data'!G113=0,0,IF(LOG('Indicator Data'!G113)&gt;H$194,10,IF(LOG('Indicator Data'!G113)&lt;H$195,0,10-(H$194-LOG('Indicator Data'!G113))/(H$194-H$195)*10))),1)</f>
        <v>0</v>
      </c>
      <c r="I110" s="59">
        <f>ROUND(IF('Indicator Data'!H113=0,0,IF(LOG('Indicator Data'!H113)&gt;I$194,10,IF(LOG('Indicator Data'!H113)&lt;I$195,0,10-(I$194-LOG('Indicator Data'!H113))/(I$194-I$195)*10))),1)</f>
        <v>0</v>
      </c>
      <c r="J110" s="59">
        <f t="shared" si="94"/>
        <v>0</v>
      </c>
      <c r="K110" s="59">
        <f>ROUND(IF('Indicator Data'!I113=0,0,IF(LOG('Indicator Data'!I113)&gt;K$194,10,IF(LOG('Indicator Data'!I113)&lt;K$195,0,10-(K$194-LOG('Indicator Data'!I113))/(K$194-K$195)*10))),1)</f>
        <v>0</v>
      </c>
      <c r="L110" s="59">
        <f t="shared" si="95"/>
        <v>0</v>
      </c>
      <c r="M110" s="59">
        <f>ROUND(IF('Indicator Data'!J113=0,0,IF(LOG('Indicator Data'!J113)&gt;M$194,10,IF(LOG('Indicator Data'!J113)&lt;M$195,0,10-(M$194-LOG('Indicator Data'!J113))/(M$194-M$195)*10))),1)</f>
        <v>9.9</v>
      </c>
      <c r="N110" s="60">
        <f>'Indicator Data'!C113/'Indicator Data'!$BD113</f>
        <v>0</v>
      </c>
      <c r="O110" s="60">
        <f>'Indicator Data'!D113/'Indicator Data'!$BD113</f>
        <v>0</v>
      </c>
      <c r="P110" s="60">
        <f>IF(F110=0.1,0,'Indicator Data'!E113/'Indicator Data'!$BD113)</f>
        <v>1.4429951241771521E-2</v>
      </c>
      <c r="Q110" s="60">
        <f>'Indicator Data'!F113/'Indicator Data'!$BD113</f>
        <v>7.3313633451064461E-7</v>
      </c>
      <c r="R110" s="60">
        <f>'Indicator Data'!G113/'Indicator Data'!$BD113</f>
        <v>0</v>
      </c>
      <c r="S110" s="60">
        <f>'Indicator Data'!H113/'Indicator Data'!$BD113</f>
        <v>0</v>
      </c>
      <c r="T110" s="60">
        <f>'Indicator Data'!I113/'Indicator Data'!$BD113</f>
        <v>0</v>
      </c>
      <c r="U110" s="60">
        <f>'Indicator Data'!J113/'Indicator Data'!$BD113</f>
        <v>2.6745198117273258E-2</v>
      </c>
      <c r="V110" s="59">
        <f t="shared" si="96"/>
        <v>0</v>
      </c>
      <c r="W110" s="59">
        <f t="shared" si="97"/>
        <v>0</v>
      </c>
      <c r="X110" s="59">
        <f t="shared" si="98"/>
        <v>0</v>
      </c>
      <c r="Y110" s="59">
        <f t="shared" si="99"/>
        <v>9.6</v>
      </c>
      <c r="Z110" s="59">
        <f t="shared" si="100"/>
        <v>5.3</v>
      </c>
      <c r="AA110" s="59">
        <f t="shared" si="101"/>
        <v>0</v>
      </c>
      <c r="AB110" s="59">
        <f t="shared" si="102"/>
        <v>0</v>
      </c>
      <c r="AC110" s="59">
        <f t="shared" si="103"/>
        <v>0</v>
      </c>
      <c r="AD110" s="59">
        <f t="shared" si="104"/>
        <v>0</v>
      </c>
      <c r="AE110" s="59">
        <f t="shared" si="105"/>
        <v>0</v>
      </c>
      <c r="AF110" s="59">
        <f t="shared" si="106"/>
        <v>8.9</v>
      </c>
      <c r="AG110" s="59">
        <f>ROUND(IF('Indicator Data'!K113=0,0,IF('Indicator Data'!K113&gt;AG$194,10,IF('Indicator Data'!K113&lt;AG$195,0,10-(AG$194-'Indicator Data'!K113)/(AG$194-AG$195)*10))),1)</f>
        <v>5.0999999999999996</v>
      </c>
      <c r="AH110" s="59">
        <f t="shared" si="107"/>
        <v>0.1</v>
      </c>
      <c r="AI110" s="59">
        <f t="shared" si="108"/>
        <v>0.1</v>
      </c>
      <c r="AJ110" s="59">
        <f t="shared" si="109"/>
        <v>0</v>
      </c>
      <c r="AK110" s="59">
        <f t="shared" si="110"/>
        <v>0</v>
      </c>
      <c r="AL110" s="59">
        <f t="shared" si="111"/>
        <v>0</v>
      </c>
      <c r="AM110" s="59">
        <f t="shared" si="112"/>
        <v>0</v>
      </c>
      <c r="AN110" s="59">
        <f t="shared" si="113"/>
        <v>9.5</v>
      </c>
      <c r="AO110" s="61">
        <f t="shared" si="114"/>
        <v>0.1</v>
      </c>
      <c r="AP110" s="193">
        <f t="shared" si="115"/>
        <v>8.5</v>
      </c>
      <c r="AQ110" s="193">
        <f t="shared" si="116"/>
        <v>4.7</v>
      </c>
      <c r="AR110" s="61">
        <f t="shared" si="117"/>
        <v>0</v>
      </c>
      <c r="AS110" s="59">
        <f t="shared" si="118"/>
        <v>7.3</v>
      </c>
      <c r="AT110" s="59">
        <f>IF('Indicator Data'!L113="No data","x",IF('Indicator Data'!BE113&lt;1000,"x",ROUND((IF('Indicator Data'!L113&gt;AT$194,10,IF('Indicator Data'!L113&lt;AT$195,0,10-(AT$194-'Indicator Data'!L113)/(AT$194-AT$195)*10))),1)))</f>
        <v>10</v>
      </c>
      <c r="AU110" s="61">
        <f t="shared" si="119"/>
        <v>8.6999999999999993</v>
      </c>
      <c r="AV110" s="62">
        <f t="shared" si="120"/>
        <v>5.6</v>
      </c>
      <c r="AW110" s="59">
        <f>ROUND(IF('Indicator Data'!M113=0,0,IF('Indicator Data'!M113&gt;AW$194,10,IF('Indicator Data'!M113&lt;AW$195,0,10-(AW$194-'Indicator Data'!M113)/(AW$194-AW$195)*10))),1)</f>
        <v>5.7</v>
      </c>
      <c r="AX110" s="59">
        <f>ROUND(IF('Indicator Data'!N113=0,0,IF(LOG('Indicator Data'!N113)&gt;LOG(AX$194),10,IF(LOG('Indicator Data'!N113)&lt;LOG(AX$195),0,10-(LOG(AX$194)-LOG('Indicator Data'!N113))/(LOG(AX$194)-LOG(AX$195))*10))),1)</f>
        <v>8.1</v>
      </c>
      <c r="AY110" s="61">
        <f t="shared" si="121"/>
        <v>7.1</v>
      </c>
      <c r="AZ110" s="59">
        <f>'Indicator Data'!O113</f>
        <v>0</v>
      </c>
      <c r="BA110" s="59">
        <f>'Indicator Data'!P113</f>
        <v>0</v>
      </c>
      <c r="BB110" s="61">
        <f t="shared" si="122"/>
        <v>0</v>
      </c>
      <c r="BC110" s="62">
        <f t="shared" si="123"/>
        <v>5</v>
      </c>
      <c r="BD110" s="62">
        <v>5.3</v>
      </c>
      <c r="BE110" s="16"/>
      <c r="BF110" s="108"/>
    </row>
    <row r="111" spans="1:58" s="4" customFormat="1" x14ac:dyDescent="0.25">
      <c r="A111" s="131" t="s">
        <v>205</v>
      </c>
      <c r="B111" s="63" t="s">
        <v>204</v>
      </c>
      <c r="C111" s="59">
        <f>ROUND(IF('Indicator Data'!C114=0,0.1,IF(LOG('Indicator Data'!C114)&gt;C$194,10,IF(LOG('Indicator Data'!C114)&lt;C$195,0,10-(C$194-LOG('Indicator Data'!C114))/(C$194-C$195)*10))),1)</f>
        <v>0.1</v>
      </c>
      <c r="D111" s="59">
        <f>ROUND(IF('Indicator Data'!D114=0,0.1,IF(LOG('Indicator Data'!D114)&gt;D$194,10,IF(LOG('Indicator Data'!D114)&lt;D$195,0,10-(D$194-LOG('Indicator Data'!D114))/(D$194-D$195)*10))),1)</f>
        <v>0.1</v>
      </c>
      <c r="E111" s="59">
        <f t="shared" si="93"/>
        <v>0.1</v>
      </c>
      <c r="F111" s="59">
        <f>ROUND(IF('Indicator Data'!E114="No data",0.1,IF('Indicator Data'!E114=0,0,IF(LOG('Indicator Data'!E114)&gt;F$194,10,IF(LOG('Indicator Data'!E114)&lt;F$195,0,10-(F$194-LOG('Indicator Data'!E114))/(F$194-F$195)*10)))),1)</f>
        <v>0.1</v>
      </c>
      <c r="G111" s="59">
        <f>ROUND(IF('Indicator Data'!F114=0,0,IF(LOG('Indicator Data'!F114)&gt;G$194,10,IF(LOG('Indicator Data'!F114)&lt;G$195,0,10-(G$194-LOG('Indicator Data'!F114))/(G$194-G$195)*10))),1)</f>
        <v>5.2</v>
      </c>
      <c r="H111" s="59">
        <f>ROUND(IF('Indicator Data'!G114=0,0,IF(LOG('Indicator Data'!G114)&gt;H$194,10,IF(LOG('Indicator Data'!G114)&lt;H$195,0,10-(H$194-LOG('Indicator Data'!G114))/(H$194-H$195)*10))),1)</f>
        <v>6</v>
      </c>
      <c r="I111" s="59">
        <f>ROUND(IF('Indicator Data'!H114=0,0,IF(LOG('Indicator Data'!H114)&gt;I$194,10,IF(LOG('Indicator Data'!H114)&lt;I$195,0,10-(I$194-LOG('Indicator Data'!H114))/(I$194-I$195)*10))),1)</f>
        <v>8.9</v>
      </c>
      <c r="J111" s="59">
        <f t="shared" si="94"/>
        <v>7.7</v>
      </c>
      <c r="K111" s="59">
        <f>ROUND(IF('Indicator Data'!I114=0,0,IF(LOG('Indicator Data'!I114)&gt;K$194,10,IF(LOG('Indicator Data'!I114)&lt;K$195,0,10-(K$194-LOG('Indicator Data'!I114))/(K$194-K$195)*10))),1)</f>
        <v>3.9</v>
      </c>
      <c r="L111" s="59">
        <f t="shared" si="95"/>
        <v>6.2</v>
      </c>
      <c r="M111" s="59">
        <f>ROUND(IF('Indicator Data'!J114=0,0,IF(LOG('Indicator Data'!J114)&gt;M$194,10,IF(LOG('Indicator Data'!J114)&lt;M$195,0,10-(M$194-LOG('Indicator Data'!J114))/(M$194-M$195)*10))),1)</f>
        <v>0</v>
      </c>
      <c r="N111" s="60">
        <f>'Indicator Data'!C114/'Indicator Data'!$BD114</f>
        <v>0</v>
      </c>
      <c r="O111" s="60">
        <f>'Indicator Data'!D114/'Indicator Data'!$BD114</f>
        <v>0</v>
      </c>
      <c r="P111" s="60">
        <f>IF(F111=0.1,0,'Indicator Data'!E114/'Indicator Data'!$BD114)</f>
        <v>0</v>
      </c>
      <c r="Q111" s="60">
        <f>'Indicator Data'!F114/'Indicator Data'!$BD114</f>
        <v>1.1081026559160798E-5</v>
      </c>
      <c r="R111" s="60">
        <f>'Indicator Data'!G114/'Indicator Data'!$BD114</f>
        <v>1.9053166390337078E-2</v>
      </c>
      <c r="S111" s="60">
        <f>'Indicator Data'!H114/'Indicator Data'!$BD114</f>
        <v>1.4037592906630016E-2</v>
      </c>
      <c r="T111" s="60">
        <f>'Indicator Data'!I114/'Indicator Data'!$BD114</f>
        <v>7.1677583261361565E-4</v>
      </c>
      <c r="U111" s="60">
        <f>'Indicator Data'!J114/'Indicator Data'!$BD114</f>
        <v>0</v>
      </c>
      <c r="V111" s="59">
        <f t="shared" si="96"/>
        <v>0</v>
      </c>
      <c r="W111" s="59">
        <f t="shared" si="97"/>
        <v>0</v>
      </c>
      <c r="X111" s="59">
        <f t="shared" si="98"/>
        <v>0</v>
      </c>
      <c r="Y111" s="59">
        <f t="shared" si="99"/>
        <v>0.1</v>
      </c>
      <c r="Z111" s="59">
        <f t="shared" si="100"/>
        <v>7.9</v>
      </c>
      <c r="AA111" s="59">
        <f t="shared" si="101"/>
        <v>10</v>
      </c>
      <c r="AB111" s="59">
        <f t="shared" si="102"/>
        <v>10</v>
      </c>
      <c r="AC111" s="59">
        <f t="shared" si="103"/>
        <v>10</v>
      </c>
      <c r="AD111" s="59">
        <f t="shared" si="104"/>
        <v>0.7</v>
      </c>
      <c r="AE111" s="59">
        <f t="shared" si="105"/>
        <v>7.7</v>
      </c>
      <c r="AF111" s="59">
        <f t="shared" si="106"/>
        <v>0</v>
      </c>
      <c r="AG111" s="59">
        <f>ROUND(IF('Indicator Data'!K114=0,0,IF('Indicator Data'!K114&gt;AG$194,10,IF('Indicator Data'!K114&lt;AG$195,0,10-(AG$194-'Indicator Data'!K114)/(AG$194-AG$195)*10))),1)</f>
        <v>1</v>
      </c>
      <c r="AH111" s="59">
        <f t="shared" si="107"/>
        <v>0.1</v>
      </c>
      <c r="AI111" s="59">
        <f t="shared" si="108"/>
        <v>0.1</v>
      </c>
      <c r="AJ111" s="59">
        <f t="shared" si="109"/>
        <v>8</v>
      </c>
      <c r="AK111" s="59">
        <f t="shared" si="110"/>
        <v>9.5</v>
      </c>
      <c r="AL111" s="59">
        <f t="shared" si="111"/>
        <v>8.9</v>
      </c>
      <c r="AM111" s="59">
        <f t="shared" si="112"/>
        <v>2.2999999999999998</v>
      </c>
      <c r="AN111" s="59">
        <f t="shared" si="113"/>
        <v>0</v>
      </c>
      <c r="AO111" s="61">
        <f t="shared" si="114"/>
        <v>0.1</v>
      </c>
      <c r="AP111" s="193">
        <f t="shared" si="115"/>
        <v>0.1</v>
      </c>
      <c r="AQ111" s="193">
        <f t="shared" si="116"/>
        <v>6.8</v>
      </c>
      <c r="AR111" s="61">
        <f t="shared" si="117"/>
        <v>7</v>
      </c>
      <c r="AS111" s="59">
        <f t="shared" si="118"/>
        <v>0.5</v>
      </c>
      <c r="AT111" s="59">
        <f>IF('Indicator Data'!L114="No data","x",IF('Indicator Data'!BE114&lt;1000,"x",ROUND((IF('Indicator Data'!L114&gt;AT$194,10,IF('Indicator Data'!L114&lt;AT$195,0,10-(AT$194-'Indicator Data'!L114)/(AT$194-AT$195)*10))),1)))</f>
        <v>2</v>
      </c>
      <c r="AU111" s="61">
        <f t="shared" si="119"/>
        <v>1.3</v>
      </c>
      <c r="AV111" s="62">
        <f t="shared" si="120"/>
        <v>3.8</v>
      </c>
      <c r="AW111" s="59">
        <f>ROUND(IF('Indicator Data'!M114=0,0,IF('Indicator Data'!M114&gt;AW$194,10,IF('Indicator Data'!M114&lt;AW$195,0,10-(AW$194-'Indicator Data'!M114)/(AW$194-AW$195)*10))),1)</f>
        <v>0.2</v>
      </c>
      <c r="AX111" s="59">
        <f>ROUND(IF('Indicator Data'!N114=0,0,IF(LOG('Indicator Data'!N114)&gt;LOG(AX$194),10,IF(LOG('Indicator Data'!N114)&lt;LOG(AX$195),0,10-(LOG(AX$194)-LOG('Indicator Data'!N114))/(LOG(AX$194)-LOG(AX$195))*10))),1)</f>
        <v>0</v>
      </c>
      <c r="AY111" s="61">
        <f t="shared" si="121"/>
        <v>0.1</v>
      </c>
      <c r="AZ111" s="59">
        <f>'Indicator Data'!O114</f>
        <v>0</v>
      </c>
      <c r="BA111" s="59">
        <f>'Indicator Data'!P114</f>
        <v>0</v>
      </c>
      <c r="BB111" s="61">
        <f t="shared" si="122"/>
        <v>0</v>
      </c>
      <c r="BC111" s="62">
        <f t="shared" si="123"/>
        <v>0.1</v>
      </c>
      <c r="BD111" s="62">
        <v>3.8</v>
      </c>
      <c r="BE111" s="16"/>
      <c r="BF111" s="108"/>
    </row>
    <row r="112" spans="1:58" s="4" customFormat="1" x14ac:dyDescent="0.25">
      <c r="A112" s="131" t="s">
        <v>207</v>
      </c>
      <c r="B112" s="63" t="s">
        <v>206</v>
      </c>
      <c r="C112" s="59">
        <f>ROUND(IF('Indicator Data'!C115=0,0.1,IF(LOG('Indicator Data'!C115)&gt;C$194,10,IF(LOG('Indicator Data'!C115)&lt;C$195,0,10-(C$194-LOG('Indicator Data'!C115))/(C$194-C$195)*10))),1)</f>
        <v>10</v>
      </c>
      <c r="D112" s="59">
        <f>ROUND(IF('Indicator Data'!D115=0,0.1,IF(LOG('Indicator Data'!D115)&gt;D$194,10,IF(LOG('Indicator Data'!D115)&lt;D$195,0,10-(D$194-LOG('Indicator Data'!D115))/(D$194-D$195)*10))),1)</f>
        <v>10</v>
      </c>
      <c r="E112" s="59">
        <f t="shared" si="93"/>
        <v>10</v>
      </c>
      <c r="F112" s="59">
        <f>ROUND(IF('Indicator Data'!E115="No data",0.1,IF('Indicator Data'!E115=0,0,IF(LOG('Indicator Data'!E115)&gt;F$194,10,IF(LOG('Indicator Data'!E115)&lt;F$195,0,10-(F$194-LOG('Indicator Data'!E115))/(F$194-F$195)*10)))),1)</f>
        <v>9.3000000000000007</v>
      </c>
      <c r="G112" s="59">
        <f>ROUND(IF('Indicator Data'!F115=0,0,IF(LOG('Indicator Data'!F115)&gt;G$194,10,IF(LOG('Indicator Data'!F115)&lt;G$195,0,10-(G$194-LOG('Indicator Data'!F115))/(G$194-G$195)*10))),1)</f>
        <v>7.2</v>
      </c>
      <c r="H112" s="59">
        <f>ROUND(IF('Indicator Data'!G115=0,0,IF(LOG('Indicator Data'!G115)&gt;H$194,10,IF(LOG('Indicator Data'!G115)&lt;H$195,0,10-(H$194-LOG('Indicator Data'!G115))/(H$194-H$195)*10))),1)</f>
        <v>10</v>
      </c>
      <c r="I112" s="59">
        <f>ROUND(IF('Indicator Data'!H115=0,0,IF(LOG('Indicator Data'!H115)&gt;I$194,10,IF(LOG('Indicator Data'!H115)&lt;I$195,0,10-(I$194-LOG('Indicator Data'!H115))/(I$194-I$195)*10))),1)</f>
        <v>10</v>
      </c>
      <c r="J112" s="59">
        <f t="shared" si="94"/>
        <v>10</v>
      </c>
      <c r="K112" s="59">
        <f>ROUND(IF('Indicator Data'!I115=0,0,IF(LOG('Indicator Data'!I115)&gt;K$194,10,IF(LOG('Indicator Data'!I115)&lt;K$195,0,10-(K$194-LOG('Indicator Data'!I115))/(K$194-K$195)*10))),1)</f>
        <v>7.9</v>
      </c>
      <c r="L112" s="59">
        <f t="shared" si="95"/>
        <v>9.1999999999999993</v>
      </c>
      <c r="M112" s="59">
        <f>ROUND(IF('Indicator Data'!J115=0,0,IF(LOG('Indicator Data'!J115)&gt;M$194,10,IF(LOG('Indicator Data'!J115)&lt;M$195,0,10-(M$194-LOG('Indicator Data'!J115))/(M$194-M$195)*10))),1)</f>
        <v>9.6999999999999993</v>
      </c>
      <c r="N112" s="60">
        <f>'Indicator Data'!C115/'Indicator Data'!$BD115</f>
        <v>1.3756141477501817E-3</v>
      </c>
      <c r="O112" s="60">
        <f>'Indicator Data'!D115/'Indicator Data'!$BD115</f>
        <v>2.2384058765341974E-4</v>
      </c>
      <c r="P112" s="60">
        <f>IF(F112=0.1,0,'Indicator Data'!E115/'Indicator Data'!$BD115)</f>
        <v>4.2594490635984453E-3</v>
      </c>
      <c r="Q112" s="60">
        <f>'Indicator Data'!F115/'Indicator Data'!$BD115</f>
        <v>1.6022415126368831E-6</v>
      </c>
      <c r="R112" s="60">
        <f>'Indicator Data'!G115/'Indicator Data'!$BD115</f>
        <v>1.2184121016887461E-2</v>
      </c>
      <c r="S112" s="60">
        <f>'Indicator Data'!H115/'Indicator Data'!$BD115</f>
        <v>4.1016867895317458E-3</v>
      </c>
      <c r="T112" s="60">
        <f>'Indicator Data'!I115/'Indicator Data'!$BD115</f>
        <v>6.8834577881762002E-4</v>
      </c>
      <c r="U112" s="60">
        <f>'Indicator Data'!J115/'Indicator Data'!$BD115</f>
        <v>6.1691282621030661E-4</v>
      </c>
      <c r="V112" s="59">
        <f t="shared" si="96"/>
        <v>6.9</v>
      </c>
      <c r="W112" s="59">
        <f t="shared" si="97"/>
        <v>2.2000000000000002</v>
      </c>
      <c r="X112" s="59">
        <f t="shared" si="98"/>
        <v>5</v>
      </c>
      <c r="Y112" s="59">
        <f t="shared" si="99"/>
        <v>2.8</v>
      </c>
      <c r="Z112" s="59">
        <f t="shared" si="100"/>
        <v>6</v>
      </c>
      <c r="AA112" s="59">
        <f t="shared" si="101"/>
        <v>6.8</v>
      </c>
      <c r="AB112" s="59">
        <f t="shared" si="102"/>
        <v>8.1999999999999993</v>
      </c>
      <c r="AC112" s="59">
        <f t="shared" si="103"/>
        <v>7.6</v>
      </c>
      <c r="AD112" s="59">
        <f t="shared" si="104"/>
        <v>0.7</v>
      </c>
      <c r="AE112" s="59">
        <f t="shared" si="105"/>
        <v>5.0999999999999996</v>
      </c>
      <c r="AF112" s="59">
        <f t="shared" si="106"/>
        <v>0.2</v>
      </c>
      <c r="AG112" s="59">
        <f>ROUND(IF('Indicator Data'!K115=0,0,IF('Indicator Data'!K115&gt;AG$194,10,IF('Indicator Data'!K115&lt;AG$195,0,10-(AG$194-'Indicator Data'!K115)/(AG$194-AG$195)*10))),1)</f>
        <v>6.1</v>
      </c>
      <c r="AH112" s="59">
        <f t="shared" si="107"/>
        <v>8.5</v>
      </c>
      <c r="AI112" s="59">
        <f t="shared" si="108"/>
        <v>6.1</v>
      </c>
      <c r="AJ112" s="59">
        <f t="shared" si="109"/>
        <v>8.4</v>
      </c>
      <c r="AK112" s="59">
        <f t="shared" si="110"/>
        <v>9.1</v>
      </c>
      <c r="AL112" s="59">
        <f t="shared" si="111"/>
        <v>8.8000000000000007</v>
      </c>
      <c r="AM112" s="59">
        <f t="shared" si="112"/>
        <v>4.3</v>
      </c>
      <c r="AN112" s="59">
        <f t="shared" si="113"/>
        <v>7.2</v>
      </c>
      <c r="AO112" s="61">
        <f t="shared" si="114"/>
        <v>8.5</v>
      </c>
      <c r="AP112" s="193">
        <f t="shared" si="115"/>
        <v>7.2</v>
      </c>
      <c r="AQ112" s="193">
        <f t="shared" si="116"/>
        <v>6.6</v>
      </c>
      <c r="AR112" s="61">
        <f t="shared" si="117"/>
        <v>7.7</v>
      </c>
      <c r="AS112" s="59">
        <f t="shared" si="118"/>
        <v>6.7</v>
      </c>
      <c r="AT112" s="59">
        <f>IF('Indicator Data'!L115="No data","x",IF('Indicator Data'!BE115&lt;1000,"x",ROUND((IF('Indicator Data'!L115&gt;AT$194,10,IF('Indicator Data'!L115&lt;AT$195,0,10-(AT$194-'Indicator Data'!L115)/(AT$194-AT$195)*10))),1)))</f>
        <v>1</v>
      </c>
      <c r="AU112" s="61">
        <f t="shared" si="119"/>
        <v>3.9</v>
      </c>
      <c r="AV112" s="62">
        <f t="shared" si="120"/>
        <v>7</v>
      </c>
      <c r="AW112" s="59">
        <f>ROUND(IF('Indicator Data'!M115=0,0,IF('Indicator Data'!M115&gt;AW$194,10,IF('Indicator Data'!M115&lt;AW$195,0,10-(AW$194-'Indicator Data'!M115)/(AW$194-AW$195)*10))),1)</f>
        <v>10</v>
      </c>
      <c r="AX112" s="59">
        <f>ROUND(IF('Indicator Data'!N115=0,0,IF(LOG('Indicator Data'!N115)&gt;LOG(AX$194),10,IF(LOG('Indicator Data'!N115)&lt;LOG(AX$195),0,10-(LOG(AX$194)-LOG('Indicator Data'!N115))/(LOG(AX$194)-LOG(AX$195))*10))),1)</f>
        <v>9.1</v>
      </c>
      <c r="AY112" s="61">
        <f t="shared" si="121"/>
        <v>9.6</v>
      </c>
      <c r="AZ112" s="59">
        <f>'Indicator Data'!O115</f>
        <v>0</v>
      </c>
      <c r="BA112" s="59">
        <f>'Indicator Data'!P115</f>
        <v>5</v>
      </c>
      <c r="BB112" s="61">
        <f t="shared" si="122"/>
        <v>9</v>
      </c>
      <c r="BC112" s="62">
        <f t="shared" si="123"/>
        <v>9</v>
      </c>
      <c r="BD112" s="62">
        <v>4</v>
      </c>
      <c r="BE112" s="16"/>
      <c r="BF112" s="108"/>
    </row>
    <row r="113" spans="1:58" s="4" customFormat="1" x14ac:dyDescent="0.25">
      <c r="A113" s="131" t="s">
        <v>753</v>
      </c>
      <c r="B113" s="63" t="s">
        <v>208</v>
      </c>
      <c r="C113" s="59">
        <f>ROUND(IF('Indicator Data'!C116=0,0.1,IF(LOG('Indicator Data'!C116)&gt;C$194,10,IF(LOG('Indicator Data'!C116)&lt;C$195,0,10-(C$194-LOG('Indicator Data'!C116))/(C$194-C$195)*10))),1)</f>
        <v>1.3</v>
      </c>
      <c r="D113" s="59">
        <f>ROUND(IF('Indicator Data'!D116=0,0.1,IF(LOG('Indicator Data'!D116)&gt;D$194,10,IF(LOG('Indicator Data'!D116)&lt;D$195,0,10-(D$194-LOG('Indicator Data'!D116))/(D$194-D$195)*10))),1)</f>
        <v>0.1</v>
      </c>
      <c r="E113" s="59">
        <f t="shared" si="93"/>
        <v>0.7</v>
      </c>
      <c r="F113" s="59">
        <f>ROUND(IF('Indicator Data'!E116="No data",0.1,IF('Indicator Data'!E116=0,0,IF(LOG('Indicator Data'!E116)&gt;F$194,10,IF(LOG('Indicator Data'!E116)&lt;F$195,0,10-(F$194-LOG('Indicator Data'!E116))/(F$194-F$195)*10)))),1)</f>
        <v>0.1</v>
      </c>
      <c r="G113" s="59">
        <f>ROUND(IF('Indicator Data'!F116=0,0,IF(LOG('Indicator Data'!F116)&gt;G$194,10,IF(LOG('Indicator Data'!F116)&lt;G$195,0,10-(G$194-LOG('Indicator Data'!F116))/(G$194-G$195)*10))),1)</f>
        <v>5.3</v>
      </c>
      <c r="H113" s="59">
        <f>ROUND(IF('Indicator Data'!G116=0,0,IF(LOG('Indicator Data'!G116)&gt;H$194,10,IF(LOG('Indicator Data'!G116)&lt;H$195,0,10-(H$194-LOG('Indicator Data'!G116))/(H$194-H$195)*10))),1)</f>
        <v>2.7</v>
      </c>
      <c r="I113" s="59">
        <f>ROUND(IF('Indicator Data'!H116=0,0,IF(LOG('Indicator Data'!H116)&gt;I$194,10,IF(LOG('Indicator Data'!H116)&lt;I$195,0,10-(I$194-LOG('Indicator Data'!H116))/(I$194-I$195)*10))),1)</f>
        <v>6.1</v>
      </c>
      <c r="J113" s="59">
        <f t="shared" si="94"/>
        <v>4.5999999999999996</v>
      </c>
      <c r="K113" s="59">
        <f>ROUND(IF('Indicator Data'!I116=0,0,IF(LOG('Indicator Data'!I116)&gt;K$194,10,IF(LOG('Indicator Data'!I116)&lt;K$195,0,10-(K$194-LOG('Indicator Data'!I116))/(K$194-K$195)*10))),1)</f>
        <v>2.7</v>
      </c>
      <c r="L113" s="59">
        <f t="shared" si="95"/>
        <v>3.7</v>
      </c>
      <c r="M113" s="59">
        <f>ROUND(IF('Indicator Data'!J116=0,0,IF(LOG('Indicator Data'!J116)&gt;M$194,10,IF(LOG('Indicator Data'!J116)&lt;M$195,0,10-(M$194-LOG('Indicator Data'!J116))/(M$194-M$195)*10))),1)</f>
        <v>6.5</v>
      </c>
      <c r="N113" s="60">
        <f>'Indicator Data'!C116/'Indicator Data'!$BD116</f>
        <v>3.198858399976217E-4</v>
      </c>
      <c r="O113" s="60">
        <f>'Indicator Data'!D116/'Indicator Data'!$BD116</f>
        <v>0</v>
      </c>
      <c r="P113" s="60">
        <f>IF(F113=0.1,0,'Indicator Data'!E116/'Indicator Data'!$BD116)</f>
        <v>0</v>
      </c>
      <c r="Q113" s="60">
        <f>'Indicator Data'!F116/'Indicator Data'!$BD116</f>
        <v>1.4517743358008543E-4</v>
      </c>
      <c r="R113" s="60">
        <f>'Indicator Data'!G116/'Indicator Data'!$BD116</f>
        <v>1.1859846795691253E-2</v>
      </c>
      <c r="S113" s="60">
        <f>'Indicator Data'!H116/'Indicator Data'!$BD116</f>
        <v>1.7699457938183151E-3</v>
      </c>
      <c r="T113" s="60">
        <f>'Indicator Data'!I116/'Indicator Data'!$BD116</f>
        <v>2.1385973778874456E-3</v>
      </c>
      <c r="U113" s="60">
        <f>'Indicator Data'!J116/'Indicator Data'!$BD116</f>
        <v>3.8677646639117637E-2</v>
      </c>
      <c r="V113" s="59">
        <f t="shared" si="96"/>
        <v>1.6</v>
      </c>
      <c r="W113" s="59">
        <f t="shared" si="97"/>
        <v>0</v>
      </c>
      <c r="X113" s="59">
        <f t="shared" si="98"/>
        <v>0.8</v>
      </c>
      <c r="Y113" s="59">
        <f t="shared" si="99"/>
        <v>0.1</v>
      </c>
      <c r="Z113" s="59">
        <f t="shared" si="100"/>
        <v>10</v>
      </c>
      <c r="AA113" s="59">
        <f t="shared" si="101"/>
        <v>6.6</v>
      </c>
      <c r="AB113" s="59">
        <f t="shared" si="102"/>
        <v>3.5</v>
      </c>
      <c r="AC113" s="59">
        <f t="shared" si="103"/>
        <v>5.3</v>
      </c>
      <c r="AD113" s="59">
        <f t="shared" si="104"/>
        <v>2.1</v>
      </c>
      <c r="AE113" s="59">
        <f t="shared" si="105"/>
        <v>3.9</v>
      </c>
      <c r="AF113" s="59">
        <f t="shared" si="106"/>
        <v>10</v>
      </c>
      <c r="AG113" s="59">
        <f>ROUND(IF('Indicator Data'!K116=0,0,IF('Indicator Data'!K116&gt;AG$194,10,IF('Indicator Data'!K116&lt;AG$195,0,10-(AG$194-'Indicator Data'!K116)/(AG$194-AG$195)*10))),1)</f>
        <v>2</v>
      </c>
      <c r="AH113" s="59">
        <f t="shared" si="107"/>
        <v>1.5</v>
      </c>
      <c r="AI113" s="59">
        <f t="shared" si="108"/>
        <v>0.1</v>
      </c>
      <c r="AJ113" s="59">
        <f t="shared" si="109"/>
        <v>4.7</v>
      </c>
      <c r="AK113" s="59">
        <f t="shared" si="110"/>
        <v>4.8</v>
      </c>
      <c r="AL113" s="59">
        <f t="shared" si="111"/>
        <v>4.8</v>
      </c>
      <c r="AM113" s="59">
        <f t="shared" si="112"/>
        <v>2.4</v>
      </c>
      <c r="AN113" s="59">
        <f t="shared" si="113"/>
        <v>8.8000000000000007</v>
      </c>
      <c r="AO113" s="61">
        <f t="shared" si="114"/>
        <v>0.8</v>
      </c>
      <c r="AP113" s="193">
        <f t="shared" si="115"/>
        <v>0.1</v>
      </c>
      <c r="AQ113" s="193">
        <f t="shared" si="116"/>
        <v>8.6</v>
      </c>
      <c r="AR113" s="61">
        <f t="shared" si="117"/>
        <v>3.8</v>
      </c>
      <c r="AS113" s="59">
        <f t="shared" si="118"/>
        <v>5.4</v>
      </c>
      <c r="AT113" s="59" t="str">
        <f>IF('Indicator Data'!L116="No data","x",IF('Indicator Data'!BE116&lt;1000,"x",ROUND((IF('Indicator Data'!L116&gt;AT$194,10,IF('Indicator Data'!L116&lt;AT$195,0,10-(AT$194-'Indicator Data'!L116)/(AT$194-AT$195)*10))),1)))</f>
        <v>x</v>
      </c>
      <c r="AU113" s="61">
        <f t="shared" si="119"/>
        <v>5.4</v>
      </c>
      <c r="AV113" s="62">
        <f t="shared" si="120"/>
        <v>4.5999999999999996</v>
      </c>
      <c r="AW113" s="59">
        <f>ROUND(IF('Indicator Data'!M116=0,0,IF('Indicator Data'!M116&gt;AW$194,10,IF('Indicator Data'!M116&lt;AW$195,0,10-(AW$194-'Indicator Data'!M116)/(AW$194-AW$195)*10))),1)</f>
        <v>0.1</v>
      </c>
      <c r="AX113" s="59">
        <f>ROUND(IF('Indicator Data'!N116=0,0,IF(LOG('Indicator Data'!N116)&gt;LOG(AX$194),10,IF(LOG('Indicator Data'!N116)&lt;LOG(AX$195),0,10-(LOG(AX$194)-LOG('Indicator Data'!N116))/(LOG(AX$194)-LOG(AX$195))*10))),1)</f>
        <v>0.4</v>
      </c>
      <c r="AY113" s="61">
        <f t="shared" si="121"/>
        <v>0.3</v>
      </c>
      <c r="AZ113" s="59">
        <f>'Indicator Data'!O116</f>
        <v>0</v>
      </c>
      <c r="BA113" s="59">
        <f>'Indicator Data'!P116</f>
        <v>0</v>
      </c>
      <c r="BB113" s="61">
        <f t="shared" si="122"/>
        <v>0</v>
      </c>
      <c r="BC113" s="62">
        <f t="shared" si="123"/>
        <v>0.2</v>
      </c>
      <c r="BD113" s="62">
        <v>3.9</v>
      </c>
      <c r="BE113" s="16"/>
      <c r="BF113" s="108"/>
    </row>
    <row r="114" spans="1:58" s="4" customFormat="1" x14ac:dyDescent="0.25">
      <c r="A114" s="131" t="s">
        <v>848</v>
      </c>
      <c r="B114" s="63" t="s">
        <v>209</v>
      </c>
      <c r="C114" s="59">
        <f>ROUND(IF('Indicator Data'!C117=0,0.1,IF(LOG('Indicator Data'!C117)&gt;C$194,10,IF(LOG('Indicator Data'!C117)&lt;C$195,0,10-(C$194-LOG('Indicator Data'!C117))/(C$194-C$195)*10))),1)</f>
        <v>7.1</v>
      </c>
      <c r="D114" s="59">
        <f>ROUND(IF('Indicator Data'!D117=0,0.1,IF(LOG('Indicator Data'!D117)&gt;D$194,10,IF(LOG('Indicator Data'!D117)&lt;D$195,0,10-(D$194-LOG('Indicator Data'!D117))/(D$194-D$195)*10))),1)</f>
        <v>0.1</v>
      </c>
      <c r="E114" s="59">
        <f t="shared" si="93"/>
        <v>4.5</v>
      </c>
      <c r="F114" s="59">
        <f>ROUND(IF('Indicator Data'!E117="No data",0.1,IF('Indicator Data'!E117=0,0,IF(LOG('Indicator Data'!E117)&gt;F$194,10,IF(LOG('Indicator Data'!E117)&lt;F$195,0,10-(F$194-LOG('Indicator Data'!E117))/(F$194-F$195)*10)))),1)</f>
        <v>6.2</v>
      </c>
      <c r="G114" s="59">
        <f>ROUND(IF('Indicator Data'!F117=0,0,IF(LOG('Indicator Data'!F117)&gt;G$194,10,IF(LOG('Indicator Data'!F117)&lt;G$195,0,10-(G$194-LOG('Indicator Data'!F117))/(G$194-G$195)*10))),1)</f>
        <v>0</v>
      </c>
      <c r="H114" s="59">
        <f>ROUND(IF('Indicator Data'!G117=0,0,IF(LOG('Indicator Data'!G117)&gt;H$194,10,IF(LOG('Indicator Data'!G117)&lt;H$195,0,10-(H$194-LOG('Indicator Data'!G117))/(H$194-H$195)*10))),1)</f>
        <v>0</v>
      </c>
      <c r="I114" s="59">
        <f>ROUND(IF('Indicator Data'!H117=0,0,IF(LOG('Indicator Data'!H117)&gt;I$194,10,IF(LOG('Indicator Data'!H117)&lt;I$195,0,10-(I$194-LOG('Indicator Data'!H117))/(I$194-I$195)*10))),1)</f>
        <v>0</v>
      </c>
      <c r="J114" s="59">
        <f t="shared" si="94"/>
        <v>0</v>
      </c>
      <c r="K114" s="59">
        <f>ROUND(IF('Indicator Data'!I117=0,0,IF(LOG('Indicator Data'!I117)&gt;K$194,10,IF(LOG('Indicator Data'!I117)&lt;K$195,0,10-(K$194-LOG('Indicator Data'!I117))/(K$194-K$195)*10))),1)</f>
        <v>0</v>
      </c>
      <c r="L114" s="59">
        <f t="shared" si="95"/>
        <v>0</v>
      </c>
      <c r="M114" s="59">
        <f>ROUND(IF('Indicator Data'!J117=0,0,IF(LOG('Indicator Data'!J117)&gt;M$194,10,IF(LOG('Indicator Data'!J117)&lt;M$195,0,10-(M$194-LOG('Indicator Data'!J117))/(M$194-M$195)*10))),1)</f>
        <v>7</v>
      </c>
      <c r="N114" s="60">
        <f>'Indicator Data'!C117/'Indicator Data'!$BD117</f>
        <v>1.7046839730768155E-3</v>
      </c>
      <c r="O114" s="60">
        <f>'Indicator Data'!D117/'Indicator Data'!$BD117</f>
        <v>0</v>
      </c>
      <c r="P114" s="60">
        <f>IF(F114=0.1,0,'Indicator Data'!E117/'Indicator Data'!$BD117)</f>
        <v>7.408674507021035E-3</v>
      </c>
      <c r="Q114" s="60">
        <f>'Indicator Data'!F117/'Indicator Data'!$BD117</f>
        <v>0</v>
      </c>
      <c r="R114" s="60">
        <f>'Indicator Data'!G117/'Indicator Data'!$BD117</f>
        <v>0</v>
      </c>
      <c r="S114" s="60">
        <f>'Indicator Data'!H117/'Indicator Data'!$BD117</f>
        <v>0</v>
      </c>
      <c r="T114" s="60">
        <f>'Indicator Data'!I117/'Indicator Data'!$BD117</f>
        <v>0</v>
      </c>
      <c r="U114" s="60">
        <f>'Indicator Data'!J117/'Indicator Data'!$BD117</f>
        <v>1.6231932033523363E-3</v>
      </c>
      <c r="V114" s="59">
        <f t="shared" si="96"/>
        <v>8.5</v>
      </c>
      <c r="W114" s="59">
        <f t="shared" si="97"/>
        <v>0</v>
      </c>
      <c r="X114" s="59">
        <f t="shared" si="98"/>
        <v>5.7</v>
      </c>
      <c r="Y114" s="59">
        <f t="shared" si="99"/>
        <v>4.9000000000000004</v>
      </c>
      <c r="Z114" s="59">
        <f t="shared" si="100"/>
        <v>0</v>
      </c>
      <c r="AA114" s="59">
        <f t="shared" si="101"/>
        <v>0</v>
      </c>
      <c r="AB114" s="59">
        <f t="shared" si="102"/>
        <v>0</v>
      </c>
      <c r="AC114" s="59">
        <f t="shared" si="103"/>
        <v>0</v>
      </c>
      <c r="AD114" s="59">
        <f t="shared" si="104"/>
        <v>0</v>
      </c>
      <c r="AE114" s="59">
        <f t="shared" si="105"/>
        <v>0</v>
      </c>
      <c r="AF114" s="59">
        <f t="shared" si="106"/>
        <v>0.5</v>
      </c>
      <c r="AG114" s="59">
        <f>ROUND(IF('Indicator Data'!K117=0,0,IF('Indicator Data'!K117&gt;AG$194,10,IF('Indicator Data'!K117&lt;AG$195,0,10-(AG$194-'Indicator Data'!K117)/(AG$194-AG$195)*10))),1)</f>
        <v>3</v>
      </c>
      <c r="AH114" s="59">
        <f t="shared" si="107"/>
        <v>7.8</v>
      </c>
      <c r="AI114" s="59">
        <f t="shared" si="108"/>
        <v>0.1</v>
      </c>
      <c r="AJ114" s="59">
        <f t="shared" si="109"/>
        <v>0</v>
      </c>
      <c r="AK114" s="59">
        <f t="shared" si="110"/>
        <v>0</v>
      </c>
      <c r="AL114" s="59">
        <f t="shared" si="111"/>
        <v>0</v>
      </c>
      <c r="AM114" s="59">
        <f t="shared" si="112"/>
        <v>0</v>
      </c>
      <c r="AN114" s="59">
        <f t="shared" si="113"/>
        <v>4.5</v>
      </c>
      <c r="AO114" s="61">
        <f t="shared" si="114"/>
        <v>5.0999999999999996</v>
      </c>
      <c r="AP114" s="193">
        <f t="shared" si="115"/>
        <v>5.6</v>
      </c>
      <c r="AQ114" s="193">
        <f t="shared" si="116"/>
        <v>0</v>
      </c>
      <c r="AR114" s="61">
        <f t="shared" si="117"/>
        <v>0</v>
      </c>
      <c r="AS114" s="59">
        <f t="shared" si="118"/>
        <v>3.8</v>
      </c>
      <c r="AT114" s="59">
        <f>IF('Indicator Data'!L117="No data","x",IF('Indicator Data'!BE117&lt;1000,"x",ROUND((IF('Indicator Data'!L117&gt;AT$194,10,IF('Indicator Data'!L117&lt;AT$195,0,10-(AT$194-'Indicator Data'!L117)/(AT$194-AT$195)*10))),1)))</f>
        <v>7.1</v>
      </c>
      <c r="AU114" s="61">
        <f t="shared" si="119"/>
        <v>5.5</v>
      </c>
      <c r="AV114" s="62">
        <f t="shared" si="120"/>
        <v>3.7</v>
      </c>
      <c r="AW114" s="59">
        <f>ROUND(IF('Indicator Data'!M117=0,0,IF('Indicator Data'!M117&gt;AW$194,10,IF('Indicator Data'!M117&lt;AW$195,0,10-(AW$194-'Indicator Data'!M117)/(AW$194-AW$195)*10))),1)</f>
        <v>0.7</v>
      </c>
      <c r="AX114" s="59">
        <f>ROUND(IF('Indicator Data'!N117=0,0,IF(LOG('Indicator Data'!N117)&gt;LOG(AX$194),10,IF(LOG('Indicator Data'!N117)&lt;LOG(AX$195),0,10-(LOG(AX$194)-LOG('Indicator Data'!N117))/(LOG(AX$194)-LOG(AX$195))*10))),1)</f>
        <v>0</v>
      </c>
      <c r="AY114" s="61">
        <f t="shared" si="121"/>
        <v>0.4</v>
      </c>
      <c r="AZ114" s="59">
        <f>'Indicator Data'!O117</f>
        <v>0</v>
      </c>
      <c r="BA114" s="59">
        <f>'Indicator Data'!P117</f>
        <v>0</v>
      </c>
      <c r="BB114" s="61">
        <f t="shared" si="122"/>
        <v>0</v>
      </c>
      <c r="BC114" s="62">
        <f t="shared" si="123"/>
        <v>0.3</v>
      </c>
      <c r="BD114" s="62">
        <v>3</v>
      </c>
      <c r="BE114" s="16"/>
      <c r="BF114" s="108"/>
    </row>
    <row r="115" spans="1:58" s="4" customFormat="1" x14ac:dyDescent="0.25">
      <c r="A115" s="131" t="s">
        <v>211</v>
      </c>
      <c r="B115" s="63" t="s">
        <v>210</v>
      </c>
      <c r="C115" s="59">
        <f>ROUND(IF('Indicator Data'!C118=0,0.1,IF(LOG('Indicator Data'!C118)&gt;C$194,10,IF(LOG('Indicator Data'!C118)&lt;C$195,0,10-(C$194-LOG('Indicator Data'!C118))/(C$194-C$195)*10))),1)</f>
        <v>5.5</v>
      </c>
      <c r="D115" s="59">
        <f>ROUND(IF('Indicator Data'!D118=0,0.1,IF(LOG('Indicator Data'!D118)&gt;D$194,10,IF(LOG('Indicator Data'!D118)&lt;D$195,0,10-(D$194-LOG('Indicator Data'!D118))/(D$194-D$195)*10))),1)</f>
        <v>5</v>
      </c>
      <c r="E115" s="59">
        <f t="shared" si="93"/>
        <v>5.3</v>
      </c>
      <c r="F115" s="59">
        <f>ROUND(IF('Indicator Data'!E118="No data",0.1,IF('Indicator Data'!E118=0,0,IF(LOG('Indicator Data'!E118)&gt;F$194,10,IF(LOG('Indicator Data'!E118)&lt;F$195,0,10-(F$194-LOG('Indicator Data'!E118))/(F$194-F$195)*10)))),1)</f>
        <v>5.3</v>
      </c>
      <c r="G115" s="59">
        <f>ROUND(IF('Indicator Data'!F118=0,0,IF(LOG('Indicator Data'!F118)&gt;G$194,10,IF(LOG('Indicator Data'!F118)&lt;G$195,0,10-(G$194-LOG('Indicator Data'!F118))/(G$194-G$195)*10))),1)</f>
        <v>0</v>
      </c>
      <c r="H115" s="59">
        <f>ROUND(IF('Indicator Data'!G118=0,0,IF(LOG('Indicator Data'!G118)&gt;H$194,10,IF(LOG('Indicator Data'!G118)&lt;H$195,0,10-(H$194-LOG('Indicator Data'!G118))/(H$194-H$195)*10))),1)</f>
        <v>0</v>
      </c>
      <c r="I115" s="59">
        <f>ROUND(IF('Indicator Data'!H118=0,0,IF(LOG('Indicator Data'!H118)&gt;I$194,10,IF(LOG('Indicator Data'!H118)&lt;I$195,0,10-(I$194-LOG('Indicator Data'!H118))/(I$194-I$195)*10))),1)</f>
        <v>0</v>
      </c>
      <c r="J115" s="59">
        <f t="shared" si="94"/>
        <v>0</v>
      </c>
      <c r="K115" s="59">
        <f>ROUND(IF('Indicator Data'!I118=0,0,IF(LOG('Indicator Data'!I118)&gt;K$194,10,IF(LOG('Indicator Data'!I118)&lt;K$195,0,10-(K$194-LOG('Indicator Data'!I118))/(K$194-K$195)*10))),1)</f>
        <v>0</v>
      </c>
      <c r="L115" s="59">
        <f t="shared" si="95"/>
        <v>0</v>
      </c>
      <c r="M115" s="59">
        <f>ROUND(IF('Indicator Data'!J118=0,0,IF(LOG('Indicator Data'!J118)&gt;M$194,10,IF(LOG('Indicator Data'!J118)&lt;M$195,0,10-(M$194-LOG('Indicator Data'!J118))/(M$194-M$195)*10))),1)</f>
        <v>7.8</v>
      </c>
      <c r="N115" s="60">
        <f>'Indicator Data'!C118/'Indicator Data'!$BD118</f>
        <v>6.0298006868841078E-4</v>
      </c>
      <c r="O115" s="60">
        <f>'Indicator Data'!D118/'Indicator Data'!$BD118</f>
        <v>1.1701888016964409E-4</v>
      </c>
      <c r="P115" s="60">
        <f>IF(F115=0.1,0,'Indicator Data'!E118/'Indicator Data'!$BD118)</f>
        <v>5.0694553263802514E-3</v>
      </c>
      <c r="Q115" s="60">
        <f>'Indicator Data'!F118/'Indicator Data'!$BD118</f>
        <v>0</v>
      </c>
      <c r="R115" s="60">
        <f>'Indicator Data'!G118/'Indicator Data'!$BD118</f>
        <v>0</v>
      </c>
      <c r="S115" s="60">
        <f>'Indicator Data'!H118/'Indicator Data'!$BD118</f>
        <v>0</v>
      </c>
      <c r="T115" s="60">
        <f>'Indicator Data'!I118/'Indicator Data'!$BD118</f>
        <v>0</v>
      </c>
      <c r="U115" s="60">
        <f>'Indicator Data'!J118/'Indicator Data'!$BD118</f>
        <v>5.0135136178515796E-3</v>
      </c>
      <c r="V115" s="59">
        <f t="shared" si="96"/>
        <v>3</v>
      </c>
      <c r="W115" s="59">
        <f t="shared" si="97"/>
        <v>1.2</v>
      </c>
      <c r="X115" s="59">
        <f t="shared" si="98"/>
        <v>2.1</v>
      </c>
      <c r="Y115" s="59">
        <f t="shared" si="99"/>
        <v>3.4</v>
      </c>
      <c r="Z115" s="59">
        <f t="shared" si="100"/>
        <v>0</v>
      </c>
      <c r="AA115" s="59">
        <f t="shared" si="101"/>
        <v>0</v>
      </c>
      <c r="AB115" s="59">
        <f t="shared" si="102"/>
        <v>0</v>
      </c>
      <c r="AC115" s="59">
        <f t="shared" si="103"/>
        <v>0</v>
      </c>
      <c r="AD115" s="59">
        <f t="shared" si="104"/>
        <v>0</v>
      </c>
      <c r="AE115" s="59">
        <f t="shared" si="105"/>
        <v>0</v>
      </c>
      <c r="AF115" s="59">
        <f t="shared" si="106"/>
        <v>1.7</v>
      </c>
      <c r="AG115" s="59">
        <f>ROUND(IF('Indicator Data'!K118=0,0,IF('Indicator Data'!K118&gt;AG$194,10,IF('Indicator Data'!K118&lt;AG$195,0,10-(AG$194-'Indicator Data'!K118)/(AG$194-AG$195)*10))),1)</f>
        <v>1</v>
      </c>
      <c r="AH115" s="59">
        <f t="shared" si="107"/>
        <v>4.3</v>
      </c>
      <c r="AI115" s="59">
        <f t="shared" si="108"/>
        <v>3.1</v>
      </c>
      <c r="AJ115" s="59">
        <f t="shared" si="109"/>
        <v>0</v>
      </c>
      <c r="AK115" s="59">
        <f t="shared" si="110"/>
        <v>0</v>
      </c>
      <c r="AL115" s="59">
        <f t="shared" si="111"/>
        <v>0</v>
      </c>
      <c r="AM115" s="59">
        <f t="shared" si="112"/>
        <v>0</v>
      </c>
      <c r="AN115" s="59">
        <f t="shared" si="113"/>
        <v>5.5</v>
      </c>
      <c r="AO115" s="61">
        <f t="shared" si="114"/>
        <v>3.9</v>
      </c>
      <c r="AP115" s="193">
        <f t="shared" si="115"/>
        <v>4.4000000000000004</v>
      </c>
      <c r="AQ115" s="193">
        <f t="shared" si="116"/>
        <v>0</v>
      </c>
      <c r="AR115" s="61">
        <f t="shared" si="117"/>
        <v>0</v>
      </c>
      <c r="AS115" s="59">
        <f t="shared" si="118"/>
        <v>3.3</v>
      </c>
      <c r="AT115" s="59">
        <f>IF('Indicator Data'!L118="No data","x",IF('Indicator Data'!BE118&lt;1000,"x",ROUND((IF('Indicator Data'!L118&gt;AT$194,10,IF('Indicator Data'!L118&lt;AT$195,0,10-(AT$194-'Indicator Data'!L118)/(AT$194-AT$195)*10))),1)))</f>
        <v>8.1</v>
      </c>
      <c r="AU115" s="61">
        <f t="shared" si="119"/>
        <v>5.7</v>
      </c>
      <c r="AV115" s="62">
        <f t="shared" si="120"/>
        <v>3.1</v>
      </c>
      <c r="AW115" s="59">
        <f>ROUND(IF('Indicator Data'!M118=0,0,IF('Indicator Data'!M118&gt;AW$194,10,IF('Indicator Data'!M118&lt;AW$195,0,10-(AW$194-'Indicator Data'!M118)/(AW$194-AW$195)*10))),1)</f>
        <v>1</v>
      </c>
      <c r="AX115" s="59">
        <f>ROUND(IF('Indicator Data'!N118=0,0,IF(LOG('Indicator Data'!N118)&gt;LOG(AX$194),10,IF(LOG('Indicator Data'!N118)&lt;LOG(AX$195),0,10-(LOG(AX$194)-LOG('Indicator Data'!N118))/(LOG(AX$194)-LOG(AX$195))*10))),1)</f>
        <v>1.4</v>
      </c>
      <c r="AY115" s="61">
        <f t="shared" si="121"/>
        <v>1.2</v>
      </c>
      <c r="AZ115" s="59">
        <f>'Indicator Data'!O118</f>
        <v>0</v>
      </c>
      <c r="BA115" s="59">
        <f>'Indicator Data'!P118</f>
        <v>0</v>
      </c>
      <c r="BB115" s="61">
        <f t="shared" si="122"/>
        <v>0</v>
      </c>
      <c r="BC115" s="62">
        <f t="shared" si="123"/>
        <v>0.8</v>
      </c>
      <c r="BD115" s="62">
        <v>2.8</v>
      </c>
      <c r="BE115" s="16"/>
      <c r="BF115" s="108"/>
    </row>
    <row r="116" spans="1:58" s="4" customFormat="1" x14ac:dyDescent="0.25">
      <c r="A116" s="131" t="s">
        <v>213</v>
      </c>
      <c r="B116" s="63" t="s">
        <v>212</v>
      </c>
      <c r="C116" s="59">
        <f>ROUND(IF('Indicator Data'!C119=0,0.1,IF(LOG('Indicator Data'!C119)&gt;C$194,10,IF(LOG('Indicator Data'!C119)&lt;C$195,0,10-(C$194-LOG('Indicator Data'!C119))/(C$194-C$195)*10))),1)</f>
        <v>5</v>
      </c>
      <c r="D116" s="59">
        <f>ROUND(IF('Indicator Data'!D119=0,0.1,IF(LOG('Indicator Data'!D119)&gt;D$194,10,IF(LOG('Indicator Data'!D119)&lt;D$195,0,10-(D$194-LOG('Indicator Data'!D119))/(D$194-D$195)*10))),1)</f>
        <v>0.1</v>
      </c>
      <c r="E116" s="59">
        <f t="shared" si="93"/>
        <v>2.9</v>
      </c>
      <c r="F116" s="59">
        <f>ROUND(IF('Indicator Data'!E119="No data",0.1,IF('Indicator Data'!E119=0,0,IF(LOG('Indicator Data'!E119)&gt;F$194,10,IF(LOG('Indicator Data'!E119)&lt;F$195,0,10-(F$194-LOG('Indicator Data'!E119))/(F$194-F$195)*10)))),1)</f>
        <v>4.0999999999999996</v>
      </c>
      <c r="G116" s="59">
        <f>ROUND(IF('Indicator Data'!F119=0,0,IF(LOG('Indicator Data'!F119)&gt;G$194,10,IF(LOG('Indicator Data'!F119)&lt;G$195,0,10-(G$194-LOG('Indicator Data'!F119))/(G$194-G$195)*10))),1)</f>
        <v>5.6</v>
      </c>
      <c r="H116" s="59">
        <f>ROUND(IF('Indicator Data'!G119=0,0,IF(LOG('Indicator Data'!G119)&gt;H$194,10,IF(LOG('Indicator Data'!G119)&lt;H$195,0,10-(H$194-LOG('Indicator Data'!G119))/(H$194-H$195)*10))),1)</f>
        <v>0</v>
      </c>
      <c r="I116" s="59">
        <f>ROUND(IF('Indicator Data'!H119=0,0,IF(LOG('Indicator Data'!H119)&gt;I$194,10,IF(LOG('Indicator Data'!H119)&lt;I$195,0,10-(I$194-LOG('Indicator Data'!H119))/(I$194-I$195)*10))),1)</f>
        <v>0</v>
      </c>
      <c r="J116" s="59">
        <f t="shared" si="94"/>
        <v>0</v>
      </c>
      <c r="K116" s="59">
        <f>ROUND(IF('Indicator Data'!I119=0,0,IF(LOG('Indicator Data'!I119)&gt;K$194,10,IF(LOG('Indicator Data'!I119)&lt;K$195,0,10-(K$194-LOG('Indicator Data'!I119))/(K$194-K$195)*10))),1)</f>
        <v>0</v>
      </c>
      <c r="L116" s="59">
        <f t="shared" si="95"/>
        <v>0</v>
      </c>
      <c r="M116" s="59">
        <f>ROUND(IF('Indicator Data'!J119=0,0,IF(LOG('Indicator Data'!J119)&gt;M$194,10,IF(LOG('Indicator Data'!J119)&lt;M$195,0,10-(M$194-LOG('Indicator Data'!J119))/(M$194-M$195)*10))),1)</f>
        <v>0</v>
      </c>
      <c r="N116" s="60">
        <f>'Indicator Data'!C119/'Indicator Data'!$BD119</f>
        <v>1.6371416912383491E-3</v>
      </c>
      <c r="O116" s="60">
        <f>'Indicator Data'!D119/'Indicator Data'!$BD119</f>
        <v>0</v>
      </c>
      <c r="P116" s="60">
        <f>IF(F116=0.1,0,'Indicator Data'!E119/'Indicator Data'!$BD119)</f>
        <v>6.9227822609948262E-3</v>
      </c>
      <c r="Q116" s="60">
        <f>'Indicator Data'!F119/'Indicator Data'!$BD119</f>
        <v>3.6477973201899801E-5</v>
      </c>
      <c r="R116" s="60">
        <f>'Indicator Data'!G119/'Indicator Data'!$BD119</f>
        <v>0</v>
      </c>
      <c r="S116" s="60">
        <f>'Indicator Data'!H119/'Indicator Data'!$BD119</f>
        <v>0</v>
      </c>
      <c r="T116" s="60">
        <f>'Indicator Data'!I119/'Indicator Data'!$BD119</f>
        <v>0</v>
      </c>
      <c r="U116" s="60">
        <f>'Indicator Data'!J119/'Indicator Data'!$BD119</f>
        <v>0</v>
      </c>
      <c r="V116" s="59">
        <f t="shared" si="96"/>
        <v>8.1999999999999993</v>
      </c>
      <c r="W116" s="59">
        <f t="shared" si="97"/>
        <v>0</v>
      </c>
      <c r="X116" s="59">
        <f t="shared" si="98"/>
        <v>5.4</v>
      </c>
      <c r="Y116" s="59">
        <f t="shared" si="99"/>
        <v>4.5999999999999996</v>
      </c>
      <c r="Z116" s="59">
        <f t="shared" si="100"/>
        <v>9</v>
      </c>
      <c r="AA116" s="59">
        <f t="shared" si="101"/>
        <v>0</v>
      </c>
      <c r="AB116" s="59">
        <f t="shared" si="102"/>
        <v>0</v>
      </c>
      <c r="AC116" s="59">
        <f t="shared" si="103"/>
        <v>0</v>
      </c>
      <c r="AD116" s="59">
        <f t="shared" si="104"/>
        <v>0</v>
      </c>
      <c r="AE116" s="59">
        <f t="shared" si="105"/>
        <v>0</v>
      </c>
      <c r="AF116" s="59">
        <f t="shared" si="106"/>
        <v>0</v>
      </c>
      <c r="AG116" s="59">
        <f>ROUND(IF('Indicator Data'!K119=0,0,IF('Indicator Data'!K119&gt;AG$194,10,IF('Indicator Data'!K119&lt;AG$195,0,10-(AG$194-'Indicator Data'!K119)/(AG$194-AG$195)*10))),1)</f>
        <v>0</v>
      </c>
      <c r="AH116" s="59">
        <f t="shared" si="107"/>
        <v>6.6</v>
      </c>
      <c r="AI116" s="59">
        <f t="shared" si="108"/>
        <v>0.1</v>
      </c>
      <c r="AJ116" s="59">
        <f t="shared" si="109"/>
        <v>0</v>
      </c>
      <c r="AK116" s="59">
        <f t="shared" si="110"/>
        <v>0</v>
      </c>
      <c r="AL116" s="59">
        <f t="shared" si="111"/>
        <v>0</v>
      </c>
      <c r="AM116" s="59">
        <f t="shared" si="112"/>
        <v>0</v>
      </c>
      <c r="AN116" s="59">
        <f t="shared" si="113"/>
        <v>0</v>
      </c>
      <c r="AO116" s="61">
        <f t="shared" si="114"/>
        <v>4.3</v>
      </c>
      <c r="AP116" s="193">
        <f t="shared" si="115"/>
        <v>4.4000000000000004</v>
      </c>
      <c r="AQ116" s="193">
        <f t="shared" si="116"/>
        <v>7.7</v>
      </c>
      <c r="AR116" s="61">
        <f t="shared" si="117"/>
        <v>0</v>
      </c>
      <c r="AS116" s="59">
        <f t="shared" si="118"/>
        <v>0</v>
      </c>
      <c r="AT116" s="59">
        <f>IF('Indicator Data'!L119="No data","x",IF('Indicator Data'!BE119&lt;1000,"x",ROUND((IF('Indicator Data'!L119&gt;AT$194,10,IF('Indicator Data'!L119&lt;AT$195,0,10-(AT$194-'Indicator Data'!L119)/(AT$194-AT$195)*10))),1)))</f>
        <v>4</v>
      </c>
      <c r="AU116" s="61">
        <f t="shared" si="119"/>
        <v>2</v>
      </c>
      <c r="AV116" s="62">
        <f t="shared" si="120"/>
        <v>4.2</v>
      </c>
      <c r="AW116" s="59">
        <f>ROUND(IF('Indicator Data'!M119=0,0,IF('Indicator Data'!M119&gt;AW$194,10,IF('Indicator Data'!M119&lt;AW$195,0,10-(AW$194-'Indicator Data'!M119)/(AW$194-AW$195)*10))),1)</f>
        <v>0.1</v>
      </c>
      <c r="AX116" s="59">
        <f>ROUND(IF('Indicator Data'!N119=0,0,IF(LOG('Indicator Data'!N119)&gt;LOG(AX$194),10,IF(LOG('Indicator Data'!N119)&lt;LOG(AX$195),0,10-(LOG(AX$194)-LOG('Indicator Data'!N119))/(LOG(AX$194)-LOG(AX$195))*10))),1)</f>
        <v>0</v>
      </c>
      <c r="AY116" s="61">
        <f t="shared" si="121"/>
        <v>0.1</v>
      </c>
      <c r="AZ116" s="59">
        <f>'Indicator Data'!O119</f>
        <v>0</v>
      </c>
      <c r="BA116" s="59">
        <f>'Indicator Data'!P119</f>
        <v>0</v>
      </c>
      <c r="BB116" s="61">
        <f t="shared" si="122"/>
        <v>0</v>
      </c>
      <c r="BC116" s="62">
        <f t="shared" si="123"/>
        <v>0.1</v>
      </c>
      <c r="BD116" s="62">
        <v>2.2999999999999998</v>
      </c>
      <c r="BE116" s="16"/>
      <c r="BF116" s="108"/>
    </row>
    <row r="117" spans="1:58" s="4" customFormat="1" x14ac:dyDescent="0.25">
      <c r="A117" s="131" t="s">
        <v>215</v>
      </c>
      <c r="B117" s="63" t="s">
        <v>214</v>
      </c>
      <c r="C117" s="59">
        <f>ROUND(IF('Indicator Data'!C120=0,0.1,IF(LOG('Indicator Data'!C120)&gt;C$194,10,IF(LOG('Indicator Data'!C120)&lt;C$195,0,10-(C$194-LOG('Indicator Data'!C120))/(C$194-C$195)*10))),1)</f>
        <v>7.8</v>
      </c>
      <c r="D117" s="59">
        <f>ROUND(IF('Indicator Data'!D120=0,0.1,IF(LOG('Indicator Data'!D120)&gt;D$194,10,IF(LOG('Indicator Data'!D120)&lt;D$195,0,10-(D$194-LOG('Indicator Data'!D120))/(D$194-D$195)*10))),1)</f>
        <v>0.1</v>
      </c>
      <c r="E117" s="59">
        <f t="shared" si="93"/>
        <v>5.0999999999999996</v>
      </c>
      <c r="F117" s="59">
        <f>ROUND(IF('Indicator Data'!E120="No data",0.1,IF('Indicator Data'!E120=0,0,IF(LOG('Indicator Data'!E120)&gt;F$194,10,IF(LOG('Indicator Data'!E120)&lt;F$195,0,10-(F$194-LOG('Indicator Data'!E120))/(F$194-F$195)*10)))),1)</f>
        <v>7.8</v>
      </c>
      <c r="G117" s="59">
        <f>ROUND(IF('Indicator Data'!F120=0,0,IF(LOG('Indicator Data'!F120)&gt;G$194,10,IF(LOG('Indicator Data'!F120)&lt;G$195,0,10-(G$194-LOG('Indicator Data'!F120))/(G$194-G$195)*10))),1)</f>
        <v>6.7</v>
      </c>
      <c r="H117" s="59">
        <f>ROUND(IF('Indicator Data'!G120=0,0,IF(LOG('Indicator Data'!G120)&gt;H$194,10,IF(LOG('Indicator Data'!G120)&lt;H$195,0,10-(H$194-LOG('Indicator Data'!G120))/(H$194-H$195)*10))),1)</f>
        <v>0</v>
      </c>
      <c r="I117" s="59">
        <f>ROUND(IF('Indicator Data'!H120=0,0,IF(LOG('Indicator Data'!H120)&gt;I$194,10,IF(LOG('Indicator Data'!H120)&lt;I$195,0,10-(I$194-LOG('Indicator Data'!H120))/(I$194-I$195)*10))),1)</f>
        <v>0</v>
      </c>
      <c r="J117" s="59">
        <f t="shared" si="94"/>
        <v>0</v>
      </c>
      <c r="K117" s="59">
        <f>ROUND(IF('Indicator Data'!I120=0,0,IF(LOG('Indicator Data'!I120)&gt;K$194,10,IF(LOG('Indicator Data'!I120)&lt;K$195,0,10-(K$194-LOG('Indicator Data'!I120))/(K$194-K$195)*10))),1)</f>
        <v>0</v>
      </c>
      <c r="L117" s="59">
        <f t="shared" si="95"/>
        <v>0</v>
      </c>
      <c r="M117" s="59">
        <f>ROUND(IF('Indicator Data'!J120=0,0,IF(LOG('Indicator Data'!J120)&gt;M$194,10,IF(LOG('Indicator Data'!J120)&lt;M$195,0,10-(M$194-LOG('Indicator Data'!J120))/(M$194-M$195)*10))),1)</f>
        <v>7.3</v>
      </c>
      <c r="N117" s="60">
        <f>'Indicator Data'!C120/'Indicator Data'!$BD120</f>
        <v>4.0089831654903732E-4</v>
      </c>
      <c r="O117" s="60">
        <f>'Indicator Data'!D120/'Indicator Data'!$BD120</f>
        <v>0</v>
      </c>
      <c r="P117" s="60">
        <f>IF(F117=0.1,0,'Indicator Data'!E120/'Indicator Data'!$BD120)</f>
        <v>3.9729852190658211E-3</v>
      </c>
      <c r="Q117" s="60">
        <f>'Indicator Data'!F120/'Indicator Data'!$BD120</f>
        <v>3.1721616882138507E-6</v>
      </c>
      <c r="R117" s="60">
        <f>'Indicator Data'!G120/'Indicator Data'!$BD120</f>
        <v>0</v>
      </c>
      <c r="S117" s="60">
        <f>'Indicator Data'!H120/'Indicator Data'!$BD120</f>
        <v>0</v>
      </c>
      <c r="T117" s="60">
        <f>'Indicator Data'!I120/'Indicator Data'!$BD120</f>
        <v>0</v>
      </c>
      <c r="U117" s="60">
        <f>'Indicator Data'!J120/'Indicator Data'!$BD120</f>
        <v>2.4346181726643597E-4</v>
      </c>
      <c r="V117" s="59">
        <f t="shared" si="96"/>
        <v>2</v>
      </c>
      <c r="W117" s="59">
        <f t="shared" si="97"/>
        <v>0</v>
      </c>
      <c r="X117" s="59">
        <f t="shared" si="98"/>
        <v>1</v>
      </c>
      <c r="Y117" s="59">
        <f t="shared" si="99"/>
        <v>2.6</v>
      </c>
      <c r="Z117" s="59">
        <f t="shared" si="100"/>
        <v>6.7</v>
      </c>
      <c r="AA117" s="59">
        <f t="shared" si="101"/>
        <v>0</v>
      </c>
      <c r="AB117" s="59">
        <f t="shared" si="102"/>
        <v>0</v>
      </c>
      <c r="AC117" s="59">
        <f t="shared" si="103"/>
        <v>0</v>
      </c>
      <c r="AD117" s="59">
        <f t="shared" si="104"/>
        <v>0</v>
      </c>
      <c r="AE117" s="59">
        <f t="shared" si="105"/>
        <v>0</v>
      </c>
      <c r="AF117" s="59">
        <f t="shared" si="106"/>
        <v>0.1</v>
      </c>
      <c r="AG117" s="59">
        <f>ROUND(IF('Indicator Data'!K120=0,0,IF('Indicator Data'!K120&gt;AG$194,10,IF('Indicator Data'!K120&lt;AG$195,0,10-(AG$194-'Indicator Data'!K120)/(AG$194-AG$195)*10))),1)</f>
        <v>2</v>
      </c>
      <c r="AH117" s="59">
        <f t="shared" si="107"/>
        <v>4.9000000000000004</v>
      </c>
      <c r="AI117" s="59">
        <f t="shared" si="108"/>
        <v>0.1</v>
      </c>
      <c r="AJ117" s="59">
        <f t="shared" si="109"/>
        <v>0</v>
      </c>
      <c r="AK117" s="59">
        <f t="shared" si="110"/>
        <v>0</v>
      </c>
      <c r="AL117" s="59">
        <f t="shared" si="111"/>
        <v>0</v>
      </c>
      <c r="AM117" s="59">
        <f t="shared" si="112"/>
        <v>0</v>
      </c>
      <c r="AN117" s="59">
        <f t="shared" si="113"/>
        <v>4.5999999999999996</v>
      </c>
      <c r="AO117" s="61">
        <f t="shared" si="114"/>
        <v>3.3</v>
      </c>
      <c r="AP117" s="193">
        <f t="shared" si="115"/>
        <v>5.8</v>
      </c>
      <c r="AQ117" s="193">
        <f t="shared" si="116"/>
        <v>6.7</v>
      </c>
      <c r="AR117" s="61">
        <f t="shared" si="117"/>
        <v>0</v>
      </c>
      <c r="AS117" s="59">
        <f t="shared" si="118"/>
        <v>3.3</v>
      </c>
      <c r="AT117" s="59">
        <f>IF('Indicator Data'!L120="No data","x",IF('Indicator Data'!BE120&lt;1000,"x",ROUND((IF('Indicator Data'!L120&gt;AT$194,10,IF('Indicator Data'!L120&lt;AT$195,0,10-(AT$194-'Indicator Data'!L120)/(AT$194-AT$195)*10))),1)))</f>
        <v>9.1</v>
      </c>
      <c r="AU117" s="61">
        <f t="shared" si="119"/>
        <v>6.2</v>
      </c>
      <c r="AV117" s="62">
        <f t="shared" si="120"/>
        <v>4.8</v>
      </c>
      <c r="AW117" s="59">
        <f>ROUND(IF('Indicator Data'!M120=0,0,IF('Indicator Data'!M120&gt;AW$194,10,IF('Indicator Data'!M120&lt;AW$195,0,10-(AW$194-'Indicator Data'!M120)/(AW$194-AW$195)*10))),1)</f>
        <v>5.3</v>
      </c>
      <c r="AX117" s="59">
        <f>ROUND(IF('Indicator Data'!N120=0,0,IF(LOG('Indicator Data'!N120)&gt;LOG(AX$194),10,IF(LOG('Indicator Data'!N120)&lt;LOG(AX$195),0,10-(LOG(AX$194)-LOG('Indicator Data'!N120))/(LOG(AX$194)-LOG(AX$195))*10))),1)</f>
        <v>7.2</v>
      </c>
      <c r="AY117" s="61">
        <f t="shared" si="121"/>
        <v>6.3</v>
      </c>
      <c r="AZ117" s="59">
        <f>'Indicator Data'!O120</f>
        <v>0</v>
      </c>
      <c r="BA117" s="59">
        <f>'Indicator Data'!P120</f>
        <v>0</v>
      </c>
      <c r="BB117" s="61">
        <f t="shared" si="122"/>
        <v>0</v>
      </c>
      <c r="BC117" s="62">
        <f t="shared" si="123"/>
        <v>4.4000000000000004</v>
      </c>
      <c r="BD117" s="62">
        <v>4.0999999999999996</v>
      </c>
      <c r="BE117" s="16"/>
      <c r="BF117" s="108"/>
    </row>
    <row r="118" spans="1:58" s="4" customFormat="1" x14ac:dyDescent="0.25">
      <c r="A118" s="131" t="s">
        <v>217</v>
      </c>
      <c r="B118" s="63" t="s">
        <v>216</v>
      </c>
      <c r="C118" s="59">
        <f>ROUND(IF('Indicator Data'!C121=0,0.1,IF(LOG('Indicator Data'!C121)&gt;C$194,10,IF(LOG('Indicator Data'!C121)&lt;C$195,0,10-(C$194-LOG('Indicator Data'!C121))/(C$194-C$195)*10))),1)</f>
        <v>7.1</v>
      </c>
      <c r="D118" s="59">
        <f>ROUND(IF('Indicator Data'!D121=0,0.1,IF(LOG('Indicator Data'!D121)&gt;D$194,10,IF(LOG('Indicator Data'!D121)&lt;D$195,0,10-(D$194-LOG('Indicator Data'!D121))/(D$194-D$195)*10))),1)</f>
        <v>0.1</v>
      </c>
      <c r="E118" s="59">
        <f t="shared" si="93"/>
        <v>4.5</v>
      </c>
      <c r="F118" s="59">
        <f>ROUND(IF('Indicator Data'!E121="No data",0.1,IF('Indicator Data'!E121=0,0,IF(LOG('Indicator Data'!E121)&gt;F$194,10,IF(LOG('Indicator Data'!E121)&lt;F$195,0,10-(F$194-LOG('Indicator Data'!E121))/(F$194-F$195)*10)))),1)</f>
        <v>8</v>
      </c>
      <c r="G118" s="59">
        <f>ROUND(IF('Indicator Data'!F121=0,0,IF(LOG('Indicator Data'!F121)&gt;G$194,10,IF(LOG('Indicator Data'!F121)&lt;G$195,0,10-(G$194-LOG('Indicator Data'!F121))/(G$194-G$195)*10))),1)</f>
        <v>6</v>
      </c>
      <c r="H118" s="59">
        <f>ROUND(IF('Indicator Data'!G121=0,0,IF(LOG('Indicator Data'!G121)&gt;H$194,10,IF(LOG('Indicator Data'!G121)&lt;H$195,0,10-(H$194-LOG('Indicator Data'!G121))/(H$194-H$195)*10))),1)</f>
        <v>7.6</v>
      </c>
      <c r="I118" s="59">
        <f>ROUND(IF('Indicator Data'!H121=0,0,IF(LOG('Indicator Data'!H121)&gt;I$194,10,IF(LOG('Indicator Data'!H121)&lt;I$195,0,10-(I$194-LOG('Indicator Data'!H121))/(I$194-I$195)*10))),1)</f>
        <v>8</v>
      </c>
      <c r="J118" s="59">
        <f t="shared" si="94"/>
        <v>7.8</v>
      </c>
      <c r="K118" s="59">
        <f>ROUND(IF('Indicator Data'!I121=0,0,IF(LOG('Indicator Data'!I121)&gt;K$194,10,IF(LOG('Indicator Data'!I121)&lt;K$195,0,10-(K$194-LOG('Indicator Data'!I121))/(K$194-K$195)*10))),1)</f>
        <v>7.1</v>
      </c>
      <c r="L118" s="59">
        <f t="shared" si="95"/>
        <v>7.5</v>
      </c>
      <c r="M118" s="59">
        <f>ROUND(IF('Indicator Data'!J121=0,0,IF(LOG('Indicator Data'!J121)&gt;M$194,10,IF(LOG('Indicator Data'!J121)&lt;M$195,0,10-(M$194-LOG('Indicator Data'!J121))/(M$194-M$195)*10))),1)</f>
        <v>10</v>
      </c>
      <c r="N118" s="60">
        <f>'Indicator Data'!C121/'Indicator Data'!$BD121</f>
        <v>2.6009922632739657E-4</v>
      </c>
      <c r="O118" s="60">
        <f>'Indicator Data'!D121/'Indicator Data'!$BD121</f>
        <v>0</v>
      </c>
      <c r="P118" s="60">
        <f>IF(F118=0.1,0,'Indicator Data'!E121/'Indicator Data'!$BD121)</f>
        <v>5.6317912923189457E-3</v>
      </c>
      <c r="Q118" s="60">
        <f>'Indicator Data'!F121/'Indicator Data'!$BD121</f>
        <v>1.5372971641915355E-6</v>
      </c>
      <c r="R118" s="60">
        <f>'Indicator Data'!G121/'Indicator Data'!$BD121</f>
        <v>3.9438935059949954E-3</v>
      </c>
      <c r="S118" s="60">
        <f>'Indicator Data'!H121/'Indicator Data'!$BD121</f>
        <v>1.5207516286615464E-4</v>
      </c>
      <c r="T118" s="60">
        <f>'Indicator Data'!I121/'Indicator Data'!$BD121</f>
        <v>1.216258297211268E-3</v>
      </c>
      <c r="U118" s="60">
        <f>'Indicator Data'!J121/'Indicator Data'!$BD121</f>
        <v>1.021358189659855E-2</v>
      </c>
      <c r="V118" s="59">
        <f t="shared" si="96"/>
        <v>1.3</v>
      </c>
      <c r="W118" s="59">
        <f t="shared" si="97"/>
        <v>0</v>
      </c>
      <c r="X118" s="59">
        <f t="shared" si="98"/>
        <v>0.7</v>
      </c>
      <c r="Y118" s="59">
        <f t="shared" si="99"/>
        <v>3.8</v>
      </c>
      <c r="Z118" s="59">
        <f t="shared" si="100"/>
        <v>6</v>
      </c>
      <c r="AA118" s="59">
        <f t="shared" si="101"/>
        <v>2.2000000000000002</v>
      </c>
      <c r="AB118" s="59">
        <f t="shared" si="102"/>
        <v>0.3</v>
      </c>
      <c r="AC118" s="59">
        <f t="shared" si="103"/>
        <v>1.3</v>
      </c>
      <c r="AD118" s="59">
        <f t="shared" si="104"/>
        <v>1.2</v>
      </c>
      <c r="AE118" s="59">
        <f t="shared" si="105"/>
        <v>1.3</v>
      </c>
      <c r="AF118" s="59">
        <f t="shared" si="106"/>
        <v>3.4</v>
      </c>
      <c r="AG118" s="59">
        <f>ROUND(IF('Indicator Data'!K121=0,0,IF('Indicator Data'!K121&gt;AG$194,10,IF('Indicator Data'!K121&lt;AG$195,0,10-(AG$194-'Indicator Data'!K121)/(AG$194-AG$195)*10))),1)</f>
        <v>10</v>
      </c>
      <c r="AH118" s="59">
        <f t="shared" si="107"/>
        <v>4.2</v>
      </c>
      <c r="AI118" s="59">
        <f t="shared" si="108"/>
        <v>0.1</v>
      </c>
      <c r="AJ118" s="59">
        <f t="shared" si="109"/>
        <v>4.9000000000000004</v>
      </c>
      <c r="AK118" s="59">
        <f t="shared" si="110"/>
        <v>4.2</v>
      </c>
      <c r="AL118" s="59">
        <f t="shared" si="111"/>
        <v>4.5999999999999996</v>
      </c>
      <c r="AM118" s="59">
        <f t="shared" si="112"/>
        <v>4.2</v>
      </c>
      <c r="AN118" s="59">
        <f t="shared" si="113"/>
        <v>8.1999999999999993</v>
      </c>
      <c r="AO118" s="61">
        <f t="shared" si="114"/>
        <v>2.8</v>
      </c>
      <c r="AP118" s="193">
        <f t="shared" si="115"/>
        <v>6.3</v>
      </c>
      <c r="AQ118" s="193">
        <f t="shared" si="116"/>
        <v>6</v>
      </c>
      <c r="AR118" s="61">
        <f t="shared" si="117"/>
        <v>5.2</v>
      </c>
      <c r="AS118" s="59">
        <f t="shared" si="118"/>
        <v>9.1</v>
      </c>
      <c r="AT118" s="59">
        <f>IF('Indicator Data'!L121="No data","x",IF('Indicator Data'!BE121&lt;1000,"x",ROUND((IF('Indicator Data'!L121&gt;AT$194,10,IF('Indicator Data'!L121&lt;AT$195,0,10-(AT$194-'Indicator Data'!L121)/(AT$194-AT$195)*10))),1)))</f>
        <v>6.1</v>
      </c>
      <c r="AU118" s="61">
        <f t="shared" si="119"/>
        <v>7.6</v>
      </c>
      <c r="AV118" s="62">
        <f t="shared" si="120"/>
        <v>5.8</v>
      </c>
      <c r="AW118" s="59">
        <f>ROUND(IF('Indicator Data'!M121=0,0,IF('Indicator Data'!M121&gt;AW$194,10,IF('Indicator Data'!M121&lt;AW$195,0,10-(AW$194-'Indicator Data'!M121)/(AW$194-AW$195)*10))),1)</f>
        <v>5.8</v>
      </c>
      <c r="AX118" s="59">
        <f>ROUND(IF('Indicator Data'!N121=0,0,IF(LOG('Indicator Data'!N121)&gt;LOG(AX$194),10,IF(LOG('Indicator Data'!N121)&lt;LOG(AX$195),0,10-(LOG(AX$194)-LOG('Indicator Data'!N121))/(LOG(AX$194)-LOG(AX$195))*10))),1)</f>
        <v>6.7</v>
      </c>
      <c r="AY118" s="61">
        <f t="shared" si="121"/>
        <v>6.3</v>
      </c>
      <c r="AZ118" s="59">
        <f>'Indicator Data'!O121</f>
        <v>0</v>
      </c>
      <c r="BA118" s="59">
        <f>'Indicator Data'!P121</f>
        <v>0</v>
      </c>
      <c r="BB118" s="61">
        <f t="shared" si="122"/>
        <v>0</v>
      </c>
      <c r="BC118" s="62">
        <f t="shared" si="123"/>
        <v>4.4000000000000004</v>
      </c>
      <c r="BD118" s="62">
        <v>6.3</v>
      </c>
      <c r="BE118" s="16"/>
      <c r="BF118" s="108"/>
    </row>
    <row r="119" spans="1:58" s="4" customFormat="1" x14ac:dyDescent="0.25">
      <c r="A119" s="131" t="s">
        <v>370</v>
      </c>
      <c r="B119" s="63" t="s">
        <v>218</v>
      </c>
      <c r="C119" s="59">
        <f>ROUND(IF('Indicator Data'!C122=0,0.1,IF(LOG('Indicator Data'!C122)&gt;C$194,10,IF(LOG('Indicator Data'!C122)&lt;C$195,0,10-(C$194-LOG('Indicator Data'!C122))/(C$194-C$195)*10))),1)</f>
        <v>10</v>
      </c>
      <c r="D119" s="59">
        <f>ROUND(IF('Indicator Data'!D122=0,0.1,IF(LOG('Indicator Data'!D122)&gt;D$194,10,IF(LOG('Indicator Data'!D122)&lt;D$195,0,10-(D$194-LOG('Indicator Data'!D122))/(D$194-D$195)*10))),1)</f>
        <v>10</v>
      </c>
      <c r="E119" s="59">
        <f t="shared" si="93"/>
        <v>10</v>
      </c>
      <c r="F119" s="59">
        <f>ROUND(IF('Indicator Data'!E122="No data",0.1,IF('Indicator Data'!E122=0,0,IF(LOG('Indicator Data'!E122)&gt;F$194,10,IF(LOG('Indicator Data'!E122)&lt;F$195,0,10-(F$194-LOG('Indicator Data'!E122))/(F$194-F$195)*10)))),1)</f>
        <v>9.8000000000000007</v>
      </c>
      <c r="G119" s="59">
        <f>ROUND(IF('Indicator Data'!F122=0,0,IF(LOG('Indicator Data'!F122)&gt;G$194,10,IF(LOG('Indicator Data'!F122)&lt;G$195,0,10-(G$194-LOG('Indicator Data'!F122))/(G$194-G$195)*10))),1)</f>
        <v>8.8000000000000007</v>
      </c>
      <c r="H119" s="59">
        <f>ROUND(IF('Indicator Data'!G122=0,0,IF(LOG('Indicator Data'!G122)&gt;H$194,10,IF(LOG('Indicator Data'!G122)&lt;H$195,0,10-(H$194-LOG('Indicator Data'!G122))/(H$194-H$195)*10))),1)</f>
        <v>8.1999999999999993</v>
      </c>
      <c r="I119" s="59">
        <f>ROUND(IF('Indicator Data'!H122=0,0,IF(LOG('Indicator Data'!H122)&gt;I$194,10,IF(LOG('Indicator Data'!H122)&lt;I$195,0,10-(I$194-LOG('Indicator Data'!H122))/(I$194-I$195)*10))),1)</f>
        <v>7.6</v>
      </c>
      <c r="J119" s="59">
        <f t="shared" si="94"/>
        <v>7.9</v>
      </c>
      <c r="K119" s="59">
        <f>ROUND(IF('Indicator Data'!I122=0,0,IF(LOG('Indicator Data'!I122)&gt;K$194,10,IF(LOG('Indicator Data'!I122)&lt;K$195,0,10-(K$194-LOG('Indicator Data'!I122))/(K$194-K$195)*10))),1)</f>
        <v>8</v>
      </c>
      <c r="L119" s="59">
        <f t="shared" si="95"/>
        <v>8</v>
      </c>
      <c r="M119" s="59">
        <f>ROUND(IF('Indicator Data'!J122=0,0,IF(LOG('Indicator Data'!J122)&gt;M$194,10,IF(LOG('Indicator Data'!J122)&lt;M$195,0,10-(M$194-LOG('Indicator Data'!J122))/(M$194-M$195)*10))),1)</f>
        <v>0</v>
      </c>
      <c r="N119" s="60">
        <f>'Indicator Data'!C122/'Indicator Data'!$BD122</f>
        <v>1.9736204204524863E-3</v>
      </c>
      <c r="O119" s="60">
        <f>'Indicator Data'!D122/'Indicator Data'!$BD122</f>
        <v>5.0711335918285957E-4</v>
      </c>
      <c r="P119" s="60">
        <f>IF(F119=0.1,0,'Indicator Data'!E122/'Indicator Data'!$BD122)</f>
        <v>1.5280495809637662E-2</v>
      </c>
      <c r="Q119" s="60">
        <f>'Indicator Data'!F122/'Indicator Data'!$BD122</f>
        <v>3.3603491709086679E-5</v>
      </c>
      <c r="R119" s="60">
        <f>'Indicator Data'!G122/'Indicator Data'!$BD122</f>
        <v>3.6775086254710724E-3</v>
      </c>
      <c r="S119" s="60">
        <f>'Indicator Data'!H122/'Indicator Data'!$BD122</f>
        <v>4.1107674332112838E-5</v>
      </c>
      <c r="T119" s="60">
        <f>'Indicator Data'!I122/'Indicator Data'!$BD122</f>
        <v>1.8706530119676347E-3</v>
      </c>
      <c r="U119" s="60">
        <f>'Indicator Data'!J122/'Indicator Data'!$BD122</f>
        <v>0</v>
      </c>
      <c r="V119" s="59">
        <f t="shared" si="96"/>
        <v>9.9</v>
      </c>
      <c r="W119" s="59">
        <f t="shared" si="97"/>
        <v>5.0999999999999996</v>
      </c>
      <c r="X119" s="59">
        <f t="shared" si="98"/>
        <v>8.4</v>
      </c>
      <c r="Y119" s="59">
        <f t="shared" si="99"/>
        <v>10</v>
      </c>
      <c r="Z119" s="59">
        <f t="shared" si="100"/>
        <v>8.9</v>
      </c>
      <c r="AA119" s="59">
        <f t="shared" si="101"/>
        <v>2</v>
      </c>
      <c r="AB119" s="59">
        <f t="shared" si="102"/>
        <v>0.1</v>
      </c>
      <c r="AC119" s="59">
        <f t="shared" si="103"/>
        <v>1.1000000000000001</v>
      </c>
      <c r="AD119" s="59">
        <f t="shared" si="104"/>
        <v>1.9</v>
      </c>
      <c r="AE119" s="59">
        <f t="shared" si="105"/>
        <v>1.5</v>
      </c>
      <c r="AF119" s="59">
        <f t="shared" si="106"/>
        <v>0</v>
      </c>
      <c r="AG119" s="59">
        <f>ROUND(IF('Indicator Data'!K122=0,0,IF('Indicator Data'!K122&gt;AG$194,10,IF('Indicator Data'!K122&lt;AG$195,0,10-(AG$194-'Indicator Data'!K122)/(AG$194-AG$195)*10))),1)</f>
        <v>0</v>
      </c>
      <c r="AH119" s="59">
        <f t="shared" si="107"/>
        <v>10</v>
      </c>
      <c r="AI119" s="59">
        <f t="shared" si="108"/>
        <v>7.6</v>
      </c>
      <c r="AJ119" s="59">
        <f t="shared" si="109"/>
        <v>5.0999999999999996</v>
      </c>
      <c r="AK119" s="59">
        <f t="shared" si="110"/>
        <v>3.9</v>
      </c>
      <c r="AL119" s="59">
        <f t="shared" si="111"/>
        <v>4.5</v>
      </c>
      <c r="AM119" s="59">
        <f t="shared" si="112"/>
        <v>5</v>
      </c>
      <c r="AN119" s="59">
        <f t="shared" si="113"/>
        <v>0</v>
      </c>
      <c r="AO119" s="61">
        <f t="shared" si="114"/>
        <v>9.4</v>
      </c>
      <c r="AP119" s="193">
        <f t="shared" si="115"/>
        <v>9.9</v>
      </c>
      <c r="AQ119" s="193">
        <f t="shared" si="116"/>
        <v>8.9</v>
      </c>
      <c r="AR119" s="61">
        <f t="shared" si="117"/>
        <v>5.6</v>
      </c>
      <c r="AS119" s="59">
        <f t="shared" si="118"/>
        <v>0</v>
      </c>
      <c r="AT119" s="59">
        <f>IF('Indicator Data'!L122="No data","x",IF('Indicator Data'!BE122&lt;1000,"x",ROUND((IF('Indicator Data'!L122&gt;AT$194,10,IF('Indicator Data'!L122&lt;AT$195,0,10-(AT$194-'Indicator Data'!L122)/(AT$194-AT$195)*10))),1)))</f>
        <v>2</v>
      </c>
      <c r="AU119" s="61">
        <f t="shared" si="119"/>
        <v>1</v>
      </c>
      <c r="AV119" s="62">
        <f t="shared" si="120"/>
        <v>8.1</v>
      </c>
      <c r="AW119" s="59">
        <f>ROUND(IF('Indicator Data'!M122=0,0,IF('Indicator Data'!M122&gt;AW$194,10,IF('Indicator Data'!M122&lt;AW$195,0,10-(AW$194-'Indicator Data'!M122)/(AW$194-AW$195)*10))),1)</f>
        <v>10</v>
      </c>
      <c r="AX119" s="59">
        <f>ROUND(IF('Indicator Data'!N122=0,0,IF(LOG('Indicator Data'!N122)&gt;LOG(AX$194),10,IF(LOG('Indicator Data'!N122)&lt;LOG(AX$195),0,10-(LOG(AX$194)-LOG('Indicator Data'!N122))/(LOG(AX$194)-LOG(AX$195))*10))),1)</f>
        <v>9.1</v>
      </c>
      <c r="AY119" s="61">
        <f t="shared" si="121"/>
        <v>9.6</v>
      </c>
      <c r="AZ119" s="59">
        <f>'Indicator Data'!O122</f>
        <v>0</v>
      </c>
      <c r="BA119" s="59">
        <f>'Indicator Data'!P122</f>
        <v>5</v>
      </c>
      <c r="BB119" s="61">
        <f t="shared" si="122"/>
        <v>9</v>
      </c>
      <c r="BC119" s="62">
        <f t="shared" si="123"/>
        <v>9</v>
      </c>
      <c r="BD119" s="62">
        <v>5.4</v>
      </c>
      <c r="BE119" s="16"/>
      <c r="BF119" s="108"/>
    </row>
    <row r="120" spans="1:58" s="4" customFormat="1" x14ac:dyDescent="0.25">
      <c r="A120" s="131" t="s">
        <v>220</v>
      </c>
      <c r="B120" s="63" t="s">
        <v>219</v>
      </c>
      <c r="C120" s="59">
        <f>ROUND(IF('Indicator Data'!C123=0,0.1,IF(LOG('Indicator Data'!C123)&gt;C$194,10,IF(LOG('Indicator Data'!C123)&lt;C$195,0,10-(C$194-LOG('Indicator Data'!C123))/(C$194-C$195)*10))),1)</f>
        <v>0.1</v>
      </c>
      <c r="D120" s="59">
        <f>ROUND(IF('Indicator Data'!D123=0,0.1,IF(LOG('Indicator Data'!D123)&gt;D$194,10,IF(LOG('Indicator Data'!D123)&lt;D$195,0,10-(D$194-LOG('Indicator Data'!D123))/(D$194-D$195)*10))),1)</f>
        <v>0.1</v>
      </c>
      <c r="E120" s="59">
        <f t="shared" si="93"/>
        <v>0.1</v>
      </c>
      <c r="F120" s="59">
        <f>ROUND(IF('Indicator Data'!E123="No data",0.1,IF('Indicator Data'!E123=0,0,IF(LOG('Indicator Data'!E123)&gt;F$194,10,IF(LOG('Indicator Data'!E123)&lt;F$195,0,10-(F$194-LOG('Indicator Data'!E123))/(F$194-F$195)*10)))),1)</f>
        <v>5.9</v>
      </c>
      <c r="G120" s="59">
        <f>ROUND(IF('Indicator Data'!F123=0,0,IF(LOG('Indicator Data'!F123)&gt;G$194,10,IF(LOG('Indicator Data'!F123)&lt;G$195,0,10-(G$194-LOG('Indicator Data'!F123))/(G$194-G$195)*10))),1)</f>
        <v>0</v>
      </c>
      <c r="H120" s="59">
        <f>ROUND(IF('Indicator Data'!G123=0,0,IF(LOG('Indicator Data'!G123)&gt;H$194,10,IF(LOG('Indicator Data'!G123)&lt;H$195,0,10-(H$194-LOG('Indicator Data'!G123))/(H$194-H$195)*10))),1)</f>
        <v>0</v>
      </c>
      <c r="I120" s="59">
        <f>ROUND(IF('Indicator Data'!H123=0,0,IF(LOG('Indicator Data'!H123)&gt;I$194,10,IF(LOG('Indicator Data'!H123)&lt;I$195,0,10-(I$194-LOG('Indicator Data'!H123))/(I$194-I$195)*10))),1)</f>
        <v>0</v>
      </c>
      <c r="J120" s="59">
        <f t="shared" si="94"/>
        <v>0</v>
      </c>
      <c r="K120" s="59">
        <f>ROUND(IF('Indicator Data'!I123=0,0,IF(LOG('Indicator Data'!I123)&gt;K$194,10,IF(LOG('Indicator Data'!I123)&lt;K$195,0,10-(K$194-LOG('Indicator Data'!I123))/(K$194-K$195)*10))),1)</f>
        <v>0</v>
      </c>
      <c r="L120" s="59">
        <f t="shared" si="95"/>
        <v>0</v>
      </c>
      <c r="M120" s="59">
        <f>ROUND(IF('Indicator Data'!J123=0,0,IF(LOG('Indicator Data'!J123)&gt;M$194,10,IF(LOG('Indicator Data'!J123)&lt;M$195,0,10-(M$194-LOG('Indicator Data'!J123))/(M$194-M$195)*10))),1)</f>
        <v>9.3000000000000007</v>
      </c>
      <c r="N120" s="60">
        <f>'Indicator Data'!C123/'Indicator Data'!$BD123</f>
        <v>0</v>
      </c>
      <c r="O120" s="60">
        <f>'Indicator Data'!D123/'Indicator Data'!$BD123</f>
        <v>0</v>
      </c>
      <c r="P120" s="60">
        <f>IF(F120=0.1,0,'Indicator Data'!E123/'Indicator Data'!$BD123)</f>
        <v>1.10383874227434E-2</v>
      </c>
      <c r="Q120" s="60">
        <f>'Indicator Data'!F123/'Indicator Data'!$BD123</f>
        <v>0</v>
      </c>
      <c r="R120" s="60">
        <f>'Indicator Data'!G123/'Indicator Data'!$BD123</f>
        <v>0</v>
      </c>
      <c r="S120" s="60">
        <f>'Indicator Data'!H123/'Indicator Data'!$BD123</f>
        <v>0</v>
      </c>
      <c r="T120" s="60">
        <f>'Indicator Data'!I123/'Indicator Data'!$BD123</f>
        <v>0</v>
      </c>
      <c r="U120" s="60">
        <f>'Indicator Data'!J123/'Indicator Data'!$BD123</f>
        <v>2.462187610456492E-2</v>
      </c>
      <c r="V120" s="59">
        <f t="shared" si="96"/>
        <v>0</v>
      </c>
      <c r="W120" s="59">
        <f t="shared" si="97"/>
        <v>0</v>
      </c>
      <c r="X120" s="59">
        <f t="shared" si="98"/>
        <v>0</v>
      </c>
      <c r="Y120" s="59">
        <f t="shared" si="99"/>
        <v>7.4</v>
      </c>
      <c r="Z120" s="59">
        <f t="shared" si="100"/>
        <v>0</v>
      </c>
      <c r="AA120" s="59">
        <f t="shared" si="101"/>
        <v>0</v>
      </c>
      <c r="AB120" s="59">
        <f t="shared" si="102"/>
        <v>0</v>
      </c>
      <c r="AC120" s="59">
        <f t="shared" si="103"/>
        <v>0</v>
      </c>
      <c r="AD120" s="59">
        <f t="shared" si="104"/>
        <v>0</v>
      </c>
      <c r="AE120" s="59">
        <f t="shared" si="105"/>
        <v>0</v>
      </c>
      <c r="AF120" s="59">
        <f t="shared" si="106"/>
        <v>8.1999999999999993</v>
      </c>
      <c r="AG120" s="59">
        <f>ROUND(IF('Indicator Data'!K123=0,0,IF('Indicator Data'!K123&gt;AG$194,10,IF('Indicator Data'!K123&lt;AG$195,0,10-(AG$194-'Indicator Data'!K123)/(AG$194-AG$195)*10))),1)</f>
        <v>7.1</v>
      </c>
      <c r="AH120" s="59">
        <f t="shared" si="107"/>
        <v>0.1</v>
      </c>
      <c r="AI120" s="59">
        <f t="shared" si="108"/>
        <v>0.1</v>
      </c>
      <c r="AJ120" s="59">
        <f t="shared" si="109"/>
        <v>0</v>
      </c>
      <c r="AK120" s="59">
        <f t="shared" si="110"/>
        <v>0</v>
      </c>
      <c r="AL120" s="59">
        <f t="shared" si="111"/>
        <v>0</v>
      </c>
      <c r="AM120" s="59">
        <f t="shared" si="112"/>
        <v>0</v>
      </c>
      <c r="AN120" s="59">
        <f t="shared" si="113"/>
        <v>8.8000000000000007</v>
      </c>
      <c r="AO120" s="61">
        <f t="shared" si="114"/>
        <v>0.1</v>
      </c>
      <c r="AP120" s="193">
        <f t="shared" si="115"/>
        <v>6.7</v>
      </c>
      <c r="AQ120" s="193">
        <f t="shared" si="116"/>
        <v>0</v>
      </c>
      <c r="AR120" s="61">
        <f t="shared" si="117"/>
        <v>0</v>
      </c>
      <c r="AS120" s="59">
        <f t="shared" si="118"/>
        <v>8</v>
      </c>
      <c r="AT120" s="59">
        <f>IF('Indicator Data'!L123="No data","x",IF('Indicator Data'!BE123&lt;1000,"x",ROUND((IF('Indicator Data'!L123&gt;AT$194,10,IF('Indicator Data'!L123&lt;AT$195,0,10-(AT$194-'Indicator Data'!L123)/(AT$194-AT$195)*10))),1)))</f>
        <v>9.1</v>
      </c>
      <c r="AU120" s="61">
        <f t="shared" si="119"/>
        <v>8.6</v>
      </c>
      <c r="AV120" s="62">
        <f t="shared" si="120"/>
        <v>4.3</v>
      </c>
      <c r="AW120" s="59">
        <f>ROUND(IF('Indicator Data'!M123=0,0,IF('Indicator Data'!M123&gt;AW$194,10,IF('Indicator Data'!M123&lt;AW$195,0,10-(AW$194-'Indicator Data'!M123)/(AW$194-AW$195)*10))),1)</f>
        <v>0.7</v>
      </c>
      <c r="AX120" s="59">
        <f>ROUND(IF('Indicator Data'!N123=0,0,IF(LOG('Indicator Data'!N123)&gt;LOG(AX$194),10,IF(LOG('Indicator Data'!N123)&lt;LOG(AX$195),0,10-(LOG(AX$194)-LOG('Indicator Data'!N123))/(LOG(AX$194)-LOG(AX$195))*10))),1)</f>
        <v>0</v>
      </c>
      <c r="AY120" s="61">
        <f t="shared" si="121"/>
        <v>0.4</v>
      </c>
      <c r="AZ120" s="59">
        <f>'Indicator Data'!O123</f>
        <v>0</v>
      </c>
      <c r="BA120" s="59">
        <f>'Indicator Data'!P123</f>
        <v>0</v>
      </c>
      <c r="BB120" s="61">
        <f t="shared" si="122"/>
        <v>0</v>
      </c>
      <c r="BC120" s="62">
        <f t="shared" si="123"/>
        <v>0.3</v>
      </c>
      <c r="BD120" s="62">
        <v>5</v>
      </c>
      <c r="BE120" s="16"/>
      <c r="BF120" s="108"/>
    </row>
    <row r="121" spans="1:58" s="4" customFormat="1" x14ac:dyDescent="0.25">
      <c r="A121" s="131" t="s">
        <v>222</v>
      </c>
      <c r="B121" s="63" t="s">
        <v>221</v>
      </c>
      <c r="C121" s="59">
        <f>ROUND(IF('Indicator Data'!C124=0,0.1,IF(LOG('Indicator Data'!C124)&gt;C$194,10,IF(LOG('Indicator Data'!C124)&lt;C$195,0,10-(C$194-LOG('Indicator Data'!C124))/(C$194-C$195)*10))),1)</f>
        <v>0.1</v>
      </c>
      <c r="D121" s="59">
        <f>ROUND(IF('Indicator Data'!D124=0,0.1,IF(LOG('Indicator Data'!D124)&gt;D$194,10,IF(LOG('Indicator Data'!D124)&lt;D$195,0,10-(D$194-LOG('Indicator Data'!D124))/(D$194-D$195)*10))),1)</f>
        <v>0.1</v>
      </c>
      <c r="E121" s="59">
        <f t="shared" si="93"/>
        <v>0.1</v>
      </c>
      <c r="F121" s="59">
        <f>ROUND(IF('Indicator Data'!E124="No data",0.1,IF('Indicator Data'!E124=0,0,IF(LOG('Indicator Data'!E124)&gt;F$194,10,IF(LOG('Indicator Data'!E124)&lt;F$195,0,10-(F$194-LOG('Indicator Data'!E124))/(F$194-F$195)*10)))),1)</f>
        <v>0.1</v>
      </c>
      <c r="G121" s="59">
        <f>ROUND(IF('Indicator Data'!F124=0,0,IF(LOG('Indicator Data'!F124)&gt;G$194,10,IF(LOG('Indicator Data'!F124)&lt;G$195,0,10-(G$194-LOG('Indicator Data'!F124))/(G$194-G$195)*10))),1)</f>
        <v>3.4</v>
      </c>
      <c r="H121" s="59">
        <f>ROUND(IF('Indicator Data'!G124=0,0,IF(LOG('Indicator Data'!G124)&gt;H$194,10,IF(LOG('Indicator Data'!G124)&lt;H$195,0,10-(H$194-LOG('Indicator Data'!G124))/(H$194-H$195)*10))),1)</f>
        <v>0</v>
      </c>
      <c r="I121" s="59">
        <f>ROUND(IF('Indicator Data'!H124=0,0,IF(LOG('Indicator Data'!H124)&gt;I$194,10,IF(LOG('Indicator Data'!H124)&lt;I$195,0,10-(I$194-LOG('Indicator Data'!H124))/(I$194-I$195)*10))),1)</f>
        <v>0</v>
      </c>
      <c r="J121" s="59">
        <f t="shared" si="94"/>
        <v>0</v>
      </c>
      <c r="K121" s="59">
        <f>ROUND(IF('Indicator Data'!I124=0,0,IF(LOG('Indicator Data'!I124)&gt;K$194,10,IF(LOG('Indicator Data'!I124)&lt;K$195,0,10-(K$194-LOG('Indicator Data'!I124))/(K$194-K$195)*10))),1)</f>
        <v>0</v>
      </c>
      <c r="L121" s="59">
        <f t="shared" si="95"/>
        <v>0</v>
      </c>
      <c r="M121" s="59">
        <f>ROUND(IF('Indicator Data'!J124=0,0,IF(LOG('Indicator Data'!J124)&gt;M$194,10,IF(LOG('Indicator Data'!J124)&lt;M$195,0,10-(M$194-LOG('Indicator Data'!J124))/(M$194-M$195)*10))),1)</f>
        <v>0</v>
      </c>
      <c r="N121" s="60">
        <f>'Indicator Data'!C124/'Indicator Data'!$BD124</f>
        <v>0</v>
      </c>
      <c r="O121" s="60">
        <f>'Indicator Data'!D124/'Indicator Data'!$BD124</f>
        <v>0</v>
      </c>
      <c r="P121" s="60">
        <f>IF(F121=0.1,0,'Indicator Data'!E124/'Indicator Data'!$BD124)</f>
        <v>0</v>
      </c>
      <c r="Q121" s="60">
        <f>'Indicator Data'!F124/'Indicator Data'!$BD124</f>
        <v>1.0256915050693966E-4</v>
      </c>
      <c r="R121" s="60">
        <f>'Indicator Data'!G124/'Indicator Data'!$BD124</f>
        <v>0</v>
      </c>
      <c r="S121" s="60">
        <f>'Indicator Data'!H124/'Indicator Data'!$BD124</f>
        <v>0</v>
      </c>
      <c r="T121" s="60">
        <f>'Indicator Data'!I124/'Indicator Data'!$BD124</f>
        <v>0</v>
      </c>
      <c r="U121" s="60">
        <f>'Indicator Data'!J124/'Indicator Data'!$BD124</f>
        <v>0</v>
      </c>
      <c r="V121" s="59">
        <f t="shared" si="96"/>
        <v>0</v>
      </c>
      <c r="W121" s="59">
        <f t="shared" si="97"/>
        <v>0</v>
      </c>
      <c r="X121" s="59">
        <f t="shared" si="98"/>
        <v>0</v>
      </c>
      <c r="Y121" s="59">
        <f t="shared" si="99"/>
        <v>0.1</v>
      </c>
      <c r="Z121" s="59">
        <f t="shared" si="100"/>
        <v>10</v>
      </c>
      <c r="AA121" s="59">
        <f t="shared" si="101"/>
        <v>0</v>
      </c>
      <c r="AB121" s="59">
        <f t="shared" si="102"/>
        <v>0</v>
      </c>
      <c r="AC121" s="59">
        <f t="shared" si="103"/>
        <v>0</v>
      </c>
      <c r="AD121" s="59">
        <f t="shared" si="104"/>
        <v>0</v>
      </c>
      <c r="AE121" s="59">
        <f t="shared" si="105"/>
        <v>0</v>
      </c>
      <c r="AF121" s="59">
        <f t="shared" si="106"/>
        <v>0</v>
      </c>
      <c r="AG121" s="59">
        <f>ROUND(IF('Indicator Data'!K124=0,0,IF('Indicator Data'!K124&gt;AG$194,10,IF('Indicator Data'!K124&lt;AG$195,0,10-(AG$194-'Indicator Data'!K124)/(AG$194-AG$195)*10))),1)</f>
        <v>0</v>
      </c>
      <c r="AH121" s="59">
        <f t="shared" si="107"/>
        <v>0.1</v>
      </c>
      <c r="AI121" s="59">
        <f t="shared" si="108"/>
        <v>0.1</v>
      </c>
      <c r="AJ121" s="59">
        <f t="shared" si="109"/>
        <v>0</v>
      </c>
      <c r="AK121" s="59">
        <f t="shared" si="110"/>
        <v>0</v>
      </c>
      <c r="AL121" s="59">
        <f t="shared" si="111"/>
        <v>0</v>
      </c>
      <c r="AM121" s="59">
        <f t="shared" si="112"/>
        <v>0</v>
      </c>
      <c r="AN121" s="59">
        <f t="shared" si="113"/>
        <v>0</v>
      </c>
      <c r="AO121" s="61">
        <f t="shared" si="114"/>
        <v>0.1</v>
      </c>
      <c r="AP121" s="193">
        <f t="shared" si="115"/>
        <v>0.1</v>
      </c>
      <c r="AQ121" s="193">
        <f t="shared" si="116"/>
        <v>8.1999999999999993</v>
      </c>
      <c r="AR121" s="61">
        <f t="shared" si="117"/>
        <v>0</v>
      </c>
      <c r="AS121" s="59">
        <f t="shared" si="118"/>
        <v>0</v>
      </c>
      <c r="AT121" s="59" t="str">
        <f>IF('Indicator Data'!L124="No data","x",IF('Indicator Data'!BE124&lt;1000,"x",ROUND((IF('Indicator Data'!L124&gt;AT$194,10,IF('Indicator Data'!L124&lt;AT$195,0,10-(AT$194-'Indicator Data'!L124)/(AT$194-AT$195)*10))),1)))</f>
        <v>x</v>
      </c>
      <c r="AU121" s="61">
        <f t="shared" si="119"/>
        <v>0</v>
      </c>
      <c r="AV121" s="62">
        <f t="shared" si="120"/>
        <v>2.6</v>
      </c>
      <c r="AW121" s="59">
        <f>ROUND(IF('Indicator Data'!M124=0,0,IF('Indicator Data'!M124&gt;AW$194,10,IF('Indicator Data'!M124&lt;AW$195,0,10-(AW$194-'Indicator Data'!M124)/(AW$194-AW$195)*10))),1)</f>
        <v>0.1</v>
      </c>
      <c r="AX121" s="59">
        <f>ROUND(IF('Indicator Data'!N124=0,0,IF(LOG('Indicator Data'!N124)&gt;LOG(AX$194),10,IF(LOG('Indicator Data'!N124)&lt;LOG(AX$195),0,10-(LOG(AX$194)-LOG('Indicator Data'!N124))/(LOG(AX$194)-LOG(AX$195))*10))),1)</f>
        <v>0</v>
      </c>
      <c r="AY121" s="61">
        <f t="shared" si="121"/>
        <v>0.1</v>
      </c>
      <c r="AZ121" s="59">
        <f>'Indicator Data'!O124</f>
        <v>0</v>
      </c>
      <c r="BA121" s="59">
        <f>'Indicator Data'!P124</f>
        <v>0</v>
      </c>
      <c r="BB121" s="61">
        <f t="shared" si="122"/>
        <v>0</v>
      </c>
      <c r="BC121" s="62">
        <f t="shared" si="123"/>
        <v>0.1</v>
      </c>
      <c r="BD121" s="62">
        <v>4.5</v>
      </c>
      <c r="BE121" s="16"/>
      <c r="BF121" s="108"/>
    </row>
    <row r="122" spans="1:58" s="4" customFormat="1" x14ac:dyDescent="0.25">
      <c r="A122" s="131" t="s">
        <v>224</v>
      </c>
      <c r="B122" s="63" t="s">
        <v>223</v>
      </c>
      <c r="C122" s="59">
        <f>ROUND(IF('Indicator Data'!C125=0,0.1,IF(LOG('Indicator Data'!C125)&gt;C$194,10,IF(LOG('Indicator Data'!C125)&lt;C$195,0,10-(C$194-LOG('Indicator Data'!C125))/(C$194-C$195)*10))),1)</f>
        <v>9.4</v>
      </c>
      <c r="D122" s="59">
        <f>ROUND(IF('Indicator Data'!D125=0,0.1,IF(LOG('Indicator Data'!D125)&gt;D$194,10,IF(LOG('Indicator Data'!D125)&lt;D$195,0,10-(D$194-LOG('Indicator Data'!D125))/(D$194-D$195)*10))),1)</f>
        <v>10</v>
      </c>
      <c r="E122" s="59">
        <f t="shared" si="93"/>
        <v>9.6999999999999993</v>
      </c>
      <c r="F122" s="59">
        <f>ROUND(IF('Indicator Data'!E125="No data",0.1,IF('Indicator Data'!E125=0,0,IF(LOG('Indicator Data'!E125)&gt;F$194,10,IF(LOG('Indicator Data'!E125)&lt;F$195,0,10-(F$194-LOG('Indicator Data'!E125))/(F$194-F$195)*10)))),1)</f>
        <v>8.1999999999999993</v>
      </c>
      <c r="G122" s="59">
        <f>ROUND(IF('Indicator Data'!F125=0,0,IF(LOG('Indicator Data'!F125)&gt;G$194,10,IF(LOG('Indicator Data'!F125)&lt;G$195,0,10-(G$194-LOG('Indicator Data'!F125))/(G$194-G$195)*10))),1)</f>
        <v>0</v>
      </c>
      <c r="H122" s="59">
        <f>ROUND(IF('Indicator Data'!G125=0,0,IF(LOG('Indicator Data'!G125)&gt;H$194,10,IF(LOG('Indicator Data'!G125)&lt;H$195,0,10-(H$194-LOG('Indicator Data'!G125))/(H$194-H$195)*10))),1)</f>
        <v>1.6</v>
      </c>
      <c r="I122" s="59">
        <f>ROUND(IF('Indicator Data'!H125=0,0,IF(LOG('Indicator Data'!H125)&gt;I$194,10,IF(LOG('Indicator Data'!H125)&lt;I$195,0,10-(I$194-LOG('Indicator Data'!H125))/(I$194-I$195)*10))),1)</f>
        <v>0</v>
      </c>
      <c r="J122" s="59">
        <f t="shared" si="94"/>
        <v>0.8</v>
      </c>
      <c r="K122" s="59">
        <f>ROUND(IF('Indicator Data'!I125=0,0,IF(LOG('Indicator Data'!I125)&gt;K$194,10,IF(LOG('Indicator Data'!I125)&lt;K$195,0,10-(K$194-LOG('Indicator Data'!I125))/(K$194-K$195)*10))),1)</f>
        <v>0</v>
      </c>
      <c r="L122" s="59">
        <f t="shared" si="95"/>
        <v>0.4</v>
      </c>
      <c r="M122" s="59">
        <f>ROUND(IF('Indicator Data'!J125=0,0,IF(LOG('Indicator Data'!J125)&gt;M$194,10,IF(LOG('Indicator Data'!J125)&lt;M$195,0,10-(M$194-LOG('Indicator Data'!J125))/(M$194-M$195)*10))),1)</f>
        <v>8</v>
      </c>
      <c r="N122" s="60">
        <f>'Indicator Data'!C125/'Indicator Data'!$BD125</f>
        <v>2.1363025524789485E-3</v>
      </c>
      <c r="O122" s="60">
        <f>'Indicator Data'!D125/'Indicator Data'!$BD125</f>
        <v>1.453172769607702E-3</v>
      </c>
      <c r="P122" s="60">
        <f>IF(F122=0.1,0,'Indicator Data'!E125/'Indicator Data'!$BD125)</f>
        <v>6.8956276358955486E-3</v>
      </c>
      <c r="Q122" s="60">
        <f>'Indicator Data'!F125/'Indicator Data'!$BD125</f>
        <v>0</v>
      </c>
      <c r="R122" s="60">
        <f>'Indicator Data'!G125/'Indicator Data'!$BD125</f>
        <v>1.5125356627095087E-5</v>
      </c>
      <c r="S122" s="60">
        <f>'Indicator Data'!H125/'Indicator Data'!$BD125</f>
        <v>0</v>
      </c>
      <c r="T122" s="60">
        <f>'Indicator Data'!I125/'Indicator Data'!$BD125</f>
        <v>0</v>
      </c>
      <c r="U122" s="60">
        <f>'Indicator Data'!J125/'Indicator Data'!$BD125</f>
        <v>5.4658406297572167E-4</v>
      </c>
      <c r="V122" s="59">
        <f t="shared" si="96"/>
        <v>10</v>
      </c>
      <c r="W122" s="59">
        <f t="shared" si="97"/>
        <v>10</v>
      </c>
      <c r="X122" s="59">
        <f t="shared" si="98"/>
        <v>10</v>
      </c>
      <c r="Y122" s="59">
        <f t="shared" si="99"/>
        <v>4.5999999999999996</v>
      </c>
      <c r="Z122" s="59">
        <f t="shared" si="100"/>
        <v>0</v>
      </c>
      <c r="AA122" s="59">
        <f t="shared" si="101"/>
        <v>0</v>
      </c>
      <c r="AB122" s="59">
        <f t="shared" si="102"/>
        <v>0</v>
      </c>
      <c r="AC122" s="59">
        <f t="shared" si="103"/>
        <v>0</v>
      </c>
      <c r="AD122" s="59">
        <f t="shared" si="104"/>
        <v>0</v>
      </c>
      <c r="AE122" s="59">
        <f t="shared" si="105"/>
        <v>0</v>
      </c>
      <c r="AF122" s="59">
        <f t="shared" si="106"/>
        <v>0.2</v>
      </c>
      <c r="AG122" s="59">
        <f>ROUND(IF('Indicator Data'!K125=0,0,IF('Indicator Data'!K125&gt;AG$194,10,IF('Indicator Data'!K125&lt;AG$195,0,10-(AG$194-'Indicator Data'!K125)/(AG$194-AG$195)*10))),1)</f>
        <v>2</v>
      </c>
      <c r="AH122" s="59">
        <f t="shared" si="107"/>
        <v>9.6999999999999993</v>
      </c>
      <c r="AI122" s="59">
        <f t="shared" si="108"/>
        <v>10</v>
      </c>
      <c r="AJ122" s="59">
        <f t="shared" si="109"/>
        <v>0.8</v>
      </c>
      <c r="AK122" s="59">
        <f t="shared" si="110"/>
        <v>0</v>
      </c>
      <c r="AL122" s="59">
        <f t="shared" si="111"/>
        <v>0.4</v>
      </c>
      <c r="AM122" s="59">
        <f t="shared" si="112"/>
        <v>0</v>
      </c>
      <c r="AN122" s="59">
        <f t="shared" si="113"/>
        <v>5.3</v>
      </c>
      <c r="AO122" s="61">
        <f t="shared" si="114"/>
        <v>9.9</v>
      </c>
      <c r="AP122" s="193">
        <f t="shared" si="115"/>
        <v>6.8</v>
      </c>
      <c r="AQ122" s="193">
        <f t="shared" si="116"/>
        <v>0</v>
      </c>
      <c r="AR122" s="61">
        <f t="shared" si="117"/>
        <v>0.2</v>
      </c>
      <c r="AS122" s="59">
        <f t="shared" si="118"/>
        <v>3.7</v>
      </c>
      <c r="AT122" s="59">
        <f>IF('Indicator Data'!L125="No data","x",IF('Indicator Data'!BE125&lt;1000,"x",ROUND((IF('Indicator Data'!L125&gt;AT$194,10,IF('Indicator Data'!L125&lt;AT$195,0,10-(AT$194-'Indicator Data'!L125)/(AT$194-AT$195)*10))),1)))</f>
        <v>2</v>
      </c>
      <c r="AU122" s="61">
        <f t="shared" si="119"/>
        <v>2.9</v>
      </c>
      <c r="AV122" s="62">
        <f t="shared" si="120"/>
        <v>5.6</v>
      </c>
      <c r="AW122" s="59">
        <f>ROUND(IF('Indicator Data'!M125=0,0,IF('Indicator Data'!M125&gt;AW$194,10,IF('Indicator Data'!M125&lt;AW$195,0,10-(AW$194-'Indicator Data'!M125)/(AW$194-AW$195)*10))),1)</f>
        <v>7</v>
      </c>
      <c r="AX122" s="59">
        <f>ROUND(IF('Indicator Data'!N125=0,0,IF(LOG('Indicator Data'!N125)&gt;LOG(AX$194),10,IF(LOG('Indicator Data'!N125)&lt;LOG(AX$195),0,10-(LOG(AX$194)-LOG('Indicator Data'!N125))/(LOG(AX$194)-LOG(AX$195))*10))),1)</f>
        <v>6.6</v>
      </c>
      <c r="AY122" s="61">
        <f t="shared" si="121"/>
        <v>6.8</v>
      </c>
      <c r="AZ122" s="59">
        <f>'Indicator Data'!O125</f>
        <v>0</v>
      </c>
      <c r="BA122" s="59">
        <f>'Indicator Data'!P125</f>
        <v>0</v>
      </c>
      <c r="BB122" s="61">
        <f t="shared" si="122"/>
        <v>0</v>
      </c>
      <c r="BC122" s="62">
        <f t="shared" si="123"/>
        <v>4.8</v>
      </c>
      <c r="BD122" s="62">
        <v>5.0999999999999996</v>
      </c>
      <c r="BE122" s="16"/>
      <c r="BF122" s="108"/>
    </row>
    <row r="123" spans="1:58" s="4" customFormat="1" x14ac:dyDescent="0.25">
      <c r="A123" s="131" t="s">
        <v>226</v>
      </c>
      <c r="B123" s="63" t="s">
        <v>225</v>
      </c>
      <c r="C123" s="59">
        <f>ROUND(IF('Indicator Data'!C126=0,0.1,IF(LOG('Indicator Data'!C126)&gt;C$194,10,IF(LOG('Indicator Data'!C126)&lt;C$195,0,10-(C$194-LOG('Indicator Data'!C126))/(C$194-C$195)*10))),1)</f>
        <v>5.3</v>
      </c>
      <c r="D123" s="59">
        <f>ROUND(IF('Indicator Data'!D126=0,0.1,IF(LOG('Indicator Data'!D126)&gt;D$194,10,IF(LOG('Indicator Data'!D126)&lt;D$195,0,10-(D$194-LOG('Indicator Data'!D126))/(D$194-D$195)*10))),1)</f>
        <v>0.1</v>
      </c>
      <c r="E123" s="59">
        <f t="shared" si="93"/>
        <v>3.1</v>
      </c>
      <c r="F123" s="59">
        <f>ROUND(IF('Indicator Data'!E126="No data",0.1,IF('Indicator Data'!E126=0,0,IF(LOG('Indicator Data'!E126)&gt;F$194,10,IF(LOG('Indicator Data'!E126)&lt;F$195,0,10-(F$194-LOG('Indicator Data'!E126))/(F$194-F$195)*10)))),1)</f>
        <v>7.4</v>
      </c>
      <c r="G123" s="59">
        <f>ROUND(IF('Indicator Data'!F126=0,0,IF(LOG('Indicator Data'!F126)&gt;G$194,10,IF(LOG('Indicator Data'!F126)&lt;G$195,0,10-(G$194-LOG('Indicator Data'!F126))/(G$194-G$195)*10))),1)</f>
        <v>0</v>
      </c>
      <c r="H123" s="59">
        <f>ROUND(IF('Indicator Data'!G126=0,0,IF(LOG('Indicator Data'!G126)&gt;H$194,10,IF(LOG('Indicator Data'!G126)&lt;H$195,0,10-(H$194-LOG('Indicator Data'!G126))/(H$194-H$195)*10))),1)</f>
        <v>0</v>
      </c>
      <c r="I123" s="59">
        <f>ROUND(IF('Indicator Data'!H126=0,0,IF(LOG('Indicator Data'!H126)&gt;I$194,10,IF(LOG('Indicator Data'!H126)&lt;I$195,0,10-(I$194-LOG('Indicator Data'!H126))/(I$194-I$195)*10))),1)</f>
        <v>0</v>
      </c>
      <c r="J123" s="59">
        <f t="shared" si="94"/>
        <v>0</v>
      </c>
      <c r="K123" s="59">
        <f>ROUND(IF('Indicator Data'!I126=0,0,IF(LOG('Indicator Data'!I126)&gt;K$194,10,IF(LOG('Indicator Data'!I126)&lt;K$195,0,10-(K$194-LOG('Indicator Data'!I126))/(K$194-K$195)*10))),1)</f>
        <v>0</v>
      </c>
      <c r="L123" s="59">
        <f t="shared" si="95"/>
        <v>0</v>
      </c>
      <c r="M123" s="59">
        <f>ROUND(IF('Indicator Data'!J126=0,0,IF(LOG('Indicator Data'!J126)&gt;M$194,10,IF(LOG('Indicator Data'!J126)&lt;M$195,0,10-(M$194-LOG('Indicator Data'!J126))/(M$194-M$195)*10))),1)</f>
        <v>0</v>
      </c>
      <c r="N123" s="60">
        <f>'Indicator Data'!C126/'Indicator Data'!$BD126</f>
        <v>7.5065345537385841E-5</v>
      </c>
      <c r="O123" s="60">
        <f>'Indicator Data'!D126/'Indicator Data'!$BD126</f>
        <v>0</v>
      </c>
      <c r="P123" s="60">
        <f>IF(F123=0.1,0,'Indicator Data'!E126/'Indicator Data'!$BD126)</f>
        <v>5.2962220273851486E-3</v>
      </c>
      <c r="Q123" s="60">
        <f>'Indicator Data'!F126/'Indicator Data'!$BD126</f>
        <v>0</v>
      </c>
      <c r="R123" s="60">
        <f>'Indicator Data'!G126/'Indicator Data'!$BD126</f>
        <v>0</v>
      </c>
      <c r="S123" s="60">
        <f>'Indicator Data'!H126/'Indicator Data'!$BD126</f>
        <v>0</v>
      </c>
      <c r="T123" s="60">
        <f>'Indicator Data'!I126/'Indicator Data'!$BD126</f>
        <v>0</v>
      </c>
      <c r="U123" s="60">
        <f>'Indicator Data'!J126/'Indicator Data'!$BD126</f>
        <v>0</v>
      </c>
      <c r="V123" s="59">
        <f t="shared" si="96"/>
        <v>0.4</v>
      </c>
      <c r="W123" s="59">
        <f t="shared" si="97"/>
        <v>0</v>
      </c>
      <c r="X123" s="59">
        <f t="shared" si="98"/>
        <v>0.2</v>
      </c>
      <c r="Y123" s="59">
        <f t="shared" si="99"/>
        <v>3.5</v>
      </c>
      <c r="Z123" s="59">
        <f t="shared" si="100"/>
        <v>0</v>
      </c>
      <c r="AA123" s="59">
        <f t="shared" si="101"/>
        <v>0</v>
      </c>
      <c r="AB123" s="59">
        <f t="shared" si="102"/>
        <v>0</v>
      </c>
      <c r="AC123" s="59">
        <f t="shared" si="103"/>
        <v>0</v>
      </c>
      <c r="AD123" s="59">
        <f t="shared" si="104"/>
        <v>0</v>
      </c>
      <c r="AE123" s="59">
        <f t="shared" si="105"/>
        <v>0</v>
      </c>
      <c r="AF123" s="59">
        <f t="shared" si="106"/>
        <v>0</v>
      </c>
      <c r="AG123" s="59">
        <f>ROUND(IF('Indicator Data'!K126=0,0,IF('Indicator Data'!K126&gt;AG$194,10,IF('Indicator Data'!K126&lt;AG$195,0,10-(AG$194-'Indicator Data'!K126)/(AG$194-AG$195)*10))),1)</f>
        <v>0</v>
      </c>
      <c r="AH123" s="59">
        <f t="shared" si="107"/>
        <v>2.9</v>
      </c>
      <c r="AI123" s="59">
        <f t="shared" si="108"/>
        <v>0.1</v>
      </c>
      <c r="AJ123" s="59">
        <f t="shared" si="109"/>
        <v>0</v>
      </c>
      <c r="AK123" s="59">
        <f t="shared" si="110"/>
        <v>0</v>
      </c>
      <c r="AL123" s="59">
        <f t="shared" si="111"/>
        <v>0</v>
      </c>
      <c r="AM123" s="59">
        <f t="shared" si="112"/>
        <v>0</v>
      </c>
      <c r="AN123" s="59">
        <f t="shared" si="113"/>
        <v>0</v>
      </c>
      <c r="AO123" s="61">
        <f t="shared" si="114"/>
        <v>1.8</v>
      </c>
      <c r="AP123" s="193">
        <f t="shared" si="115"/>
        <v>5.8</v>
      </c>
      <c r="AQ123" s="193">
        <f t="shared" si="116"/>
        <v>0</v>
      </c>
      <c r="AR123" s="61">
        <f t="shared" si="117"/>
        <v>0</v>
      </c>
      <c r="AS123" s="59">
        <f t="shared" si="118"/>
        <v>0</v>
      </c>
      <c r="AT123" s="59">
        <f>IF('Indicator Data'!L126="No data","x",IF('Indicator Data'!BE126&lt;1000,"x",ROUND((IF('Indicator Data'!L126&gt;AT$194,10,IF('Indicator Data'!L126&lt;AT$195,0,10-(AT$194-'Indicator Data'!L126)/(AT$194-AT$195)*10))),1)))</f>
        <v>1</v>
      </c>
      <c r="AU123" s="61">
        <f t="shared" si="119"/>
        <v>0.5</v>
      </c>
      <c r="AV123" s="62">
        <f t="shared" si="120"/>
        <v>1.9</v>
      </c>
      <c r="AW123" s="59">
        <f>ROUND(IF('Indicator Data'!M126=0,0,IF('Indicator Data'!M126&gt;AW$194,10,IF('Indicator Data'!M126&lt;AW$195,0,10-(AW$194-'Indicator Data'!M126)/(AW$194-AW$195)*10))),1)</f>
        <v>0</v>
      </c>
      <c r="AX123" s="59">
        <f>ROUND(IF('Indicator Data'!N126=0,0,IF(LOG('Indicator Data'!N126)&gt;LOG(AX$194),10,IF(LOG('Indicator Data'!N126)&lt;LOG(AX$195),0,10-(LOG(AX$194)-LOG('Indicator Data'!N126))/(LOG(AX$194)-LOG(AX$195))*10))),1)</f>
        <v>0</v>
      </c>
      <c r="AY123" s="61">
        <f t="shared" si="121"/>
        <v>0</v>
      </c>
      <c r="AZ123" s="59">
        <f>'Indicator Data'!O126</f>
        <v>0</v>
      </c>
      <c r="BA123" s="59">
        <f>'Indicator Data'!P126</f>
        <v>0</v>
      </c>
      <c r="BB123" s="61">
        <f t="shared" si="122"/>
        <v>0</v>
      </c>
      <c r="BC123" s="62">
        <f t="shared" si="123"/>
        <v>0</v>
      </c>
      <c r="BD123" s="62">
        <v>2</v>
      </c>
      <c r="BE123" s="16"/>
      <c r="BF123" s="108"/>
    </row>
    <row r="124" spans="1:58" s="4" customFormat="1" x14ac:dyDescent="0.25">
      <c r="A124" s="131" t="s">
        <v>228</v>
      </c>
      <c r="B124" s="63" t="s">
        <v>227</v>
      </c>
      <c r="C124" s="59">
        <f>ROUND(IF('Indicator Data'!C127=0,0.1,IF(LOG('Indicator Data'!C127)&gt;C$194,10,IF(LOG('Indicator Data'!C127)&lt;C$195,0,10-(C$194-LOG('Indicator Data'!C127))/(C$194-C$195)*10))),1)</f>
        <v>7.2</v>
      </c>
      <c r="D124" s="59">
        <f>ROUND(IF('Indicator Data'!D127=0,0.1,IF(LOG('Indicator Data'!D127)&gt;D$194,10,IF(LOG('Indicator Data'!D127)&lt;D$195,0,10-(D$194-LOG('Indicator Data'!D127))/(D$194-D$195)*10))),1)</f>
        <v>8.6</v>
      </c>
      <c r="E124" s="59">
        <f t="shared" si="93"/>
        <v>8</v>
      </c>
      <c r="F124" s="59">
        <f>ROUND(IF('Indicator Data'!E127="No data",0.1,IF('Indicator Data'!E127=0,0,IF(LOG('Indicator Data'!E127)&gt;F$194,10,IF(LOG('Indicator Data'!E127)&lt;F$195,0,10-(F$194-LOG('Indicator Data'!E127))/(F$194-F$195)*10)))),1)</f>
        <v>5.3</v>
      </c>
      <c r="G124" s="59">
        <f>ROUND(IF('Indicator Data'!F127=0,0,IF(LOG('Indicator Data'!F127)&gt;G$194,10,IF(LOG('Indicator Data'!F127)&lt;G$195,0,10-(G$194-LOG('Indicator Data'!F127))/(G$194-G$195)*10))),1)</f>
        <v>6.1</v>
      </c>
      <c r="H124" s="59">
        <f>ROUND(IF('Indicator Data'!G127=0,0,IF(LOG('Indicator Data'!G127)&gt;H$194,10,IF(LOG('Indicator Data'!G127)&lt;H$195,0,10-(H$194-LOG('Indicator Data'!G127))/(H$194-H$195)*10))),1)</f>
        <v>4.9000000000000004</v>
      </c>
      <c r="I124" s="59">
        <f>ROUND(IF('Indicator Data'!H127=0,0,IF(LOG('Indicator Data'!H127)&gt;I$194,10,IF(LOG('Indicator Data'!H127)&lt;I$195,0,10-(I$194-LOG('Indicator Data'!H127))/(I$194-I$195)*10))),1)</f>
        <v>0</v>
      </c>
      <c r="J124" s="59">
        <f t="shared" si="94"/>
        <v>2.8</v>
      </c>
      <c r="K124" s="59">
        <f>ROUND(IF('Indicator Data'!I127=0,0,IF(LOG('Indicator Data'!I127)&gt;K$194,10,IF(LOG('Indicator Data'!I127)&lt;K$195,0,10-(K$194-LOG('Indicator Data'!I127))/(K$194-K$195)*10))),1)</f>
        <v>5.7</v>
      </c>
      <c r="L124" s="59">
        <f t="shared" si="95"/>
        <v>4.4000000000000004</v>
      </c>
      <c r="M124" s="59">
        <f>ROUND(IF('Indicator Data'!J127=0,0,IF(LOG('Indicator Data'!J127)&gt;M$194,10,IF(LOG('Indicator Data'!J127)&lt;M$195,0,10-(M$194-LOG('Indicator Data'!J127))/(M$194-M$195)*10))),1)</f>
        <v>0</v>
      </c>
      <c r="N124" s="60">
        <f>'Indicator Data'!C127/'Indicator Data'!$BD127</f>
        <v>1.7613059725731239E-3</v>
      </c>
      <c r="O124" s="60">
        <f>'Indicator Data'!D127/'Indicator Data'!$BD127</f>
        <v>8.3646113339451683E-4</v>
      </c>
      <c r="P124" s="60">
        <f>IF(F124=0.1,0,'Indicator Data'!E127/'Indicator Data'!$BD127)</f>
        <v>2.9030727430977214E-3</v>
      </c>
      <c r="Q124" s="60">
        <f>'Indicator Data'!F127/'Indicator Data'!$BD127</f>
        <v>1.0928438769954737E-5</v>
      </c>
      <c r="R124" s="60">
        <f>'Indicator Data'!G127/'Indicator Data'!$BD127</f>
        <v>2.0294830389799641E-3</v>
      </c>
      <c r="S124" s="60">
        <f>'Indicator Data'!H127/'Indicator Data'!$BD127</f>
        <v>0</v>
      </c>
      <c r="T124" s="60">
        <f>'Indicator Data'!I127/'Indicator Data'!$BD127</f>
        <v>1.5966479289326444E-3</v>
      </c>
      <c r="U124" s="60">
        <f>'Indicator Data'!J127/'Indicator Data'!$BD127</f>
        <v>0</v>
      </c>
      <c r="V124" s="59">
        <f t="shared" si="96"/>
        <v>8.8000000000000007</v>
      </c>
      <c r="W124" s="59">
        <f t="shared" si="97"/>
        <v>8.4</v>
      </c>
      <c r="X124" s="59">
        <f t="shared" si="98"/>
        <v>8.6</v>
      </c>
      <c r="Y124" s="59">
        <f t="shared" si="99"/>
        <v>1.9</v>
      </c>
      <c r="Z124" s="59">
        <f t="shared" si="100"/>
        <v>7.9</v>
      </c>
      <c r="AA124" s="59">
        <f t="shared" si="101"/>
        <v>1.1000000000000001</v>
      </c>
      <c r="AB124" s="59">
        <f t="shared" si="102"/>
        <v>0</v>
      </c>
      <c r="AC124" s="59">
        <f t="shared" si="103"/>
        <v>0.6</v>
      </c>
      <c r="AD124" s="59">
        <f t="shared" si="104"/>
        <v>1.6</v>
      </c>
      <c r="AE124" s="59">
        <f t="shared" si="105"/>
        <v>1.1000000000000001</v>
      </c>
      <c r="AF124" s="59">
        <f t="shared" si="106"/>
        <v>0</v>
      </c>
      <c r="AG124" s="59">
        <f>ROUND(IF('Indicator Data'!K127=0,0,IF('Indicator Data'!K127&gt;AG$194,10,IF('Indicator Data'!K127&lt;AG$195,0,10-(AG$194-'Indicator Data'!K127)/(AG$194-AG$195)*10))),1)</f>
        <v>2</v>
      </c>
      <c r="AH124" s="59">
        <f t="shared" si="107"/>
        <v>8</v>
      </c>
      <c r="AI124" s="59">
        <f t="shared" si="108"/>
        <v>8.5</v>
      </c>
      <c r="AJ124" s="59">
        <f t="shared" si="109"/>
        <v>3</v>
      </c>
      <c r="AK124" s="59">
        <f t="shared" si="110"/>
        <v>0</v>
      </c>
      <c r="AL124" s="59">
        <f t="shared" si="111"/>
        <v>1.6</v>
      </c>
      <c r="AM124" s="59">
        <f t="shared" si="112"/>
        <v>3.7</v>
      </c>
      <c r="AN124" s="59">
        <f t="shared" si="113"/>
        <v>0</v>
      </c>
      <c r="AO124" s="61">
        <f t="shared" si="114"/>
        <v>8.3000000000000007</v>
      </c>
      <c r="AP124" s="193">
        <f t="shared" si="115"/>
        <v>3.8</v>
      </c>
      <c r="AQ124" s="193">
        <f t="shared" si="116"/>
        <v>7.1</v>
      </c>
      <c r="AR124" s="61">
        <f t="shared" si="117"/>
        <v>2.9</v>
      </c>
      <c r="AS124" s="59">
        <f t="shared" si="118"/>
        <v>1</v>
      </c>
      <c r="AT124" s="59">
        <f>IF('Indicator Data'!L127="No data","x",IF('Indicator Data'!BE127&lt;1000,"x",ROUND((IF('Indicator Data'!L127&gt;AT$194,10,IF('Indicator Data'!L127&lt;AT$195,0,10-(AT$194-'Indicator Data'!L127)/(AT$194-AT$195)*10))),1)))</f>
        <v>2</v>
      </c>
      <c r="AU124" s="61">
        <f t="shared" si="119"/>
        <v>1.5</v>
      </c>
      <c r="AV124" s="62">
        <f t="shared" si="120"/>
        <v>5.3</v>
      </c>
      <c r="AW124" s="59">
        <f>ROUND(IF('Indicator Data'!M127=0,0,IF('Indicator Data'!M127&gt;AW$194,10,IF('Indicator Data'!M127&lt;AW$195,0,10-(AW$194-'Indicator Data'!M127)/(AW$194-AW$195)*10))),1)</f>
        <v>0.1</v>
      </c>
      <c r="AX124" s="59">
        <f>ROUND(IF('Indicator Data'!N127=0,0,IF(LOG('Indicator Data'!N127)&gt;LOG(AX$194),10,IF(LOG('Indicator Data'!N127)&lt;LOG(AX$195),0,10-(LOG(AX$194)-LOG('Indicator Data'!N127))/(LOG(AX$194)-LOG(AX$195))*10))),1)</f>
        <v>0</v>
      </c>
      <c r="AY124" s="61">
        <f t="shared" si="121"/>
        <v>0.1</v>
      </c>
      <c r="AZ124" s="59">
        <f>'Indicator Data'!O127</f>
        <v>0</v>
      </c>
      <c r="BA124" s="59">
        <f>'Indicator Data'!P127</f>
        <v>0</v>
      </c>
      <c r="BB124" s="61">
        <f t="shared" si="122"/>
        <v>0</v>
      </c>
      <c r="BC124" s="62">
        <f t="shared" si="123"/>
        <v>0.1</v>
      </c>
      <c r="BD124" s="62">
        <v>2.1</v>
      </c>
      <c r="BE124" s="16"/>
      <c r="BF124" s="108"/>
    </row>
    <row r="125" spans="1:58" s="4" customFormat="1" x14ac:dyDescent="0.25">
      <c r="A125" s="131" t="s">
        <v>230</v>
      </c>
      <c r="B125" s="63" t="s">
        <v>229</v>
      </c>
      <c r="C125" s="59">
        <f>ROUND(IF('Indicator Data'!C128=0,0.1,IF(LOG('Indicator Data'!C128)&gt;C$194,10,IF(LOG('Indicator Data'!C128)&lt;C$195,0,10-(C$194-LOG('Indicator Data'!C128))/(C$194-C$195)*10))),1)</f>
        <v>7.7</v>
      </c>
      <c r="D125" s="59">
        <f>ROUND(IF('Indicator Data'!D128=0,0.1,IF(LOG('Indicator Data'!D128)&gt;D$194,10,IF(LOG('Indicator Data'!D128)&lt;D$195,0,10-(D$194-LOG('Indicator Data'!D128))/(D$194-D$195)*10))),1)</f>
        <v>9.1999999999999993</v>
      </c>
      <c r="E125" s="59">
        <f t="shared" si="93"/>
        <v>8.6</v>
      </c>
      <c r="F125" s="59">
        <f>ROUND(IF('Indicator Data'!E128="No data",0.1,IF('Indicator Data'!E128=0,0,IF(LOG('Indicator Data'!E128)&gt;F$194,10,IF(LOG('Indicator Data'!E128)&lt;F$195,0,10-(F$194-LOG('Indicator Data'!E128))/(F$194-F$195)*10)))),1)</f>
        <v>6.3</v>
      </c>
      <c r="G125" s="59">
        <f>ROUND(IF('Indicator Data'!F128=0,0,IF(LOG('Indicator Data'!F128)&gt;G$194,10,IF(LOG('Indicator Data'!F128)&lt;G$195,0,10-(G$194-LOG('Indicator Data'!F128))/(G$194-G$195)*10))),1)</f>
        <v>7.1</v>
      </c>
      <c r="H125" s="59">
        <f>ROUND(IF('Indicator Data'!G128=0,0,IF(LOG('Indicator Data'!G128)&gt;H$194,10,IF(LOG('Indicator Data'!G128)&lt;H$195,0,10-(H$194-LOG('Indicator Data'!G128))/(H$194-H$195)*10))),1)</f>
        <v>5.7</v>
      </c>
      <c r="I125" s="59">
        <f>ROUND(IF('Indicator Data'!H128=0,0,IF(LOG('Indicator Data'!H128)&gt;I$194,10,IF(LOG('Indicator Data'!H128)&lt;I$195,0,10-(I$194-LOG('Indicator Data'!H128))/(I$194-I$195)*10))),1)</f>
        <v>6.4</v>
      </c>
      <c r="J125" s="59">
        <f t="shared" si="94"/>
        <v>6.1</v>
      </c>
      <c r="K125" s="59">
        <f>ROUND(IF('Indicator Data'!I128=0,0,IF(LOG('Indicator Data'!I128)&gt;K$194,10,IF(LOG('Indicator Data'!I128)&lt;K$195,0,10-(K$194-LOG('Indicator Data'!I128))/(K$194-K$195)*10))),1)</f>
        <v>5.2</v>
      </c>
      <c r="L125" s="59">
        <f t="shared" si="95"/>
        <v>5.7</v>
      </c>
      <c r="M125" s="59">
        <f>ROUND(IF('Indicator Data'!J128=0,0,IF(LOG('Indicator Data'!J128)&gt;M$194,10,IF(LOG('Indicator Data'!J128)&lt;M$195,0,10-(M$194-LOG('Indicator Data'!J128))/(M$194-M$195)*10))),1)</f>
        <v>8.6999999999999993</v>
      </c>
      <c r="N125" s="60">
        <f>'Indicator Data'!C128/'Indicator Data'!$BD128</f>
        <v>1.9639830964332887E-3</v>
      </c>
      <c r="O125" s="60">
        <f>'Indicator Data'!D128/'Indicator Data'!$BD128</f>
        <v>9.4273086531174275E-4</v>
      </c>
      <c r="P125" s="60">
        <f>IF(F125=0.1,0,'Indicator Data'!E128/'Indicator Data'!$BD128)</f>
        <v>5.6390585032926339E-3</v>
      </c>
      <c r="Q125" s="60">
        <f>'Indicator Data'!F128/'Indicator Data'!$BD128</f>
        <v>3.0094040367549303E-5</v>
      </c>
      <c r="R125" s="60">
        <f>'Indicator Data'!G128/'Indicator Data'!$BD128</f>
        <v>3.1337611788101079E-3</v>
      </c>
      <c r="S125" s="60">
        <f>'Indicator Data'!H128/'Indicator Data'!$BD128</f>
        <v>4.8944299624142342E-5</v>
      </c>
      <c r="T125" s="60">
        <f>'Indicator Data'!I128/'Indicator Data'!$BD128</f>
        <v>6.3259533318319285E-4</v>
      </c>
      <c r="U125" s="60">
        <f>'Indicator Data'!J128/'Indicator Data'!$BD128</f>
        <v>5.0682335878457496E-3</v>
      </c>
      <c r="V125" s="59">
        <f t="shared" si="96"/>
        <v>9.8000000000000007</v>
      </c>
      <c r="W125" s="59">
        <f t="shared" si="97"/>
        <v>9.4</v>
      </c>
      <c r="X125" s="59">
        <f t="shared" si="98"/>
        <v>9.6</v>
      </c>
      <c r="Y125" s="59">
        <f t="shared" si="99"/>
        <v>3.8</v>
      </c>
      <c r="Z125" s="59">
        <f t="shared" si="100"/>
        <v>8.8000000000000007</v>
      </c>
      <c r="AA125" s="59">
        <f t="shared" si="101"/>
        <v>1.7</v>
      </c>
      <c r="AB125" s="59">
        <f t="shared" si="102"/>
        <v>0.1</v>
      </c>
      <c r="AC125" s="59">
        <f t="shared" si="103"/>
        <v>0.9</v>
      </c>
      <c r="AD125" s="59">
        <f t="shared" si="104"/>
        <v>0.6</v>
      </c>
      <c r="AE125" s="59">
        <f t="shared" si="105"/>
        <v>0.8</v>
      </c>
      <c r="AF125" s="59">
        <f t="shared" si="106"/>
        <v>1.7</v>
      </c>
      <c r="AG125" s="59">
        <f>ROUND(IF('Indicator Data'!K128=0,0,IF('Indicator Data'!K128&gt;AG$194,10,IF('Indicator Data'!K128&lt;AG$195,0,10-(AG$194-'Indicator Data'!K128)/(AG$194-AG$195)*10))),1)</f>
        <v>5.0999999999999996</v>
      </c>
      <c r="AH125" s="59">
        <f t="shared" si="107"/>
        <v>8.8000000000000007</v>
      </c>
      <c r="AI125" s="59">
        <f t="shared" si="108"/>
        <v>9.3000000000000007</v>
      </c>
      <c r="AJ125" s="59">
        <f t="shared" si="109"/>
        <v>3.7</v>
      </c>
      <c r="AK125" s="59">
        <f t="shared" si="110"/>
        <v>3.3</v>
      </c>
      <c r="AL125" s="59">
        <f t="shared" si="111"/>
        <v>3.5</v>
      </c>
      <c r="AM125" s="59">
        <f t="shared" si="112"/>
        <v>2.9</v>
      </c>
      <c r="AN125" s="59">
        <f t="shared" si="113"/>
        <v>6.3</v>
      </c>
      <c r="AO125" s="61">
        <f t="shared" si="114"/>
        <v>9.1999999999999993</v>
      </c>
      <c r="AP125" s="193">
        <f t="shared" si="115"/>
        <v>5.2</v>
      </c>
      <c r="AQ125" s="193">
        <f t="shared" si="116"/>
        <v>8.1</v>
      </c>
      <c r="AR125" s="61">
        <f t="shared" si="117"/>
        <v>3.6</v>
      </c>
      <c r="AS125" s="59">
        <f t="shared" si="118"/>
        <v>5.7</v>
      </c>
      <c r="AT125" s="59">
        <f>IF('Indicator Data'!L128="No data","x",IF('Indicator Data'!BE128&lt;1000,"x",ROUND((IF('Indicator Data'!L128&gt;AT$194,10,IF('Indicator Data'!L128&lt;AT$195,0,10-(AT$194-'Indicator Data'!L128)/(AT$194-AT$195)*10))),1)))</f>
        <v>2</v>
      </c>
      <c r="AU125" s="61">
        <f t="shared" si="119"/>
        <v>3.9</v>
      </c>
      <c r="AV125" s="62">
        <f t="shared" si="120"/>
        <v>6.6</v>
      </c>
      <c r="AW125" s="59">
        <f>ROUND(IF('Indicator Data'!M128=0,0,IF('Indicator Data'!M128&gt;AW$194,10,IF('Indicator Data'!M128&lt;AW$195,0,10-(AW$194-'Indicator Data'!M128)/(AW$194-AW$195)*10))),1)</f>
        <v>3.2</v>
      </c>
      <c r="AX125" s="59">
        <f>ROUND(IF('Indicator Data'!N128=0,0,IF(LOG('Indicator Data'!N128)&gt;LOG(AX$194),10,IF(LOG('Indicator Data'!N128)&lt;LOG(AX$195),0,10-(LOG(AX$194)-LOG('Indicator Data'!N128))/(LOG(AX$194)-LOG(AX$195))*10))),1)</f>
        <v>3.8</v>
      </c>
      <c r="AY125" s="61">
        <f t="shared" si="121"/>
        <v>3.5</v>
      </c>
      <c r="AZ125" s="59">
        <f>'Indicator Data'!O128</f>
        <v>0</v>
      </c>
      <c r="BA125" s="59">
        <f>'Indicator Data'!P128</f>
        <v>0</v>
      </c>
      <c r="BB125" s="61">
        <f t="shared" si="122"/>
        <v>0</v>
      </c>
      <c r="BC125" s="62">
        <f t="shared" si="123"/>
        <v>2.5</v>
      </c>
      <c r="BD125" s="62">
        <v>4.4000000000000004</v>
      </c>
      <c r="BE125" s="16"/>
      <c r="BF125" s="108"/>
    </row>
    <row r="126" spans="1:58" s="4" customFormat="1" x14ac:dyDescent="0.25">
      <c r="A126" s="131" t="s">
        <v>232</v>
      </c>
      <c r="B126" s="63" t="s">
        <v>231</v>
      </c>
      <c r="C126" s="59">
        <f>ROUND(IF('Indicator Data'!C129=0,0.1,IF(LOG('Indicator Data'!C129)&gt;C$194,10,IF(LOG('Indicator Data'!C129)&lt;C$195,0,10-(C$194-LOG('Indicator Data'!C129))/(C$194-C$195)*10))),1)</f>
        <v>0.1</v>
      </c>
      <c r="D126" s="59">
        <f>ROUND(IF('Indicator Data'!D129=0,0.1,IF(LOG('Indicator Data'!D129)&gt;D$194,10,IF(LOG('Indicator Data'!D129)&lt;D$195,0,10-(D$194-LOG('Indicator Data'!D129))/(D$194-D$195)*10))),1)</f>
        <v>0.1</v>
      </c>
      <c r="E126" s="59">
        <f t="shared" si="93"/>
        <v>0.1</v>
      </c>
      <c r="F126" s="59">
        <f>ROUND(IF('Indicator Data'!E129="No data",0.1,IF('Indicator Data'!E129=0,0,IF(LOG('Indicator Data'!E129)&gt;F$194,10,IF(LOG('Indicator Data'!E129)&lt;F$195,0,10-(F$194-LOG('Indicator Data'!E129))/(F$194-F$195)*10)))),1)</f>
        <v>8.1999999999999993</v>
      </c>
      <c r="G126" s="59">
        <f>ROUND(IF('Indicator Data'!F129=0,0,IF(LOG('Indicator Data'!F129)&gt;G$194,10,IF(LOG('Indicator Data'!F129)&lt;G$195,0,10-(G$194-LOG('Indicator Data'!F129))/(G$194-G$195)*10))),1)</f>
        <v>0</v>
      </c>
      <c r="H126" s="59">
        <f>ROUND(IF('Indicator Data'!G129=0,0,IF(LOG('Indicator Data'!G129)&gt;H$194,10,IF(LOG('Indicator Data'!G129)&lt;H$195,0,10-(H$194-LOG('Indicator Data'!G129))/(H$194-H$195)*10))),1)</f>
        <v>0</v>
      </c>
      <c r="I126" s="59">
        <f>ROUND(IF('Indicator Data'!H129=0,0,IF(LOG('Indicator Data'!H129)&gt;I$194,10,IF(LOG('Indicator Data'!H129)&lt;I$195,0,10-(I$194-LOG('Indicator Data'!H129))/(I$194-I$195)*10))),1)</f>
        <v>0</v>
      </c>
      <c r="J126" s="59">
        <f t="shared" si="94"/>
        <v>0</v>
      </c>
      <c r="K126" s="59">
        <f>ROUND(IF('Indicator Data'!I129=0,0,IF(LOG('Indicator Data'!I129)&gt;K$194,10,IF(LOG('Indicator Data'!I129)&lt;K$195,0,10-(K$194-LOG('Indicator Data'!I129))/(K$194-K$195)*10))),1)</f>
        <v>0</v>
      </c>
      <c r="L126" s="59">
        <f t="shared" si="95"/>
        <v>0</v>
      </c>
      <c r="M126" s="59">
        <f>ROUND(IF('Indicator Data'!J129=0,0,IF(LOG('Indicator Data'!J129)&gt;M$194,10,IF(LOG('Indicator Data'!J129)&lt;M$195,0,10-(M$194-LOG('Indicator Data'!J129))/(M$194-M$195)*10))),1)</f>
        <v>10</v>
      </c>
      <c r="N126" s="60">
        <f>'Indicator Data'!C129/'Indicator Data'!$BD129</f>
        <v>0</v>
      </c>
      <c r="O126" s="60">
        <f>'Indicator Data'!D129/'Indicator Data'!$BD129</f>
        <v>0</v>
      </c>
      <c r="P126" s="60">
        <f>IF(F126=0.1,0,'Indicator Data'!E129/'Indicator Data'!$BD129)</f>
        <v>9.7324474765220961E-3</v>
      </c>
      <c r="Q126" s="60">
        <f>'Indicator Data'!F129/'Indicator Data'!$BD129</f>
        <v>0</v>
      </c>
      <c r="R126" s="60">
        <f>'Indicator Data'!G129/'Indicator Data'!$BD129</f>
        <v>0</v>
      </c>
      <c r="S126" s="60">
        <f>'Indicator Data'!H129/'Indicator Data'!$BD129</f>
        <v>0</v>
      </c>
      <c r="T126" s="60">
        <f>'Indicator Data'!I129/'Indicator Data'!$BD129</f>
        <v>0</v>
      </c>
      <c r="U126" s="60">
        <f>'Indicator Data'!J129/'Indicator Data'!$BD129</f>
        <v>3.466094256498338E-2</v>
      </c>
      <c r="V126" s="59">
        <f t="shared" si="96"/>
        <v>0</v>
      </c>
      <c r="W126" s="59">
        <f t="shared" si="97"/>
        <v>0</v>
      </c>
      <c r="X126" s="59">
        <f t="shared" si="98"/>
        <v>0</v>
      </c>
      <c r="Y126" s="59">
        <f t="shared" si="99"/>
        <v>6.5</v>
      </c>
      <c r="Z126" s="59">
        <f t="shared" si="100"/>
        <v>0</v>
      </c>
      <c r="AA126" s="59">
        <f t="shared" si="101"/>
        <v>0</v>
      </c>
      <c r="AB126" s="59">
        <f t="shared" si="102"/>
        <v>0</v>
      </c>
      <c r="AC126" s="59">
        <f t="shared" si="103"/>
        <v>0</v>
      </c>
      <c r="AD126" s="59">
        <f t="shared" si="104"/>
        <v>0</v>
      </c>
      <c r="AE126" s="59">
        <f t="shared" si="105"/>
        <v>0</v>
      </c>
      <c r="AF126" s="59">
        <f t="shared" si="106"/>
        <v>10</v>
      </c>
      <c r="AG126" s="59">
        <f>ROUND(IF('Indicator Data'!K129=0,0,IF('Indicator Data'!K129&gt;AG$194,10,IF('Indicator Data'!K129&lt;AG$195,0,10-(AG$194-'Indicator Data'!K129)/(AG$194-AG$195)*10))),1)</f>
        <v>8.1</v>
      </c>
      <c r="AH126" s="59">
        <f t="shared" si="107"/>
        <v>0.1</v>
      </c>
      <c r="AI126" s="59">
        <f t="shared" si="108"/>
        <v>0.1</v>
      </c>
      <c r="AJ126" s="59">
        <f t="shared" si="109"/>
        <v>0</v>
      </c>
      <c r="AK126" s="59">
        <f t="shared" si="110"/>
        <v>0</v>
      </c>
      <c r="AL126" s="59">
        <f t="shared" si="111"/>
        <v>0</v>
      </c>
      <c r="AM126" s="59">
        <f t="shared" si="112"/>
        <v>0</v>
      </c>
      <c r="AN126" s="59">
        <f t="shared" si="113"/>
        <v>10</v>
      </c>
      <c r="AO126" s="61">
        <f t="shared" si="114"/>
        <v>0.1</v>
      </c>
      <c r="AP126" s="193">
        <f t="shared" si="115"/>
        <v>7.4</v>
      </c>
      <c r="AQ126" s="193">
        <f t="shared" si="116"/>
        <v>0</v>
      </c>
      <c r="AR126" s="61">
        <f t="shared" si="117"/>
        <v>0</v>
      </c>
      <c r="AS126" s="59">
        <f t="shared" si="118"/>
        <v>9.1</v>
      </c>
      <c r="AT126" s="59">
        <f>IF('Indicator Data'!L129="No data","x",IF('Indicator Data'!BE129&lt;1000,"x",ROUND((IF('Indicator Data'!L129&gt;AT$194,10,IF('Indicator Data'!L129&lt;AT$195,0,10-(AT$194-'Indicator Data'!L129)/(AT$194-AT$195)*10))),1)))</f>
        <v>4</v>
      </c>
      <c r="AU126" s="61">
        <f t="shared" si="119"/>
        <v>6.6</v>
      </c>
      <c r="AV126" s="62">
        <f t="shared" si="120"/>
        <v>3.7</v>
      </c>
      <c r="AW126" s="59">
        <f>ROUND(IF('Indicator Data'!M129=0,0,IF('Indicator Data'!M129&gt;AW$194,10,IF('Indicator Data'!M129&lt;AW$195,0,10-(AW$194-'Indicator Data'!M129)/(AW$194-AW$195)*10))),1)</f>
        <v>10</v>
      </c>
      <c r="AX126" s="59">
        <f>ROUND(IF('Indicator Data'!N129=0,0,IF(LOG('Indicator Data'!N129)&gt;LOG(AX$194),10,IF(LOG('Indicator Data'!N129)&lt;LOG(AX$195),0,10-(LOG(AX$194)-LOG('Indicator Data'!N129))/(LOG(AX$194)-LOG(AX$195))*10))),1)</f>
        <v>9.9</v>
      </c>
      <c r="AY126" s="61">
        <f t="shared" si="121"/>
        <v>10</v>
      </c>
      <c r="AZ126" s="59">
        <f>'Indicator Data'!O129</f>
        <v>4</v>
      </c>
      <c r="BA126" s="59">
        <f>'Indicator Data'!P129</f>
        <v>0</v>
      </c>
      <c r="BB126" s="61">
        <f t="shared" si="122"/>
        <v>8</v>
      </c>
      <c r="BC126" s="62">
        <f t="shared" si="123"/>
        <v>8</v>
      </c>
      <c r="BD126" s="62">
        <v>7</v>
      </c>
      <c r="BE126" s="16"/>
      <c r="BF126" s="108"/>
    </row>
    <row r="127" spans="1:58" s="4" customFormat="1" x14ac:dyDescent="0.25">
      <c r="A127" s="131" t="s">
        <v>234</v>
      </c>
      <c r="B127" s="63" t="s">
        <v>233</v>
      </c>
      <c r="C127" s="59">
        <f>ROUND(IF('Indicator Data'!C130=0,0.1,IF(LOG('Indicator Data'!C130)&gt;C$194,10,IF(LOG('Indicator Data'!C130)&lt;C$195,0,10-(C$194-LOG('Indicator Data'!C130))/(C$194-C$195)*10))),1)</f>
        <v>0.1</v>
      </c>
      <c r="D127" s="59">
        <f>ROUND(IF('Indicator Data'!D130=0,0.1,IF(LOG('Indicator Data'!D130)&gt;D$194,10,IF(LOG('Indicator Data'!D130)&lt;D$195,0,10-(D$194-LOG('Indicator Data'!D130))/(D$194-D$195)*10))),1)</f>
        <v>0.1</v>
      </c>
      <c r="E127" s="59">
        <f t="shared" si="93"/>
        <v>0.1</v>
      </c>
      <c r="F127" s="59">
        <f>ROUND(IF('Indicator Data'!E130="No data",0.1,IF('Indicator Data'!E130=0,0,IF(LOG('Indicator Data'!E130)&gt;F$194,10,IF(LOG('Indicator Data'!E130)&lt;F$195,0,10-(F$194-LOG('Indicator Data'!E130))/(F$194-F$195)*10)))),1)</f>
        <v>9.9</v>
      </c>
      <c r="G127" s="59">
        <f>ROUND(IF('Indicator Data'!F130=0,0,IF(LOG('Indicator Data'!F130)&gt;G$194,10,IF(LOG('Indicator Data'!F130)&lt;G$195,0,10-(G$194-LOG('Indicator Data'!F130))/(G$194-G$195)*10))),1)</f>
        <v>0</v>
      </c>
      <c r="H127" s="59">
        <f>ROUND(IF('Indicator Data'!G130=0,0,IF(LOG('Indicator Data'!G130)&gt;H$194,10,IF(LOG('Indicator Data'!G130)&lt;H$195,0,10-(H$194-LOG('Indicator Data'!G130))/(H$194-H$195)*10))),1)</f>
        <v>0</v>
      </c>
      <c r="I127" s="59">
        <f>ROUND(IF('Indicator Data'!H130=0,0,IF(LOG('Indicator Data'!H130)&gt;I$194,10,IF(LOG('Indicator Data'!H130)&lt;I$195,0,10-(I$194-LOG('Indicator Data'!H130))/(I$194-I$195)*10))),1)</f>
        <v>0</v>
      </c>
      <c r="J127" s="59">
        <f t="shared" si="94"/>
        <v>0</v>
      </c>
      <c r="K127" s="59">
        <f>ROUND(IF('Indicator Data'!I130=0,0,IF(LOG('Indicator Data'!I130)&gt;K$194,10,IF(LOG('Indicator Data'!I130)&lt;K$195,0,10-(K$194-LOG('Indicator Data'!I130))/(K$194-K$195)*10))),1)</f>
        <v>0</v>
      </c>
      <c r="L127" s="59">
        <f t="shared" si="95"/>
        <v>0</v>
      </c>
      <c r="M127" s="59">
        <f>ROUND(IF('Indicator Data'!J130=0,0,IF(LOG('Indicator Data'!J130)&gt;M$194,10,IF(LOG('Indicator Data'!J130)&lt;M$195,0,10-(M$194-LOG('Indicator Data'!J130))/(M$194-M$195)*10))),1)</f>
        <v>0</v>
      </c>
      <c r="N127" s="60">
        <f>'Indicator Data'!C130/'Indicator Data'!$BD130</f>
        <v>0</v>
      </c>
      <c r="O127" s="60">
        <f>'Indicator Data'!D130/'Indicator Data'!$BD130</f>
        <v>0</v>
      </c>
      <c r="P127" s="60">
        <f>IF(F127=0.1,0,'Indicator Data'!E130/'Indicator Data'!$BD130)</f>
        <v>4.9245019235358211E-3</v>
      </c>
      <c r="Q127" s="60">
        <f>'Indicator Data'!F130/'Indicator Data'!$BD130</f>
        <v>0</v>
      </c>
      <c r="R127" s="60">
        <f>'Indicator Data'!G130/'Indicator Data'!$BD130</f>
        <v>0</v>
      </c>
      <c r="S127" s="60">
        <f>'Indicator Data'!H130/'Indicator Data'!$BD130</f>
        <v>0</v>
      </c>
      <c r="T127" s="60">
        <f>'Indicator Data'!I130/'Indicator Data'!$BD130</f>
        <v>0</v>
      </c>
      <c r="U127" s="60">
        <f>'Indicator Data'!J130/'Indicator Data'!$BD130</f>
        <v>0</v>
      </c>
      <c r="V127" s="59">
        <f t="shared" si="96"/>
        <v>0</v>
      </c>
      <c r="W127" s="59">
        <f t="shared" si="97"/>
        <v>0</v>
      </c>
      <c r="X127" s="59">
        <f t="shared" si="98"/>
        <v>0</v>
      </c>
      <c r="Y127" s="59">
        <f t="shared" si="99"/>
        <v>3.3</v>
      </c>
      <c r="Z127" s="59">
        <f t="shared" si="100"/>
        <v>0</v>
      </c>
      <c r="AA127" s="59">
        <f t="shared" si="101"/>
        <v>0</v>
      </c>
      <c r="AB127" s="59">
        <f t="shared" si="102"/>
        <v>0</v>
      </c>
      <c r="AC127" s="59">
        <f t="shared" si="103"/>
        <v>0</v>
      </c>
      <c r="AD127" s="59">
        <f t="shared" si="104"/>
        <v>0</v>
      </c>
      <c r="AE127" s="59">
        <f t="shared" si="105"/>
        <v>0</v>
      </c>
      <c r="AF127" s="59">
        <f t="shared" si="106"/>
        <v>0</v>
      </c>
      <c r="AG127" s="59">
        <f>ROUND(IF('Indicator Data'!K130=0,0,IF('Indicator Data'!K130&gt;AG$194,10,IF('Indicator Data'!K130&lt;AG$195,0,10-(AG$194-'Indicator Data'!K130)/(AG$194-AG$195)*10))),1)</f>
        <v>0</v>
      </c>
      <c r="AH127" s="59">
        <f t="shared" si="107"/>
        <v>0.1</v>
      </c>
      <c r="AI127" s="59">
        <f t="shared" si="108"/>
        <v>0.1</v>
      </c>
      <c r="AJ127" s="59">
        <f t="shared" si="109"/>
        <v>0</v>
      </c>
      <c r="AK127" s="59">
        <f t="shared" si="110"/>
        <v>0</v>
      </c>
      <c r="AL127" s="59">
        <f t="shared" si="111"/>
        <v>0</v>
      </c>
      <c r="AM127" s="59">
        <f t="shared" si="112"/>
        <v>0</v>
      </c>
      <c r="AN127" s="59">
        <f t="shared" si="113"/>
        <v>0</v>
      </c>
      <c r="AO127" s="61">
        <f t="shared" si="114"/>
        <v>0.1</v>
      </c>
      <c r="AP127" s="193">
        <f t="shared" si="115"/>
        <v>8</v>
      </c>
      <c r="AQ127" s="193">
        <f t="shared" si="116"/>
        <v>0</v>
      </c>
      <c r="AR127" s="61">
        <f t="shared" si="117"/>
        <v>0</v>
      </c>
      <c r="AS127" s="59">
        <f t="shared" si="118"/>
        <v>0</v>
      </c>
      <c r="AT127" s="59">
        <f>IF('Indicator Data'!L130="No data","x",IF('Indicator Data'!BE130&lt;1000,"x",ROUND((IF('Indicator Data'!L130&gt;AT$194,10,IF('Indicator Data'!L130&lt;AT$195,0,10-(AT$194-'Indicator Data'!L130)/(AT$194-AT$195)*10))),1)))</f>
        <v>1</v>
      </c>
      <c r="AU127" s="61">
        <f t="shared" si="119"/>
        <v>0.5</v>
      </c>
      <c r="AV127" s="62">
        <f t="shared" si="120"/>
        <v>2.6</v>
      </c>
      <c r="AW127" s="59">
        <f>ROUND(IF('Indicator Data'!M130=0,0,IF('Indicator Data'!M130&gt;AW$194,10,IF('Indicator Data'!M130&lt;AW$195,0,10-(AW$194-'Indicator Data'!M130)/(AW$194-AW$195)*10))),1)</f>
        <v>10</v>
      </c>
      <c r="AX127" s="59">
        <f>ROUND(IF('Indicator Data'!N130=0,0,IF(LOG('Indicator Data'!N130)&gt;LOG(AX$194),10,IF(LOG('Indicator Data'!N130)&lt;LOG(AX$195),0,10-(LOG(AX$194)-LOG('Indicator Data'!N130))/(LOG(AX$194)-LOG(AX$195))*10))),1)</f>
        <v>10</v>
      </c>
      <c r="AY127" s="61">
        <f t="shared" si="121"/>
        <v>10</v>
      </c>
      <c r="AZ127" s="59">
        <f>'Indicator Data'!O130</f>
        <v>5</v>
      </c>
      <c r="BA127" s="59">
        <f>'Indicator Data'!P130</f>
        <v>5</v>
      </c>
      <c r="BB127" s="61">
        <f t="shared" si="122"/>
        <v>10</v>
      </c>
      <c r="BC127" s="62">
        <f t="shared" si="123"/>
        <v>10</v>
      </c>
      <c r="BD127" s="62">
        <v>7.5</v>
      </c>
      <c r="BE127" s="16"/>
      <c r="BF127" s="108"/>
    </row>
    <row r="128" spans="1:58" s="4" customFormat="1" x14ac:dyDescent="0.25">
      <c r="A128" s="131" t="s">
        <v>236</v>
      </c>
      <c r="B128" s="63" t="s">
        <v>235</v>
      </c>
      <c r="C128" s="59">
        <f>ROUND(IF('Indicator Data'!C131=0,0.1,IF(LOG('Indicator Data'!C131)&gt;C$194,10,IF(LOG('Indicator Data'!C131)&lt;C$195,0,10-(C$194-LOG('Indicator Data'!C131))/(C$194-C$195)*10))),1)</f>
        <v>2.9</v>
      </c>
      <c r="D128" s="59">
        <f>ROUND(IF('Indicator Data'!D131=0,0.1,IF(LOG('Indicator Data'!D131)&gt;D$194,10,IF(LOG('Indicator Data'!D131)&lt;D$195,0,10-(D$194-LOG('Indicator Data'!D131))/(D$194-D$195)*10))),1)</f>
        <v>0.1</v>
      </c>
      <c r="E128" s="59">
        <f t="shared" si="93"/>
        <v>1.6</v>
      </c>
      <c r="F128" s="59">
        <f>ROUND(IF('Indicator Data'!E131="No data",0.1,IF('Indicator Data'!E131=0,0,IF(LOG('Indicator Data'!E131)&gt;F$194,10,IF(LOG('Indicator Data'!E131)&lt;F$195,0,10-(F$194-LOG('Indicator Data'!E131))/(F$194-F$195)*10)))),1)</f>
        <v>0.1</v>
      </c>
      <c r="G128" s="59">
        <f>ROUND(IF('Indicator Data'!F131=0,0,IF(LOG('Indicator Data'!F131)&gt;G$194,10,IF(LOG('Indicator Data'!F131)&lt;G$195,0,10-(G$194-LOG('Indicator Data'!F131))/(G$194-G$195)*10))),1)</f>
        <v>0</v>
      </c>
      <c r="H128" s="59">
        <f>ROUND(IF('Indicator Data'!G131=0,0,IF(LOG('Indicator Data'!G131)&gt;H$194,10,IF(LOG('Indicator Data'!G131)&lt;H$195,0,10-(H$194-LOG('Indicator Data'!G131))/(H$194-H$195)*10))),1)</f>
        <v>0</v>
      </c>
      <c r="I128" s="59">
        <f>ROUND(IF('Indicator Data'!H131=0,0,IF(LOG('Indicator Data'!H131)&gt;I$194,10,IF(LOG('Indicator Data'!H131)&lt;I$195,0,10-(I$194-LOG('Indicator Data'!H131))/(I$194-I$195)*10))),1)</f>
        <v>0</v>
      </c>
      <c r="J128" s="59">
        <f t="shared" si="94"/>
        <v>0</v>
      </c>
      <c r="K128" s="59">
        <f>ROUND(IF('Indicator Data'!I131=0,0,IF(LOG('Indicator Data'!I131)&gt;K$194,10,IF(LOG('Indicator Data'!I131)&lt;K$195,0,10-(K$194-LOG('Indicator Data'!I131))/(K$194-K$195)*10))),1)</f>
        <v>0</v>
      </c>
      <c r="L128" s="59">
        <f t="shared" si="95"/>
        <v>0</v>
      </c>
      <c r="M128" s="59">
        <f>ROUND(IF('Indicator Data'!J131=0,0,IF(LOG('Indicator Data'!J131)&gt;M$194,10,IF(LOG('Indicator Data'!J131)&lt;M$195,0,10-(M$194-LOG('Indicator Data'!J131))/(M$194-M$195)*10))),1)</f>
        <v>0</v>
      </c>
      <c r="N128" s="60">
        <f>'Indicator Data'!C131/'Indicator Data'!$BD131</f>
        <v>2.8911572030977163E-5</v>
      </c>
      <c r="O128" s="60">
        <f>'Indicator Data'!D131/'Indicator Data'!$BD131</f>
        <v>0</v>
      </c>
      <c r="P128" s="60">
        <f>IF(F128=0.1,0,'Indicator Data'!E131/'Indicator Data'!$BD131)</f>
        <v>0</v>
      </c>
      <c r="Q128" s="60">
        <f>'Indicator Data'!F131/'Indicator Data'!$BD131</f>
        <v>0</v>
      </c>
      <c r="R128" s="60">
        <f>'Indicator Data'!G131/'Indicator Data'!$BD131</f>
        <v>0</v>
      </c>
      <c r="S128" s="60">
        <f>'Indicator Data'!H131/'Indicator Data'!$BD131</f>
        <v>0</v>
      </c>
      <c r="T128" s="60">
        <f>'Indicator Data'!I131/'Indicator Data'!$BD131</f>
        <v>0</v>
      </c>
      <c r="U128" s="60">
        <f>'Indicator Data'!J131/'Indicator Data'!$BD131</f>
        <v>0</v>
      </c>
      <c r="V128" s="59">
        <f t="shared" si="96"/>
        <v>0.1</v>
      </c>
      <c r="W128" s="59">
        <f t="shared" si="97"/>
        <v>0</v>
      </c>
      <c r="X128" s="59">
        <f t="shared" si="98"/>
        <v>0.1</v>
      </c>
      <c r="Y128" s="59">
        <f t="shared" si="99"/>
        <v>0.1</v>
      </c>
      <c r="Z128" s="59">
        <f t="shared" si="100"/>
        <v>0</v>
      </c>
      <c r="AA128" s="59">
        <f t="shared" si="101"/>
        <v>0</v>
      </c>
      <c r="AB128" s="59">
        <f t="shared" si="102"/>
        <v>0</v>
      </c>
      <c r="AC128" s="59">
        <f t="shared" si="103"/>
        <v>0</v>
      </c>
      <c r="AD128" s="59">
        <f t="shared" si="104"/>
        <v>0</v>
      </c>
      <c r="AE128" s="59">
        <f t="shared" si="105"/>
        <v>0</v>
      </c>
      <c r="AF128" s="59">
        <f t="shared" si="106"/>
        <v>0</v>
      </c>
      <c r="AG128" s="59">
        <f>ROUND(IF('Indicator Data'!K131=0,0,IF('Indicator Data'!K131&gt;AG$194,10,IF('Indicator Data'!K131&lt;AG$195,0,10-(AG$194-'Indicator Data'!K131)/(AG$194-AG$195)*10))),1)</f>
        <v>0</v>
      </c>
      <c r="AH128" s="59">
        <f t="shared" si="107"/>
        <v>1.5</v>
      </c>
      <c r="AI128" s="59">
        <f t="shared" si="108"/>
        <v>0.1</v>
      </c>
      <c r="AJ128" s="59">
        <f t="shared" si="109"/>
        <v>0</v>
      </c>
      <c r="AK128" s="59">
        <f t="shared" si="110"/>
        <v>0</v>
      </c>
      <c r="AL128" s="59">
        <f t="shared" si="111"/>
        <v>0</v>
      </c>
      <c r="AM128" s="59">
        <f t="shared" si="112"/>
        <v>0</v>
      </c>
      <c r="AN128" s="59">
        <f t="shared" si="113"/>
        <v>0</v>
      </c>
      <c r="AO128" s="61">
        <f t="shared" si="114"/>
        <v>0.9</v>
      </c>
      <c r="AP128" s="193">
        <f t="shared" si="115"/>
        <v>0.1</v>
      </c>
      <c r="AQ128" s="193">
        <f t="shared" si="116"/>
        <v>0</v>
      </c>
      <c r="AR128" s="61">
        <f t="shared" si="117"/>
        <v>0</v>
      </c>
      <c r="AS128" s="59">
        <f t="shared" si="118"/>
        <v>0</v>
      </c>
      <c r="AT128" s="59">
        <f>IF('Indicator Data'!L131="No data","x",IF('Indicator Data'!BE131&lt;1000,"x",ROUND((IF('Indicator Data'!L131&gt;AT$194,10,IF('Indicator Data'!L131&lt;AT$195,0,10-(AT$194-'Indicator Data'!L131)/(AT$194-AT$195)*10))),1)))</f>
        <v>0</v>
      </c>
      <c r="AU128" s="61">
        <f t="shared" si="119"/>
        <v>0</v>
      </c>
      <c r="AV128" s="62">
        <f t="shared" si="120"/>
        <v>0.2</v>
      </c>
      <c r="AW128" s="59">
        <f>ROUND(IF('Indicator Data'!M131=0,0,IF('Indicator Data'!M131&gt;AW$194,10,IF('Indicator Data'!M131&lt;AW$195,0,10-(AW$194-'Indicator Data'!M131)/(AW$194-AW$195)*10))),1)</f>
        <v>0</v>
      </c>
      <c r="AX128" s="59">
        <f>ROUND(IF('Indicator Data'!N131=0,0,IF(LOG('Indicator Data'!N131)&gt;LOG(AX$194),10,IF(LOG('Indicator Data'!N131)&lt;LOG(AX$195),0,10-(LOG(AX$194)-LOG('Indicator Data'!N131))/(LOG(AX$194)-LOG(AX$195))*10))),1)</f>
        <v>0</v>
      </c>
      <c r="AY128" s="61">
        <f t="shared" si="121"/>
        <v>0</v>
      </c>
      <c r="AZ128" s="59">
        <f>'Indicator Data'!O131</f>
        <v>0</v>
      </c>
      <c r="BA128" s="59">
        <f>'Indicator Data'!P131</f>
        <v>0</v>
      </c>
      <c r="BB128" s="61">
        <f t="shared" si="122"/>
        <v>0</v>
      </c>
      <c r="BC128" s="62">
        <f t="shared" si="123"/>
        <v>0</v>
      </c>
      <c r="BD128" s="62">
        <v>1.9</v>
      </c>
      <c r="BE128" s="16"/>
      <c r="BF128" s="108"/>
    </row>
    <row r="129" spans="1:58" s="4" customFormat="1" x14ac:dyDescent="0.25">
      <c r="A129" s="131" t="s">
        <v>239</v>
      </c>
      <c r="B129" s="63" t="s">
        <v>238</v>
      </c>
      <c r="C129" s="59">
        <f>ROUND(IF('Indicator Data'!C132=0,0.1,IF(LOG('Indicator Data'!C132)&gt;C$194,10,IF(LOG('Indicator Data'!C132)&lt;C$195,0,10-(C$194-LOG('Indicator Data'!C132))/(C$194-C$195)*10))),1)</f>
        <v>7.3</v>
      </c>
      <c r="D129" s="59">
        <f>ROUND(IF('Indicator Data'!D132=0,0.1,IF(LOG('Indicator Data'!D132)&gt;D$194,10,IF(LOG('Indicator Data'!D132)&lt;D$195,0,10-(D$194-LOG('Indicator Data'!D132))/(D$194-D$195)*10))),1)</f>
        <v>3.4</v>
      </c>
      <c r="E129" s="59">
        <f t="shared" si="93"/>
        <v>5.7</v>
      </c>
      <c r="F129" s="59">
        <f>ROUND(IF('Indicator Data'!E132="No data",0.1,IF('Indicator Data'!E132=0,0,IF(LOG('Indicator Data'!E132)&gt;F$194,10,IF(LOG('Indicator Data'!E132)&lt;F$195,0,10-(F$194-LOG('Indicator Data'!E132))/(F$194-F$195)*10)))),1)</f>
        <v>5.2</v>
      </c>
      <c r="G129" s="59">
        <f>ROUND(IF('Indicator Data'!F132=0,0,IF(LOG('Indicator Data'!F132)&gt;G$194,10,IF(LOG('Indicator Data'!F132)&lt;G$195,0,10-(G$194-LOG('Indicator Data'!F132))/(G$194-G$195)*10))),1)</f>
        <v>7.9</v>
      </c>
      <c r="H129" s="59">
        <f>ROUND(IF('Indicator Data'!G132=0,0,IF(LOG('Indicator Data'!G132)&gt;H$194,10,IF(LOG('Indicator Data'!G132)&lt;H$195,0,10-(H$194-LOG('Indicator Data'!G132))/(H$194-H$195)*10))),1)</f>
        <v>4.7</v>
      </c>
      <c r="I129" s="59">
        <f>ROUND(IF('Indicator Data'!H132=0,0,IF(LOG('Indicator Data'!H132)&gt;I$194,10,IF(LOG('Indicator Data'!H132)&lt;I$195,0,10-(I$194-LOG('Indicator Data'!H132))/(I$194-I$195)*10))),1)</f>
        <v>0</v>
      </c>
      <c r="J129" s="59">
        <f t="shared" si="94"/>
        <v>2.7</v>
      </c>
      <c r="K129" s="59">
        <f>ROUND(IF('Indicator Data'!I132=0,0,IF(LOG('Indicator Data'!I132)&gt;K$194,10,IF(LOG('Indicator Data'!I132)&lt;K$195,0,10-(K$194-LOG('Indicator Data'!I132))/(K$194-K$195)*10))),1)</f>
        <v>6.1</v>
      </c>
      <c r="L129" s="59">
        <f t="shared" si="95"/>
        <v>4.5999999999999996</v>
      </c>
      <c r="M129" s="59">
        <f>ROUND(IF('Indicator Data'!J132=0,0,IF(LOG('Indicator Data'!J132)&gt;M$194,10,IF(LOG('Indicator Data'!J132)&lt;M$195,0,10-(M$194-LOG('Indicator Data'!J132))/(M$194-M$195)*10))),1)</f>
        <v>0</v>
      </c>
      <c r="N129" s="60">
        <f>'Indicator Data'!C132/'Indicator Data'!$BD132</f>
        <v>1.8521490568021986E-3</v>
      </c>
      <c r="O129" s="60">
        <f>'Indicator Data'!D132/'Indicator Data'!$BD132</f>
        <v>2.3005503421700384E-5</v>
      </c>
      <c r="P129" s="60">
        <f>IF(F129=0.1,0,'Indicator Data'!E132/'Indicator Data'!$BD132)</f>
        <v>2.5655921317071771E-3</v>
      </c>
      <c r="Q129" s="60">
        <f>'Indicator Data'!F132/'Indicator Data'!$BD132</f>
        <v>1.1893943468684462E-4</v>
      </c>
      <c r="R129" s="60">
        <f>'Indicator Data'!G132/'Indicator Data'!$BD132</f>
        <v>1.7001414075181217E-3</v>
      </c>
      <c r="S129" s="60">
        <f>'Indicator Data'!H132/'Indicator Data'!$BD132</f>
        <v>0</v>
      </c>
      <c r="T129" s="60">
        <f>'Indicator Data'!I132/'Indicator Data'!$BD132</f>
        <v>2.5643144201521785E-3</v>
      </c>
      <c r="U129" s="60">
        <f>'Indicator Data'!J132/'Indicator Data'!$BD132</f>
        <v>0</v>
      </c>
      <c r="V129" s="59">
        <f t="shared" si="96"/>
        <v>9.3000000000000007</v>
      </c>
      <c r="W129" s="59">
        <f t="shared" si="97"/>
        <v>0.2</v>
      </c>
      <c r="X129" s="59">
        <f t="shared" si="98"/>
        <v>6.7</v>
      </c>
      <c r="Y129" s="59">
        <f t="shared" si="99"/>
        <v>1.7</v>
      </c>
      <c r="Z129" s="59">
        <f t="shared" si="100"/>
        <v>10</v>
      </c>
      <c r="AA129" s="59">
        <f t="shared" si="101"/>
        <v>0.9</v>
      </c>
      <c r="AB129" s="59">
        <f t="shared" si="102"/>
        <v>0</v>
      </c>
      <c r="AC129" s="59">
        <f t="shared" si="103"/>
        <v>0.5</v>
      </c>
      <c r="AD129" s="59">
        <f t="shared" si="104"/>
        <v>2.6</v>
      </c>
      <c r="AE129" s="59">
        <f t="shared" si="105"/>
        <v>1.6</v>
      </c>
      <c r="AF129" s="59">
        <f t="shared" si="106"/>
        <v>0</v>
      </c>
      <c r="AG129" s="59">
        <f>ROUND(IF('Indicator Data'!K132=0,0,IF('Indicator Data'!K132&gt;AG$194,10,IF('Indicator Data'!K132&lt;AG$195,0,10-(AG$194-'Indicator Data'!K132)/(AG$194-AG$195)*10))),1)</f>
        <v>0</v>
      </c>
      <c r="AH129" s="59">
        <f t="shared" si="107"/>
        <v>8.3000000000000007</v>
      </c>
      <c r="AI129" s="59">
        <f t="shared" si="108"/>
        <v>1.8</v>
      </c>
      <c r="AJ129" s="59">
        <f t="shared" si="109"/>
        <v>2.8</v>
      </c>
      <c r="AK129" s="59">
        <f t="shared" si="110"/>
        <v>0</v>
      </c>
      <c r="AL129" s="59">
        <f t="shared" si="111"/>
        <v>1.5</v>
      </c>
      <c r="AM129" s="59">
        <f t="shared" si="112"/>
        <v>4.4000000000000004</v>
      </c>
      <c r="AN129" s="59">
        <f t="shared" si="113"/>
        <v>0</v>
      </c>
      <c r="AO129" s="61">
        <f t="shared" si="114"/>
        <v>6.2</v>
      </c>
      <c r="AP129" s="193">
        <f t="shared" si="115"/>
        <v>3.7</v>
      </c>
      <c r="AQ129" s="193">
        <f t="shared" si="116"/>
        <v>9.1999999999999993</v>
      </c>
      <c r="AR129" s="61">
        <f t="shared" si="117"/>
        <v>3.2</v>
      </c>
      <c r="AS129" s="59">
        <f t="shared" si="118"/>
        <v>0</v>
      </c>
      <c r="AT129" s="59">
        <f>IF('Indicator Data'!L132="No data","x",IF('Indicator Data'!BE132&lt;1000,"x",ROUND((IF('Indicator Data'!L132&gt;AT$194,10,IF('Indicator Data'!L132&lt;AT$195,0,10-(AT$194-'Indicator Data'!L132)/(AT$194-AT$195)*10))),1)))</f>
        <v>10</v>
      </c>
      <c r="AU129" s="61">
        <f t="shared" si="119"/>
        <v>5</v>
      </c>
      <c r="AV129" s="62">
        <f t="shared" si="120"/>
        <v>6</v>
      </c>
      <c r="AW129" s="59">
        <f>ROUND(IF('Indicator Data'!M132=0,0,IF('Indicator Data'!M132&gt;AW$194,10,IF('Indicator Data'!M132&lt;AW$195,0,10-(AW$194-'Indicator Data'!M132)/(AW$194-AW$195)*10))),1)</f>
        <v>0.4</v>
      </c>
      <c r="AX129" s="59">
        <f>ROUND(IF('Indicator Data'!N132=0,0,IF(LOG('Indicator Data'!N132)&gt;LOG(AX$194),10,IF(LOG('Indicator Data'!N132)&lt;LOG(AX$195),0,10-(LOG(AX$194)-LOG('Indicator Data'!N132))/(LOG(AX$194)-LOG(AX$195))*10))),1)</f>
        <v>0</v>
      </c>
      <c r="AY129" s="61">
        <f t="shared" si="121"/>
        <v>0.2</v>
      </c>
      <c r="AZ129" s="59">
        <f>'Indicator Data'!O132</f>
        <v>0</v>
      </c>
      <c r="BA129" s="59">
        <f>'Indicator Data'!P132</f>
        <v>0</v>
      </c>
      <c r="BB129" s="61">
        <f t="shared" si="122"/>
        <v>0</v>
      </c>
      <c r="BC129" s="62">
        <f t="shared" si="123"/>
        <v>0.1</v>
      </c>
      <c r="BD129" s="62">
        <v>4</v>
      </c>
      <c r="BE129" s="16"/>
      <c r="BF129" s="108"/>
    </row>
    <row r="130" spans="1:58" s="4" customFormat="1" x14ac:dyDescent="0.25">
      <c r="A130" s="131" t="s">
        <v>241</v>
      </c>
      <c r="B130" s="63" t="s">
        <v>240</v>
      </c>
      <c r="C130" s="59">
        <f>ROUND(IF('Indicator Data'!C133=0,0.1,IF(LOG('Indicator Data'!C133)&gt;C$194,10,IF(LOG('Indicator Data'!C133)&lt;C$195,0,10-(C$194-LOG('Indicator Data'!C133))/(C$194-C$195)*10))),1)</f>
        <v>10</v>
      </c>
      <c r="D130" s="59">
        <f>ROUND(IF('Indicator Data'!D133=0,0.1,IF(LOG('Indicator Data'!D133)&gt;D$194,10,IF(LOG('Indicator Data'!D133)&lt;D$195,0,10-(D$194-LOG('Indicator Data'!D133))/(D$194-D$195)*10))),1)</f>
        <v>9.6999999999999993</v>
      </c>
      <c r="E130" s="59">
        <f t="shared" si="93"/>
        <v>9.9</v>
      </c>
      <c r="F130" s="59">
        <f>ROUND(IF('Indicator Data'!E133="No data",0.1,IF('Indicator Data'!E133=0,0,IF(LOG('Indicator Data'!E133)&gt;F$194,10,IF(LOG('Indicator Data'!E133)&lt;F$195,0,10-(F$194-LOG('Indicator Data'!E133))/(F$194-F$195)*10)))),1)</f>
        <v>10</v>
      </c>
      <c r="G130" s="59">
        <f>ROUND(IF('Indicator Data'!F133=0,0,IF(LOG('Indicator Data'!F133)&gt;G$194,10,IF(LOG('Indicator Data'!F133)&lt;G$195,0,10-(G$194-LOG('Indicator Data'!F133))/(G$194-G$195)*10))),1)</f>
        <v>7.4</v>
      </c>
      <c r="H130" s="59">
        <f>ROUND(IF('Indicator Data'!G133=0,0,IF(LOG('Indicator Data'!G133)&gt;H$194,10,IF(LOG('Indicator Data'!G133)&lt;H$195,0,10-(H$194-LOG('Indicator Data'!G133))/(H$194-H$195)*10))),1)</f>
        <v>7.4</v>
      </c>
      <c r="I130" s="59">
        <f>ROUND(IF('Indicator Data'!H133=0,0,IF(LOG('Indicator Data'!H133)&gt;I$194,10,IF(LOG('Indicator Data'!H133)&lt;I$195,0,10-(I$194-LOG('Indicator Data'!H133))/(I$194-I$195)*10))),1)</f>
        <v>3.5</v>
      </c>
      <c r="J130" s="59">
        <f t="shared" si="94"/>
        <v>5.8</v>
      </c>
      <c r="K130" s="59">
        <f>ROUND(IF('Indicator Data'!I133=0,0,IF(LOG('Indicator Data'!I133)&gt;K$194,10,IF(LOG('Indicator Data'!I133)&lt;K$195,0,10-(K$194-LOG('Indicator Data'!I133))/(K$194-K$195)*10))),1)</f>
        <v>6.6</v>
      </c>
      <c r="L130" s="59">
        <f t="shared" si="95"/>
        <v>6.2</v>
      </c>
      <c r="M130" s="59">
        <f>ROUND(IF('Indicator Data'!J133=0,0,IF(LOG('Indicator Data'!J133)&gt;M$194,10,IF(LOG('Indicator Data'!J133)&lt;M$195,0,10-(M$194-LOG('Indicator Data'!J133))/(M$194-M$195)*10))),1)</f>
        <v>9.6</v>
      </c>
      <c r="N130" s="60">
        <f>'Indicator Data'!C133/'Indicator Data'!$BD133</f>
        <v>1.9946232144510373E-3</v>
      </c>
      <c r="O130" s="60">
        <f>'Indicator Data'!D133/'Indicator Data'!$BD133</f>
        <v>4.253758342944909E-5</v>
      </c>
      <c r="P130" s="60">
        <f>IF(F130=0.1,0,'Indicator Data'!E133/'Indicator Data'!$BD133)</f>
        <v>9.8582564115096642E-3</v>
      </c>
      <c r="Q130" s="60">
        <f>'Indicator Data'!F133/'Indicator Data'!$BD133</f>
        <v>1.4384477540258378E-6</v>
      </c>
      <c r="R130" s="60">
        <f>'Indicator Data'!G133/'Indicator Data'!$BD133</f>
        <v>4.670987669734401E-4</v>
      </c>
      <c r="S130" s="60">
        <f>'Indicator Data'!H133/'Indicator Data'!$BD133</f>
        <v>1.518903414424748E-8</v>
      </c>
      <c r="T130" s="60">
        <f>'Indicator Data'!I133/'Indicator Data'!$BD133</f>
        <v>1.0789900965797313E-4</v>
      </c>
      <c r="U130" s="60">
        <f>'Indicator Data'!J133/'Indicator Data'!$BD133</f>
        <v>3.5417703751675496E-4</v>
      </c>
      <c r="V130" s="59">
        <f t="shared" si="96"/>
        <v>10</v>
      </c>
      <c r="W130" s="59">
        <f t="shared" si="97"/>
        <v>0.4</v>
      </c>
      <c r="X130" s="59">
        <f t="shared" si="98"/>
        <v>7.7</v>
      </c>
      <c r="Y130" s="59">
        <f t="shared" si="99"/>
        <v>6.6</v>
      </c>
      <c r="Z130" s="59">
        <f t="shared" si="100"/>
        <v>5.9</v>
      </c>
      <c r="AA130" s="59">
        <f t="shared" si="101"/>
        <v>0.3</v>
      </c>
      <c r="AB130" s="59">
        <f t="shared" si="102"/>
        <v>0</v>
      </c>
      <c r="AC130" s="59">
        <f t="shared" si="103"/>
        <v>0.2</v>
      </c>
      <c r="AD130" s="59">
        <f t="shared" si="104"/>
        <v>0.1</v>
      </c>
      <c r="AE130" s="59">
        <f t="shared" si="105"/>
        <v>0.2</v>
      </c>
      <c r="AF130" s="59">
        <f t="shared" si="106"/>
        <v>0.1</v>
      </c>
      <c r="AG130" s="59">
        <f>ROUND(IF('Indicator Data'!K133=0,0,IF('Indicator Data'!K133&gt;AG$194,10,IF('Indicator Data'!K133&lt;AG$195,0,10-(AG$194-'Indicator Data'!K133)/(AG$194-AG$195)*10))),1)</f>
        <v>1</v>
      </c>
      <c r="AH130" s="59">
        <f t="shared" si="107"/>
        <v>10</v>
      </c>
      <c r="AI130" s="59">
        <f t="shared" si="108"/>
        <v>5.0999999999999996</v>
      </c>
      <c r="AJ130" s="59">
        <f t="shared" si="109"/>
        <v>3.9</v>
      </c>
      <c r="AK130" s="59">
        <f t="shared" si="110"/>
        <v>1.8</v>
      </c>
      <c r="AL130" s="59">
        <f t="shared" si="111"/>
        <v>2.9</v>
      </c>
      <c r="AM130" s="59">
        <f t="shared" si="112"/>
        <v>3.4</v>
      </c>
      <c r="AN130" s="59">
        <f t="shared" si="113"/>
        <v>7</v>
      </c>
      <c r="AO130" s="61">
        <f t="shared" si="114"/>
        <v>9.1</v>
      </c>
      <c r="AP130" s="193">
        <f t="shared" si="115"/>
        <v>8.9</v>
      </c>
      <c r="AQ130" s="193">
        <f t="shared" si="116"/>
        <v>6.7</v>
      </c>
      <c r="AR130" s="61">
        <f t="shared" si="117"/>
        <v>3.8</v>
      </c>
      <c r="AS130" s="59">
        <f t="shared" si="118"/>
        <v>4</v>
      </c>
      <c r="AT130" s="59">
        <f>IF('Indicator Data'!L133="No data","x",IF('Indicator Data'!BE133&lt;1000,"x",ROUND((IF('Indicator Data'!L133&gt;AT$194,10,IF('Indicator Data'!L133&lt;AT$195,0,10-(AT$194-'Indicator Data'!L133)/(AT$194-AT$195)*10))),1)))</f>
        <v>6.1</v>
      </c>
      <c r="AU130" s="61">
        <f t="shared" si="119"/>
        <v>5.0999999999999996</v>
      </c>
      <c r="AV130" s="62">
        <f t="shared" si="120"/>
        <v>7.2</v>
      </c>
      <c r="AW130" s="59">
        <f>ROUND(IF('Indicator Data'!M133=0,0,IF('Indicator Data'!M133&gt;AW$194,10,IF('Indicator Data'!M133&lt;AW$195,0,10-(AW$194-'Indicator Data'!M133)/(AW$194-AW$195)*10))),1)</f>
        <v>10</v>
      </c>
      <c r="AX130" s="59">
        <f>ROUND(IF('Indicator Data'!N133=0,0,IF(LOG('Indicator Data'!N133)&gt;LOG(AX$194),10,IF(LOG('Indicator Data'!N133)&lt;LOG(AX$195),0,10-(LOG(AX$194)-LOG('Indicator Data'!N133))/(LOG(AX$194)-LOG(AX$195))*10))),1)</f>
        <v>9.1999999999999993</v>
      </c>
      <c r="AY130" s="61">
        <f t="shared" si="121"/>
        <v>9.6999999999999993</v>
      </c>
      <c r="AZ130" s="59">
        <f>'Indicator Data'!O133</f>
        <v>4</v>
      </c>
      <c r="BA130" s="59">
        <f>'Indicator Data'!P133</f>
        <v>0</v>
      </c>
      <c r="BB130" s="61">
        <f t="shared" si="122"/>
        <v>8</v>
      </c>
      <c r="BC130" s="62">
        <f t="shared" si="123"/>
        <v>8</v>
      </c>
      <c r="BD130" s="62">
        <v>5.5</v>
      </c>
      <c r="BE130" s="16"/>
      <c r="BF130" s="108"/>
    </row>
    <row r="131" spans="1:58" s="4" customFormat="1" x14ac:dyDescent="0.25">
      <c r="A131" s="131" t="s">
        <v>243</v>
      </c>
      <c r="B131" s="63" t="s">
        <v>242</v>
      </c>
      <c r="C131" s="59">
        <f>ROUND(IF('Indicator Data'!C134=0,0.1,IF(LOG('Indicator Data'!C134)&gt;C$194,10,IF(LOG('Indicator Data'!C134)&lt;C$195,0,10-(C$194-LOG('Indicator Data'!C134))/(C$194-C$195)*10))),1)</f>
        <v>0</v>
      </c>
      <c r="D131" s="59">
        <f>ROUND(IF('Indicator Data'!D134=0,0.1,IF(LOG('Indicator Data'!D134)&gt;D$194,10,IF(LOG('Indicator Data'!D134)&lt;D$195,0,10-(D$194-LOG('Indicator Data'!D134))/(D$194-D$195)*10))),1)</f>
        <v>0.1</v>
      </c>
      <c r="E131" s="59">
        <f t="shared" ref="E131:E162" si="124">ROUND((10-GEOMEAN(((10-C131)/10*9+1),((10-D131)/10*9+1)))/9*10,1)</f>
        <v>0.1</v>
      </c>
      <c r="F131" s="59">
        <f>ROUND(IF('Indicator Data'!E134="No data",0.1,IF('Indicator Data'!E134=0,0,IF(LOG('Indicator Data'!E134)&gt;F$194,10,IF(LOG('Indicator Data'!E134)&lt;F$195,0,10-(F$194-LOG('Indicator Data'!E134))/(F$194-F$195)*10)))),1)</f>
        <v>0.1</v>
      </c>
      <c r="G131" s="59">
        <f>ROUND(IF('Indicator Data'!F134=0,0,IF(LOG('Indicator Data'!F134)&gt;G$194,10,IF(LOG('Indicator Data'!F134)&lt;G$195,0,10-(G$194-LOG('Indicator Data'!F134))/(G$194-G$195)*10))),1)</f>
        <v>3.6</v>
      </c>
      <c r="H131" s="59">
        <f>ROUND(IF('Indicator Data'!G134=0,0,IF(LOG('Indicator Data'!G134)&gt;H$194,10,IF(LOG('Indicator Data'!G134)&lt;H$195,0,10-(H$194-LOG('Indicator Data'!G134))/(H$194-H$195)*10))),1)</f>
        <v>1.5</v>
      </c>
      <c r="I131" s="59">
        <f>ROUND(IF('Indicator Data'!H134=0,0,IF(LOG('Indicator Data'!H134)&gt;I$194,10,IF(LOG('Indicator Data'!H134)&lt;I$195,0,10-(I$194-LOG('Indicator Data'!H134))/(I$194-I$195)*10))),1)</f>
        <v>5.2</v>
      </c>
      <c r="J131" s="59">
        <f t="shared" ref="J131:J162" si="125">ROUND((10-GEOMEAN(((10-H131)/10*9+1),((10-I131)/10*9+1)))/9*10,1)</f>
        <v>3.6</v>
      </c>
      <c r="K131" s="59">
        <f>ROUND(IF('Indicator Data'!I134=0,0,IF(LOG('Indicator Data'!I134)&gt;K$194,10,IF(LOG('Indicator Data'!I134)&lt;K$195,0,10-(K$194-LOG('Indicator Data'!I134))/(K$194-K$195)*10))),1)</f>
        <v>1.7</v>
      </c>
      <c r="L131" s="59">
        <f t="shared" ref="L131:L162" si="126">ROUND((10-GEOMEAN(((10-J131)/10*9+1),((10-K131)/10*9+1)))/9*10,1)</f>
        <v>2.7</v>
      </c>
      <c r="M131" s="59">
        <f>ROUND(IF('Indicator Data'!J134=0,0,IF(LOG('Indicator Data'!J134)&gt;M$194,10,IF(LOG('Indicator Data'!J134)&lt;M$195,0,10-(M$194-LOG('Indicator Data'!J134))/(M$194-M$195)*10))),1)</f>
        <v>0</v>
      </c>
      <c r="N131" s="60">
        <f>'Indicator Data'!C134/'Indicator Data'!$BD134</f>
        <v>1.9036900876567758E-4</v>
      </c>
      <c r="O131" s="60">
        <f>'Indicator Data'!D134/'Indicator Data'!$BD134</f>
        <v>0</v>
      </c>
      <c r="P131" s="60">
        <f>IF(F131=0.1,0,'Indicator Data'!E134/'Indicator Data'!$BD134)</f>
        <v>0</v>
      </c>
      <c r="Q131" s="60">
        <f>'Indicator Data'!F134/'Indicator Data'!$BD134</f>
        <v>6.8614872891423141E-5</v>
      </c>
      <c r="R131" s="60">
        <f>'Indicator Data'!G134/'Indicator Data'!$BD134</f>
        <v>1.8605321929199333E-2</v>
      </c>
      <c r="S131" s="60">
        <f>'Indicator Data'!H134/'Indicator Data'!$BD134</f>
        <v>2.0709432169161322E-3</v>
      </c>
      <c r="T131" s="60">
        <f>'Indicator Data'!I134/'Indicator Data'!$BD134</f>
        <v>3.4426229508196723E-3</v>
      </c>
      <c r="U131" s="60">
        <f>'Indicator Data'!J134/'Indicator Data'!$BD134</f>
        <v>0</v>
      </c>
      <c r="V131" s="59">
        <f t="shared" ref="V131:V162" si="127">ROUND(IF(N131&gt;V$194,10,IF(N131&lt;V$195,0,10-(V$194-N131)/(V$194-V$195)*10)),1)</f>
        <v>1</v>
      </c>
      <c r="W131" s="59">
        <f t="shared" ref="W131:W162" si="128">ROUND(IF(O131&gt;W$194,10,IF(O131&lt;W$195,0,10-(W$194-O131)/(W$194-W$195)*10)),1)</f>
        <v>0</v>
      </c>
      <c r="X131" s="59">
        <f t="shared" ref="X131:X162" si="129">ROUND(((10-GEOMEAN(((10-V131)/10*9+1),((10-W131)/10*9+1)))/9*10),1)</f>
        <v>0.5</v>
      </c>
      <c r="Y131" s="59">
        <f t="shared" ref="Y131:Y162" si="130">ROUND(IF(P131=0,0.1,IF(P131&gt;Y$194,10,IF(P131&lt;Y$195,0,10-(Y$194-P131)/(Y$194-Y$195)*10))),1)</f>
        <v>0.1</v>
      </c>
      <c r="Z131" s="59">
        <f t="shared" ref="Z131:Z162" si="131">ROUND(IF(Q131=0,0,IF(LOG(Q131)&gt;Z$194,10,IF(LOG(Q131)&lt;=Z$195,0,10-(Z$194-LOG(Q131))/(Z$194-Z$195)*10))),1)</f>
        <v>9.6</v>
      </c>
      <c r="AA131" s="59">
        <f t="shared" ref="AA131:AA162" si="132">ROUND(IF(R131&gt;AA$194,10,IF(R131&lt;AA$195,0,10-(AA$194-R131)/(AA$194-AA$195)*10)),1)</f>
        <v>10</v>
      </c>
      <c r="AB131" s="59">
        <f t="shared" ref="AB131:AB162" si="133">ROUND(IF(S131&gt;AB$194,10,IF(S131&lt;AB$195,0,10-(AB$194-S131)/(AB$194-AB$195)*10)),1)</f>
        <v>4.0999999999999996</v>
      </c>
      <c r="AC131" s="59">
        <f t="shared" ref="AC131:AC162" si="134">ROUND(((10-GEOMEAN(((10-AA131)/10*9+1),((10-AB131)/10*9+1)))/9*10),1)</f>
        <v>8.3000000000000007</v>
      </c>
      <c r="AD131" s="59">
        <f t="shared" ref="AD131:AD162" si="135">ROUND(IF(T131=0,0,IF(T131&gt;AD$194,10,IF(T131&lt;=AD$195,0,10-(AD$194-T131)/(AD$194-AD$195)*10))),1)</f>
        <v>3.4</v>
      </c>
      <c r="AE131" s="59">
        <f t="shared" ref="AE131:AE162" si="136">ROUND((10-GEOMEAN(((10-AC131)/10*9+1),((10-AD131)/10*9+1)))/9*10,1)</f>
        <v>6.5</v>
      </c>
      <c r="AF131" s="59">
        <f t="shared" ref="AF131:AF162" si="137">ROUND(IF(U131&gt;AF$194,10,IF(U131&lt;AF$195,0,10-(AF$194-U131)/(AF$194-AF$195)*10)),1)</f>
        <v>0</v>
      </c>
      <c r="AG131" s="59">
        <f>ROUND(IF('Indicator Data'!K134=0,0,IF('Indicator Data'!K134&gt;AG$194,10,IF('Indicator Data'!K134&lt;AG$195,0,10-(AG$194-'Indicator Data'!K134)/(AG$194-AG$195)*10))),1)</f>
        <v>0</v>
      </c>
      <c r="AH131" s="59">
        <f t="shared" ref="AH131:AH162" si="138">ROUND(AVERAGE(C131,V131),1)</f>
        <v>0.5</v>
      </c>
      <c r="AI131" s="59">
        <f t="shared" ref="AI131:AI162" si="139">ROUND(AVERAGE(D131,W131),1)</f>
        <v>0.1</v>
      </c>
      <c r="AJ131" s="59">
        <f t="shared" ref="AJ131:AJ162" si="140">ROUND(AVERAGE(AA131,H131),1)</f>
        <v>5.8</v>
      </c>
      <c r="AK131" s="59">
        <f t="shared" ref="AK131:AK162" si="141">ROUND(AVERAGE(AB131,I131),1)</f>
        <v>4.7</v>
      </c>
      <c r="AL131" s="59">
        <f t="shared" ref="AL131:AL162" si="142">ROUND((10-GEOMEAN(((10-AJ131)/10*9+1),((10-AK131)/10*9+1)))/9*10,1)</f>
        <v>5.3</v>
      </c>
      <c r="AM131" s="59">
        <f t="shared" ref="AM131:AM162" si="143">ROUND(AVERAGE(AD131,K131),1)</f>
        <v>2.6</v>
      </c>
      <c r="AN131" s="59">
        <f t="shared" ref="AN131:AN162" si="144">ROUND((10-GEOMEAN(((10-M131)/10*9+1),((10-AF131)/10*9+1)))/9*10,1)</f>
        <v>0</v>
      </c>
      <c r="AO131" s="61">
        <f t="shared" ref="AO131:AO162" si="145">ROUND((10-GEOMEAN(((10-E131)/10*9+1),((10-X131)/10*9+1)))/9*10,1)</f>
        <v>0.3</v>
      </c>
      <c r="AP131" s="193">
        <f t="shared" ref="AP131:AP162" si="146">ROUND(IF(AND(Y131="x",F131="x"),"x",(10-GEOMEAN(((10-F131)/10*9+1),((10-Y131)/10*9+1)))/9*10),1)</f>
        <v>0.1</v>
      </c>
      <c r="AQ131" s="193">
        <f t="shared" ref="AQ131:AQ162" si="147">ROUND((10-GEOMEAN(((10-G131)/10*9+1),((10-Z131)/10*9+1)))/9*10,1)</f>
        <v>7.7</v>
      </c>
      <c r="AR131" s="61">
        <f t="shared" ref="AR131:AR162" si="148">ROUND((10-GEOMEAN(((10-L131)/10*9+1),((10-AE131)/10*9+1)))/9*10,1)</f>
        <v>4.9000000000000004</v>
      </c>
      <c r="AS131" s="59">
        <f t="shared" ref="AS131:AS162" si="149">ROUND(AVERAGE(AG131,AN131),1)</f>
        <v>0</v>
      </c>
      <c r="AT131" s="59" t="str">
        <f>IF('Indicator Data'!L134="No data","x",IF('Indicator Data'!BE134&lt;1000,"x",ROUND((IF('Indicator Data'!L134&gt;AT$194,10,IF('Indicator Data'!L134&lt;AT$195,0,10-(AT$194-'Indicator Data'!L134)/(AT$194-AT$195)*10))),1)))</f>
        <v>x</v>
      </c>
      <c r="AU131" s="61">
        <f t="shared" ref="AU131:AU162" si="150">ROUND(AVERAGE(AS131,AT131),1)</f>
        <v>0</v>
      </c>
      <c r="AV131" s="62">
        <f t="shared" ref="AV131:AV162" si="151">IF(ROUND(IF(AP131="x",(10-GEOMEAN(((10-AO131)/10*9+1),((10-AU131)/10*9+1),((10-AQ131)/10*9+1),((10-AR131)/10*9+1)))/9*10,(10-GEOMEAN(((10-AO131)/10*9+1),((10-AP131)/10*9+1),((10-AQ131)/10*9+1),((10-AR131)/10*9+1),((10-AU131)/10*9+1)))/9*10),1)=0,0.1,ROUND(IF(AP131="x",(10-GEOMEAN(((10-AO131)/10*9+1),((10-AU131)/10*9+1),((10-AQ131)/10*9+1),((10-AR131)/10*9+1)))/9*10,(10-GEOMEAN(((10-AO131)/10*9+1),((10-AP131)/10*9+1),((10-AQ131)/10*9+1),((10-AR131)/10*9+1),((10-AU131)/10*9+1)))/9*10),1))</f>
        <v>3.4</v>
      </c>
      <c r="AW131" s="59">
        <f>ROUND(IF('Indicator Data'!M134=0,0,IF('Indicator Data'!M134&gt;AW$194,10,IF('Indicator Data'!M134&lt;AW$195,0,10-(AW$194-'Indicator Data'!M134)/(AW$194-AW$195)*10))),1)</f>
        <v>0.1</v>
      </c>
      <c r="AX131" s="59">
        <f>ROUND(IF('Indicator Data'!N134=0,0,IF(LOG('Indicator Data'!N134)&gt;LOG(AX$194),10,IF(LOG('Indicator Data'!N134)&lt;LOG(AX$195),0,10-(LOG(AX$194)-LOG('Indicator Data'!N134))/(LOG(AX$194)-LOG(AX$195))*10))),1)</f>
        <v>0</v>
      </c>
      <c r="AY131" s="61">
        <f t="shared" ref="AY131:AY162" si="152">ROUND((10-GEOMEAN(((10-AW131)/10*9+1),((10-AX131)/10*9+1)))/9*10,1)</f>
        <v>0.1</v>
      </c>
      <c r="AZ131" s="59">
        <f>'Indicator Data'!O134</f>
        <v>0</v>
      </c>
      <c r="BA131" s="59">
        <f>'Indicator Data'!P134</f>
        <v>0</v>
      </c>
      <c r="BB131" s="61">
        <f t="shared" ref="BB131:BB162" si="153">ROUND(IF(AZ131=5,10,IF(BA131=5,9,IF(AZ131=4,8,IF(BA131=4,7,0)))),1)</f>
        <v>0</v>
      </c>
      <c r="BC131" s="62">
        <f t="shared" ref="BC131:BC162" si="154">ROUND(IF(BB131&gt;5,BB131,AY131/10*7),1)</f>
        <v>0.1</v>
      </c>
      <c r="BD131" s="62">
        <v>3.8</v>
      </c>
      <c r="BE131" s="16"/>
      <c r="BF131" s="108"/>
    </row>
    <row r="132" spans="1:58" s="4" customFormat="1" x14ac:dyDescent="0.25">
      <c r="A132" s="131" t="s">
        <v>393</v>
      </c>
      <c r="B132" s="63" t="s">
        <v>237</v>
      </c>
      <c r="C132" s="59">
        <f>ROUND(IF('Indicator Data'!C135=0,0.1,IF(LOG('Indicator Data'!C135)&gt;C$194,10,IF(LOG('Indicator Data'!C135)&lt;C$195,0,10-(C$194-LOG('Indicator Data'!C135))/(C$194-C$195)*10))),1)</f>
        <v>7.3</v>
      </c>
      <c r="D132" s="59">
        <f>ROUND(IF('Indicator Data'!D135=0,0.1,IF(LOG('Indicator Data'!D135)&gt;D$194,10,IF(LOG('Indicator Data'!D135)&lt;D$195,0,10-(D$194-LOG('Indicator Data'!D135))/(D$194-D$195)*10))),1)</f>
        <v>0.1</v>
      </c>
      <c r="E132" s="59">
        <f t="shared" si="124"/>
        <v>4.5999999999999996</v>
      </c>
      <c r="F132" s="59">
        <f>ROUND(IF('Indicator Data'!E135="No data",0.1,IF('Indicator Data'!E135=0,0,IF(LOG('Indicator Data'!E135)&gt;F$194,10,IF(LOG('Indicator Data'!E135)&lt;F$195,0,10-(F$194-LOG('Indicator Data'!E135))/(F$194-F$195)*10)))),1)</f>
        <v>3.1</v>
      </c>
      <c r="G132" s="59">
        <f>ROUND(IF('Indicator Data'!F135=0,0,IF(LOG('Indicator Data'!F135)&gt;G$194,10,IF(LOG('Indicator Data'!F135)&lt;G$195,0,10-(G$194-LOG('Indicator Data'!F135))/(G$194-G$195)*10))),1)</f>
        <v>4.9000000000000004</v>
      </c>
      <c r="H132" s="59">
        <f>ROUND(IF('Indicator Data'!G135=0,0,IF(LOG('Indicator Data'!G135)&gt;H$194,10,IF(LOG('Indicator Data'!G135)&lt;H$195,0,10-(H$194-LOG('Indicator Data'!G135))/(H$194-H$195)*10))),1)</f>
        <v>0</v>
      </c>
      <c r="I132" s="59">
        <f>ROUND(IF('Indicator Data'!H135=0,0,IF(LOG('Indicator Data'!H135)&gt;I$194,10,IF(LOG('Indicator Data'!H135)&lt;I$195,0,10-(I$194-LOG('Indicator Data'!H135))/(I$194-I$195)*10))),1)</f>
        <v>0</v>
      </c>
      <c r="J132" s="59">
        <f t="shared" si="125"/>
        <v>0</v>
      </c>
      <c r="K132" s="59">
        <f>ROUND(IF('Indicator Data'!I135=0,0,IF(LOG('Indicator Data'!I135)&gt;K$194,10,IF(LOG('Indicator Data'!I135)&lt;K$195,0,10-(K$194-LOG('Indicator Data'!I135))/(K$194-K$195)*10))),1)</f>
        <v>0</v>
      </c>
      <c r="L132" s="59">
        <f t="shared" si="126"/>
        <v>0</v>
      </c>
      <c r="M132" s="59">
        <f>ROUND(IF('Indicator Data'!J135=0,0,IF(LOG('Indicator Data'!J135)&gt;M$194,10,IF(LOG('Indicator Data'!J135)&lt;M$195,0,10-(M$194-LOG('Indicator Data'!J135))/(M$194-M$195)*10))),1)</f>
        <v>0</v>
      </c>
      <c r="N132" s="60">
        <f>'Indicator Data'!C135/'Indicator Data'!$BD135</f>
        <v>1.768156634054001E-3</v>
      </c>
      <c r="O132" s="60">
        <f>'Indicator Data'!D135/'Indicator Data'!$BD135</f>
        <v>0</v>
      </c>
      <c r="P132" s="60">
        <f>IF(F132=0.1,0,'Indicator Data'!E135/'Indicator Data'!$BD135)</f>
        <v>3.8125956645955732E-4</v>
      </c>
      <c r="Q132" s="60">
        <f>'Indicator Data'!F135/'Indicator Data'!$BD135</f>
        <v>1.9052280231087386E-6</v>
      </c>
      <c r="R132" s="60">
        <f>'Indicator Data'!G135/'Indicator Data'!$BD135</f>
        <v>0</v>
      </c>
      <c r="S132" s="60">
        <f>'Indicator Data'!H135/'Indicator Data'!$BD135</f>
        <v>0</v>
      </c>
      <c r="T132" s="60">
        <f>'Indicator Data'!I135/'Indicator Data'!$BD135</f>
        <v>0</v>
      </c>
      <c r="U132" s="60">
        <f>'Indicator Data'!J135/'Indicator Data'!$BD135</f>
        <v>0</v>
      </c>
      <c r="V132" s="59">
        <f t="shared" si="127"/>
        <v>8.8000000000000007</v>
      </c>
      <c r="W132" s="59">
        <f t="shared" si="128"/>
        <v>0</v>
      </c>
      <c r="X132" s="59">
        <f t="shared" si="129"/>
        <v>6</v>
      </c>
      <c r="Y132" s="59">
        <f t="shared" si="130"/>
        <v>0.3</v>
      </c>
      <c r="Z132" s="59">
        <f t="shared" si="131"/>
        <v>6.2</v>
      </c>
      <c r="AA132" s="59">
        <f t="shared" si="132"/>
        <v>0</v>
      </c>
      <c r="AB132" s="59">
        <f t="shared" si="133"/>
        <v>0</v>
      </c>
      <c r="AC132" s="59">
        <f t="shared" si="134"/>
        <v>0</v>
      </c>
      <c r="AD132" s="59">
        <f t="shared" si="135"/>
        <v>0</v>
      </c>
      <c r="AE132" s="59">
        <f t="shared" si="136"/>
        <v>0</v>
      </c>
      <c r="AF132" s="59">
        <f t="shared" si="137"/>
        <v>0</v>
      </c>
      <c r="AG132" s="59">
        <f>ROUND(IF('Indicator Data'!K135=0,0,IF('Indicator Data'!K135&gt;AG$194,10,IF('Indicator Data'!K135&lt;AG$195,0,10-(AG$194-'Indicator Data'!K135)/(AG$194-AG$195)*10))),1)</f>
        <v>0</v>
      </c>
      <c r="AH132" s="59">
        <f t="shared" si="138"/>
        <v>8.1</v>
      </c>
      <c r="AI132" s="59">
        <f t="shared" si="139"/>
        <v>0.1</v>
      </c>
      <c r="AJ132" s="59">
        <f t="shared" si="140"/>
        <v>0</v>
      </c>
      <c r="AK132" s="59">
        <f t="shared" si="141"/>
        <v>0</v>
      </c>
      <c r="AL132" s="59">
        <f t="shared" si="142"/>
        <v>0</v>
      </c>
      <c r="AM132" s="59">
        <f t="shared" si="143"/>
        <v>0</v>
      </c>
      <c r="AN132" s="59">
        <f t="shared" si="144"/>
        <v>0</v>
      </c>
      <c r="AO132" s="61">
        <f t="shared" si="145"/>
        <v>5.3</v>
      </c>
      <c r="AP132" s="193">
        <f t="shared" si="146"/>
        <v>1.8</v>
      </c>
      <c r="AQ132" s="193">
        <f t="shared" si="147"/>
        <v>5.6</v>
      </c>
      <c r="AR132" s="61">
        <f t="shared" si="148"/>
        <v>0</v>
      </c>
      <c r="AS132" s="59">
        <f t="shared" si="149"/>
        <v>0</v>
      </c>
      <c r="AT132" s="59">
        <f>IF('Indicator Data'!L135="No data","x",IF('Indicator Data'!BE135&lt;1000,"x",ROUND((IF('Indicator Data'!L135&gt;AT$194,10,IF('Indicator Data'!L135&lt;AT$195,0,10-(AT$194-'Indicator Data'!L135)/(AT$194-AT$195)*10))),1)))</f>
        <v>0</v>
      </c>
      <c r="AU132" s="61">
        <f t="shared" si="150"/>
        <v>0</v>
      </c>
      <c r="AV132" s="62">
        <f t="shared" si="151"/>
        <v>2.9</v>
      </c>
      <c r="AW132" s="59">
        <f>ROUND(IF('Indicator Data'!M135=0,0,IF('Indicator Data'!M135&gt;AW$194,10,IF('Indicator Data'!M135&lt;AW$195,0,10-(AW$194-'Indicator Data'!M135)/(AW$194-AW$195)*10))),1)</f>
        <v>0.7</v>
      </c>
      <c r="AX132" s="59">
        <f>ROUND(IF('Indicator Data'!N135=0,0,IF(LOG('Indicator Data'!N135)&gt;LOG(AX$194),10,IF(LOG('Indicator Data'!N135)&lt;LOG(AX$195),0,10-(LOG(AX$194)-LOG('Indicator Data'!N135))/(LOG(AX$194)-LOG(AX$195))*10))),1)</f>
        <v>3.4</v>
      </c>
      <c r="AY132" s="61">
        <f t="shared" si="152"/>
        <v>2.2000000000000002</v>
      </c>
      <c r="AZ132" s="59">
        <f>'Indicator Data'!O135</f>
        <v>0</v>
      </c>
      <c r="BA132" s="59">
        <f>'Indicator Data'!P135</f>
        <v>0</v>
      </c>
      <c r="BB132" s="61">
        <f t="shared" si="153"/>
        <v>0</v>
      </c>
      <c r="BC132" s="62">
        <f t="shared" si="154"/>
        <v>1.5</v>
      </c>
      <c r="BD132" s="62">
        <v>3.6</v>
      </c>
      <c r="BE132" s="16"/>
      <c r="BF132" s="108"/>
    </row>
    <row r="133" spans="1:58" s="4" customFormat="1" x14ac:dyDescent="0.25">
      <c r="A133" s="131" t="s">
        <v>245</v>
      </c>
      <c r="B133" s="63" t="s">
        <v>244</v>
      </c>
      <c r="C133" s="59">
        <f>ROUND(IF('Indicator Data'!C136=0,0.1,IF(LOG('Indicator Data'!C136)&gt;C$194,10,IF(LOG('Indicator Data'!C136)&lt;C$195,0,10-(C$194-LOG('Indicator Data'!C136))/(C$194-C$195)*10))),1)</f>
        <v>6.8</v>
      </c>
      <c r="D133" s="59">
        <f>ROUND(IF('Indicator Data'!D136=0,0.1,IF(LOG('Indicator Data'!D136)&gt;D$194,10,IF(LOG('Indicator Data'!D136)&lt;D$195,0,10-(D$194-LOG('Indicator Data'!D136))/(D$194-D$195)*10))),1)</f>
        <v>7</v>
      </c>
      <c r="E133" s="59">
        <f t="shared" si="124"/>
        <v>6.9</v>
      </c>
      <c r="F133" s="59">
        <f>ROUND(IF('Indicator Data'!E136="No data",0.1,IF('Indicator Data'!E136=0,0,IF(LOG('Indicator Data'!E136)&gt;F$194,10,IF(LOG('Indicator Data'!E136)&lt;F$195,0,10-(F$194-LOG('Indicator Data'!E136))/(F$194-F$195)*10)))),1)</f>
        <v>4.5</v>
      </c>
      <c r="G133" s="59">
        <f>ROUND(IF('Indicator Data'!F136=0,0,IF(LOG('Indicator Data'!F136)&gt;G$194,10,IF(LOG('Indicator Data'!F136)&lt;G$195,0,10-(G$194-LOG('Indicator Data'!F136))/(G$194-G$195)*10))),1)</f>
        <v>7.6</v>
      </c>
      <c r="H133" s="59">
        <f>ROUND(IF('Indicator Data'!G136=0,0,IF(LOG('Indicator Data'!G136)&gt;H$194,10,IF(LOG('Indicator Data'!G136)&lt;H$195,0,10-(H$194-LOG('Indicator Data'!G136))/(H$194-H$195)*10))),1)</f>
        <v>2.7</v>
      </c>
      <c r="I133" s="59">
        <f>ROUND(IF('Indicator Data'!H136=0,0,IF(LOG('Indicator Data'!H136)&gt;I$194,10,IF(LOG('Indicator Data'!H136)&lt;I$195,0,10-(I$194-LOG('Indicator Data'!H136))/(I$194-I$195)*10))),1)</f>
        <v>0</v>
      </c>
      <c r="J133" s="59">
        <f t="shared" si="125"/>
        <v>1.4</v>
      </c>
      <c r="K133" s="59">
        <f>ROUND(IF('Indicator Data'!I136=0,0,IF(LOG('Indicator Data'!I136)&gt;K$194,10,IF(LOG('Indicator Data'!I136)&lt;K$195,0,10-(K$194-LOG('Indicator Data'!I136))/(K$194-K$195)*10))),1)</f>
        <v>5.5</v>
      </c>
      <c r="L133" s="59">
        <f t="shared" si="126"/>
        <v>3.7</v>
      </c>
      <c r="M133" s="59">
        <f>ROUND(IF('Indicator Data'!J136=0,0,IF(LOG('Indicator Data'!J136)&gt;M$194,10,IF(LOG('Indicator Data'!J136)&lt;M$195,0,10-(M$194-LOG('Indicator Data'!J136))/(M$194-M$195)*10))),1)</f>
        <v>0</v>
      </c>
      <c r="N133" s="60">
        <f>'Indicator Data'!C136/'Indicator Data'!$BD136</f>
        <v>1.4183460098734788E-3</v>
      </c>
      <c r="O133" s="60">
        <f>'Indicator Data'!D136/'Indicator Data'!$BD136</f>
        <v>3.2482796842336307E-4</v>
      </c>
      <c r="P133" s="60">
        <f>IF(F133=0.1,0,'Indicator Data'!E136/'Indicator Data'!$BD136)</f>
        <v>1.7184076299710221E-3</v>
      </c>
      <c r="Q133" s="60">
        <f>'Indicator Data'!F136/'Indicator Data'!$BD136</f>
        <v>1.0005290520354241E-4</v>
      </c>
      <c r="R133" s="60">
        <f>'Indicator Data'!G136/'Indicator Data'!$BD136</f>
        <v>3.2885932630519091E-4</v>
      </c>
      <c r="S133" s="60">
        <f>'Indicator Data'!H136/'Indicator Data'!$BD136</f>
        <v>0</v>
      </c>
      <c r="T133" s="60">
        <f>'Indicator Data'!I136/'Indicator Data'!$BD136</f>
        <v>1.465651633365619E-3</v>
      </c>
      <c r="U133" s="60">
        <f>'Indicator Data'!J136/'Indicator Data'!$BD136</f>
        <v>0</v>
      </c>
      <c r="V133" s="59">
        <f t="shared" si="127"/>
        <v>7.1</v>
      </c>
      <c r="W133" s="59">
        <f t="shared" si="128"/>
        <v>3.2</v>
      </c>
      <c r="X133" s="59">
        <f t="shared" si="129"/>
        <v>5.5</v>
      </c>
      <c r="Y133" s="59">
        <f t="shared" si="130"/>
        <v>1.1000000000000001</v>
      </c>
      <c r="Z133" s="59">
        <f t="shared" si="131"/>
        <v>10</v>
      </c>
      <c r="AA133" s="59">
        <f t="shared" si="132"/>
        <v>0.2</v>
      </c>
      <c r="AB133" s="59">
        <f t="shared" si="133"/>
        <v>0</v>
      </c>
      <c r="AC133" s="59">
        <f t="shared" si="134"/>
        <v>0.1</v>
      </c>
      <c r="AD133" s="59">
        <f t="shared" si="135"/>
        <v>1.5</v>
      </c>
      <c r="AE133" s="59">
        <f t="shared" si="136"/>
        <v>0.8</v>
      </c>
      <c r="AF133" s="59">
        <f t="shared" si="137"/>
        <v>0</v>
      </c>
      <c r="AG133" s="59">
        <f>ROUND(IF('Indicator Data'!K136=0,0,IF('Indicator Data'!K136&gt;AG$194,10,IF('Indicator Data'!K136&lt;AG$195,0,10-(AG$194-'Indicator Data'!K136)/(AG$194-AG$195)*10))),1)</f>
        <v>2</v>
      </c>
      <c r="AH133" s="59">
        <f t="shared" si="138"/>
        <v>7</v>
      </c>
      <c r="AI133" s="59">
        <f t="shared" si="139"/>
        <v>5.0999999999999996</v>
      </c>
      <c r="AJ133" s="59">
        <f t="shared" si="140"/>
        <v>1.5</v>
      </c>
      <c r="AK133" s="59">
        <f t="shared" si="141"/>
        <v>0</v>
      </c>
      <c r="AL133" s="59">
        <f t="shared" si="142"/>
        <v>0.8</v>
      </c>
      <c r="AM133" s="59">
        <f t="shared" si="143"/>
        <v>3.5</v>
      </c>
      <c r="AN133" s="59">
        <f t="shared" si="144"/>
        <v>0</v>
      </c>
      <c r="AO133" s="61">
        <f t="shared" si="145"/>
        <v>6.3</v>
      </c>
      <c r="AP133" s="193">
        <f t="shared" si="146"/>
        <v>3</v>
      </c>
      <c r="AQ133" s="193">
        <f t="shared" si="147"/>
        <v>9.1</v>
      </c>
      <c r="AR133" s="61">
        <f t="shared" si="148"/>
        <v>2.4</v>
      </c>
      <c r="AS133" s="59">
        <f t="shared" si="149"/>
        <v>1</v>
      </c>
      <c r="AT133" s="59">
        <f>IF('Indicator Data'!L136="No data","x",IF('Indicator Data'!BE136&lt;1000,"x",ROUND((IF('Indicator Data'!L136&gt;AT$194,10,IF('Indicator Data'!L136&lt;AT$195,0,10-(AT$194-'Indicator Data'!L136)/(AT$194-AT$195)*10))),1)))</f>
        <v>1</v>
      </c>
      <c r="AU133" s="61">
        <f t="shared" si="150"/>
        <v>1</v>
      </c>
      <c r="AV133" s="62">
        <f t="shared" si="151"/>
        <v>5.3</v>
      </c>
      <c r="AW133" s="59">
        <f>ROUND(IF('Indicator Data'!M136=0,0,IF('Indicator Data'!M136&gt;AW$194,10,IF('Indicator Data'!M136&lt;AW$195,0,10-(AW$194-'Indicator Data'!M136)/(AW$194-AW$195)*10))),1)</f>
        <v>0.3</v>
      </c>
      <c r="AX133" s="59">
        <f>ROUND(IF('Indicator Data'!N136=0,0,IF(LOG('Indicator Data'!N136)&gt;LOG(AX$194),10,IF(LOG('Indicator Data'!N136)&lt;LOG(AX$195),0,10-(LOG(AX$194)-LOG('Indicator Data'!N136))/(LOG(AX$194)-LOG(AX$195))*10))),1)</f>
        <v>0</v>
      </c>
      <c r="AY133" s="61">
        <f t="shared" si="152"/>
        <v>0.2</v>
      </c>
      <c r="AZ133" s="59">
        <f>'Indicator Data'!O136</f>
        <v>0</v>
      </c>
      <c r="BA133" s="59">
        <f>'Indicator Data'!P136</f>
        <v>0</v>
      </c>
      <c r="BB133" s="61">
        <f t="shared" si="153"/>
        <v>0</v>
      </c>
      <c r="BC133" s="62">
        <f t="shared" si="154"/>
        <v>0.1</v>
      </c>
      <c r="BD133" s="62">
        <v>4.3</v>
      </c>
      <c r="BE133" s="16"/>
      <c r="BF133" s="108"/>
    </row>
    <row r="134" spans="1:58" s="4" customFormat="1" x14ac:dyDescent="0.25">
      <c r="A134" s="131" t="s">
        <v>247</v>
      </c>
      <c r="B134" s="63" t="s">
        <v>246</v>
      </c>
      <c r="C134" s="59">
        <f>ROUND(IF('Indicator Data'!C137=0,0.1,IF(LOG('Indicator Data'!C137)&gt;C$194,10,IF(LOG('Indicator Data'!C137)&lt;C$195,0,10-(C$194-LOG('Indicator Data'!C137))/(C$194-C$195)*10))),1)</f>
        <v>7.8</v>
      </c>
      <c r="D134" s="59">
        <f>ROUND(IF('Indicator Data'!D137=0,0.1,IF(LOG('Indicator Data'!D137)&gt;D$194,10,IF(LOG('Indicator Data'!D137)&lt;D$195,0,10-(D$194-LOG('Indicator Data'!D137))/(D$194-D$195)*10))),1)</f>
        <v>7</v>
      </c>
      <c r="E134" s="59">
        <f t="shared" si="124"/>
        <v>7.4</v>
      </c>
      <c r="F134" s="59">
        <f>ROUND(IF('Indicator Data'!E137="No data",0.1,IF('Indicator Data'!E137=0,0,IF(LOG('Indicator Data'!E137)&gt;F$194,10,IF(LOG('Indicator Data'!E137)&lt;F$195,0,10-(F$194-LOG('Indicator Data'!E137))/(F$194-F$195)*10)))),1)</f>
        <v>6.4</v>
      </c>
      <c r="G134" s="59">
        <f>ROUND(IF('Indicator Data'!F137=0,0,IF(LOG('Indicator Data'!F137)&gt;G$194,10,IF(LOG('Indicator Data'!F137)&lt;G$195,0,10-(G$194-LOG('Indicator Data'!F137))/(G$194-G$195)*10))),1)</f>
        <v>7.6</v>
      </c>
      <c r="H134" s="59">
        <f>ROUND(IF('Indicator Data'!G137=0,0,IF(LOG('Indicator Data'!G137)&gt;H$194,10,IF(LOG('Indicator Data'!G137)&lt;H$195,0,10-(H$194-LOG('Indicator Data'!G137))/(H$194-H$195)*10))),1)</f>
        <v>3.5</v>
      </c>
      <c r="I134" s="59">
        <f>ROUND(IF('Indicator Data'!H137=0,0,IF(LOG('Indicator Data'!H137)&gt;I$194,10,IF(LOG('Indicator Data'!H137)&lt;I$195,0,10-(I$194-LOG('Indicator Data'!H137))/(I$194-I$195)*10))),1)</f>
        <v>0</v>
      </c>
      <c r="J134" s="59">
        <f t="shared" si="125"/>
        <v>1.9</v>
      </c>
      <c r="K134" s="59">
        <f>ROUND(IF('Indicator Data'!I137=0,0,IF(LOG('Indicator Data'!I137)&gt;K$194,10,IF(LOG('Indicator Data'!I137)&lt;K$195,0,10-(K$194-LOG('Indicator Data'!I137))/(K$194-K$195)*10))),1)</f>
        <v>5.9</v>
      </c>
      <c r="L134" s="59">
        <f t="shared" si="126"/>
        <v>4.2</v>
      </c>
      <c r="M134" s="59">
        <f>ROUND(IF('Indicator Data'!J137=0,0,IF(LOG('Indicator Data'!J137)&gt;M$194,10,IF(LOG('Indicator Data'!J137)&lt;M$195,0,10-(M$194-LOG('Indicator Data'!J137))/(M$194-M$195)*10))),1)</f>
        <v>9.9</v>
      </c>
      <c r="N134" s="60">
        <f>'Indicator Data'!C137/'Indicator Data'!$BD137</f>
        <v>1.7951934902085435E-3</v>
      </c>
      <c r="O134" s="60">
        <f>'Indicator Data'!D137/'Indicator Data'!$BD137</f>
        <v>1.7833903539705452E-4</v>
      </c>
      <c r="P134" s="60">
        <f>IF(F134=0.1,0,'Indicator Data'!E137/'Indicator Data'!$BD137)</f>
        <v>5.0635699920696629E-3</v>
      </c>
      <c r="Q134" s="60">
        <f>'Indicator Data'!F137/'Indicator Data'!$BD137</f>
        <v>4.907512320539131E-5</v>
      </c>
      <c r="R134" s="60">
        <f>'Indicator Data'!G137/'Indicator Data'!$BD137</f>
        <v>3.3292356275001678E-4</v>
      </c>
      <c r="S134" s="60">
        <f>'Indicator Data'!H137/'Indicator Data'!$BD137</f>
        <v>0</v>
      </c>
      <c r="T134" s="60">
        <f>'Indicator Data'!I137/'Indicator Data'!$BD137</f>
        <v>1.2905368497371365E-3</v>
      </c>
      <c r="U134" s="60">
        <f>'Indicator Data'!J137/'Indicator Data'!$BD137</f>
        <v>1.254745313368923E-2</v>
      </c>
      <c r="V134" s="59">
        <f t="shared" si="127"/>
        <v>9</v>
      </c>
      <c r="W134" s="59">
        <f t="shared" si="128"/>
        <v>1.8</v>
      </c>
      <c r="X134" s="59">
        <f t="shared" si="129"/>
        <v>6.7</v>
      </c>
      <c r="Y134" s="59">
        <f t="shared" si="130"/>
        <v>3.4</v>
      </c>
      <c r="Z134" s="59">
        <f t="shared" si="131"/>
        <v>9.3000000000000007</v>
      </c>
      <c r="AA134" s="59">
        <f t="shared" si="132"/>
        <v>0.2</v>
      </c>
      <c r="AB134" s="59">
        <f t="shared" si="133"/>
        <v>0</v>
      </c>
      <c r="AC134" s="59">
        <f t="shared" si="134"/>
        <v>0.1</v>
      </c>
      <c r="AD134" s="59">
        <f t="shared" si="135"/>
        <v>1.3</v>
      </c>
      <c r="AE134" s="59">
        <f t="shared" si="136"/>
        <v>0.7</v>
      </c>
      <c r="AF134" s="59">
        <f t="shared" si="137"/>
        <v>4.2</v>
      </c>
      <c r="AG134" s="59">
        <f>ROUND(IF('Indicator Data'!K137=0,0,IF('Indicator Data'!K137&gt;AG$194,10,IF('Indicator Data'!K137&lt;AG$195,0,10-(AG$194-'Indicator Data'!K137)/(AG$194-AG$195)*10))),1)</f>
        <v>2</v>
      </c>
      <c r="AH134" s="59">
        <f t="shared" si="138"/>
        <v>8.4</v>
      </c>
      <c r="AI134" s="59">
        <f t="shared" si="139"/>
        <v>4.4000000000000004</v>
      </c>
      <c r="AJ134" s="59">
        <f t="shared" si="140"/>
        <v>1.9</v>
      </c>
      <c r="AK134" s="59">
        <f t="shared" si="141"/>
        <v>0</v>
      </c>
      <c r="AL134" s="59">
        <f t="shared" si="142"/>
        <v>1</v>
      </c>
      <c r="AM134" s="59">
        <f t="shared" si="143"/>
        <v>3.6</v>
      </c>
      <c r="AN134" s="59">
        <f t="shared" si="144"/>
        <v>8.1999999999999993</v>
      </c>
      <c r="AO134" s="61">
        <f t="shared" si="145"/>
        <v>7.1</v>
      </c>
      <c r="AP134" s="193">
        <f t="shared" si="146"/>
        <v>5.0999999999999996</v>
      </c>
      <c r="AQ134" s="193">
        <f t="shared" si="147"/>
        <v>8.6</v>
      </c>
      <c r="AR134" s="61">
        <f t="shared" si="148"/>
        <v>2.6</v>
      </c>
      <c r="AS134" s="59">
        <f t="shared" si="149"/>
        <v>5.0999999999999996</v>
      </c>
      <c r="AT134" s="59">
        <f>IF('Indicator Data'!L137="No data","x",IF('Indicator Data'!BE137&lt;1000,"x",ROUND((IF('Indicator Data'!L137&gt;AT$194,10,IF('Indicator Data'!L137&lt;AT$195,0,10-(AT$194-'Indicator Data'!L137)/(AT$194-AT$195)*10))),1)))</f>
        <v>0</v>
      </c>
      <c r="AU134" s="61">
        <f t="shared" si="150"/>
        <v>2.6</v>
      </c>
      <c r="AV134" s="62">
        <f t="shared" si="151"/>
        <v>5.8</v>
      </c>
      <c r="AW134" s="59">
        <f>ROUND(IF('Indicator Data'!M137=0,0,IF('Indicator Data'!M137&gt;AW$194,10,IF('Indicator Data'!M137&lt;AW$195,0,10-(AW$194-'Indicator Data'!M137)/(AW$194-AW$195)*10))),1)</f>
        <v>5.0999999999999996</v>
      </c>
      <c r="AX134" s="59">
        <f>ROUND(IF('Indicator Data'!N137=0,0,IF(LOG('Indicator Data'!N137)&gt;LOG(AX$194),10,IF(LOG('Indicator Data'!N137)&lt;LOG(AX$195),0,10-(LOG(AX$194)-LOG('Indicator Data'!N137))/(LOG(AX$194)-LOG(AX$195))*10))),1)</f>
        <v>4.9000000000000004</v>
      </c>
      <c r="AY134" s="61">
        <f t="shared" si="152"/>
        <v>5</v>
      </c>
      <c r="AZ134" s="59">
        <f>'Indicator Data'!O137</f>
        <v>0</v>
      </c>
      <c r="BA134" s="59">
        <f>'Indicator Data'!P137</f>
        <v>0</v>
      </c>
      <c r="BB134" s="61">
        <f t="shared" si="153"/>
        <v>0</v>
      </c>
      <c r="BC134" s="62">
        <f t="shared" si="154"/>
        <v>3.5</v>
      </c>
      <c r="BD134" s="62">
        <v>5</v>
      </c>
      <c r="BE134" s="16"/>
      <c r="BF134" s="108"/>
    </row>
    <row r="135" spans="1:58" s="4" customFormat="1" x14ac:dyDescent="0.25">
      <c r="A135" s="131" t="s">
        <v>249</v>
      </c>
      <c r="B135" s="63" t="s">
        <v>248</v>
      </c>
      <c r="C135" s="59">
        <f>ROUND(IF('Indicator Data'!C138=0,0.1,IF(LOG('Indicator Data'!C138)&gt;C$194,10,IF(LOG('Indicator Data'!C138)&lt;C$195,0,10-(C$194-LOG('Indicator Data'!C138))/(C$194-C$195)*10))),1)</f>
        <v>0</v>
      </c>
      <c r="D135" s="59">
        <f>ROUND(IF('Indicator Data'!D138=0,0.1,IF(LOG('Indicator Data'!D138)&gt;D$194,10,IF(LOG('Indicator Data'!D138)&lt;D$195,0,10-(D$194-LOG('Indicator Data'!D138))/(D$194-D$195)*10))),1)</f>
        <v>0.1</v>
      </c>
      <c r="E135" s="59">
        <f t="shared" si="124"/>
        <v>0.1</v>
      </c>
      <c r="F135" s="59">
        <f>ROUND(IF('Indicator Data'!E138="No data",0.1,IF('Indicator Data'!E138=0,0,IF(LOG('Indicator Data'!E138)&gt;F$194,10,IF(LOG('Indicator Data'!E138)&lt;F$195,0,10-(F$194-LOG('Indicator Data'!E138))/(F$194-F$195)*10)))),1)</f>
        <v>6.2</v>
      </c>
      <c r="G135" s="59">
        <f>ROUND(IF('Indicator Data'!F138=0,0,IF(LOG('Indicator Data'!F138)&gt;G$194,10,IF(LOG('Indicator Data'!F138)&lt;G$195,0,10-(G$194-LOG('Indicator Data'!F138))/(G$194-G$195)*10))),1)</f>
        <v>0</v>
      </c>
      <c r="H135" s="59">
        <f>ROUND(IF('Indicator Data'!G138=0,0,IF(LOG('Indicator Data'!G138)&gt;H$194,10,IF(LOG('Indicator Data'!G138)&lt;H$195,0,10-(H$194-LOG('Indicator Data'!G138))/(H$194-H$195)*10))),1)</f>
        <v>0</v>
      </c>
      <c r="I135" s="59">
        <f>ROUND(IF('Indicator Data'!H138=0,0,IF(LOG('Indicator Data'!H138)&gt;I$194,10,IF(LOG('Indicator Data'!H138)&lt;I$195,0,10-(I$194-LOG('Indicator Data'!H138))/(I$194-I$195)*10))),1)</f>
        <v>0</v>
      </c>
      <c r="J135" s="59">
        <f t="shared" si="125"/>
        <v>0</v>
      </c>
      <c r="K135" s="59">
        <f>ROUND(IF('Indicator Data'!I138=0,0,IF(LOG('Indicator Data'!I138)&gt;K$194,10,IF(LOG('Indicator Data'!I138)&lt;K$195,0,10-(K$194-LOG('Indicator Data'!I138))/(K$194-K$195)*10))),1)</f>
        <v>0</v>
      </c>
      <c r="L135" s="59">
        <f t="shared" si="126"/>
        <v>0</v>
      </c>
      <c r="M135" s="59">
        <f>ROUND(IF('Indicator Data'!J138=0,0,IF(LOG('Indicator Data'!J138)&gt;M$194,10,IF(LOG('Indicator Data'!J138)&lt;M$195,0,10-(M$194-LOG('Indicator Data'!J138))/(M$194-M$195)*10))),1)</f>
        <v>9.3000000000000007</v>
      </c>
      <c r="N135" s="60">
        <f>'Indicator Data'!C138/'Indicator Data'!$BD138</f>
        <v>6.5151847414437139E-7</v>
      </c>
      <c r="O135" s="60">
        <f>'Indicator Data'!D138/'Indicator Data'!$BD138</f>
        <v>0</v>
      </c>
      <c r="P135" s="60">
        <f>IF(F135=0.1,0,'Indicator Data'!E138/'Indicator Data'!$BD138)</f>
        <v>4.4270764946947568E-3</v>
      </c>
      <c r="Q135" s="60">
        <f>'Indicator Data'!F138/'Indicator Data'!$BD138</f>
        <v>0</v>
      </c>
      <c r="R135" s="60">
        <f>'Indicator Data'!G138/'Indicator Data'!$BD138</f>
        <v>0</v>
      </c>
      <c r="S135" s="60">
        <f>'Indicator Data'!H138/'Indicator Data'!$BD138</f>
        <v>0</v>
      </c>
      <c r="T135" s="60">
        <f>'Indicator Data'!I138/'Indicator Data'!$BD138</f>
        <v>0</v>
      </c>
      <c r="U135" s="60">
        <f>'Indicator Data'!J138/'Indicator Data'!$BD138</f>
        <v>8.1609226394521797E-3</v>
      </c>
      <c r="V135" s="59">
        <f t="shared" si="127"/>
        <v>0</v>
      </c>
      <c r="W135" s="59">
        <f t="shared" si="128"/>
        <v>0</v>
      </c>
      <c r="X135" s="59">
        <f t="shared" si="129"/>
        <v>0</v>
      </c>
      <c r="Y135" s="59">
        <f t="shared" si="130"/>
        <v>3</v>
      </c>
      <c r="Z135" s="59">
        <f t="shared" si="131"/>
        <v>0</v>
      </c>
      <c r="AA135" s="59">
        <f t="shared" si="132"/>
        <v>0</v>
      </c>
      <c r="AB135" s="59">
        <f t="shared" si="133"/>
        <v>0</v>
      </c>
      <c r="AC135" s="59">
        <f t="shared" si="134"/>
        <v>0</v>
      </c>
      <c r="AD135" s="59">
        <f t="shared" si="135"/>
        <v>0</v>
      </c>
      <c r="AE135" s="59">
        <f t="shared" si="136"/>
        <v>0</v>
      </c>
      <c r="AF135" s="59">
        <f t="shared" si="137"/>
        <v>2.7</v>
      </c>
      <c r="AG135" s="59">
        <f>ROUND(IF('Indicator Data'!K138=0,0,IF('Indicator Data'!K138&gt;AG$194,10,IF('Indicator Data'!K138&lt;AG$195,0,10-(AG$194-'Indicator Data'!K138)/(AG$194-AG$195)*10))),1)</f>
        <v>7.1</v>
      </c>
      <c r="AH135" s="59">
        <f t="shared" si="138"/>
        <v>0</v>
      </c>
      <c r="AI135" s="59">
        <f t="shared" si="139"/>
        <v>0.1</v>
      </c>
      <c r="AJ135" s="59">
        <f t="shared" si="140"/>
        <v>0</v>
      </c>
      <c r="AK135" s="59">
        <f t="shared" si="141"/>
        <v>0</v>
      </c>
      <c r="AL135" s="59">
        <f t="shared" si="142"/>
        <v>0</v>
      </c>
      <c r="AM135" s="59">
        <f t="shared" si="143"/>
        <v>0</v>
      </c>
      <c r="AN135" s="59">
        <f t="shared" si="144"/>
        <v>7.2</v>
      </c>
      <c r="AO135" s="61">
        <f t="shared" si="145"/>
        <v>0.1</v>
      </c>
      <c r="AP135" s="193">
        <f t="shared" si="146"/>
        <v>4.8</v>
      </c>
      <c r="AQ135" s="193">
        <f t="shared" si="147"/>
        <v>0</v>
      </c>
      <c r="AR135" s="61">
        <f t="shared" si="148"/>
        <v>0</v>
      </c>
      <c r="AS135" s="59">
        <f t="shared" si="149"/>
        <v>7.2</v>
      </c>
      <c r="AT135" s="59">
        <f>IF('Indicator Data'!L138="No data","x",IF('Indicator Data'!BE138&lt;1000,"x",ROUND((IF('Indicator Data'!L138&gt;AT$194,10,IF('Indicator Data'!L138&lt;AT$195,0,10-(AT$194-'Indicator Data'!L138)/(AT$194-AT$195)*10))),1)))</f>
        <v>0</v>
      </c>
      <c r="AU135" s="61">
        <f t="shared" si="150"/>
        <v>3.6</v>
      </c>
      <c r="AV135" s="62">
        <f t="shared" si="151"/>
        <v>2</v>
      </c>
      <c r="AW135" s="59">
        <f>ROUND(IF('Indicator Data'!M138=0,0,IF('Indicator Data'!M138&gt;AW$194,10,IF('Indicator Data'!M138&lt;AW$195,0,10-(AW$194-'Indicator Data'!M138)/(AW$194-AW$195)*10))),1)</f>
        <v>1.9</v>
      </c>
      <c r="AX135" s="59">
        <f>ROUND(IF('Indicator Data'!N138=0,0,IF(LOG('Indicator Data'!N138)&gt;LOG(AX$194),10,IF(LOG('Indicator Data'!N138)&lt;LOG(AX$195),0,10-(LOG(AX$194)-LOG('Indicator Data'!N138))/(LOG(AX$194)-LOG(AX$195))*10))),1)</f>
        <v>3.3</v>
      </c>
      <c r="AY135" s="61">
        <f t="shared" si="152"/>
        <v>2.6</v>
      </c>
      <c r="AZ135" s="59">
        <f>'Indicator Data'!O138</f>
        <v>0</v>
      </c>
      <c r="BA135" s="59">
        <f>'Indicator Data'!P138</f>
        <v>0</v>
      </c>
      <c r="BB135" s="61">
        <f t="shared" si="153"/>
        <v>0</v>
      </c>
      <c r="BC135" s="62">
        <f t="shared" si="154"/>
        <v>1.8</v>
      </c>
      <c r="BD135" s="62">
        <v>4.0999999999999996</v>
      </c>
      <c r="BE135" s="16"/>
      <c r="BF135" s="108"/>
    </row>
    <row r="136" spans="1:58" s="4" customFormat="1" x14ac:dyDescent="0.25">
      <c r="A136" s="131" t="s">
        <v>251</v>
      </c>
      <c r="B136" s="63" t="s">
        <v>250</v>
      </c>
      <c r="C136" s="59">
        <f>ROUND(IF('Indicator Data'!C139=0,0.1,IF(LOG('Indicator Data'!C139)&gt;C$194,10,IF(LOG('Indicator Data'!C139)&lt;C$195,0,10-(C$194-LOG('Indicator Data'!C139))/(C$194-C$195)*10))),1)</f>
        <v>9.3000000000000007</v>
      </c>
      <c r="D136" s="59">
        <f>ROUND(IF('Indicator Data'!D139=0,0.1,IF(LOG('Indicator Data'!D139)&gt;D$194,10,IF(LOG('Indicator Data'!D139)&lt;D$195,0,10-(D$194-LOG('Indicator Data'!D139))/(D$194-D$195)*10))),1)</f>
        <v>10</v>
      </c>
      <c r="E136" s="59">
        <f t="shared" si="124"/>
        <v>9.6999999999999993</v>
      </c>
      <c r="F136" s="59">
        <f>ROUND(IF('Indicator Data'!E139="No data",0.1,IF('Indicator Data'!E139=0,0,IF(LOG('Indicator Data'!E139)&gt;F$194,10,IF(LOG('Indicator Data'!E139)&lt;F$195,0,10-(F$194-LOG('Indicator Data'!E139))/(F$194-F$195)*10)))),1)</f>
        <v>8.1</v>
      </c>
      <c r="G136" s="59">
        <f>ROUND(IF('Indicator Data'!F139=0,0,IF(LOG('Indicator Data'!F139)&gt;G$194,10,IF(LOG('Indicator Data'!F139)&lt;G$195,0,10-(G$194-LOG('Indicator Data'!F139))/(G$194-G$195)*10))),1)</f>
        <v>8.9</v>
      </c>
      <c r="H136" s="59">
        <f>ROUND(IF('Indicator Data'!G139=0,0,IF(LOG('Indicator Data'!G139)&gt;H$194,10,IF(LOG('Indicator Data'!G139)&lt;H$195,0,10-(H$194-LOG('Indicator Data'!G139))/(H$194-H$195)*10))),1)</f>
        <v>0</v>
      </c>
      <c r="I136" s="59">
        <f>ROUND(IF('Indicator Data'!H139=0,0,IF(LOG('Indicator Data'!H139)&gt;I$194,10,IF(LOG('Indicator Data'!H139)&lt;I$195,0,10-(I$194-LOG('Indicator Data'!H139))/(I$194-I$195)*10))),1)</f>
        <v>0</v>
      </c>
      <c r="J136" s="59">
        <f t="shared" si="125"/>
        <v>0</v>
      </c>
      <c r="K136" s="59">
        <f>ROUND(IF('Indicator Data'!I139=0,0,IF(LOG('Indicator Data'!I139)&gt;K$194,10,IF(LOG('Indicator Data'!I139)&lt;K$195,0,10-(K$194-LOG('Indicator Data'!I139))/(K$194-K$195)*10))),1)</f>
        <v>0</v>
      </c>
      <c r="L136" s="59">
        <f t="shared" si="126"/>
        <v>0</v>
      </c>
      <c r="M136" s="59">
        <f>ROUND(IF('Indicator Data'!J139=0,0,IF(LOG('Indicator Data'!J139)&gt;M$194,10,IF(LOG('Indicator Data'!J139)&lt;M$195,0,10-(M$194-LOG('Indicator Data'!J139))/(M$194-M$195)*10))),1)</f>
        <v>10</v>
      </c>
      <c r="N136" s="60">
        <f>'Indicator Data'!C139/'Indicator Data'!$BD139</f>
        <v>1.6764219441262995E-3</v>
      </c>
      <c r="O136" s="60">
        <f>'Indicator Data'!D139/'Indicator Data'!$BD139</f>
        <v>7.9904694032658752E-4</v>
      </c>
      <c r="P136" s="60">
        <f>IF(F136=0.1,0,'Indicator Data'!E139/'Indicator Data'!$BD139)</f>
        <v>5.6801797491407742E-3</v>
      </c>
      <c r="Q136" s="60">
        <f>'Indicator Data'!F139/'Indicator Data'!$BD139</f>
        <v>7.3788646918197416E-5</v>
      </c>
      <c r="R136" s="60">
        <f>'Indicator Data'!G139/'Indicator Data'!$BD139</f>
        <v>0</v>
      </c>
      <c r="S136" s="60">
        <f>'Indicator Data'!H139/'Indicator Data'!$BD139</f>
        <v>0</v>
      </c>
      <c r="T136" s="60">
        <f>'Indicator Data'!I139/'Indicator Data'!$BD139</f>
        <v>0</v>
      </c>
      <c r="U136" s="60">
        <f>'Indicator Data'!J139/'Indicator Data'!$BD139</f>
        <v>3.2704140939962584E-3</v>
      </c>
      <c r="V136" s="59">
        <f t="shared" si="127"/>
        <v>8.4</v>
      </c>
      <c r="W136" s="59">
        <f t="shared" si="128"/>
        <v>8</v>
      </c>
      <c r="X136" s="59">
        <f t="shared" si="129"/>
        <v>8.1999999999999993</v>
      </c>
      <c r="Y136" s="59">
        <f t="shared" si="130"/>
        <v>3.8</v>
      </c>
      <c r="Z136" s="59">
        <f t="shared" si="131"/>
        <v>9.6999999999999993</v>
      </c>
      <c r="AA136" s="59">
        <f t="shared" si="132"/>
        <v>0</v>
      </c>
      <c r="AB136" s="59">
        <f t="shared" si="133"/>
        <v>0</v>
      </c>
      <c r="AC136" s="59">
        <f t="shared" si="134"/>
        <v>0</v>
      </c>
      <c r="AD136" s="59">
        <f t="shared" si="135"/>
        <v>0</v>
      </c>
      <c r="AE136" s="59">
        <f t="shared" si="136"/>
        <v>0</v>
      </c>
      <c r="AF136" s="59">
        <f t="shared" si="137"/>
        <v>1.1000000000000001</v>
      </c>
      <c r="AG136" s="59">
        <f>ROUND(IF('Indicator Data'!K139=0,0,IF('Indicator Data'!K139&gt;AG$194,10,IF('Indicator Data'!K139&lt;AG$195,0,10-(AG$194-'Indicator Data'!K139)/(AG$194-AG$195)*10))),1)</f>
        <v>5.0999999999999996</v>
      </c>
      <c r="AH136" s="59">
        <f t="shared" si="138"/>
        <v>8.9</v>
      </c>
      <c r="AI136" s="59">
        <f t="shared" si="139"/>
        <v>9</v>
      </c>
      <c r="AJ136" s="59">
        <f t="shared" si="140"/>
        <v>0</v>
      </c>
      <c r="AK136" s="59">
        <f t="shared" si="141"/>
        <v>0</v>
      </c>
      <c r="AL136" s="59">
        <f t="shared" si="142"/>
        <v>0</v>
      </c>
      <c r="AM136" s="59">
        <f t="shared" si="143"/>
        <v>0</v>
      </c>
      <c r="AN136" s="59">
        <f t="shared" si="144"/>
        <v>7.8</v>
      </c>
      <c r="AO136" s="61">
        <f t="shared" si="145"/>
        <v>9.1</v>
      </c>
      <c r="AP136" s="193">
        <f t="shared" si="146"/>
        <v>6.4</v>
      </c>
      <c r="AQ136" s="193">
        <f t="shared" si="147"/>
        <v>9.3000000000000007</v>
      </c>
      <c r="AR136" s="61">
        <f t="shared" si="148"/>
        <v>0</v>
      </c>
      <c r="AS136" s="59">
        <f t="shared" si="149"/>
        <v>6.5</v>
      </c>
      <c r="AT136" s="59">
        <f>IF('Indicator Data'!L139="No data","x",IF('Indicator Data'!BE139&lt;1000,"x",ROUND((IF('Indicator Data'!L139&gt;AT$194,10,IF('Indicator Data'!L139&lt;AT$195,0,10-(AT$194-'Indicator Data'!L139)/(AT$194-AT$195)*10))),1)))</f>
        <v>3</v>
      </c>
      <c r="AU136" s="61">
        <f t="shared" si="150"/>
        <v>4.8</v>
      </c>
      <c r="AV136" s="62">
        <f t="shared" si="151"/>
        <v>7</v>
      </c>
      <c r="AW136" s="59">
        <f>ROUND(IF('Indicator Data'!M139=0,0,IF('Indicator Data'!M139&gt;AW$194,10,IF('Indicator Data'!M139&lt;AW$195,0,10-(AW$194-'Indicator Data'!M139)/(AW$194-AW$195)*10))),1)</f>
        <v>3.3</v>
      </c>
      <c r="AX136" s="59">
        <f>ROUND(IF('Indicator Data'!N139=0,0,IF(LOG('Indicator Data'!N139)&gt;LOG(AX$194),10,IF(LOG('Indicator Data'!N139)&lt;LOG(AX$195),0,10-(LOG(AX$194)-LOG('Indicator Data'!N139))/(LOG(AX$194)-LOG(AX$195))*10))),1)</f>
        <v>1.3</v>
      </c>
      <c r="AY136" s="61">
        <f t="shared" si="152"/>
        <v>2.4</v>
      </c>
      <c r="AZ136" s="59">
        <f>'Indicator Data'!O139</f>
        <v>0</v>
      </c>
      <c r="BA136" s="59">
        <f>'Indicator Data'!P139</f>
        <v>0</v>
      </c>
      <c r="BB136" s="61">
        <f t="shared" si="153"/>
        <v>0</v>
      </c>
      <c r="BC136" s="62">
        <f t="shared" si="154"/>
        <v>1.7</v>
      </c>
      <c r="BD136" s="62">
        <v>3.7</v>
      </c>
      <c r="BE136" s="16"/>
      <c r="BF136" s="108"/>
    </row>
    <row r="137" spans="1:58" s="4" customFormat="1" x14ac:dyDescent="0.25">
      <c r="A137" s="131" t="s">
        <v>253</v>
      </c>
      <c r="B137" s="58" t="s">
        <v>252</v>
      </c>
      <c r="C137" s="59">
        <f>ROUND(IF('Indicator Data'!C140=0,0.1,IF(LOG('Indicator Data'!C140)&gt;C$194,10,IF(LOG('Indicator Data'!C140)&lt;C$195,0,10-(C$194-LOG('Indicator Data'!C140))/(C$194-C$195)*10))),1)</f>
        <v>10</v>
      </c>
      <c r="D137" s="59">
        <f>ROUND(IF('Indicator Data'!D140=0,0.1,IF(LOG('Indicator Data'!D140)&gt;D$194,10,IF(LOG('Indicator Data'!D140)&lt;D$195,0,10-(D$194-LOG('Indicator Data'!D140))/(D$194-D$195)*10))),1)</f>
        <v>10</v>
      </c>
      <c r="E137" s="59">
        <f t="shared" si="124"/>
        <v>10</v>
      </c>
      <c r="F137" s="59">
        <f>ROUND(IF('Indicator Data'!E140="No data",0.1,IF('Indicator Data'!E140=0,0,IF(LOG('Indicator Data'!E140)&gt;F$194,10,IF(LOG('Indicator Data'!E140)&lt;F$195,0,10-(F$194-LOG('Indicator Data'!E140))/(F$194-F$195)*10)))),1)</f>
        <v>9.1999999999999993</v>
      </c>
      <c r="G137" s="59">
        <f>ROUND(IF('Indicator Data'!F140=0,0,IF(LOG('Indicator Data'!F140)&gt;G$194,10,IF(LOG('Indicator Data'!F140)&lt;G$195,0,10-(G$194-LOG('Indicator Data'!F140))/(G$194-G$195)*10))),1)</f>
        <v>9.4</v>
      </c>
      <c r="H137" s="59">
        <f>ROUND(IF('Indicator Data'!G140=0,0,IF(LOG('Indicator Data'!G140)&gt;H$194,10,IF(LOG('Indicator Data'!G140)&lt;H$195,0,10-(H$194-LOG('Indicator Data'!G140))/(H$194-H$195)*10))),1)</f>
        <v>10</v>
      </c>
      <c r="I137" s="59">
        <f>ROUND(IF('Indicator Data'!H140=0,0,IF(LOG('Indicator Data'!H140)&gt;I$194,10,IF(LOG('Indicator Data'!H140)&lt;I$195,0,10-(I$194-LOG('Indicator Data'!H140))/(I$194-I$195)*10))),1)</f>
        <v>10</v>
      </c>
      <c r="J137" s="59">
        <f t="shared" si="125"/>
        <v>10</v>
      </c>
      <c r="K137" s="59">
        <f>ROUND(IF('Indicator Data'!I140=0,0,IF(LOG('Indicator Data'!I140)&gt;K$194,10,IF(LOG('Indicator Data'!I140)&lt;K$195,0,10-(K$194-LOG('Indicator Data'!I140))/(K$194-K$195)*10))),1)</f>
        <v>9.8000000000000007</v>
      </c>
      <c r="L137" s="59">
        <f t="shared" si="126"/>
        <v>9.9</v>
      </c>
      <c r="M137" s="59">
        <f>ROUND(IF('Indicator Data'!J140=0,0,IF(LOG('Indicator Data'!J140)&gt;M$194,10,IF(LOG('Indicator Data'!J140)&lt;M$195,0,10-(M$194-LOG('Indicator Data'!J140))/(M$194-M$195)*10))),1)</f>
        <v>10</v>
      </c>
      <c r="N137" s="60">
        <f>'Indicator Data'!C140/'Indicator Data'!$BD140</f>
        <v>1.5896175362712149E-3</v>
      </c>
      <c r="O137" s="60">
        <f>'Indicator Data'!D140/'Indicator Data'!$BD140</f>
        <v>9.2510722259504569E-4</v>
      </c>
      <c r="P137" s="60">
        <f>IF(F137=0.1,0,'Indicator Data'!E140/'Indicator Data'!$BD140)</f>
        <v>4.8492186382608571E-3</v>
      </c>
      <c r="Q137" s="60">
        <f>'Indicator Data'!F140/'Indicator Data'!$BD140</f>
        <v>4.5225522990033416E-5</v>
      </c>
      <c r="R137" s="60">
        <f>'Indicator Data'!G140/'Indicator Data'!$BD140</f>
        <v>1.7479311999561428E-2</v>
      </c>
      <c r="S137" s="60">
        <f>'Indicator Data'!H140/'Indicator Data'!$BD140</f>
        <v>1.2243211314514882E-2</v>
      </c>
      <c r="T137" s="60">
        <f>'Indicator Data'!I140/'Indicator Data'!$BD140</f>
        <v>7.7101814067108143E-3</v>
      </c>
      <c r="U137" s="60">
        <f>'Indicator Data'!J140/'Indicator Data'!$BD140</f>
        <v>1.2259308689002062E-3</v>
      </c>
      <c r="V137" s="59">
        <f t="shared" si="127"/>
        <v>7.9</v>
      </c>
      <c r="W137" s="59">
        <f t="shared" si="128"/>
        <v>9.3000000000000007</v>
      </c>
      <c r="X137" s="59">
        <f t="shared" si="129"/>
        <v>8.6999999999999993</v>
      </c>
      <c r="Y137" s="59">
        <f t="shared" si="130"/>
        <v>3.2</v>
      </c>
      <c r="Z137" s="59">
        <f t="shared" si="131"/>
        <v>9.1999999999999993</v>
      </c>
      <c r="AA137" s="59">
        <f t="shared" si="132"/>
        <v>9.6999999999999993</v>
      </c>
      <c r="AB137" s="59">
        <f t="shared" si="133"/>
        <v>10</v>
      </c>
      <c r="AC137" s="59">
        <f t="shared" si="134"/>
        <v>9.9</v>
      </c>
      <c r="AD137" s="59">
        <f t="shared" si="135"/>
        <v>7.7</v>
      </c>
      <c r="AE137" s="59">
        <f t="shared" si="136"/>
        <v>9.1</v>
      </c>
      <c r="AF137" s="59">
        <f t="shared" si="137"/>
        <v>0.4</v>
      </c>
      <c r="AG137" s="59">
        <f>ROUND(IF('Indicator Data'!K140=0,0,IF('Indicator Data'!K140&gt;AG$194,10,IF('Indicator Data'!K140&lt;AG$195,0,10-(AG$194-'Indicator Data'!K140)/(AG$194-AG$195)*10))),1)</f>
        <v>6.1</v>
      </c>
      <c r="AH137" s="59">
        <f t="shared" si="138"/>
        <v>9</v>
      </c>
      <c r="AI137" s="59">
        <f t="shared" si="139"/>
        <v>9.6999999999999993</v>
      </c>
      <c r="AJ137" s="59">
        <f t="shared" si="140"/>
        <v>9.9</v>
      </c>
      <c r="AK137" s="59">
        <f t="shared" si="141"/>
        <v>10</v>
      </c>
      <c r="AL137" s="59">
        <f t="shared" si="142"/>
        <v>10</v>
      </c>
      <c r="AM137" s="59">
        <f t="shared" si="143"/>
        <v>8.8000000000000007</v>
      </c>
      <c r="AN137" s="59">
        <f t="shared" si="144"/>
        <v>7.7</v>
      </c>
      <c r="AO137" s="61">
        <f t="shared" si="145"/>
        <v>9.5</v>
      </c>
      <c r="AP137" s="193">
        <f t="shared" si="146"/>
        <v>7.2</v>
      </c>
      <c r="AQ137" s="193">
        <f t="shared" si="147"/>
        <v>9.3000000000000007</v>
      </c>
      <c r="AR137" s="61">
        <f t="shared" si="148"/>
        <v>9.6</v>
      </c>
      <c r="AS137" s="59">
        <f t="shared" si="149"/>
        <v>6.9</v>
      </c>
      <c r="AT137" s="59">
        <f>IF('Indicator Data'!L140="No data","x",IF('Indicator Data'!BE140&lt;1000,"x",ROUND((IF('Indicator Data'!L140&gt;AT$194,10,IF('Indicator Data'!L140&lt;AT$195,0,10-(AT$194-'Indicator Data'!L140)/(AT$194-AT$195)*10))),1)))</f>
        <v>1</v>
      </c>
      <c r="AU137" s="61">
        <f t="shared" si="150"/>
        <v>4</v>
      </c>
      <c r="AV137" s="62">
        <f t="shared" si="151"/>
        <v>8.5</v>
      </c>
      <c r="AW137" s="59">
        <f>ROUND(IF('Indicator Data'!M140=0,0,IF('Indicator Data'!M140&gt;AW$194,10,IF('Indicator Data'!M140&lt;AW$195,0,10-(AW$194-'Indicator Data'!M140)/(AW$194-AW$195)*10))),1)</f>
        <v>9.3000000000000007</v>
      </c>
      <c r="AX137" s="59">
        <f>ROUND(IF('Indicator Data'!N140=0,0,IF(LOG('Indicator Data'!N140)&gt;LOG(AX$194),10,IF(LOG('Indicator Data'!N140)&lt;LOG(AX$195),0,10-(LOG(AX$194)-LOG('Indicator Data'!N140))/(LOG(AX$194)-LOG(AX$195))*10))),1)</f>
        <v>8.9</v>
      </c>
      <c r="AY137" s="61">
        <f t="shared" si="152"/>
        <v>9.1</v>
      </c>
      <c r="AZ137" s="59">
        <f>'Indicator Data'!O140</f>
        <v>0</v>
      </c>
      <c r="BA137" s="59">
        <f>'Indicator Data'!P140</f>
        <v>5</v>
      </c>
      <c r="BB137" s="61">
        <f t="shared" si="153"/>
        <v>9</v>
      </c>
      <c r="BC137" s="62">
        <f t="shared" si="154"/>
        <v>9</v>
      </c>
      <c r="BD137" s="62">
        <v>5.7</v>
      </c>
      <c r="BE137" s="16"/>
      <c r="BF137" s="108"/>
    </row>
    <row r="138" spans="1:58" s="4" customFormat="1" x14ac:dyDescent="0.25">
      <c r="A138" s="131" t="s">
        <v>255</v>
      </c>
      <c r="B138" s="63" t="s">
        <v>254</v>
      </c>
      <c r="C138" s="59">
        <f>ROUND(IF('Indicator Data'!C141=0,0.1,IF(LOG('Indicator Data'!C141)&gt;C$194,10,IF(LOG('Indicator Data'!C141)&lt;C$195,0,10-(C$194-LOG('Indicator Data'!C141))/(C$194-C$195)*10))),1)</f>
        <v>6.2</v>
      </c>
      <c r="D138" s="59">
        <f>ROUND(IF('Indicator Data'!D141=0,0.1,IF(LOG('Indicator Data'!D141)&gt;D$194,10,IF(LOG('Indicator Data'!D141)&lt;D$195,0,10-(D$194-LOG('Indicator Data'!D141))/(D$194-D$195)*10))),1)</f>
        <v>0.1</v>
      </c>
      <c r="E138" s="59">
        <f t="shared" si="124"/>
        <v>3.8</v>
      </c>
      <c r="F138" s="59">
        <f>ROUND(IF('Indicator Data'!E141="No data",0.1,IF('Indicator Data'!E141=0,0,IF(LOG('Indicator Data'!E141)&gt;F$194,10,IF(LOG('Indicator Data'!E141)&lt;F$195,0,10-(F$194-LOG('Indicator Data'!E141))/(F$194-F$195)*10)))),1)</f>
        <v>8.1</v>
      </c>
      <c r="G138" s="59">
        <f>ROUND(IF('Indicator Data'!F141=0,0,IF(LOG('Indicator Data'!F141)&gt;G$194,10,IF(LOG('Indicator Data'!F141)&lt;G$195,0,10-(G$194-LOG('Indicator Data'!F141))/(G$194-G$195)*10))),1)</f>
        <v>0</v>
      </c>
      <c r="H138" s="59">
        <f>ROUND(IF('Indicator Data'!G141=0,0,IF(LOG('Indicator Data'!G141)&gt;H$194,10,IF(LOG('Indicator Data'!G141)&lt;H$195,0,10-(H$194-LOG('Indicator Data'!G141))/(H$194-H$195)*10))),1)</f>
        <v>0</v>
      </c>
      <c r="I138" s="59">
        <f>ROUND(IF('Indicator Data'!H141=0,0,IF(LOG('Indicator Data'!H141)&gt;I$194,10,IF(LOG('Indicator Data'!H141)&lt;I$195,0,10-(I$194-LOG('Indicator Data'!H141))/(I$194-I$195)*10))),1)</f>
        <v>0</v>
      </c>
      <c r="J138" s="59">
        <f t="shared" si="125"/>
        <v>0</v>
      </c>
      <c r="K138" s="59">
        <f>ROUND(IF('Indicator Data'!I141=0,0,IF(LOG('Indicator Data'!I141)&gt;K$194,10,IF(LOG('Indicator Data'!I141)&lt;K$195,0,10-(K$194-LOG('Indicator Data'!I141))/(K$194-K$195)*10))),1)</f>
        <v>0</v>
      </c>
      <c r="L138" s="59">
        <f t="shared" si="126"/>
        <v>0</v>
      </c>
      <c r="M138" s="59">
        <f>ROUND(IF('Indicator Data'!J141=0,0,IF(LOG('Indicator Data'!J141)&gt;M$194,10,IF(LOG('Indicator Data'!J141)&lt;M$195,0,10-(M$194-LOG('Indicator Data'!J141))/(M$194-M$195)*10))),1)</f>
        <v>0</v>
      </c>
      <c r="N138" s="60">
        <f>'Indicator Data'!C141/'Indicator Data'!$BD141</f>
        <v>7.7493429421918758E-5</v>
      </c>
      <c r="O138" s="60">
        <f>'Indicator Data'!D141/'Indicator Data'!$BD141</f>
        <v>0</v>
      </c>
      <c r="P138" s="60">
        <f>IF(F138=0.1,0,'Indicator Data'!E141/'Indicator Data'!$BD141)</f>
        <v>4.4599488884002458E-3</v>
      </c>
      <c r="Q138" s="60">
        <f>'Indicator Data'!F141/'Indicator Data'!$BD141</f>
        <v>0</v>
      </c>
      <c r="R138" s="60">
        <f>'Indicator Data'!G141/'Indicator Data'!$BD141</f>
        <v>0</v>
      </c>
      <c r="S138" s="60">
        <f>'Indicator Data'!H141/'Indicator Data'!$BD141</f>
        <v>0</v>
      </c>
      <c r="T138" s="60">
        <f>'Indicator Data'!I141/'Indicator Data'!$BD141</f>
        <v>0</v>
      </c>
      <c r="U138" s="60">
        <f>'Indicator Data'!J141/'Indicator Data'!$BD141</f>
        <v>0</v>
      </c>
      <c r="V138" s="59">
        <f t="shared" si="127"/>
        <v>0.4</v>
      </c>
      <c r="W138" s="59">
        <f t="shared" si="128"/>
        <v>0</v>
      </c>
      <c r="X138" s="59">
        <f t="shared" si="129"/>
        <v>0.2</v>
      </c>
      <c r="Y138" s="59">
        <f t="shared" si="130"/>
        <v>3</v>
      </c>
      <c r="Z138" s="59">
        <f t="shared" si="131"/>
        <v>0</v>
      </c>
      <c r="AA138" s="59">
        <f t="shared" si="132"/>
        <v>0</v>
      </c>
      <c r="AB138" s="59">
        <f t="shared" si="133"/>
        <v>0</v>
      </c>
      <c r="AC138" s="59">
        <f t="shared" si="134"/>
        <v>0</v>
      </c>
      <c r="AD138" s="59">
        <f t="shared" si="135"/>
        <v>0</v>
      </c>
      <c r="AE138" s="59">
        <f t="shared" si="136"/>
        <v>0</v>
      </c>
      <c r="AF138" s="59">
        <f t="shared" si="137"/>
        <v>0</v>
      </c>
      <c r="AG138" s="59">
        <f>ROUND(IF('Indicator Data'!K141=0,0,IF('Indicator Data'!K141&gt;AG$194,10,IF('Indicator Data'!K141&lt;AG$195,0,10-(AG$194-'Indicator Data'!K141)/(AG$194-AG$195)*10))),1)</f>
        <v>0</v>
      </c>
      <c r="AH138" s="59">
        <f t="shared" si="138"/>
        <v>3.3</v>
      </c>
      <c r="AI138" s="59">
        <f t="shared" si="139"/>
        <v>0.1</v>
      </c>
      <c r="AJ138" s="59">
        <f t="shared" si="140"/>
        <v>0</v>
      </c>
      <c r="AK138" s="59">
        <f t="shared" si="141"/>
        <v>0</v>
      </c>
      <c r="AL138" s="59">
        <f t="shared" si="142"/>
        <v>0</v>
      </c>
      <c r="AM138" s="59">
        <f t="shared" si="143"/>
        <v>0</v>
      </c>
      <c r="AN138" s="59">
        <f t="shared" si="144"/>
        <v>0</v>
      </c>
      <c r="AO138" s="61">
        <f t="shared" si="145"/>
        <v>2.2000000000000002</v>
      </c>
      <c r="AP138" s="193">
        <f t="shared" si="146"/>
        <v>6.2</v>
      </c>
      <c r="AQ138" s="193">
        <f t="shared" si="147"/>
        <v>0</v>
      </c>
      <c r="AR138" s="61">
        <f t="shared" si="148"/>
        <v>0</v>
      </c>
      <c r="AS138" s="59">
        <f t="shared" si="149"/>
        <v>0</v>
      </c>
      <c r="AT138" s="59">
        <f>IF('Indicator Data'!L141="No data","x",IF('Indicator Data'!BE141&lt;1000,"x",ROUND((IF('Indicator Data'!L141&gt;AT$194,10,IF('Indicator Data'!L141&lt;AT$195,0,10-(AT$194-'Indicator Data'!L141)/(AT$194-AT$195)*10))),1)))</f>
        <v>3</v>
      </c>
      <c r="AU138" s="61">
        <f t="shared" si="150"/>
        <v>1.5</v>
      </c>
      <c r="AV138" s="62">
        <f t="shared" si="151"/>
        <v>2.2999999999999998</v>
      </c>
      <c r="AW138" s="59">
        <f>ROUND(IF('Indicator Data'!M141=0,0,IF('Indicator Data'!M141&gt;AW$194,10,IF('Indicator Data'!M141&lt;AW$195,0,10-(AW$194-'Indicator Data'!M141)/(AW$194-AW$195)*10))),1)</f>
        <v>0.1</v>
      </c>
      <c r="AX138" s="59">
        <f>ROUND(IF('Indicator Data'!N141=0,0,IF(LOG('Indicator Data'!N141)&gt;LOG(AX$194),10,IF(LOG('Indicator Data'!N141)&lt;LOG(AX$195),0,10-(LOG(AX$194)-LOG('Indicator Data'!N141))/(LOG(AX$194)-LOG(AX$195))*10))),1)</f>
        <v>0.6</v>
      </c>
      <c r="AY138" s="61">
        <f t="shared" si="152"/>
        <v>0.4</v>
      </c>
      <c r="AZ138" s="59">
        <f>'Indicator Data'!O141</f>
        <v>0</v>
      </c>
      <c r="BA138" s="59">
        <f>'Indicator Data'!P141</f>
        <v>0</v>
      </c>
      <c r="BB138" s="61">
        <f t="shared" si="153"/>
        <v>0</v>
      </c>
      <c r="BC138" s="62">
        <f t="shared" si="154"/>
        <v>0.3</v>
      </c>
      <c r="BD138" s="62">
        <v>1.5</v>
      </c>
      <c r="BE138" s="16"/>
      <c r="BF138" s="108"/>
    </row>
    <row r="139" spans="1:58" s="4" customFormat="1" x14ac:dyDescent="0.25">
      <c r="A139" s="131" t="s">
        <v>257</v>
      </c>
      <c r="B139" s="63" t="s">
        <v>256</v>
      </c>
      <c r="C139" s="59">
        <f>ROUND(IF('Indicator Data'!C142=0,0.1,IF(LOG('Indicator Data'!C142)&gt;C$194,10,IF(LOG('Indicator Data'!C142)&lt;C$195,0,10-(C$194-LOG('Indicator Data'!C142))/(C$194-C$195)*10))),1)</f>
        <v>8.1</v>
      </c>
      <c r="D139" s="59">
        <f>ROUND(IF('Indicator Data'!D142=0,0.1,IF(LOG('Indicator Data'!D142)&gt;D$194,10,IF(LOG('Indicator Data'!D142)&lt;D$195,0,10-(D$194-LOG('Indicator Data'!D142))/(D$194-D$195)*10))),1)</f>
        <v>0.1</v>
      </c>
      <c r="E139" s="59">
        <f t="shared" si="124"/>
        <v>5.4</v>
      </c>
      <c r="F139" s="59">
        <f>ROUND(IF('Indicator Data'!E142="No data",0.1,IF('Indicator Data'!E142=0,0,IF(LOG('Indicator Data'!E142)&gt;F$194,10,IF(LOG('Indicator Data'!E142)&lt;F$195,0,10-(F$194-LOG('Indicator Data'!E142))/(F$194-F$195)*10)))),1)</f>
        <v>5.6</v>
      </c>
      <c r="G139" s="59">
        <f>ROUND(IF('Indicator Data'!F142=0,0,IF(LOG('Indicator Data'!F142)&gt;G$194,10,IF(LOG('Indicator Data'!F142)&lt;G$195,0,10-(G$194-LOG('Indicator Data'!F142))/(G$194-G$195)*10))),1)</f>
        <v>5.8</v>
      </c>
      <c r="H139" s="59">
        <f>ROUND(IF('Indicator Data'!G142=0,0,IF(LOG('Indicator Data'!G142)&gt;H$194,10,IF(LOG('Indicator Data'!G142)&lt;H$195,0,10-(H$194-LOG('Indicator Data'!G142))/(H$194-H$195)*10))),1)</f>
        <v>1.7</v>
      </c>
      <c r="I139" s="59">
        <f>ROUND(IF('Indicator Data'!H142=0,0,IF(LOG('Indicator Data'!H142)&gt;I$194,10,IF(LOG('Indicator Data'!H142)&lt;I$195,0,10-(I$194-LOG('Indicator Data'!H142))/(I$194-I$195)*10))),1)</f>
        <v>0</v>
      </c>
      <c r="J139" s="59">
        <f t="shared" si="125"/>
        <v>0.9</v>
      </c>
      <c r="K139" s="59">
        <f>ROUND(IF('Indicator Data'!I142=0,0,IF(LOG('Indicator Data'!I142)&gt;K$194,10,IF(LOG('Indicator Data'!I142)&lt;K$195,0,10-(K$194-LOG('Indicator Data'!I142))/(K$194-K$195)*10))),1)</f>
        <v>0</v>
      </c>
      <c r="L139" s="59">
        <f t="shared" si="126"/>
        <v>0.5</v>
      </c>
      <c r="M139" s="59">
        <f>ROUND(IF('Indicator Data'!J142=0,0,IF(LOG('Indicator Data'!J142)&gt;M$194,10,IF(LOG('Indicator Data'!J142)&lt;M$195,0,10-(M$194-LOG('Indicator Data'!J142))/(M$194-M$195)*10))),1)</f>
        <v>0</v>
      </c>
      <c r="N139" s="60">
        <f>'Indicator Data'!C142/'Indicator Data'!$BD142</f>
        <v>1.6659979791441447E-3</v>
      </c>
      <c r="O139" s="60">
        <f>'Indicator Data'!D142/'Indicator Data'!$BD142</f>
        <v>0</v>
      </c>
      <c r="P139" s="60">
        <f>IF(F139=0.1,0,'Indicator Data'!E142/'Indicator Data'!$BD142)</f>
        <v>1.7063136514055093E-3</v>
      </c>
      <c r="Q139" s="60">
        <f>'Indicator Data'!F142/'Indicator Data'!$BD142</f>
        <v>3.1058996816144332E-6</v>
      </c>
      <c r="R139" s="60">
        <f>'Indicator Data'!G142/'Indicator Data'!$BD142</f>
        <v>4.6013471891284696E-5</v>
      </c>
      <c r="S139" s="60">
        <f>'Indicator Data'!H142/'Indicator Data'!$BD142</f>
        <v>0</v>
      </c>
      <c r="T139" s="60">
        <f>'Indicator Data'!I142/'Indicator Data'!$BD142</f>
        <v>0</v>
      </c>
      <c r="U139" s="60">
        <f>'Indicator Data'!J142/'Indicator Data'!$BD142</f>
        <v>0</v>
      </c>
      <c r="V139" s="59">
        <f t="shared" si="127"/>
        <v>8.3000000000000007</v>
      </c>
      <c r="W139" s="59">
        <f t="shared" si="128"/>
        <v>0</v>
      </c>
      <c r="X139" s="59">
        <f t="shared" si="129"/>
        <v>5.5</v>
      </c>
      <c r="Y139" s="59">
        <f t="shared" si="130"/>
        <v>1.1000000000000001</v>
      </c>
      <c r="Z139" s="59">
        <f t="shared" si="131"/>
        <v>6.6</v>
      </c>
      <c r="AA139" s="59">
        <f t="shared" si="132"/>
        <v>0</v>
      </c>
      <c r="AB139" s="59">
        <f t="shared" si="133"/>
        <v>0</v>
      </c>
      <c r="AC139" s="59">
        <f t="shared" si="134"/>
        <v>0</v>
      </c>
      <c r="AD139" s="59">
        <f t="shared" si="135"/>
        <v>0</v>
      </c>
      <c r="AE139" s="59">
        <f t="shared" si="136"/>
        <v>0</v>
      </c>
      <c r="AF139" s="59">
        <f t="shared" si="137"/>
        <v>0</v>
      </c>
      <c r="AG139" s="59">
        <f>ROUND(IF('Indicator Data'!K142=0,0,IF('Indicator Data'!K142&gt;AG$194,10,IF('Indicator Data'!K142&lt;AG$195,0,10-(AG$194-'Indicator Data'!K142)/(AG$194-AG$195)*10))),1)</f>
        <v>2</v>
      </c>
      <c r="AH139" s="59">
        <f t="shared" si="138"/>
        <v>8.1999999999999993</v>
      </c>
      <c r="AI139" s="59">
        <f t="shared" si="139"/>
        <v>0.1</v>
      </c>
      <c r="AJ139" s="59">
        <f t="shared" si="140"/>
        <v>0.9</v>
      </c>
      <c r="AK139" s="59">
        <f t="shared" si="141"/>
        <v>0</v>
      </c>
      <c r="AL139" s="59">
        <f t="shared" si="142"/>
        <v>0.5</v>
      </c>
      <c r="AM139" s="59">
        <f t="shared" si="143"/>
        <v>0</v>
      </c>
      <c r="AN139" s="59">
        <f t="shared" si="144"/>
        <v>0</v>
      </c>
      <c r="AO139" s="61">
        <f t="shared" si="145"/>
        <v>5.5</v>
      </c>
      <c r="AP139" s="193">
        <f t="shared" si="146"/>
        <v>3.7</v>
      </c>
      <c r="AQ139" s="193">
        <f t="shared" si="147"/>
        <v>6.2</v>
      </c>
      <c r="AR139" s="61">
        <f t="shared" si="148"/>
        <v>0.3</v>
      </c>
      <c r="AS139" s="59">
        <f t="shared" si="149"/>
        <v>1</v>
      </c>
      <c r="AT139" s="59">
        <f>IF('Indicator Data'!L142="No data","x",IF('Indicator Data'!BE142&lt;1000,"x",ROUND((IF('Indicator Data'!L142&gt;AT$194,10,IF('Indicator Data'!L142&lt;AT$195,0,10-(AT$194-'Indicator Data'!L142)/(AT$194-AT$195)*10))),1)))</f>
        <v>4</v>
      </c>
      <c r="AU139" s="61">
        <f t="shared" si="150"/>
        <v>2.5</v>
      </c>
      <c r="AV139" s="62">
        <f t="shared" si="151"/>
        <v>3.9</v>
      </c>
      <c r="AW139" s="59">
        <f>ROUND(IF('Indicator Data'!M142=0,0,IF('Indicator Data'!M142&gt;AW$194,10,IF('Indicator Data'!M142&lt;AW$195,0,10-(AW$194-'Indicator Data'!M142)/(AW$194-AW$195)*10))),1)</f>
        <v>0</v>
      </c>
      <c r="AX139" s="59">
        <f>ROUND(IF('Indicator Data'!N142=0,0,IF(LOG('Indicator Data'!N142)&gt;LOG(AX$194),10,IF(LOG('Indicator Data'!N142)&lt;LOG(AX$195),0,10-(LOG(AX$194)-LOG('Indicator Data'!N142))/(LOG(AX$194)-LOG(AX$195))*10))),1)</f>
        <v>0</v>
      </c>
      <c r="AY139" s="61">
        <f t="shared" si="152"/>
        <v>0</v>
      </c>
      <c r="AZ139" s="59">
        <f>'Indicator Data'!O142</f>
        <v>0</v>
      </c>
      <c r="BA139" s="59">
        <f>'Indicator Data'!P142</f>
        <v>0</v>
      </c>
      <c r="BB139" s="61">
        <f t="shared" si="153"/>
        <v>0</v>
      </c>
      <c r="BC139" s="62">
        <f t="shared" si="154"/>
        <v>0</v>
      </c>
      <c r="BD139" s="62">
        <v>2.6</v>
      </c>
      <c r="BE139" s="16"/>
      <c r="BF139" s="108"/>
    </row>
    <row r="140" spans="1:58" s="4" customFormat="1" x14ac:dyDescent="0.25">
      <c r="A140" s="131" t="s">
        <v>259</v>
      </c>
      <c r="B140" s="63" t="s">
        <v>258</v>
      </c>
      <c r="C140" s="59">
        <f>ROUND(IF('Indicator Data'!C143=0,0.1,IF(LOG('Indicator Data'!C143)&gt;C$194,10,IF(LOG('Indicator Data'!C143)&lt;C$195,0,10-(C$194-LOG('Indicator Data'!C143))/(C$194-C$195)*10))),1)</f>
        <v>3.3</v>
      </c>
      <c r="D140" s="59">
        <f>ROUND(IF('Indicator Data'!D143=0,0.1,IF(LOG('Indicator Data'!D143)&gt;D$194,10,IF(LOG('Indicator Data'!D143)&lt;D$195,0,10-(D$194-LOG('Indicator Data'!D143))/(D$194-D$195)*10))),1)</f>
        <v>0.1</v>
      </c>
      <c r="E140" s="59">
        <f t="shared" si="124"/>
        <v>1.8</v>
      </c>
      <c r="F140" s="59">
        <f>ROUND(IF('Indicator Data'!E143="No data",0.1,IF('Indicator Data'!E143=0,0,IF(LOG('Indicator Data'!E143)&gt;F$194,10,IF(LOG('Indicator Data'!E143)&lt;F$195,0,10-(F$194-LOG('Indicator Data'!E143))/(F$194-F$195)*10)))),1)</f>
        <v>0</v>
      </c>
      <c r="G140" s="59">
        <f>ROUND(IF('Indicator Data'!F143=0,0,IF(LOG('Indicator Data'!F143)&gt;G$194,10,IF(LOG('Indicator Data'!F143)&lt;G$195,0,10-(G$194-LOG('Indicator Data'!F143))/(G$194-G$195)*10))),1)</f>
        <v>1.2</v>
      </c>
      <c r="H140" s="59">
        <f>ROUND(IF('Indicator Data'!G143=0,0,IF(LOG('Indicator Data'!G143)&gt;H$194,10,IF(LOG('Indicator Data'!G143)&lt;H$195,0,10-(H$194-LOG('Indicator Data'!G143))/(H$194-H$195)*10))),1)</f>
        <v>0</v>
      </c>
      <c r="I140" s="59">
        <f>ROUND(IF('Indicator Data'!H143=0,0,IF(LOG('Indicator Data'!H143)&gt;I$194,10,IF(LOG('Indicator Data'!H143)&lt;I$195,0,10-(I$194-LOG('Indicator Data'!H143))/(I$194-I$195)*10))),1)</f>
        <v>0</v>
      </c>
      <c r="J140" s="59">
        <f t="shared" si="125"/>
        <v>0</v>
      </c>
      <c r="K140" s="59">
        <f>ROUND(IF('Indicator Data'!I143=0,0,IF(LOG('Indicator Data'!I143)&gt;K$194,10,IF(LOG('Indicator Data'!I143)&lt;K$195,0,10-(K$194-LOG('Indicator Data'!I143))/(K$194-K$195)*10))),1)</f>
        <v>0</v>
      </c>
      <c r="L140" s="59">
        <f t="shared" si="126"/>
        <v>0</v>
      </c>
      <c r="M140" s="59">
        <f>ROUND(IF('Indicator Data'!J143=0,0,IF(LOG('Indicator Data'!J143)&gt;M$194,10,IF(LOG('Indicator Data'!J143)&lt;M$195,0,10-(M$194-LOG('Indicator Data'!J143))/(M$194-M$195)*10))),1)</f>
        <v>0</v>
      </c>
      <c r="N140" s="60">
        <f>'Indicator Data'!C143/'Indicator Data'!$BD143</f>
        <v>9.2296492610470724E-5</v>
      </c>
      <c r="O140" s="60">
        <f>'Indicator Data'!D143/'Indicator Data'!$BD143</f>
        <v>0</v>
      </c>
      <c r="P140" s="60">
        <f>IF(F140=0.1,0,'Indicator Data'!E143/'Indicator Data'!$BD143)</f>
        <v>5.3531139107818837E-6</v>
      </c>
      <c r="Q140" s="60">
        <f>'Indicator Data'!F143/'Indicator Data'!$BD143</f>
        <v>2.5128830127313424E-8</v>
      </c>
      <c r="R140" s="60">
        <f>'Indicator Data'!G143/'Indicator Data'!$BD143</f>
        <v>0</v>
      </c>
      <c r="S140" s="60">
        <f>'Indicator Data'!H143/'Indicator Data'!$BD143</f>
        <v>0</v>
      </c>
      <c r="T140" s="60">
        <f>'Indicator Data'!I143/'Indicator Data'!$BD143</f>
        <v>0</v>
      </c>
      <c r="U140" s="60">
        <f>'Indicator Data'!J143/'Indicator Data'!$BD143</f>
        <v>0</v>
      </c>
      <c r="V140" s="59">
        <f t="shared" si="127"/>
        <v>0.5</v>
      </c>
      <c r="W140" s="59">
        <f t="shared" si="128"/>
        <v>0</v>
      </c>
      <c r="X140" s="59">
        <f t="shared" si="129"/>
        <v>0.3</v>
      </c>
      <c r="Y140" s="59">
        <f t="shared" si="130"/>
        <v>0</v>
      </c>
      <c r="Z140" s="59">
        <f t="shared" si="131"/>
        <v>2</v>
      </c>
      <c r="AA140" s="59">
        <f t="shared" si="132"/>
        <v>0</v>
      </c>
      <c r="AB140" s="59">
        <f t="shared" si="133"/>
        <v>0</v>
      </c>
      <c r="AC140" s="59">
        <f t="shared" si="134"/>
        <v>0</v>
      </c>
      <c r="AD140" s="59">
        <f t="shared" si="135"/>
        <v>0</v>
      </c>
      <c r="AE140" s="59">
        <f t="shared" si="136"/>
        <v>0</v>
      </c>
      <c r="AF140" s="59">
        <f t="shared" si="137"/>
        <v>0</v>
      </c>
      <c r="AG140" s="59">
        <f>ROUND(IF('Indicator Data'!K143=0,0,IF('Indicator Data'!K143&gt;AG$194,10,IF('Indicator Data'!K143&lt;AG$195,0,10-(AG$194-'Indicator Data'!K143)/(AG$194-AG$195)*10))),1)</f>
        <v>0</v>
      </c>
      <c r="AH140" s="59">
        <f t="shared" si="138"/>
        <v>1.9</v>
      </c>
      <c r="AI140" s="59">
        <f t="shared" si="139"/>
        <v>0.1</v>
      </c>
      <c r="AJ140" s="59">
        <f t="shared" si="140"/>
        <v>0</v>
      </c>
      <c r="AK140" s="59">
        <f t="shared" si="141"/>
        <v>0</v>
      </c>
      <c r="AL140" s="59">
        <f t="shared" si="142"/>
        <v>0</v>
      </c>
      <c r="AM140" s="59">
        <f t="shared" si="143"/>
        <v>0</v>
      </c>
      <c r="AN140" s="59">
        <f t="shared" si="144"/>
        <v>0</v>
      </c>
      <c r="AO140" s="61">
        <f t="shared" si="145"/>
        <v>1.1000000000000001</v>
      </c>
      <c r="AP140" s="193">
        <f t="shared" si="146"/>
        <v>0</v>
      </c>
      <c r="AQ140" s="193">
        <f t="shared" si="147"/>
        <v>1.6</v>
      </c>
      <c r="AR140" s="61">
        <f t="shared" si="148"/>
        <v>0</v>
      </c>
      <c r="AS140" s="59">
        <f t="shared" si="149"/>
        <v>0</v>
      </c>
      <c r="AT140" s="59">
        <f>IF('Indicator Data'!L143="No data","x",IF('Indicator Data'!BE143&lt;1000,"x",ROUND((IF('Indicator Data'!L143&gt;AT$194,10,IF('Indicator Data'!L143&lt;AT$195,0,10-(AT$194-'Indicator Data'!L143)/(AT$194-AT$195)*10))),1)))</f>
        <v>6.1</v>
      </c>
      <c r="AU140" s="61">
        <f t="shared" si="150"/>
        <v>3.1</v>
      </c>
      <c r="AV140" s="62">
        <f t="shared" si="151"/>
        <v>1.2</v>
      </c>
      <c r="AW140" s="59">
        <f>ROUND(IF('Indicator Data'!M143=0,0,IF('Indicator Data'!M143&gt;AW$194,10,IF('Indicator Data'!M143&lt;AW$195,0,10-(AW$194-'Indicator Data'!M143)/(AW$194-AW$195)*10))),1)</f>
        <v>0.1</v>
      </c>
      <c r="AX140" s="59">
        <f>ROUND(IF('Indicator Data'!N143=0,0,IF(LOG('Indicator Data'!N143)&gt;LOG(AX$194),10,IF(LOG('Indicator Data'!N143)&lt;LOG(AX$195),0,10-(LOG(AX$194)-LOG('Indicator Data'!N143))/(LOG(AX$194)-LOG(AX$195))*10))),1)</f>
        <v>0</v>
      </c>
      <c r="AY140" s="61">
        <f t="shared" si="152"/>
        <v>0.1</v>
      </c>
      <c r="AZ140" s="59">
        <f>'Indicator Data'!O143</f>
        <v>0</v>
      </c>
      <c r="BA140" s="59">
        <f>'Indicator Data'!P143</f>
        <v>0</v>
      </c>
      <c r="BB140" s="61">
        <f t="shared" si="153"/>
        <v>0</v>
      </c>
      <c r="BC140" s="62">
        <f t="shared" si="154"/>
        <v>0.1</v>
      </c>
      <c r="BD140" s="62">
        <v>3.2</v>
      </c>
      <c r="BE140" s="16"/>
      <c r="BF140" s="108"/>
    </row>
    <row r="141" spans="1:58" s="4" customFormat="1" x14ac:dyDescent="0.25">
      <c r="A141" s="131" t="s">
        <v>261</v>
      </c>
      <c r="B141" s="63" t="s">
        <v>260</v>
      </c>
      <c r="C141" s="59">
        <f>ROUND(IF('Indicator Data'!C144=0,0.1,IF(LOG('Indicator Data'!C144)&gt;C$194,10,IF(LOG('Indicator Data'!C144)&lt;C$195,0,10-(C$194-LOG('Indicator Data'!C144))/(C$194-C$195)*10))),1)</f>
        <v>9</v>
      </c>
      <c r="D141" s="59">
        <f>ROUND(IF('Indicator Data'!D144=0,0.1,IF(LOG('Indicator Data'!D144)&gt;D$194,10,IF(LOG('Indicator Data'!D144)&lt;D$195,0,10-(D$194-LOG('Indicator Data'!D144))/(D$194-D$195)*10))),1)</f>
        <v>7.9</v>
      </c>
      <c r="E141" s="59">
        <f t="shared" si="124"/>
        <v>8.5</v>
      </c>
      <c r="F141" s="59">
        <f>ROUND(IF('Indicator Data'!E144="No data",0.1,IF('Indicator Data'!E144=0,0,IF(LOG('Indicator Data'!E144)&gt;F$194,10,IF(LOG('Indicator Data'!E144)&lt;F$195,0,10-(F$194-LOG('Indicator Data'!E144))/(F$194-F$195)*10)))),1)</f>
        <v>8</v>
      </c>
      <c r="G141" s="59">
        <f>ROUND(IF('Indicator Data'!F144=0,0,IF(LOG('Indicator Data'!F144)&gt;G$194,10,IF(LOG('Indicator Data'!F144)&lt;G$195,0,10-(G$194-LOG('Indicator Data'!F144))/(G$194-G$195)*10))),1)</f>
        <v>0</v>
      </c>
      <c r="H141" s="59">
        <f>ROUND(IF('Indicator Data'!G144=0,0,IF(LOG('Indicator Data'!G144)&gt;H$194,10,IF(LOG('Indicator Data'!G144)&lt;H$195,0,10-(H$194-LOG('Indicator Data'!G144))/(H$194-H$195)*10))),1)</f>
        <v>0</v>
      </c>
      <c r="I141" s="59">
        <f>ROUND(IF('Indicator Data'!H144=0,0,IF(LOG('Indicator Data'!H144)&gt;I$194,10,IF(LOG('Indicator Data'!H144)&lt;I$195,0,10-(I$194-LOG('Indicator Data'!H144))/(I$194-I$195)*10))),1)</f>
        <v>0</v>
      </c>
      <c r="J141" s="59">
        <f t="shared" si="125"/>
        <v>0</v>
      </c>
      <c r="K141" s="59">
        <f>ROUND(IF('Indicator Data'!I144=0,0,IF(LOG('Indicator Data'!I144)&gt;K$194,10,IF(LOG('Indicator Data'!I144)&lt;K$195,0,10-(K$194-LOG('Indicator Data'!I144))/(K$194-K$195)*10))),1)</f>
        <v>0</v>
      </c>
      <c r="L141" s="59">
        <f t="shared" si="126"/>
        <v>0</v>
      </c>
      <c r="M141" s="59">
        <f>ROUND(IF('Indicator Data'!J144=0,0,IF(LOG('Indicator Data'!J144)&gt;M$194,10,IF(LOG('Indicator Data'!J144)&lt;M$195,0,10-(M$194-LOG('Indicator Data'!J144))/(M$194-M$195)*10))),1)</f>
        <v>0</v>
      </c>
      <c r="N141" s="60">
        <f>'Indicator Data'!C144/'Indicator Data'!$BD144</f>
        <v>1.9901624473321021E-3</v>
      </c>
      <c r="O141" s="60">
        <f>'Indicator Data'!D144/'Indicator Data'!$BD144</f>
        <v>1.1903215323507286E-4</v>
      </c>
      <c r="P141" s="60">
        <f>IF(F141=0.1,0,'Indicator Data'!E144/'Indicator Data'!$BD144)</f>
        <v>8.5648515028943391E-3</v>
      </c>
      <c r="Q141" s="60">
        <f>'Indicator Data'!F144/'Indicator Data'!$BD144</f>
        <v>0</v>
      </c>
      <c r="R141" s="60">
        <f>'Indicator Data'!G144/'Indicator Data'!$BD144</f>
        <v>0</v>
      </c>
      <c r="S141" s="60">
        <f>'Indicator Data'!H144/'Indicator Data'!$BD144</f>
        <v>0</v>
      </c>
      <c r="T141" s="60">
        <f>'Indicator Data'!I144/'Indicator Data'!$BD144</f>
        <v>0</v>
      </c>
      <c r="U141" s="60">
        <f>'Indicator Data'!J144/'Indicator Data'!$BD144</f>
        <v>0</v>
      </c>
      <c r="V141" s="59">
        <f t="shared" si="127"/>
        <v>10</v>
      </c>
      <c r="W141" s="59">
        <f t="shared" si="128"/>
        <v>1.2</v>
      </c>
      <c r="X141" s="59">
        <f t="shared" si="129"/>
        <v>7.8</v>
      </c>
      <c r="Y141" s="59">
        <f t="shared" si="130"/>
        <v>5.7</v>
      </c>
      <c r="Z141" s="59">
        <f t="shared" si="131"/>
        <v>0</v>
      </c>
      <c r="AA141" s="59">
        <f t="shared" si="132"/>
        <v>0</v>
      </c>
      <c r="AB141" s="59">
        <f t="shared" si="133"/>
        <v>0</v>
      </c>
      <c r="AC141" s="59">
        <f t="shared" si="134"/>
        <v>0</v>
      </c>
      <c r="AD141" s="59">
        <f t="shared" si="135"/>
        <v>0</v>
      </c>
      <c r="AE141" s="59">
        <f t="shared" si="136"/>
        <v>0</v>
      </c>
      <c r="AF141" s="59">
        <f t="shared" si="137"/>
        <v>0</v>
      </c>
      <c r="AG141" s="59">
        <f>ROUND(IF('Indicator Data'!K144=0,0,IF('Indicator Data'!K144&gt;AG$194,10,IF('Indicator Data'!K144&lt;AG$195,0,10-(AG$194-'Indicator Data'!K144)/(AG$194-AG$195)*10))),1)</f>
        <v>1</v>
      </c>
      <c r="AH141" s="59">
        <f t="shared" si="138"/>
        <v>9.5</v>
      </c>
      <c r="AI141" s="59">
        <f t="shared" si="139"/>
        <v>4.5999999999999996</v>
      </c>
      <c r="AJ141" s="59">
        <f t="shared" si="140"/>
        <v>0</v>
      </c>
      <c r="AK141" s="59">
        <f t="shared" si="141"/>
        <v>0</v>
      </c>
      <c r="AL141" s="59">
        <f t="shared" si="142"/>
        <v>0</v>
      </c>
      <c r="AM141" s="59">
        <f t="shared" si="143"/>
        <v>0</v>
      </c>
      <c r="AN141" s="59">
        <f t="shared" si="144"/>
        <v>0</v>
      </c>
      <c r="AO141" s="61">
        <f t="shared" si="145"/>
        <v>8.1999999999999993</v>
      </c>
      <c r="AP141" s="193">
        <f t="shared" si="146"/>
        <v>7</v>
      </c>
      <c r="AQ141" s="193">
        <f t="shared" si="147"/>
        <v>0</v>
      </c>
      <c r="AR141" s="61">
        <f t="shared" si="148"/>
        <v>0</v>
      </c>
      <c r="AS141" s="59">
        <f t="shared" si="149"/>
        <v>0.5</v>
      </c>
      <c r="AT141" s="59">
        <f>IF('Indicator Data'!L144="No data","x",IF('Indicator Data'!BE144&lt;1000,"x",ROUND((IF('Indicator Data'!L144&gt;AT$194,10,IF('Indicator Data'!L144&lt;AT$195,0,10-(AT$194-'Indicator Data'!L144)/(AT$194-AT$195)*10))),1)))</f>
        <v>5.0999999999999996</v>
      </c>
      <c r="AU141" s="61">
        <f t="shared" si="150"/>
        <v>2.8</v>
      </c>
      <c r="AV141" s="62">
        <f t="shared" si="151"/>
        <v>4.5</v>
      </c>
      <c r="AW141" s="59">
        <f>ROUND(IF('Indicator Data'!M144=0,0,IF('Indicator Data'!M144&gt;AW$194,10,IF('Indicator Data'!M144&lt;AW$195,0,10-(AW$194-'Indicator Data'!M144)/(AW$194-AW$195)*10))),1)</f>
        <v>3.3</v>
      </c>
      <c r="AX141" s="59">
        <f>ROUND(IF('Indicator Data'!N144=0,0,IF(LOG('Indicator Data'!N144)&gt;LOG(AX$194),10,IF(LOG('Indicator Data'!N144)&lt;LOG(AX$195),0,10-(LOG(AX$194)-LOG('Indicator Data'!N144))/(LOG(AX$194)-LOG(AX$195))*10))),1)</f>
        <v>6.8</v>
      </c>
      <c r="AY141" s="61">
        <f t="shared" si="152"/>
        <v>5.3</v>
      </c>
      <c r="AZ141" s="59">
        <f>'Indicator Data'!O144</f>
        <v>0</v>
      </c>
      <c r="BA141" s="59">
        <f>'Indicator Data'!P144</f>
        <v>0</v>
      </c>
      <c r="BB141" s="61">
        <f t="shared" si="153"/>
        <v>0</v>
      </c>
      <c r="BC141" s="62">
        <f t="shared" si="154"/>
        <v>3.7</v>
      </c>
      <c r="BD141" s="62">
        <v>3.1</v>
      </c>
      <c r="BE141" s="16"/>
      <c r="BF141" s="108"/>
    </row>
    <row r="142" spans="1:58" s="4" customFormat="1" x14ac:dyDescent="0.25">
      <c r="A142" s="131" t="s">
        <v>377</v>
      </c>
      <c r="B142" s="63" t="s">
        <v>262</v>
      </c>
      <c r="C142" s="59">
        <f>ROUND(IF('Indicator Data'!C145=0,0.1,IF(LOG('Indicator Data'!C145)&gt;C$194,10,IF(LOG('Indicator Data'!C145)&lt;C$195,0,10-(C$194-LOG('Indicator Data'!C145))/(C$194-C$195)*10))),1)</f>
        <v>8.9</v>
      </c>
      <c r="D142" s="59">
        <f>ROUND(IF('Indicator Data'!D145=0,0.1,IF(LOG('Indicator Data'!D145)&gt;D$194,10,IF(LOG('Indicator Data'!D145)&lt;D$195,0,10-(D$194-LOG('Indicator Data'!D145))/(D$194-D$195)*10))),1)</f>
        <v>10</v>
      </c>
      <c r="E142" s="59">
        <f t="shared" si="124"/>
        <v>9.5</v>
      </c>
      <c r="F142" s="59">
        <f>ROUND(IF('Indicator Data'!E145="No data",0.1,IF('Indicator Data'!E145=0,0,IF(LOG('Indicator Data'!E145)&gt;F$194,10,IF(LOG('Indicator Data'!E145)&lt;F$195,0,10-(F$194-LOG('Indicator Data'!E145))/(F$194-F$195)*10)))),1)</f>
        <v>10</v>
      </c>
      <c r="G142" s="59">
        <f>ROUND(IF('Indicator Data'!F145=0,0,IF(LOG('Indicator Data'!F145)&gt;G$194,10,IF(LOG('Indicator Data'!F145)&lt;G$195,0,10-(G$194-LOG('Indicator Data'!F145))/(G$194-G$195)*10))),1)</f>
        <v>6.2</v>
      </c>
      <c r="H142" s="59">
        <f>ROUND(IF('Indicator Data'!G145=0,0,IF(LOG('Indicator Data'!G145)&gt;H$194,10,IF(LOG('Indicator Data'!G145)&lt;H$195,0,10-(H$194-LOG('Indicator Data'!G145))/(H$194-H$195)*10))),1)</f>
        <v>5.7</v>
      </c>
      <c r="I142" s="59">
        <f>ROUND(IF('Indicator Data'!H145=0,0,IF(LOG('Indicator Data'!H145)&gt;I$194,10,IF(LOG('Indicator Data'!H145)&lt;I$195,0,10-(I$194-LOG('Indicator Data'!H145))/(I$194-I$195)*10))),1)</f>
        <v>6.8</v>
      </c>
      <c r="J142" s="59">
        <f t="shared" si="125"/>
        <v>6.3</v>
      </c>
      <c r="K142" s="59">
        <f>ROUND(IF('Indicator Data'!I145=0,0,IF(LOG('Indicator Data'!I145)&gt;K$194,10,IF(LOG('Indicator Data'!I145)&lt;K$195,0,10-(K$194-LOG('Indicator Data'!I145))/(K$194-K$195)*10))),1)</f>
        <v>6</v>
      </c>
      <c r="L142" s="59">
        <f t="shared" si="126"/>
        <v>6.2</v>
      </c>
      <c r="M142" s="59">
        <f>ROUND(IF('Indicator Data'!J145=0,0,IF(LOG('Indicator Data'!J145)&gt;M$194,10,IF(LOG('Indicator Data'!J145)&lt;M$195,0,10-(M$194-LOG('Indicator Data'!J145))/(M$194-M$195)*10))),1)</f>
        <v>8.6999999999999993</v>
      </c>
      <c r="N142" s="60">
        <f>'Indicator Data'!C145/'Indicator Data'!$BD145</f>
        <v>2.5736096491969773E-4</v>
      </c>
      <c r="O142" s="60">
        <f>'Indicator Data'!D145/'Indicator Data'!$BD145</f>
        <v>7.6900954944237264E-5</v>
      </c>
      <c r="P142" s="60">
        <f>IF(F142=0.1,0,'Indicator Data'!E145/'Indicator Data'!$BD145)</f>
        <v>7.0690921669692439E-3</v>
      </c>
      <c r="Q142" s="60">
        <f>'Indicator Data'!F145/'Indicator Data'!$BD145</f>
        <v>3.9264490255268375E-7</v>
      </c>
      <c r="R142" s="60">
        <f>'Indicator Data'!G145/'Indicator Data'!$BD145</f>
        <v>1.3400442929967018E-4</v>
      </c>
      <c r="S142" s="60">
        <f>'Indicator Data'!H145/'Indicator Data'!$BD145</f>
        <v>4.0325695547601456E-6</v>
      </c>
      <c r="T142" s="60">
        <f>'Indicator Data'!I145/'Indicator Data'!$BD145</f>
        <v>6.8107472330036997E-5</v>
      </c>
      <c r="U142" s="60">
        <f>'Indicator Data'!J145/'Indicator Data'!$BD145</f>
        <v>2.1325444460074518E-4</v>
      </c>
      <c r="V142" s="59">
        <f t="shared" si="127"/>
        <v>1.3</v>
      </c>
      <c r="W142" s="59">
        <f t="shared" si="128"/>
        <v>0.8</v>
      </c>
      <c r="X142" s="59">
        <f t="shared" si="129"/>
        <v>1.1000000000000001</v>
      </c>
      <c r="Y142" s="59">
        <f t="shared" si="130"/>
        <v>4.7</v>
      </c>
      <c r="Z142" s="59">
        <f t="shared" si="131"/>
        <v>4.7</v>
      </c>
      <c r="AA142" s="59">
        <f t="shared" si="132"/>
        <v>0.1</v>
      </c>
      <c r="AB142" s="59">
        <f t="shared" si="133"/>
        <v>0</v>
      </c>
      <c r="AC142" s="59">
        <f t="shared" si="134"/>
        <v>0.1</v>
      </c>
      <c r="AD142" s="59">
        <f t="shared" si="135"/>
        <v>0.1</v>
      </c>
      <c r="AE142" s="59">
        <f t="shared" si="136"/>
        <v>0.1</v>
      </c>
      <c r="AF142" s="59">
        <f t="shared" si="137"/>
        <v>0.1</v>
      </c>
      <c r="AG142" s="59">
        <f>ROUND(IF('Indicator Data'!K145=0,0,IF('Indicator Data'!K145&gt;AG$194,10,IF('Indicator Data'!K145&lt;AG$195,0,10-(AG$194-'Indicator Data'!K145)/(AG$194-AG$195)*10))),1)</f>
        <v>5.0999999999999996</v>
      </c>
      <c r="AH142" s="59">
        <f t="shared" si="138"/>
        <v>5.0999999999999996</v>
      </c>
      <c r="AI142" s="59">
        <f t="shared" si="139"/>
        <v>5.4</v>
      </c>
      <c r="AJ142" s="59">
        <f t="shared" si="140"/>
        <v>2.9</v>
      </c>
      <c r="AK142" s="59">
        <f t="shared" si="141"/>
        <v>3.4</v>
      </c>
      <c r="AL142" s="59">
        <f t="shared" si="142"/>
        <v>3.2</v>
      </c>
      <c r="AM142" s="59">
        <f t="shared" si="143"/>
        <v>3.1</v>
      </c>
      <c r="AN142" s="59">
        <f t="shared" si="144"/>
        <v>6</v>
      </c>
      <c r="AO142" s="61">
        <f t="shared" si="145"/>
        <v>7.1</v>
      </c>
      <c r="AP142" s="193">
        <f t="shared" si="146"/>
        <v>8.4</v>
      </c>
      <c r="AQ142" s="193">
        <f t="shared" si="147"/>
        <v>5.5</v>
      </c>
      <c r="AR142" s="61">
        <f t="shared" si="148"/>
        <v>3.8</v>
      </c>
      <c r="AS142" s="59">
        <f t="shared" si="149"/>
        <v>5.6</v>
      </c>
      <c r="AT142" s="59">
        <f>IF('Indicator Data'!L145="No data","x",IF('Indicator Data'!BE145&lt;1000,"x",ROUND((IF('Indicator Data'!L145&gt;AT$194,10,IF('Indicator Data'!L145&lt;AT$195,0,10-(AT$194-'Indicator Data'!L145)/(AT$194-AT$195)*10))),1)))</f>
        <v>5.0999999999999996</v>
      </c>
      <c r="AU142" s="61">
        <f t="shared" si="150"/>
        <v>5.4</v>
      </c>
      <c r="AV142" s="62">
        <f t="shared" si="151"/>
        <v>6.3</v>
      </c>
      <c r="AW142" s="59">
        <f>ROUND(IF('Indicator Data'!M145=0,0,IF('Indicator Data'!M145&gt;AW$194,10,IF('Indicator Data'!M145&lt;AW$195,0,10-(AW$194-'Indicator Data'!M145)/(AW$194-AW$195)*10))),1)</f>
        <v>9.9</v>
      </c>
      <c r="AX142" s="59">
        <f>ROUND(IF('Indicator Data'!N145=0,0,IF(LOG('Indicator Data'!N145)&gt;LOG(AX$194),10,IF(LOG('Indicator Data'!N145)&lt;LOG(AX$195),0,10-(LOG(AX$194)-LOG('Indicator Data'!N145))/(LOG(AX$194)-LOG(AX$195))*10))),1)</f>
        <v>9.9</v>
      </c>
      <c r="AY142" s="61">
        <f t="shared" si="152"/>
        <v>9.9</v>
      </c>
      <c r="AZ142" s="59">
        <f>'Indicator Data'!O145</f>
        <v>0</v>
      </c>
      <c r="BA142" s="59">
        <f>'Indicator Data'!P145</f>
        <v>0</v>
      </c>
      <c r="BB142" s="61">
        <f t="shared" si="153"/>
        <v>0</v>
      </c>
      <c r="BC142" s="62">
        <f t="shared" si="154"/>
        <v>6.9</v>
      </c>
      <c r="BD142" s="62">
        <v>2.2000000000000002</v>
      </c>
      <c r="BE142" s="16"/>
      <c r="BF142" s="108"/>
    </row>
    <row r="143" spans="1:58" s="4" customFormat="1" x14ac:dyDescent="0.25">
      <c r="A143" s="131" t="s">
        <v>264</v>
      </c>
      <c r="B143" s="63" t="s">
        <v>263</v>
      </c>
      <c r="C143" s="59">
        <f>ROUND(IF('Indicator Data'!C146=0,0.1,IF(LOG('Indicator Data'!C146)&gt;C$194,10,IF(LOG('Indicator Data'!C146)&lt;C$195,0,10-(C$194-LOG('Indicator Data'!C146))/(C$194-C$195)*10))),1)</f>
        <v>7.6</v>
      </c>
      <c r="D143" s="59">
        <f>ROUND(IF('Indicator Data'!D146=0,0.1,IF(LOG('Indicator Data'!D146)&gt;D$194,10,IF(LOG('Indicator Data'!D146)&lt;D$195,0,10-(D$194-LOG('Indicator Data'!D146))/(D$194-D$195)*10))),1)</f>
        <v>0.1</v>
      </c>
      <c r="E143" s="59">
        <f t="shared" si="124"/>
        <v>4.9000000000000004</v>
      </c>
      <c r="F143" s="59">
        <f>ROUND(IF('Indicator Data'!E146="No data",0.1,IF('Indicator Data'!E146=0,0,IF(LOG('Indicator Data'!E146)&gt;F$194,10,IF(LOG('Indicator Data'!E146)&lt;F$195,0,10-(F$194-LOG('Indicator Data'!E146))/(F$194-F$195)*10)))),1)</f>
        <v>6.3</v>
      </c>
      <c r="G143" s="59">
        <f>ROUND(IF('Indicator Data'!F146=0,0,IF(LOG('Indicator Data'!F146)&gt;G$194,10,IF(LOG('Indicator Data'!F146)&lt;G$195,0,10-(G$194-LOG('Indicator Data'!F146))/(G$194-G$195)*10))),1)</f>
        <v>0</v>
      </c>
      <c r="H143" s="59">
        <f>ROUND(IF('Indicator Data'!G146=0,0,IF(LOG('Indicator Data'!G146)&gt;H$194,10,IF(LOG('Indicator Data'!G146)&lt;H$195,0,10-(H$194-LOG('Indicator Data'!G146))/(H$194-H$195)*10))),1)</f>
        <v>0</v>
      </c>
      <c r="I143" s="59">
        <f>ROUND(IF('Indicator Data'!H146=0,0,IF(LOG('Indicator Data'!H146)&gt;I$194,10,IF(LOG('Indicator Data'!H146)&lt;I$195,0,10-(I$194-LOG('Indicator Data'!H146))/(I$194-I$195)*10))),1)</f>
        <v>0</v>
      </c>
      <c r="J143" s="59">
        <f t="shared" si="125"/>
        <v>0</v>
      </c>
      <c r="K143" s="59">
        <f>ROUND(IF('Indicator Data'!I146=0,0,IF(LOG('Indicator Data'!I146)&gt;K$194,10,IF(LOG('Indicator Data'!I146)&lt;K$195,0,10-(K$194-LOG('Indicator Data'!I146))/(K$194-K$195)*10))),1)</f>
        <v>0</v>
      </c>
      <c r="L143" s="59">
        <f t="shared" si="126"/>
        <v>0</v>
      </c>
      <c r="M143" s="59">
        <f>ROUND(IF('Indicator Data'!J146=0,0,IF(LOG('Indicator Data'!J146)&gt;M$194,10,IF(LOG('Indicator Data'!J146)&lt;M$195,0,10-(M$194-LOG('Indicator Data'!J146))/(M$194-M$195)*10))),1)</f>
        <v>9.6999999999999993</v>
      </c>
      <c r="N143" s="60">
        <f>'Indicator Data'!C146/'Indicator Data'!$BD146</f>
        <v>9.8211357519769216E-4</v>
      </c>
      <c r="O143" s="60">
        <f>'Indicator Data'!D146/'Indicator Data'!$BD146</f>
        <v>0</v>
      </c>
      <c r="P143" s="60">
        <f>IF(F143=0.1,0,'Indicator Data'!E146/'Indicator Data'!$BD146)</f>
        <v>2.7602224878435421E-3</v>
      </c>
      <c r="Q143" s="60">
        <f>'Indicator Data'!F146/'Indicator Data'!$BD146</f>
        <v>0</v>
      </c>
      <c r="R143" s="60">
        <f>'Indicator Data'!G146/'Indicator Data'!$BD146</f>
        <v>0</v>
      </c>
      <c r="S143" s="60">
        <f>'Indicator Data'!H146/'Indicator Data'!$BD146</f>
        <v>0</v>
      </c>
      <c r="T143" s="60">
        <f>'Indicator Data'!I146/'Indicator Data'!$BD146</f>
        <v>0</v>
      </c>
      <c r="U143" s="60">
        <f>'Indicator Data'!J146/'Indicator Data'!$BD146</f>
        <v>6.4188305932296342E-3</v>
      </c>
      <c r="V143" s="59">
        <f t="shared" si="127"/>
        <v>4.9000000000000004</v>
      </c>
      <c r="W143" s="59">
        <f t="shared" si="128"/>
        <v>0</v>
      </c>
      <c r="X143" s="59">
        <f t="shared" si="129"/>
        <v>2.8</v>
      </c>
      <c r="Y143" s="59">
        <f t="shared" si="130"/>
        <v>1.8</v>
      </c>
      <c r="Z143" s="59">
        <f t="shared" si="131"/>
        <v>0</v>
      </c>
      <c r="AA143" s="59">
        <f t="shared" si="132"/>
        <v>0</v>
      </c>
      <c r="AB143" s="59">
        <f t="shared" si="133"/>
        <v>0</v>
      </c>
      <c r="AC143" s="59">
        <f t="shared" si="134"/>
        <v>0</v>
      </c>
      <c r="AD143" s="59">
        <f t="shared" si="135"/>
        <v>0</v>
      </c>
      <c r="AE143" s="59">
        <f t="shared" si="136"/>
        <v>0</v>
      </c>
      <c r="AF143" s="59">
        <f t="shared" si="137"/>
        <v>2.1</v>
      </c>
      <c r="AG143" s="59">
        <f>ROUND(IF('Indicator Data'!K146=0,0,IF('Indicator Data'!K146&gt;AG$194,10,IF('Indicator Data'!K146&lt;AG$195,0,10-(AG$194-'Indicator Data'!K146)/(AG$194-AG$195)*10))),1)</f>
        <v>5.0999999999999996</v>
      </c>
      <c r="AH143" s="59">
        <f t="shared" si="138"/>
        <v>6.3</v>
      </c>
      <c r="AI143" s="59">
        <f t="shared" si="139"/>
        <v>0.1</v>
      </c>
      <c r="AJ143" s="59">
        <f t="shared" si="140"/>
        <v>0</v>
      </c>
      <c r="AK143" s="59">
        <f t="shared" si="141"/>
        <v>0</v>
      </c>
      <c r="AL143" s="59">
        <f t="shared" si="142"/>
        <v>0</v>
      </c>
      <c r="AM143" s="59">
        <f t="shared" si="143"/>
        <v>0</v>
      </c>
      <c r="AN143" s="59">
        <f t="shared" si="144"/>
        <v>7.5</v>
      </c>
      <c r="AO143" s="61">
        <f t="shared" si="145"/>
        <v>3.9</v>
      </c>
      <c r="AP143" s="193">
        <f t="shared" si="146"/>
        <v>4.4000000000000004</v>
      </c>
      <c r="AQ143" s="193">
        <f t="shared" si="147"/>
        <v>0</v>
      </c>
      <c r="AR143" s="61">
        <f t="shared" si="148"/>
        <v>0</v>
      </c>
      <c r="AS143" s="59">
        <f t="shared" si="149"/>
        <v>6.3</v>
      </c>
      <c r="AT143" s="59">
        <f>IF('Indicator Data'!L146="No data","x",IF('Indicator Data'!BE146&lt;1000,"x",ROUND((IF('Indicator Data'!L146&gt;AT$194,10,IF('Indicator Data'!L146&lt;AT$195,0,10-(AT$194-'Indicator Data'!L146)/(AT$194-AT$195)*10))),1)))</f>
        <v>4</v>
      </c>
      <c r="AU143" s="61">
        <f t="shared" si="150"/>
        <v>5.2</v>
      </c>
      <c r="AV143" s="62">
        <f t="shared" si="151"/>
        <v>3</v>
      </c>
      <c r="AW143" s="59">
        <f>ROUND(IF('Indicator Data'!M146=0,0,IF('Indicator Data'!M146&gt;AW$194,10,IF('Indicator Data'!M146&lt;AW$195,0,10-(AW$194-'Indicator Data'!M146)/(AW$194-AW$195)*10))),1)</f>
        <v>6.4</v>
      </c>
      <c r="AX143" s="59">
        <f>ROUND(IF('Indicator Data'!N146=0,0,IF(LOG('Indicator Data'!N146)&gt;LOG(AX$194),10,IF(LOG('Indicator Data'!N146)&lt;LOG(AX$195),0,10-(LOG(AX$194)-LOG('Indicator Data'!N146))/(LOG(AX$194)-LOG(AX$195))*10))),1)</f>
        <v>6.9</v>
      </c>
      <c r="AY143" s="61">
        <f t="shared" si="152"/>
        <v>6.7</v>
      </c>
      <c r="AZ143" s="59">
        <f>'Indicator Data'!O146</f>
        <v>0</v>
      </c>
      <c r="BA143" s="59">
        <f>'Indicator Data'!P146</f>
        <v>0</v>
      </c>
      <c r="BB143" s="61">
        <f t="shared" si="153"/>
        <v>0</v>
      </c>
      <c r="BC143" s="62">
        <f t="shared" si="154"/>
        <v>4.7</v>
      </c>
      <c r="BD143" s="62">
        <v>5.8</v>
      </c>
      <c r="BE143" s="16"/>
      <c r="BF143" s="108"/>
    </row>
    <row r="144" spans="1:58" s="4" customFormat="1" x14ac:dyDescent="0.25">
      <c r="A144" s="131" t="s">
        <v>266</v>
      </c>
      <c r="B144" s="63" t="s">
        <v>265</v>
      </c>
      <c r="C144" s="59">
        <f>ROUND(IF('Indicator Data'!C147=0,0.1,IF(LOG('Indicator Data'!C147)&gt;C$194,10,IF(LOG('Indicator Data'!C147)&lt;C$195,0,10-(C$194-LOG('Indicator Data'!C147))/(C$194-C$195)*10))),1)</f>
        <v>0.1</v>
      </c>
      <c r="D144" s="59">
        <f>ROUND(IF('Indicator Data'!D147=0,0.1,IF(LOG('Indicator Data'!D147)&gt;D$194,10,IF(LOG('Indicator Data'!D147)&lt;D$195,0,10-(D$194-LOG('Indicator Data'!D147))/(D$194-D$195)*10))),1)</f>
        <v>0.1</v>
      </c>
      <c r="E144" s="59">
        <f t="shared" si="124"/>
        <v>0.1</v>
      </c>
      <c r="F144" s="59">
        <f>ROUND(IF('Indicator Data'!E147="No data",0.1,IF('Indicator Data'!E147=0,0,IF(LOG('Indicator Data'!E147)&gt;F$194,10,IF(LOG('Indicator Data'!E147)&lt;F$195,0,10-(F$194-LOG('Indicator Data'!E147))/(F$194-F$195)*10)))),1)</f>
        <v>0.1</v>
      </c>
      <c r="G144" s="59">
        <f>ROUND(IF('Indicator Data'!F147=0,0,IF(LOG('Indicator Data'!F147)&gt;G$194,10,IF(LOG('Indicator Data'!F147)&lt;G$195,0,10-(G$194-LOG('Indicator Data'!F147))/(G$194-G$195)*10))),1)</f>
        <v>0</v>
      </c>
      <c r="H144" s="59">
        <f>ROUND(IF('Indicator Data'!G147=0,0,IF(LOG('Indicator Data'!G147)&gt;H$194,10,IF(LOG('Indicator Data'!G147)&lt;H$195,0,10-(H$194-LOG('Indicator Data'!G147))/(H$194-H$195)*10))),1)</f>
        <v>2.6</v>
      </c>
      <c r="I144" s="59">
        <f>ROUND(IF('Indicator Data'!H147=0,0,IF(LOG('Indicator Data'!H147)&gt;I$194,10,IF(LOG('Indicator Data'!H147)&lt;I$195,0,10-(I$194-LOG('Indicator Data'!H147))/(I$194-I$195)*10))),1)</f>
        <v>6.5</v>
      </c>
      <c r="J144" s="59">
        <f t="shared" si="125"/>
        <v>4.8</v>
      </c>
      <c r="K144" s="59">
        <f>ROUND(IF('Indicator Data'!I147=0,0,IF(LOG('Indicator Data'!I147)&gt;K$194,10,IF(LOG('Indicator Data'!I147)&lt;K$195,0,10-(K$194-LOG('Indicator Data'!I147))/(K$194-K$195)*10))),1)</f>
        <v>3</v>
      </c>
      <c r="L144" s="59">
        <f t="shared" si="126"/>
        <v>4</v>
      </c>
      <c r="M144" s="59">
        <f>ROUND(IF('Indicator Data'!J147=0,0,IF(LOG('Indicator Data'!J147)&gt;M$194,10,IF(LOG('Indicator Data'!J147)&lt;M$195,0,10-(M$194-LOG('Indicator Data'!J147))/(M$194-M$195)*10))),1)</f>
        <v>0</v>
      </c>
      <c r="N144" s="60">
        <f>'Indicator Data'!C147/'Indicator Data'!$BD147</f>
        <v>0</v>
      </c>
      <c r="O144" s="60">
        <f>'Indicator Data'!D147/'Indicator Data'!$BD147</f>
        <v>0</v>
      </c>
      <c r="P144" s="60">
        <f>IF(F144=0.1,0,'Indicator Data'!E147/'Indicator Data'!$BD147)</f>
        <v>0</v>
      </c>
      <c r="Q144" s="60">
        <f>'Indicator Data'!F147/'Indicator Data'!$BD147</f>
        <v>0</v>
      </c>
      <c r="R144" s="60">
        <f>'Indicator Data'!G147/'Indicator Data'!$BD147</f>
        <v>1.9133802816901406E-2</v>
      </c>
      <c r="S144" s="60">
        <f>'Indicator Data'!H147/'Indicator Data'!$BD147</f>
        <v>6.0422535211267607E-3</v>
      </c>
      <c r="T144" s="60">
        <f>'Indicator Data'!I147/'Indicator Data'!$BD147</f>
        <v>5.5793161028023803E-3</v>
      </c>
      <c r="U144" s="60">
        <f>'Indicator Data'!J147/'Indicator Data'!$BD147</f>
        <v>0</v>
      </c>
      <c r="V144" s="59">
        <f t="shared" si="127"/>
        <v>0</v>
      </c>
      <c r="W144" s="59">
        <f t="shared" si="128"/>
        <v>0</v>
      </c>
      <c r="X144" s="59">
        <f t="shared" si="129"/>
        <v>0</v>
      </c>
      <c r="Y144" s="59">
        <f t="shared" si="130"/>
        <v>0.1</v>
      </c>
      <c r="Z144" s="59">
        <f t="shared" si="131"/>
        <v>0</v>
      </c>
      <c r="AA144" s="59">
        <f t="shared" si="132"/>
        <v>10</v>
      </c>
      <c r="AB144" s="59">
        <f t="shared" si="133"/>
        <v>10</v>
      </c>
      <c r="AC144" s="59">
        <f t="shared" si="134"/>
        <v>10</v>
      </c>
      <c r="AD144" s="59">
        <f t="shared" si="135"/>
        <v>5.6</v>
      </c>
      <c r="AE144" s="59">
        <f t="shared" si="136"/>
        <v>8.6</v>
      </c>
      <c r="AF144" s="59">
        <f t="shared" si="137"/>
        <v>0</v>
      </c>
      <c r="AG144" s="59">
        <f>ROUND(IF('Indicator Data'!K147=0,0,IF('Indicator Data'!K147&gt;AG$194,10,IF('Indicator Data'!K147&lt;AG$195,0,10-(AG$194-'Indicator Data'!K147)/(AG$194-AG$195)*10))),1)</f>
        <v>0</v>
      </c>
      <c r="AH144" s="59">
        <f t="shared" si="138"/>
        <v>0.1</v>
      </c>
      <c r="AI144" s="59">
        <f t="shared" si="139"/>
        <v>0.1</v>
      </c>
      <c r="AJ144" s="59">
        <f t="shared" si="140"/>
        <v>6.3</v>
      </c>
      <c r="AK144" s="59">
        <f t="shared" si="141"/>
        <v>8.3000000000000007</v>
      </c>
      <c r="AL144" s="59">
        <f t="shared" si="142"/>
        <v>7.4</v>
      </c>
      <c r="AM144" s="59">
        <f t="shared" si="143"/>
        <v>4.3</v>
      </c>
      <c r="AN144" s="59">
        <f t="shared" si="144"/>
        <v>0</v>
      </c>
      <c r="AO144" s="61">
        <f t="shared" si="145"/>
        <v>0.1</v>
      </c>
      <c r="AP144" s="193">
        <f t="shared" si="146"/>
        <v>0.1</v>
      </c>
      <c r="AQ144" s="193">
        <f t="shared" si="147"/>
        <v>0</v>
      </c>
      <c r="AR144" s="61">
        <f t="shared" si="148"/>
        <v>6.9</v>
      </c>
      <c r="AS144" s="59">
        <f t="shared" si="149"/>
        <v>0</v>
      </c>
      <c r="AT144" s="59" t="str">
        <f>IF('Indicator Data'!L147="No data","x",IF('Indicator Data'!BE147&lt;1000,"x",ROUND((IF('Indicator Data'!L147&gt;AT$194,10,IF('Indicator Data'!L147&lt;AT$195,0,10-(AT$194-'Indicator Data'!L147)/(AT$194-AT$195)*10))),1)))</f>
        <v>x</v>
      </c>
      <c r="AU144" s="61">
        <f t="shared" si="150"/>
        <v>0</v>
      </c>
      <c r="AV144" s="62">
        <f t="shared" si="151"/>
        <v>2</v>
      </c>
      <c r="AW144" s="59">
        <f>ROUND(IF('Indicator Data'!M147=0,0,IF('Indicator Data'!M147&gt;AW$194,10,IF('Indicator Data'!M147&lt;AW$195,0,10-(AW$194-'Indicator Data'!M147)/(AW$194-AW$195)*10))),1)</f>
        <v>0</v>
      </c>
      <c r="AX144" s="59">
        <f>ROUND(IF('Indicator Data'!N147=0,0,IF(LOG('Indicator Data'!N147)&gt;LOG(AX$194),10,IF(LOG('Indicator Data'!N147)&lt;LOG(AX$195),0,10-(LOG(AX$194)-LOG('Indicator Data'!N147))/(LOG(AX$194)-LOG(AX$195))*10))),1)</f>
        <v>0</v>
      </c>
      <c r="AY144" s="61">
        <f t="shared" si="152"/>
        <v>0</v>
      </c>
      <c r="AZ144" s="59">
        <f>'Indicator Data'!O147</f>
        <v>0</v>
      </c>
      <c r="BA144" s="59">
        <f>'Indicator Data'!P147</f>
        <v>0</v>
      </c>
      <c r="BB144" s="61">
        <f t="shared" si="153"/>
        <v>0</v>
      </c>
      <c r="BC144" s="62">
        <f t="shared" si="154"/>
        <v>0</v>
      </c>
      <c r="BD144" s="62">
        <v>4.0999999999999996</v>
      </c>
      <c r="BE144" s="16"/>
      <c r="BF144" s="108"/>
    </row>
    <row r="145" spans="1:59" s="4" customFormat="1" x14ac:dyDescent="0.25">
      <c r="A145" s="131" t="s">
        <v>268</v>
      </c>
      <c r="B145" s="63" t="s">
        <v>267</v>
      </c>
      <c r="C145" s="59">
        <f>ROUND(IF('Indicator Data'!C148=0,0.1,IF(LOG('Indicator Data'!C148)&gt;C$194,10,IF(LOG('Indicator Data'!C148)&lt;C$195,0,10-(C$194-LOG('Indicator Data'!C148))/(C$194-C$195)*10))),1)</f>
        <v>3.6</v>
      </c>
      <c r="D145" s="59">
        <f>ROUND(IF('Indicator Data'!D148=0,0.1,IF(LOG('Indicator Data'!D148)&gt;D$194,10,IF(LOG('Indicator Data'!D148)&lt;D$195,0,10-(D$194-LOG('Indicator Data'!D148))/(D$194-D$195)*10))),1)</f>
        <v>0.1</v>
      </c>
      <c r="E145" s="59">
        <f t="shared" si="124"/>
        <v>2</v>
      </c>
      <c r="F145" s="59">
        <f>ROUND(IF('Indicator Data'!E148="No data",0.1,IF('Indicator Data'!E148=0,0,IF(LOG('Indicator Data'!E148)&gt;F$194,10,IF(LOG('Indicator Data'!E148)&lt;F$195,0,10-(F$194-LOG('Indicator Data'!E148))/(F$194-F$195)*10)))),1)</f>
        <v>0.1</v>
      </c>
      <c r="G145" s="59">
        <f>ROUND(IF('Indicator Data'!F148=0,0,IF(LOG('Indicator Data'!F148)&gt;G$194,10,IF(LOG('Indicator Data'!F148)&lt;G$195,0,10-(G$194-LOG('Indicator Data'!F148))/(G$194-G$195)*10))),1)</f>
        <v>0</v>
      </c>
      <c r="H145" s="59">
        <f>ROUND(IF('Indicator Data'!G148=0,0,IF(LOG('Indicator Data'!G148)&gt;H$194,10,IF(LOG('Indicator Data'!G148)&lt;H$195,0,10-(H$194-LOG('Indicator Data'!G148))/(H$194-H$195)*10))),1)</f>
        <v>3.5</v>
      </c>
      <c r="I145" s="59">
        <f>ROUND(IF('Indicator Data'!H148=0,0,IF(LOG('Indicator Data'!H148)&gt;I$194,10,IF(LOG('Indicator Data'!H148)&lt;I$195,0,10-(I$194-LOG('Indicator Data'!H148))/(I$194-I$195)*10))),1)</f>
        <v>6.5</v>
      </c>
      <c r="J145" s="59">
        <f t="shared" si="125"/>
        <v>5.2</v>
      </c>
      <c r="K145" s="59">
        <f>ROUND(IF('Indicator Data'!I148=0,0,IF(LOG('Indicator Data'!I148)&gt;K$194,10,IF(LOG('Indicator Data'!I148)&lt;K$195,0,10-(K$194-LOG('Indicator Data'!I148))/(K$194-K$195)*10))),1)</f>
        <v>3.5</v>
      </c>
      <c r="L145" s="59">
        <f t="shared" si="126"/>
        <v>4.4000000000000004</v>
      </c>
      <c r="M145" s="59">
        <f>ROUND(IF('Indicator Data'!J148=0,0,IF(LOG('Indicator Data'!J148)&gt;M$194,10,IF(LOG('Indicator Data'!J148)&lt;M$195,0,10-(M$194-LOG('Indicator Data'!J148))/(M$194-M$195)*10))),1)</f>
        <v>0</v>
      </c>
      <c r="N145" s="60">
        <f>'Indicator Data'!C148/'Indicator Data'!$BD148</f>
        <v>1.4636257958453105E-3</v>
      </c>
      <c r="O145" s="60">
        <f>'Indicator Data'!D148/'Indicator Data'!$BD148</f>
        <v>0</v>
      </c>
      <c r="P145" s="60">
        <f>IF(F145=0.1,0,'Indicator Data'!E148/'Indicator Data'!$BD148)</f>
        <v>0</v>
      </c>
      <c r="Q145" s="60">
        <f>'Indicator Data'!F148/'Indicator Data'!$BD148</f>
        <v>0</v>
      </c>
      <c r="R145" s="60">
        <f>'Indicator Data'!G148/'Indicator Data'!$BD148</f>
        <v>1.4067581010779692E-2</v>
      </c>
      <c r="S145" s="60">
        <f>'Indicator Data'!H148/'Indicator Data'!$BD148</f>
        <v>2.0096544301113849E-3</v>
      </c>
      <c r="T145" s="60">
        <f>'Indicator Data'!I148/'Indicator Data'!$BD148</f>
        <v>3.0408845545426381E-3</v>
      </c>
      <c r="U145" s="60">
        <f>'Indicator Data'!J148/'Indicator Data'!$BD148</f>
        <v>0</v>
      </c>
      <c r="V145" s="59">
        <f t="shared" si="127"/>
        <v>7.3</v>
      </c>
      <c r="W145" s="59">
        <f t="shared" si="128"/>
        <v>0</v>
      </c>
      <c r="X145" s="59">
        <f t="shared" si="129"/>
        <v>4.5999999999999996</v>
      </c>
      <c r="Y145" s="59">
        <f t="shared" si="130"/>
        <v>0.1</v>
      </c>
      <c r="Z145" s="59">
        <f t="shared" si="131"/>
        <v>0</v>
      </c>
      <c r="AA145" s="59">
        <f t="shared" si="132"/>
        <v>7.8</v>
      </c>
      <c r="AB145" s="59">
        <f t="shared" si="133"/>
        <v>4</v>
      </c>
      <c r="AC145" s="59">
        <f t="shared" si="134"/>
        <v>6.3</v>
      </c>
      <c r="AD145" s="59">
        <f t="shared" si="135"/>
        <v>3</v>
      </c>
      <c r="AE145" s="59">
        <f t="shared" si="136"/>
        <v>4.9000000000000004</v>
      </c>
      <c r="AF145" s="59">
        <f t="shared" si="137"/>
        <v>0</v>
      </c>
      <c r="AG145" s="59">
        <f>ROUND(IF('Indicator Data'!K148=0,0,IF('Indicator Data'!K148&gt;AG$194,10,IF('Indicator Data'!K148&lt;AG$195,0,10-(AG$194-'Indicator Data'!K148)/(AG$194-AG$195)*10))),1)</f>
        <v>1</v>
      </c>
      <c r="AH145" s="59">
        <f t="shared" si="138"/>
        <v>5.5</v>
      </c>
      <c r="AI145" s="59">
        <f t="shared" si="139"/>
        <v>0.1</v>
      </c>
      <c r="AJ145" s="59">
        <f t="shared" si="140"/>
        <v>5.7</v>
      </c>
      <c r="AK145" s="59">
        <f t="shared" si="141"/>
        <v>5.3</v>
      </c>
      <c r="AL145" s="59">
        <f t="shared" si="142"/>
        <v>5.5</v>
      </c>
      <c r="AM145" s="59">
        <f t="shared" si="143"/>
        <v>3.3</v>
      </c>
      <c r="AN145" s="59">
        <f t="shared" si="144"/>
        <v>0</v>
      </c>
      <c r="AO145" s="61">
        <f t="shared" si="145"/>
        <v>3.4</v>
      </c>
      <c r="AP145" s="193">
        <f t="shared" si="146"/>
        <v>0.1</v>
      </c>
      <c r="AQ145" s="193">
        <f t="shared" si="147"/>
        <v>0</v>
      </c>
      <c r="AR145" s="61">
        <f t="shared" si="148"/>
        <v>4.7</v>
      </c>
      <c r="AS145" s="59">
        <f t="shared" si="149"/>
        <v>0.5</v>
      </c>
      <c r="AT145" s="59" t="str">
        <f>IF('Indicator Data'!L148="No data","x",IF('Indicator Data'!BE148&lt;1000,"x",ROUND((IF('Indicator Data'!L148&gt;AT$194,10,IF('Indicator Data'!L148&lt;AT$195,0,10-(AT$194-'Indicator Data'!L148)/(AT$194-AT$195)*10))),1)))</f>
        <v>x</v>
      </c>
      <c r="AU145" s="61">
        <f t="shared" si="150"/>
        <v>0.5</v>
      </c>
      <c r="AV145" s="62">
        <f t="shared" si="151"/>
        <v>2</v>
      </c>
      <c r="AW145" s="59">
        <f>ROUND(IF('Indicator Data'!M148=0,0,IF('Indicator Data'!M148&gt;AW$194,10,IF('Indicator Data'!M148&lt;AW$195,0,10-(AW$194-'Indicator Data'!M148)/(AW$194-AW$195)*10))),1)</f>
        <v>0</v>
      </c>
      <c r="AX145" s="59">
        <f>ROUND(IF('Indicator Data'!N148=0,0,IF(LOG('Indicator Data'!N148)&gt;LOG(AX$194),10,IF(LOG('Indicator Data'!N148)&lt;LOG(AX$195),0,10-(LOG(AX$194)-LOG('Indicator Data'!N148))/(LOG(AX$194)-LOG(AX$195))*10))),1)</f>
        <v>0</v>
      </c>
      <c r="AY145" s="61">
        <f t="shared" si="152"/>
        <v>0</v>
      </c>
      <c r="AZ145" s="59">
        <f>'Indicator Data'!O148</f>
        <v>0</v>
      </c>
      <c r="BA145" s="59">
        <f>'Indicator Data'!P148</f>
        <v>0</v>
      </c>
      <c r="BB145" s="61">
        <f t="shared" si="153"/>
        <v>0</v>
      </c>
      <c r="BC145" s="62">
        <f t="shared" si="154"/>
        <v>0</v>
      </c>
      <c r="BD145" s="62">
        <v>3</v>
      </c>
      <c r="BE145" s="16"/>
      <c r="BF145" s="108"/>
    </row>
    <row r="146" spans="1:59" s="4" customFormat="1" x14ac:dyDescent="0.25">
      <c r="A146" s="131" t="s">
        <v>270</v>
      </c>
      <c r="B146" s="63" t="s">
        <v>269</v>
      </c>
      <c r="C146" s="59">
        <f>ROUND(IF('Indicator Data'!C149=0,0.1,IF(LOG('Indicator Data'!C149)&gt;C$194,10,IF(LOG('Indicator Data'!C149)&lt;C$195,0,10-(C$194-LOG('Indicator Data'!C149))/(C$194-C$195)*10))),1)</f>
        <v>0.2</v>
      </c>
      <c r="D146" s="59">
        <f>ROUND(IF('Indicator Data'!D149=0,0.1,IF(LOG('Indicator Data'!D149)&gt;D$194,10,IF(LOG('Indicator Data'!D149)&lt;D$195,0,10-(D$194-LOG('Indicator Data'!D149))/(D$194-D$195)*10))),1)</f>
        <v>0.1</v>
      </c>
      <c r="E146" s="59">
        <f t="shared" si="124"/>
        <v>0.2</v>
      </c>
      <c r="F146" s="59">
        <f>ROUND(IF('Indicator Data'!E149="No data",0.1,IF('Indicator Data'!E149=0,0,IF(LOG('Indicator Data'!E149)&gt;F$194,10,IF(LOG('Indicator Data'!E149)&lt;F$195,0,10-(F$194-LOG('Indicator Data'!E149))/(F$194-F$195)*10)))),1)</f>
        <v>0.1</v>
      </c>
      <c r="G146" s="59">
        <f>ROUND(IF('Indicator Data'!F149=0,0,IF(LOG('Indicator Data'!F149)&gt;G$194,10,IF(LOG('Indicator Data'!F149)&lt;G$195,0,10-(G$194-LOG('Indicator Data'!F149))/(G$194-G$195)*10))),1)</f>
        <v>0</v>
      </c>
      <c r="H146" s="59">
        <f>ROUND(IF('Indicator Data'!G149=0,0,IF(LOG('Indicator Data'!G149)&gt;H$194,10,IF(LOG('Indicator Data'!G149)&lt;H$195,0,10-(H$194-LOG('Indicator Data'!G149))/(H$194-H$195)*10))),1)</f>
        <v>3</v>
      </c>
      <c r="I146" s="59">
        <f>ROUND(IF('Indicator Data'!H149=0,0,IF(LOG('Indicator Data'!H149)&gt;I$194,10,IF(LOG('Indicator Data'!H149)&lt;I$195,0,10-(I$194-LOG('Indicator Data'!H149))/(I$194-I$195)*10))),1)</f>
        <v>6.2</v>
      </c>
      <c r="J146" s="59">
        <f t="shared" si="125"/>
        <v>4.8</v>
      </c>
      <c r="K146" s="59">
        <f>ROUND(IF('Indicator Data'!I149=0,0,IF(LOG('Indicator Data'!I149)&gt;K$194,10,IF(LOG('Indicator Data'!I149)&lt;K$195,0,10-(K$194-LOG('Indicator Data'!I149))/(K$194-K$195)*10))),1)</f>
        <v>2.9</v>
      </c>
      <c r="L146" s="59">
        <f t="shared" si="126"/>
        <v>3.9</v>
      </c>
      <c r="M146" s="59">
        <f>ROUND(IF('Indicator Data'!J149=0,0,IF(LOG('Indicator Data'!J149)&gt;M$194,10,IF(LOG('Indicator Data'!J149)&lt;M$195,0,10-(M$194-LOG('Indicator Data'!J149))/(M$194-M$195)*10))),1)</f>
        <v>0</v>
      </c>
      <c r="N146" s="60">
        <f>'Indicator Data'!C149/'Indicator Data'!$BD149</f>
        <v>1.1150479164527683E-4</v>
      </c>
      <c r="O146" s="60">
        <f>'Indicator Data'!D149/'Indicator Data'!$BD149</f>
        <v>0</v>
      </c>
      <c r="P146" s="60">
        <f>IF(F146=0.1,0,'Indicator Data'!E149/'Indicator Data'!$BD149)</f>
        <v>0</v>
      </c>
      <c r="Q146" s="60">
        <f>'Indicator Data'!F149/'Indicator Data'!$BD149</f>
        <v>0</v>
      </c>
      <c r="R146" s="60">
        <f>'Indicator Data'!G149/'Indicator Data'!$BD149</f>
        <v>1.4086955721594461E-2</v>
      </c>
      <c r="S146" s="60">
        <f>'Indicator Data'!H149/'Indicator Data'!$BD149</f>
        <v>1.990269240678715E-3</v>
      </c>
      <c r="T146" s="60">
        <f>'Indicator Data'!I149/'Indicator Data'!$BD149</f>
        <v>2.4689903934631383E-3</v>
      </c>
      <c r="U146" s="60">
        <f>'Indicator Data'!J149/'Indicator Data'!$BD149</f>
        <v>0</v>
      </c>
      <c r="V146" s="59">
        <f t="shared" si="127"/>
        <v>0.6</v>
      </c>
      <c r="W146" s="59">
        <f t="shared" si="128"/>
        <v>0</v>
      </c>
      <c r="X146" s="59">
        <f t="shared" si="129"/>
        <v>0.3</v>
      </c>
      <c r="Y146" s="59">
        <f t="shared" si="130"/>
        <v>0.1</v>
      </c>
      <c r="Z146" s="59">
        <f t="shared" si="131"/>
        <v>0</v>
      </c>
      <c r="AA146" s="59">
        <f t="shared" si="132"/>
        <v>7.8</v>
      </c>
      <c r="AB146" s="59">
        <f t="shared" si="133"/>
        <v>4</v>
      </c>
      <c r="AC146" s="59">
        <f t="shared" si="134"/>
        <v>6.3</v>
      </c>
      <c r="AD146" s="59">
        <f t="shared" si="135"/>
        <v>2.5</v>
      </c>
      <c r="AE146" s="59">
        <f t="shared" si="136"/>
        <v>4.7</v>
      </c>
      <c r="AF146" s="59">
        <f t="shared" si="137"/>
        <v>0</v>
      </c>
      <c r="AG146" s="59">
        <f>ROUND(IF('Indicator Data'!K149=0,0,IF('Indicator Data'!K149&gt;AG$194,10,IF('Indicator Data'!K149&lt;AG$195,0,10-(AG$194-'Indicator Data'!K149)/(AG$194-AG$195)*10))),1)</f>
        <v>1</v>
      </c>
      <c r="AH146" s="59">
        <f t="shared" si="138"/>
        <v>0.4</v>
      </c>
      <c r="AI146" s="59">
        <f t="shared" si="139"/>
        <v>0.1</v>
      </c>
      <c r="AJ146" s="59">
        <f t="shared" si="140"/>
        <v>5.4</v>
      </c>
      <c r="AK146" s="59">
        <f t="shared" si="141"/>
        <v>5.0999999999999996</v>
      </c>
      <c r="AL146" s="59">
        <f t="shared" si="142"/>
        <v>5.3</v>
      </c>
      <c r="AM146" s="59">
        <f t="shared" si="143"/>
        <v>2.7</v>
      </c>
      <c r="AN146" s="59">
        <f t="shared" si="144"/>
        <v>0</v>
      </c>
      <c r="AO146" s="61">
        <f t="shared" si="145"/>
        <v>0.3</v>
      </c>
      <c r="AP146" s="193">
        <f t="shared" si="146"/>
        <v>0.1</v>
      </c>
      <c r="AQ146" s="193">
        <f t="shared" si="147"/>
        <v>0</v>
      </c>
      <c r="AR146" s="61">
        <f t="shared" si="148"/>
        <v>4.3</v>
      </c>
      <c r="AS146" s="59">
        <f t="shared" si="149"/>
        <v>0.5</v>
      </c>
      <c r="AT146" s="59" t="str">
        <f>IF('Indicator Data'!L149="No data","x",IF('Indicator Data'!BE149&lt;1000,"x",ROUND((IF('Indicator Data'!L149&gt;AT$194,10,IF('Indicator Data'!L149&lt;AT$195,0,10-(AT$194-'Indicator Data'!L149)/(AT$194-AT$195)*10))),1)))</f>
        <v>x</v>
      </c>
      <c r="AU146" s="61">
        <f t="shared" si="150"/>
        <v>0.5</v>
      </c>
      <c r="AV146" s="62">
        <f t="shared" si="151"/>
        <v>1.2</v>
      </c>
      <c r="AW146" s="59">
        <f>ROUND(IF('Indicator Data'!M149=0,0,IF('Indicator Data'!M149&gt;AW$194,10,IF('Indicator Data'!M149&lt;AW$195,0,10-(AW$194-'Indicator Data'!M149)/(AW$194-AW$195)*10))),1)</f>
        <v>0</v>
      </c>
      <c r="AX146" s="59">
        <f>ROUND(IF('Indicator Data'!N149=0,0,IF(LOG('Indicator Data'!N149)&gt;LOG(AX$194),10,IF(LOG('Indicator Data'!N149)&lt;LOG(AX$195),0,10-(LOG(AX$194)-LOG('Indicator Data'!N149))/(LOG(AX$194)-LOG(AX$195))*10))),1)</f>
        <v>0</v>
      </c>
      <c r="AY146" s="61">
        <f t="shared" si="152"/>
        <v>0</v>
      </c>
      <c r="AZ146" s="59">
        <f>'Indicator Data'!O149</f>
        <v>0</v>
      </c>
      <c r="BA146" s="59">
        <f>'Indicator Data'!P149</f>
        <v>0</v>
      </c>
      <c r="BB146" s="61">
        <f t="shared" si="153"/>
        <v>0</v>
      </c>
      <c r="BC146" s="62">
        <f t="shared" si="154"/>
        <v>0</v>
      </c>
      <c r="BD146" s="62">
        <v>2.6</v>
      </c>
      <c r="BE146" s="16"/>
      <c r="BF146" s="108"/>
    </row>
    <row r="147" spans="1:59" s="4" customFormat="1" x14ac:dyDescent="0.25">
      <c r="A147" s="131" t="s">
        <v>272</v>
      </c>
      <c r="B147" s="63" t="s">
        <v>271</v>
      </c>
      <c r="C147" s="59">
        <f>ROUND(IF('Indicator Data'!C150=0,0.1,IF(LOG('Indicator Data'!C150)&gt;C$194,10,IF(LOG('Indicator Data'!C150)&lt;C$195,0,10-(C$194-LOG('Indicator Data'!C150))/(C$194-C$195)*10))),1)</f>
        <v>0.1</v>
      </c>
      <c r="D147" s="59">
        <f>ROUND(IF('Indicator Data'!D150=0,0.1,IF(LOG('Indicator Data'!D150)&gt;D$194,10,IF(LOG('Indicator Data'!D150)&lt;D$195,0,10-(D$194-LOG('Indicator Data'!D150))/(D$194-D$195)*10))),1)</f>
        <v>0.1</v>
      </c>
      <c r="E147" s="59">
        <f t="shared" si="124"/>
        <v>0.1</v>
      </c>
      <c r="F147" s="59">
        <f>ROUND(IF('Indicator Data'!E150="No data",0.1,IF('Indicator Data'!E150=0,0,IF(LOG('Indicator Data'!E150)&gt;F$194,10,IF(LOG('Indicator Data'!E150)&lt;F$195,0,10-(F$194-LOG('Indicator Data'!E150))/(F$194-F$195)*10)))),1)</f>
        <v>0.1</v>
      </c>
      <c r="G147" s="59">
        <f>ROUND(IF('Indicator Data'!F150=0,0,IF(LOG('Indicator Data'!F150)&gt;G$194,10,IF(LOG('Indicator Data'!F150)&lt;G$195,0,10-(G$194-LOG('Indicator Data'!F150))/(G$194-G$195)*10))),1)</f>
        <v>4.4000000000000004</v>
      </c>
      <c r="H147" s="59">
        <f>ROUND(IF('Indicator Data'!G150=0,0,IF(LOG('Indicator Data'!G150)&gt;H$194,10,IF(LOG('Indicator Data'!G150)&lt;H$195,0,10-(H$194-LOG('Indicator Data'!G150))/(H$194-H$195)*10))),1)</f>
        <v>3.9</v>
      </c>
      <c r="I147" s="59">
        <f>ROUND(IF('Indicator Data'!H150=0,0,IF(LOG('Indicator Data'!H150)&gt;I$194,10,IF(LOG('Indicator Data'!H150)&lt;I$195,0,10-(I$194-LOG('Indicator Data'!H150))/(I$194-I$195)*10))),1)</f>
        <v>6.6</v>
      </c>
      <c r="J147" s="59">
        <f t="shared" si="125"/>
        <v>5.4</v>
      </c>
      <c r="K147" s="59">
        <f>ROUND(IF('Indicator Data'!I150=0,0,IF(LOG('Indicator Data'!I150)&gt;K$194,10,IF(LOG('Indicator Data'!I150)&lt;K$195,0,10-(K$194-LOG('Indicator Data'!I150))/(K$194-K$195)*10))),1)</f>
        <v>0</v>
      </c>
      <c r="L147" s="59">
        <f t="shared" si="126"/>
        <v>3.1</v>
      </c>
      <c r="M147" s="59">
        <f>ROUND(IF('Indicator Data'!J150=0,0,IF(LOG('Indicator Data'!J150)&gt;M$194,10,IF(LOG('Indicator Data'!J150)&lt;M$195,0,10-(M$194-LOG('Indicator Data'!J150))/(M$194-M$195)*10))),1)</f>
        <v>0</v>
      </c>
      <c r="N147" s="60">
        <f>'Indicator Data'!C150/'Indicator Data'!$BD150</f>
        <v>0</v>
      </c>
      <c r="O147" s="60">
        <f>'Indicator Data'!D150/'Indicator Data'!$BD150</f>
        <v>0</v>
      </c>
      <c r="P147" s="60">
        <f>IF(F147=0.1,0,'Indicator Data'!E150/'Indicator Data'!$BD150)</f>
        <v>0</v>
      </c>
      <c r="Q147" s="60">
        <f>'Indicator Data'!F150/'Indicator Data'!$BD150</f>
        <v>2.1528268184272835E-5</v>
      </c>
      <c r="R147" s="60">
        <f>'Indicator Data'!G150/'Indicator Data'!$BD150</f>
        <v>1.9045580110497236E-2</v>
      </c>
      <c r="S147" s="60">
        <f>'Indicator Data'!H150/'Indicator Data'!$BD150</f>
        <v>2.0047979063681303E-3</v>
      </c>
      <c r="T147" s="60">
        <f>'Indicator Data'!I150/'Indicator Data'!$BD150</f>
        <v>0</v>
      </c>
      <c r="U147" s="60">
        <f>'Indicator Data'!J150/'Indicator Data'!$BD150</f>
        <v>0</v>
      </c>
      <c r="V147" s="59">
        <f t="shared" si="127"/>
        <v>0</v>
      </c>
      <c r="W147" s="59">
        <f t="shared" si="128"/>
        <v>0</v>
      </c>
      <c r="X147" s="59">
        <f t="shared" si="129"/>
        <v>0</v>
      </c>
      <c r="Y147" s="59">
        <f t="shared" si="130"/>
        <v>0.1</v>
      </c>
      <c r="Z147" s="59">
        <f t="shared" si="131"/>
        <v>8.5</v>
      </c>
      <c r="AA147" s="59">
        <f t="shared" si="132"/>
        <v>10</v>
      </c>
      <c r="AB147" s="59">
        <f t="shared" si="133"/>
        <v>4</v>
      </c>
      <c r="AC147" s="59">
        <f t="shared" si="134"/>
        <v>8.3000000000000007</v>
      </c>
      <c r="AD147" s="59">
        <f t="shared" si="135"/>
        <v>0</v>
      </c>
      <c r="AE147" s="59">
        <f t="shared" si="136"/>
        <v>5.5</v>
      </c>
      <c r="AF147" s="59">
        <f t="shared" si="137"/>
        <v>0</v>
      </c>
      <c r="AG147" s="59">
        <f>ROUND(IF('Indicator Data'!K150=0,0,IF('Indicator Data'!K150&gt;AG$194,10,IF('Indicator Data'!K150&lt;AG$195,0,10-(AG$194-'Indicator Data'!K150)/(AG$194-AG$195)*10))),1)</f>
        <v>1</v>
      </c>
      <c r="AH147" s="59">
        <f t="shared" si="138"/>
        <v>0.1</v>
      </c>
      <c r="AI147" s="59">
        <f t="shared" si="139"/>
        <v>0.1</v>
      </c>
      <c r="AJ147" s="59">
        <f t="shared" si="140"/>
        <v>7</v>
      </c>
      <c r="AK147" s="59">
        <f t="shared" si="141"/>
        <v>5.3</v>
      </c>
      <c r="AL147" s="59">
        <f t="shared" si="142"/>
        <v>6.2</v>
      </c>
      <c r="AM147" s="59">
        <f t="shared" si="143"/>
        <v>0</v>
      </c>
      <c r="AN147" s="59">
        <f t="shared" si="144"/>
        <v>0</v>
      </c>
      <c r="AO147" s="61">
        <f t="shared" si="145"/>
        <v>0.1</v>
      </c>
      <c r="AP147" s="193">
        <f t="shared" si="146"/>
        <v>0.1</v>
      </c>
      <c r="AQ147" s="193">
        <f t="shared" si="147"/>
        <v>6.9</v>
      </c>
      <c r="AR147" s="61">
        <f t="shared" si="148"/>
        <v>4.4000000000000004</v>
      </c>
      <c r="AS147" s="59">
        <f t="shared" si="149"/>
        <v>0.5</v>
      </c>
      <c r="AT147" s="59" t="str">
        <f>IF('Indicator Data'!L150="No data","x",IF('Indicator Data'!BE150&lt;1000,"x",ROUND((IF('Indicator Data'!L150&gt;AT$194,10,IF('Indicator Data'!L150&lt;AT$195,0,10-(AT$194-'Indicator Data'!L150)/(AT$194-AT$195)*10))),1)))</f>
        <v>x</v>
      </c>
      <c r="AU147" s="61">
        <f t="shared" si="150"/>
        <v>0.5</v>
      </c>
      <c r="AV147" s="62">
        <f t="shared" si="151"/>
        <v>2.9</v>
      </c>
      <c r="AW147" s="59">
        <f>ROUND(IF('Indicator Data'!M150=0,0,IF('Indicator Data'!M150&gt;AW$194,10,IF('Indicator Data'!M150&lt;AW$195,0,10-(AW$194-'Indicator Data'!M150)/(AW$194-AW$195)*10))),1)</f>
        <v>0</v>
      </c>
      <c r="AX147" s="59">
        <f>ROUND(IF('Indicator Data'!N150=0,0,IF(LOG('Indicator Data'!N150)&gt;LOG(AX$194),10,IF(LOG('Indicator Data'!N150)&lt;LOG(AX$195),0,10-(LOG(AX$194)-LOG('Indicator Data'!N150))/(LOG(AX$194)-LOG(AX$195))*10))),1)</f>
        <v>0</v>
      </c>
      <c r="AY147" s="61">
        <f t="shared" si="152"/>
        <v>0</v>
      </c>
      <c r="AZ147" s="59">
        <f>'Indicator Data'!O150</f>
        <v>0</v>
      </c>
      <c r="BA147" s="59">
        <f>'Indicator Data'!P150</f>
        <v>0</v>
      </c>
      <c r="BB147" s="61">
        <f t="shared" si="153"/>
        <v>0</v>
      </c>
      <c r="BC147" s="62">
        <f t="shared" si="154"/>
        <v>0</v>
      </c>
      <c r="BD147" s="62">
        <v>2</v>
      </c>
      <c r="BE147" s="16"/>
      <c r="BF147" s="108"/>
    </row>
    <row r="148" spans="1:59" s="4" customFormat="1" x14ac:dyDescent="0.25">
      <c r="A148" s="131" t="s">
        <v>274</v>
      </c>
      <c r="B148" s="63" t="s">
        <v>273</v>
      </c>
      <c r="C148" s="59">
        <f>ROUND(IF('Indicator Data'!C151=0,0.1,IF(LOG('Indicator Data'!C151)&gt;C$194,10,IF(LOG('Indicator Data'!C151)&lt;C$195,0,10-(C$194-LOG('Indicator Data'!C151))/(C$194-C$195)*10))),1)</f>
        <v>0.1</v>
      </c>
      <c r="D148" s="59">
        <f>ROUND(IF('Indicator Data'!D151=0,0.1,IF(LOG('Indicator Data'!D151)&gt;D$194,10,IF(LOG('Indicator Data'!D151)&lt;D$195,0,10-(D$194-LOG('Indicator Data'!D151))/(D$194-D$195)*10))),1)</f>
        <v>0.1</v>
      </c>
      <c r="E148" s="59">
        <f t="shared" si="124"/>
        <v>0.1</v>
      </c>
      <c r="F148" s="59">
        <f>ROUND(IF('Indicator Data'!E151="No data",0.1,IF('Indicator Data'!E151=0,0,IF(LOG('Indicator Data'!E151)&gt;F$194,10,IF(LOG('Indicator Data'!E151)&lt;F$195,0,10-(F$194-LOG('Indicator Data'!E151))/(F$194-F$195)*10)))),1)</f>
        <v>0.1</v>
      </c>
      <c r="G148" s="59">
        <f>ROUND(IF('Indicator Data'!F151=0,0,IF(LOG('Indicator Data'!F151)&gt;G$194,10,IF(LOG('Indicator Data'!F151)&lt;G$195,0,10-(G$194-LOG('Indicator Data'!F151))/(G$194-G$195)*10))),1)</f>
        <v>0</v>
      </c>
      <c r="H148" s="59">
        <f>ROUND(IF('Indicator Data'!G151=0,0,IF(LOG('Indicator Data'!G151)&gt;H$194,10,IF(LOG('Indicator Data'!G151)&lt;H$195,0,10-(H$194-LOG('Indicator Data'!G151))/(H$194-H$195)*10))),1)</f>
        <v>0</v>
      </c>
      <c r="I148" s="59">
        <f>ROUND(IF('Indicator Data'!H151=0,0,IF(LOG('Indicator Data'!H151)&gt;I$194,10,IF(LOG('Indicator Data'!H151)&lt;I$195,0,10-(I$194-LOG('Indicator Data'!H151))/(I$194-I$195)*10))),1)</f>
        <v>0</v>
      </c>
      <c r="J148" s="59">
        <f t="shared" si="125"/>
        <v>0</v>
      </c>
      <c r="K148" s="59">
        <f>ROUND(IF('Indicator Data'!I151=0,0,IF(LOG('Indicator Data'!I151)&gt;K$194,10,IF(LOG('Indicator Data'!I151)&lt;K$195,0,10-(K$194-LOG('Indicator Data'!I151))/(K$194-K$195)*10))),1)</f>
        <v>0</v>
      </c>
      <c r="L148" s="59">
        <f t="shared" si="126"/>
        <v>0</v>
      </c>
      <c r="M148" s="59">
        <f>ROUND(IF('Indicator Data'!J151=0,0,IF(LOG('Indicator Data'!J151)&gt;M$194,10,IF(LOG('Indicator Data'!J151)&lt;M$195,0,10-(M$194-LOG('Indicator Data'!J151))/(M$194-M$195)*10))),1)</f>
        <v>0</v>
      </c>
      <c r="N148" s="60">
        <f>'Indicator Data'!C151/'Indicator Data'!$BD151</f>
        <v>0</v>
      </c>
      <c r="O148" s="60">
        <f>'Indicator Data'!D151/'Indicator Data'!$BD151</f>
        <v>0</v>
      </c>
      <c r="P148" s="60">
        <f>IF(F148=0.1,0,'Indicator Data'!E151/'Indicator Data'!$BD151)</f>
        <v>0</v>
      </c>
      <c r="Q148" s="60">
        <f>'Indicator Data'!F151/'Indicator Data'!$BD151</f>
        <v>0</v>
      </c>
      <c r="R148" s="60">
        <f>'Indicator Data'!G151/'Indicator Data'!$BD151</f>
        <v>0</v>
      </c>
      <c r="S148" s="60">
        <f>'Indicator Data'!H151/'Indicator Data'!$BD151</f>
        <v>0</v>
      </c>
      <c r="T148" s="60">
        <f>'Indicator Data'!I151/'Indicator Data'!$BD151</f>
        <v>0</v>
      </c>
      <c r="U148" s="60">
        <f>'Indicator Data'!J151/'Indicator Data'!$BD151</f>
        <v>0</v>
      </c>
      <c r="V148" s="59">
        <f t="shared" si="127"/>
        <v>0</v>
      </c>
      <c r="W148" s="59">
        <f t="shared" si="128"/>
        <v>0</v>
      </c>
      <c r="X148" s="59">
        <f t="shared" si="129"/>
        <v>0</v>
      </c>
      <c r="Y148" s="59">
        <f t="shared" si="130"/>
        <v>0.1</v>
      </c>
      <c r="Z148" s="59">
        <f t="shared" si="131"/>
        <v>0</v>
      </c>
      <c r="AA148" s="59">
        <f t="shared" si="132"/>
        <v>0</v>
      </c>
      <c r="AB148" s="59">
        <f t="shared" si="133"/>
        <v>0</v>
      </c>
      <c r="AC148" s="59">
        <f t="shared" si="134"/>
        <v>0</v>
      </c>
      <c r="AD148" s="59">
        <f t="shared" si="135"/>
        <v>0</v>
      </c>
      <c r="AE148" s="59">
        <f t="shared" si="136"/>
        <v>0</v>
      </c>
      <c r="AF148" s="59">
        <f t="shared" si="137"/>
        <v>0</v>
      </c>
      <c r="AG148" s="59">
        <f>ROUND(IF('Indicator Data'!K151=0,0,IF('Indicator Data'!K151&gt;AG$194,10,IF('Indicator Data'!K151&lt;AG$195,0,10-(AG$194-'Indicator Data'!K151)/(AG$194-AG$195)*10))),1)</f>
        <v>0</v>
      </c>
      <c r="AH148" s="59">
        <f t="shared" si="138"/>
        <v>0.1</v>
      </c>
      <c r="AI148" s="59">
        <f t="shared" si="139"/>
        <v>0.1</v>
      </c>
      <c r="AJ148" s="59">
        <f t="shared" si="140"/>
        <v>0</v>
      </c>
      <c r="AK148" s="59">
        <f t="shared" si="141"/>
        <v>0</v>
      </c>
      <c r="AL148" s="59">
        <f t="shared" si="142"/>
        <v>0</v>
      </c>
      <c r="AM148" s="59">
        <f t="shared" si="143"/>
        <v>0</v>
      </c>
      <c r="AN148" s="59">
        <f t="shared" si="144"/>
        <v>0</v>
      </c>
      <c r="AO148" s="61">
        <f t="shared" si="145"/>
        <v>0.1</v>
      </c>
      <c r="AP148" s="193">
        <f t="shared" si="146"/>
        <v>0.1</v>
      </c>
      <c r="AQ148" s="193">
        <f t="shared" si="147"/>
        <v>0</v>
      </c>
      <c r="AR148" s="61">
        <f t="shared" si="148"/>
        <v>0</v>
      </c>
      <c r="AS148" s="59">
        <f t="shared" si="149"/>
        <v>0</v>
      </c>
      <c r="AT148" s="59" t="str">
        <f>IF('Indicator Data'!L151="No data","x",IF('Indicator Data'!BE151&lt;1000,"x",ROUND((IF('Indicator Data'!L151&gt;AT$194,10,IF('Indicator Data'!L151&lt;AT$195,0,10-(AT$194-'Indicator Data'!L151)/(AT$194-AT$195)*10))),1)))</f>
        <v>x</v>
      </c>
      <c r="AU148" s="61">
        <f t="shared" si="150"/>
        <v>0</v>
      </c>
      <c r="AV148" s="62">
        <f t="shared" si="151"/>
        <v>0.1</v>
      </c>
      <c r="AW148" s="59">
        <f>ROUND(IF('Indicator Data'!M151=0,0,IF('Indicator Data'!M151&gt;AW$194,10,IF('Indicator Data'!M151&lt;AW$195,0,10-(AW$194-'Indicator Data'!M151)/(AW$194-AW$195)*10))),1)</f>
        <v>0.1</v>
      </c>
      <c r="AX148" s="59">
        <f>ROUND(IF('Indicator Data'!N151=0,0,IF(LOG('Indicator Data'!N151)&gt;LOG(AX$194),10,IF(LOG('Indicator Data'!N151)&lt;LOG(AX$195),0,10-(LOG(AX$194)-LOG('Indicator Data'!N151))/(LOG(AX$194)-LOG(AX$195))*10))),1)</f>
        <v>0.6</v>
      </c>
      <c r="AY148" s="61">
        <f t="shared" si="152"/>
        <v>0.4</v>
      </c>
      <c r="AZ148" s="59">
        <f>'Indicator Data'!O151</f>
        <v>0</v>
      </c>
      <c r="BA148" s="59">
        <f>'Indicator Data'!P151</f>
        <v>0</v>
      </c>
      <c r="BB148" s="61">
        <f t="shared" si="153"/>
        <v>0</v>
      </c>
      <c r="BC148" s="62">
        <f t="shared" si="154"/>
        <v>0.3</v>
      </c>
      <c r="BD148" s="62">
        <v>5.3</v>
      </c>
      <c r="BE148" s="16"/>
      <c r="BF148" s="108"/>
    </row>
    <row r="149" spans="1:59" s="4" customFormat="1" x14ac:dyDescent="0.25">
      <c r="A149" s="131" t="s">
        <v>276</v>
      </c>
      <c r="B149" s="63" t="s">
        <v>275</v>
      </c>
      <c r="C149" s="59">
        <f>ROUND(IF('Indicator Data'!C152=0,0.1,IF(LOG('Indicator Data'!C152)&gt;C$194,10,IF(LOG('Indicator Data'!C152)&lt;C$195,0,10-(C$194-LOG('Indicator Data'!C152))/(C$194-C$195)*10))),1)</f>
        <v>7.1</v>
      </c>
      <c r="D149" s="59">
        <f>ROUND(IF('Indicator Data'!D152=0,0.1,IF(LOG('Indicator Data'!D152)&gt;D$194,10,IF(LOG('Indicator Data'!D152)&lt;D$195,0,10-(D$194-LOG('Indicator Data'!D152))/(D$194-D$195)*10))),1)</f>
        <v>0.1</v>
      </c>
      <c r="E149" s="59">
        <f t="shared" si="124"/>
        <v>4.5</v>
      </c>
      <c r="F149" s="59">
        <f>ROUND(IF('Indicator Data'!E152="No data",0.1,IF('Indicator Data'!E152=0,0,IF(LOG('Indicator Data'!E152)&gt;F$194,10,IF(LOG('Indicator Data'!E152)&lt;F$195,0,10-(F$194-LOG('Indicator Data'!E152))/(F$194-F$195)*10)))),1)</f>
        <v>6</v>
      </c>
      <c r="G149" s="59">
        <f>ROUND(IF('Indicator Data'!F152=0,0,IF(LOG('Indicator Data'!F152)&gt;G$194,10,IF(LOG('Indicator Data'!F152)&lt;G$195,0,10-(G$194-LOG('Indicator Data'!F152))/(G$194-G$195)*10))),1)</f>
        <v>0</v>
      </c>
      <c r="H149" s="59">
        <f>ROUND(IF('Indicator Data'!G152=0,0,IF(LOG('Indicator Data'!G152)&gt;H$194,10,IF(LOG('Indicator Data'!G152)&lt;H$195,0,10-(H$194-LOG('Indicator Data'!G152))/(H$194-H$195)*10))),1)</f>
        <v>0</v>
      </c>
      <c r="I149" s="59">
        <f>ROUND(IF('Indicator Data'!H152=0,0,IF(LOG('Indicator Data'!H152)&gt;I$194,10,IF(LOG('Indicator Data'!H152)&lt;I$195,0,10-(I$194-LOG('Indicator Data'!H152))/(I$194-I$195)*10))),1)</f>
        <v>0</v>
      </c>
      <c r="J149" s="59">
        <f t="shared" si="125"/>
        <v>0</v>
      </c>
      <c r="K149" s="59">
        <f>ROUND(IF('Indicator Data'!I152=0,0,IF(LOG('Indicator Data'!I152)&gt;K$194,10,IF(LOG('Indicator Data'!I152)&lt;K$195,0,10-(K$194-LOG('Indicator Data'!I152))/(K$194-K$195)*10))),1)</f>
        <v>0</v>
      </c>
      <c r="L149" s="59">
        <f t="shared" si="126"/>
        <v>0</v>
      </c>
      <c r="M149" s="59">
        <f>ROUND(IF('Indicator Data'!J152=0,0,IF(LOG('Indicator Data'!J152)&gt;M$194,10,IF(LOG('Indicator Data'!J152)&lt;M$195,0,10-(M$194-LOG('Indicator Data'!J152))/(M$194-M$195)*10))),1)</f>
        <v>0</v>
      </c>
      <c r="N149" s="60">
        <f>'Indicator Data'!C152/'Indicator Data'!$BD152</f>
        <v>2.1519489551702619E-4</v>
      </c>
      <c r="O149" s="60">
        <f>'Indicator Data'!D152/'Indicator Data'!$BD152</f>
        <v>0</v>
      </c>
      <c r="P149" s="60">
        <f>IF(F149=0.1,0,'Indicator Data'!E152/'Indicator Data'!$BD152)</f>
        <v>7.6367554389202724E-4</v>
      </c>
      <c r="Q149" s="60">
        <f>'Indicator Data'!F152/'Indicator Data'!$BD152</f>
        <v>0</v>
      </c>
      <c r="R149" s="60">
        <f>'Indicator Data'!G152/'Indicator Data'!$BD152</f>
        <v>0</v>
      </c>
      <c r="S149" s="60">
        <f>'Indicator Data'!H152/'Indicator Data'!$BD152</f>
        <v>0</v>
      </c>
      <c r="T149" s="60">
        <f>'Indicator Data'!I152/'Indicator Data'!$BD152</f>
        <v>0</v>
      </c>
      <c r="U149" s="60">
        <f>'Indicator Data'!J152/'Indicator Data'!$BD152</f>
        <v>0</v>
      </c>
      <c r="V149" s="59">
        <f t="shared" si="127"/>
        <v>1.1000000000000001</v>
      </c>
      <c r="W149" s="59">
        <f t="shared" si="128"/>
        <v>0</v>
      </c>
      <c r="X149" s="59">
        <f t="shared" si="129"/>
        <v>0.6</v>
      </c>
      <c r="Y149" s="59">
        <f t="shared" si="130"/>
        <v>0.5</v>
      </c>
      <c r="Z149" s="59">
        <f t="shared" si="131"/>
        <v>0</v>
      </c>
      <c r="AA149" s="59">
        <f t="shared" si="132"/>
        <v>0</v>
      </c>
      <c r="AB149" s="59">
        <f t="shared" si="133"/>
        <v>0</v>
      </c>
      <c r="AC149" s="59">
        <f t="shared" si="134"/>
        <v>0</v>
      </c>
      <c r="AD149" s="59">
        <f t="shared" si="135"/>
        <v>0</v>
      </c>
      <c r="AE149" s="59">
        <f t="shared" si="136"/>
        <v>0</v>
      </c>
      <c r="AF149" s="59">
        <f t="shared" si="137"/>
        <v>0</v>
      </c>
      <c r="AG149" s="59">
        <f>ROUND(IF('Indicator Data'!K152=0,0,IF('Indicator Data'!K152&gt;AG$194,10,IF('Indicator Data'!K152&lt;AG$195,0,10-(AG$194-'Indicator Data'!K152)/(AG$194-AG$195)*10))),1)</f>
        <v>0</v>
      </c>
      <c r="AH149" s="59">
        <f t="shared" si="138"/>
        <v>4.0999999999999996</v>
      </c>
      <c r="AI149" s="59">
        <f t="shared" si="139"/>
        <v>0.1</v>
      </c>
      <c r="AJ149" s="59">
        <f t="shared" si="140"/>
        <v>0</v>
      </c>
      <c r="AK149" s="59">
        <f t="shared" si="141"/>
        <v>0</v>
      </c>
      <c r="AL149" s="59">
        <f t="shared" si="142"/>
        <v>0</v>
      </c>
      <c r="AM149" s="59">
        <f t="shared" si="143"/>
        <v>0</v>
      </c>
      <c r="AN149" s="59">
        <f t="shared" si="144"/>
        <v>0</v>
      </c>
      <c r="AO149" s="61">
        <f t="shared" si="145"/>
        <v>2.8</v>
      </c>
      <c r="AP149" s="193">
        <f t="shared" si="146"/>
        <v>3.7</v>
      </c>
      <c r="AQ149" s="193">
        <f t="shared" si="147"/>
        <v>0</v>
      </c>
      <c r="AR149" s="61">
        <f t="shared" si="148"/>
        <v>0</v>
      </c>
      <c r="AS149" s="59">
        <f t="shared" si="149"/>
        <v>0</v>
      </c>
      <c r="AT149" s="59">
        <f>IF('Indicator Data'!L152="No data","x",IF('Indicator Data'!BE152&lt;1000,"x",ROUND((IF('Indicator Data'!L152&gt;AT$194,10,IF('Indicator Data'!L152&lt;AT$195,0,10-(AT$194-'Indicator Data'!L152)/(AT$194-AT$195)*10))),1)))</f>
        <v>8.1</v>
      </c>
      <c r="AU149" s="61">
        <f t="shared" si="150"/>
        <v>4.0999999999999996</v>
      </c>
      <c r="AV149" s="62">
        <f t="shared" si="151"/>
        <v>2.2999999999999998</v>
      </c>
      <c r="AW149" s="59">
        <f>ROUND(IF('Indicator Data'!M152=0,0,IF('Indicator Data'!M152&gt;AW$194,10,IF('Indicator Data'!M152&lt;AW$195,0,10-(AW$194-'Indicator Data'!M152)/(AW$194-AW$195)*10))),1)</f>
        <v>5.2</v>
      </c>
      <c r="AX149" s="59">
        <f>ROUND(IF('Indicator Data'!N152=0,0,IF(LOG('Indicator Data'!N152)&gt;LOG(AX$194),10,IF(LOG('Indicator Data'!N152)&lt;LOG(AX$195),0,10-(LOG(AX$194)-LOG('Indicator Data'!N152))/(LOG(AX$194)-LOG(AX$195))*10))),1)</f>
        <v>6.5</v>
      </c>
      <c r="AY149" s="61">
        <f t="shared" si="152"/>
        <v>5.9</v>
      </c>
      <c r="AZ149" s="59">
        <f>'Indicator Data'!O152</f>
        <v>0</v>
      </c>
      <c r="BA149" s="59">
        <f>'Indicator Data'!P152</f>
        <v>0</v>
      </c>
      <c r="BB149" s="61">
        <f t="shared" si="153"/>
        <v>0</v>
      </c>
      <c r="BC149" s="62">
        <f t="shared" si="154"/>
        <v>4.0999999999999996</v>
      </c>
      <c r="BD149" s="62">
        <v>4.2</v>
      </c>
      <c r="BE149" s="16"/>
      <c r="BF149" s="108"/>
    </row>
    <row r="150" spans="1:59" s="4" customFormat="1" x14ac:dyDescent="0.25">
      <c r="A150" s="131" t="s">
        <v>278</v>
      </c>
      <c r="B150" s="63" t="s">
        <v>277</v>
      </c>
      <c r="C150" s="59">
        <f>ROUND(IF('Indicator Data'!C153=0,0.1,IF(LOG('Indicator Data'!C153)&gt;C$194,10,IF(LOG('Indicator Data'!C153)&lt;C$195,0,10-(C$194-LOG('Indicator Data'!C153))/(C$194-C$195)*10))),1)</f>
        <v>0.1</v>
      </c>
      <c r="D150" s="59">
        <f>ROUND(IF('Indicator Data'!D153=0,0.1,IF(LOG('Indicator Data'!D153)&gt;D$194,10,IF(LOG('Indicator Data'!D153)&lt;D$195,0,10-(D$194-LOG('Indicator Data'!D153))/(D$194-D$195)*10))),1)</f>
        <v>0.1</v>
      </c>
      <c r="E150" s="59">
        <f t="shared" si="124"/>
        <v>0.1</v>
      </c>
      <c r="F150" s="59">
        <f>ROUND(IF('Indicator Data'!E153="No data",0.1,IF('Indicator Data'!E153=0,0,IF(LOG('Indicator Data'!E153)&gt;F$194,10,IF(LOG('Indicator Data'!E153)&lt;F$195,0,10-(F$194-LOG('Indicator Data'!E153))/(F$194-F$195)*10)))),1)</f>
        <v>6.7</v>
      </c>
      <c r="G150" s="59">
        <f>ROUND(IF('Indicator Data'!F153=0,0,IF(LOG('Indicator Data'!F153)&gt;G$194,10,IF(LOG('Indicator Data'!F153)&lt;G$195,0,10-(G$194-LOG('Indicator Data'!F153))/(G$194-G$195)*10))),1)</f>
        <v>6.1</v>
      </c>
      <c r="H150" s="59">
        <f>ROUND(IF('Indicator Data'!G153=0,0,IF(LOG('Indicator Data'!G153)&gt;H$194,10,IF(LOG('Indicator Data'!G153)&lt;H$195,0,10-(H$194-LOG('Indicator Data'!G153))/(H$194-H$195)*10))),1)</f>
        <v>0</v>
      </c>
      <c r="I150" s="59">
        <f>ROUND(IF('Indicator Data'!H153=0,0,IF(LOG('Indicator Data'!H153)&gt;I$194,10,IF(LOG('Indicator Data'!H153)&lt;I$195,0,10-(I$194-LOG('Indicator Data'!H153))/(I$194-I$195)*10))),1)</f>
        <v>0</v>
      </c>
      <c r="J150" s="59">
        <f t="shared" si="125"/>
        <v>0</v>
      </c>
      <c r="K150" s="59">
        <f>ROUND(IF('Indicator Data'!I153=0,0,IF(LOG('Indicator Data'!I153)&gt;K$194,10,IF(LOG('Indicator Data'!I153)&lt;K$195,0,10-(K$194-LOG('Indicator Data'!I153))/(K$194-K$195)*10))),1)</f>
        <v>0</v>
      </c>
      <c r="L150" s="59">
        <f t="shared" si="126"/>
        <v>0</v>
      </c>
      <c r="M150" s="59">
        <f>ROUND(IF('Indicator Data'!J153=0,0,IF(LOG('Indicator Data'!J153)&gt;M$194,10,IF(LOG('Indicator Data'!J153)&lt;M$195,0,10-(M$194-LOG('Indicator Data'!J153))/(M$194-M$195)*10))),1)</f>
        <v>9.3000000000000007</v>
      </c>
      <c r="N150" s="60">
        <f>'Indicator Data'!C153/'Indicator Data'!$BD153</f>
        <v>0</v>
      </c>
      <c r="O150" s="60">
        <f>'Indicator Data'!D153/'Indicator Data'!$BD153</f>
        <v>0</v>
      </c>
      <c r="P150" s="60">
        <f>IF(F150=0.1,0,'Indicator Data'!E153/'Indicator Data'!$BD153)</f>
        <v>3.2741642188322743E-3</v>
      </c>
      <c r="Q150" s="60">
        <f>'Indicator Data'!F153/'Indicator Data'!$BD153</f>
        <v>2.8915500606166286E-6</v>
      </c>
      <c r="R150" s="60">
        <f>'Indicator Data'!G153/'Indicator Data'!$BD153</f>
        <v>0</v>
      </c>
      <c r="S150" s="60">
        <f>'Indicator Data'!H153/'Indicator Data'!$BD153</f>
        <v>0</v>
      </c>
      <c r="T150" s="60">
        <f>'Indicator Data'!I153/'Indicator Data'!$BD153</f>
        <v>0</v>
      </c>
      <c r="U150" s="60">
        <f>'Indicator Data'!J153/'Indicator Data'!$BD153</f>
        <v>3.5716098878067412E-3</v>
      </c>
      <c r="V150" s="59">
        <f t="shared" si="127"/>
        <v>0</v>
      </c>
      <c r="W150" s="59">
        <f t="shared" si="128"/>
        <v>0</v>
      </c>
      <c r="X150" s="59">
        <f t="shared" si="129"/>
        <v>0</v>
      </c>
      <c r="Y150" s="59">
        <f t="shared" si="130"/>
        <v>2.2000000000000002</v>
      </c>
      <c r="Z150" s="59">
        <f t="shared" si="131"/>
        <v>6.6</v>
      </c>
      <c r="AA150" s="59">
        <f t="shared" si="132"/>
        <v>0</v>
      </c>
      <c r="AB150" s="59">
        <f t="shared" si="133"/>
        <v>0</v>
      </c>
      <c r="AC150" s="59">
        <f t="shared" si="134"/>
        <v>0</v>
      </c>
      <c r="AD150" s="59">
        <f t="shared" si="135"/>
        <v>0</v>
      </c>
      <c r="AE150" s="59">
        <f t="shared" si="136"/>
        <v>0</v>
      </c>
      <c r="AF150" s="59">
        <f t="shared" si="137"/>
        <v>1.2</v>
      </c>
      <c r="AG150" s="59">
        <f>ROUND(IF('Indicator Data'!K153=0,0,IF('Indicator Data'!K153&gt;AG$194,10,IF('Indicator Data'!K153&lt;AG$195,0,10-(AG$194-'Indicator Data'!K153)/(AG$194-AG$195)*10))),1)</f>
        <v>3</v>
      </c>
      <c r="AH150" s="59">
        <f t="shared" si="138"/>
        <v>0.1</v>
      </c>
      <c r="AI150" s="59">
        <f t="shared" si="139"/>
        <v>0.1</v>
      </c>
      <c r="AJ150" s="59">
        <f t="shared" si="140"/>
        <v>0</v>
      </c>
      <c r="AK150" s="59">
        <f t="shared" si="141"/>
        <v>0</v>
      </c>
      <c r="AL150" s="59">
        <f t="shared" si="142"/>
        <v>0</v>
      </c>
      <c r="AM150" s="59">
        <f t="shared" si="143"/>
        <v>0</v>
      </c>
      <c r="AN150" s="59">
        <f t="shared" si="144"/>
        <v>6.9</v>
      </c>
      <c r="AO150" s="61">
        <f t="shared" si="145"/>
        <v>0.1</v>
      </c>
      <c r="AP150" s="193">
        <f t="shared" si="146"/>
        <v>4.8</v>
      </c>
      <c r="AQ150" s="193">
        <f t="shared" si="147"/>
        <v>6.4</v>
      </c>
      <c r="AR150" s="61">
        <f t="shared" si="148"/>
        <v>0</v>
      </c>
      <c r="AS150" s="59">
        <f t="shared" si="149"/>
        <v>5</v>
      </c>
      <c r="AT150" s="59">
        <f>IF('Indicator Data'!L153="No data","x",IF('Indicator Data'!BE153&lt;1000,"x",ROUND((IF('Indicator Data'!L153&gt;AT$194,10,IF('Indicator Data'!L153&lt;AT$195,0,10-(AT$194-'Indicator Data'!L153)/(AT$194-AT$195)*10))),1)))</f>
        <v>10</v>
      </c>
      <c r="AU150" s="61">
        <f t="shared" si="150"/>
        <v>7.5</v>
      </c>
      <c r="AV150" s="62">
        <f t="shared" si="151"/>
        <v>4.4000000000000004</v>
      </c>
      <c r="AW150" s="59">
        <f>ROUND(IF('Indicator Data'!M153=0,0,IF('Indicator Data'!M153&gt;AW$194,10,IF('Indicator Data'!M153&lt;AW$195,0,10-(AW$194-'Indicator Data'!M153)/(AW$194-AW$195)*10))),1)</f>
        <v>4.5</v>
      </c>
      <c r="AX150" s="59">
        <f>ROUND(IF('Indicator Data'!N153=0,0,IF(LOG('Indicator Data'!N153)&gt;LOG(AX$194),10,IF(LOG('Indicator Data'!N153)&lt;LOG(AX$195),0,10-(LOG(AX$194)-LOG('Indicator Data'!N153))/(LOG(AX$194)-LOG(AX$195))*10))),1)</f>
        <v>3.3</v>
      </c>
      <c r="AY150" s="61">
        <f t="shared" si="152"/>
        <v>3.9</v>
      </c>
      <c r="AZ150" s="59">
        <f>'Indicator Data'!O153</f>
        <v>0</v>
      </c>
      <c r="BA150" s="59">
        <f>'Indicator Data'!P153</f>
        <v>0</v>
      </c>
      <c r="BB150" s="61">
        <f t="shared" si="153"/>
        <v>0</v>
      </c>
      <c r="BC150" s="62">
        <f t="shared" si="154"/>
        <v>2.7</v>
      </c>
      <c r="BD150" s="62">
        <v>5.8</v>
      </c>
      <c r="BE150" s="16"/>
      <c r="BF150" s="108"/>
    </row>
    <row r="151" spans="1:59" s="4" customFormat="1" x14ac:dyDescent="0.25">
      <c r="A151" s="131" t="s">
        <v>280</v>
      </c>
      <c r="B151" s="63" t="s">
        <v>279</v>
      </c>
      <c r="C151" s="59">
        <f>ROUND(IF('Indicator Data'!C154=0,0.1,IF(LOG('Indicator Data'!C154)&gt;C$194,10,IF(LOG('Indicator Data'!C154)&lt;C$195,0,10-(C$194-LOG('Indicator Data'!C154))/(C$194-C$195)*10))),1)</f>
        <v>7.9</v>
      </c>
      <c r="D151" s="59">
        <f>ROUND(IF('Indicator Data'!D154=0,0.1,IF(LOG('Indicator Data'!D154)&gt;D$194,10,IF(LOG('Indicator Data'!D154)&lt;D$195,0,10-(D$194-LOG('Indicator Data'!D154))/(D$194-D$195)*10))),1)</f>
        <v>0.1</v>
      </c>
      <c r="E151" s="59">
        <f t="shared" si="124"/>
        <v>5.2</v>
      </c>
      <c r="F151" s="59">
        <f>ROUND(IF('Indicator Data'!E154="No data",0.1,IF('Indicator Data'!E154=0,0,IF(LOG('Indicator Data'!E154)&gt;F$194,10,IF(LOG('Indicator Data'!E154)&lt;F$195,0,10-(F$194-LOG('Indicator Data'!E154))/(F$194-F$195)*10)))),1)</f>
        <v>7.5</v>
      </c>
      <c r="G151" s="59">
        <f>ROUND(IF('Indicator Data'!F154=0,0,IF(LOG('Indicator Data'!F154)&gt;G$194,10,IF(LOG('Indicator Data'!F154)&lt;G$195,0,10-(G$194-LOG('Indicator Data'!F154))/(G$194-G$195)*10))),1)</f>
        <v>0</v>
      </c>
      <c r="H151" s="59">
        <f>ROUND(IF('Indicator Data'!G154=0,0,IF(LOG('Indicator Data'!G154)&gt;H$194,10,IF(LOG('Indicator Data'!G154)&lt;H$195,0,10-(H$194-LOG('Indicator Data'!G154))/(H$194-H$195)*10))),1)</f>
        <v>0</v>
      </c>
      <c r="I151" s="59">
        <f>ROUND(IF('Indicator Data'!H154=0,0,IF(LOG('Indicator Data'!H154)&gt;I$194,10,IF(LOG('Indicator Data'!H154)&lt;I$195,0,10-(I$194-LOG('Indicator Data'!H154))/(I$194-I$195)*10))),1)</f>
        <v>0</v>
      </c>
      <c r="J151" s="59">
        <f t="shared" si="125"/>
        <v>0</v>
      </c>
      <c r="K151" s="59">
        <f>ROUND(IF('Indicator Data'!I154=0,0,IF(LOG('Indicator Data'!I154)&gt;K$194,10,IF(LOG('Indicator Data'!I154)&lt;K$195,0,10-(K$194-LOG('Indicator Data'!I154))/(K$194-K$195)*10))),1)</f>
        <v>0</v>
      </c>
      <c r="L151" s="59">
        <f t="shared" si="126"/>
        <v>0</v>
      </c>
      <c r="M151" s="59">
        <f>ROUND(IF('Indicator Data'!J154=0,0,IF(LOG('Indicator Data'!J154)&gt;M$194,10,IF(LOG('Indicator Data'!J154)&lt;M$195,0,10-(M$194-LOG('Indicator Data'!J154))/(M$194-M$195)*10))),1)</f>
        <v>0</v>
      </c>
      <c r="N151" s="60">
        <f>'Indicator Data'!C154/'Indicator Data'!$BD154</f>
        <v>2.0746728932178561E-3</v>
      </c>
      <c r="O151" s="60">
        <f>'Indicator Data'!D154/'Indicator Data'!$BD154</f>
        <v>0</v>
      </c>
      <c r="P151" s="60">
        <f>IF(F151=0.1,0,'Indicator Data'!E154/'Indicator Data'!$BD154)</f>
        <v>1.4787514078581893E-2</v>
      </c>
      <c r="Q151" s="60">
        <f>'Indicator Data'!F154/'Indicator Data'!$BD154</f>
        <v>0</v>
      </c>
      <c r="R151" s="60">
        <f>'Indicator Data'!G154/'Indicator Data'!$BD154</f>
        <v>0</v>
      </c>
      <c r="S151" s="60">
        <f>'Indicator Data'!H154/'Indicator Data'!$BD154</f>
        <v>0</v>
      </c>
      <c r="T151" s="60">
        <f>'Indicator Data'!I154/'Indicator Data'!$BD154</f>
        <v>0</v>
      </c>
      <c r="U151" s="60">
        <f>'Indicator Data'!J154/'Indicator Data'!$BD154</f>
        <v>0</v>
      </c>
      <c r="V151" s="59">
        <f t="shared" si="127"/>
        <v>10</v>
      </c>
      <c r="W151" s="59">
        <f t="shared" si="128"/>
        <v>0</v>
      </c>
      <c r="X151" s="59">
        <f t="shared" si="129"/>
        <v>7.6</v>
      </c>
      <c r="Y151" s="59">
        <f t="shared" si="130"/>
        <v>9.9</v>
      </c>
      <c r="Z151" s="59">
        <f t="shared" si="131"/>
        <v>0</v>
      </c>
      <c r="AA151" s="59">
        <f t="shared" si="132"/>
        <v>0</v>
      </c>
      <c r="AB151" s="59">
        <f t="shared" si="133"/>
        <v>0</v>
      </c>
      <c r="AC151" s="59">
        <f t="shared" si="134"/>
        <v>0</v>
      </c>
      <c r="AD151" s="59">
        <f t="shared" si="135"/>
        <v>0</v>
      </c>
      <c r="AE151" s="59">
        <f t="shared" si="136"/>
        <v>0</v>
      </c>
      <c r="AF151" s="59">
        <f t="shared" si="137"/>
        <v>0</v>
      </c>
      <c r="AG151" s="59">
        <f>ROUND(IF('Indicator Data'!K154=0,0,IF('Indicator Data'!K154&gt;AG$194,10,IF('Indicator Data'!K154&lt;AG$195,0,10-(AG$194-'Indicator Data'!K154)/(AG$194-AG$195)*10))),1)</f>
        <v>0</v>
      </c>
      <c r="AH151" s="59">
        <f t="shared" si="138"/>
        <v>9</v>
      </c>
      <c r="AI151" s="59">
        <f t="shared" si="139"/>
        <v>0.1</v>
      </c>
      <c r="AJ151" s="59">
        <f t="shared" si="140"/>
        <v>0</v>
      </c>
      <c r="AK151" s="59">
        <f t="shared" si="141"/>
        <v>0</v>
      </c>
      <c r="AL151" s="59">
        <f t="shared" si="142"/>
        <v>0</v>
      </c>
      <c r="AM151" s="59">
        <f t="shared" si="143"/>
        <v>0</v>
      </c>
      <c r="AN151" s="59">
        <f t="shared" si="144"/>
        <v>0</v>
      </c>
      <c r="AO151" s="61">
        <f t="shared" si="145"/>
        <v>6.6</v>
      </c>
      <c r="AP151" s="193">
        <f t="shared" si="146"/>
        <v>9</v>
      </c>
      <c r="AQ151" s="193">
        <f t="shared" si="147"/>
        <v>0</v>
      </c>
      <c r="AR151" s="61">
        <f t="shared" si="148"/>
        <v>0</v>
      </c>
      <c r="AS151" s="59">
        <f t="shared" si="149"/>
        <v>0</v>
      </c>
      <c r="AT151" s="59">
        <f>IF('Indicator Data'!L154="No data","x",IF('Indicator Data'!BE154&lt;1000,"x",ROUND((IF('Indicator Data'!L154&gt;AT$194,10,IF('Indicator Data'!L154&lt;AT$195,0,10-(AT$194-'Indicator Data'!L154)/(AT$194-AT$195)*10))),1)))</f>
        <v>5.0999999999999996</v>
      </c>
      <c r="AU151" s="61">
        <f t="shared" si="150"/>
        <v>2.6</v>
      </c>
      <c r="AV151" s="62">
        <f t="shared" si="151"/>
        <v>4.8</v>
      </c>
      <c r="AW151" s="59">
        <f>ROUND(IF('Indicator Data'!M154=0,0,IF('Indicator Data'!M154&gt;AW$194,10,IF('Indicator Data'!M154&lt;AW$195,0,10-(AW$194-'Indicator Data'!M154)/(AW$194-AW$195)*10))),1)</f>
        <v>4.2</v>
      </c>
      <c r="AX151" s="59">
        <f>ROUND(IF('Indicator Data'!N154=0,0,IF(LOG('Indicator Data'!N154)&gt;LOG(AX$194),10,IF(LOG('Indicator Data'!N154)&lt;LOG(AX$195),0,10-(LOG(AX$194)-LOG('Indicator Data'!N154))/(LOG(AX$194)-LOG(AX$195))*10))),1)</f>
        <v>6.6</v>
      </c>
      <c r="AY151" s="61">
        <f t="shared" si="152"/>
        <v>5.5</v>
      </c>
      <c r="AZ151" s="59">
        <f>'Indicator Data'!O154</f>
        <v>0</v>
      </c>
      <c r="BA151" s="59">
        <f>'Indicator Data'!P154</f>
        <v>0</v>
      </c>
      <c r="BB151" s="61">
        <f t="shared" si="153"/>
        <v>0</v>
      </c>
      <c r="BC151" s="62">
        <f t="shared" si="154"/>
        <v>3.9</v>
      </c>
      <c r="BD151" s="62">
        <v>3.3</v>
      </c>
      <c r="BE151" s="16"/>
      <c r="BF151" s="108"/>
    </row>
    <row r="152" spans="1:59" s="4" customFormat="1" x14ac:dyDescent="0.25">
      <c r="A152" s="131" t="s">
        <v>282</v>
      </c>
      <c r="B152" s="63" t="s">
        <v>281</v>
      </c>
      <c r="C152" s="59">
        <f>ROUND(IF('Indicator Data'!C155=0,0.1,IF(LOG('Indicator Data'!C155)&gt;C$194,10,IF(LOG('Indicator Data'!C155)&lt;C$195,0,10-(C$194-LOG('Indicator Data'!C155))/(C$194-C$195)*10))),1)</f>
        <v>0.1</v>
      </c>
      <c r="D152" s="59">
        <f>ROUND(IF('Indicator Data'!D155=0,0.1,IF(LOG('Indicator Data'!D155)&gt;D$194,10,IF(LOG('Indicator Data'!D155)&lt;D$195,0,10-(D$194-LOG('Indicator Data'!D155))/(D$194-D$195)*10))),1)</f>
        <v>0.1</v>
      </c>
      <c r="E152" s="59">
        <f t="shared" si="124"/>
        <v>0.1</v>
      </c>
      <c r="F152" s="59">
        <f>ROUND(IF('Indicator Data'!E155="No data",0.1,IF('Indicator Data'!E155=0,0,IF(LOG('Indicator Data'!E155)&gt;F$194,10,IF(LOG('Indicator Data'!E155)&lt;F$195,0,10-(F$194-LOG('Indicator Data'!E155))/(F$194-F$195)*10)))),1)</f>
        <v>0.1</v>
      </c>
      <c r="G152" s="59">
        <f>ROUND(IF('Indicator Data'!F155=0,0,IF(LOG('Indicator Data'!F155)&gt;G$194,10,IF(LOG('Indicator Data'!F155)&lt;G$195,0,10-(G$194-LOG('Indicator Data'!F155))/(G$194-G$195)*10))),1)</f>
        <v>5.3</v>
      </c>
      <c r="H152" s="59">
        <f>ROUND(IF('Indicator Data'!G155=0,0,IF(LOG('Indicator Data'!G155)&gt;H$194,10,IF(LOG('Indicator Data'!G155)&lt;H$195,0,10-(H$194-LOG('Indicator Data'!G155))/(H$194-H$195)*10))),1)</f>
        <v>0</v>
      </c>
      <c r="I152" s="59">
        <f>ROUND(IF('Indicator Data'!H155=0,0,IF(LOG('Indicator Data'!H155)&gt;I$194,10,IF(LOG('Indicator Data'!H155)&lt;I$195,0,10-(I$194-LOG('Indicator Data'!H155))/(I$194-I$195)*10))),1)</f>
        <v>0</v>
      </c>
      <c r="J152" s="59">
        <f t="shared" si="125"/>
        <v>0</v>
      </c>
      <c r="K152" s="59">
        <f>ROUND(IF('Indicator Data'!I155=0,0,IF(LOG('Indicator Data'!I155)&gt;K$194,10,IF(LOG('Indicator Data'!I155)&lt;K$195,0,10-(K$194-LOG('Indicator Data'!I155))/(K$194-K$195)*10))),1)</f>
        <v>0</v>
      </c>
      <c r="L152" s="59">
        <f t="shared" si="126"/>
        <v>0</v>
      </c>
      <c r="M152" s="59">
        <f>ROUND(IF('Indicator Data'!J155=0,0,IF(LOG('Indicator Data'!J155)&gt;M$194,10,IF(LOG('Indicator Data'!J155)&lt;M$195,0,10-(M$194-LOG('Indicator Data'!J155))/(M$194-M$195)*10))),1)</f>
        <v>0</v>
      </c>
      <c r="N152" s="60">
        <f>'Indicator Data'!C155/'Indicator Data'!$BD155</f>
        <v>0</v>
      </c>
      <c r="O152" s="60">
        <f>'Indicator Data'!D155/'Indicator Data'!$BD155</f>
        <v>0</v>
      </c>
      <c r="P152" s="60">
        <f>IF(F152=0.1,0,'Indicator Data'!E155/'Indicator Data'!$BD155)</f>
        <v>0</v>
      </c>
      <c r="Q152" s="60">
        <f>'Indicator Data'!F155/'Indicator Data'!$BD155</f>
        <v>1.5725923770730288E-4</v>
      </c>
      <c r="R152" s="60">
        <f>'Indicator Data'!G155/'Indicator Data'!$BD155</f>
        <v>0</v>
      </c>
      <c r="S152" s="60">
        <f>'Indicator Data'!H155/'Indicator Data'!$BD155</f>
        <v>0</v>
      </c>
      <c r="T152" s="60">
        <f>'Indicator Data'!I155/'Indicator Data'!$BD155</f>
        <v>0</v>
      </c>
      <c r="U152" s="60">
        <f>'Indicator Data'!J155/'Indicator Data'!$BD155</f>
        <v>0</v>
      </c>
      <c r="V152" s="59">
        <f t="shared" si="127"/>
        <v>0</v>
      </c>
      <c r="W152" s="59">
        <f t="shared" si="128"/>
        <v>0</v>
      </c>
      <c r="X152" s="59">
        <f t="shared" si="129"/>
        <v>0</v>
      </c>
      <c r="Y152" s="59">
        <f t="shared" si="130"/>
        <v>0.1</v>
      </c>
      <c r="Z152" s="59">
        <f t="shared" si="131"/>
        <v>10</v>
      </c>
      <c r="AA152" s="59">
        <f t="shared" si="132"/>
        <v>0</v>
      </c>
      <c r="AB152" s="59">
        <f t="shared" si="133"/>
        <v>0</v>
      </c>
      <c r="AC152" s="59">
        <f t="shared" si="134"/>
        <v>0</v>
      </c>
      <c r="AD152" s="59">
        <f t="shared" si="135"/>
        <v>0</v>
      </c>
      <c r="AE152" s="59">
        <f t="shared" si="136"/>
        <v>0</v>
      </c>
      <c r="AF152" s="59">
        <f t="shared" si="137"/>
        <v>0</v>
      </c>
      <c r="AG152" s="59">
        <f>ROUND(IF('Indicator Data'!K155=0,0,IF('Indicator Data'!K155&gt;AG$194,10,IF('Indicator Data'!K155&lt;AG$195,0,10-(AG$194-'Indicator Data'!K155)/(AG$194-AG$195)*10))),1)</f>
        <v>0</v>
      </c>
      <c r="AH152" s="59">
        <f t="shared" si="138"/>
        <v>0.1</v>
      </c>
      <c r="AI152" s="59">
        <f t="shared" si="139"/>
        <v>0.1</v>
      </c>
      <c r="AJ152" s="59">
        <f t="shared" si="140"/>
        <v>0</v>
      </c>
      <c r="AK152" s="59">
        <f t="shared" si="141"/>
        <v>0</v>
      </c>
      <c r="AL152" s="59">
        <f t="shared" si="142"/>
        <v>0</v>
      </c>
      <c r="AM152" s="59">
        <f t="shared" si="143"/>
        <v>0</v>
      </c>
      <c r="AN152" s="59">
        <f t="shared" si="144"/>
        <v>0</v>
      </c>
      <c r="AO152" s="61">
        <f t="shared" si="145"/>
        <v>0.1</v>
      </c>
      <c r="AP152" s="193">
        <f t="shared" si="146"/>
        <v>0.1</v>
      </c>
      <c r="AQ152" s="193">
        <f t="shared" si="147"/>
        <v>8.6</v>
      </c>
      <c r="AR152" s="61">
        <f t="shared" si="148"/>
        <v>0</v>
      </c>
      <c r="AS152" s="59">
        <f t="shared" si="149"/>
        <v>0</v>
      </c>
      <c r="AT152" s="59" t="str">
        <f>IF('Indicator Data'!L155="No data","x",IF('Indicator Data'!BE155&lt;1000,"x",ROUND((IF('Indicator Data'!L155&gt;AT$194,10,IF('Indicator Data'!L155&lt;AT$195,0,10-(AT$194-'Indicator Data'!L155)/(AT$194-AT$195)*10))),1)))</f>
        <v>x</v>
      </c>
      <c r="AU152" s="61">
        <f t="shared" si="150"/>
        <v>0</v>
      </c>
      <c r="AV152" s="62">
        <f t="shared" si="151"/>
        <v>2.9</v>
      </c>
      <c r="AW152" s="59">
        <f>ROUND(IF('Indicator Data'!M155=0,0,IF('Indicator Data'!M155&gt;AW$194,10,IF('Indicator Data'!M155&lt;AW$195,0,10-(AW$194-'Indicator Data'!M155)/(AW$194-AW$195)*10))),1)</f>
        <v>0</v>
      </c>
      <c r="AX152" s="59">
        <f>ROUND(IF('Indicator Data'!N155=0,0,IF(LOG('Indicator Data'!N155)&gt;LOG(AX$194),10,IF(LOG('Indicator Data'!N155)&lt;LOG(AX$195),0,10-(LOG(AX$194)-LOG('Indicator Data'!N155))/(LOG(AX$194)-LOG(AX$195))*10))),1)</f>
        <v>0</v>
      </c>
      <c r="AY152" s="61">
        <f t="shared" si="152"/>
        <v>0</v>
      </c>
      <c r="AZ152" s="59">
        <f>'Indicator Data'!O155</f>
        <v>0</v>
      </c>
      <c r="BA152" s="59">
        <f>'Indicator Data'!P155</f>
        <v>0</v>
      </c>
      <c r="BB152" s="61">
        <f t="shared" si="153"/>
        <v>0</v>
      </c>
      <c r="BC152" s="62">
        <f t="shared" si="154"/>
        <v>0</v>
      </c>
      <c r="BD152" s="62">
        <v>4</v>
      </c>
      <c r="BE152" s="16"/>
      <c r="BF152" s="108"/>
    </row>
    <row r="153" spans="1:59" s="4" customFormat="1" x14ac:dyDescent="0.25">
      <c r="A153" s="131" t="s">
        <v>284</v>
      </c>
      <c r="B153" s="63" t="s">
        <v>283</v>
      </c>
      <c r="C153" s="59">
        <f>ROUND(IF('Indicator Data'!C156=0,0.1,IF(LOG('Indicator Data'!C156)&gt;C$194,10,IF(LOG('Indicator Data'!C156)&lt;C$195,0,10-(C$194-LOG('Indicator Data'!C156))/(C$194-C$195)*10))),1)</f>
        <v>0.1</v>
      </c>
      <c r="D153" s="59">
        <f>ROUND(IF('Indicator Data'!D156=0,0.1,IF(LOG('Indicator Data'!D156)&gt;D$194,10,IF(LOG('Indicator Data'!D156)&lt;D$195,0,10-(D$194-LOG('Indicator Data'!D156))/(D$194-D$195)*10))),1)</f>
        <v>0.1</v>
      </c>
      <c r="E153" s="59">
        <f t="shared" si="124"/>
        <v>0.1</v>
      </c>
      <c r="F153" s="59">
        <f>ROUND(IF('Indicator Data'!E156="No data",0.1,IF('Indicator Data'!E156=0,0,IF(LOG('Indicator Data'!E156)&gt;F$194,10,IF(LOG('Indicator Data'!E156)&lt;F$195,0,10-(F$194-LOG('Indicator Data'!E156))/(F$194-F$195)*10)))),1)</f>
        <v>6</v>
      </c>
      <c r="G153" s="59">
        <f>ROUND(IF('Indicator Data'!F156=0,0,IF(LOG('Indicator Data'!F156)&gt;G$194,10,IF(LOG('Indicator Data'!F156)&lt;G$195,0,10-(G$194-LOG('Indicator Data'!F156))/(G$194-G$195)*10))),1)</f>
        <v>5.3</v>
      </c>
      <c r="H153" s="59">
        <f>ROUND(IF('Indicator Data'!G156=0,0,IF(LOG('Indicator Data'!G156)&gt;H$194,10,IF(LOG('Indicator Data'!G156)&lt;H$195,0,10-(H$194-LOG('Indicator Data'!G156))/(H$194-H$195)*10))),1)</f>
        <v>0</v>
      </c>
      <c r="I153" s="59">
        <f>ROUND(IF('Indicator Data'!H156=0,0,IF(LOG('Indicator Data'!H156)&gt;I$194,10,IF(LOG('Indicator Data'!H156)&lt;I$195,0,10-(I$194-LOG('Indicator Data'!H156))/(I$194-I$195)*10))),1)</f>
        <v>0</v>
      </c>
      <c r="J153" s="59">
        <f t="shared" si="125"/>
        <v>0</v>
      </c>
      <c r="K153" s="59">
        <f>ROUND(IF('Indicator Data'!I156=0,0,IF(LOG('Indicator Data'!I156)&gt;K$194,10,IF(LOG('Indicator Data'!I156)&lt;K$195,0,10-(K$194-LOG('Indicator Data'!I156))/(K$194-K$195)*10))),1)</f>
        <v>0</v>
      </c>
      <c r="L153" s="59">
        <f t="shared" si="126"/>
        <v>0</v>
      </c>
      <c r="M153" s="59">
        <f>ROUND(IF('Indicator Data'!J156=0,0,IF(LOG('Indicator Data'!J156)&gt;M$194,10,IF(LOG('Indicator Data'!J156)&lt;M$195,0,10-(M$194-LOG('Indicator Data'!J156))/(M$194-M$195)*10))),1)</f>
        <v>0</v>
      </c>
      <c r="N153" s="60">
        <f>'Indicator Data'!C156/'Indicator Data'!$BD156</f>
        <v>0</v>
      </c>
      <c r="O153" s="60">
        <f>'Indicator Data'!D156/'Indicator Data'!$BD156</f>
        <v>0</v>
      </c>
      <c r="P153" s="60">
        <f>IF(F153=0.1,0,'Indicator Data'!E156/'Indicator Data'!$BD156)</f>
        <v>4.030422079955783E-3</v>
      </c>
      <c r="Q153" s="60">
        <f>'Indicator Data'!F156/'Indicator Data'!$BD156</f>
        <v>2.2384970828195735E-6</v>
      </c>
      <c r="R153" s="60">
        <f>'Indicator Data'!G156/'Indicator Data'!$BD156</f>
        <v>0</v>
      </c>
      <c r="S153" s="60">
        <f>'Indicator Data'!H156/'Indicator Data'!$BD156</f>
        <v>0</v>
      </c>
      <c r="T153" s="60">
        <f>'Indicator Data'!I156/'Indicator Data'!$BD156</f>
        <v>0</v>
      </c>
      <c r="U153" s="60">
        <f>'Indicator Data'!J156/'Indicator Data'!$BD156</f>
        <v>0</v>
      </c>
      <c r="V153" s="59">
        <f t="shared" si="127"/>
        <v>0</v>
      </c>
      <c r="W153" s="59">
        <f t="shared" si="128"/>
        <v>0</v>
      </c>
      <c r="X153" s="59">
        <f t="shared" si="129"/>
        <v>0</v>
      </c>
      <c r="Y153" s="59">
        <f t="shared" si="130"/>
        <v>2.7</v>
      </c>
      <c r="Z153" s="59">
        <f t="shared" si="131"/>
        <v>6.3</v>
      </c>
      <c r="AA153" s="59">
        <f t="shared" si="132"/>
        <v>0</v>
      </c>
      <c r="AB153" s="59">
        <f t="shared" si="133"/>
        <v>0</v>
      </c>
      <c r="AC153" s="59">
        <f t="shared" si="134"/>
        <v>0</v>
      </c>
      <c r="AD153" s="59">
        <f t="shared" si="135"/>
        <v>0</v>
      </c>
      <c r="AE153" s="59">
        <f t="shared" si="136"/>
        <v>0</v>
      </c>
      <c r="AF153" s="59">
        <f t="shared" si="137"/>
        <v>0</v>
      </c>
      <c r="AG153" s="59">
        <f>ROUND(IF('Indicator Data'!K156=0,0,IF('Indicator Data'!K156&gt;AG$194,10,IF('Indicator Data'!K156&lt;AG$195,0,10-(AG$194-'Indicator Data'!K156)/(AG$194-AG$195)*10))),1)</f>
        <v>0</v>
      </c>
      <c r="AH153" s="59">
        <f t="shared" si="138"/>
        <v>0.1</v>
      </c>
      <c r="AI153" s="59">
        <f t="shared" si="139"/>
        <v>0.1</v>
      </c>
      <c r="AJ153" s="59">
        <f t="shared" si="140"/>
        <v>0</v>
      </c>
      <c r="AK153" s="59">
        <f t="shared" si="141"/>
        <v>0</v>
      </c>
      <c r="AL153" s="59">
        <f t="shared" si="142"/>
        <v>0</v>
      </c>
      <c r="AM153" s="59">
        <f t="shared" si="143"/>
        <v>0</v>
      </c>
      <c r="AN153" s="59">
        <f t="shared" si="144"/>
        <v>0</v>
      </c>
      <c r="AO153" s="61">
        <f t="shared" si="145"/>
        <v>0.1</v>
      </c>
      <c r="AP153" s="193">
        <f t="shared" si="146"/>
        <v>4.5999999999999996</v>
      </c>
      <c r="AQ153" s="193">
        <f t="shared" si="147"/>
        <v>5.8</v>
      </c>
      <c r="AR153" s="61">
        <f t="shared" si="148"/>
        <v>0</v>
      </c>
      <c r="AS153" s="59">
        <f t="shared" si="149"/>
        <v>0</v>
      </c>
      <c r="AT153" s="59">
        <f>IF('Indicator Data'!L156="No data","x",IF('Indicator Data'!BE156&lt;1000,"x",ROUND((IF('Indicator Data'!L156&gt;AT$194,10,IF('Indicator Data'!L156&lt;AT$195,0,10-(AT$194-'Indicator Data'!L156)/(AT$194-AT$195)*10))),1)))</f>
        <v>2</v>
      </c>
      <c r="AU153" s="61">
        <f t="shared" si="150"/>
        <v>1</v>
      </c>
      <c r="AV153" s="62">
        <f t="shared" si="151"/>
        <v>2.7</v>
      </c>
      <c r="AW153" s="59">
        <f>ROUND(IF('Indicator Data'!M156=0,0,IF('Indicator Data'!M156&gt;AW$194,10,IF('Indicator Data'!M156&lt;AW$195,0,10-(AW$194-'Indicator Data'!M156)/(AW$194-AW$195)*10))),1)</f>
        <v>6.6</v>
      </c>
      <c r="AX153" s="59">
        <f>ROUND(IF('Indicator Data'!N156=0,0,IF(LOG('Indicator Data'!N156)&gt;LOG(AX$194),10,IF(LOG('Indicator Data'!N156)&lt;LOG(AX$195),0,10-(LOG(AX$194)-LOG('Indicator Data'!N156))/(LOG(AX$194)-LOG(AX$195))*10))),1)</f>
        <v>6.6</v>
      </c>
      <c r="AY153" s="61">
        <f t="shared" si="152"/>
        <v>6.6</v>
      </c>
      <c r="AZ153" s="59">
        <f>'Indicator Data'!O156</f>
        <v>0</v>
      </c>
      <c r="BA153" s="59">
        <f>'Indicator Data'!P156</f>
        <v>0</v>
      </c>
      <c r="BB153" s="61">
        <f t="shared" si="153"/>
        <v>0</v>
      </c>
      <c r="BC153" s="62">
        <f t="shared" si="154"/>
        <v>4.5999999999999996</v>
      </c>
      <c r="BD153" s="62">
        <v>6.8</v>
      </c>
      <c r="BE153" s="16"/>
      <c r="BF153" s="108"/>
    </row>
    <row r="154" spans="1:59" s="4" customFormat="1" x14ac:dyDescent="0.25">
      <c r="A154" s="131" t="s">
        <v>286</v>
      </c>
      <c r="B154" s="63" t="s">
        <v>285</v>
      </c>
      <c r="C154" s="59">
        <f>ROUND(IF('Indicator Data'!C157=0,0.1,IF(LOG('Indicator Data'!C157)&gt;C$194,10,IF(LOG('Indicator Data'!C157)&lt;C$195,0,10-(C$194-LOG('Indicator Data'!C157))/(C$194-C$195)*10))),1)</f>
        <v>0.1</v>
      </c>
      <c r="D154" s="59">
        <f>ROUND(IF('Indicator Data'!D157=0,0.1,IF(LOG('Indicator Data'!D157)&gt;D$194,10,IF(LOG('Indicator Data'!D157)&lt;D$195,0,10-(D$194-LOG('Indicator Data'!D157))/(D$194-D$195)*10))),1)</f>
        <v>0.1</v>
      </c>
      <c r="E154" s="59">
        <f t="shared" si="124"/>
        <v>0.1</v>
      </c>
      <c r="F154" s="59">
        <f>ROUND(IF('Indicator Data'!E157="No data",0.1,IF('Indicator Data'!E157=0,0,IF(LOG('Indicator Data'!E157)&gt;F$194,10,IF(LOG('Indicator Data'!E157)&lt;F$195,0,10-(F$194-LOG('Indicator Data'!E157))/(F$194-F$195)*10)))),1)</f>
        <v>0.1</v>
      </c>
      <c r="G154" s="59">
        <f>ROUND(IF('Indicator Data'!F157=0,0,IF(LOG('Indicator Data'!F157)&gt;G$194,10,IF(LOG('Indicator Data'!F157)&lt;G$195,0,10-(G$194-LOG('Indicator Data'!F157))/(G$194-G$195)*10))),1)</f>
        <v>0</v>
      </c>
      <c r="H154" s="59">
        <f>ROUND(IF('Indicator Data'!G157=0,0,IF(LOG('Indicator Data'!G157)&gt;H$194,10,IF(LOG('Indicator Data'!G157)&lt;H$195,0,10-(H$194-LOG('Indicator Data'!G157))/(H$194-H$195)*10))),1)</f>
        <v>0</v>
      </c>
      <c r="I154" s="59">
        <f>ROUND(IF('Indicator Data'!H157=0,0,IF(LOG('Indicator Data'!H157)&gt;I$194,10,IF(LOG('Indicator Data'!H157)&lt;I$195,0,10-(I$194-LOG('Indicator Data'!H157))/(I$194-I$195)*10))),1)</f>
        <v>0</v>
      </c>
      <c r="J154" s="59">
        <f t="shared" si="125"/>
        <v>0</v>
      </c>
      <c r="K154" s="59">
        <f>ROUND(IF('Indicator Data'!I157=0,0,IF(LOG('Indicator Data'!I157)&gt;K$194,10,IF(LOG('Indicator Data'!I157)&lt;K$195,0,10-(K$194-LOG('Indicator Data'!I157))/(K$194-K$195)*10))),1)</f>
        <v>0</v>
      </c>
      <c r="L154" s="59">
        <f t="shared" si="126"/>
        <v>0</v>
      </c>
      <c r="M154" s="59">
        <f>ROUND(IF('Indicator Data'!J157=0,0,IF(LOG('Indicator Data'!J157)&gt;M$194,10,IF(LOG('Indicator Data'!J157)&lt;M$195,0,10-(M$194-LOG('Indicator Data'!J157))/(M$194-M$195)*10))),1)</f>
        <v>0</v>
      </c>
      <c r="N154" s="60">
        <f>'Indicator Data'!C157/'Indicator Data'!$BD157</f>
        <v>0</v>
      </c>
      <c r="O154" s="60">
        <f>'Indicator Data'!D157/'Indicator Data'!$BD157</f>
        <v>0</v>
      </c>
      <c r="P154" s="60">
        <f>IF(F154=0.1,0,'Indicator Data'!E157/'Indicator Data'!$BD157)</f>
        <v>0</v>
      </c>
      <c r="Q154" s="60">
        <f>'Indicator Data'!F157/'Indicator Data'!$BD157</f>
        <v>0</v>
      </c>
      <c r="R154" s="60">
        <f>'Indicator Data'!G157/'Indicator Data'!$BD157</f>
        <v>0</v>
      </c>
      <c r="S154" s="60">
        <f>'Indicator Data'!H157/'Indicator Data'!$BD157</f>
        <v>0</v>
      </c>
      <c r="T154" s="60">
        <f>'Indicator Data'!I157/'Indicator Data'!$BD157</f>
        <v>0</v>
      </c>
      <c r="U154" s="60">
        <f>'Indicator Data'!J157/'Indicator Data'!$BD157</f>
        <v>0</v>
      </c>
      <c r="V154" s="59">
        <f t="shared" si="127"/>
        <v>0</v>
      </c>
      <c r="W154" s="59">
        <f t="shared" si="128"/>
        <v>0</v>
      </c>
      <c r="X154" s="59">
        <f t="shared" si="129"/>
        <v>0</v>
      </c>
      <c r="Y154" s="59">
        <f t="shared" si="130"/>
        <v>0.1</v>
      </c>
      <c r="Z154" s="59">
        <f t="shared" si="131"/>
        <v>0</v>
      </c>
      <c r="AA154" s="59">
        <f t="shared" si="132"/>
        <v>0</v>
      </c>
      <c r="AB154" s="59">
        <f t="shared" si="133"/>
        <v>0</v>
      </c>
      <c r="AC154" s="59">
        <f t="shared" si="134"/>
        <v>0</v>
      </c>
      <c r="AD154" s="59">
        <f t="shared" si="135"/>
        <v>0</v>
      </c>
      <c r="AE154" s="59">
        <f t="shared" si="136"/>
        <v>0</v>
      </c>
      <c r="AF154" s="59">
        <f t="shared" si="137"/>
        <v>0</v>
      </c>
      <c r="AG154" s="59">
        <f>ROUND(IF('Indicator Data'!K157=0,0,IF('Indicator Data'!K157&gt;AG$194,10,IF('Indicator Data'!K157&lt;AG$195,0,10-(AG$194-'Indicator Data'!K157)/(AG$194-AG$195)*10))),1)</f>
        <v>0</v>
      </c>
      <c r="AH154" s="59">
        <f t="shared" si="138"/>
        <v>0.1</v>
      </c>
      <c r="AI154" s="59">
        <f t="shared" si="139"/>
        <v>0.1</v>
      </c>
      <c r="AJ154" s="59">
        <f t="shared" si="140"/>
        <v>0</v>
      </c>
      <c r="AK154" s="59">
        <f t="shared" si="141"/>
        <v>0</v>
      </c>
      <c r="AL154" s="59">
        <f t="shared" si="142"/>
        <v>0</v>
      </c>
      <c r="AM154" s="59">
        <f t="shared" si="143"/>
        <v>0</v>
      </c>
      <c r="AN154" s="59">
        <f t="shared" si="144"/>
        <v>0</v>
      </c>
      <c r="AO154" s="61">
        <f t="shared" si="145"/>
        <v>0.1</v>
      </c>
      <c r="AP154" s="193">
        <f t="shared" si="146"/>
        <v>0.1</v>
      </c>
      <c r="AQ154" s="193">
        <f t="shared" si="147"/>
        <v>0</v>
      </c>
      <c r="AR154" s="61">
        <f t="shared" si="148"/>
        <v>0</v>
      </c>
      <c r="AS154" s="59">
        <f t="shared" si="149"/>
        <v>0</v>
      </c>
      <c r="AT154" s="59" t="str">
        <f>IF('Indicator Data'!L157="No data","x",IF('Indicator Data'!BE157&lt;1000,"x",ROUND((IF('Indicator Data'!L157&gt;AT$194,10,IF('Indicator Data'!L157&lt;AT$195,0,10-(AT$194-'Indicator Data'!L157)/(AT$194-AT$195)*10))),1)))</f>
        <v>x</v>
      </c>
      <c r="AU154" s="61">
        <f t="shared" si="150"/>
        <v>0</v>
      </c>
      <c r="AV154" s="62">
        <f t="shared" si="151"/>
        <v>0.1</v>
      </c>
      <c r="AW154" s="59">
        <f>ROUND(IF('Indicator Data'!M157=0,0,IF('Indicator Data'!M157&gt;AW$194,10,IF('Indicator Data'!M157&lt;AW$195,0,10-(AW$194-'Indicator Data'!M157)/(AW$194-AW$195)*10))),1)</f>
        <v>0.2</v>
      </c>
      <c r="AX154" s="59">
        <f>ROUND(IF('Indicator Data'!N157=0,0,IF(LOG('Indicator Data'!N157)&gt;LOG(AX$194),10,IF(LOG('Indicator Data'!N157)&lt;LOG(AX$195),0,10-(LOG(AX$194)-LOG('Indicator Data'!N157))/(LOG(AX$194)-LOG(AX$195))*10))),1)</f>
        <v>0</v>
      </c>
      <c r="AY154" s="61">
        <f t="shared" si="152"/>
        <v>0.1</v>
      </c>
      <c r="AZ154" s="59">
        <f>'Indicator Data'!O157</f>
        <v>0</v>
      </c>
      <c r="BA154" s="59">
        <f>'Indicator Data'!P157</f>
        <v>0</v>
      </c>
      <c r="BB154" s="61">
        <f t="shared" si="153"/>
        <v>0</v>
      </c>
      <c r="BC154" s="62">
        <f t="shared" si="154"/>
        <v>0.1</v>
      </c>
      <c r="BD154" s="62">
        <v>4.4000000000000004</v>
      </c>
      <c r="BE154" s="16"/>
      <c r="BF154" s="108"/>
    </row>
    <row r="155" spans="1:59" s="4" customFormat="1" x14ac:dyDescent="0.25">
      <c r="A155" s="131" t="s">
        <v>288</v>
      </c>
      <c r="B155" s="63" t="s">
        <v>287</v>
      </c>
      <c r="C155" s="59">
        <f>ROUND(IF('Indicator Data'!C158=0,0.1,IF(LOG('Indicator Data'!C158)&gt;C$194,10,IF(LOG('Indicator Data'!C158)&lt;C$195,0,10-(C$194-LOG('Indicator Data'!C158))/(C$194-C$195)*10))),1)</f>
        <v>7.4</v>
      </c>
      <c r="D155" s="59">
        <f>ROUND(IF('Indicator Data'!D158=0,0.1,IF(LOG('Indicator Data'!D158)&gt;D$194,10,IF(LOG('Indicator Data'!D158)&lt;D$195,0,10-(D$194-LOG('Indicator Data'!D158))/(D$194-D$195)*10))),1)</f>
        <v>0.1</v>
      </c>
      <c r="E155" s="59">
        <f t="shared" si="124"/>
        <v>4.7</v>
      </c>
      <c r="F155" s="59">
        <f>ROUND(IF('Indicator Data'!E158="No data",0.1,IF('Indicator Data'!E158=0,0,IF(LOG('Indicator Data'!E158)&gt;F$194,10,IF(LOG('Indicator Data'!E158)&lt;F$195,0,10-(F$194-LOG('Indicator Data'!E158))/(F$194-F$195)*10)))),1)</f>
        <v>6.8</v>
      </c>
      <c r="G155" s="59">
        <f>ROUND(IF('Indicator Data'!F158=0,0,IF(LOG('Indicator Data'!F158)&gt;G$194,10,IF(LOG('Indicator Data'!F158)&lt;G$195,0,10-(G$194-LOG('Indicator Data'!F158))/(G$194-G$195)*10))),1)</f>
        <v>0</v>
      </c>
      <c r="H155" s="59">
        <f>ROUND(IF('Indicator Data'!G158=0,0,IF(LOG('Indicator Data'!G158)&gt;H$194,10,IF(LOG('Indicator Data'!G158)&lt;H$195,0,10-(H$194-LOG('Indicator Data'!G158))/(H$194-H$195)*10))),1)</f>
        <v>0</v>
      </c>
      <c r="I155" s="59">
        <f>ROUND(IF('Indicator Data'!H158=0,0,IF(LOG('Indicator Data'!H158)&gt;I$194,10,IF(LOG('Indicator Data'!H158)&lt;I$195,0,10-(I$194-LOG('Indicator Data'!H158))/(I$194-I$195)*10))),1)</f>
        <v>0</v>
      </c>
      <c r="J155" s="59">
        <f t="shared" si="125"/>
        <v>0</v>
      </c>
      <c r="K155" s="59">
        <f>ROUND(IF('Indicator Data'!I158=0,0,IF(LOG('Indicator Data'!I158)&gt;K$194,10,IF(LOG('Indicator Data'!I158)&lt;K$195,0,10-(K$194-LOG('Indicator Data'!I158))/(K$194-K$195)*10))),1)</f>
        <v>0</v>
      </c>
      <c r="L155" s="59">
        <f t="shared" si="126"/>
        <v>0</v>
      </c>
      <c r="M155" s="59">
        <f>ROUND(IF('Indicator Data'!J158=0,0,IF(LOG('Indicator Data'!J158)&gt;M$194,10,IF(LOG('Indicator Data'!J158)&lt;M$195,0,10-(M$194-LOG('Indicator Data'!J158))/(M$194-M$195)*10))),1)</f>
        <v>0</v>
      </c>
      <c r="N155" s="60">
        <f>'Indicator Data'!C158/'Indicator Data'!$BD158</f>
        <v>1.6585898499155815E-3</v>
      </c>
      <c r="O155" s="60">
        <f>'Indicator Data'!D158/'Indicator Data'!$BD158</f>
        <v>0</v>
      </c>
      <c r="P155" s="60">
        <f>IF(F155=0.1,0,'Indicator Data'!E158/'Indicator Data'!$BD158)</f>
        <v>9.777643234341115E-3</v>
      </c>
      <c r="Q155" s="60">
        <f>'Indicator Data'!F158/'Indicator Data'!$BD158</f>
        <v>0</v>
      </c>
      <c r="R155" s="60">
        <f>'Indicator Data'!G158/'Indicator Data'!$BD158</f>
        <v>0</v>
      </c>
      <c r="S155" s="60">
        <f>'Indicator Data'!H158/'Indicator Data'!$BD158</f>
        <v>0</v>
      </c>
      <c r="T155" s="60">
        <f>'Indicator Data'!I158/'Indicator Data'!$BD158</f>
        <v>0</v>
      </c>
      <c r="U155" s="60">
        <f>'Indicator Data'!J158/'Indicator Data'!$BD158</f>
        <v>0</v>
      </c>
      <c r="V155" s="59">
        <f t="shared" si="127"/>
        <v>8.3000000000000007</v>
      </c>
      <c r="W155" s="59">
        <f t="shared" si="128"/>
        <v>0</v>
      </c>
      <c r="X155" s="59">
        <f t="shared" si="129"/>
        <v>5.5</v>
      </c>
      <c r="Y155" s="59">
        <f t="shared" si="130"/>
        <v>6.5</v>
      </c>
      <c r="Z155" s="59">
        <f t="shared" si="131"/>
        <v>0</v>
      </c>
      <c r="AA155" s="59">
        <f t="shared" si="132"/>
        <v>0</v>
      </c>
      <c r="AB155" s="59">
        <f t="shared" si="133"/>
        <v>0</v>
      </c>
      <c r="AC155" s="59">
        <f t="shared" si="134"/>
        <v>0</v>
      </c>
      <c r="AD155" s="59">
        <f t="shared" si="135"/>
        <v>0</v>
      </c>
      <c r="AE155" s="59">
        <f t="shared" si="136"/>
        <v>0</v>
      </c>
      <c r="AF155" s="59">
        <f t="shared" si="137"/>
        <v>0</v>
      </c>
      <c r="AG155" s="59">
        <f>ROUND(IF('Indicator Data'!K158=0,0,IF('Indicator Data'!K158&gt;AG$194,10,IF('Indicator Data'!K158&lt;AG$195,0,10-(AG$194-'Indicator Data'!K158)/(AG$194-AG$195)*10))),1)</f>
        <v>0</v>
      </c>
      <c r="AH155" s="59">
        <f t="shared" si="138"/>
        <v>7.9</v>
      </c>
      <c r="AI155" s="59">
        <f t="shared" si="139"/>
        <v>0.1</v>
      </c>
      <c r="AJ155" s="59">
        <f t="shared" si="140"/>
        <v>0</v>
      </c>
      <c r="AK155" s="59">
        <f t="shared" si="141"/>
        <v>0</v>
      </c>
      <c r="AL155" s="59">
        <f t="shared" si="142"/>
        <v>0</v>
      </c>
      <c r="AM155" s="59">
        <f t="shared" si="143"/>
        <v>0</v>
      </c>
      <c r="AN155" s="59">
        <f t="shared" si="144"/>
        <v>0</v>
      </c>
      <c r="AO155" s="61">
        <f t="shared" si="145"/>
        <v>5.0999999999999996</v>
      </c>
      <c r="AP155" s="193">
        <f t="shared" si="146"/>
        <v>6.7</v>
      </c>
      <c r="AQ155" s="193">
        <f t="shared" si="147"/>
        <v>0</v>
      </c>
      <c r="AR155" s="61">
        <f t="shared" si="148"/>
        <v>0</v>
      </c>
      <c r="AS155" s="59">
        <f t="shared" si="149"/>
        <v>0</v>
      </c>
      <c r="AT155" s="59">
        <f>IF('Indicator Data'!L158="No data","x",IF('Indicator Data'!BE158&lt;1000,"x",ROUND((IF('Indicator Data'!L158&gt;AT$194,10,IF('Indicator Data'!L158&lt;AT$195,0,10-(AT$194-'Indicator Data'!L158)/(AT$194-AT$195)*10))),1)))</f>
        <v>4</v>
      </c>
      <c r="AU155" s="61">
        <f t="shared" si="150"/>
        <v>2</v>
      </c>
      <c r="AV155" s="62">
        <f t="shared" si="151"/>
        <v>3.3</v>
      </c>
      <c r="AW155" s="59">
        <f>ROUND(IF('Indicator Data'!M158=0,0,IF('Indicator Data'!M158&gt;AW$194,10,IF('Indicator Data'!M158&lt;AW$195,0,10-(AW$194-'Indicator Data'!M158)/(AW$194-AW$195)*10))),1)</f>
        <v>0.4</v>
      </c>
      <c r="AX155" s="59">
        <f>ROUND(IF('Indicator Data'!N158=0,0,IF(LOG('Indicator Data'!N158)&gt;LOG(AX$194),10,IF(LOG('Indicator Data'!N158)&lt;LOG(AX$195),0,10-(LOG(AX$194)-LOG('Indicator Data'!N158))/(LOG(AX$194)-LOG(AX$195))*10))),1)</f>
        <v>0</v>
      </c>
      <c r="AY155" s="61">
        <f t="shared" si="152"/>
        <v>0.2</v>
      </c>
      <c r="AZ155" s="59">
        <f>'Indicator Data'!O158</f>
        <v>0</v>
      </c>
      <c r="BA155" s="59">
        <f>'Indicator Data'!P158</f>
        <v>0</v>
      </c>
      <c r="BB155" s="61">
        <f t="shared" si="153"/>
        <v>0</v>
      </c>
      <c r="BC155" s="62">
        <f t="shared" si="154"/>
        <v>0.1</v>
      </c>
      <c r="BD155" s="62">
        <v>2.1</v>
      </c>
      <c r="BE155" s="16"/>
      <c r="BF155" s="108"/>
    </row>
    <row r="156" spans="1:59" s="4" customFormat="1" x14ac:dyDescent="0.25">
      <c r="A156" s="132" t="s">
        <v>290</v>
      </c>
      <c r="B156" s="63" t="s">
        <v>289</v>
      </c>
      <c r="C156" s="59">
        <f>ROUND(IF('Indicator Data'!C159=0,0.1,IF(LOG('Indicator Data'!C159)&gt;C$194,10,IF(LOG('Indicator Data'!C159)&lt;C$195,0,10-(C$194-LOG('Indicator Data'!C159))/(C$194-C$195)*10))),1)</f>
        <v>6.6</v>
      </c>
      <c r="D156" s="59">
        <f>ROUND(IF('Indicator Data'!D159=0,0.1,IF(LOG('Indicator Data'!D159)&gt;D$194,10,IF(LOG('Indicator Data'!D159)&lt;D$195,0,10-(D$194-LOG('Indicator Data'!D159))/(D$194-D$195)*10))),1)</f>
        <v>1.9</v>
      </c>
      <c r="E156" s="59">
        <f t="shared" si="124"/>
        <v>4.7</v>
      </c>
      <c r="F156" s="59">
        <f>ROUND(IF('Indicator Data'!E159="No data",0.1,IF('Indicator Data'!E159=0,0,IF(LOG('Indicator Data'!E159)&gt;F$194,10,IF(LOG('Indicator Data'!E159)&lt;F$195,0,10-(F$194-LOG('Indicator Data'!E159))/(F$194-F$195)*10)))),1)</f>
        <v>4.9000000000000004</v>
      </c>
      <c r="G156" s="59">
        <f>ROUND(IF('Indicator Data'!F159=0,0,IF(LOG('Indicator Data'!F159)&gt;G$194,10,IF(LOG('Indicator Data'!F159)&lt;G$195,0,10-(G$194-LOG('Indicator Data'!F159))/(G$194-G$195)*10))),1)</f>
        <v>4.5999999999999996</v>
      </c>
      <c r="H156" s="59">
        <f>ROUND(IF('Indicator Data'!G159=0,0,IF(LOG('Indicator Data'!G159)&gt;H$194,10,IF(LOG('Indicator Data'!G159)&lt;H$195,0,10-(H$194-LOG('Indicator Data'!G159))/(H$194-H$195)*10))),1)</f>
        <v>0</v>
      </c>
      <c r="I156" s="59">
        <f>ROUND(IF('Indicator Data'!H159=0,0,IF(LOG('Indicator Data'!H159)&gt;I$194,10,IF(LOG('Indicator Data'!H159)&lt;I$195,0,10-(I$194-LOG('Indicator Data'!H159))/(I$194-I$195)*10))),1)</f>
        <v>0</v>
      </c>
      <c r="J156" s="59">
        <f t="shared" si="125"/>
        <v>0</v>
      </c>
      <c r="K156" s="59">
        <f>ROUND(IF('Indicator Data'!I159=0,0,IF(LOG('Indicator Data'!I159)&gt;K$194,10,IF(LOG('Indicator Data'!I159)&lt;K$195,0,10-(K$194-LOG('Indicator Data'!I159))/(K$194-K$195)*10))),1)</f>
        <v>0</v>
      </c>
      <c r="L156" s="59">
        <f t="shared" si="126"/>
        <v>0</v>
      </c>
      <c r="M156" s="59">
        <f>ROUND(IF('Indicator Data'!J159=0,0,IF(LOG('Indicator Data'!J159)&gt;M$194,10,IF(LOG('Indicator Data'!J159)&lt;M$195,0,10-(M$194-LOG('Indicator Data'!J159))/(M$194-M$195)*10))),1)</f>
        <v>0</v>
      </c>
      <c r="N156" s="60">
        <f>'Indicator Data'!C159/'Indicator Data'!$BD159</f>
        <v>2.1409147033816817E-3</v>
      </c>
      <c r="O156" s="60">
        <f>'Indicator Data'!D159/'Indicator Data'!$BD159</f>
        <v>1.8645397063489911E-5</v>
      </c>
      <c r="P156" s="60">
        <f>IF(F156=0.1,0,'Indicator Data'!E159/'Indicator Data'!$BD159)</f>
        <v>4.4748456134348046E-3</v>
      </c>
      <c r="Q156" s="60">
        <f>'Indicator Data'!F159/'Indicator Data'!$BD159</f>
        <v>2.9158980158146831E-6</v>
      </c>
      <c r="R156" s="60">
        <f>'Indicator Data'!G159/'Indicator Data'!$BD159</f>
        <v>0</v>
      </c>
      <c r="S156" s="60">
        <f>'Indicator Data'!H159/'Indicator Data'!$BD159</f>
        <v>0</v>
      </c>
      <c r="T156" s="60">
        <f>'Indicator Data'!I159/'Indicator Data'!$BD159</f>
        <v>0</v>
      </c>
      <c r="U156" s="60">
        <f>'Indicator Data'!J159/'Indicator Data'!$BD159</f>
        <v>0</v>
      </c>
      <c r="V156" s="59">
        <f t="shared" si="127"/>
        <v>10</v>
      </c>
      <c r="W156" s="59">
        <f t="shared" si="128"/>
        <v>0.2</v>
      </c>
      <c r="X156" s="59">
        <f t="shared" si="129"/>
        <v>7.6</v>
      </c>
      <c r="Y156" s="59">
        <f t="shared" si="130"/>
        <v>3</v>
      </c>
      <c r="Z156" s="59">
        <f t="shared" si="131"/>
        <v>6.6</v>
      </c>
      <c r="AA156" s="59">
        <f t="shared" si="132"/>
        <v>0</v>
      </c>
      <c r="AB156" s="59">
        <f t="shared" si="133"/>
        <v>0</v>
      </c>
      <c r="AC156" s="59">
        <f t="shared" si="134"/>
        <v>0</v>
      </c>
      <c r="AD156" s="59">
        <f t="shared" si="135"/>
        <v>0</v>
      </c>
      <c r="AE156" s="59">
        <f t="shared" si="136"/>
        <v>0</v>
      </c>
      <c r="AF156" s="59">
        <f t="shared" si="137"/>
        <v>0</v>
      </c>
      <c r="AG156" s="59">
        <f>ROUND(IF('Indicator Data'!K159=0,0,IF('Indicator Data'!K159&gt;AG$194,10,IF('Indicator Data'!K159&lt;AG$195,0,10-(AG$194-'Indicator Data'!K159)/(AG$194-AG$195)*10))),1)</f>
        <v>0</v>
      </c>
      <c r="AH156" s="59">
        <f t="shared" si="138"/>
        <v>8.3000000000000007</v>
      </c>
      <c r="AI156" s="59">
        <f t="shared" si="139"/>
        <v>1.1000000000000001</v>
      </c>
      <c r="AJ156" s="59">
        <f t="shared" si="140"/>
        <v>0</v>
      </c>
      <c r="AK156" s="59">
        <f t="shared" si="141"/>
        <v>0</v>
      </c>
      <c r="AL156" s="59">
        <f t="shared" si="142"/>
        <v>0</v>
      </c>
      <c r="AM156" s="59">
        <f t="shared" si="143"/>
        <v>0</v>
      </c>
      <c r="AN156" s="59">
        <f t="shared" si="144"/>
        <v>0</v>
      </c>
      <c r="AO156" s="61">
        <f t="shared" si="145"/>
        <v>6.4</v>
      </c>
      <c r="AP156" s="193">
        <f t="shared" si="146"/>
        <v>4</v>
      </c>
      <c r="AQ156" s="193">
        <f t="shared" si="147"/>
        <v>5.7</v>
      </c>
      <c r="AR156" s="61">
        <f t="shared" si="148"/>
        <v>0</v>
      </c>
      <c r="AS156" s="59">
        <f t="shared" si="149"/>
        <v>0</v>
      </c>
      <c r="AT156" s="59">
        <f>IF('Indicator Data'!L159="No data","x",IF('Indicator Data'!BE159&lt;1000,"x",ROUND((IF('Indicator Data'!L159&gt;AT$194,10,IF('Indicator Data'!L159&lt;AT$195,0,10-(AT$194-'Indicator Data'!L159)/(AT$194-AT$195)*10))),1)))</f>
        <v>3</v>
      </c>
      <c r="AU156" s="61">
        <f t="shared" si="150"/>
        <v>1.5</v>
      </c>
      <c r="AV156" s="62">
        <f t="shared" si="151"/>
        <v>3.9</v>
      </c>
      <c r="AW156" s="59">
        <f>ROUND(IF('Indicator Data'!M159=0,0,IF('Indicator Data'!M159&gt;AW$194,10,IF('Indicator Data'!M159&lt;AW$195,0,10-(AW$194-'Indicator Data'!M159)/(AW$194-AW$195)*10))),1)</f>
        <v>0</v>
      </c>
      <c r="AX156" s="59">
        <f>ROUND(IF('Indicator Data'!N159=0,0,IF(LOG('Indicator Data'!N159)&gt;LOG(AX$194),10,IF(LOG('Indicator Data'!N159)&lt;LOG(AX$195),0,10-(LOG(AX$194)-LOG('Indicator Data'!N159))/(LOG(AX$194)-LOG(AX$195))*10))),1)</f>
        <v>0</v>
      </c>
      <c r="AY156" s="61">
        <f t="shared" si="152"/>
        <v>0</v>
      </c>
      <c r="AZ156" s="59">
        <f>'Indicator Data'!O159</f>
        <v>0</v>
      </c>
      <c r="BA156" s="59">
        <f>'Indicator Data'!P159</f>
        <v>0</v>
      </c>
      <c r="BB156" s="61">
        <f t="shared" si="153"/>
        <v>0</v>
      </c>
      <c r="BC156" s="62">
        <f t="shared" si="154"/>
        <v>0</v>
      </c>
      <c r="BD156" s="62">
        <v>2.4</v>
      </c>
      <c r="BE156" s="16"/>
      <c r="BF156" s="108"/>
    </row>
    <row r="157" spans="1:59" s="4" customFormat="1" x14ac:dyDescent="0.25">
      <c r="A157" s="132" t="s">
        <v>292</v>
      </c>
      <c r="B157" s="63" t="s">
        <v>291</v>
      </c>
      <c r="C157" s="59">
        <f>ROUND(IF('Indicator Data'!C160=0,0.1,IF(LOG('Indicator Data'!C160)&gt;C$194,10,IF(LOG('Indicator Data'!C160)&lt;C$195,0,10-(C$194-LOG('Indicator Data'!C160))/(C$194-C$195)*10))),1)</f>
        <v>4.5999999999999996</v>
      </c>
      <c r="D157" s="59">
        <f>ROUND(IF('Indicator Data'!D160=0,0.1,IF(LOG('Indicator Data'!D160)&gt;D$194,10,IF(LOG('Indicator Data'!D160)&lt;D$195,0,10-(D$194-LOG('Indicator Data'!D160))/(D$194-D$195)*10))),1)</f>
        <v>5.5</v>
      </c>
      <c r="E157" s="59">
        <f t="shared" si="124"/>
        <v>5.0999999999999996</v>
      </c>
      <c r="F157" s="59">
        <f>ROUND(IF('Indicator Data'!E160="No data",0.1,IF('Indicator Data'!E160=0,0,IF(LOG('Indicator Data'!E160)&gt;F$194,10,IF(LOG('Indicator Data'!E160)&lt;F$195,0,10-(F$194-LOG('Indicator Data'!E160))/(F$194-F$195)*10)))),1)</f>
        <v>0.1</v>
      </c>
      <c r="G157" s="59">
        <f>ROUND(IF('Indicator Data'!F160=0,0,IF(LOG('Indicator Data'!F160)&gt;G$194,10,IF(LOG('Indicator Data'!F160)&lt;G$195,0,10-(G$194-LOG('Indicator Data'!F160))/(G$194-G$195)*10))),1)</f>
        <v>6.2</v>
      </c>
      <c r="H157" s="59">
        <f>ROUND(IF('Indicator Data'!G160=0,0,IF(LOG('Indicator Data'!G160)&gt;H$194,10,IF(LOG('Indicator Data'!G160)&lt;H$195,0,10-(H$194-LOG('Indicator Data'!G160))/(H$194-H$195)*10))),1)</f>
        <v>3.7</v>
      </c>
      <c r="I157" s="59">
        <f>ROUND(IF('Indicator Data'!H160=0,0,IF(LOG('Indicator Data'!H160)&gt;I$194,10,IF(LOG('Indicator Data'!H160)&lt;I$195,0,10-(I$194-LOG('Indicator Data'!H160))/(I$194-I$195)*10))),1)</f>
        <v>6</v>
      </c>
      <c r="J157" s="59">
        <f t="shared" si="125"/>
        <v>5</v>
      </c>
      <c r="K157" s="59">
        <f>ROUND(IF('Indicator Data'!I160=0,0,IF(LOG('Indicator Data'!I160)&gt;K$194,10,IF(LOG('Indicator Data'!I160)&lt;K$195,0,10-(K$194-LOG('Indicator Data'!I160))/(K$194-K$195)*10))),1)</f>
        <v>4.8</v>
      </c>
      <c r="L157" s="59">
        <f t="shared" si="126"/>
        <v>4.9000000000000004</v>
      </c>
      <c r="M157" s="59">
        <f>ROUND(IF('Indicator Data'!J160=0,0,IF(LOG('Indicator Data'!J160)&gt;M$194,10,IF(LOG('Indicator Data'!J160)&lt;M$195,0,10-(M$194-LOG('Indicator Data'!J160))/(M$194-M$195)*10))),1)</f>
        <v>0.1</v>
      </c>
      <c r="N157" s="60">
        <f>'Indicator Data'!C160/'Indicator Data'!$BD160</f>
        <v>1.6049535939376819E-3</v>
      </c>
      <c r="O157" s="60">
        <f>'Indicator Data'!D160/'Indicator Data'!$BD160</f>
        <v>1.0125784727987911E-3</v>
      </c>
      <c r="P157" s="60">
        <f>IF(F157=0.1,0,'Indicator Data'!E160/'Indicator Data'!$BD160)</f>
        <v>0</v>
      </c>
      <c r="Q157" s="60">
        <f>'Indicator Data'!F160/'Indicator Data'!$BD160</f>
        <v>1.171599718111346E-4</v>
      </c>
      <c r="R157" s="60">
        <f>'Indicator Data'!G160/'Indicator Data'!$BD160</f>
        <v>6.8718445637050282E-3</v>
      </c>
      <c r="S157" s="60">
        <f>'Indicator Data'!H160/'Indicator Data'!$BD160</f>
        <v>3.4096781771200381E-4</v>
      </c>
      <c r="T157" s="60">
        <f>'Indicator Data'!I160/'Indicator Data'!$BD160</f>
        <v>5.5358459370087286E-3</v>
      </c>
      <c r="U157" s="60">
        <f>'Indicator Data'!J160/'Indicator Data'!$BD160</f>
        <v>2.4845955078513218E-5</v>
      </c>
      <c r="V157" s="59">
        <f t="shared" si="127"/>
        <v>8</v>
      </c>
      <c r="W157" s="59">
        <f t="shared" si="128"/>
        <v>10</v>
      </c>
      <c r="X157" s="59">
        <f t="shared" si="129"/>
        <v>9.3000000000000007</v>
      </c>
      <c r="Y157" s="59">
        <f t="shared" si="130"/>
        <v>0.1</v>
      </c>
      <c r="Z157" s="59">
        <f t="shared" si="131"/>
        <v>10</v>
      </c>
      <c r="AA157" s="59">
        <f t="shared" si="132"/>
        <v>3.8</v>
      </c>
      <c r="AB157" s="59">
        <f t="shared" si="133"/>
        <v>0.7</v>
      </c>
      <c r="AC157" s="59">
        <f t="shared" si="134"/>
        <v>2.4</v>
      </c>
      <c r="AD157" s="59">
        <f t="shared" si="135"/>
        <v>5.5</v>
      </c>
      <c r="AE157" s="59">
        <f t="shared" si="136"/>
        <v>4.0999999999999996</v>
      </c>
      <c r="AF157" s="59">
        <f t="shared" si="137"/>
        <v>0</v>
      </c>
      <c r="AG157" s="59">
        <f>ROUND(IF('Indicator Data'!K160=0,0,IF('Indicator Data'!K160&gt;AG$194,10,IF('Indicator Data'!K160&lt;AG$195,0,10-(AG$194-'Indicator Data'!K160)/(AG$194-AG$195)*10))),1)</f>
        <v>3</v>
      </c>
      <c r="AH157" s="59">
        <f t="shared" si="138"/>
        <v>6.3</v>
      </c>
      <c r="AI157" s="59">
        <f t="shared" si="139"/>
        <v>7.8</v>
      </c>
      <c r="AJ157" s="59">
        <f t="shared" si="140"/>
        <v>3.8</v>
      </c>
      <c r="AK157" s="59">
        <f t="shared" si="141"/>
        <v>3.4</v>
      </c>
      <c r="AL157" s="59">
        <f t="shared" si="142"/>
        <v>3.6</v>
      </c>
      <c r="AM157" s="59">
        <f t="shared" si="143"/>
        <v>5.2</v>
      </c>
      <c r="AN157" s="59">
        <f t="shared" si="144"/>
        <v>0.1</v>
      </c>
      <c r="AO157" s="61">
        <f t="shared" si="145"/>
        <v>7.8</v>
      </c>
      <c r="AP157" s="193">
        <f t="shared" si="146"/>
        <v>0.1</v>
      </c>
      <c r="AQ157" s="193">
        <f t="shared" si="147"/>
        <v>8.8000000000000007</v>
      </c>
      <c r="AR157" s="61">
        <f t="shared" si="148"/>
        <v>4.5</v>
      </c>
      <c r="AS157" s="59">
        <f t="shared" si="149"/>
        <v>1.6</v>
      </c>
      <c r="AT157" s="59">
        <f>IF('Indicator Data'!L160="No data","x",IF('Indicator Data'!BE160&lt;1000,"x",ROUND((IF('Indicator Data'!L160&gt;AT$194,10,IF('Indicator Data'!L160&lt;AT$195,0,10-(AT$194-'Indicator Data'!L160)/(AT$194-AT$195)*10))),1)))</f>
        <v>5.0999999999999996</v>
      </c>
      <c r="AU157" s="61">
        <f t="shared" si="150"/>
        <v>3.4</v>
      </c>
      <c r="AV157" s="62">
        <f t="shared" si="151"/>
        <v>5.8</v>
      </c>
      <c r="AW157" s="59">
        <f>ROUND(IF('Indicator Data'!M160=0,0,IF('Indicator Data'!M160&gt;AW$194,10,IF('Indicator Data'!M160&lt;AW$195,0,10-(AW$194-'Indicator Data'!M160)/(AW$194-AW$195)*10))),1)</f>
        <v>1.7</v>
      </c>
      <c r="AX157" s="59">
        <f>ROUND(IF('Indicator Data'!N160=0,0,IF(LOG('Indicator Data'!N160)&gt;LOG(AX$194),10,IF(LOG('Indicator Data'!N160)&lt;LOG(AX$195),0,10-(LOG(AX$194)-LOG('Indicator Data'!N160))/(LOG(AX$194)-LOG(AX$195))*10))),1)</f>
        <v>0.7</v>
      </c>
      <c r="AY157" s="61">
        <f t="shared" si="152"/>
        <v>1.2</v>
      </c>
      <c r="AZ157" s="59">
        <f>'Indicator Data'!O160</f>
        <v>0</v>
      </c>
      <c r="BA157" s="59">
        <f>'Indicator Data'!P160</f>
        <v>0</v>
      </c>
      <c r="BB157" s="61">
        <f t="shared" si="153"/>
        <v>0</v>
      </c>
      <c r="BC157" s="62">
        <f t="shared" si="154"/>
        <v>0.8</v>
      </c>
      <c r="BD157" s="62">
        <v>4.7</v>
      </c>
      <c r="BE157" s="16"/>
      <c r="BF157" s="108"/>
    </row>
    <row r="158" spans="1:59" x14ac:dyDescent="0.25">
      <c r="A158" s="132" t="s">
        <v>294</v>
      </c>
      <c r="B158" s="63" t="s">
        <v>293</v>
      </c>
      <c r="C158" s="59">
        <f>ROUND(IF('Indicator Data'!C161=0,0.1,IF(LOG('Indicator Data'!C161)&gt;C$194,10,IF(LOG('Indicator Data'!C161)&lt;C$195,0,10-(C$194-LOG('Indicator Data'!C161))/(C$194-C$195)*10))),1)</f>
        <v>4.7</v>
      </c>
      <c r="D158" s="59">
        <f>ROUND(IF('Indicator Data'!D161=0,0.1,IF(LOG('Indicator Data'!D161)&gt;D$194,10,IF(LOG('Indicator Data'!D161)&lt;D$195,0,10-(D$194-LOG('Indicator Data'!D161))/(D$194-D$195)*10))),1)</f>
        <v>0.1</v>
      </c>
      <c r="E158" s="59">
        <f t="shared" si="124"/>
        <v>2.7</v>
      </c>
      <c r="F158" s="59">
        <f>ROUND(IF('Indicator Data'!E161="No data",0.1,IF('Indicator Data'!E161=0,0,IF(LOG('Indicator Data'!E161)&gt;F$194,10,IF(LOG('Indicator Data'!E161)&lt;F$195,0,10-(F$194-LOG('Indicator Data'!E161))/(F$194-F$195)*10)))),1)</f>
        <v>7.7</v>
      </c>
      <c r="G158" s="59">
        <f>ROUND(IF('Indicator Data'!F161=0,0,IF(LOG('Indicator Data'!F161)&gt;G$194,10,IF(LOG('Indicator Data'!F161)&lt;G$195,0,10-(G$194-LOG('Indicator Data'!F161))/(G$194-G$195)*10))),1)</f>
        <v>7.4</v>
      </c>
      <c r="H158" s="59">
        <f>ROUND(IF('Indicator Data'!G161=0,0,IF(LOG('Indicator Data'!G161)&gt;H$194,10,IF(LOG('Indicator Data'!G161)&lt;H$195,0,10-(H$194-LOG('Indicator Data'!G161))/(H$194-H$195)*10))),1)</f>
        <v>0</v>
      </c>
      <c r="I158" s="59">
        <f>ROUND(IF('Indicator Data'!H161=0,0,IF(LOG('Indicator Data'!H161)&gt;I$194,10,IF(LOG('Indicator Data'!H161)&lt;I$195,0,10-(I$194-LOG('Indicator Data'!H161))/(I$194-I$195)*10))),1)</f>
        <v>0</v>
      </c>
      <c r="J158" s="59">
        <f t="shared" si="125"/>
        <v>0</v>
      </c>
      <c r="K158" s="59">
        <f>ROUND(IF('Indicator Data'!I161=0,0,IF(LOG('Indicator Data'!I161)&gt;K$194,10,IF(LOG('Indicator Data'!I161)&lt;K$195,0,10-(K$194-LOG('Indicator Data'!I161))/(K$194-K$195)*10))),1)</f>
        <v>3.4</v>
      </c>
      <c r="L158" s="59">
        <f t="shared" si="126"/>
        <v>1.9</v>
      </c>
      <c r="M158" s="59">
        <f>ROUND(IF('Indicator Data'!J161=0,0,IF(LOG('Indicator Data'!J161)&gt;M$194,10,IF(LOG('Indicator Data'!J161)&lt;M$195,0,10-(M$194-LOG('Indicator Data'!J161))/(M$194-M$195)*10))),1)</f>
        <v>10</v>
      </c>
      <c r="N158" s="60">
        <f>'Indicator Data'!C161/'Indicator Data'!$BD161</f>
        <v>7.1500877133762503E-5</v>
      </c>
      <c r="O158" s="60">
        <f>'Indicator Data'!D161/'Indicator Data'!$BD161</f>
        <v>0</v>
      </c>
      <c r="P158" s="60">
        <f>IF(F158=0.1,0,'Indicator Data'!E161/'Indicator Data'!$BD161)</f>
        <v>1.0906841772377001E-2</v>
      </c>
      <c r="Q158" s="60">
        <f>'Indicator Data'!F161/'Indicator Data'!$BD161</f>
        <v>2.5420068630656544E-5</v>
      </c>
      <c r="R158" s="60">
        <f>'Indicator Data'!G161/'Indicator Data'!$BD161</f>
        <v>0</v>
      </c>
      <c r="S158" s="60">
        <f>'Indicator Data'!H161/'Indicator Data'!$BD161</f>
        <v>0</v>
      </c>
      <c r="T158" s="60">
        <f>'Indicator Data'!I161/'Indicator Data'!$BD161</f>
        <v>4.6898791557758789E-5</v>
      </c>
      <c r="U158" s="60">
        <f>'Indicator Data'!J161/'Indicator Data'!$BD161</f>
        <v>4.9214400644388617E-2</v>
      </c>
      <c r="V158" s="59">
        <f t="shared" si="127"/>
        <v>0.4</v>
      </c>
      <c r="W158" s="59">
        <f t="shared" si="128"/>
        <v>0</v>
      </c>
      <c r="X158" s="59">
        <f t="shared" si="129"/>
        <v>0.2</v>
      </c>
      <c r="Y158" s="59">
        <f t="shared" si="130"/>
        <v>7.3</v>
      </c>
      <c r="Z158" s="59">
        <f t="shared" si="131"/>
        <v>8.6999999999999993</v>
      </c>
      <c r="AA158" s="59">
        <f t="shared" si="132"/>
        <v>0</v>
      </c>
      <c r="AB158" s="59">
        <f t="shared" si="133"/>
        <v>0</v>
      </c>
      <c r="AC158" s="59">
        <f t="shared" si="134"/>
        <v>0</v>
      </c>
      <c r="AD158" s="59">
        <f t="shared" si="135"/>
        <v>0</v>
      </c>
      <c r="AE158" s="59">
        <f t="shared" si="136"/>
        <v>0</v>
      </c>
      <c r="AF158" s="59">
        <f t="shared" si="137"/>
        <v>10</v>
      </c>
      <c r="AG158" s="59">
        <f>ROUND(IF('Indicator Data'!K161=0,0,IF('Indicator Data'!K161&gt;AG$194,10,IF('Indicator Data'!K161&lt;AG$195,0,10-(AG$194-'Indicator Data'!K161)/(AG$194-AG$195)*10))),1)</f>
        <v>10</v>
      </c>
      <c r="AH158" s="59">
        <f t="shared" si="138"/>
        <v>2.6</v>
      </c>
      <c r="AI158" s="59">
        <f t="shared" si="139"/>
        <v>0.1</v>
      </c>
      <c r="AJ158" s="59">
        <f t="shared" si="140"/>
        <v>0</v>
      </c>
      <c r="AK158" s="59">
        <f t="shared" si="141"/>
        <v>0</v>
      </c>
      <c r="AL158" s="59">
        <f t="shared" si="142"/>
        <v>0</v>
      </c>
      <c r="AM158" s="59">
        <f t="shared" si="143"/>
        <v>1.7</v>
      </c>
      <c r="AN158" s="59">
        <f t="shared" si="144"/>
        <v>10</v>
      </c>
      <c r="AO158" s="61">
        <f t="shared" si="145"/>
        <v>1.5</v>
      </c>
      <c r="AP158" s="193">
        <f t="shared" si="146"/>
        <v>7.5</v>
      </c>
      <c r="AQ158" s="193">
        <f t="shared" si="147"/>
        <v>8.1</v>
      </c>
      <c r="AR158" s="61">
        <f t="shared" si="148"/>
        <v>1</v>
      </c>
      <c r="AS158" s="59">
        <f t="shared" si="149"/>
        <v>10</v>
      </c>
      <c r="AT158" s="59">
        <f>IF('Indicator Data'!L161="No data","x",IF('Indicator Data'!BE161&lt;1000,"x",ROUND((IF('Indicator Data'!L161&gt;AT$194,10,IF('Indicator Data'!L161&lt;AT$195,0,10-(AT$194-'Indicator Data'!L161)/(AT$194-AT$195)*10))),1)))</f>
        <v>10</v>
      </c>
      <c r="AU158" s="61">
        <f t="shared" si="150"/>
        <v>10</v>
      </c>
      <c r="AV158" s="62">
        <f t="shared" si="151"/>
        <v>7</v>
      </c>
      <c r="AW158" s="59">
        <f>ROUND(IF('Indicator Data'!M161=0,0,IF('Indicator Data'!M161&gt;AW$194,10,IF('Indicator Data'!M161&lt;AW$195,0,10-(AW$194-'Indicator Data'!M161)/(AW$194-AW$195)*10))),1)</f>
        <v>10</v>
      </c>
      <c r="AX158" s="59">
        <f>ROUND(IF('Indicator Data'!N161=0,0,IF(LOG('Indicator Data'!N161)&gt;LOG(AX$194),10,IF(LOG('Indicator Data'!N161)&lt;LOG(AX$195),0,10-(LOG(AX$194)-LOG('Indicator Data'!N161))/(LOG(AX$194)-LOG(AX$195))*10))),1)</f>
        <v>10</v>
      </c>
      <c r="AY158" s="61">
        <f t="shared" si="152"/>
        <v>10</v>
      </c>
      <c r="AZ158" s="59">
        <f>'Indicator Data'!O161</f>
        <v>5</v>
      </c>
      <c r="BA158" s="59">
        <f>'Indicator Data'!P161</f>
        <v>0</v>
      </c>
      <c r="BB158" s="61">
        <f t="shared" si="153"/>
        <v>10</v>
      </c>
      <c r="BC158" s="62">
        <f t="shared" si="154"/>
        <v>10</v>
      </c>
      <c r="BD158" s="62">
        <v>5.8</v>
      </c>
      <c r="BE158" s="16"/>
      <c r="BF158" s="108"/>
      <c r="BG158" s="4"/>
    </row>
    <row r="159" spans="1:59" x14ac:dyDescent="0.25">
      <c r="A159" s="132" t="s">
        <v>296</v>
      </c>
      <c r="B159" s="63" t="s">
        <v>295</v>
      </c>
      <c r="C159" s="59">
        <f>ROUND(IF('Indicator Data'!C162=0,0.1,IF(LOG('Indicator Data'!C162)&gt;C$194,10,IF(LOG('Indicator Data'!C162)&lt;C$195,0,10-(C$194-LOG('Indicator Data'!C162))/(C$194-C$195)*10))),1)</f>
        <v>1.7</v>
      </c>
      <c r="D159" s="59">
        <f>ROUND(IF('Indicator Data'!D162=0,0.1,IF(LOG('Indicator Data'!D162)&gt;D$194,10,IF(LOG('Indicator Data'!D162)&lt;D$195,0,10-(D$194-LOG('Indicator Data'!D162))/(D$194-D$195)*10))),1)</f>
        <v>0.1</v>
      </c>
      <c r="E159" s="59">
        <f t="shared" si="124"/>
        <v>0.9</v>
      </c>
      <c r="F159" s="59">
        <f>ROUND(IF('Indicator Data'!E162="No data",0.1,IF('Indicator Data'!E162=0,0,IF(LOG('Indicator Data'!E162)&gt;F$194,10,IF(LOG('Indicator Data'!E162)&lt;F$195,0,10-(F$194-LOG('Indicator Data'!E162))/(F$194-F$195)*10)))),1)</f>
        <v>7.4</v>
      </c>
      <c r="G159" s="59">
        <f>ROUND(IF('Indicator Data'!F162=0,0,IF(LOG('Indicator Data'!F162)&gt;G$194,10,IF(LOG('Indicator Data'!F162)&lt;G$195,0,10-(G$194-LOG('Indicator Data'!F162))/(G$194-G$195)*10))),1)</f>
        <v>5.3</v>
      </c>
      <c r="H159" s="59">
        <f>ROUND(IF('Indicator Data'!G162=0,0,IF(LOG('Indicator Data'!G162)&gt;H$194,10,IF(LOG('Indicator Data'!G162)&lt;H$195,0,10-(H$194-LOG('Indicator Data'!G162))/(H$194-H$195)*10))),1)</f>
        <v>2.9</v>
      </c>
      <c r="I159" s="59">
        <f>ROUND(IF('Indicator Data'!H162=0,0,IF(LOG('Indicator Data'!H162)&gt;I$194,10,IF(LOG('Indicator Data'!H162)&lt;I$195,0,10-(I$194-LOG('Indicator Data'!H162))/(I$194-I$195)*10))),1)</f>
        <v>0</v>
      </c>
      <c r="J159" s="59">
        <f t="shared" si="125"/>
        <v>1.6</v>
      </c>
      <c r="K159" s="59">
        <f>ROUND(IF('Indicator Data'!I162=0,0,IF(LOG('Indicator Data'!I162)&gt;K$194,10,IF(LOG('Indicator Data'!I162)&lt;K$195,0,10-(K$194-LOG('Indicator Data'!I162))/(K$194-K$195)*10))),1)</f>
        <v>0</v>
      </c>
      <c r="L159" s="59">
        <f t="shared" si="126"/>
        <v>0.8</v>
      </c>
      <c r="M159" s="59">
        <f>ROUND(IF('Indicator Data'!J162=0,0,IF(LOG('Indicator Data'!J162)&gt;M$194,10,IF(LOG('Indicator Data'!J162)&lt;M$195,0,10-(M$194-LOG('Indicator Data'!J162))/(M$194-M$195)*10))),1)</f>
        <v>10</v>
      </c>
      <c r="N159" s="60">
        <f>'Indicator Data'!C162/'Indicator Data'!$BD162</f>
        <v>8.9889945655411828E-7</v>
      </c>
      <c r="O159" s="60">
        <f>'Indicator Data'!D162/'Indicator Data'!$BD162</f>
        <v>0</v>
      </c>
      <c r="P159" s="60">
        <f>IF(F159=0.1,0,'Indicator Data'!E162/'Indicator Data'!$BD162)</f>
        <v>1.7398567739768261E-3</v>
      </c>
      <c r="Q159" s="60">
        <f>'Indicator Data'!F162/'Indicator Data'!$BD162</f>
        <v>2.9010397390818406E-7</v>
      </c>
      <c r="R159" s="60">
        <f>'Indicator Data'!G162/'Indicator Data'!$BD162</f>
        <v>2.5779720118684686E-5</v>
      </c>
      <c r="S159" s="60">
        <f>'Indicator Data'!H162/'Indicator Data'!$BD162</f>
        <v>0</v>
      </c>
      <c r="T159" s="60">
        <f>'Indicator Data'!I162/'Indicator Data'!$BD162</f>
        <v>0</v>
      </c>
      <c r="U159" s="60">
        <f>'Indicator Data'!J162/'Indicator Data'!$BD162</f>
        <v>1.13097990879174E-2</v>
      </c>
      <c r="V159" s="59">
        <f t="shared" si="127"/>
        <v>0</v>
      </c>
      <c r="W159" s="59">
        <f t="shared" si="128"/>
        <v>0</v>
      </c>
      <c r="X159" s="59">
        <f t="shared" si="129"/>
        <v>0</v>
      </c>
      <c r="Y159" s="59">
        <f t="shared" si="130"/>
        <v>1.2</v>
      </c>
      <c r="Z159" s="59">
        <f t="shared" si="131"/>
        <v>4.4000000000000004</v>
      </c>
      <c r="AA159" s="59">
        <f t="shared" si="132"/>
        <v>0</v>
      </c>
      <c r="AB159" s="59">
        <f t="shared" si="133"/>
        <v>0</v>
      </c>
      <c r="AC159" s="59">
        <f t="shared" si="134"/>
        <v>0</v>
      </c>
      <c r="AD159" s="59">
        <f t="shared" si="135"/>
        <v>0</v>
      </c>
      <c r="AE159" s="59">
        <f t="shared" si="136"/>
        <v>0</v>
      </c>
      <c r="AF159" s="59">
        <f t="shared" si="137"/>
        <v>3.8</v>
      </c>
      <c r="AG159" s="59">
        <f>ROUND(IF('Indicator Data'!K162=0,0,IF('Indicator Data'!K162&gt;AG$194,10,IF('Indicator Data'!K162&lt;AG$195,0,10-(AG$194-'Indicator Data'!K162)/(AG$194-AG$195)*10))),1)</f>
        <v>6.1</v>
      </c>
      <c r="AH159" s="59">
        <f t="shared" si="138"/>
        <v>0.9</v>
      </c>
      <c r="AI159" s="59">
        <f t="shared" si="139"/>
        <v>0.1</v>
      </c>
      <c r="AJ159" s="59">
        <f t="shared" si="140"/>
        <v>1.5</v>
      </c>
      <c r="AK159" s="59">
        <f t="shared" si="141"/>
        <v>0</v>
      </c>
      <c r="AL159" s="59">
        <f t="shared" si="142"/>
        <v>0.8</v>
      </c>
      <c r="AM159" s="59">
        <f t="shared" si="143"/>
        <v>0</v>
      </c>
      <c r="AN159" s="59">
        <f t="shared" si="144"/>
        <v>8.3000000000000007</v>
      </c>
      <c r="AO159" s="61">
        <f t="shared" si="145"/>
        <v>0.5</v>
      </c>
      <c r="AP159" s="193">
        <f t="shared" si="146"/>
        <v>5</v>
      </c>
      <c r="AQ159" s="193">
        <f t="shared" si="147"/>
        <v>4.9000000000000004</v>
      </c>
      <c r="AR159" s="61">
        <f t="shared" si="148"/>
        <v>0.4</v>
      </c>
      <c r="AS159" s="59">
        <f t="shared" si="149"/>
        <v>7.2</v>
      </c>
      <c r="AT159" s="59">
        <f>IF('Indicator Data'!L162="No data","x",IF('Indicator Data'!BE162&lt;1000,"x",ROUND((IF('Indicator Data'!L162&gt;AT$194,10,IF('Indicator Data'!L162&lt;AT$195,0,10-(AT$194-'Indicator Data'!L162)/(AT$194-AT$195)*10))),1)))</f>
        <v>10</v>
      </c>
      <c r="AU159" s="61">
        <f t="shared" si="150"/>
        <v>8.6</v>
      </c>
      <c r="AV159" s="62">
        <f t="shared" si="151"/>
        <v>4.7</v>
      </c>
      <c r="AW159" s="59">
        <f>ROUND(IF('Indicator Data'!M162=0,0,IF('Indicator Data'!M162&gt;AW$194,10,IF('Indicator Data'!M162&lt;AW$195,0,10-(AW$194-'Indicator Data'!M162)/(AW$194-AW$195)*10))),1)</f>
        <v>7.2</v>
      </c>
      <c r="AX159" s="59">
        <f>ROUND(IF('Indicator Data'!N162=0,0,IF(LOG('Indicator Data'!N162)&gt;LOG(AX$194),10,IF(LOG('Indicator Data'!N162)&lt;LOG(AX$195),0,10-(LOG(AX$194)-LOG('Indicator Data'!N162))/(LOG(AX$194)-LOG(AX$195))*10))),1)</f>
        <v>7.9</v>
      </c>
      <c r="AY159" s="61">
        <f t="shared" si="152"/>
        <v>7.6</v>
      </c>
      <c r="AZ159" s="59">
        <f>'Indicator Data'!O162</f>
        <v>0</v>
      </c>
      <c r="BA159" s="59">
        <f>'Indicator Data'!P162</f>
        <v>0</v>
      </c>
      <c r="BB159" s="61">
        <f t="shared" si="153"/>
        <v>0</v>
      </c>
      <c r="BC159" s="62">
        <f t="shared" si="154"/>
        <v>5.3</v>
      </c>
      <c r="BD159" s="62">
        <v>4.5999999999999996</v>
      </c>
      <c r="BE159" s="16"/>
      <c r="BF159" s="108"/>
      <c r="BG159" s="4"/>
    </row>
    <row r="160" spans="1:59" x14ac:dyDescent="0.25">
      <c r="A160" s="132" t="s">
        <v>299</v>
      </c>
      <c r="B160" s="63" t="s">
        <v>298</v>
      </c>
      <c r="C160" s="59">
        <f>ROUND(IF('Indicator Data'!C163=0,0.1,IF(LOG('Indicator Data'!C163)&gt;C$194,10,IF(LOG('Indicator Data'!C163)&lt;C$195,0,10-(C$194-LOG('Indicator Data'!C163))/(C$194-C$195)*10))),1)</f>
        <v>6.9</v>
      </c>
      <c r="D160" s="59">
        <f>ROUND(IF('Indicator Data'!D163=0,0.1,IF(LOG('Indicator Data'!D163)&gt;D$194,10,IF(LOG('Indicator Data'!D163)&lt;D$195,0,10-(D$194-LOG('Indicator Data'!D163))/(D$194-D$195)*10))),1)</f>
        <v>0.1</v>
      </c>
      <c r="E160" s="59">
        <f t="shared" si="124"/>
        <v>4.3</v>
      </c>
      <c r="F160" s="59">
        <f>ROUND(IF('Indicator Data'!E163="No data",0.1,IF('Indicator Data'!E163=0,0,IF(LOG('Indicator Data'!E163)&gt;F$194,10,IF(LOG('Indicator Data'!E163)&lt;F$195,0,10-(F$194-LOG('Indicator Data'!E163))/(F$194-F$195)*10)))),1)</f>
        <v>7.7</v>
      </c>
      <c r="G160" s="59">
        <f>ROUND(IF('Indicator Data'!F163=0,0,IF(LOG('Indicator Data'!F163)&gt;G$194,10,IF(LOG('Indicator Data'!F163)&lt;G$195,0,10-(G$194-LOG('Indicator Data'!F163))/(G$194-G$195)*10))),1)</f>
        <v>0</v>
      </c>
      <c r="H160" s="59">
        <f>ROUND(IF('Indicator Data'!G163=0,0,IF(LOG('Indicator Data'!G163)&gt;H$194,10,IF(LOG('Indicator Data'!G163)&lt;H$195,0,10-(H$194-LOG('Indicator Data'!G163))/(H$194-H$195)*10))),1)</f>
        <v>0</v>
      </c>
      <c r="I160" s="59">
        <f>ROUND(IF('Indicator Data'!H163=0,0,IF(LOG('Indicator Data'!H163)&gt;I$194,10,IF(LOG('Indicator Data'!H163)&lt;I$195,0,10-(I$194-LOG('Indicator Data'!H163))/(I$194-I$195)*10))),1)</f>
        <v>0</v>
      </c>
      <c r="J160" s="59">
        <f t="shared" si="125"/>
        <v>0</v>
      </c>
      <c r="K160" s="59">
        <f>ROUND(IF('Indicator Data'!I163=0,0,IF(LOG('Indicator Data'!I163)&gt;K$194,10,IF(LOG('Indicator Data'!I163)&lt;K$195,0,10-(K$194-LOG('Indicator Data'!I163))/(K$194-K$195)*10))),1)</f>
        <v>0</v>
      </c>
      <c r="L160" s="59">
        <f t="shared" si="126"/>
        <v>0</v>
      </c>
      <c r="M160" s="59">
        <f>ROUND(IF('Indicator Data'!J163=0,0,IF(LOG('Indicator Data'!J163)&gt;M$194,10,IF(LOG('Indicator Data'!J163)&lt;M$195,0,10-(M$194-LOG('Indicator Data'!J163))/(M$194-M$195)*10))),1)</f>
        <v>10</v>
      </c>
      <c r="N160" s="60">
        <f>'Indicator Data'!C163/'Indicator Data'!$BD163</f>
        <v>4.758439076406678E-4</v>
      </c>
      <c r="O160" s="60">
        <f>'Indicator Data'!D163/'Indicator Data'!$BD163</f>
        <v>0</v>
      </c>
      <c r="P160" s="60">
        <f>IF(F160=0.1,0,'Indicator Data'!E163/'Indicator Data'!$BD163)</f>
        <v>9.9521136286805627E-3</v>
      </c>
      <c r="Q160" s="60">
        <f>'Indicator Data'!F163/'Indicator Data'!$BD163</f>
        <v>0</v>
      </c>
      <c r="R160" s="60">
        <f>'Indicator Data'!G163/'Indicator Data'!$BD163</f>
        <v>0</v>
      </c>
      <c r="S160" s="60">
        <f>'Indicator Data'!H163/'Indicator Data'!$BD163</f>
        <v>0</v>
      </c>
      <c r="T160" s="60">
        <f>'Indicator Data'!I163/'Indicator Data'!$BD163</f>
        <v>0</v>
      </c>
      <c r="U160" s="60">
        <f>'Indicator Data'!J163/'Indicator Data'!$BD163</f>
        <v>2.0166473462158243E-2</v>
      </c>
      <c r="V160" s="59">
        <f t="shared" si="127"/>
        <v>2.4</v>
      </c>
      <c r="W160" s="59">
        <f t="shared" si="128"/>
        <v>0</v>
      </c>
      <c r="X160" s="59">
        <f t="shared" si="129"/>
        <v>1.3</v>
      </c>
      <c r="Y160" s="59">
        <f t="shared" si="130"/>
        <v>6.6</v>
      </c>
      <c r="Z160" s="59">
        <f t="shared" si="131"/>
        <v>0</v>
      </c>
      <c r="AA160" s="59">
        <f t="shared" si="132"/>
        <v>0</v>
      </c>
      <c r="AB160" s="59">
        <f t="shared" si="133"/>
        <v>0</v>
      </c>
      <c r="AC160" s="59">
        <f t="shared" si="134"/>
        <v>0</v>
      </c>
      <c r="AD160" s="59">
        <f t="shared" si="135"/>
        <v>0</v>
      </c>
      <c r="AE160" s="59">
        <f t="shared" si="136"/>
        <v>0</v>
      </c>
      <c r="AF160" s="59">
        <f t="shared" si="137"/>
        <v>6.7</v>
      </c>
      <c r="AG160" s="59">
        <f>ROUND(IF('Indicator Data'!K163=0,0,IF('Indicator Data'!K163&gt;AG$194,10,IF('Indicator Data'!K163&lt;AG$195,0,10-(AG$194-'Indicator Data'!K163)/(AG$194-AG$195)*10))),1)</f>
        <v>2</v>
      </c>
      <c r="AH160" s="59">
        <f t="shared" si="138"/>
        <v>4.7</v>
      </c>
      <c r="AI160" s="59">
        <f t="shared" si="139"/>
        <v>0.1</v>
      </c>
      <c r="AJ160" s="59">
        <f t="shared" si="140"/>
        <v>0</v>
      </c>
      <c r="AK160" s="59">
        <f t="shared" si="141"/>
        <v>0</v>
      </c>
      <c r="AL160" s="59">
        <f t="shared" si="142"/>
        <v>0</v>
      </c>
      <c r="AM160" s="59">
        <f t="shared" si="143"/>
        <v>0</v>
      </c>
      <c r="AN160" s="59">
        <f t="shared" si="144"/>
        <v>8.9</v>
      </c>
      <c r="AO160" s="61">
        <f t="shared" si="145"/>
        <v>2.9</v>
      </c>
      <c r="AP160" s="193">
        <f t="shared" si="146"/>
        <v>7.2</v>
      </c>
      <c r="AQ160" s="193">
        <f t="shared" si="147"/>
        <v>0</v>
      </c>
      <c r="AR160" s="61">
        <f t="shared" si="148"/>
        <v>0</v>
      </c>
      <c r="AS160" s="59">
        <f t="shared" si="149"/>
        <v>5.5</v>
      </c>
      <c r="AT160" s="59">
        <f>IF('Indicator Data'!L163="No data","x",IF('Indicator Data'!BE163&lt;1000,"x",ROUND((IF('Indicator Data'!L163&gt;AT$194,10,IF('Indicator Data'!L163&lt;AT$195,0,10-(AT$194-'Indicator Data'!L163)/(AT$194-AT$195)*10))),1)))</f>
        <v>2</v>
      </c>
      <c r="AU160" s="61">
        <f t="shared" si="150"/>
        <v>3.8</v>
      </c>
      <c r="AV160" s="62">
        <f t="shared" si="151"/>
        <v>3.3</v>
      </c>
      <c r="AW160" s="59">
        <f>ROUND(IF('Indicator Data'!M163=0,0,IF('Indicator Data'!M163&gt;AW$194,10,IF('Indicator Data'!M163&lt;AW$195,0,10-(AW$194-'Indicator Data'!M163)/(AW$194-AW$195)*10))),1)</f>
        <v>10</v>
      </c>
      <c r="AX160" s="59">
        <f>ROUND(IF('Indicator Data'!N163=0,0,IF(LOG('Indicator Data'!N163)&gt;LOG(AX$194),10,IF(LOG('Indicator Data'!N163)&lt;LOG(AX$195),0,10-(LOG(AX$194)-LOG('Indicator Data'!N163))/(LOG(AX$194)-LOG(AX$195))*10))),1)</f>
        <v>10</v>
      </c>
      <c r="AY160" s="61">
        <f t="shared" si="152"/>
        <v>10</v>
      </c>
      <c r="AZ160" s="59">
        <f>'Indicator Data'!O163</f>
        <v>5</v>
      </c>
      <c r="BA160" s="59">
        <f>'Indicator Data'!P163</f>
        <v>5</v>
      </c>
      <c r="BB160" s="61">
        <f t="shared" si="153"/>
        <v>10</v>
      </c>
      <c r="BC160" s="62">
        <f t="shared" si="154"/>
        <v>10</v>
      </c>
      <c r="BD160" s="62">
        <v>6.6</v>
      </c>
      <c r="BE160" s="16"/>
      <c r="BF160" s="108"/>
      <c r="BG160" s="4"/>
    </row>
    <row r="161" spans="1:59" x14ac:dyDescent="0.25">
      <c r="A161" s="132" t="s">
        <v>301</v>
      </c>
      <c r="B161" s="63" t="s">
        <v>300</v>
      </c>
      <c r="C161" s="59">
        <f>ROUND(IF('Indicator Data'!C164=0,0.1,IF(LOG('Indicator Data'!C164)&gt;C$194,10,IF(LOG('Indicator Data'!C164)&lt;C$195,0,10-(C$194-LOG('Indicator Data'!C164))/(C$194-C$195)*10))),1)</f>
        <v>8.8000000000000007</v>
      </c>
      <c r="D161" s="59">
        <f>ROUND(IF('Indicator Data'!D164=0,0.1,IF(LOG('Indicator Data'!D164)&gt;D$194,10,IF(LOG('Indicator Data'!D164)&lt;D$195,0,10-(D$194-LOG('Indicator Data'!D164))/(D$194-D$195)*10))),1)</f>
        <v>0.1</v>
      </c>
      <c r="E161" s="59">
        <f t="shared" si="124"/>
        <v>6.1</v>
      </c>
      <c r="F161" s="59">
        <f>ROUND(IF('Indicator Data'!E164="No data",0.1,IF('Indicator Data'!E164=0,0,IF(LOG('Indicator Data'!E164)&gt;F$194,10,IF(LOG('Indicator Data'!E164)&lt;F$195,0,10-(F$194-LOG('Indicator Data'!E164))/(F$194-F$195)*10)))),1)</f>
        <v>7.7</v>
      </c>
      <c r="G161" s="59">
        <f>ROUND(IF('Indicator Data'!F164=0,0,IF(LOG('Indicator Data'!F164)&gt;G$194,10,IF(LOG('Indicator Data'!F164)&lt;G$195,0,10-(G$194-LOG('Indicator Data'!F164))/(G$194-G$195)*10))),1)</f>
        <v>7.1</v>
      </c>
      <c r="H161" s="59">
        <f>ROUND(IF('Indicator Data'!G164=0,0,IF(LOG('Indicator Data'!G164)&gt;H$194,10,IF(LOG('Indicator Data'!G164)&lt;H$195,0,10-(H$194-LOG('Indicator Data'!G164))/(H$194-H$195)*10))),1)</f>
        <v>0</v>
      </c>
      <c r="I161" s="59">
        <f>ROUND(IF('Indicator Data'!H164=0,0,IF(LOG('Indicator Data'!H164)&gt;I$194,10,IF(LOG('Indicator Data'!H164)&lt;I$195,0,10-(I$194-LOG('Indicator Data'!H164))/(I$194-I$195)*10))),1)</f>
        <v>0</v>
      </c>
      <c r="J161" s="59">
        <f t="shared" si="125"/>
        <v>0</v>
      </c>
      <c r="K161" s="59">
        <f>ROUND(IF('Indicator Data'!I164=0,0,IF(LOG('Indicator Data'!I164)&gt;K$194,10,IF(LOG('Indicator Data'!I164)&lt;K$195,0,10-(K$194-LOG('Indicator Data'!I164))/(K$194-K$195)*10))),1)</f>
        <v>0</v>
      </c>
      <c r="L161" s="59">
        <f t="shared" si="126"/>
        <v>0</v>
      </c>
      <c r="M161" s="59">
        <f>ROUND(IF('Indicator Data'!J164=0,0,IF(LOG('Indicator Data'!J164)&gt;M$194,10,IF(LOG('Indicator Data'!J164)&lt;M$195,0,10-(M$194-LOG('Indicator Data'!J164))/(M$194-M$195)*10))),1)</f>
        <v>10</v>
      </c>
      <c r="N161" s="60">
        <f>'Indicator Data'!C164/'Indicator Data'!$BD164</f>
        <v>7.0885714365630671E-4</v>
      </c>
      <c r="O161" s="60">
        <f>'Indicator Data'!D164/'Indicator Data'!$BD164</f>
        <v>0</v>
      </c>
      <c r="P161" s="60">
        <f>IF(F161=0.1,0,'Indicator Data'!E164/'Indicator Data'!$BD164)</f>
        <v>2.5874724816022476E-3</v>
      </c>
      <c r="Q161" s="60">
        <f>'Indicator Data'!F164/'Indicator Data'!$BD164</f>
        <v>4.1738895267770861E-6</v>
      </c>
      <c r="R161" s="60">
        <f>'Indicator Data'!G164/'Indicator Data'!$BD164</f>
        <v>0</v>
      </c>
      <c r="S161" s="60">
        <f>'Indicator Data'!H164/'Indicator Data'!$BD164</f>
        <v>0</v>
      </c>
      <c r="T161" s="60">
        <f>'Indicator Data'!I164/'Indicator Data'!$BD164</f>
        <v>0</v>
      </c>
      <c r="U161" s="60">
        <f>'Indicator Data'!J164/'Indicator Data'!$BD164</f>
        <v>3.9731120801417561E-3</v>
      </c>
      <c r="V161" s="59">
        <f t="shared" si="127"/>
        <v>3.5</v>
      </c>
      <c r="W161" s="59">
        <f t="shared" si="128"/>
        <v>0</v>
      </c>
      <c r="X161" s="59">
        <f t="shared" si="129"/>
        <v>1.9</v>
      </c>
      <c r="Y161" s="59">
        <f t="shared" si="130"/>
        <v>1.7</v>
      </c>
      <c r="Z161" s="59">
        <f t="shared" si="131"/>
        <v>6.9</v>
      </c>
      <c r="AA161" s="59">
        <f t="shared" si="132"/>
        <v>0</v>
      </c>
      <c r="AB161" s="59">
        <f t="shared" si="133"/>
        <v>0</v>
      </c>
      <c r="AC161" s="59">
        <f t="shared" si="134"/>
        <v>0</v>
      </c>
      <c r="AD161" s="59">
        <f t="shared" si="135"/>
        <v>0</v>
      </c>
      <c r="AE161" s="59">
        <f t="shared" si="136"/>
        <v>0</v>
      </c>
      <c r="AF161" s="59">
        <f t="shared" si="137"/>
        <v>1.3</v>
      </c>
      <c r="AG161" s="59">
        <f>ROUND(IF('Indicator Data'!K164=0,0,IF('Indicator Data'!K164&gt;AG$194,10,IF('Indicator Data'!K164&lt;AG$195,0,10-(AG$194-'Indicator Data'!K164)/(AG$194-AG$195)*10))),1)</f>
        <v>2</v>
      </c>
      <c r="AH161" s="59">
        <f t="shared" si="138"/>
        <v>6.2</v>
      </c>
      <c r="AI161" s="59">
        <f t="shared" si="139"/>
        <v>0.1</v>
      </c>
      <c r="AJ161" s="59">
        <f t="shared" si="140"/>
        <v>0</v>
      </c>
      <c r="AK161" s="59">
        <f t="shared" si="141"/>
        <v>0</v>
      </c>
      <c r="AL161" s="59">
        <f t="shared" si="142"/>
        <v>0</v>
      </c>
      <c r="AM161" s="59">
        <f t="shared" si="143"/>
        <v>0</v>
      </c>
      <c r="AN161" s="59">
        <f t="shared" si="144"/>
        <v>7.8</v>
      </c>
      <c r="AO161" s="61">
        <f t="shared" si="145"/>
        <v>4.3</v>
      </c>
      <c r="AP161" s="193">
        <f t="shared" si="146"/>
        <v>5.4</v>
      </c>
      <c r="AQ161" s="193">
        <f t="shared" si="147"/>
        <v>7</v>
      </c>
      <c r="AR161" s="61">
        <f t="shared" si="148"/>
        <v>0</v>
      </c>
      <c r="AS161" s="59">
        <f t="shared" si="149"/>
        <v>4.9000000000000004</v>
      </c>
      <c r="AT161" s="59">
        <f>IF('Indicator Data'!L164="No data","x",IF('Indicator Data'!BE164&lt;1000,"x",ROUND((IF('Indicator Data'!L164&gt;AT$194,10,IF('Indicator Data'!L164&lt;AT$195,0,10-(AT$194-'Indicator Data'!L164)/(AT$194-AT$195)*10))),1)))</f>
        <v>4</v>
      </c>
      <c r="AU161" s="61">
        <f t="shared" si="150"/>
        <v>4.5</v>
      </c>
      <c r="AV161" s="62">
        <f t="shared" si="151"/>
        <v>4.5999999999999996</v>
      </c>
      <c r="AW161" s="59">
        <f>ROUND(IF('Indicator Data'!M164=0,0,IF('Indicator Data'!M164&gt;AW$194,10,IF('Indicator Data'!M164&lt;AW$195,0,10-(AW$194-'Indicator Data'!M164)/(AW$194-AW$195)*10))),1)</f>
        <v>0.4</v>
      </c>
      <c r="AX161" s="59">
        <f>ROUND(IF('Indicator Data'!N164=0,0,IF(LOG('Indicator Data'!N164)&gt;LOG(AX$194),10,IF(LOG('Indicator Data'!N164)&lt;LOG(AX$195),0,10-(LOG(AX$194)-LOG('Indicator Data'!N164))/(LOG(AX$194)-LOG(AX$195))*10))),1)</f>
        <v>4.5999999999999996</v>
      </c>
      <c r="AY161" s="61">
        <f t="shared" si="152"/>
        <v>2.8</v>
      </c>
      <c r="AZ161" s="59">
        <f>'Indicator Data'!O164</f>
        <v>0</v>
      </c>
      <c r="BA161" s="59">
        <f>'Indicator Data'!P164</f>
        <v>0</v>
      </c>
      <c r="BB161" s="61">
        <f t="shared" si="153"/>
        <v>0</v>
      </c>
      <c r="BC161" s="62">
        <f t="shared" si="154"/>
        <v>2</v>
      </c>
      <c r="BD161" s="62">
        <v>3.1</v>
      </c>
      <c r="BE161" s="16"/>
      <c r="BF161" s="108"/>
      <c r="BG161" s="4"/>
    </row>
    <row r="162" spans="1:59" x14ac:dyDescent="0.25">
      <c r="A162" s="132" t="s">
        <v>303</v>
      </c>
      <c r="B162" s="63" t="s">
        <v>302</v>
      </c>
      <c r="C162" s="59">
        <f>ROUND(IF('Indicator Data'!C165=0,0.1,IF(LOG('Indicator Data'!C165)&gt;C$194,10,IF(LOG('Indicator Data'!C165)&lt;C$195,0,10-(C$194-LOG('Indicator Data'!C165))/(C$194-C$195)*10))),1)</f>
        <v>0.1</v>
      </c>
      <c r="D162" s="59">
        <f>ROUND(IF('Indicator Data'!D165=0,0.1,IF(LOG('Indicator Data'!D165)&gt;D$194,10,IF(LOG('Indicator Data'!D165)&lt;D$195,0,10-(D$194-LOG('Indicator Data'!D165))/(D$194-D$195)*10))),1)</f>
        <v>0.1</v>
      </c>
      <c r="E162" s="59">
        <f t="shared" si="124"/>
        <v>0.1</v>
      </c>
      <c r="F162" s="59">
        <f>ROUND(IF('Indicator Data'!E165="No data",0.1,IF('Indicator Data'!E165=0,0,IF(LOG('Indicator Data'!E165)&gt;F$194,10,IF(LOG('Indicator Data'!E165)&lt;F$195,0,10-(F$194-LOG('Indicator Data'!E165))/(F$194-F$195)*10)))),1)</f>
        <v>7.7</v>
      </c>
      <c r="G162" s="59">
        <f>ROUND(IF('Indicator Data'!F165=0,0,IF(LOG('Indicator Data'!F165)&gt;G$194,10,IF(LOG('Indicator Data'!F165)&lt;G$195,0,10-(G$194-LOG('Indicator Data'!F165))/(G$194-G$195)*10))),1)</f>
        <v>8</v>
      </c>
      <c r="H162" s="59">
        <f>ROUND(IF('Indicator Data'!G165=0,0,IF(LOG('Indicator Data'!G165)&gt;H$194,10,IF(LOG('Indicator Data'!G165)&lt;H$195,0,10-(H$194-LOG('Indicator Data'!G165))/(H$194-H$195)*10))),1)</f>
        <v>6.5</v>
      </c>
      <c r="I162" s="59">
        <f>ROUND(IF('Indicator Data'!H165=0,0,IF(LOG('Indicator Data'!H165)&gt;I$194,10,IF(LOG('Indicator Data'!H165)&lt;I$195,0,10-(I$194-LOG('Indicator Data'!H165))/(I$194-I$195)*10))),1)</f>
        <v>0</v>
      </c>
      <c r="J162" s="59">
        <f t="shared" si="125"/>
        <v>4</v>
      </c>
      <c r="K162" s="59">
        <f>ROUND(IF('Indicator Data'!I165=0,0,IF(LOG('Indicator Data'!I165)&gt;K$194,10,IF(LOG('Indicator Data'!I165)&lt;K$195,0,10-(K$194-LOG('Indicator Data'!I165))/(K$194-K$195)*10))),1)</f>
        <v>6.9</v>
      </c>
      <c r="L162" s="59">
        <f t="shared" si="126"/>
        <v>5.6</v>
      </c>
      <c r="M162" s="59">
        <f>ROUND(IF('Indicator Data'!J165=0,0,IF(LOG('Indicator Data'!J165)&gt;M$194,10,IF(LOG('Indicator Data'!J165)&lt;M$195,0,10-(M$194-LOG('Indicator Data'!J165))/(M$194-M$195)*10))),1)</f>
        <v>10</v>
      </c>
      <c r="N162" s="60">
        <f>'Indicator Data'!C165/'Indicator Data'!$BD165</f>
        <v>0</v>
      </c>
      <c r="O162" s="60">
        <f>'Indicator Data'!D165/'Indicator Data'!$BD165</f>
        <v>0</v>
      </c>
      <c r="P162" s="60">
        <f>IF(F162=0.1,0,'Indicator Data'!E165/'Indicator Data'!$BD165)</f>
        <v>5.7235629469630164E-3</v>
      </c>
      <c r="Q162" s="60">
        <f>'Indicator Data'!F165/'Indicator Data'!$BD165</f>
        <v>3.1308454055079301E-5</v>
      </c>
      <c r="R162" s="60">
        <f>'Indicator Data'!G165/'Indicator Data'!$BD165</f>
        <v>1.850537549569573E-3</v>
      </c>
      <c r="S162" s="60">
        <f>'Indicator Data'!H165/'Indicator Data'!$BD165</f>
        <v>0</v>
      </c>
      <c r="T162" s="60">
        <f>'Indicator Data'!I165/'Indicator Data'!$BD165</f>
        <v>1.3340806674887391E-3</v>
      </c>
      <c r="U162" s="60">
        <f>'Indicator Data'!J165/'Indicator Data'!$BD165</f>
        <v>1.2140054440233243E-2</v>
      </c>
      <c r="V162" s="59">
        <f t="shared" si="127"/>
        <v>0</v>
      </c>
      <c r="W162" s="59">
        <f t="shared" si="128"/>
        <v>0</v>
      </c>
      <c r="X162" s="59">
        <f t="shared" si="129"/>
        <v>0</v>
      </c>
      <c r="Y162" s="59">
        <f t="shared" si="130"/>
        <v>3.8</v>
      </c>
      <c r="Z162" s="59">
        <f t="shared" si="131"/>
        <v>8.9</v>
      </c>
      <c r="AA162" s="59">
        <f t="shared" si="132"/>
        <v>1</v>
      </c>
      <c r="AB162" s="59">
        <f t="shared" si="133"/>
        <v>0</v>
      </c>
      <c r="AC162" s="59">
        <f t="shared" si="134"/>
        <v>0.5</v>
      </c>
      <c r="AD162" s="59">
        <f t="shared" si="135"/>
        <v>1.3</v>
      </c>
      <c r="AE162" s="59">
        <f t="shared" si="136"/>
        <v>0.9</v>
      </c>
      <c r="AF162" s="59">
        <f t="shared" si="137"/>
        <v>4</v>
      </c>
      <c r="AG162" s="59">
        <f>ROUND(IF('Indicator Data'!K165=0,0,IF('Indicator Data'!K165&gt;AG$194,10,IF('Indicator Data'!K165&lt;AG$195,0,10-(AG$194-'Indicator Data'!K165)/(AG$194-AG$195)*10))),1)</f>
        <v>6.1</v>
      </c>
      <c r="AH162" s="59">
        <f t="shared" si="138"/>
        <v>0.1</v>
      </c>
      <c r="AI162" s="59">
        <f t="shared" si="139"/>
        <v>0.1</v>
      </c>
      <c r="AJ162" s="59">
        <f t="shared" si="140"/>
        <v>3.8</v>
      </c>
      <c r="AK162" s="59">
        <f t="shared" si="141"/>
        <v>0</v>
      </c>
      <c r="AL162" s="59">
        <f t="shared" si="142"/>
        <v>2.1</v>
      </c>
      <c r="AM162" s="59">
        <f t="shared" si="143"/>
        <v>4.0999999999999996</v>
      </c>
      <c r="AN162" s="59">
        <f t="shared" si="144"/>
        <v>8.3000000000000007</v>
      </c>
      <c r="AO162" s="61">
        <f t="shared" si="145"/>
        <v>0.1</v>
      </c>
      <c r="AP162" s="193">
        <f t="shared" si="146"/>
        <v>6.1</v>
      </c>
      <c r="AQ162" s="193">
        <f t="shared" si="147"/>
        <v>8.5</v>
      </c>
      <c r="AR162" s="61">
        <f t="shared" si="148"/>
        <v>3.6</v>
      </c>
      <c r="AS162" s="59">
        <f t="shared" si="149"/>
        <v>7.2</v>
      </c>
      <c r="AT162" s="59">
        <f>IF('Indicator Data'!L165="No data","x",IF('Indicator Data'!BE165&lt;1000,"x",ROUND((IF('Indicator Data'!L165&gt;AT$194,10,IF('Indicator Data'!L165&lt;AT$195,0,10-(AT$194-'Indicator Data'!L165)/(AT$194-AT$195)*10))),1)))</f>
        <v>0</v>
      </c>
      <c r="AU162" s="61">
        <f t="shared" si="150"/>
        <v>3.6</v>
      </c>
      <c r="AV162" s="62">
        <f t="shared" si="151"/>
        <v>5.0999999999999996</v>
      </c>
      <c r="AW162" s="59">
        <f>ROUND(IF('Indicator Data'!M165=0,0,IF('Indicator Data'!M165&gt;AW$194,10,IF('Indicator Data'!M165&lt;AW$195,0,10-(AW$194-'Indicator Data'!M165)/(AW$194-AW$195)*10))),1)</f>
        <v>1</v>
      </c>
      <c r="AX162" s="59">
        <f>ROUND(IF('Indicator Data'!N165=0,0,IF(LOG('Indicator Data'!N165)&gt;LOG(AX$194),10,IF(LOG('Indicator Data'!N165)&lt;LOG(AX$195),0,10-(LOG(AX$194)-LOG('Indicator Data'!N165))/(LOG(AX$194)-LOG(AX$195))*10))),1)</f>
        <v>1.8</v>
      </c>
      <c r="AY162" s="61">
        <f t="shared" si="152"/>
        <v>1.4</v>
      </c>
      <c r="AZ162" s="59">
        <f>'Indicator Data'!O165</f>
        <v>0</v>
      </c>
      <c r="BA162" s="59">
        <f>'Indicator Data'!P165</f>
        <v>0</v>
      </c>
      <c r="BB162" s="61">
        <f t="shared" si="153"/>
        <v>0</v>
      </c>
      <c r="BC162" s="62">
        <f t="shared" si="154"/>
        <v>1</v>
      </c>
      <c r="BD162" s="62">
        <v>5</v>
      </c>
      <c r="BE162" s="16"/>
      <c r="BF162" s="108"/>
      <c r="BG162" s="4"/>
    </row>
    <row r="163" spans="1:59" x14ac:dyDescent="0.25">
      <c r="A163" s="132" t="s">
        <v>305</v>
      </c>
      <c r="B163" s="63" t="s">
        <v>304</v>
      </c>
      <c r="C163" s="59">
        <f>ROUND(IF('Indicator Data'!C166=0,0.1,IF(LOG('Indicator Data'!C166)&gt;C$194,10,IF(LOG('Indicator Data'!C166)&lt;C$195,0,10-(C$194-LOG('Indicator Data'!C166))/(C$194-C$195)*10))),1)</f>
        <v>0.1</v>
      </c>
      <c r="D163" s="59">
        <f>ROUND(IF('Indicator Data'!D166=0,0.1,IF(LOG('Indicator Data'!D166)&gt;D$194,10,IF(LOG('Indicator Data'!D166)&lt;D$195,0,10-(D$194-LOG('Indicator Data'!D166))/(D$194-D$195)*10))),1)</f>
        <v>0.1</v>
      </c>
      <c r="E163" s="59">
        <f t="shared" ref="E163:E193" si="155">ROUND((10-GEOMEAN(((10-C163)/10*9+1),((10-D163)/10*9+1)))/9*10,1)</f>
        <v>0.1</v>
      </c>
      <c r="F163" s="59">
        <f>ROUND(IF('Indicator Data'!E166="No data",0.1,IF('Indicator Data'!E166=0,0,IF(LOG('Indicator Data'!E166)&gt;F$194,10,IF(LOG('Indicator Data'!E166)&lt;F$195,0,10-(F$194-LOG('Indicator Data'!E166))/(F$194-F$195)*10)))),1)</f>
        <v>9</v>
      </c>
      <c r="G163" s="59">
        <f>ROUND(IF('Indicator Data'!F166=0,0,IF(LOG('Indicator Data'!F166)&gt;G$194,10,IF(LOG('Indicator Data'!F166)&lt;G$195,0,10-(G$194-LOG('Indicator Data'!F166))/(G$194-G$195)*10))),1)</f>
        <v>0</v>
      </c>
      <c r="H163" s="59">
        <f>ROUND(IF('Indicator Data'!G166=0,0,IF(LOG('Indicator Data'!G166)&gt;H$194,10,IF(LOG('Indicator Data'!G166)&lt;H$195,0,10-(H$194-LOG('Indicator Data'!G166))/(H$194-H$195)*10))),1)</f>
        <v>0</v>
      </c>
      <c r="I163" s="59">
        <f>ROUND(IF('Indicator Data'!H166=0,0,IF(LOG('Indicator Data'!H166)&gt;I$194,10,IF(LOG('Indicator Data'!H166)&lt;I$195,0,10-(I$194-LOG('Indicator Data'!H166))/(I$194-I$195)*10))),1)</f>
        <v>0</v>
      </c>
      <c r="J163" s="59">
        <f t="shared" ref="J163:J193" si="156">ROUND((10-GEOMEAN(((10-H163)/10*9+1),((10-I163)/10*9+1)))/9*10,1)</f>
        <v>0</v>
      </c>
      <c r="K163" s="59">
        <f>ROUND(IF('Indicator Data'!I166=0,0,IF(LOG('Indicator Data'!I166)&gt;K$194,10,IF(LOG('Indicator Data'!I166)&lt;K$195,0,10-(K$194-LOG('Indicator Data'!I166))/(K$194-K$195)*10))),1)</f>
        <v>0</v>
      </c>
      <c r="L163" s="59">
        <f t="shared" ref="L163:L193" si="157">ROUND((10-GEOMEAN(((10-J163)/10*9+1),((10-K163)/10*9+1)))/9*10,1)</f>
        <v>0</v>
      </c>
      <c r="M163" s="59">
        <f>ROUND(IF('Indicator Data'!J166=0,0,IF(LOG('Indicator Data'!J166)&gt;M$194,10,IF(LOG('Indicator Data'!J166)&lt;M$195,0,10-(M$194-LOG('Indicator Data'!J166))/(M$194-M$195)*10))),1)</f>
        <v>10</v>
      </c>
      <c r="N163" s="60">
        <f>'Indicator Data'!C166/'Indicator Data'!$BD166</f>
        <v>0</v>
      </c>
      <c r="O163" s="60">
        <f>'Indicator Data'!D166/'Indicator Data'!$BD166</f>
        <v>0</v>
      </c>
      <c r="P163" s="60">
        <f>IF(F163=0.1,0,'Indicator Data'!E166/'Indicator Data'!$BD166)</f>
        <v>9.5782463049890673E-3</v>
      </c>
      <c r="Q163" s="60">
        <f>'Indicator Data'!F166/'Indicator Data'!$BD166</f>
        <v>0</v>
      </c>
      <c r="R163" s="60">
        <f>'Indicator Data'!G166/'Indicator Data'!$BD166</f>
        <v>0</v>
      </c>
      <c r="S163" s="60">
        <f>'Indicator Data'!H166/'Indicator Data'!$BD166</f>
        <v>0</v>
      </c>
      <c r="T163" s="60">
        <f>'Indicator Data'!I166/'Indicator Data'!$BD166</f>
        <v>0</v>
      </c>
      <c r="U163" s="60">
        <f>'Indicator Data'!J166/'Indicator Data'!$BD166</f>
        <v>1.4188172908326033E-2</v>
      </c>
      <c r="V163" s="59">
        <f t="shared" ref="V163:V193" si="158">ROUND(IF(N163&gt;V$194,10,IF(N163&lt;V$195,0,10-(V$194-N163)/(V$194-V$195)*10)),1)</f>
        <v>0</v>
      </c>
      <c r="W163" s="59">
        <f t="shared" ref="W163:W193" si="159">ROUND(IF(O163&gt;W$194,10,IF(O163&lt;W$195,0,10-(W$194-O163)/(W$194-W$195)*10)),1)</f>
        <v>0</v>
      </c>
      <c r="X163" s="59">
        <f t="shared" ref="X163:X193" si="160">ROUND(((10-GEOMEAN(((10-V163)/10*9+1),((10-W163)/10*9+1)))/9*10),1)</f>
        <v>0</v>
      </c>
      <c r="Y163" s="59">
        <f t="shared" ref="Y163:Y193" si="161">ROUND(IF(P163=0,0.1,IF(P163&gt;Y$194,10,IF(P163&lt;Y$195,0,10-(Y$194-P163)/(Y$194-Y$195)*10))),1)</f>
        <v>6.4</v>
      </c>
      <c r="Z163" s="59">
        <f t="shared" ref="Z163:Z193" si="162">ROUND(IF(Q163=0,0,IF(LOG(Q163)&gt;Z$194,10,IF(LOG(Q163)&lt;=Z$195,0,10-(Z$194-LOG(Q163))/(Z$194-Z$195)*10))),1)</f>
        <v>0</v>
      </c>
      <c r="AA163" s="59">
        <f t="shared" ref="AA163:AA193" si="163">ROUND(IF(R163&gt;AA$194,10,IF(R163&lt;AA$195,0,10-(AA$194-R163)/(AA$194-AA$195)*10)),1)</f>
        <v>0</v>
      </c>
      <c r="AB163" s="59">
        <f t="shared" ref="AB163:AB193" si="164">ROUND(IF(S163&gt;AB$194,10,IF(S163&lt;AB$195,0,10-(AB$194-S163)/(AB$194-AB$195)*10)),1)</f>
        <v>0</v>
      </c>
      <c r="AC163" s="59">
        <f t="shared" ref="AC163:AC193" si="165">ROUND(((10-GEOMEAN(((10-AA163)/10*9+1),((10-AB163)/10*9+1)))/9*10),1)</f>
        <v>0</v>
      </c>
      <c r="AD163" s="59">
        <f t="shared" ref="AD163:AD193" si="166">ROUND(IF(T163=0,0,IF(T163&gt;AD$194,10,IF(T163&lt;=AD$195,0,10-(AD$194-T163)/(AD$194-AD$195)*10))),1)</f>
        <v>0</v>
      </c>
      <c r="AE163" s="59">
        <f t="shared" ref="AE163:AE193" si="167">ROUND((10-GEOMEAN(((10-AC163)/10*9+1),((10-AD163)/10*9+1)))/9*10,1)</f>
        <v>0</v>
      </c>
      <c r="AF163" s="59">
        <f t="shared" ref="AF163:AF193" si="168">ROUND(IF(U163&gt;AF$194,10,IF(U163&lt;AF$195,0,10-(AF$194-U163)/(AF$194-AF$195)*10)),1)</f>
        <v>4.7</v>
      </c>
      <c r="AG163" s="59">
        <f>ROUND(IF('Indicator Data'!K166=0,0,IF('Indicator Data'!K166&gt;AG$194,10,IF('Indicator Data'!K166&lt;AG$195,0,10-(AG$194-'Indicator Data'!K166)/(AG$194-AG$195)*10))),1)</f>
        <v>7.1</v>
      </c>
      <c r="AH163" s="59">
        <f t="shared" ref="AH163:AH193" si="169">ROUND(AVERAGE(C163,V163),1)</f>
        <v>0.1</v>
      </c>
      <c r="AI163" s="59">
        <f t="shared" ref="AI163:AI193" si="170">ROUND(AVERAGE(D163,W163),1)</f>
        <v>0.1</v>
      </c>
      <c r="AJ163" s="59">
        <f t="shared" ref="AJ163:AJ193" si="171">ROUND(AVERAGE(AA163,H163),1)</f>
        <v>0</v>
      </c>
      <c r="AK163" s="59">
        <f t="shared" ref="AK163:AK193" si="172">ROUND(AVERAGE(AB163,I163),1)</f>
        <v>0</v>
      </c>
      <c r="AL163" s="59">
        <f t="shared" ref="AL163:AL193" si="173">ROUND((10-GEOMEAN(((10-AJ163)/10*9+1),((10-AK163)/10*9+1)))/9*10,1)</f>
        <v>0</v>
      </c>
      <c r="AM163" s="59">
        <f t="shared" ref="AM163:AM193" si="174">ROUND(AVERAGE(AD163,K163),1)</f>
        <v>0</v>
      </c>
      <c r="AN163" s="59">
        <f t="shared" ref="AN163:AN193" si="175">ROUND((10-GEOMEAN(((10-M163)/10*9+1),((10-AF163)/10*9+1)))/9*10,1)</f>
        <v>8.4</v>
      </c>
      <c r="AO163" s="61">
        <f t="shared" ref="AO163:AO193" si="176">ROUND((10-GEOMEAN(((10-E163)/10*9+1),((10-X163)/10*9+1)))/9*10,1)</f>
        <v>0.1</v>
      </c>
      <c r="AP163" s="193">
        <f t="shared" ref="AP163:AP193" si="177">ROUND(IF(AND(Y163="x",F163="x"),"x",(10-GEOMEAN(((10-F163)/10*9+1),((10-Y163)/10*9+1)))/9*10),1)</f>
        <v>8</v>
      </c>
      <c r="AQ163" s="193">
        <f t="shared" ref="AQ163:AQ193" si="178">ROUND((10-GEOMEAN(((10-G163)/10*9+1),((10-Z163)/10*9+1)))/9*10,1)</f>
        <v>0</v>
      </c>
      <c r="AR163" s="61">
        <f t="shared" ref="AR163:AR193" si="179">ROUND((10-GEOMEAN(((10-L163)/10*9+1),((10-AE163)/10*9+1)))/9*10,1)</f>
        <v>0</v>
      </c>
      <c r="AS163" s="59">
        <f t="shared" ref="AS163:AS193" si="180">ROUND(AVERAGE(AG163,AN163),1)</f>
        <v>7.8</v>
      </c>
      <c r="AT163" s="59">
        <f>IF('Indicator Data'!L166="No data","x",IF('Indicator Data'!BE166&lt;1000,"x",ROUND((IF('Indicator Data'!L166&gt;AT$194,10,IF('Indicator Data'!L166&lt;AT$195,0,10-(AT$194-'Indicator Data'!L166)/(AT$194-AT$195)*10))),1)))</f>
        <v>6.1</v>
      </c>
      <c r="AU163" s="61">
        <f t="shared" ref="AU163:AU193" si="181">ROUND(AVERAGE(AS163,AT163),1)</f>
        <v>7</v>
      </c>
      <c r="AV163" s="62">
        <f t="shared" ref="AV163:AV193" si="182">IF(ROUND(IF(AP163="x",(10-GEOMEAN(((10-AO163)/10*9+1),((10-AU163)/10*9+1),((10-AQ163)/10*9+1),((10-AR163)/10*9+1)))/9*10,(10-GEOMEAN(((10-AO163)/10*9+1),((10-AP163)/10*9+1),((10-AQ163)/10*9+1),((10-AR163)/10*9+1),((10-AU163)/10*9+1)))/9*10),1)=0,0.1,ROUND(IF(AP163="x",(10-GEOMEAN(((10-AO163)/10*9+1),((10-AU163)/10*9+1),((10-AQ163)/10*9+1),((10-AR163)/10*9+1)))/9*10,(10-GEOMEAN(((10-AO163)/10*9+1),((10-AP163)/10*9+1),((10-AQ163)/10*9+1),((10-AR163)/10*9+1),((10-AU163)/10*9+1)))/9*10),1))</f>
        <v>4.0999999999999996</v>
      </c>
      <c r="AW163" s="59">
        <f>ROUND(IF('Indicator Data'!M166=0,0,IF('Indicator Data'!M166&gt;AW$194,10,IF('Indicator Data'!M166&lt;AW$195,0,10-(AW$194-'Indicator Data'!M166)/(AW$194-AW$195)*10))),1)</f>
        <v>10</v>
      </c>
      <c r="AX163" s="59">
        <f>ROUND(IF('Indicator Data'!N166=0,0,IF(LOG('Indicator Data'!N166)&gt;LOG(AX$194),10,IF(LOG('Indicator Data'!N166)&lt;LOG(AX$195),0,10-(LOG(AX$194)-LOG('Indicator Data'!N166))/(LOG(AX$194)-LOG(AX$195))*10))),1)</f>
        <v>10</v>
      </c>
      <c r="AY163" s="61">
        <f t="shared" ref="AY163:AY193" si="183">ROUND((10-GEOMEAN(((10-AW163)/10*9+1),((10-AX163)/10*9+1)))/9*10,1)</f>
        <v>10</v>
      </c>
      <c r="AZ163" s="59">
        <f>'Indicator Data'!O166</f>
        <v>0</v>
      </c>
      <c r="BA163" s="59">
        <f>'Indicator Data'!P166</f>
        <v>5</v>
      </c>
      <c r="BB163" s="61">
        <f t="shared" ref="BB163:BB193" si="184">ROUND(IF(AZ163=5,10,IF(BA163=5,9,IF(AZ163=4,8,IF(BA163=4,7,0)))),1)</f>
        <v>9</v>
      </c>
      <c r="BC163" s="62">
        <f t="shared" ref="BC163:BC193" si="185">ROUND(IF(BB163&gt;5,BB163,AY163/10*7),1)</f>
        <v>9</v>
      </c>
      <c r="BD163" s="62">
        <v>6.5</v>
      </c>
      <c r="BE163" s="16"/>
      <c r="BF163" s="108"/>
      <c r="BG163" s="4"/>
    </row>
    <row r="164" spans="1:59" x14ac:dyDescent="0.25">
      <c r="A164" s="132" t="s">
        <v>307</v>
      </c>
      <c r="B164" s="63" t="s">
        <v>306</v>
      </c>
      <c r="C164" s="59">
        <f>ROUND(IF('Indicator Data'!C167=0,0.1,IF(LOG('Indicator Data'!C167)&gt;C$194,10,IF(LOG('Indicator Data'!C167)&lt;C$195,0,10-(C$194-LOG('Indicator Data'!C167))/(C$194-C$195)*10))),1)</f>
        <v>0.1</v>
      </c>
      <c r="D164" s="59">
        <f>ROUND(IF('Indicator Data'!D167=0,0.1,IF(LOG('Indicator Data'!D167)&gt;D$194,10,IF(LOG('Indicator Data'!D167)&lt;D$195,0,10-(D$194-LOG('Indicator Data'!D167))/(D$194-D$195)*10))),1)</f>
        <v>0.1</v>
      </c>
      <c r="E164" s="59">
        <f t="shared" si="155"/>
        <v>0.1</v>
      </c>
      <c r="F164" s="59">
        <f>ROUND(IF('Indicator Data'!E167="No data",0.1,IF('Indicator Data'!E167=0,0,IF(LOG('Indicator Data'!E167)&gt;F$194,10,IF(LOG('Indicator Data'!E167)&lt;F$195,0,10-(F$194-LOG('Indicator Data'!E167))/(F$194-F$195)*10)))),1)</f>
        <v>5.4</v>
      </c>
      <c r="G164" s="59">
        <f>ROUND(IF('Indicator Data'!F167=0,0,IF(LOG('Indicator Data'!F167)&gt;G$194,10,IF(LOG('Indicator Data'!F167)&lt;G$195,0,10-(G$194-LOG('Indicator Data'!F167))/(G$194-G$195)*10))),1)</f>
        <v>1.9</v>
      </c>
      <c r="H164" s="59">
        <f>ROUND(IF('Indicator Data'!G167=0,0,IF(LOG('Indicator Data'!G167)&gt;H$194,10,IF(LOG('Indicator Data'!G167)&lt;H$195,0,10-(H$194-LOG('Indicator Data'!G167))/(H$194-H$195)*10))),1)</f>
        <v>0</v>
      </c>
      <c r="I164" s="59">
        <f>ROUND(IF('Indicator Data'!H167=0,0,IF(LOG('Indicator Data'!H167)&gt;I$194,10,IF(LOG('Indicator Data'!H167)&lt;I$195,0,10-(I$194-LOG('Indicator Data'!H167))/(I$194-I$195)*10))),1)</f>
        <v>0</v>
      </c>
      <c r="J164" s="59">
        <f t="shared" si="156"/>
        <v>0</v>
      </c>
      <c r="K164" s="59">
        <f>ROUND(IF('Indicator Data'!I167=0,0,IF(LOG('Indicator Data'!I167)&gt;K$194,10,IF(LOG('Indicator Data'!I167)&lt;K$195,0,10-(K$194-LOG('Indicator Data'!I167))/(K$194-K$195)*10))),1)</f>
        <v>0</v>
      </c>
      <c r="L164" s="59">
        <f t="shared" si="157"/>
        <v>0</v>
      </c>
      <c r="M164" s="59">
        <f>ROUND(IF('Indicator Data'!J167=0,0,IF(LOG('Indicator Data'!J167)&gt;M$194,10,IF(LOG('Indicator Data'!J167)&lt;M$195,0,10-(M$194-LOG('Indicator Data'!J167))/(M$194-M$195)*10))),1)</f>
        <v>0</v>
      </c>
      <c r="N164" s="60">
        <f>'Indicator Data'!C167/'Indicator Data'!$BD167</f>
        <v>0</v>
      </c>
      <c r="O164" s="60">
        <f>'Indicator Data'!D167/'Indicator Data'!$BD167</f>
        <v>0</v>
      </c>
      <c r="P164" s="60">
        <f>IF(F164=0.1,0,'Indicator Data'!E167/'Indicator Data'!$BD167)</f>
        <v>2.7925456047193233E-2</v>
      </c>
      <c r="Q164" s="60">
        <f>'Indicator Data'!F167/'Indicator Data'!$BD167</f>
        <v>2.647534809489361E-7</v>
      </c>
      <c r="R164" s="60">
        <f>'Indicator Data'!G167/'Indicator Data'!$BD167</f>
        <v>0</v>
      </c>
      <c r="S164" s="60">
        <f>'Indicator Data'!H167/'Indicator Data'!$BD167</f>
        <v>0</v>
      </c>
      <c r="T164" s="60">
        <f>'Indicator Data'!I167/'Indicator Data'!$BD167</f>
        <v>0</v>
      </c>
      <c r="U164" s="60">
        <f>'Indicator Data'!J167/'Indicator Data'!$BD167</f>
        <v>0</v>
      </c>
      <c r="V164" s="59">
        <f t="shared" si="158"/>
        <v>0</v>
      </c>
      <c r="W164" s="59">
        <f t="shared" si="159"/>
        <v>0</v>
      </c>
      <c r="X164" s="59">
        <f t="shared" si="160"/>
        <v>0</v>
      </c>
      <c r="Y164" s="59">
        <f t="shared" si="161"/>
        <v>10</v>
      </c>
      <c r="Z164" s="59">
        <f t="shared" si="162"/>
        <v>4.3</v>
      </c>
      <c r="AA164" s="59">
        <f t="shared" si="163"/>
        <v>0</v>
      </c>
      <c r="AB164" s="59">
        <f t="shared" si="164"/>
        <v>0</v>
      </c>
      <c r="AC164" s="59">
        <f t="shared" si="165"/>
        <v>0</v>
      </c>
      <c r="AD164" s="59">
        <f t="shared" si="166"/>
        <v>0</v>
      </c>
      <c r="AE164" s="59">
        <f t="shared" si="167"/>
        <v>0</v>
      </c>
      <c r="AF164" s="59">
        <f t="shared" si="168"/>
        <v>0</v>
      </c>
      <c r="AG164" s="59">
        <f>ROUND(IF('Indicator Data'!K167=0,0,IF('Indicator Data'!K167&gt;AG$194,10,IF('Indicator Data'!K167&lt;AG$195,0,10-(AG$194-'Indicator Data'!K167)/(AG$194-AG$195)*10))),1)</f>
        <v>0</v>
      </c>
      <c r="AH164" s="59">
        <f t="shared" si="169"/>
        <v>0.1</v>
      </c>
      <c r="AI164" s="59">
        <f t="shared" si="170"/>
        <v>0.1</v>
      </c>
      <c r="AJ164" s="59">
        <f t="shared" si="171"/>
        <v>0</v>
      </c>
      <c r="AK164" s="59">
        <f t="shared" si="172"/>
        <v>0</v>
      </c>
      <c r="AL164" s="59">
        <f t="shared" si="173"/>
        <v>0</v>
      </c>
      <c r="AM164" s="59">
        <f t="shared" si="174"/>
        <v>0</v>
      </c>
      <c r="AN164" s="59">
        <f t="shared" si="175"/>
        <v>0</v>
      </c>
      <c r="AO164" s="61">
        <f t="shared" si="176"/>
        <v>0.1</v>
      </c>
      <c r="AP164" s="193">
        <f t="shared" si="177"/>
        <v>8.6</v>
      </c>
      <c r="AQ164" s="193">
        <f t="shared" si="178"/>
        <v>3.2</v>
      </c>
      <c r="AR164" s="61">
        <f t="shared" si="179"/>
        <v>0</v>
      </c>
      <c r="AS164" s="59">
        <f t="shared" si="180"/>
        <v>0</v>
      </c>
      <c r="AT164" s="59">
        <f>IF('Indicator Data'!L167="No data","x",IF('Indicator Data'!BE167&lt;1000,"x",ROUND((IF('Indicator Data'!L167&gt;AT$194,10,IF('Indicator Data'!L167&lt;AT$195,0,10-(AT$194-'Indicator Data'!L167)/(AT$194-AT$195)*10))),1)))</f>
        <v>3</v>
      </c>
      <c r="AU164" s="61">
        <f t="shared" si="181"/>
        <v>1.5</v>
      </c>
      <c r="AV164" s="62">
        <f t="shared" si="182"/>
        <v>3.6</v>
      </c>
      <c r="AW164" s="59">
        <f>ROUND(IF('Indicator Data'!M167=0,0,IF('Indicator Data'!M167&gt;AW$194,10,IF('Indicator Data'!M167&lt;AW$195,0,10-(AW$194-'Indicator Data'!M167)/(AW$194-AW$195)*10))),1)</f>
        <v>0.1</v>
      </c>
      <c r="AX164" s="59">
        <f>ROUND(IF('Indicator Data'!N167=0,0,IF(LOG('Indicator Data'!N167)&gt;LOG(AX$194),10,IF(LOG('Indicator Data'!N167)&lt;LOG(AX$195),0,10-(LOG(AX$194)-LOG('Indicator Data'!N167))/(LOG(AX$194)-LOG(AX$195))*10))),1)</f>
        <v>0</v>
      </c>
      <c r="AY164" s="61">
        <f t="shared" si="183"/>
        <v>0.1</v>
      </c>
      <c r="AZ164" s="59">
        <f>'Indicator Data'!O167</f>
        <v>0</v>
      </c>
      <c r="BA164" s="59">
        <f>'Indicator Data'!P167</f>
        <v>0</v>
      </c>
      <c r="BB164" s="61">
        <f t="shared" si="184"/>
        <v>0</v>
      </c>
      <c r="BC164" s="62">
        <f t="shared" si="185"/>
        <v>0.1</v>
      </c>
      <c r="BD164" s="62">
        <v>3.9</v>
      </c>
      <c r="BE164" s="16"/>
      <c r="BF164" s="108"/>
      <c r="BG164" s="4"/>
    </row>
    <row r="165" spans="1:59" x14ac:dyDescent="0.25">
      <c r="A165" s="132" t="s">
        <v>309</v>
      </c>
      <c r="B165" s="63" t="s">
        <v>308</v>
      </c>
      <c r="C165" s="59">
        <f>ROUND(IF('Indicator Data'!C168=0,0.1,IF(LOG('Indicator Data'!C168)&gt;C$194,10,IF(LOG('Indicator Data'!C168)&lt;C$195,0,10-(C$194-LOG('Indicator Data'!C168))/(C$194-C$195)*10))),1)</f>
        <v>0.1</v>
      </c>
      <c r="D165" s="59">
        <f>ROUND(IF('Indicator Data'!D168=0,0.1,IF(LOG('Indicator Data'!D168)&gt;D$194,10,IF(LOG('Indicator Data'!D168)&lt;D$195,0,10-(D$194-LOG('Indicator Data'!D168))/(D$194-D$195)*10))),1)</f>
        <v>0.1</v>
      </c>
      <c r="E165" s="59">
        <f t="shared" si="155"/>
        <v>0.1</v>
      </c>
      <c r="F165" s="59">
        <f>ROUND(IF('Indicator Data'!E168="No data",0.1,IF('Indicator Data'!E168=0,0,IF(LOG('Indicator Data'!E168)&gt;F$194,10,IF(LOG('Indicator Data'!E168)&lt;F$195,0,10-(F$194-LOG('Indicator Data'!E168))/(F$194-F$195)*10)))),1)</f>
        <v>4.5999999999999996</v>
      </c>
      <c r="G165" s="59">
        <f>ROUND(IF('Indicator Data'!F168=0,0,IF(LOG('Indicator Data'!F168)&gt;G$194,10,IF(LOG('Indicator Data'!F168)&lt;G$195,0,10-(G$194-LOG('Indicator Data'!F168))/(G$194-G$195)*10))),1)</f>
        <v>0</v>
      </c>
      <c r="H165" s="59">
        <f>ROUND(IF('Indicator Data'!G168=0,0,IF(LOG('Indicator Data'!G168)&gt;H$194,10,IF(LOG('Indicator Data'!G168)&lt;H$195,0,10-(H$194-LOG('Indicator Data'!G168))/(H$194-H$195)*10))),1)</f>
        <v>0.5</v>
      </c>
      <c r="I165" s="59">
        <f>ROUND(IF('Indicator Data'!H168=0,0,IF(LOG('Indicator Data'!H168)&gt;I$194,10,IF(LOG('Indicator Data'!H168)&lt;I$195,0,10-(I$194-LOG('Indicator Data'!H168))/(I$194-I$195)*10))),1)</f>
        <v>0</v>
      </c>
      <c r="J165" s="59">
        <f t="shared" si="156"/>
        <v>0.3</v>
      </c>
      <c r="K165" s="59">
        <f>ROUND(IF('Indicator Data'!I168=0,0,IF(LOG('Indicator Data'!I168)&gt;K$194,10,IF(LOG('Indicator Data'!I168)&lt;K$195,0,10-(K$194-LOG('Indicator Data'!I168))/(K$194-K$195)*10))),1)</f>
        <v>0</v>
      </c>
      <c r="L165" s="59">
        <f t="shared" si="157"/>
        <v>0.2</v>
      </c>
      <c r="M165" s="59">
        <f>ROUND(IF('Indicator Data'!J168=0,0,IF(LOG('Indicator Data'!J168)&gt;M$194,10,IF(LOG('Indicator Data'!J168)&lt;M$195,0,10-(M$194-LOG('Indicator Data'!J168))/(M$194-M$195)*10))),1)</f>
        <v>9.5</v>
      </c>
      <c r="N165" s="60">
        <f>'Indicator Data'!C168/'Indicator Data'!$BD168</f>
        <v>0</v>
      </c>
      <c r="O165" s="60">
        <f>'Indicator Data'!D168/'Indicator Data'!$BD168</f>
        <v>0</v>
      </c>
      <c r="P165" s="60">
        <f>IF(F165=0.1,0,'Indicator Data'!E168/'Indicator Data'!$BD168)</f>
        <v>5.5501172970502805E-3</v>
      </c>
      <c r="Q165" s="60">
        <f>'Indicator Data'!F168/'Indicator Data'!$BD168</f>
        <v>0</v>
      </c>
      <c r="R165" s="60">
        <f>'Indicator Data'!G168/'Indicator Data'!$BD168</f>
        <v>1.2608180901943109E-4</v>
      </c>
      <c r="S165" s="60">
        <f>'Indicator Data'!H168/'Indicator Data'!$BD168</f>
        <v>0</v>
      </c>
      <c r="T165" s="60">
        <f>'Indicator Data'!I168/'Indicator Data'!$BD168</f>
        <v>0</v>
      </c>
      <c r="U165" s="60">
        <f>'Indicator Data'!J168/'Indicator Data'!$BD168</f>
        <v>5.031722631209936E-2</v>
      </c>
      <c r="V165" s="59">
        <f t="shared" si="158"/>
        <v>0</v>
      </c>
      <c r="W165" s="59">
        <f t="shared" si="159"/>
        <v>0</v>
      </c>
      <c r="X165" s="59">
        <f t="shared" si="160"/>
        <v>0</v>
      </c>
      <c r="Y165" s="59">
        <f t="shared" si="161"/>
        <v>3.7</v>
      </c>
      <c r="Z165" s="59">
        <f t="shared" si="162"/>
        <v>0</v>
      </c>
      <c r="AA165" s="59">
        <f t="shared" si="163"/>
        <v>0.1</v>
      </c>
      <c r="AB165" s="59">
        <f t="shared" si="164"/>
        <v>0</v>
      </c>
      <c r="AC165" s="59">
        <f t="shared" si="165"/>
        <v>0.1</v>
      </c>
      <c r="AD165" s="59">
        <f t="shared" si="166"/>
        <v>0</v>
      </c>
      <c r="AE165" s="59">
        <f t="shared" si="167"/>
        <v>0.1</v>
      </c>
      <c r="AF165" s="59">
        <f t="shared" si="168"/>
        <v>10</v>
      </c>
      <c r="AG165" s="59">
        <f>ROUND(IF('Indicator Data'!K168=0,0,IF('Indicator Data'!K168&gt;AG$194,10,IF('Indicator Data'!K168&lt;AG$195,0,10-(AG$194-'Indicator Data'!K168)/(AG$194-AG$195)*10))),1)</f>
        <v>5.0999999999999996</v>
      </c>
      <c r="AH165" s="59">
        <f t="shared" si="169"/>
        <v>0.1</v>
      </c>
      <c r="AI165" s="59">
        <f t="shared" si="170"/>
        <v>0.1</v>
      </c>
      <c r="AJ165" s="59">
        <f t="shared" si="171"/>
        <v>0.3</v>
      </c>
      <c r="AK165" s="59">
        <f t="shared" si="172"/>
        <v>0</v>
      </c>
      <c r="AL165" s="59">
        <f t="shared" si="173"/>
        <v>0.2</v>
      </c>
      <c r="AM165" s="59">
        <f t="shared" si="174"/>
        <v>0</v>
      </c>
      <c r="AN165" s="59">
        <f t="shared" si="175"/>
        <v>9.8000000000000007</v>
      </c>
      <c r="AO165" s="61">
        <f t="shared" si="176"/>
        <v>0.1</v>
      </c>
      <c r="AP165" s="193">
        <f t="shared" si="177"/>
        <v>4.2</v>
      </c>
      <c r="AQ165" s="193">
        <f t="shared" si="178"/>
        <v>0</v>
      </c>
      <c r="AR165" s="61">
        <f t="shared" si="179"/>
        <v>0.2</v>
      </c>
      <c r="AS165" s="59">
        <f t="shared" si="180"/>
        <v>7.5</v>
      </c>
      <c r="AT165" s="59">
        <f>IF('Indicator Data'!L168="No data","x",IF('Indicator Data'!BE168&lt;1000,"x",ROUND((IF('Indicator Data'!L168&gt;AT$194,10,IF('Indicator Data'!L168&lt;AT$195,0,10-(AT$194-'Indicator Data'!L168)/(AT$194-AT$195)*10))),1)))</f>
        <v>3</v>
      </c>
      <c r="AU165" s="61">
        <f t="shared" si="181"/>
        <v>5.3</v>
      </c>
      <c r="AV165" s="62">
        <f t="shared" si="182"/>
        <v>2.2999999999999998</v>
      </c>
      <c r="AW165" s="59">
        <f>ROUND(IF('Indicator Data'!M168=0,0,IF('Indicator Data'!M168&gt;AW$194,10,IF('Indicator Data'!M168&lt;AW$195,0,10-(AW$194-'Indicator Data'!M168)/(AW$194-AW$195)*10))),1)</f>
        <v>0.3</v>
      </c>
      <c r="AX165" s="59">
        <f>ROUND(IF('Indicator Data'!N168=0,0,IF(LOG('Indicator Data'!N168)&gt;LOG(AX$194),10,IF(LOG('Indicator Data'!N168)&lt;LOG(AX$195),0,10-(LOG(AX$194)-LOG('Indicator Data'!N168))/(LOG(AX$194)-LOG(AX$195))*10))),1)</f>
        <v>0</v>
      </c>
      <c r="AY165" s="61">
        <f t="shared" si="183"/>
        <v>0.2</v>
      </c>
      <c r="AZ165" s="59">
        <f>'Indicator Data'!O168</f>
        <v>0</v>
      </c>
      <c r="BA165" s="59">
        <f>'Indicator Data'!P168</f>
        <v>0</v>
      </c>
      <c r="BB165" s="61">
        <f t="shared" si="184"/>
        <v>0</v>
      </c>
      <c r="BC165" s="62">
        <f t="shared" si="185"/>
        <v>0.1</v>
      </c>
      <c r="BD165" s="62">
        <v>4.0999999999999996</v>
      </c>
      <c r="BE165" s="16"/>
      <c r="BF165" s="108"/>
      <c r="BG165" s="4"/>
    </row>
    <row r="166" spans="1:59" x14ac:dyDescent="0.25">
      <c r="A166" s="132" t="s">
        <v>311</v>
      </c>
      <c r="B166" s="63" t="s">
        <v>310</v>
      </c>
      <c r="C166" s="59">
        <f>ROUND(IF('Indicator Data'!C169=0,0.1,IF(LOG('Indicator Data'!C169)&gt;C$194,10,IF(LOG('Indicator Data'!C169)&lt;C$195,0,10-(C$194-LOG('Indicator Data'!C169))/(C$194-C$195)*10))),1)</f>
        <v>0.1</v>
      </c>
      <c r="D166" s="59">
        <f>ROUND(IF('Indicator Data'!D169=0,0.1,IF(LOG('Indicator Data'!D169)&gt;D$194,10,IF(LOG('Indicator Data'!D169)&lt;D$195,0,10-(D$194-LOG('Indicator Data'!D169))/(D$194-D$195)*10))),1)</f>
        <v>0.1</v>
      </c>
      <c r="E166" s="59">
        <f t="shared" si="155"/>
        <v>0.1</v>
      </c>
      <c r="F166" s="59">
        <f>ROUND(IF('Indicator Data'!E169="No data",0.1,IF('Indicator Data'!E169=0,0,IF(LOG('Indicator Data'!E169)&gt;F$194,10,IF(LOG('Indicator Data'!E169)&lt;F$195,0,10-(F$194-LOG('Indicator Data'!E169))/(F$194-F$195)*10)))),1)</f>
        <v>5.0999999999999996</v>
      </c>
      <c r="G166" s="59">
        <f>ROUND(IF('Indicator Data'!F169=0,0,IF(LOG('Indicator Data'!F169)&gt;G$194,10,IF(LOG('Indicator Data'!F169)&lt;G$195,0,10-(G$194-LOG('Indicator Data'!F169))/(G$194-G$195)*10))),1)</f>
        <v>0</v>
      </c>
      <c r="H166" s="59">
        <f>ROUND(IF('Indicator Data'!G169=0,0,IF(LOG('Indicator Data'!G169)&gt;H$194,10,IF(LOG('Indicator Data'!G169)&lt;H$195,0,10-(H$194-LOG('Indicator Data'!G169))/(H$194-H$195)*10))),1)</f>
        <v>0</v>
      </c>
      <c r="I166" s="59">
        <f>ROUND(IF('Indicator Data'!H169=0,0,IF(LOG('Indicator Data'!H169)&gt;I$194,10,IF(LOG('Indicator Data'!H169)&lt;I$195,0,10-(I$194-LOG('Indicator Data'!H169))/(I$194-I$195)*10))),1)</f>
        <v>0</v>
      </c>
      <c r="J166" s="59">
        <f t="shared" si="156"/>
        <v>0</v>
      </c>
      <c r="K166" s="59">
        <f>ROUND(IF('Indicator Data'!I169=0,0,IF(LOG('Indicator Data'!I169)&gt;K$194,10,IF(LOG('Indicator Data'!I169)&lt;K$195,0,10-(K$194-LOG('Indicator Data'!I169))/(K$194-K$195)*10))),1)</f>
        <v>0</v>
      </c>
      <c r="L166" s="59">
        <f t="shared" si="157"/>
        <v>0</v>
      </c>
      <c r="M166" s="59">
        <f>ROUND(IF('Indicator Data'!J169=0,0,IF(LOG('Indicator Data'!J169)&gt;M$194,10,IF(LOG('Indicator Data'!J169)&lt;M$195,0,10-(M$194-LOG('Indicator Data'!J169))/(M$194-M$195)*10))),1)</f>
        <v>0</v>
      </c>
      <c r="N166" s="60">
        <f>'Indicator Data'!C169/'Indicator Data'!$BD169</f>
        <v>0</v>
      </c>
      <c r="O166" s="60">
        <f>'Indicator Data'!D169/'Indicator Data'!$BD169</f>
        <v>0</v>
      </c>
      <c r="P166" s="60">
        <f>IF(F166=0.1,0,'Indicator Data'!E169/'Indicator Data'!$BD169)</f>
        <v>1.1739585122246959E-3</v>
      </c>
      <c r="Q166" s="60">
        <f>'Indicator Data'!F169/'Indicator Data'!$BD169</f>
        <v>0</v>
      </c>
      <c r="R166" s="60">
        <f>'Indicator Data'!G169/'Indicator Data'!$BD169</f>
        <v>0</v>
      </c>
      <c r="S166" s="60">
        <f>'Indicator Data'!H169/'Indicator Data'!$BD169</f>
        <v>0</v>
      </c>
      <c r="T166" s="60">
        <f>'Indicator Data'!I169/'Indicator Data'!$BD169</f>
        <v>0</v>
      </c>
      <c r="U166" s="60">
        <f>'Indicator Data'!J169/'Indicator Data'!$BD169</f>
        <v>0</v>
      </c>
      <c r="V166" s="59">
        <f t="shared" si="158"/>
        <v>0</v>
      </c>
      <c r="W166" s="59">
        <f t="shared" si="159"/>
        <v>0</v>
      </c>
      <c r="X166" s="59">
        <f t="shared" si="160"/>
        <v>0</v>
      </c>
      <c r="Y166" s="59">
        <f t="shared" si="161"/>
        <v>0.8</v>
      </c>
      <c r="Z166" s="59">
        <f t="shared" si="162"/>
        <v>0</v>
      </c>
      <c r="AA166" s="59">
        <f t="shared" si="163"/>
        <v>0</v>
      </c>
      <c r="AB166" s="59">
        <f t="shared" si="164"/>
        <v>0</v>
      </c>
      <c r="AC166" s="59">
        <f t="shared" si="165"/>
        <v>0</v>
      </c>
      <c r="AD166" s="59">
        <f t="shared" si="166"/>
        <v>0</v>
      </c>
      <c r="AE166" s="59">
        <f t="shared" si="167"/>
        <v>0</v>
      </c>
      <c r="AF166" s="59">
        <f t="shared" si="168"/>
        <v>0</v>
      </c>
      <c r="AG166" s="59">
        <f>ROUND(IF('Indicator Data'!K169=0,0,IF('Indicator Data'!K169&gt;AG$194,10,IF('Indicator Data'!K169&lt;AG$195,0,10-(AG$194-'Indicator Data'!K169)/(AG$194-AG$195)*10))),1)</f>
        <v>0</v>
      </c>
      <c r="AH166" s="59">
        <f t="shared" si="169"/>
        <v>0.1</v>
      </c>
      <c r="AI166" s="59">
        <f t="shared" si="170"/>
        <v>0.1</v>
      </c>
      <c r="AJ166" s="59">
        <f t="shared" si="171"/>
        <v>0</v>
      </c>
      <c r="AK166" s="59">
        <f t="shared" si="172"/>
        <v>0</v>
      </c>
      <c r="AL166" s="59">
        <f t="shared" si="173"/>
        <v>0</v>
      </c>
      <c r="AM166" s="59">
        <f t="shared" si="174"/>
        <v>0</v>
      </c>
      <c r="AN166" s="59">
        <f t="shared" si="175"/>
        <v>0</v>
      </c>
      <c r="AO166" s="61">
        <f t="shared" si="176"/>
        <v>0.1</v>
      </c>
      <c r="AP166" s="193">
        <f t="shared" si="177"/>
        <v>3.2</v>
      </c>
      <c r="AQ166" s="193">
        <f t="shared" si="178"/>
        <v>0</v>
      </c>
      <c r="AR166" s="61">
        <f t="shared" si="179"/>
        <v>0</v>
      </c>
      <c r="AS166" s="59">
        <f t="shared" si="180"/>
        <v>0</v>
      </c>
      <c r="AT166" s="59">
        <f>IF('Indicator Data'!L169="No data","x",IF('Indicator Data'!BE169&lt;1000,"x",ROUND((IF('Indicator Data'!L169&gt;AT$194,10,IF('Indicator Data'!L169&lt;AT$195,0,10-(AT$194-'Indicator Data'!L169)/(AT$194-AT$195)*10))),1)))</f>
        <v>3</v>
      </c>
      <c r="AU166" s="61">
        <f t="shared" si="181"/>
        <v>1.5</v>
      </c>
      <c r="AV166" s="62">
        <f t="shared" si="182"/>
        <v>1</v>
      </c>
      <c r="AW166" s="59">
        <f>ROUND(IF('Indicator Data'!M169=0,0,IF('Indicator Data'!M169&gt;AW$194,10,IF('Indicator Data'!M169&lt;AW$195,0,10-(AW$194-'Indicator Data'!M169)/(AW$194-AW$195)*10))),1)</f>
        <v>0.1</v>
      </c>
      <c r="AX166" s="59">
        <f>ROUND(IF('Indicator Data'!N169=0,0,IF(LOG('Indicator Data'!N169)&gt;LOG(AX$194),10,IF(LOG('Indicator Data'!N169)&lt;LOG(AX$195),0,10-(LOG(AX$194)-LOG('Indicator Data'!N169))/(LOG(AX$194)-LOG(AX$195))*10))),1)</f>
        <v>0.2</v>
      </c>
      <c r="AY166" s="61">
        <f t="shared" si="183"/>
        <v>0.2</v>
      </c>
      <c r="AZ166" s="59">
        <f>'Indicator Data'!O169</f>
        <v>0</v>
      </c>
      <c r="BA166" s="59">
        <f>'Indicator Data'!P169</f>
        <v>0</v>
      </c>
      <c r="BB166" s="61">
        <f t="shared" si="184"/>
        <v>0</v>
      </c>
      <c r="BC166" s="62">
        <f t="shared" si="185"/>
        <v>0.1</v>
      </c>
      <c r="BD166" s="62">
        <v>1.6</v>
      </c>
      <c r="BE166" s="16"/>
      <c r="BF166" s="108"/>
      <c r="BG166" s="4"/>
    </row>
    <row r="167" spans="1:59" x14ac:dyDescent="0.25">
      <c r="A167" s="132" t="s">
        <v>313</v>
      </c>
      <c r="B167" s="63" t="s">
        <v>312</v>
      </c>
      <c r="C167" s="59">
        <f>ROUND(IF('Indicator Data'!C170=0,0.1,IF(LOG('Indicator Data'!C170)&gt;C$194,10,IF(LOG('Indicator Data'!C170)&lt;C$195,0,10-(C$194-LOG('Indicator Data'!C170))/(C$194-C$195)*10))),1)</f>
        <v>7</v>
      </c>
      <c r="D167" s="59">
        <f>ROUND(IF('Indicator Data'!D170=0,0.1,IF(LOG('Indicator Data'!D170)&gt;D$194,10,IF(LOG('Indicator Data'!D170)&lt;D$195,0,10-(D$194-LOG('Indicator Data'!D170))/(D$194-D$195)*10))),1)</f>
        <v>0.1</v>
      </c>
      <c r="E167" s="59">
        <f t="shared" si="155"/>
        <v>4.4000000000000004</v>
      </c>
      <c r="F167" s="59">
        <f>ROUND(IF('Indicator Data'!E170="No data",0.1,IF('Indicator Data'!E170=0,0,IF(LOG('Indicator Data'!E170)&gt;F$194,10,IF(LOG('Indicator Data'!E170)&lt;F$195,0,10-(F$194-LOG('Indicator Data'!E170))/(F$194-F$195)*10)))),1)</f>
        <v>6</v>
      </c>
      <c r="G167" s="59">
        <f>ROUND(IF('Indicator Data'!F170=0,0,IF(LOG('Indicator Data'!F170)&gt;G$194,10,IF(LOG('Indicator Data'!F170)&lt;G$195,0,10-(G$194-LOG('Indicator Data'!F170))/(G$194-G$195)*10))),1)</f>
        <v>0</v>
      </c>
      <c r="H167" s="59">
        <f>ROUND(IF('Indicator Data'!G170=0,0,IF(LOG('Indicator Data'!G170)&gt;H$194,10,IF(LOG('Indicator Data'!G170)&lt;H$195,0,10-(H$194-LOG('Indicator Data'!G170))/(H$194-H$195)*10))),1)</f>
        <v>0</v>
      </c>
      <c r="I167" s="59">
        <f>ROUND(IF('Indicator Data'!H170=0,0,IF(LOG('Indicator Data'!H170)&gt;I$194,10,IF(LOG('Indicator Data'!H170)&lt;I$195,0,10-(I$194-LOG('Indicator Data'!H170))/(I$194-I$195)*10))),1)</f>
        <v>0</v>
      </c>
      <c r="J167" s="59">
        <f t="shared" si="156"/>
        <v>0</v>
      </c>
      <c r="K167" s="59">
        <f>ROUND(IF('Indicator Data'!I170=0,0,IF(LOG('Indicator Data'!I170)&gt;K$194,10,IF(LOG('Indicator Data'!I170)&lt;K$195,0,10-(K$194-LOG('Indicator Data'!I170))/(K$194-K$195)*10))),1)</f>
        <v>0</v>
      </c>
      <c r="L167" s="59">
        <f t="shared" si="157"/>
        <v>0</v>
      </c>
      <c r="M167" s="59">
        <f>ROUND(IF('Indicator Data'!J170=0,0,IF(LOG('Indicator Data'!J170)&gt;M$194,10,IF(LOG('Indicator Data'!J170)&lt;M$195,0,10-(M$194-LOG('Indicator Data'!J170))/(M$194-M$195)*10))),1)</f>
        <v>0</v>
      </c>
      <c r="N167" s="60">
        <f>'Indicator Data'!C170/'Indicator Data'!$BD170</f>
        <v>7.4367794297780206E-4</v>
      </c>
      <c r="O167" s="60">
        <f>'Indicator Data'!D170/'Indicator Data'!$BD170</f>
        <v>0</v>
      </c>
      <c r="P167" s="60">
        <f>IF(F167=0.1,0,'Indicator Data'!E170/'Indicator Data'!$BD170)</f>
        <v>3.1835524766924334E-3</v>
      </c>
      <c r="Q167" s="60">
        <f>'Indicator Data'!F170/'Indicator Data'!$BD170</f>
        <v>0</v>
      </c>
      <c r="R167" s="60">
        <f>'Indicator Data'!G170/'Indicator Data'!$BD170</f>
        <v>0</v>
      </c>
      <c r="S167" s="60">
        <f>'Indicator Data'!H170/'Indicator Data'!$BD170</f>
        <v>0</v>
      </c>
      <c r="T167" s="60">
        <f>'Indicator Data'!I170/'Indicator Data'!$BD170</f>
        <v>0</v>
      </c>
      <c r="U167" s="60">
        <f>'Indicator Data'!J170/'Indicator Data'!$BD170</f>
        <v>0</v>
      </c>
      <c r="V167" s="59">
        <f t="shared" si="158"/>
        <v>3.7</v>
      </c>
      <c r="W167" s="59">
        <f t="shared" si="159"/>
        <v>0</v>
      </c>
      <c r="X167" s="59">
        <f t="shared" si="160"/>
        <v>2</v>
      </c>
      <c r="Y167" s="59">
        <f t="shared" si="161"/>
        <v>2.1</v>
      </c>
      <c r="Z167" s="59">
        <f t="shared" si="162"/>
        <v>0</v>
      </c>
      <c r="AA167" s="59">
        <f t="shared" si="163"/>
        <v>0</v>
      </c>
      <c r="AB167" s="59">
        <f t="shared" si="164"/>
        <v>0</v>
      </c>
      <c r="AC167" s="59">
        <f t="shared" si="165"/>
        <v>0</v>
      </c>
      <c r="AD167" s="59">
        <f t="shared" si="166"/>
        <v>0</v>
      </c>
      <c r="AE167" s="59">
        <f t="shared" si="167"/>
        <v>0</v>
      </c>
      <c r="AF167" s="59">
        <f t="shared" si="168"/>
        <v>0</v>
      </c>
      <c r="AG167" s="59">
        <f>ROUND(IF('Indicator Data'!K170=0,0,IF('Indicator Data'!K170&gt;AG$194,10,IF('Indicator Data'!K170&lt;AG$195,0,10-(AG$194-'Indicator Data'!K170)/(AG$194-AG$195)*10))),1)</f>
        <v>0</v>
      </c>
      <c r="AH167" s="59">
        <f t="shared" si="169"/>
        <v>5.4</v>
      </c>
      <c r="AI167" s="59">
        <f t="shared" si="170"/>
        <v>0.1</v>
      </c>
      <c r="AJ167" s="59">
        <f t="shared" si="171"/>
        <v>0</v>
      </c>
      <c r="AK167" s="59">
        <f t="shared" si="172"/>
        <v>0</v>
      </c>
      <c r="AL167" s="59">
        <f t="shared" si="173"/>
        <v>0</v>
      </c>
      <c r="AM167" s="59">
        <f t="shared" si="174"/>
        <v>0</v>
      </c>
      <c r="AN167" s="59">
        <f t="shared" si="175"/>
        <v>0</v>
      </c>
      <c r="AO167" s="61">
        <f t="shared" si="176"/>
        <v>3.3</v>
      </c>
      <c r="AP167" s="193">
        <f t="shared" si="177"/>
        <v>4.3</v>
      </c>
      <c r="AQ167" s="193">
        <f t="shared" si="178"/>
        <v>0</v>
      </c>
      <c r="AR167" s="61">
        <f t="shared" si="179"/>
        <v>0</v>
      </c>
      <c r="AS167" s="59">
        <f t="shared" si="180"/>
        <v>0</v>
      </c>
      <c r="AT167" s="59">
        <f>IF('Indicator Data'!L170="No data","x",IF('Indicator Data'!BE170&lt;1000,"x",ROUND((IF('Indicator Data'!L170&gt;AT$194,10,IF('Indicator Data'!L170&lt;AT$195,0,10-(AT$194-'Indicator Data'!L170)/(AT$194-AT$195)*10))),1)))</f>
        <v>1</v>
      </c>
      <c r="AU167" s="61">
        <f t="shared" si="181"/>
        <v>0.5</v>
      </c>
      <c r="AV167" s="62">
        <f t="shared" si="182"/>
        <v>1.8</v>
      </c>
      <c r="AW167" s="59">
        <f>ROUND(IF('Indicator Data'!M170=0,0,IF('Indicator Data'!M170&gt;AW$194,10,IF('Indicator Data'!M170&lt;AW$195,0,10-(AW$194-'Indicator Data'!M170)/(AW$194-AW$195)*10))),1)</f>
        <v>0.3</v>
      </c>
      <c r="AX167" s="59">
        <f>ROUND(IF('Indicator Data'!N170=0,0,IF(LOG('Indicator Data'!N170)&gt;LOG(AX$194),10,IF(LOG('Indicator Data'!N170)&lt;LOG(AX$195),0,10-(LOG(AX$194)-LOG('Indicator Data'!N170))/(LOG(AX$194)-LOG(AX$195))*10))),1)</f>
        <v>0</v>
      </c>
      <c r="AY167" s="61">
        <f t="shared" si="183"/>
        <v>0.2</v>
      </c>
      <c r="AZ167" s="59">
        <f>'Indicator Data'!O170</f>
        <v>0</v>
      </c>
      <c r="BA167" s="59">
        <f>'Indicator Data'!P170</f>
        <v>0</v>
      </c>
      <c r="BB167" s="61">
        <f t="shared" si="184"/>
        <v>0</v>
      </c>
      <c r="BC167" s="62">
        <f t="shared" si="185"/>
        <v>0.1</v>
      </c>
      <c r="BD167" s="62">
        <v>2.1</v>
      </c>
      <c r="BE167" s="16"/>
      <c r="BF167" s="108"/>
      <c r="BG167" s="4"/>
    </row>
    <row r="168" spans="1:59" x14ac:dyDescent="0.25">
      <c r="A168" s="132" t="s">
        <v>849</v>
      </c>
      <c r="B168" s="63" t="s">
        <v>314</v>
      </c>
      <c r="C168" s="59">
        <f>ROUND(IF('Indicator Data'!C171=0,0.1,IF(LOG('Indicator Data'!C171)&gt;C$194,10,IF(LOG('Indicator Data'!C171)&lt;C$195,0,10-(C$194-LOG('Indicator Data'!C171))/(C$194-C$195)*10))),1)</f>
        <v>8.8000000000000007</v>
      </c>
      <c r="D168" s="59">
        <f>ROUND(IF('Indicator Data'!D171=0,0.1,IF(LOG('Indicator Data'!D171)&gt;D$194,10,IF(LOG('Indicator Data'!D171)&lt;D$195,0,10-(D$194-LOG('Indicator Data'!D171))/(D$194-D$195)*10))),1)</f>
        <v>2.5</v>
      </c>
      <c r="E168" s="59">
        <f t="shared" si="155"/>
        <v>6.7</v>
      </c>
      <c r="F168" s="59">
        <f>ROUND(IF('Indicator Data'!E171="No data",0.1,IF('Indicator Data'!E171=0,0,IF(LOG('Indicator Data'!E171)&gt;F$194,10,IF(LOG('Indicator Data'!E171)&lt;F$195,0,10-(F$194-LOG('Indicator Data'!E171))/(F$194-F$195)*10)))),1)</f>
        <v>7.1</v>
      </c>
      <c r="G168" s="59">
        <f>ROUND(IF('Indicator Data'!F171=0,0,IF(LOG('Indicator Data'!F171)&gt;G$194,10,IF(LOG('Indicator Data'!F171)&lt;G$195,0,10-(G$194-LOG('Indicator Data'!F171))/(G$194-G$195)*10))),1)</f>
        <v>5.5</v>
      </c>
      <c r="H168" s="59">
        <f>ROUND(IF('Indicator Data'!G171=0,0,IF(LOG('Indicator Data'!G171)&gt;H$194,10,IF(LOG('Indicator Data'!G171)&lt;H$195,0,10-(H$194-LOG('Indicator Data'!G171))/(H$194-H$195)*10))),1)</f>
        <v>0</v>
      </c>
      <c r="I168" s="59">
        <f>ROUND(IF('Indicator Data'!H171=0,0,IF(LOG('Indicator Data'!H171)&gt;I$194,10,IF(LOG('Indicator Data'!H171)&lt;I$195,0,10-(I$194-LOG('Indicator Data'!H171))/(I$194-I$195)*10))),1)</f>
        <v>0</v>
      </c>
      <c r="J168" s="59">
        <f t="shared" si="156"/>
        <v>0</v>
      </c>
      <c r="K168" s="59">
        <f>ROUND(IF('Indicator Data'!I171=0,0,IF(LOG('Indicator Data'!I171)&gt;K$194,10,IF(LOG('Indicator Data'!I171)&lt;K$195,0,10-(K$194-LOG('Indicator Data'!I171))/(K$194-K$195)*10))),1)</f>
        <v>0</v>
      </c>
      <c r="L168" s="59">
        <f t="shared" si="157"/>
        <v>0</v>
      </c>
      <c r="M168" s="59">
        <f>ROUND(IF('Indicator Data'!J171=0,0,IF(LOG('Indicator Data'!J171)&gt;M$194,10,IF(LOG('Indicator Data'!J171)&lt;M$195,0,10-(M$194-LOG('Indicator Data'!J171))/(M$194-M$195)*10))),1)</f>
        <v>9.1999999999999993</v>
      </c>
      <c r="N168" s="60">
        <f>'Indicator Data'!C171/'Indicator Data'!$BD171</f>
        <v>1.7239570770915286E-3</v>
      </c>
      <c r="O168" s="60">
        <f>'Indicator Data'!D171/'Indicator Data'!$BD171</f>
        <v>3.0990025015774706E-6</v>
      </c>
      <c r="P168" s="60">
        <f>IF(F168=0.1,0,'Indicator Data'!E171/'Indicator Data'!$BD171)</f>
        <v>3.7865683765003328E-3</v>
      </c>
      <c r="Q168" s="60">
        <f>'Indicator Data'!F171/'Indicator Data'!$BD171</f>
        <v>1.0977565075856038E-6</v>
      </c>
      <c r="R168" s="60">
        <f>'Indicator Data'!G171/'Indicator Data'!$BD171</f>
        <v>0</v>
      </c>
      <c r="S168" s="60">
        <f>'Indicator Data'!H171/'Indicator Data'!$BD171</f>
        <v>0</v>
      </c>
      <c r="T168" s="60">
        <f>'Indicator Data'!I171/'Indicator Data'!$BD171</f>
        <v>0</v>
      </c>
      <c r="U168" s="60">
        <f>'Indicator Data'!J171/'Indicator Data'!$BD171</f>
        <v>2.6767711165751906E-3</v>
      </c>
      <c r="V168" s="59">
        <f t="shared" si="158"/>
        <v>8.6</v>
      </c>
      <c r="W168" s="59">
        <f t="shared" si="159"/>
        <v>0</v>
      </c>
      <c r="X168" s="59">
        <f t="shared" si="160"/>
        <v>5.8</v>
      </c>
      <c r="Y168" s="59">
        <f t="shared" si="161"/>
        <v>2.5</v>
      </c>
      <c r="Z168" s="59">
        <f t="shared" si="162"/>
        <v>5.6</v>
      </c>
      <c r="AA168" s="59">
        <f t="shared" si="163"/>
        <v>0</v>
      </c>
      <c r="AB168" s="59">
        <f t="shared" si="164"/>
        <v>0</v>
      </c>
      <c r="AC168" s="59">
        <f t="shared" si="165"/>
        <v>0</v>
      </c>
      <c r="AD168" s="59">
        <f t="shared" si="166"/>
        <v>0</v>
      </c>
      <c r="AE168" s="59">
        <f t="shared" si="167"/>
        <v>0</v>
      </c>
      <c r="AF168" s="59">
        <f t="shared" si="168"/>
        <v>0.9</v>
      </c>
      <c r="AG168" s="59">
        <f>ROUND(IF('Indicator Data'!K171=0,0,IF('Indicator Data'!K171&gt;AG$194,10,IF('Indicator Data'!K171&lt;AG$195,0,10-(AG$194-'Indicator Data'!K171)/(AG$194-AG$195)*10))),1)</f>
        <v>2</v>
      </c>
      <c r="AH168" s="59">
        <f t="shared" si="169"/>
        <v>8.6999999999999993</v>
      </c>
      <c r="AI168" s="59">
        <f t="shared" si="170"/>
        <v>1.3</v>
      </c>
      <c r="AJ168" s="59">
        <f t="shared" si="171"/>
        <v>0</v>
      </c>
      <c r="AK168" s="59">
        <f t="shared" si="172"/>
        <v>0</v>
      </c>
      <c r="AL168" s="59">
        <f t="shared" si="173"/>
        <v>0</v>
      </c>
      <c r="AM168" s="59">
        <f t="shared" si="174"/>
        <v>0</v>
      </c>
      <c r="AN168" s="59">
        <f t="shared" si="175"/>
        <v>6.7</v>
      </c>
      <c r="AO168" s="61">
        <f t="shared" si="176"/>
        <v>6.3</v>
      </c>
      <c r="AP168" s="193">
        <f t="shared" si="177"/>
        <v>5.2</v>
      </c>
      <c r="AQ168" s="193">
        <f t="shared" si="178"/>
        <v>5.6</v>
      </c>
      <c r="AR168" s="61">
        <f t="shared" si="179"/>
        <v>0</v>
      </c>
      <c r="AS168" s="59">
        <f t="shared" si="180"/>
        <v>4.4000000000000004</v>
      </c>
      <c r="AT168" s="59">
        <f>IF('Indicator Data'!L171="No data","x",IF('Indicator Data'!BE171&lt;1000,"x",ROUND((IF('Indicator Data'!L171&gt;AT$194,10,IF('Indicator Data'!L171&lt;AT$195,0,10-(AT$194-'Indicator Data'!L171)/(AT$194-AT$195)*10))),1)))</f>
        <v>10</v>
      </c>
      <c r="AU168" s="61">
        <f t="shared" si="181"/>
        <v>7.2</v>
      </c>
      <c r="AV168" s="62">
        <f t="shared" si="182"/>
        <v>5.3</v>
      </c>
      <c r="AW168" s="59">
        <f>ROUND(IF('Indicator Data'!M171=0,0,IF('Indicator Data'!M171&gt;AW$194,10,IF('Indicator Data'!M171&lt;AW$195,0,10-(AW$194-'Indicator Data'!M171)/(AW$194-AW$195)*10))),1)</f>
        <v>10</v>
      </c>
      <c r="AX168" s="59">
        <f>ROUND(IF('Indicator Data'!N171=0,0,IF(LOG('Indicator Data'!N171)&gt;LOG(AX$194),10,IF(LOG('Indicator Data'!N171)&lt;LOG(AX$195),0,10-(LOG(AX$194)-LOG('Indicator Data'!N171))/(LOG(AX$194)-LOG(AX$195))*10))),1)</f>
        <v>10</v>
      </c>
      <c r="AY168" s="61">
        <f t="shared" si="183"/>
        <v>10</v>
      </c>
      <c r="AZ168" s="59">
        <f>'Indicator Data'!O171</f>
        <v>5</v>
      </c>
      <c r="BA168" s="59">
        <f>'Indicator Data'!P171</f>
        <v>5</v>
      </c>
      <c r="BB168" s="61">
        <f t="shared" si="184"/>
        <v>10</v>
      </c>
      <c r="BC168" s="62">
        <f t="shared" si="185"/>
        <v>10</v>
      </c>
      <c r="BD168" s="62">
        <v>3.9</v>
      </c>
      <c r="BE168" s="16"/>
      <c r="BF168" s="108"/>
      <c r="BG168" s="4"/>
    </row>
    <row r="169" spans="1:59" x14ac:dyDescent="0.25">
      <c r="A169" s="132" t="s">
        <v>317</v>
      </c>
      <c r="B169" s="63" t="s">
        <v>316</v>
      </c>
      <c r="C169" s="59">
        <f>ROUND(IF('Indicator Data'!C172=0,0.1,IF(LOG('Indicator Data'!C172)&gt;C$194,10,IF(LOG('Indicator Data'!C172)&lt;C$195,0,10-(C$194-LOG('Indicator Data'!C172))/(C$194-C$195)*10))),1)</f>
        <v>8.1</v>
      </c>
      <c r="D169" s="59">
        <f>ROUND(IF('Indicator Data'!D172=0,0.1,IF(LOG('Indicator Data'!D172)&gt;D$194,10,IF(LOG('Indicator Data'!D172)&lt;D$195,0,10-(D$194-LOG('Indicator Data'!D172))/(D$194-D$195)*10))),1)</f>
        <v>10</v>
      </c>
      <c r="E169" s="59">
        <f t="shared" si="155"/>
        <v>9.3000000000000007</v>
      </c>
      <c r="F169" s="59">
        <f>ROUND(IF('Indicator Data'!E172="No data",0.1,IF('Indicator Data'!E172=0,0,IF(LOG('Indicator Data'!E172)&gt;F$194,10,IF(LOG('Indicator Data'!E172)&lt;F$195,0,10-(F$194-LOG('Indicator Data'!E172))/(F$194-F$195)*10)))),1)</f>
        <v>6.7</v>
      </c>
      <c r="G169" s="59">
        <f>ROUND(IF('Indicator Data'!F172=0,0,IF(LOG('Indicator Data'!F172)&gt;G$194,10,IF(LOG('Indicator Data'!F172)&lt;G$195,0,10-(G$194-LOG('Indicator Data'!F172))/(G$194-G$195)*10))),1)</f>
        <v>0</v>
      </c>
      <c r="H169" s="59">
        <f>ROUND(IF('Indicator Data'!G172=0,0,IF(LOG('Indicator Data'!G172)&gt;H$194,10,IF(LOG('Indicator Data'!G172)&lt;H$195,0,10-(H$194-LOG('Indicator Data'!G172))/(H$194-H$195)*10))),1)</f>
        <v>0</v>
      </c>
      <c r="I169" s="59">
        <f>ROUND(IF('Indicator Data'!H172=0,0,IF(LOG('Indicator Data'!H172)&gt;I$194,10,IF(LOG('Indicator Data'!H172)&lt;I$195,0,10-(I$194-LOG('Indicator Data'!H172))/(I$194-I$195)*10))),1)</f>
        <v>0</v>
      </c>
      <c r="J169" s="59">
        <f t="shared" si="156"/>
        <v>0</v>
      </c>
      <c r="K169" s="59">
        <f>ROUND(IF('Indicator Data'!I172=0,0,IF(LOG('Indicator Data'!I172)&gt;K$194,10,IF(LOG('Indicator Data'!I172)&lt;K$195,0,10-(K$194-LOG('Indicator Data'!I172))/(K$194-K$195)*10))),1)</f>
        <v>0</v>
      </c>
      <c r="L169" s="59">
        <f t="shared" si="157"/>
        <v>0</v>
      </c>
      <c r="M169" s="59">
        <f>ROUND(IF('Indicator Data'!J172=0,0,IF(LOG('Indicator Data'!J172)&gt;M$194,10,IF(LOG('Indicator Data'!J172)&lt;M$195,0,10-(M$194-LOG('Indicator Data'!J172))/(M$194-M$195)*10))),1)</f>
        <v>10</v>
      </c>
      <c r="N169" s="60">
        <f>'Indicator Data'!C172/'Indicator Data'!$BD172</f>
        <v>2.1119897102333056E-3</v>
      </c>
      <c r="O169" s="60">
        <f>'Indicator Data'!D172/'Indicator Data'!$BD172</f>
        <v>1.337248170851141E-3</v>
      </c>
      <c r="P169" s="60">
        <f>IF(F169=0.1,0,'Indicator Data'!E172/'Indicator Data'!$BD172)</f>
        <v>5.725011605090171E-3</v>
      </c>
      <c r="Q169" s="60">
        <f>'Indicator Data'!F172/'Indicator Data'!$BD172</f>
        <v>0</v>
      </c>
      <c r="R169" s="60">
        <f>'Indicator Data'!G172/'Indicator Data'!$BD172</f>
        <v>0</v>
      </c>
      <c r="S169" s="60">
        <f>'Indicator Data'!H172/'Indicator Data'!$BD172</f>
        <v>0</v>
      </c>
      <c r="T169" s="60">
        <f>'Indicator Data'!I172/'Indicator Data'!$BD172</f>
        <v>0</v>
      </c>
      <c r="U169" s="60">
        <f>'Indicator Data'!J172/'Indicator Data'!$BD172</f>
        <v>1.3625671559914627E-2</v>
      </c>
      <c r="V169" s="59">
        <f t="shared" si="158"/>
        <v>10</v>
      </c>
      <c r="W169" s="59">
        <f t="shared" si="159"/>
        <v>10</v>
      </c>
      <c r="X169" s="59">
        <f t="shared" si="160"/>
        <v>10</v>
      </c>
      <c r="Y169" s="59">
        <f t="shared" si="161"/>
        <v>3.8</v>
      </c>
      <c r="Z169" s="59">
        <f t="shared" si="162"/>
        <v>0</v>
      </c>
      <c r="AA169" s="59">
        <f t="shared" si="163"/>
        <v>0</v>
      </c>
      <c r="AB169" s="59">
        <f t="shared" si="164"/>
        <v>0</v>
      </c>
      <c r="AC169" s="59">
        <f t="shared" si="165"/>
        <v>0</v>
      </c>
      <c r="AD169" s="59">
        <f t="shared" si="166"/>
        <v>0</v>
      </c>
      <c r="AE169" s="59">
        <f t="shared" si="167"/>
        <v>0</v>
      </c>
      <c r="AF169" s="59">
        <f t="shared" si="168"/>
        <v>4.5</v>
      </c>
      <c r="AG169" s="59">
        <f>ROUND(IF('Indicator Data'!K172=0,0,IF('Indicator Data'!K172&gt;AG$194,10,IF('Indicator Data'!K172&lt;AG$195,0,10-(AG$194-'Indicator Data'!K172)/(AG$194-AG$195)*10))),1)</f>
        <v>2</v>
      </c>
      <c r="AH169" s="59">
        <f t="shared" si="169"/>
        <v>9.1</v>
      </c>
      <c r="AI169" s="59">
        <f t="shared" si="170"/>
        <v>10</v>
      </c>
      <c r="AJ169" s="59">
        <f t="shared" si="171"/>
        <v>0</v>
      </c>
      <c r="AK169" s="59">
        <f t="shared" si="172"/>
        <v>0</v>
      </c>
      <c r="AL169" s="59">
        <f t="shared" si="173"/>
        <v>0</v>
      </c>
      <c r="AM169" s="59">
        <f t="shared" si="174"/>
        <v>0</v>
      </c>
      <c r="AN169" s="59">
        <f t="shared" si="175"/>
        <v>8.4</v>
      </c>
      <c r="AO169" s="61">
        <f t="shared" si="176"/>
        <v>9.6999999999999993</v>
      </c>
      <c r="AP169" s="193">
        <f t="shared" si="177"/>
        <v>5.4</v>
      </c>
      <c r="AQ169" s="193">
        <f t="shared" si="178"/>
        <v>0</v>
      </c>
      <c r="AR169" s="61">
        <f t="shared" si="179"/>
        <v>0</v>
      </c>
      <c r="AS169" s="59">
        <f t="shared" si="180"/>
        <v>5.2</v>
      </c>
      <c r="AT169" s="59">
        <f>IF('Indicator Data'!L172="No data","x",IF('Indicator Data'!BE172&lt;1000,"x",ROUND((IF('Indicator Data'!L172&gt;AT$194,10,IF('Indicator Data'!L172&lt;AT$195,0,10-(AT$194-'Indicator Data'!L172)/(AT$194-AT$195)*10))),1)))</f>
        <v>10</v>
      </c>
      <c r="AU169" s="61">
        <f t="shared" si="181"/>
        <v>7.6</v>
      </c>
      <c r="AV169" s="62">
        <f t="shared" si="182"/>
        <v>6</v>
      </c>
      <c r="AW169" s="59">
        <f>ROUND(IF('Indicator Data'!M172=0,0,IF('Indicator Data'!M172&gt;AW$194,10,IF('Indicator Data'!M172&lt;AW$195,0,10-(AW$194-'Indicator Data'!M172)/(AW$194-AW$195)*10))),1)</f>
        <v>7.7</v>
      </c>
      <c r="AX169" s="59">
        <f>ROUND(IF('Indicator Data'!N172=0,0,IF(LOG('Indicator Data'!N172)&gt;LOG(AX$194),10,IF(LOG('Indicator Data'!N172)&lt;LOG(AX$195),0,10-(LOG(AX$194)-LOG('Indicator Data'!N172))/(LOG(AX$194)-LOG(AX$195))*10))),1)</f>
        <v>6.4</v>
      </c>
      <c r="AY169" s="61">
        <f t="shared" si="183"/>
        <v>7.1</v>
      </c>
      <c r="AZ169" s="59">
        <f>'Indicator Data'!O172</f>
        <v>0</v>
      </c>
      <c r="BA169" s="59">
        <f>'Indicator Data'!P172</f>
        <v>0</v>
      </c>
      <c r="BB169" s="61">
        <f t="shared" si="184"/>
        <v>0</v>
      </c>
      <c r="BC169" s="62">
        <f t="shared" si="185"/>
        <v>5</v>
      </c>
      <c r="BD169" s="62">
        <v>4</v>
      </c>
      <c r="BE169" s="16"/>
      <c r="BF169" s="108"/>
      <c r="BG169" s="4"/>
    </row>
    <row r="170" spans="1:59" x14ac:dyDescent="0.25">
      <c r="A170" s="131" t="s">
        <v>850</v>
      </c>
      <c r="B170" s="63" t="s">
        <v>318</v>
      </c>
      <c r="C170" s="59">
        <f>ROUND(IF('Indicator Data'!C173=0,0.1,IF(LOG('Indicator Data'!C173)&gt;C$194,10,IF(LOG('Indicator Data'!C173)&lt;C$195,0,10-(C$194-LOG('Indicator Data'!C173))/(C$194-C$195)*10))),1)</f>
        <v>9.1</v>
      </c>
      <c r="D170" s="59">
        <f>ROUND(IF('Indicator Data'!D173=0,0.1,IF(LOG('Indicator Data'!D173)&gt;D$194,10,IF(LOG('Indicator Data'!D173)&lt;D$195,0,10-(D$194-LOG('Indicator Data'!D173))/(D$194-D$195)*10))),1)</f>
        <v>0.1</v>
      </c>
      <c r="E170" s="59">
        <f t="shared" si="155"/>
        <v>6.4</v>
      </c>
      <c r="F170" s="59">
        <f>ROUND(IF('Indicator Data'!E173="No data",0.1,IF('Indicator Data'!E173=0,0,IF(LOG('Indicator Data'!E173)&gt;F$194,10,IF(LOG('Indicator Data'!E173)&lt;F$195,0,10-(F$194-LOG('Indicator Data'!E173))/(F$194-F$195)*10)))),1)</f>
        <v>8</v>
      </c>
      <c r="G170" s="59">
        <f>ROUND(IF('Indicator Data'!F173=0,0,IF(LOG('Indicator Data'!F173)&gt;G$194,10,IF(LOG('Indicator Data'!F173)&lt;G$195,0,10-(G$194-LOG('Indicator Data'!F173))/(G$194-G$195)*10))),1)</f>
        <v>6.2</v>
      </c>
      <c r="H170" s="59">
        <f>ROUND(IF('Indicator Data'!G173=0,0,IF(LOG('Indicator Data'!G173)&gt;H$194,10,IF(LOG('Indicator Data'!G173)&lt;H$195,0,10-(H$194-LOG('Indicator Data'!G173))/(H$194-H$195)*10))),1)</f>
        <v>1.7</v>
      </c>
      <c r="I170" s="59">
        <f>ROUND(IF('Indicator Data'!H173=0,0,IF(LOG('Indicator Data'!H173)&gt;I$194,10,IF(LOG('Indicator Data'!H173)&lt;I$195,0,10-(I$194-LOG('Indicator Data'!H173))/(I$194-I$195)*10))),1)</f>
        <v>0</v>
      </c>
      <c r="J170" s="59">
        <f t="shared" si="156"/>
        <v>0.9</v>
      </c>
      <c r="K170" s="59">
        <f>ROUND(IF('Indicator Data'!I173=0,0,IF(LOG('Indicator Data'!I173)&gt;K$194,10,IF(LOG('Indicator Data'!I173)&lt;K$195,0,10-(K$194-LOG('Indicator Data'!I173))/(K$194-K$195)*10))),1)</f>
        <v>2.2000000000000002</v>
      </c>
      <c r="L170" s="59">
        <f t="shared" si="157"/>
        <v>1.6</v>
      </c>
      <c r="M170" s="59">
        <f>ROUND(IF('Indicator Data'!J173=0,0,IF(LOG('Indicator Data'!J173)&gt;M$194,10,IF(LOG('Indicator Data'!J173)&lt;M$195,0,10-(M$194-LOG('Indicator Data'!J173))/(M$194-M$195)*10))),1)</f>
        <v>10</v>
      </c>
      <c r="N170" s="60">
        <f>'Indicator Data'!C173/'Indicator Data'!$BD173</f>
        <v>8.6388871144111614E-4</v>
      </c>
      <c r="O170" s="60">
        <f>'Indicator Data'!D173/'Indicator Data'!$BD173</f>
        <v>0</v>
      </c>
      <c r="P170" s="60">
        <f>IF(F170=0.1,0,'Indicator Data'!E173/'Indicator Data'!$BD173)</f>
        <v>3.1026537568294085E-3</v>
      </c>
      <c r="Q170" s="60">
        <f>'Indicator Data'!F173/'Indicator Data'!$BD173</f>
        <v>9.8821416878528029E-7</v>
      </c>
      <c r="R170" s="60">
        <f>'Indicator Data'!G173/'Indicator Data'!$BD173</f>
        <v>9.1948939192498141E-6</v>
      </c>
      <c r="S170" s="60">
        <f>'Indicator Data'!H173/'Indicator Data'!$BD173</f>
        <v>0</v>
      </c>
      <c r="T170" s="60">
        <f>'Indicator Data'!I173/'Indicator Data'!$BD173</f>
        <v>2.3062797023190973E-6</v>
      </c>
      <c r="U170" s="60">
        <f>'Indicator Data'!J173/'Indicator Data'!$BD173</f>
        <v>7.3457967839951344E-3</v>
      </c>
      <c r="V170" s="59">
        <f t="shared" si="158"/>
        <v>4.3</v>
      </c>
      <c r="W170" s="59">
        <f t="shared" si="159"/>
        <v>0</v>
      </c>
      <c r="X170" s="59">
        <f t="shared" si="160"/>
        <v>2.4</v>
      </c>
      <c r="Y170" s="59">
        <f t="shared" si="161"/>
        <v>2.1</v>
      </c>
      <c r="Z170" s="59">
        <f t="shared" si="162"/>
        <v>5.5</v>
      </c>
      <c r="AA170" s="59">
        <f t="shared" si="163"/>
        <v>0</v>
      </c>
      <c r="AB170" s="59">
        <f t="shared" si="164"/>
        <v>0</v>
      </c>
      <c r="AC170" s="59">
        <f t="shared" si="165"/>
        <v>0</v>
      </c>
      <c r="AD170" s="59">
        <f t="shared" si="166"/>
        <v>0</v>
      </c>
      <c r="AE170" s="59">
        <f t="shared" si="167"/>
        <v>0</v>
      </c>
      <c r="AF170" s="59">
        <f t="shared" si="168"/>
        <v>2.4</v>
      </c>
      <c r="AG170" s="59">
        <f>ROUND(IF('Indicator Data'!K173=0,0,IF('Indicator Data'!K173&gt;AG$194,10,IF('Indicator Data'!K173&lt;AG$195,0,10-(AG$194-'Indicator Data'!K173)/(AG$194-AG$195)*10))),1)</f>
        <v>8.1</v>
      </c>
      <c r="AH170" s="59">
        <f t="shared" si="169"/>
        <v>6.7</v>
      </c>
      <c r="AI170" s="59">
        <f t="shared" si="170"/>
        <v>0.1</v>
      </c>
      <c r="AJ170" s="59">
        <f t="shared" si="171"/>
        <v>0.9</v>
      </c>
      <c r="AK170" s="59">
        <f t="shared" si="172"/>
        <v>0</v>
      </c>
      <c r="AL170" s="59">
        <f t="shared" si="173"/>
        <v>0.5</v>
      </c>
      <c r="AM170" s="59">
        <f t="shared" si="174"/>
        <v>1.1000000000000001</v>
      </c>
      <c r="AN170" s="59">
        <f t="shared" si="175"/>
        <v>8</v>
      </c>
      <c r="AO170" s="61">
        <f t="shared" si="176"/>
        <v>4.7</v>
      </c>
      <c r="AP170" s="193">
        <f t="shared" si="177"/>
        <v>5.8</v>
      </c>
      <c r="AQ170" s="193">
        <f t="shared" si="178"/>
        <v>5.9</v>
      </c>
      <c r="AR170" s="61">
        <f t="shared" si="179"/>
        <v>0.8</v>
      </c>
      <c r="AS170" s="59">
        <f t="shared" si="180"/>
        <v>8.1</v>
      </c>
      <c r="AT170" s="59">
        <f>IF('Indicator Data'!L173="No data","x",IF('Indicator Data'!BE173&lt;1000,"x",ROUND((IF('Indicator Data'!L173&gt;AT$194,10,IF('Indicator Data'!L173&lt;AT$195,0,10-(AT$194-'Indicator Data'!L173)/(AT$194-AT$195)*10))),1)))</f>
        <v>2</v>
      </c>
      <c r="AU170" s="61">
        <f t="shared" si="181"/>
        <v>5.0999999999999996</v>
      </c>
      <c r="AV170" s="62">
        <f t="shared" si="182"/>
        <v>4.7</v>
      </c>
      <c r="AW170" s="59">
        <f>ROUND(IF('Indicator Data'!M173=0,0,IF('Indicator Data'!M173&gt;AW$194,10,IF('Indicator Data'!M173&lt;AW$195,0,10-(AW$194-'Indicator Data'!M173)/(AW$194-AW$195)*10))),1)</f>
        <v>7</v>
      </c>
      <c r="AX170" s="59">
        <f>ROUND(IF('Indicator Data'!N173=0,0,IF(LOG('Indicator Data'!N173)&gt;LOG(AX$194),10,IF(LOG('Indicator Data'!N173)&lt;LOG(AX$195),0,10-(LOG(AX$194)-LOG('Indicator Data'!N173))/(LOG(AX$194)-LOG(AX$195))*10))),1)</f>
        <v>6.4</v>
      </c>
      <c r="AY170" s="61">
        <f t="shared" si="183"/>
        <v>6.7</v>
      </c>
      <c r="AZ170" s="59">
        <f>'Indicator Data'!O173</f>
        <v>0</v>
      </c>
      <c r="BA170" s="59">
        <f>'Indicator Data'!P173</f>
        <v>0</v>
      </c>
      <c r="BB170" s="61">
        <f t="shared" si="184"/>
        <v>0</v>
      </c>
      <c r="BC170" s="62">
        <f t="shared" si="185"/>
        <v>4.7</v>
      </c>
      <c r="BD170" s="62">
        <v>6.4</v>
      </c>
      <c r="BE170" s="16"/>
      <c r="BF170" s="108"/>
      <c r="BG170" s="4"/>
    </row>
    <row r="171" spans="1:59" x14ac:dyDescent="0.25">
      <c r="A171" s="132" t="s">
        <v>320</v>
      </c>
      <c r="B171" s="63" t="s">
        <v>319</v>
      </c>
      <c r="C171" s="59">
        <f>ROUND(IF('Indicator Data'!C174=0,0.1,IF(LOG('Indicator Data'!C174)&gt;C$194,10,IF(LOG('Indicator Data'!C174)&lt;C$195,0,10-(C$194-LOG('Indicator Data'!C174))/(C$194-C$195)*10))),1)</f>
        <v>8.1</v>
      </c>
      <c r="D171" s="59">
        <f>ROUND(IF('Indicator Data'!D174=0,0.1,IF(LOG('Indicator Data'!D174)&gt;D$194,10,IF(LOG('Indicator Data'!D174)&lt;D$195,0,10-(D$194-LOG('Indicator Data'!D174))/(D$194-D$195)*10))),1)</f>
        <v>0.1</v>
      </c>
      <c r="E171" s="59">
        <f t="shared" si="155"/>
        <v>5.4</v>
      </c>
      <c r="F171" s="59">
        <f>ROUND(IF('Indicator Data'!E174="No data",0.1,IF('Indicator Data'!E174=0,0,IF(LOG('Indicator Data'!E174)&gt;F$194,10,IF(LOG('Indicator Data'!E174)&lt;F$195,0,10-(F$194-LOG('Indicator Data'!E174))/(F$194-F$195)*10)))),1)</f>
        <v>9.6999999999999993</v>
      </c>
      <c r="G171" s="59">
        <f>ROUND(IF('Indicator Data'!F174=0,0,IF(LOG('Indicator Data'!F174)&gt;G$194,10,IF(LOG('Indicator Data'!F174)&lt;G$195,0,10-(G$194-LOG('Indicator Data'!F174))/(G$194-G$195)*10))),1)</f>
        <v>7.4</v>
      </c>
      <c r="H171" s="59">
        <f>ROUND(IF('Indicator Data'!G174=0,0,IF(LOG('Indicator Data'!G174)&gt;H$194,10,IF(LOG('Indicator Data'!G174)&lt;H$195,0,10-(H$194-LOG('Indicator Data'!G174))/(H$194-H$195)*10))),1)</f>
        <v>7.9</v>
      </c>
      <c r="I171" s="59">
        <f>ROUND(IF('Indicator Data'!H174=0,0,IF(LOG('Indicator Data'!H174)&gt;I$194,10,IF(LOG('Indicator Data'!H174)&lt;I$195,0,10-(I$194-LOG('Indicator Data'!H174))/(I$194-I$195)*10))),1)</f>
        <v>7.8</v>
      </c>
      <c r="J171" s="59">
        <f t="shared" si="156"/>
        <v>7.9</v>
      </c>
      <c r="K171" s="59">
        <f>ROUND(IF('Indicator Data'!I174=0,0,IF(LOG('Indicator Data'!I174)&gt;K$194,10,IF(LOG('Indicator Data'!I174)&lt;K$195,0,10-(K$194-LOG('Indicator Data'!I174))/(K$194-K$195)*10))),1)</f>
        <v>6.9</v>
      </c>
      <c r="L171" s="59">
        <f t="shared" si="157"/>
        <v>7.4</v>
      </c>
      <c r="M171" s="59">
        <f>ROUND(IF('Indicator Data'!J174=0,0,IF(LOG('Indicator Data'!J174)&gt;M$194,10,IF(LOG('Indicator Data'!J174)&lt;M$195,0,10-(M$194-LOG('Indicator Data'!J174))/(M$194-M$195)*10))),1)</f>
        <v>10</v>
      </c>
      <c r="N171" s="60">
        <f>'Indicator Data'!C174/'Indicator Data'!$BD174</f>
        <v>2.5618044680371317E-4</v>
      </c>
      <c r="O171" s="60">
        <f>'Indicator Data'!D174/'Indicator Data'!$BD174</f>
        <v>0</v>
      </c>
      <c r="P171" s="60">
        <f>IF(F171=0.1,0,'Indicator Data'!E174/'Indicator Data'!$BD174)</f>
        <v>1.1129886079107174E-2</v>
      </c>
      <c r="Q171" s="60">
        <f>'Indicator Data'!F174/'Indicator Data'!$BD174</f>
        <v>4.0157856355066234E-6</v>
      </c>
      <c r="R171" s="60">
        <f>'Indicator Data'!G174/'Indicator Data'!$BD174</f>
        <v>2.1715083154457224E-3</v>
      </c>
      <c r="S171" s="60">
        <f>'Indicator Data'!H174/'Indicator Data'!$BD174</f>
        <v>4.0724194379377474E-5</v>
      </c>
      <c r="T171" s="60">
        <f>'Indicator Data'!I174/'Indicator Data'!$BD174</f>
        <v>4.1878630442504061E-4</v>
      </c>
      <c r="U171" s="60">
        <f>'Indicator Data'!J174/'Indicator Data'!$BD174</f>
        <v>1.3422733422433815E-2</v>
      </c>
      <c r="V171" s="59">
        <f t="shared" si="158"/>
        <v>1.3</v>
      </c>
      <c r="W171" s="59">
        <f t="shared" si="159"/>
        <v>0</v>
      </c>
      <c r="X171" s="59">
        <f t="shared" si="160"/>
        <v>0.7</v>
      </c>
      <c r="Y171" s="59">
        <f t="shared" si="161"/>
        <v>7.4</v>
      </c>
      <c r="Z171" s="59">
        <f t="shared" si="162"/>
        <v>6.9</v>
      </c>
      <c r="AA171" s="59">
        <f t="shared" si="163"/>
        <v>1.2</v>
      </c>
      <c r="AB171" s="59">
        <f t="shared" si="164"/>
        <v>0.1</v>
      </c>
      <c r="AC171" s="59">
        <f t="shared" si="165"/>
        <v>0.7</v>
      </c>
      <c r="AD171" s="59">
        <f t="shared" si="166"/>
        <v>0.4</v>
      </c>
      <c r="AE171" s="59">
        <f t="shared" si="167"/>
        <v>0.6</v>
      </c>
      <c r="AF171" s="59">
        <f t="shared" si="168"/>
        <v>4.5</v>
      </c>
      <c r="AG171" s="59">
        <f>ROUND(IF('Indicator Data'!K174=0,0,IF('Indicator Data'!K174&gt;AG$194,10,IF('Indicator Data'!K174&lt;AG$195,0,10-(AG$194-'Indicator Data'!K174)/(AG$194-AG$195)*10))),1)</f>
        <v>10</v>
      </c>
      <c r="AH171" s="59">
        <f t="shared" si="169"/>
        <v>4.7</v>
      </c>
      <c r="AI171" s="59">
        <f t="shared" si="170"/>
        <v>0.1</v>
      </c>
      <c r="AJ171" s="59">
        <f t="shared" si="171"/>
        <v>4.5999999999999996</v>
      </c>
      <c r="AK171" s="59">
        <f t="shared" si="172"/>
        <v>4</v>
      </c>
      <c r="AL171" s="59">
        <f t="shared" si="173"/>
        <v>4.3</v>
      </c>
      <c r="AM171" s="59">
        <f t="shared" si="174"/>
        <v>3.7</v>
      </c>
      <c r="AN171" s="59">
        <f t="shared" si="175"/>
        <v>8.4</v>
      </c>
      <c r="AO171" s="61">
        <f t="shared" si="176"/>
        <v>3.4</v>
      </c>
      <c r="AP171" s="193">
        <f t="shared" si="177"/>
        <v>8.8000000000000007</v>
      </c>
      <c r="AQ171" s="193">
        <f t="shared" si="178"/>
        <v>7.2</v>
      </c>
      <c r="AR171" s="61">
        <f t="shared" si="179"/>
        <v>4.9000000000000004</v>
      </c>
      <c r="AS171" s="59">
        <f t="shared" si="180"/>
        <v>9.1999999999999993</v>
      </c>
      <c r="AT171" s="59">
        <f>IF('Indicator Data'!L174="No data","x",IF('Indicator Data'!BE174&lt;1000,"x",ROUND((IF('Indicator Data'!L174&gt;AT$194,10,IF('Indicator Data'!L174&lt;AT$195,0,10-(AT$194-'Indicator Data'!L174)/(AT$194-AT$195)*10))),1)))</f>
        <v>2</v>
      </c>
      <c r="AU171" s="61">
        <f t="shared" si="181"/>
        <v>5.6</v>
      </c>
      <c r="AV171" s="62">
        <f t="shared" si="182"/>
        <v>6.4</v>
      </c>
      <c r="AW171" s="59">
        <f>ROUND(IF('Indicator Data'!M174=0,0,IF('Indicator Data'!M174&gt;AW$194,10,IF('Indicator Data'!M174&lt;AW$195,0,10-(AW$194-'Indicator Data'!M174)/(AW$194-AW$195)*10))),1)</f>
        <v>6.5</v>
      </c>
      <c r="AX171" s="59">
        <f>ROUND(IF('Indicator Data'!N174=0,0,IF(LOG('Indicator Data'!N174)&gt;LOG(AX$194),10,IF(LOG('Indicator Data'!N174)&lt;LOG(AX$195),0,10-(LOG(AX$194)-LOG('Indicator Data'!N174))/(LOG(AX$194)-LOG(AX$195))*10))),1)</f>
        <v>5.0999999999999996</v>
      </c>
      <c r="AY171" s="61">
        <f t="shared" si="183"/>
        <v>5.8</v>
      </c>
      <c r="AZ171" s="59">
        <f>'Indicator Data'!O174</f>
        <v>0</v>
      </c>
      <c r="BA171" s="59">
        <f>'Indicator Data'!P174</f>
        <v>0</v>
      </c>
      <c r="BB171" s="61">
        <f t="shared" si="184"/>
        <v>0</v>
      </c>
      <c r="BC171" s="62">
        <f t="shared" si="185"/>
        <v>4.0999999999999996</v>
      </c>
      <c r="BD171" s="62">
        <v>5.0999999999999996</v>
      </c>
      <c r="BE171" s="16"/>
      <c r="BF171" s="108"/>
      <c r="BG171" s="4"/>
    </row>
    <row r="172" spans="1:59" x14ac:dyDescent="0.25">
      <c r="A172" s="131" t="s">
        <v>940</v>
      </c>
      <c r="B172" s="63" t="s">
        <v>187</v>
      </c>
      <c r="C172" s="59">
        <f>ROUND(IF('Indicator Data'!C175=0,0.1,IF(LOG('Indicator Data'!C175)&gt;C$194,10,IF(LOG('Indicator Data'!C175)&lt;C$195,0,10-(C$194-LOG('Indicator Data'!C175))/(C$194-C$195)*10))),1)</f>
        <v>6.5</v>
      </c>
      <c r="D172" s="59">
        <f>ROUND(IF('Indicator Data'!D175=0,0.1,IF(LOG('Indicator Data'!D175)&gt;D$194,10,IF(LOG('Indicator Data'!D175)&lt;D$195,0,10-(D$194-LOG('Indicator Data'!D175))/(D$194-D$195)*10))),1)</f>
        <v>3.2</v>
      </c>
      <c r="E172" s="59">
        <f t="shared" si="155"/>
        <v>5.0999999999999996</v>
      </c>
      <c r="F172" s="59">
        <f>ROUND(IF('Indicator Data'!E175="No data",0.1,IF('Indicator Data'!E175=0,0,IF(LOG('Indicator Data'!E175)&gt;F$194,10,IF(LOG('Indicator Data'!E175)&lt;F$195,0,10-(F$194-LOG('Indicator Data'!E175))/(F$194-F$195)*10)))),1)</f>
        <v>5</v>
      </c>
      <c r="G172" s="59">
        <f>ROUND(IF('Indicator Data'!F175=0,0,IF(LOG('Indicator Data'!F175)&gt;G$194,10,IF(LOG('Indicator Data'!F175)&lt;G$195,0,10-(G$194-LOG('Indicator Data'!F175))/(G$194-G$195)*10))),1)</f>
        <v>0</v>
      </c>
      <c r="H172" s="59">
        <f>ROUND(IF('Indicator Data'!G175=0,0,IF(LOG('Indicator Data'!G175)&gt;H$194,10,IF(LOG('Indicator Data'!G175)&lt;H$195,0,10-(H$194-LOG('Indicator Data'!G175))/(H$194-H$195)*10))),1)</f>
        <v>0</v>
      </c>
      <c r="I172" s="59">
        <f>ROUND(IF('Indicator Data'!H175=0,0,IF(LOG('Indicator Data'!H175)&gt;I$194,10,IF(LOG('Indicator Data'!H175)&lt;I$195,0,10-(I$194-LOG('Indicator Data'!H175))/(I$194-I$195)*10))),1)</f>
        <v>0</v>
      </c>
      <c r="J172" s="59">
        <f t="shared" si="156"/>
        <v>0</v>
      </c>
      <c r="K172" s="59">
        <f>ROUND(IF('Indicator Data'!I175=0,0,IF(LOG('Indicator Data'!I175)&gt;K$194,10,IF(LOG('Indicator Data'!I175)&lt;K$195,0,10-(K$194-LOG('Indicator Data'!I175))/(K$194-K$195)*10))),1)</f>
        <v>0</v>
      </c>
      <c r="L172" s="59">
        <f t="shared" si="157"/>
        <v>0</v>
      </c>
      <c r="M172" s="59">
        <f>ROUND(IF('Indicator Data'!J175=0,0,IF(LOG('Indicator Data'!J175)&gt;M$194,10,IF(LOG('Indicator Data'!J175)&lt;M$195,0,10-(M$194-LOG('Indicator Data'!J175))/(M$194-M$195)*10))),1)</f>
        <v>3.7</v>
      </c>
      <c r="N172" s="60">
        <f>'Indicator Data'!C175/'Indicator Data'!$BD175</f>
        <v>2.0041770678278859E-3</v>
      </c>
      <c r="O172" s="60">
        <f>'Indicator Data'!D175/'Indicator Data'!$BD175</f>
        <v>4.4461997435789291E-5</v>
      </c>
      <c r="P172" s="60">
        <f>IF(F172=0.1,0,'Indicator Data'!E175/'Indicator Data'!$BD175)</f>
        <v>5.0405497091916898E-3</v>
      </c>
      <c r="Q172" s="60">
        <f>'Indicator Data'!F175/'Indicator Data'!$BD175</f>
        <v>0</v>
      </c>
      <c r="R172" s="60">
        <f>'Indicator Data'!G175/'Indicator Data'!$BD175</f>
        <v>0</v>
      </c>
      <c r="S172" s="60">
        <f>'Indicator Data'!H175/'Indicator Data'!$BD175</f>
        <v>0</v>
      </c>
      <c r="T172" s="60">
        <f>'Indicator Data'!I175/'Indicator Data'!$BD175</f>
        <v>0</v>
      </c>
      <c r="U172" s="60">
        <f>'Indicator Data'!J175/'Indicator Data'!$BD175</f>
        <v>1.4652850753219397E-4</v>
      </c>
      <c r="V172" s="59">
        <f t="shared" si="158"/>
        <v>10</v>
      </c>
      <c r="W172" s="59">
        <f t="shared" si="159"/>
        <v>0.4</v>
      </c>
      <c r="X172" s="59">
        <f t="shared" si="160"/>
        <v>7.7</v>
      </c>
      <c r="Y172" s="59">
        <f t="shared" si="161"/>
        <v>3.4</v>
      </c>
      <c r="Z172" s="59">
        <f t="shared" si="162"/>
        <v>0</v>
      </c>
      <c r="AA172" s="59">
        <f t="shared" si="163"/>
        <v>0</v>
      </c>
      <c r="AB172" s="59">
        <f t="shared" si="164"/>
        <v>0</v>
      </c>
      <c r="AC172" s="59">
        <f t="shared" si="165"/>
        <v>0</v>
      </c>
      <c r="AD172" s="59">
        <f t="shared" si="166"/>
        <v>0</v>
      </c>
      <c r="AE172" s="59">
        <f t="shared" si="167"/>
        <v>0</v>
      </c>
      <c r="AF172" s="59">
        <f t="shared" si="168"/>
        <v>0</v>
      </c>
      <c r="AG172" s="59">
        <f>ROUND(IF('Indicator Data'!K175=0,0,IF('Indicator Data'!K175&gt;AG$194,10,IF('Indicator Data'!K175&lt;AG$195,0,10-(AG$194-'Indicator Data'!K175)/(AG$194-AG$195)*10))),1)</f>
        <v>1</v>
      </c>
      <c r="AH172" s="59">
        <f t="shared" si="169"/>
        <v>8.3000000000000007</v>
      </c>
      <c r="AI172" s="59">
        <f t="shared" si="170"/>
        <v>1.8</v>
      </c>
      <c r="AJ172" s="59">
        <f t="shared" si="171"/>
        <v>0</v>
      </c>
      <c r="AK172" s="59">
        <f t="shared" si="172"/>
        <v>0</v>
      </c>
      <c r="AL172" s="59">
        <f t="shared" si="173"/>
        <v>0</v>
      </c>
      <c r="AM172" s="59">
        <f t="shared" si="174"/>
        <v>0</v>
      </c>
      <c r="AN172" s="59">
        <f t="shared" si="175"/>
        <v>2</v>
      </c>
      <c r="AO172" s="61">
        <f t="shared" si="176"/>
        <v>6.6</v>
      </c>
      <c r="AP172" s="193">
        <f t="shared" si="177"/>
        <v>4.2</v>
      </c>
      <c r="AQ172" s="193">
        <f t="shared" si="178"/>
        <v>0</v>
      </c>
      <c r="AR172" s="61">
        <f t="shared" si="179"/>
        <v>0</v>
      </c>
      <c r="AS172" s="59">
        <f t="shared" si="180"/>
        <v>1.5</v>
      </c>
      <c r="AT172" s="59">
        <f>IF('Indicator Data'!L175="No data","x",IF('Indicator Data'!BE175&lt;1000,"x",ROUND((IF('Indicator Data'!L175&gt;AT$194,10,IF('Indicator Data'!L175&lt;AT$195,0,10-(AT$194-'Indicator Data'!L175)/(AT$194-AT$195)*10))),1)))</f>
        <v>5.0999999999999996</v>
      </c>
      <c r="AU172" s="61">
        <f t="shared" si="181"/>
        <v>3.3</v>
      </c>
      <c r="AV172" s="62">
        <f t="shared" si="182"/>
        <v>3.2</v>
      </c>
      <c r="AW172" s="59">
        <f>ROUND(IF('Indicator Data'!M175=0,0,IF('Indicator Data'!M175&gt;AW$194,10,IF('Indicator Data'!M175&lt;AW$195,0,10-(AW$194-'Indicator Data'!M175)/(AW$194-AW$195)*10))),1)</f>
        <v>4.4000000000000004</v>
      </c>
      <c r="AX172" s="59">
        <f>ROUND(IF('Indicator Data'!N175=0,0,IF(LOG('Indicator Data'!N175)&gt;LOG(AX$194),10,IF(LOG('Indicator Data'!N175)&lt;LOG(AX$195),0,10-(LOG(AX$194)-LOG('Indicator Data'!N175))/(LOG(AX$194)-LOG(AX$195))*10))),1)</f>
        <v>6.5</v>
      </c>
      <c r="AY172" s="61">
        <f t="shared" si="183"/>
        <v>5.5</v>
      </c>
      <c r="AZ172" s="59">
        <f>'Indicator Data'!O175</f>
        <v>0</v>
      </c>
      <c r="BA172" s="59">
        <f>'Indicator Data'!P175</f>
        <v>0</v>
      </c>
      <c r="BB172" s="61">
        <f t="shared" si="184"/>
        <v>0</v>
      </c>
      <c r="BC172" s="62">
        <f t="shared" si="185"/>
        <v>3.9</v>
      </c>
      <c r="BD172" s="62">
        <v>2.9</v>
      </c>
      <c r="BE172" s="16"/>
      <c r="BF172" s="108"/>
      <c r="BG172" s="4"/>
    </row>
    <row r="173" spans="1:59" x14ac:dyDescent="0.25">
      <c r="A173" s="132" t="s">
        <v>373</v>
      </c>
      <c r="B173" s="63" t="s">
        <v>91</v>
      </c>
      <c r="C173" s="59">
        <f>ROUND(IF('Indicator Data'!C176=0,0.1,IF(LOG('Indicator Data'!C176)&gt;C$194,10,IF(LOG('Indicator Data'!C176)&lt;C$195,0,10-(C$194-LOG('Indicator Data'!C176))/(C$194-C$195)*10))),1)</f>
        <v>5.9</v>
      </c>
      <c r="D173" s="59">
        <f>ROUND(IF('Indicator Data'!D176=0,0.1,IF(LOG('Indicator Data'!D176)&gt;D$194,10,IF(LOG('Indicator Data'!D176)&lt;D$195,0,10-(D$194-LOG('Indicator Data'!D176))/(D$194-D$195)*10))),1)</f>
        <v>0.1</v>
      </c>
      <c r="E173" s="59">
        <f t="shared" si="155"/>
        <v>3.5</v>
      </c>
      <c r="F173" s="59">
        <f>ROUND(IF('Indicator Data'!E176="No data",0.1,IF('Indicator Data'!E176=0,0,IF(LOG('Indicator Data'!E176)&gt;F$194,10,IF(LOG('Indicator Data'!E176)&lt;F$195,0,10-(F$194-LOG('Indicator Data'!E176))/(F$194-F$195)*10)))),1)</f>
        <v>2.6</v>
      </c>
      <c r="G173" s="59">
        <f>ROUND(IF('Indicator Data'!F176=0,0,IF(LOG('Indicator Data'!F176)&gt;G$194,10,IF(LOG('Indicator Data'!F176)&lt;G$195,0,10-(G$194-LOG('Indicator Data'!F176))/(G$194-G$195)*10))),1)</f>
        <v>4.5999999999999996</v>
      </c>
      <c r="H173" s="59">
        <f>ROUND(IF('Indicator Data'!G176=0,0,IF(LOG('Indicator Data'!G176)&gt;H$194,10,IF(LOG('Indicator Data'!G176)&lt;H$195,0,10-(H$194-LOG('Indicator Data'!G176))/(H$194-H$195)*10))),1)</f>
        <v>4.5999999999999996</v>
      </c>
      <c r="I173" s="59">
        <f>ROUND(IF('Indicator Data'!H176=0,0,IF(LOG('Indicator Data'!H176)&gt;I$194,10,IF(LOG('Indicator Data'!H176)&lt;I$195,0,10-(I$194-LOG('Indicator Data'!H176))/(I$194-I$195)*10))),1)</f>
        <v>6.8</v>
      </c>
      <c r="J173" s="59">
        <f t="shared" si="156"/>
        <v>5.8</v>
      </c>
      <c r="K173" s="59">
        <f>ROUND(IF('Indicator Data'!I176=0,0,IF(LOG('Indicator Data'!I176)&gt;K$194,10,IF(LOG('Indicator Data'!I176)&lt;K$195,0,10-(K$194-LOG('Indicator Data'!I176))/(K$194-K$195)*10))),1)</f>
        <v>4.4000000000000004</v>
      </c>
      <c r="L173" s="59">
        <f t="shared" si="157"/>
        <v>5.0999999999999996</v>
      </c>
      <c r="M173" s="59">
        <f>ROUND(IF('Indicator Data'!J176=0,0,IF(LOG('Indicator Data'!J176)&gt;M$194,10,IF(LOG('Indicator Data'!J176)&lt;M$195,0,10-(M$194-LOG('Indicator Data'!J176))/(M$194-M$195)*10))),1)</f>
        <v>6.4</v>
      </c>
      <c r="N173" s="60">
        <f>'Indicator Data'!C176/'Indicator Data'!$BD176</f>
        <v>1.970696256034089E-3</v>
      </c>
      <c r="O173" s="60">
        <f>'Indicator Data'!D176/'Indicator Data'!$BD176</f>
        <v>0</v>
      </c>
      <c r="P173" s="60">
        <f>IF(F173=0.1,0,'Indicator Data'!E176/'Indicator Data'!$BD176)</f>
        <v>9.4503712881088375E-4</v>
      </c>
      <c r="Q173" s="60">
        <f>'Indicator Data'!F176/'Indicator Data'!$BD176</f>
        <v>5.1546527824829799E-6</v>
      </c>
      <c r="R173" s="60">
        <f>'Indicator Data'!G176/'Indicator Data'!$BD176</f>
        <v>6.2390551621762181E-3</v>
      </c>
      <c r="S173" s="60">
        <f>'Indicator Data'!H176/'Indicator Data'!$BD176</f>
        <v>5.1904836908651421E-4</v>
      </c>
      <c r="T173" s="60">
        <f>'Indicator Data'!I176/'Indicator Data'!$BD176</f>
        <v>1.3605326767853203E-3</v>
      </c>
      <c r="U173" s="60">
        <f>'Indicator Data'!J176/'Indicator Data'!$BD176</f>
        <v>3.1994396580928841E-3</v>
      </c>
      <c r="V173" s="59">
        <f t="shared" si="158"/>
        <v>9.9</v>
      </c>
      <c r="W173" s="59">
        <f t="shared" si="159"/>
        <v>0</v>
      </c>
      <c r="X173" s="59">
        <f t="shared" si="160"/>
        <v>7.4</v>
      </c>
      <c r="Y173" s="59">
        <f t="shared" si="161"/>
        <v>0.6</v>
      </c>
      <c r="Z173" s="59">
        <f t="shared" si="162"/>
        <v>7.1</v>
      </c>
      <c r="AA173" s="59">
        <f t="shared" si="163"/>
        <v>3.5</v>
      </c>
      <c r="AB173" s="59">
        <f t="shared" si="164"/>
        <v>1</v>
      </c>
      <c r="AC173" s="59">
        <f t="shared" si="165"/>
        <v>2.2999999999999998</v>
      </c>
      <c r="AD173" s="59">
        <f t="shared" si="166"/>
        <v>1.4</v>
      </c>
      <c r="AE173" s="59">
        <f t="shared" si="167"/>
        <v>1.9</v>
      </c>
      <c r="AF173" s="59">
        <f t="shared" si="168"/>
        <v>1.1000000000000001</v>
      </c>
      <c r="AG173" s="59">
        <f>ROUND(IF('Indicator Data'!K176=0,0,IF('Indicator Data'!K176&gt;AG$194,10,IF('Indicator Data'!K176&lt;AG$195,0,10-(AG$194-'Indicator Data'!K176)/(AG$194-AG$195)*10))),1)</f>
        <v>2</v>
      </c>
      <c r="AH173" s="59">
        <f t="shared" si="169"/>
        <v>7.9</v>
      </c>
      <c r="AI173" s="59">
        <f t="shared" si="170"/>
        <v>0.1</v>
      </c>
      <c r="AJ173" s="59">
        <f t="shared" si="171"/>
        <v>4.0999999999999996</v>
      </c>
      <c r="AK173" s="59">
        <f t="shared" si="172"/>
        <v>3.9</v>
      </c>
      <c r="AL173" s="59">
        <f t="shared" si="173"/>
        <v>4</v>
      </c>
      <c r="AM173" s="59">
        <f t="shared" si="174"/>
        <v>2.9</v>
      </c>
      <c r="AN173" s="59">
        <f t="shared" si="175"/>
        <v>4.2</v>
      </c>
      <c r="AO173" s="61">
        <f t="shared" si="176"/>
        <v>5.8</v>
      </c>
      <c r="AP173" s="193">
        <f t="shared" si="177"/>
        <v>1.7</v>
      </c>
      <c r="AQ173" s="193">
        <f t="shared" si="178"/>
        <v>6</v>
      </c>
      <c r="AR173" s="61">
        <f t="shared" si="179"/>
        <v>3.7</v>
      </c>
      <c r="AS173" s="59">
        <f t="shared" si="180"/>
        <v>3.1</v>
      </c>
      <c r="AT173" s="59">
        <f>IF('Indicator Data'!L176="No data","x",IF('Indicator Data'!BE176&lt;1000,"x",ROUND((IF('Indicator Data'!L176&gt;AT$194,10,IF('Indicator Data'!L176&lt;AT$195,0,10-(AT$194-'Indicator Data'!L176)/(AT$194-AT$195)*10))),1)))</f>
        <v>0</v>
      </c>
      <c r="AU173" s="61">
        <f t="shared" si="181"/>
        <v>1.6</v>
      </c>
      <c r="AV173" s="62">
        <f t="shared" si="182"/>
        <v>4</v>
      </c>
      <c r="AW173" s="59">
        <f>ROUND(IF('Indicator Data'!M176=0,0,IF('Indicator Data'!M176&gt;AW$194,10,IF('Indicator Data'!M176&lt;AW$195,0,10-(AW$194-'Indicator Data'!M176)/(AW$194-AW$195)*10))),1)</f>
        <v>2</v>
      </c>
      <c r="AX173" s="59">
        <f>ROUND(IF('Indicator Data'!N176=0,0,IF(LOG('Indicator Data'!N176)&gt;LOG(AX$194),10,IF(LOG('Indicator Data'!N176)&lt;LOG(AX$195),0,10-(LOG(AX$194)-LOG('Indicator Data'!N176))/(LOG(AX$194)-LOG(AX$195))*10))),1)</f>
        <v>4.5999999999999996</v>
      </c>
      <c r="AY173" s="61">
        <f t="shared" si="183"/>
        <v>3.4</v>
      </c>
      <c r="AZ173" s="59">
        <f>'Indicator Data'!O176</f>
        <v>0</v>
      </c>
      <c r="BA173" s="59">
        <f>'Indicator Data'!P176</f>
        <v>0</v>
      </c>
      <c r="BB173" s="61">
        <f t="shared" si="184"/>
        <v>0</v>
      </c>
      <c r="BC173" s="62">
        <f t="shared" si="185"/>
        <v>2.4</v>
      </c>
      <c r="BD173" s="62">
        <v>5.8</v>
      </c>
      <c r="BE173" s="16"/>
      <c r="BF173" s="108"/>
      <c r="BG173" s="4"/>
    </row>
    <row r="174" spans="1:59" x14ac:dyDescent="0.25">
      <c r="A174" s="132" t="s">
        <v>322</v>
      </c>
      <c r="B174" s="63" t="s">
        <v>321</v>
      </c>
      <c r="C174" s="59">
        <f>ROUND(IF('Indicator Data'!C177=0,0.1,IF(LOG('Indicator Data'!C177)&gt;C$194,10,IF(LOG('Indicator Data'!C177)&lt;C$195,0,10-(C$194-LOG('Indicator Data'!C177))/(C$194-C$195)*10))),1)</f>
        <v>0.1</v>
      </c>
      <c r="D174" s="59">
        <f>ROUND(IF('Indicator Data'!D177=0,0.1,IF(LOG('Indicator Data'!D177)&gt;D$194,10,IF(LOG('Indicator Data'!D177)&lt;D$195,0,10-(D$194-LOG('Indicator Data'!D177))/(D$194-D$195)*10))),1)</f>
        <v>0.1</v>
      </c>
      <c r="E174" s="59">
        <f t="shared" si="155"/>
        <v>0.1</v>
      </c>
      <c r="F174" s="59">
        <f>ROUND(IF('Indicator Data'!E177="No data",0.1,IF('Indicator Data'!E177=0,0,IF(LOG('Indicator Data'!E177)&gt;F$194,10,IF(LOG('Indicator Data'!E177)&lt;F$195,0,10-(F$194-LOG('Indicator Data'!E177))/(F$194-F$195)*10)))),1)</f>
        <v>5.9</v>
      </c>
      <c r="G174" s="59">
        <f>ROUND(IF('Indicator Data'!F177=0,0,IF(LOG('Indicator Data'!F177)&gt;G$194,10,IF(LOG('Indicator Data'!F177)&lt;G$195,0,10-(G$194-LOG('Indicator Data'!F177))/(G$194-G$195)*10))),1)</f>
        <v>0</v>
      </c>
      <c r="H174" s="59">
        <f>ROUND(IF('Indicator Data'!G177=0,0,IF(LOG('Indicator Data'!G177)&gt;H$194,10,IF(LOG('Indicator Data'!G177)&lt;H$195,0,10-(H$194-LOG('Indicator Data'!G177))/(H$194-H$195)*10))),1)</f>
        <v>0</v>
      </c>
      <c r="I174" s="59">
        <f>ROUND(IF('Indicator Data'!H177=0,0,IF(LOG('Indicator Data'!H177)&gt;I$194,10,IF(LOG('Indicator Data'!H177)&lt;I$195,0,10-(I$194-LOG('Indicator Data'!H177))/(I$194-I$195)*10))),1)</f>
        <v>0</v>
      </c>
      <c r="J174" s="59">
        <f t="shared" si="156"/>
        <v>0</v>
      </c>
      <c r="K174" s="59">
        <f>ROUND(IF('Indicator Data'!I177=0,0,IF(LOG('Indicator Data'!I177)&gt;K$194,10,IF(LOG('Indicator Data'!I177)&lt;K$195,0,10-(K$194-LOG('Indicator Data'!I177))/(K$194-K$195)*10))),1)</f>
        <v>0</v>
      </c>
      <c r="L174" s="59">
        <f t="shared" si="157"/>
        <v>0</v>
      </c>
      <c r="M174" s="59">
        <f>ROUND(IF('Indicator Data'!J177=0,0,IF(LOG('Indicator Data'!J177)&gt;M$194,10,IF(LOG('Indicator Data'!J177)&lt;M$195,0,10-(M$194-LOG('Indicator Data'!J177))/(M$194-M$195)*10))),1)</f>
        <v>7.7</v>
      </c>
      <c r="N174" s="60">
        <f>'Indicator Data'!C177/'Indicator Data'!$BD177</f>
        <v>0</v>
      </c>
      <c r="O174" s="60">
        <f>'Indicator Data'!D177/'Indicator Data'!$BD177</f>
        <v>0</v>
      </c>
      <c r="P174" s="60">
        <f>IF(F174=0.1,0,'Indicator Data'!E177/'Indicator Data'!$BD177)</f>
        <v>3.1403949994211655E-3</v>
      </c>
      <c r="Q174" s="60">
        <f>'Indicator Data'!F177/'Indicator Data'!$BD177</f>
        <v>0</v>
      </c>
      <c r="R174" s="60">
        <f>'Indicator Data'!G177/'Indicator Data'!$BD177</f>
        <v>0</v>
      </c>
      <c r="S174" s="60">
        <f>'Indicator Data'!H177/'Indicator Data'!$BD177</f>
        <v>0</v>
      </c>
      <c r="T174" s="60">
        <f>'Indicator Data'!I177/'Indicator Data'!$BD177</f>
        <v>0</v>
      </c>
      <c r="U174" s="60">
        <f>'Indicator Data'!J177/'Indicator Data'!$BD177</f>
        <v>1.6704888119559644E-3</v>
      </c>
      <c r="V174" s="59">
        <f t="shared" si="158"/>
        <v>0</v>
      </c>
      <c r="W174" s="59">
        <f t="shared" si="159"/>
        <v>0</v>
      </c>
      <c r="X174" s="59">
        <f t="shared" si="160"/>
        <v>0</v>
      </c>
      <c r="Y174" s="59">
        <f t="shared" si="161"/>
        <v>2.1</v>
      </c>
      <c r="Z174" s="59">
        <f t="shared" si="162"/>
        <v>0</v>
      </c>
      <c r="AA174" s="59">
        <f t="shared" si="163"/>
        <v>0</v>
      </c>
      <c r="AB174" s="59">
        <f t="shared" si="164"/>
        <v>0</v>
      </c>
      <c r="AC174" s="59">
        <f t="shared" si="165"/>
        <v>0</v>
      </c>
      <c r="AD174" s="59">
        <f t="shared" si="166"/>
        <v>0</v>
      </c>
      <c r="AE174" s="59">
        <f t="shared" si="167"/>
        <v>0</v>
      </c>
      <c r="AF174" s="59">
        <f t="shared" si="168"/>
        <v>0.6</v>
      </c>
      <c r="AG174" s="59">
        <f>ROUND(IF('Indicator Data'!K177=0,0,IF('Indicator Data'!K177&gt;AG$194,10,IF('Indicator Data'!K177&lt;AG$195,0,10-(AG$194-'Indicator Data'!K177)/(AG$194-AG$195)*10))),1)</f>
        <v>1</v>
      </c>
      <c r="AH174" s="59">
        <f t="shared" si="169"/>
        <v>0.1</v>
      </c>
      <c r="AI174" s="59">
        <f t="shared" si="170"/>
        <v>0.1</v>
      </c>
      <c r="AJ174" s="59">
        <f t="shared" si="171"/>
        <v>0</v>
      </c>
      <c r="AK174" s="59">
        <f t="shared" si="172"/>
        <v>0</v>
      </c>
      <c r="AL174" s="59">
        <f t="shared" si="173"/>
        <v>0</v>
      </c>
      <c r="AM174" s="59">
        <f t="shared" si="174"/>
        <v>0</v>
      </c>
      <c r="AN174" s="59">
        <f t="shared" si="175"/>
        <v>5.0999999999999996</v>
      </c>
      <c r="AO174" s="61">
        <f t="shared" si="176"/>
        <v>0.1</v>
      </c>
      <c r="AP174" s="193">
        <f t="shared" si="177"/>
        <v>4.3</v>
      </c>
      <c r="AQ174" s="193">
        <f t="shared" si="178"/>
        <v>0</v>
      </c>
      <c r="AR174" s="61">
        <f t="shared" si="179"/>
        <v>0</v>
      </c>
      <c r="AS174" s="59">
        <f t="shared" si="180"/>
        <v>3.1</v>
      </c>
      <c r="AT174" s="59">
        <f>IF('Indicator Data'!L177="No data","x",IF('Indicator Data'!BE177&lt;1000,"x",ROUND((IF('Indicator Data'!L177&gt;AT$194,10,IF('Indicator Data'!L177&lt;AT$195,0,10-(AT$194-'Indicator Data'!L177)/(AT$194-AT$195)*10))),1)))</f>
        <v>2</v>
      </c>
      <c r="AU174" s="61">
        <f t="shared" si="181"/>
        <v>2.6</v>
      </c>
      <c r="AV174" s="62">
        <f t="shared" si="182"/>
        <v>1.6</v>
      </c>
      <c r="AW174" s="59">
        <f>ROUND(IF('Indicator Data'!M177=0,0,IF('Indicator Data'!M177&gt;AW$194,10,IF('Indicator Data'!M177&lt;AW$195,0,10-(AW$194-'Indicator Data'!M177)/(AW$194-AW$195)*10))),1)</f>
        <v>4.4000000000000004</v>
      </c>
      <c r="AX174" s="59">
        <f>ROUND(IF('Indicator Data'!N177=0,0,IF(LOG('Indicator Data'!N177)&gt;LOG(AX$194),10,IF(LOG('Indicator Data'!N177)&lt;LOG(AX$195),0,10-(LOG(AX$194)-LOG('Indicator Data'!N177))/(LOG(AX$194)-LOG(AX$195))*10))),1)</f>
        <v>3.5</v>
      </c>
      <c r="AY174" s="61">
        <f t="shared" si="183"/>
        <v>4</v>
      </c>
      <c r="AZ174" s="59">
        <f>'Indicator Data'!O177</f>
        <v>0</v>
      </c>
      <c r="BA174" s="59">
        <f>'Indicator Data'!P177</f>
        <v>0</v>
      </c>
      <c r="BB174" s="61">
        <f t="shared" si="184"/>
        <v>0</v>
      </c>
      <c r="BC174" s="62">
        <f t="shared" si="185"/>
        <v>2.8</v>
      </c>
      <c r="BD174" s="62">
        <v>7.1</v>
      </c>
      <c r="BE174" s="16"/>
      <c r="BF174" s="108"/>
      <c r="BG174" s="4"/>
    </row>
    <row r="175" spans="1:59" x14ac:dyDescent="0.25">
      <c r="A175" s="132" t="s">
        <v>324</v>
      </c>
      <c r="B175" s="63" t="s">
        <v>323</v>
      </c>
      <c r="C175" s="59">
        <f>ROUND(IF('Indicator Data'!C178=0,0.1,IF(LOG('Indicator Data'!C178)&gt;C$194,10,IF(LOG('Indicator Data'!C178)&lt;C$195,0,10-(C$194-LOG('Indicator Data'!C178))/(C$194-C$195)*10))),1)</f>
        <v>0.1</v>
      </c>
      <c r="D175" s="59">
        <f>ROUND(IF('Indicator Data'!D178=0,0.1,IF(LOG('Indicator Data'!D178)&gt;D$194,10,IF(LOG('Indicator Data'!D178)&lt;D$195,0,10-(D$194-LOG('Indicator Data'!D178))/(D$194-D$195)*10))),1)</f>
        <v>0.1</v>
      </c>
      <c r="E175" s="59">
        <f t="shared" si="155"/>
        <v>0.1</v>
      </c>
      <c r="F175" s="59">
        <f>ROUND(IF('Indicator Data'!E178="No data",0.1,IF('Indicator Data'!E178=0,0,IF(LOG('Indicator Data'!E178)&gt;F$194,10,IF(LOG('Indicator Data'!E178)&lt;F$195,0,10-(F$194-LOG('Indicator Data'!E178))/(F$194-F$195)*10)))),1)</f>
        <v>0.1</v>
      </c>
      <c r="G175" s="59">
        <f>ROUND(IF('Indicator Data'!F178=0,0,IF(LOG('Indicator Data'!F178)&gt;G$194,10,IF(LOG('Indicator Data'!F178)&lt;G$195,0,10-(G$194-LOG('Indicator Data'!F178))/(G$194-G$195)*10))),1)</f>
        <v>4.7</v>
      </c>
      <c r="H175" s="59">
        <f>ROUND(IF('Indicator Data'!G178=0,0,IF(LOG('Indicator Data'!G178)&gt;H$194,10,IF(LOG('Indicator Data'!G178)&lt;H$195,0,10-(H$194-LOG('Indicator Data'!G178))/(H$194-H$195)*10))),1)</f>
        <v>3.3</v>
      </c>
      <c r="I175" s="59">
        <f>ROUND(IF('Indicator Data'!H178=0,0,IF(LOG('Indicator Data'!H178)&gt;I$194,10,IF(LOG('Indicator Data'!H178)&lt;I$195,0,10-(I$194-LOG('Indicator Data'!H178))/(I$194-I$195)*10))),1)</f>
        <v>6.9</v>
      </c>
      <c r="J175" s="59">
        <f t="shared" si="156"/>
        <v>5.4</v>
      </c>
      <c r="K175" s="59">
        <f>ROUND(IF('Indicator Data'!I178=0,0,IF(LOG('Indicator Data'!I178)&gt;K$194,10,IF(LOG('Indicator Data'!I178)&lt;K$195,0,10-(K$194-LOG('Indicator Data'!I178))/(K$194-K$195)*10))),1)</f>
        <v>2</v>
      </c>
      <c r="L175" s="59">
        <f t="shared" si="157"/>
        <v>3.9</v>
      </c>
      <c r="M175" s="59">
        <f>ROUND(IF('Indicator Data'!J178=0,0,IF(LOG('Indicator Data'!J178)&gt;M$194,10,IF(LOG('Indicator Data'!J178)&lt;M$195,0,10-(M$194-LOG('Indicator Data'!J178))/(M$194-M$195)*10))),1)</f>
        <v>0</v>
      </c>
      <c r="N175" s="60">
        <f>'Indicator Data'!C178/'Indicator Data'!$BD178</f>
        <v>0</v>
      </c>
      <c r="O175" s="60">
        <f>'Indicator Data'!D178/'Indicator Data'!$BD178</f>
        <v>0</v>
      </c>
      <c r="P175" s="60">
        <f>IF(F175=0.1,0,'Indicator Data'!E178/'Indicator Data'!$BD178)</f>
        <v>0</v>
      </c>
      <c r="Q175" s="60">
        <f>'Indicator Data'!F178/'Indicator Data'!$BD178</f>
        <v>6.4079824719484783E-5</v>
      </c>
      <c r="R175" s="60">
        <f>'Indicator Data'!G178/'Indicator Data'!$BD178</f>
        <v>1.9111010992971706E-2</v>
      </c>
      <c r="S175" s="60">
        <f>'Indicator Data'!H178/'Indicator Data'!$BD178</f>
        <v>6.0350561030436973E-3</v>
      </c>
      <c r="T175" s="60">
        <f>'Indicator Data'!I178/'Indicator Data'!$BD178</f>
        <v>9.2466162703569161E-4</v>
      </c>
      <c r="U175" s="60">
        <f>'Indicator Data'!J178/'Indicator Data'!$BD178</f>
        <v>0</v>
      </c>
      <c r="V175" s="59">
        <f t="shared" si="158"/>
        <v>0</v>
      </c>
      <c r="W175" s="59">
        <f t="shared" si="159"/>
        <v>0</v>
      </c>
      <c r="X175" s="59">
        <f t="shared" si="160"/>
        <v>0</v>
      </c>
      <c r="Y175" s="59">
        <f t="shared" si="161"/>
        <v>0.1</v>
      </c>
      <c r="Z175" s="59">
        <f t="shared" si="162"/>
        <v>9.6</v>
      </c>
      <c r="AA175" s="59">
        <f t="shared" si="163"/>
        <v>10</v>
      </c>
      <c r="AB175" s="59">
        <f t="shared" si="164"/>
        <v>10</v>
      </c>
      <c r="AC175" s="59">
        <f t="shared" si="165"/>
        <v>10</v>
      </c>
      <c r="AD175" s="59">
        <f t="shared" si="166"/>
        <v>0.9</v>
      </c>
      <c r="AE175" s="59">
        <f t="shared" si="167"/>
        <v>7.7</v>
      </c>
      <c r="AF175" s="59">
        <f t="shared" si="168"/>
        <v>0</v>
      </c>
      <c r="AG175" s="59">
        <f>ROUND(IF('Indicator Data'!K178=0,0,IF('Indicator Data'!K178&gt;AG$194,10,IF('Indicator Data'!K178&lt;AG$195,0,10-(AG$194-'Indicator Data'!K178)/(AG$194-AG$195)*10))),1)</f>
        <v>1</v>
      </c>
      <c r="AH175" s="59">
        <f t="shared" si="169"/>
        <v>0.1</v>
      </c>
      <c r="AI175" s="59">
        <f t="shared" si="170"/>
        <v>0.1</v>
      </c>
      <c r="AJ175" s="59">
        <f t="shared" si="171"/>
        <v>6.7</v>
      </c>
      <c r="AK175" s="59">
        <f t="shared" si="172"/>
        <v>8.5</v>
      </c>
      <c r="AL175" s="59">
        <f t="shared" si="173"/>
        <v>7.7</v>
      </c>
      <c r="AM175" s="59">
        <f t="shared" si="174"/>
        <v>1.5</v>
      </c>
      <c r="AN175" s="59">
        <f t="shared" si="175"/>
        <v>0</v>
      </c>
      <c r="AO175" s="61">
        <f t="shared" si="176"/>
        <v>0.1</v>
      </c>
      <c r="AP175" s="193">
        <f t="shared" si="177"/>
        <v>0.1</v>
      </c>
      <c r="AQ175" s="193">
        <f t="shared" si="178"/>
        <v>8</v>
      </c>
      <c r="AR175" s="61">
        <f t="shared" si="179"/>
        <v>6.2</v>
      </c>
      <c r="AS175" s="59">
        <f t="shared" si="180"/>
        <v>0.5</v>
      </c>
      <c r="AT175" s="59" t="str">
        <f>IF('Indicator Data'!L178="No data","x",IF('Indicator Data'!BE178&lt;1000,"x",ROUND((IF('Indicator Data'!L178&gt;AT$194,10,IF('Indicator Data'!L178&lt;AT$195,0,10-(AT$194-'Indicator Data'!L178)/(AT$194-AT$195)*10))),1)))</f>
        <v>x</v>
      </c>
      <c r="AU175" s="61">
        <f t="shared" si="181"/>
        <v>0.5</v>
      </c>
      <c r="AV175" s="62">
        <f t="shared" si="182"/>
        <v>3.9</v>
      </c>
      <c r="AW175" s="59">
        <f>ROUND(IF('Indicator Data'!M178=0,0,IF('Indicator Data'!M178&gt;AW$194,10,IF('Indicator Data'!M178&lt;AW$195,0,10-(AW$194-'Indicator Data'!M178)/(AW$194-AW$195)*10))),1)</f>
        <v>0.1</v>
      </c>
      <c r="AX175" s="59">
        <f>ROUND(IF('Indicator Data'!N178=0,0,IF(LOG('Indicator Data'!N178)&gt;LOG(AX$194),10,IF(LOG('Indicator Data'!N178)&lt;LOG(AX$195),0,10-(LOG(AX$194)-LOG('Indicator Data'!N178))/(LOG(AX$194)-LOG(AX$195))*10))),1)</f>
        <v>0</v>
      </c>
      <c r="AY175" s="61">
        <f t="shared" si="183"/>
        <v>0.1</v>
      </c>
      <c r="AZ175" s="59">
        <f>'Indicator Data'!O178</f>
        <v>0</v>
      </c>
      <c r="BA175" s="59">
        <f>'Indicator Data'!P178</f>
        <v>0</v>
      </c>
      <c r="BB175" s="61">
        <f t="shared" si="184"/>
        <v>0</v>
      </c>
      <c r="BC175" s="62">
        <f t="shared" si="185"/>
        <v>0.1</v>
      </c>
      <c r="BD175" s="62">
        <v>2.6</v>
      </c>
      <c r="BE175" s="16"/>
      <c r="BF175" s="108"/>
      <c r="BG175" s="4"/>
    </row>
    <row r="176" spans="1:59" x14ac:dyDescent="0.25">
      <c r="A176" s="132" t="s">
        <v>326</v>
      </c>
      <c r="B176" s="63" t="s">
        <v>325</v>
      </c>
      <c r="C176" s="59">
        <f>ROUND(IF('Indicator Data'!C179=0,0.1,IF(LOG('Indicator Data'!C179)&gt;C$194,10,IF(LOG('Indicator Data'!C179)&lt;C$195,0,10-(C$194-LOG('Indicator Data'!C179))/(C$194-C$195)*10))),1)</f>
        <v>5.7</v>
      </c>
      <c r="D176" s="59">
        <f>ROUND(IF('Indicator Data'!D179=0,0.1,IF(LOG('Indicator Data'!D179)&gt;D$194,10,IF(LOG('Indicator Data'!D179)&lt;D$195,0,10-(D$194-LOG('Indicator Data'!D179))/(D$194-D$195)*10))),1)</f>
        <v>0.1</v>
      </c>
      <c r="E176" s="59">
        <f t="shared" si="155"/>
        <v>3.4</v>
      </c>
      <c r="F176" s="59">
        <f>ROUND(IF('Indicator Data'!E179="No data",0.1,IF('Indicator Data'!E179=0,0,IF(LOG('Indicator Data'!E179)&gt;F$194,10,IF(LOG('Indicator Data'!E179)&lt;F$195,0,10-(F$194-LOG('Indicator Data'!E179))/(F$194-F$195)*10)))),1)</f>
        <v>0.5</v>
      </c>
      <c r="G176" s="59">
        <f>ROUND(IF('Indicator Data'!F179=0,0,IF(LOG('Indicator Data'!F179)&gt;G$194,10,IF(LOG('Indicator Data'!F179)&lt;G$195,0,10-(G$194-LOG('Indicator Data'!F179))/(G$194-G$195)*10))),1)</f>
        <v>0</v>
      </c>
      <c r="H176" s="59">
        <f>ROUND(IF('Indicator Data'!G179=0,0,IF(LOG('Indicator Data'!G179)&gt;H$194,10,IF(LOG('Indicator Data'!G179)&lt;H$195,0,10-(H$194-LOG('Indicator Data'!G179))/(H$194-H$195)*10))),1)</f>
        <v>3.7</v>
      </c>
      <c r="I176" s="59">
        <f>ROUND(IF('Indicator Data'!H179=0,0,IF(LOG('Indicator Data'!H179)&gt;I$194,10,IF(LOG('Indicator Data'!H179)&lt;I$195,0,10-(I$194-LOG('Indicator Data'!H179))/(I$194-I$195)*10))),1)</f>
        <v>0</v>
      </c>
      <c r="J176" s="59">
        <f t="shared" si="156"/>
        <v>2</v>
      </c>
      <c r="K176" s="59">
        <f>ROUND(IF('Indicator Data'!I179=0,0,IF(LOG('Indicator Data'!I179)&gt;K$194,10,IF(LOG('Indicator Data'!I179)&lt;K$195,0,10-(K$194-LOG('Indicator Data'!I179))/(K$194-K$195)*10))),1)</f>
        <v>4.7</v>
      </c>
      <c r="L176" s="59">
        <f t="shared" si="157"/>
        <v>3.5</v>
      </c>
      <c r="M176" s="59">
        <f>ROUND(IF('Indicator Data'!J179=0,0,IF(LOG('Indicator Data'!J179)&gt;M$194,10,IF(LOG('Indicator Data'!J179)&lt;M$195,0,10-(M$194-LOG('Indicator Data'!J179))/(M$194-M$195)*10))),1)</f>
        <v>0</v>
      </c>
      <c r="N176" s="60">
        <f>'Indicator Data'!C179/'Indicator Data'!$BD179</f>
        <v>1.4429602538418868E-3</v>
      </c>
      <c r="O176" s="60">
        <f>'Indicator Data'!D179/'Indicator Data'!$BD179</f>
        <v>0</v>
      </c>
      <c r="P176" s="60">
        <f>IF(F176=0.1,0,'Indicator Data'!E179/'Indicator Data'!$BD179)</f>
        <v>1.2061633450716993E-4</v>
      </c>
      <c r="Q176" s="60">
        <f>'Indicator Data'!F179/'Indicator Data'!$BD179</f>
        <v>0</v>
      </c>
      <c r="R176" s="60">
        <f>'Indicator Data'!G179/'Indicator Data'!$BD179</f>
        <v>2.2135815286119893E-3</v>
      </c>
      <c r="S176" s="60">
        <f>'Indicator Data'!H179/'Indicator Data'!$BD179</f>
        <v>0</v>
      </c>
      <c r="T176" s="60">
        <f>'Indicator Data'!I179/'Indicator Data'!$BD179</f>
        <v>1.5881024915477106E-3</v>
      </c>
      <c r="U176" s="60">
        <f>'Indicator Data'!J179/'Indicator Data'!$BD179</f>
        <v>0</v>
      </c>
      <c r="V176" s="59">
        <f t="shared" si="158"/>
        <v>7.2</v>
      </c>
      <c r="W176" s="59">
        <f t="shared" si="159"/>
        <v>0</v>
      </c>
      <c r="X176" s="59">
        <f t="shared" si="160"/>
        <v>4.5</v>
      </c>
      <c r="Y176" s="59">
        <f t="shared" si="161"/>
        <v>0.1</v>
      </c>
      <c r="Z176" s="59">
        <f t="shared" si="162"/>
        <v>0</v>
      </c>
      <c r="AA176" s="59">
        <f t="shared" si="163"/>
        <v>1.2</v>
      </c>
      <c r="AB176" s="59">
        <f t="shared" si="164"/>
        <v>0</v>
      </c>
      <c r="AC176" s="59">
        <f t="shared" si="165"/>
        <v>0.6</v>
      </c>
      <c r="AD176" s="59">
        <f t="shared" si="166"/>
        <v>1.6</v>
      </c>
      <c r="AE176" s="59">
        <f t="shared" si="167"/>
        <v>1.1000000000000001</v>
      </c>
      <c r="AF176" s="59">
        <f t="shared" si="168"/>
        <v>0</v>
      </c>
      <c r="AG176" s="59">
        <f>ROUND(IF('Indicator Data'!K179=0,0,IF('Indicator Data'!K179&gt;AG$194,10,IF('Indicator Data'!K179&lt;AG$195,0,10-(AG$194-'Indicator Data'!K179)/(AG$194-AG$195)*10))),1)</f>
        <v>1</v>
      </c>
      <c r="AH176" s="59">
        <f t="shared" si="169"/>
        <v>6.5</v>
      </c>
      <c r="AI176" s="59">
        <f t="shared" si="170"/>
        <v>0.1</v>
      </c>
      <c r="AJ176" s="59">
        <f t="shared" si="171"/>
        <v>2.5</v>
      </c>
      <c r="AK176" s="59">
        <f t="shared" si="172"/>
        <v>0</v>
      </c>
      <c r="AL176" s="59">
        <f t="shared" si="173"/>
        <v>1.3</v>
      </c>
      <c r="AM176" s="59">
        <f t="shared" si="174"/>
        <v>3.2</v>
      </c>
      <c r="AN176" s="59">
        <f t="shared" si="175"/>
        <v>0</v>
      </c>
      <c r="AO176" s="61">
        <f t="shared" si="176"/>
        <v>4</v>
      </c>
      <c r="AP176" s="193">
        <f t="shared" si="177"/>
        <v>0.3</v>
      </c>
      <c r="AQ176" s="193">
        <f t="shared" si="178"/>
        <v>0</v>
      </c>
      <c r="AR176" s="61">
        <f t="shared" si="179"/>
        <v>2.4</v>
      </c>
      <c r="AS176" s="59">
        <f t="shared" si="180"/>
        <v>0.5</v>
      </c>
      <c r="AT176" s="59">
        <f>IF('Indicator Data'!L179="No data","x",IF('Indicator Data'!BE179&lt;1000,"x",ROUND((IF('Indicator Data'!L179&gt;AT$194,10,IF('Indicator Data'!L179&lt;AT$195,0,10-(AT$194-'Indicator Data'!L179)/(AT$194-AT$195)*10))),1)))</f>
        <v>4</v>
      </c>
      <c r="AU176" s="61">
        <f t="shared" si="181"/>
        <v>2.2999999999999998</v>
      </c>
      <c r="AV176" s="62">
        <f t="shared" si="182"/>
        <v>1.9</v>
      </c>
      <c r="AW176" s="59">
        <f>ROUND(IF('Indicator Data'!M179=0,0,IF('Indicator Data'!M179&gt;AW$194,10,IF('Indicator Data'!M179&lt;AW$195,0,10-(AW$194-'Indicator Data'!M179)/(AW$194-AW$195)*10))),1)</f>
        <v>0.5</v>
      </c>
      <c r="AX176" s="59">
        <f>ROUND(IF('Indicator Data'!N179=0,0,IF(LOG('Indicator Data'!N179)&gt;LOG(AX$194),10,IF(LOG('Indicator Data'!N179)&lt;LOG(AX$195),0,10-(LOG(AX$194)-LOG('Indicator Data'!N179))/(LOG(AX$194)-LOG(AX$195))*10))),1)</f>
        <v>0</v>
      </c>
      <c r="AY176" s="61">
        <f t="shared" si="183"/>
        <v>0.3</v>
      </c>
      <c r="AZ176" s="59">
        <f>'Indicator Data'!O179</f>
        <v>0</v>
      </c>
      <c r="BA176" s="59">
        <f>'Indicator Data'!P179</f>
        <v>0</v>
      </c>
      <c r="BB176" s="61">
        <f t="shared" si="184"/>
        <v>0</v>
      </c>
      <c r="BC176" s="62">
        <f t="shared" si="185"/>
        <v>0.2</v>
      </c>
      <c r="BD176" s="62">
        <v>3.3</v>
      </c>
      <c r="BE176" s="16"/>
      <c r="BF176" s="108"/>
      <c r="BG176" s="4"/>
    </row>
    <row r="177" spans="1:59" x14ac:dyDescent="0.25">
      <c r="A177" s="132" t="s">
        <v>328</v>
      </c>
      <c r="B177" s="63" t="s">
        <v>327</v>
      </c>
      <c r="C177" s="59">
        <f>ROUND(IF('Indicator Data'!C180=0,0.1,IF(LOG('Indicator Data'!C180)&gt;C$194,10,IF(LOG('Indicator Data'!C180)&lt;C$195,0,10-(C$194-LOG('Indicator Data'!C180))/(C$194-C$195)*10))),1)</f>
        <v>7.7</v>
      </c>
      <c r="D177" s="59">
        <f>ROUND(IF('Indicator Data'!D180=0,0.1,IF(LOG('Indicator Data'!D180)&gt;D$194,10,IF(LOG('Indicator Data'!D180)&lt;D$195,0,10-(D$194-LOG('Indicator Data'!D180))/(D$194-D$195)*10))),1)</f>
        <v>0.1</v>
      </c>
      <c r="E177" s="59">
        <f t="shared" si="155"/>
        <v>5</v>
      </c>
      <c r="F177" s="59">
        <f>ROUND(IF('Indicator Data'!E180="No data",0.1,IF('Indicator Data'!E180=0,0,IF(LOG('Indicator Data'!E180)&gt;F$194,10,IF(LOG('Indicator Data'!E180)&lt;F$195,0,10-(F$194-LOG('Indicator Data'!E180))/(F$194-F$195)*10)))),1)</f>
        <v>5.7</v>
      </c>
      <c r="G177" s="59">
        <f>ROUND(IF('Indicator Data'!F180=0,0,IF(LOG('Indicator Data'!F180)&gt;G$194,10,IF(LOG('Indicator Data'!F180)&lt;G$195,0,10-(G$194-LOG('Indicator Data'!F180))/(G$194-G$195)*10))),1)</f>
        <v>6.9</v>
      </c>
      <c r="H177" s="59">
        <f>ROUND(IF('Indicator Data'!G180=0,0,IF(LOG('Indicator Data'!G180)&gt;H$194,10,IF(LOG('Indicator Data'!G180)&lt;H$195,0,10-(H$194-LOG('Indicator Data'!G180))/(H$194-H$195)*10))),1)</f>
        <v>0</v>
      </c>
      <c r="I177" s="59">
        <f>ROUND(IF('Indicator Data'!H180=0,0,IF(LOG('Indicator Data'!H180)&gt;I$194,10,IF(LOG('Indicator Data'!H180)&lt;I$195,0,10-(I$194-LOG('Indicator Data'!H180))/(I$194-I$195)*10))),1)</f>
        <v>0</v>
      </c>
      <c r="J177" s="59">
        <f t="shared" si="156"/>
        <v>0</v>
      </c>
      <c r="K177" s="59">
        <f>ROUND(IF('Indicator Data'!I180=0,0,IF(LOG('Indicator Data'!I180)&gt;K$194,10,IF(LOG('Indicator Data'!I180)&lt;K$195,0,10-(K$194-LOG('Indicator Data'!I180))/(K$194-K$195)*10))),1)</f>
        <v>0</v>
      </c>
      <c r="L177" s="59">
        <f t="shared" si="157"/>
        <v>0</v>
      </c>
      <c r="M177" s="59">
        <f>ROUND(IF('Indicator Data'!J180=0,0,IF(LOG('Indicator Data'!J180)&gt;M$194,10,IF(LOG('Indicator Data'!J180)&lt;M$195,0,10-(M$194-LOG('Indicator Data'!J180))/(M$194-M$195)*10))),1)</f>
        <v>0</v>
      </c>
      <c r="N177" s="60">
        <f>'Indicator Data'!C180/'Indicator Data'!$BD180</f>
        <v>1.0530720644171354E-3</v>
      </c>
      <c r="O177" s="60">
        <f>'Indicator Data'!D180/'Indicator Data'!$BD180</f>
        <v>0</v>
      </c>
      <c r="P177" s="60">
        <f>IF(F177=0.1,0,'Indicator Data'!E180/'Indicator Data'!$BD180)</f>
        <v>1.6325060140430444E-3</v>
      </c>
      <c r="Q177" s="60">
        <f>'Indicator Data'!F180/'Indicator Data'!$BD180</f>
        <v>1.2079057086447881E-5</v>
      </c>
      <c r="R177" s="60">
        <f>'Indicator Data'!G180/'Indicator Data'!$BD180</f>
        <v>0</v>
      </c>
      <c r="S177" s="60">
        <f>'Indicator Data'!H180/'Indicator Data'!$BD180</f>
        <v>0</v>
      </c>
      <c r="T177" s="60">
        <f>'Indicator Data'!I180/'Indicator Data'!$BD180</f>
        <v>0</v>
      </c>
      <c r="U177" s="60">
        <f>'Indicator Data'!J180/'Indicator Data'!$BD180</f>
        <v>0</v>
      </c>
      <c r="V177" s="59">
        <f t="shared" si="158"/>
        <v>5.3</v>
      </c>
      <c r="W177" s="59">
        <f t="shared" si="159"/>
        <v>0</v>
      </c>
      <c r="X177" s="59">
        <f t="shared" si="160"/>
        <v>3.1</v>
      </c>
      <c r="Y177" s="59">
        <f t="shared" si="161"/>
        <v>1.1000000000000001</v>
      </c>
      <c r="Z177" s="59">
        <f t="shared" si="162"/>
        <v>8</v>
      </c>
      <c r="AA177" s="59">
        <f t="shared" si="163"/>
        <v>0</v>
      </c>
      <c r="AB177" s="59">
        <f t="shared" si="164"/>
        <v>0</v>
      </c>
      <c r="AC177" s="59">
        <f t="shared" si="165"/>
        <v>0</v>
      </c>
      <c r="AD177" s="59">
        <f t="shared" si="166"/>
        <v>0</v>
      </c>
      <c r="AE177" s="59">
        <f t="shared" si="167"/>
        <v>0</v>
      </c>
      <c r="AF177" s="59">
        <f t="shared" si="168"/>
        <v>0</v>
      </c>
      <c r="AG177" s="59">
        <f>ROUND(IF('Indicator Data'!K180=0,0,IF('Indicator Data'!K180&gt;AG$194,10,IF('Indicator Data'!K180&lt;AG$195,0,10-(AG$194-'Indicator Data'!K180)/(AG$194-AG$195)*10))),1)</f>
        <v>1</v>
      </c>
      <c r="AH177" s="59">
        <f t="shared" si="169"/>
        <v>6.5</v>
      </c>
      <c r="AI177" s="59">
        <f t="shared" si="170"/>
        <v>0.1</v>
      </c>
      <c r="AJ177" s="59">
        <f t="shared" si="171"/>
        <v>0</v>
      </c>
      <c r="AK177" s="59">
        <f t="shared" si="172"/>
        <v>0</v>
      </c>
      <c r="AL177" s="59">
        <f t="shared" si="173"/>
        <v>0</v>
      </c>
      <c r="AM177" s="59">
        <f t="shared" si="174"/>
        <v>0</v>
      </c>
      <c r="AN177" s="59">
        <f t="shared" si="175"/>
        <v>0</v>
      </c>
      <c r="AO177" s="61">
        <f t="shared" si="176"/>
        <v>4.0999999999999996</v>
      </c>
      <c r="AP177" s="193">
        <f t="shared" si="177"/>
        <v>3.8</v>
      </c>
      <c r="AQ177" s="193">
        <f t="shared" si="178"/>
        <v>7.5</v>
      </c>
      <c r="AR177" s="61">
        <f t="shared" si="179"/>
        <v>0</v>
      </c>
      <c r="AS177" s="59">
        <f t="shared" si="180"/>
        <v>0.5</v>
      </c>
      <c r="AT177" s="59">
        <f>IF('Indicator Data'!L180="No data","x",IF('Indicator Data'!BE180&lt;1000,"x",ROUND((IF('Indicator Data'!L180&gt;AT$194,10,IF('Indicator Data'!L180&lt;AT$195,0,10-(AT$194-'Indicator Data'!L180)/(AT$194-AT$195)*10))),1)))</f>
        <v>10</v>
      </c>
      <c r="AU177" s="61">
        <f t="shared" si="181"/>
        <v>5.3</v>
      </c>
      <c r="AV177" s="62">
        <f t="shared" si="182"/>
        <v>4.5999999999999996</v>
      </c>
      <c r="AW177" s="59">
        <f>ROUND(IF('Indicator Data'!M180=0,0,IF('Indicator Data'!M180&gt;AW$194,10,IF('Indicator Data'!M180&lt;AW$195,0,10-(AW$194-'Indicator Data'!M180)/(AW$194-AW$195)*10))),1)</f>
        <v>5</v>
      </c>
      <c r="AX177" s="59">
        <f>ROUND(IF('Indicator Data'!N180=0,0,IF(LOG('Indicator Data'!N180)&gt;LOG(AX$194),10,IF(LOG('Indicator Data'!N180)&lt;LOG(AX$195),0,10-(LOG(AX$194)-LOG('Indicator Data'!N180))/(LOG(AX$194)-LOG(AX$195))*10))),1)</f>
        <v>4.2</v>
      </c>
      <c r="AY177" s="61">
        <f t="shared" si="183"/>
        <v>4.5999999999999996</v>
      </c>
      <c r="AZ177" s="59">
        <f>'Indicator Data'!O180</f>
        <v>0</v>
      </c>
      <c r="BA177" s="59">
        <f>'Indicator Data'!P180</f>
        <v>0</v>
      </c>
      <c r="BB177" s="61">
        <f t="shared" si="184"/>
        <v>0</v>
      </c>
      <c r="BC177" s="62">
        <f t="shared" si="185"/>
        <v>3.2</v>
      </c>
      <c r="BD177" s="62">
        <v>2.7</v>
      </c>
      <c r="BE177" s="16"/>
      <c r="BF177" s="108"/>
      <c r="BG177" s="4"/>
    </row>
    <row r="178" spans="1:59" x14ac:dyDescent="0.25">
      <c r="A178" s="132" t="s">
        <v>330</v>
      </c>
      <c r="B178" s="63" t="s">
        <v>329</v>
      </c>
      <c r="C178" s="59">
        <f>ROUND(IF('Indicator Data'!C181=0,0.1,IF(LOG('Indicator Data'!C181)&gt;C$194,10,IF(LOG('Indicator Data'!C181)&lt;C$195,0,10-(C$194-LOG('Indicator Data'!C181))/(C$194-C$195)*10))),1)</f>
        <v>10</v>
      </c>
      <c r="D178" s="59">
        <f>ROUND(IF('Indicator Data'!D181=0,0.1,IF(LOG('Indicator Data'!D181)&gt;D$194,10,IF(LOG('Indicator Data'!D181)&lt;D$195,0,10-(D$194-LOG('Indicator Data'!D181))/(D$194-D$195)*10))),1)</f>
        <v>10</v>
      </c>
      <c r="E178" s="59">
        <f t="shared" si="155"/>
        <v>10</v>
      </c>
      <c r="F178" s="59">
        <f>ROUND(IF('Indicator Data'!E181="No data",0.1,IF('Indicator Data'!E181=0,0,IF(LOG('Indicator Data'!E181)&gt;F$194,10,IF(LOG('Indicator Data'!E181)&lt;F$195,0,10-(F$194-LOG('Indicator Data'!E181))/(F$194-F$195)*10)))),1)</f>
        <v>8.1</v>
      </c>
      <c r="G178" s="59">
        <f>ROUND(IF('Indicator Data'!F181=0,0,IF(LOG('Indicator Data'!F181)&gt;G$194,10,IF(LOG('Indicator Data'!F181)&lt;G$195,0,10-(G$194-LOG('Indicator Data'!F181))/(G$194-G$195)*10))),1)</f>
        <v>7.3</v>
      </c>
      <c r="H178" s="59">
        <f>ROUND(IF('Indicator Data'!G181=0,0,IF(LOG('Indicator Data'!G181)&gt;H$194,10,IF(LOG('Indicator Data'!G181)&lt;H$195,0,10-(H$194-LOG('Indicator Data'!G181))/(H$194-H$195)*10))),1)</f>
        <v>0</v>
      </c>
      <c r="I178" s="59">
        <f>ROUND(IF('Indicator Data'!H181=0,0,IF(LOG('Indicator Data'!H181)&gt;I$194,10,IF(LOG('Indicator Data'!H181)&lt;I$195,0,10-(I$194-LOG('Indicator Data'!H181))/(I$194-I$195)*10))),1)</f>
        <v>0</v>
      </c>
      <c r="J178" s="59">
        <f t="shared" si="156"/>
        <v>0</v>
      </c>
      <c r="K178" s="59">
        <f>ROUND(IF('Indicator Data'!I181=0,0,IF(LOG('Indicator Data'!I181)&gt;K$194,10,IF(LOG('Indicator Data'!I181)&lt;K$195,0,10-(K$194-LOG('Indicator Data'!I181))/(K$194-K$195)*10))),1)</f>
        <v>0</v>
      </c>
      <c r="L178" s="59">
        <f t="shared" si="157"/>
        <v>0</v>
      </c>
      <c r="M178" s="59">
        <f>ROUND(IF('Indicator Data'!J181=0,0,IF(LOG('Indicator Data'!J181)&gt;M$194,10,IF(LOG('Indicator Data'!J181)&lt;M$195,0,10-(M$194-LOG('Indicator Data'!J181))/(M$194-M$195)*10))),1)</f>
        <v>0</v>
      </c>
      <c r="N178" s="60">
        <f>'Indicator Data'!C181/'Indicator Data'!$BD181</f>
        <v>1.7166862764552652E-3</v>
      </c>
      <c r="O178" s="60">
        <f>'Indicator Data'!D181/'Indicator Data'!$BD181</f>
        <v>7.3173823627676899E-4</v>
      </c>
      <c r="P178" s="60">
        <f>IF(F178=0.1,0,'Indicator Data'!E181/'Indicator Data'!$BD181)</f>
        <v>2.2244207065920019E-3</v>
      </c>
      <c r="Q178" s="60">
        <f>'Indicator Data'!F181/'Indicator Data'!$BD181</f>
        <v>2.9472735819282515E-6</v>
      </c>
      <c r="R178" s="60">
        <f>'Indicator Data'!G181/'Indicator Data'!$BD181</f>
        <v>0</v>
      </c>
      <c r="S178" s="60">
        <f>'Indicator Data'!H181/'Indicator Data'!$BD181</f>
        <v>0</v>
      </c>
      <c r="T178" s="60">
        <f>'Indicator Data'!I181/'Indicator Data'!$BD181</f>
        <v>0</v>
      </c>
      <c r="U178" s="60">
        <f>'Indicator Data'!J181/'Indicator Data'!$BD181</f>
        <v>0</v>
      </c>
      <c r="V178" s="59">
        <f t="shared" si="158"/>
        <v>8.6</v>
      </c>
      <c r="W178" s="59">
        <f t="shared" si="159"/>
        <v>7.3</v>
      </c>
      <c r="X178" s="59">
        <f t="shared" si="160"/>
        <v>8</v>
      </c>
      <c r="Y178" s="59">
        <f t="shared" si="161"/>
        <v>1.5</v>
      </c>
      <c r="Z178" s="59">
        <f t="shared" si="162"/>
        <v>6.6</v>
      </c>
      <c r="AA178" s="59">
        <f t="shared" si="163"/>
        <v>0</v>
      </c>
      <c r="AB178" s="59">
        <f t="shared" si="164"/>
        <v>0</v>
      </c>
      <c r="AC178" s="59">
        <f t="shared" si="165"/>
        <v>0</v>
      </c>
      <c r="AD178" s="59">
        <f t="shared" si="166"/>
        <v>0</v>
      </c>
      <c r="AE178" s="59">
        <f t="shared" si="167"/>
        <v>0</v>
      </c>
      <c r="AF178" s="59">
        <f t="shared" si="168"/>
        <v>0</v>
      </c>
      <c r="AG178" s="59">
        <f>ROUND(IF('Indicator Data'!K181=0,0,IF('Indicator Data'!K181&gt;AG$194,10,IF('Indicator Data'!K181&lt;AG$195,0,10-(AG$194-'Indicator Data'!K181)/(AG$194-AG$195)*10))),1)</f>
        <v>0</v>
      </c>
      <c r="AH178" s="59">
        <f t="shared" si="169"/>
        <v>9.3000000000000007</v>
      </c>
      <c r="AI178" s="59">
        <f t="shared" si="170"/>
        <v>8.6999999999999993</v>
      </c>
      <c r="AJ178" s="59">
        <f t="shared" si="171"/>
        <v>0</v>
      </c>
      <c r="AK178" s="59">
        <f t="shared" si="172"/>
        <v>0</v>
      </c>
      <c r="AL178" s="59">
        <f t="shared" si="173"/>
        <v>0</v>
      </c>
      <c r="AM178" s="59">
        <f t="shared" si="174"/>
        <v>0</v>
      </c>
      <c r="AN178" s="59">
        <f t="shared" si="175"/>
        <v>0</v>
      </c>
      <c r="AO178" s="61">
        <f t="shared" si="176"/>
        <v>9.3000000000000007</v>
      </c>
      <c r="AP178" s="193">
        <f t="shared" si="177"/>
        <v>5.7</v>
      </c>
      <c r="AQ178" s="193">
        <f t="shared" si="178"/>
        <v>7</v>
      </c>
      <c r="AR178" s="61">
        <f t="shared" si="179"/>
        <v>0</v>
      </c>
      <c r="AS178" s="59">
        <f t="shared" si="180"/>
        <v>0</v>
      </c>
      <c r="AT178" s="59">
        <f>IF('Indicator Data'!L181="No data","x",IF('Indicator Data'!BE181&lt;1000,"x",ROUND((IF('Indicator Data'!L181&gt;AT$194,10,IF('Indicator Data'!L181&lt;AT$195,0,10-(AT$194-'Indicator Data'!L181)/(AT$194-AT$195)*10))),1)))</f>
        <v>5.0999999999999996</v>
      </c>
      <c r="AU178" s="61">
        <f t="shared" si="181"/>
        <v>2.6</v>
      </c>
      <c r="AV178" s="62">
        <f t="shared" si="182"/>
        <v>5.9</v>
      </c>
      <c r="AW178" s="59">
        <f>ROUND(IF('Indicator Data'!M181=0,0,IF('Indicator Data'!M181&gt;AW$194,10,IF('Indicator Data'!M181&lt;AW$195,0,10-(AW$194-'Indicator Data'!M181)/(AW$194-AW$195)*10))),1)</f>
        <v>8.3000000000000007</v>
      </c>
      <c r="AX178" s="59">
        <f>ROUND(IF('Indicator Data'!N181=0,0,IF(LOG('Indicator Data'!N181)&gt;LOG(AX$194),10,IF(LOG('Indicator Data'!N181)&lt;LOG(AX$195),0,10-(LOG(AX$194)-LOG('Indicator Data'!N181))/(LOG(AX$194)-LOG(AX$195))*10))),1)</f>
        <v>9.1999999999999993</v>
      </c>
      <c r="AY178" s="61">
        <f t="shared" si="183"/>
        <v>8.8000000000000007</v>
      </c>
      <c r="AZ178" s="59">
        <f>'Indicator Data'!O181</f>
        <v>4</v>
      </c>
      <c r="BA178" s="59">
        <f>'Indicator Data'!P181</f>
        <v>0</v>
      </c>
      <c r="BB178" s="61">
        <f t="shared" si="184"/>
        <v>8</v>
      </c>
      <c r="BC178" s="62">
        <f t="shared" si="185"/>
        <v>8</v>
      </c>
      <c r="BD178" s="62">
        <v>4.2</v>
      </c>
      <c r="BE178" s="16"/>
      <c r="BF178" s="108"/>
      <c r="BG178" s="4"/>
    </row>
    <row r="179" spans="1:59" x14ac:dyDescent="0.25">
      <c r="A179" s="132" t="s">
        <v>332</v>
      </c>
      <c r="B179" s="63" t="s">
        <v>331</v>
      </c>
      <c r="C179" s="59">
        <f>ROUND(IF('Indicator Data'!C182=0,0.1,IF(LOG('Indicator Data'!C182)&gt;C$194,10,IF(LOG('Indicator Data'!C182)&lt;C$195,0,10-(C$194-LOG('Indicator Data'!C182))/(C$194-C$195)*10))),1)</f>
        <v>7.6</v>
      </c>
      <c r="D179" s="59">
        <f>ROUND(IF('Indicator Data'!D182=0,0.1,IF(LOG('Indicator Data'!D182)&gt;D$194,10,IF(LOG('Indicator Data'!D182)&lt;D$195,0,10-(D$194-LOG('Indicator Data'!D182))/(D$194-D$195)*10))),1)</f>
        <v>8.6</v>
      </c>
      <c r="E179" s="59">
        <f t="shared" si="155"/>
        <v>8.1</v>
      </c>
      <c r="F179" s="59">
        <f>ROUND(IF('Indicator Data'!E182="No data",0.1,IF('Indicator Data'!E182=0,0,IF(LOG('Indicator Data'!E182)&gt;F$194,10,IF(LOG('Indicator Data'!E182)&lt;F$195,0,10-(F$194-LOG('Indicator Data'!E182))/(F$194-F$195)*10)))),1)</f>
        <v>6.7</v>
      </c>
      <c r="G179" s="59">
        <f>ROUND(IF('Indicator Data'!F182=0,0,IF(LOG('Indicator Data'!F182)&gt;G$194,10,IF(LOG('Indicator Data'!F182)&lt;G$195,0,10-(G$194-LOG('Indicator Data'!F182))/(G$194-G$195)*10))),1)</f>
        <v>0</v>
      </c>
      <c r="H179" s="59">
        <f>ROUND(IF('Indicator Data'!G182=0,0,IF(LOG('Indicator Data'!G182)&gt;H$194,10,IF(LOG('Indicator Data'!G182)&lt;H$195,0,10-(H$194-LOG('Indicator Data'!G182))/(H$194-H$195)*10))),1)</f>
        <v>0</v>
      </c>
      <c r="I179" s="59">
        <f>ROUND(IF('Indicator Data'!H182=0,0,IF(LOG('Indicator Data'!H182)&gt;I$194,10,IF(LOG('Indicator Data'!H182)&lt;I$195,0,10-(I$194-LOG('Indicator Data'!H182))/(I$194-I$195)*10))),1)</f>
        <v>0</v>
      </c>
      <c r="J179" s="59">
        <f t="shared" si="156"/>
        <v>0</v>
      </c>
      <c r="K179" s="59">
        <f>ROUND(IF('Indicator Data'!I182=0,0,IF(LOG('Indicator Data'!I182)&gt;K$194,10,IF(LOG('Indicator Data'!I182)&lt;K$195,0,10-(K$194-LOG('Indicator Data'!I182))/(K$194-K$195)*10))),1)</f>
        <v>0</v>
      </c>
      <c r="L179" s="59">
        <f t="shared" si="157"/>
        <v>0</v>
      </c>
      <c r="M179" s="59">
        <f>ROUND(IF('Indicator Data'!J182=0,0,IF(LOG('Indicator Data'!J182)&gt;M$194,10,IF(LOG('Indicator Data'!J182)&lt;M$195,0,10-(M$194-LOG('Indicator Data'!J182))/(M$194-M$195)*10))),1)</f>
        <v>0</v>
      </c>
      <c r="N179" s="60">
        <f>'Indicator Data'!C182/'Indicator Data'!$BD182</f>
        <v>2.0116304508685759E-3</v>
      </c>
      <c r="O179" s="60">
        <f>'Indicator Data'!D182/'Indicator Data'!$BD182</f>
        <v>7.0033282604944219E-4</v>
      </c>
      <c r="P179" s="60">
        <f>IF(F179=0.1,0,'Indicator Data'!E182/'Indicator Data'!$BD182)</f>
        <v>9.0619656555007838E-3</v>
      </c>
      <c r="Q179" s="60">
        <f>'Indicator Data'!F182/'Indicator Data'!$BD182</f>
        <v>0</v>
      </c>
      <c r="R179" s="60">
        <f>'Indicator Data'!G182/'Indicator Data'!$BD182</f>
        <v>0</v>
      </c>
      <c r="S179" s="60">
        <f>'Indicator Data'!H182/'Indicator Data'!$BD182</f>
        <v>0</v>
      </c>
      <c r="T179" s="60">
        <f>'Indicator Data'!I182/'Indicator Data'!$BD182</f>
        <v>0</v>
      </c>
      <c r="U179" s="60">
        <f>'Indicator Data'!J182/'Indicator Data'!$BD182</f>
        <v>0</v>
      </c>
      <c r="V179" s="59">
        <f t="shared" si="158"/>
        <v>10</v>
      </c>
      <c r="W179" s="59">
        <f t="shared" si="159"/>
        <v>7</v>
      </c>
      <c r="X179" s="59">
        <f t="shared" si="160"/>
        <v>9</v>
      </c>
      <c r="Y179" s="59">
        <f t="shared" si="161"/>
        <v>6</v>
      </c>
      <c r="Z179" s="59">
        <f t="shared" si="162"/>
        <v>0</v>
      </c>
      <c r="AA179" s="59">
        <f t="shared" si="163"/>
        <v>0</v>
      </c>
      <c r="AB179" s="59">
        <f t="shared" si="164"/>
        <v>0</v>
      </c>
      <c r="AC179" s="59">
        <f t="shared" si="165"/>
        <v>0</v>
      </c>
      <c r="AD179" s="59">
        <f t="shared" si="166"/>
        <v>0</v>
      </c>
      <c r="AE179" s="59">
        <f t="shared" si="167"/>
        <v>0</v>
      </c>
      <c r="AF179" s="59">
        <f t="shared" si="168"/>
        <v>0</v>
      </c>
      <c r="AG179" s="59">
        <f>ROUND(IF('Indicator Data'!K182=0,0,IF('Indicator Data'!K182&gt;AG$194,10,IF('Indicator Data'!K182&lt;AG$195,0,10-(AG$194-'Indicator Data'!K182)/(AG$194-AG$195)*10))),1)</f>
        <v>0</v>
      </c>
      <c r="AH179" s="59">
        <f t="shared" si="169"/>
        <v>8.8000000000000007</v>
      </c>
      <c r="AI179" s="59">
        <f t="shared" si="170"/>
        <v>7.8</v>
      </c>
      <c r="AJ179" s="59">
        <f t="shared" si="171"/>
        <v>0</v>
      </c>
      <c r="AK179" s="59">
        <f t="shared" si="172"/>
        <v>0</v>
      </c>
      <c r="AL179" s="59">
        <f t="shared" si="173"/>
        <v>0</v>
      </c>
      <c r="AM179" s="59">
        <f t="shared" si="174"/>
        <v>0</v>
      </c>
      <c r="AN179" s="59">
        <f t="shared" si="175"/>
        <v>0</v>
      </c>
      <c r="AO179" s="61">
        <f t="shared" si="176"/>
        <v>8.6</v>
      </c>
      <c r="AP179" s="193">
        <f t="shared" si="177"/>
        <v>6.4</v>
      </c>
      <c r="AQ179" s="193">
        <f t="shared" si="178"/>
        <v>0</v>
      </c>
      <c r="AR179" s="61">
        <f t="shared" si="179"/>
        <v>0</v>
      </c>
      <c r="AS179" s="59">
        <f t="shared" si="180"/>
        <v>0</v>
      </c>
      <c r="AT179" s="59">
        <f>IF('Indicator Data'!L182="No data","x",IF('Indicator Data'!BE182&lt;1000,"x",ROUND((IF('Indicator Data'!L182&gt;AT$194,10,IF('Indicator Data'!L182&lt;AT$195,0,10-(AT$194-'Indicator Data'!L182)/(AT$194-AT$195)*10))),1)))</f>
        <v>9.1</v>
      </c>
      <c r="AU179" s="61">
        <f t="shared" si="181"/>
        <v>4.5999999999999996</v>
      </c>
      <c r="AV179" s="62">
        <f t="shared" si="182"/>
        <v>4.9000000000000004</v>
      </c>
      <c r="AW179" s="59">
        <f>ROUND(IF('Indicator Data'!M182=0,0,IF('Indicator Data'!M182&gt;AW$194,10,IF('Indicator Data'!M182&lt;AW$195,0,10-(AW$194-'Indicator Data'!M182)/(AW$194-AW$195)*10))),1)</f>
        <v>1.9</v>
      </c>
      <c r="AX179" s="59">
        <f>ROUND(IF('Indicator Data'!N182=0,0,IF(LOG('Indicator Data'!N182)&gt;LOG(AX$194),10,IF(LOG('Indicator Data'!N182)&lt;LOG(AX$195),0,10-(LOG(AX$194)-LOG('Indicator Data'!N182))/(LOG(AX$194)-LOG(AX$195))*10))),1)</f>
        <v>2.7</v>
      </c>
      <c r="AY179" s="61">
        <f t="shared" si="183"/>
        <v>2.2999999999999998</v>
      </c>
      <c r="AZ179" s="59">
        <f>'Indicator Data'!O182</f>
        <v>0</v>
      </c>
      <c r="BA179" s="59">
        <f>'Indicator Data'!P182</f>
        <v>0</v>
      </c>
      <c r="BB179" s="61">
        <f t="shared" si="184"/>
        <v>0</v>
      </c>
      <c r="BC179" s="62">
        <f t="shared" si="185"/>
        <v>1.6</v>
      </c>
      <c r="BD179" s="62">
        <v>2.6</v>
      </c>
      <c r="BE179" s="16"/>
      <c r="BF179" s="108"/>
      <c r="BG179" s="4"/>
    </row>
    <row r="180" spans="1:59" x14ac:dyDescent="0.25">
      <c r="A180" s="132" t="s">
        <v>334</v>
      </c>
      <c r="B180" s="63" t="s">
        <v>333</v>
      </c>
      <c r="C180" s="59">
        <f>ROUND(IF('Indicator Data'!C183=0,0.1,IF(LOG('Indicator Data'!C183)&gt;C$194,10,IF(LOG('Indicator Data'!C183)&lt;C$195,0,10-(C$194-LOG('Indicator Data'!C183))/(C$194-C$195)*10))),1)</f>
        <v>0.1</v>
      </c>
      <c r="D180" s="59">
        <f>ROUND(IF('Indicator Data'!D183=0,0.1,IF(LOG('Indicator Data'!D183)&gt;D$194,10,IF(LOG('Indicator Data'!D183)&lt;D$195,0,10-(D$194-LOG('Indicator Data'!D183))/(D$194-D$195)*10))),1)</f>
        <v>0.1</v>
      </c>
      <c r="E180" s="59">
        <f t="shared" si="155"/>
        <v>0.1</v>
      </c>
      <c r="F180" s="59">
        <f>ROUND(IF('Indicator Data'!E183="No data",0.1,IF('Indicator Data'!E183=0,0,IF(LOG('Indicator Data'!E183)&gt;F$194,10,IF(LOG('Indicator Data'!E183)&lt;F$195,0,10-(F$194-LOG('Indicator Data'!E183))/(F$194-F$195)*10)))),1)</f>
        <v>0.1</v>
      </c>
      <c r="G180" s="59">
        <f>ROUND(IF('Indicator Data'!F183=0,0,IF(LOG('Indicator Data'!F183)&gt;G$194,10,IF(LOG('Indicator Data'!F183)&lt;G$195,0,10-(G$194-LOG('Indicator Data'!F183))/(G$194-G$195)*10))),1)</f>
        <v>3.8</v>
      </c>
      <c r="H180" s="59">
        <f>ROUND(IF('Indicator Data'!G183=0,0,IF(LOG('Indicator Data'!G183)&gt;H$194,10,IF(LOG('Indicator Data'!G183)&lt;H$195,0,10-(H$194-LOG('Indicator Data'!G183))/(H$194-H$195)*10))),1)</f>
        <v>0</v>
      </c>
      <c r="I180" s="59">
        <f>ROUND(IF('Indicator Data'!H183=0,0,IF(LOG('Indicator Data'!H183)&gt;I$194,10,IF(LOG('Indicator Data'!H183)&lt;I$195,0,10-(I$194-LOG('Indicator Data'!H183))/(I$194-I$195)*10))),1)</f>
        <v>0</v>
      </c>
      <c r="J180" s="59">
        <f t="shared" si="156"/>
        <v>0</v>
      </c>
      <c r="K180" s="59">
        <f>ROUND(IF('Indicator Data'!I183=0,0,IF(LOG('Indicator Data'!I183)&gt;K$194,10,IF(LOG('Indicator Data'!I183)&lt;K$195,0,10-(K$194-LOG('Indicator Data'!I183))/(K$194-K$195)*10))),1)</f>
        <v>0</v>
      </c>
      <c r="L180" s="59">
        <f t="shared" si="157"/>
        <v>0</v>
      </c>
      <c r="M180" s="59">
        <f>ROUND(IF('Indicator Data'!J183=0,0,IF(LOG('Indicator Data'!J183)&gt;M$194,10,IF(LOG('Indicator Data'!J183)&lt;M$195,0,10-(M$194-LOG('Indicator Data'!J183))/(M$194-M$195)*10))),1)</f>
        <v>0</v>
      </c>
      <c r="N180" s="60">
        <f>'Indicator Data'!C183/'Indicator Data'!$BD183</f>
        <v>0</v>
      </c>
      <c r="O180" s="60">
        <f>'Indicator Data'!D183/'Indicator Data'!$BD183</f>
        <v>0</v>
      </c>
      <c r="P180" s="60">
        <f>IF(F180=0.1,0,'Indicator Data'!E183/'Indicator Data'!$BD183)</f>
        <v>0</v>
      </c>
      <c r="Q180" s="60">
        <f>'Indicator Data'!F183/'Indicator Data'!$BD183</f>
        <v>2.0032673065141924E-4</v>
      </c>
      <c r="R180" s="60">
        <f>'Indicator Data'!G183/'Indicator Data'!$BD183</f>
        <v>1.3340310394118848E-3</v>
      </c>
      <c r="S180" s="60">
        <f>'Indicator Data'!H183/'Indicator Data'!$BD183</f>
        <v>0</v>
      </c>
      <c r="T180" s="60">
        <f>'Indicator Data'!I183/'Indicator Data'!$BD183</f>
        <v>0</v>
      </c>
      <c r="U180" s="60">
        <f>'Indicator Data'!J183/'Indicator Data'!$BD183</f>
        <v>0</v>
      </c>
      <c r="V180" s="59">
        <f t="shared" si="158"/>
        <v>0</v>
      </c>
      <c r="W180" s="59">
        <f t="shared" si="159"/>
        <v>0</v>
      </c>
      <c r="X180" s="59">
        <f t="shared" si="160"/>
        <v>0</v>
      </c>
      <c r="Y180" s="59">
        <f t="shared" si="161"/>
        <v>0.1</v>
      </c>
      <c r="Z180" s="59">
        <f t="shared" si="162"/>
        <v>10</v>
      </c>
      <c r="AA180" s="59">
        <f t="shared" si="163"/>
        <v>0.7</v>
      </c>
      <c r="AB180" s="59">
        <f t="shared" si="164"/>
        <v>0</v>
      </c>
      <c r="AC180" s="59">
        <f t="shared" si="165"/>
        <v>0.4</v>
      </c>
      <c r="AD180" s="59">
        <f t="shared" si="166"/>
        <v>0</v>
      </c>
      <c r="AE180" s="59">
        <f t="shared" si="167"/>
        <v>0.2</v>
      </c>
      <c r="AF180" s="59">
        <f t="shared" si="168"/>
        <v>0</v>
      </c>
      <c r="AG180" s="59">
        <f>ROUND(IF('Indicator Data'!K183=0,0,IF('Indicator Data'!K183&gt;AG$194,10,IF('Indicator Data'!K183&lt;AG$195,0,10-(AG$194-'Indicator Data'!K183)/(AG$194-AG$195)*10))),1)</f>
        <v>1</v>
      </c>
      <c r="AH180" s="59">
        <f t="shared" si="169"/>
        <v>0.1</v>
      </c>
      <c r="AI180" s="59">
        <f t="shared" si="170"/>
        <v>0.1</v>
      </c>
      <c r="AJ180" s="59">
        <f t="shared" si="171"/>
        <v>0.4</v>
      </c>
      <c r="AK180" s="59">
        <f t="shared" si="172"/>
        <v>0</v>
      </c>
      <c r="AL180" s="59">
        <f t="shared" si="173"/>
        <v>0.2</v>
      </c>
      <c r="AM180" s="59">
        <f t="shared" si="174"/>
        <v>0</v>
      </c>
      <c r="AN180" s="59">
        <f t="shared" si="175"/>
        <v>0</v>
      </c>
      <c r="AO180" s="61">
        <f t="shared" si="176"/>
        <v>0.1</v>
      </c>
      <c r="AP180" s="193">
        <f t="shared" si="177"/>
        <v>0.1</v>
      </c>
      <c r="AQ180" s="193">
        <f t="shared" si="178"/>
        <v>8.3000000000000007</v>
      </c>
      <c r="AR180" s="61">
        <f t="shared" si="179"/>
        <v>0.1</v>
      </c>
      <c r="AS180" s="59">
        <f t="shared" si="180"/>
        <v>0.5</v>
      </c>
      <c r="AT180" s="59" t="str">
        <f>IF('Indicator Data'!L183="No data","x",IF('Indicator Data'!BE183&lt;1000,"x",ROUND((IF('Indicator Data'!L183&gt;AT$194,10,IF('Indicator Data'!L183&lt;AT$195,0,10-(AT$194-'Indicator Data'!L183)/(AT$194-AT$195)*10))),1)))</f>
        <v>x</v>
      </c>
      <c r="AU180" s="61">
        <f t="shared" si="181"/>
        <v>0.5</v>
      </c>
      <c r="AV180" s="62">
        <f t="shared" si="182"/>
        <v>2.8</v>
      </c>
      <c r="AW180" s="59">
        <f>ROUND(IF('Indicator Data'!M183=0,0,IF('Indicator Data'!M183&gt;AW$194,10,IF('Indicator Data'!M183&lt;AW$195,0,10-(AW$194-'Indicator Data'!M183)/(AW$194-AW$195)*10))),1)</f>
        <v>0.1</v>
      </c>
      <c r="AX180" s="59">
        <f>ROUND(IF('Indicator Data'!N183=0,0,IF(LOG('Indicator Data'!N183)&gt;LOG(AX$194),10,IF(LOG('Indicator Data'!N183)&lt;LOG(AX$195),0,10-(LOG(AX$194)-LOG('Indicator Data'!N183))/(LOG(AX$194)-LOG(AX$195))*10))),1)</f>
        <v>0</v>
      </c>
      <c r="AY180" s="61">
        <f t="shared" si="183"/>
        <v>0.1</v>
      </c>
      <c r="AZ180" s="59">
        <f>'Indicator Data'!O183</f>
        <v>0</v>
      </c>
      <c r="BA180" s="59">
        <f>'Indicator Data'!P183</f>
        <v>0</v>
      </c>
      <c r="BB180" s="61">
        <f t="shared" si="184"/>
        <v>0</v>
      </c>
      <c r="BC180" s="62">
        <f t="shared" si="185"/>
        <v>0.1</v>
      </c>
      <c r="BD180" s="62">
        <v>3.3</v>
      </c>
      <c r="BE180" s="16"/>
      <c r="BF180" s="108"/>
      <c r="BG180" s="4"/>
    </row>
    <row r="181" spans="1:59" x14ac:dyDescent="0.25">
      <c r="A181" s="132" t="s">
        <v>336</v>
      </c>
      <c r="B181" s="63" t="s">
        <v>335</v>
      </c>
      <c r="C181" s="59">
        <f>ROUND(IF('Indicator Data'!C184=0,0.1,IF(LOG('Indicator Data'!C184)&gt;C$194,10,IF(LOG('Indicator Data'!C184)&lt;C$195,0,10-(C$194-LOG('Indicator Data'!C184))/(C$194-C$195)*10))),1)</f>
        <v>8.8000000000000007</v>
      </c>
      <c r="D181" s="59">
        <f>ROUND(IF('Indicator Data'!D184=0,0.1,IF(LOG('Indicator Data'!D184)&gt;D$194,10,IF(LOG('Indicator Data'!D184)&lt;D$195,0,10-(D$194-LOG('Indicator Data'!D184))/(D$194-D$195)*10))),1)</f>
        <v>0.1</v>
      </c>
      <c r="E181" s="59">
        <f t="shared" si="155"/>
        <v>6.1</v>
      </c>
      <c r="F181" s="59">
        <f>ROUND(IF('Indicator Data'!E184="No data",0.1,IF('Indicator Data'!E184=0,0,IF(LOG('Indicator Data'!E184)&gt;F$194,10,IF(LOG('Indicator Data'!E184)&lt;F$195,0,10-(F$194-LOG('Indicator Data'!E184))/(F$194-F$195)*10)))),1)</f>
        <v>7.4</v>
      </c>
      <c r="G181" s="59">
        <f>ROUND(IF('Indicator Data'!F184=0,0,IF(LOG('Indicator Data'!F184)&gt;G$194,10,IF(LOG('Indicator Data'!F184)&lt;G$195,0,10-(G$194-LOG('Indicator Data'!F184))/(G$194-G$195)*10))),1)</f>
        <v>0</v>
      </c>
      <c r="H181" s="59">
        <f>ROUND(IF('Indicator Data'!G184=0,0,IF(LOG('Indicator Data'!G184)&gt;H$194,10,IF(LOG('Indicator Data'!G184)&lt;H$195,0,10-(H$194-LOG('Indicator Data'!G184))/(H$194-H$195)*10))),1)</f>
        <v>0</v>
      </c>
      <c r="I181" s="59">
        <f>ROUND(IF('Indicator Data'!H184=0,0,IF(LOG('Indicator Data'!H184)&gt;I$194,10,IF(LOG('Indicator Data'!H184)&lt;I$195,0,10-(I$194-LOG('Indicator Data'!H184))/(I$194-I$195)*10))),1)</f>
        <v>0</v>
      </c>
      <c r="J181" s="59">
        <f t="shared" si="156"/>
        <v>0</v>
      </c>
      <c r="K181" s="59">
        <f>ROUND(IF('Indicator Data'!I184=0,0,IF(LOG('Indicator Data'!I184)&gt;K$194,10,IF(LOG('Indicator Data'!I184)&lt;K$195,0,10-(K$194-LOG('Indicator Data'!I184))/(K$194-K$195)*10))),1)</f>
        <v>0</v>
      </c>
      <c r="L181" s="59">
        <f t="shared" si="157"/>
        <v>0</v>
      </c>
      <c r="M181" s="59">
        <f>ROUND(IF('Indicator Data'!J184=0,0,IF(LOG('Indicator Data'!J184)&gt;M$194,10,IF(LOG('Indicator Data'!J184)&lt;M$195,0,10-(M$194-LOG('Indicator Data'!J184))/(M$194-M$195)*10))),1)</f>
        <v>10</v>
      </c>
      <c r="N181" s="60">
        <f>'Indicator Data'!C184/'Indicator Data'!$BD184</f>
        <v>8.4825424804561768E-4</v>
      </c>
      <c r="O181" s="60">
        <f>'Indicator Data'!D184/'Indicator Data'!$BD184</f>
        <v>0</v>
      </c>
      <c r="P181" s="60">
        <f>IF(F181=0.1,0,'Indicator Data'!E184/'Indicator Data'!$BD184)</f>
        <v>2.2509407749016176E-3</v>
      </c>
      <c r="Q181" s="60">
        <f>'Indicator Data'!F184/'Indicator Data'!$BD184</f>
        <v>0</v>
      </c>
      <c r="R181" s="60">
        <f>'Indicator Data'!G184/'Indicator Data'!$BD184</f>
        <v>0</v>
      </c>
      <c r="S181" s="60">
        <f>'Indicator Data'!H184/'Indicator Data'!$BD184</f>
        <v>0</v>
      </c>
      <c r="T181" s="60">
        <f>'Indicator Data'!I184/'Indicator Data'!$BD184</f>
        <v>0</v>
      </c>
      <c r="U181" s="60">
        <f>'Indicator Data'!J184/'Indicator Data'!$BD184</f>
        <v>3.4603733897060514E-3</v>
      </c>
      <c r="V181" s="59">
        <f t="shared" si="158"/>
        <v>4.2</v>
      </c>
      <c r="W181" s="59">
        <f t="shared" si="159"/>
        <v>0</v>
      </c>
      <c r="X181" s="59">
        <f t="shared" si="160"/>
        <v>2.2999999999999998</v>
      </c>
      <c r="Y181" s="59">
        <f t="shared" si="161"/>
        <v>1.5</v>
      </c>
      <c r="Z181" s="59">
        <f t="shared" si="162"/>
        <v>0</v>
      </c>
      <c r="AA181" s="59">
        <f t="shared" si="163"/>
        <v>0</v>
      </c>
      <c r="AB181" s="59">
        <f t="shared" si="164"/>
        <v>0</v>
      </c>
      <c r="AC181" s="59">
        <f t="shared" si="165"/>
        <v>0</v>
      </c>
      <c r="AD181" s="59">
        <f t="shared" si="166"/>
        <v>0</v>
      </c>
      <c r="AE181" s="59">
        <f t="shared" si="167"/>
        <v>0</v>
      </c>
      <c r="AF181" s="59">
        <f t="shared" si="168"/>
        <v>1.2</v>
      </c>
      <c r="AG181" s="59">
        <f>ROUND(IF('Indicator Data'!K184=0,0,IF('Indicator Data'!K184&gt;AG$194,10,IF('Indicator Data'!K184&lt;AG$195,0,10-(AG$194-'Indicator Data'!K184)/(AG$194-AG$195)*10))),1)</f>
        <v>7.1</v>
      </c>
      <c r="AH181" s="59">
        <f t="shared" si="169"/>
        <v>6.5</v>
      </c>
      <c r="AI181" s="59">
        <f t="shared" si="170"/>
        <v>0.1</v>
      </c>
      <c r="AJ181" s="59">
        <f t="shared" si="171"/>
        <v>0</v>
      </c>
      <c r="AK181" s="59">
        <f t="shared" si="172"/>
        <v>0</v>
      </c>
      <c r="AL181" s="59">
        <f t="shared" si="173"/>
        <v>0</v>
      </c>
      <c r="AM181" s="59">
        <f t="shared" si="174"/>
        <v>0</v>
      </c>
      <c r="AN181" s="59">
        <f t="shared" si="175"/>
        <v>7.8</v>
      </c>
      <c r="AO181" s="61">
        <f t="shared" si="176"/>
        <v>4.5</v>
      </c>
      <c r="AP181" s="193">
        <f t="shared" si="177"/>
        <v>5.0999999999999996</v>
      </c>
      <c r="AQ181" s="193">
        <f t="shared" si="178"/>
        <v>0</v>
      </c>
      <c r="AR181" s="61">
        <f t="shared" si="179"/>
        <v>0</v>
      </c>
      <c r="AS181" s="59">
        <f t="shared" si="180"/>
        <v>7.5</v>
      </c>
      <c r="AT181" s="59">
        <f>IF('Indicator Data'!L184="No data","x",IF('Indicator Data'!BE184&lt;1000,"x",ROUND((IF('Indicator Data'!L184&gt;AT$194,10,IF('Indicator Data'!L184&lt;AT$195,0,10-(AT$194-'Indicator Data'!L184)/(AT$194-AT$195)*10))),1)))</f>
        <v>3</v>
      </c>
      <c r="AU181" s="61">
        <f t="shared" si="181"/>
        <v>5.3</v>
      </c>
      <c r="AV181" s="62">
        <f t="shared" si="182"/>
        <v>3.3</v>
      </c>
      <c r="AW181" s="59">
        <f>ROUND(IF('Indicator Data'!M184=0,0,IF('Indicator Data'!M184&gt;AW$194,10,IF('Indicator Data'!M184&lt;AW$195,0,10-(AW$194-'Indicator Data'!M184)/(AW$194-AW$195)*10))),1)</f>
        <v>9.1999999999999993</v>
      </c>
      <c r="AX181" s="59">
        <f>ROUND(IF('Indicator Data'!N184=0,0,IF(LOG('Indicator Data'!N184)&gt;LOG(AX$194),10,IF(LOG('Indicator Data'!N184)&lt;LOG(AX$195),0,10-(LOG(AX$194)-LOG('Indicator Data'!N184))/(LOG(AX$194)-LOG(AX$195))*10))),1)</f>
        <v>9.6</v>
      </c>
      <c r="AY181" s="61">
        <f t="shared" si="183"/>
        <v>9.4</v>
      </c>
      <c r="AZ181" s="59">
        <f>'Indicator Data'!O184</f>
        <v>0</v>
      </c>
      <c r="BA181" s="59">
        <f>'Indicator Data'!P184</f>
        <v>0</v>
      </c>
      <c r="BB181" s="61">
        <f t="shared" si="184"/>
        <v>0</v>
      </c>
      <c r="BC181" s="62">
        <f t="shared" si="185"/>
        <v>6.6</v>
      </c>
      <c r="BD181" s="62">
        <v>7.3</v>
      </c>
      <c r="BE181" s="16"/>
      <c r="BF181" s="108"/>
      <c r="BG181" s="4"/>
    </row>
    <row r="182" spans="1:59" x14ac:dyDescent="0.25">
      <c r="A182" s="132" t="s">
        <v>338</v>
      </c>
      <c r="B182" s="63" t="s">
        <v>337</v>
      </c>
      <c r="C182" s="59">
        <f>ROUND(IF('Indicator Data'!C185=0,0.1,IF(LOG('Indicator Data'!C185)&gt;C$194,10,IF(LOG('Indicator Data'!C185)&lt;C$195,0,10-(C$194-LOG('Indicator Data'!C185))/(C$194-C$195)*10))),1)</f>
        <v>7.1</v>
      </c>
      <c r="D182" s="59">
        <f>ROUND(IF('Indicator Data'!D185=0,0.1,IF(LOG('Indicator Data'!D185)&gt;D$194,10,IF(LOG('Indicator Data'!D185)&lt;D$195,0,10-(D$194-LOG('Indicator Data'!D185))/(D$194-D$195)*10))),1)</f>
        <v>0.1</v>
      </c>
      <c r="E182" s="59">
        <f t="shared" si="155"/>
        <v>4.5</v>
      </c>
      <c r="F182" s="59">
        <f>ROUND(IF('Indicator Data'!E185="No data",0.1,IF('Indicator Data'!E185=0,0,IF(LOG('Indicator Data'!E185)&gt;F$194,10,IF(LOG('Indicator Data'!E185)&lt;F$195,0,10-(F$194-LOG('Indicator Data'!E185))/(F$194-F$195)*10)))),1)</f>
        <v>8.6999999999999993</v>
      </c>
      <c r="G182" s="59">
        <f>ROUND(IF('Indicator Data'!F185=0,0,IF(LOG('Indicator Data'!F185)&gt;G$194,10,IF(LOG('Indicator Data'!F185)&lt;G$195,0,10-(G$194-LOG('Indicator Data'!F185))/(G$194-G$195)*10))),1)</f>
        <v>0</v>
      </c>
      <c r="H182" s="59">
        <f>ROUND(IF('Indicator Data'!G185=0,0,IF(LOG('Indicator Data'!G185)&gt;H$194,10,IF(LOG('Indicator Data'!G185)&lt;H$195,0,10-(H$194-LOG('Indicator Data'!G185))/(H$194-H$195)*10))),1)</f>
        <v>0</v>
      </c>
      <c r="I182" s="59">
        <f>ROUND(IF('Indicator Data'!H185=0,0,IF(LOG('Indicator Data'!H185)&gt;I$194,10,IF(LOG('Indicator Data'!H185)&lt;I$195,0,10-(I$194-LOG('Indicator Data'!H185))/(I$194-I$195)*10))),1)</f>
        <v>0</v>
      </c>
      <c r="J182" s="59">
        <f t="shared" si="156"/>
        <v>0</v>
      </c>
      <c r="K182" s="59">
        <f>ROUND(IF('Indicator Data'!I185=0,0,IF(LOG('Indicator Data'!I185)&gt;K$194,10,IF(LOG('Indicator Data'!I185)&lt;K$195,0,10-(K$194-LOG('Indicator Data'!I185))/(K$194-K$195)*10))),1)</f>
        <v>0</v>
      </c>
      <c r="L182" s="59">
        <f t="shared" si="157"/>
        <v>0</v>
      </c>
      <c r="M182" s="59">
        <f>ROUND(IF('Indicator Data'!J185=0,0,IF(LOG('Indicator Data'!J185)&gt;M$194,10,IF(LOG('Indicator Data'!J185)&lt;M$195,0,10-(M$194-LOG('Indicator Data'!J185))/(M$194-M$195)*10))),1)</f>
        <v>0</v>
      </c>
      <c r="N182" s="60">
        <f>'Indicator Data'!C185/'Indicator Data'!$BD185</f>
        <v>1.6040515437632408E-4</v>
      </c>
      <c r="O182" s="60">
        <f>'Indicator Data'!D185/'Indicator Data'!$BD185</f>
        <v>0</v>
      </c>
      <c r="P182" s="60">
        <f>IF(F182=0.1,0,'Indicator Data'!E185/'Indicator Data'!$BD185)</f>
        <v>6.9564316002039134E-3</v>
      </c>
      <c r="Q182" s="60">
        <f>'Indicator Data'!F185/'Indicator Data'!$BD185</f>
        <v>0</v>
      </c>
      <c r="R182" s="60">
        <f>'Indicator Data'!G185/'Indicator Data'!$BD185</f>
        <v>0</v>
      </c>
      <c r="S182" s="60">
        <f>'Indicator Data'!H185/'Indicator Data'!$BD185</f>
        <v>0</v>
      </c>
      <c r="T182" s="60">
        <f>'Indicator Data'!I185/'Indicator Data'!$BD185</f>
        <v>0</v>
      </c>
      <c r="U182" s="60">
        <f>'Indicator Data'!J185/'Indicator Data'!$BD185</f>
        <v>0</v>
      </c>
      <c r="V182" s="59">
        <f t="shared" si="158"/>
        <v>0.8</v>
      </c>
      <c r="W182" s="59">
        <f t="shared" si="159"/>
        <v>0</v>
      </c>
      <c r="X182" s="59">
        <f t="shared" si="160"/>
        <v>0.4</v>
      </c>
      <c r="Y182" s="59">
        <f t="shared" si="161"/>
        <v>4.5999999999999996</v>
      </c>
      <c r="Z182" s="59">
        <f t="shared" si="162"/>
        <v>0</v>
      </c>
      <c r="AA182" s="59">
        <f t="shared" si="163"/>
        <v>0</v>
      </c>
      <c r="AB182" s="59">
        <f t="shared" si="164"/>
        <v>0</v>
      </c>
      <c r="AC182" s="59">
        <f t="shared" si="165"/>
        <v>0</v>
      </c>
      <c r="AD182" s="59">
        <f t="shared" si="166"/>
        <v>0</v>
      </c>
      <c r="AE182" s="59">
        <f t="shared" si="167"/>
        <v>0</v>
      </c>
      <c r="AF182" s="59">
        <f t="shared" si="168"/>
        <v>0</v>
      </c>
      <c r="AG182" s="59">
        <f>ROUND(IF('Indicator Data'!K185=0,0,IF('Indicator Data'!K185&gt;AG$194,10,IF('Indicator Data'!K185&lt;AG$195,0,10-(AG$194-'Indicator Data'!K185)/(AG$194-AG$195)*10))),1)</f>
        <v>1</v>
      </c>
      <c r="AH182" s="59">
        <f t="shared" si="169"/>
        <v>4</v>
      </c>
      <c r="AI182" s="59">
        <f t="shared" si="170"/>
        <v>0.1</v>
      </c>
      <c r="AJ182" s="59">
        <f t="shared" si="171"/>
        <v>0</v>
      </c>
      <c r="AK182" s="59">
        <f t="shared" si="172"/>
        <v>0</v>
      </c>
      <c r="AL182" s="59">
        <f t="shared" si="173"/>
        <v>0</v>
      </c>
      <c r="AM182" s="59">
        <f t="shared" si="174"/>
        <v>0</v>
      </c>
      <c r="AN182" s="59">
        <f t="shared" si="175"/>
        <v>0</v>
      </c>
      <c r="AO182" s="61">
        <f t="shared" si="176"/>
        <v>2.7</v>
      </c>
      <c r="AP182" s="193">
        <f t="shared" si="177"/>
        <v>7.1</v>
      </c>
      <c r="AQ182" s="193">
        <f t="shared" si="178"/>
        <v>0</v>
      </c>
      <c r="AR182" s="61">
        <f t="shared" si="179"/>
        <v>0</v>
      </c>
      <c r="AS182" s="59">
        <f t="shared" si="180"/>
        <v>0.5</v>
      </c>
      <c r="AT182" s="59">
        <f>IF('Indicator Data'!L185="No data","x",IF('Indicator Data'!BE185&lt;1000,"x",ROUND((IF('Indicator Data'!L185&gt;AT$194,10,IF('Indicator Data'!L185&lt;AT$195,0,10-(AT$194-'Indicator Data'!L185)/(AT$194-AT$195)*10))),1)))</f>
        <v>6.1</v>
      </c>
      <c r="AU182" s="61">
        <f t="shared" si="181"/>
        <v>3.3</v>
      </c>
      <c r="AV182" s="62">
        <f t="shared" si="182"/>
        <v>3.1</v>
      </c>
      <c r="AW182" s="59">
        <f>ROUND(IF('Indicator Data'!M185=0,0,IF('Indicator Data'!M185&gt;AW$194,10,IF('Indicator Data'!M185&lt;AW$195,0,10-(AW$194-'Indicator Data'!M185)/(AW$194-AW$195)*10))),1)</f>
        <v>10</v>
      </c>
      <c r="AX182" s="59">
        <f>ROUND(IF('Indicator Data'!N185=0,0,IF(LOG('Indicator Data'!N185)&gt;LOG(AX$194),10,IF(LOG('Indicator Data'!N185)&lt;LOG(AX$195),0,10-(LOG(AX$194)-LOG('Indicator Data'!N185))/(LOG(AX$194)-LOG(AX$195))*10))),1)</f>
        <v>10</v>
      </c>
      <c r="AY182" s="61">
        <f t="shared" si="183"/>
        <v>10</v>
      </c>
      <c r="AZ182" s="59">
        <f>'Indicator Data'!O185</f>
        <v>0</v>
      </c>
      <c r="BA182" s="59">
        <f>'Indicator Data'!P185</f>
        <v>5</v>
      </c>
      <c r="BB182" s="61">
        <f t="shared" si="184"/>
        <v>9</v>
      </c>
      <c r="BC182" s="62">
        <f t="shared" si="185"/>
        <v>9</v>
      </c>
      <c r="BD182" s="62">
        <v>2.7</v>
      </c>
      <c r="BE182" s="16"/>
      <c r="BF182" s="108"/>
      <c r="BG182" s="4"/>
    </row>
    <row r="183" spans="1:59" x14ac:dyDescent="0.25">
      <c r="A183" s="132" t="s">
        <v>340</v>
      </c>
      <c r="B183" s="63" t="s">
        <v>339</v>
      </c>
      <c r="C183" s="59">
        <f>ROUND(IF('Indicator Data'!C186=0,0.1,IF(LOG('Indicator Data'!C186)&gt;C$194,10,IF(LOG('Indicator Data'!C186)&lt;C$195,0,10-(C$194-LOG('Indicator Data'!C186))/(C$194-C$195)*10))),1)</f>
        <v>8.1</v>
      </c>
      <c r="D183" s="59">
        <f>ROUND(IF('Indicator Data'!D186=0,0.1,IF(LOG('Indicator Data'!D186)&gt;D$194,10,IF(LOG('Indicator Data'!D186)&lt;D$195,0,10-(D$194-LOG('Indicator Data'!D186))/(D$194-D$195)*10))),1)</f>
        <v>9.6</v>
      </c>
      <c r="E183" s="59">
        <f t="shared" si="155"/>
        <v>9</v>
      </c>
      <c r="F183" s="59">
        <f>ROUND(IF('Indicator Data'!E186="No data",0.1,IF('Indicator Data'!E186=0,0,IF(LOG('Indicator Data'!E186)&gt;F$194,10,IF(LOG('Indicator Data'!E186)&lt;F$195,0,10-(F$194-LOG('Indicator Data'!E186))/(F$194-F$195)*10)))),1)</f>
        <v>5.7</v>
      </c>
      <c r="G183" s="59">
        <f>ROUND(IF('Indicator Data'!F186=0,0,IF(LOG('Indicator Data'!F186)&gt;G$194,10,IF(LOG('Indicator Data'!F186)&lt;G$195,0,10-(G$194-LOG('Indicator Data'!F186))/(G$194-G$195)*10))),1)</f>
        <v>6.4</v>
      </c>
      <c r="H183" s="59">
        <f>ROUND(IF('Indicator Data'!G186=0,0,IF(LOG('Indicator Data'!G186)&gt;H$194,10,IF(LOG('Indicator Data'!G186)&lt;H$195,0,10-(H$194-LOG('Indicator Data'!G186))/(H$194-H$195)*10))),1)</f>
        <v>2.4</v>
      </c>
      <c r="I183" s="59">
        <f>ROUND(IF('Indicator Data'!H186=0,0,IF(LOG('Indicator Data'!H186)&gt;I$194,10,IF(LOG('Indicator Data'!H186)&lt;I$195,0,10-(I$194-LOG('Indicator Data'!H186))/(I$194-I$195)*10))),1)</f>
        <v>0</v>
      </c>
      <c r="J183" s="59">
        <f t="shared" si="156"/>
        <v>1.3</v>
      </c>
      <c r="K183" s="59">
        <f>ROUND(IF('Indicator Data'!I186=0,0,IF(LOG('Indicator Data'!I186)&gt;K$194,10,IF(LOG('Indicator Data'!I186)&lt;K$195,0,10-(K$194-LOG('Indicator Data'!I186))/(K$194-K$195)*10))),1)</f>
        <v>4.5999999999999996</v>
      </c>
      <c r="L183" s="59">
        <f t="shared" si="157"/>
        <v>3.1</v>
      </c>
      <c r="M183" s="59">
        <f>ROUND(IF('Indicator Data'!J186=0,0,IF(LOG('Indicator Data'!J186)&gt;M$194,10,IF(LOG('Indicator Data'!J186)&lt;M$195,0,10-(M$194-LOG('Indicator Data'!J186))/(M$194-M$195)*10))),1)</f>
        <v>0</v>
      </c>
      <c r="N183" s="60">
        <f>'Indicator Data'!C186/'Indicator Data'!$BD186</f>
        <v>1.8713219253004459E-3</v>
      </c>
      <c r="O183" s="60">
        <f>'Indicator Data'!D186/'Indicator Data'!$BD186</f>
        <v>8.518418580945996E-4</v>
      </c>
      <c r="P183" s="60">
        <f>IF(F183=0.1,0,'Indicator Data'!E186/'Indicator Data'!$BD186)</f>
        <v>2.0149533054513663E-3</v>
      </c>
      <c r="Q183" s="60">
        <f>'Indicator Data'!F186/'Indicator Data'!$BD186</f>
        <v>7.2536817614574629E-6</v>
      </c>
      <c r="R183" s="60">
        <f>'Indicator Data'!G186/'Indicator Data'!$BD186</f>
        <v>1.0089551234211156E-4</v>
      </c>
      <c r="S183" s="60">
        <f>'Indicator Data'!H186/'Indicator Data'!$BD186</f>
        <v>0</v>
      </c>
      <c r="T183" s="60">
        <f>'Indicator Data'!I186/'Indicator Data'!$BD186</f>
        <v>2.1331875508097552E-4</v>
      </c>
      <c r="U183" s="60">
        <f>'Indicator Data'!J186/'Indicator Data'!$BD186</f>
        <v>0</v>
      </c>
      <c r="V183" s="59">
        <f t="shared" si="158"/>
        <v>9.4</v>
      </c>
      <c r="W183" s="59">
        <f t="shared" si="159"/>
        <v>8.5</v>
      </c>
      <c r="X183" s="59">
        <f t="shared" si="160"/>
        <v>9</v>
      </c>
      <c r="Y183" s="59">
        <f t="shared" si="161"/>
        <v>1.3</v>
      </c>
      <c r="Z183" s="59">
        <f t="shared" si="162"/>
        <v>7.5</v>
      </c>
      <c r="AA183" s="59">
        <f t="shared" si="163"/>
        <v>0.1</v>
      </c>
      <c r="AB183" s="59">
        <f t="shared" si="164"/>
        <v>0</v>
      </c>
      <c r="AC183" s="59">
        <f t="shared" si="165"/>
        <v>0.1</v>
      </c>
      <c r="AD183" s="59">
        <f t="shared" si="166"/>
        <v>0.2</v>
      </c>
      <c r="AE183" s="59">
        <f t="shared" si="167"/>
        <v>0.2</v>
      </c>
      <c r="AF183" s="59">
        <f t="shared" si="168"/>
        <v>0</v>
      </c>
      <c r="AG183" s="59">
        <f>ROUND(IF('Indicator Data'!K186=0,0,IF('Indicator Data'!K186&gt;AG$194,10,IF('Indicator Data'!K186&lt;AG$195,0,10-(AG$194-'Indicator Data'!K186)/(AG$194-AG$195)*10))),1)</f>
        <v>0</v>
      </c>
      <c r="AH183" s="59">
        <f t="shared" si="169"/>
        <v>8.8000000000000007</v>
      </c>
      <c r="AI183" s="59">
        <f t="shared" si="170"/>
        <v>9.1</v>
      </c>
      <c r="AJ183" s="59">
        <f t="shared" si="171"/>
        <v>1.3</v>
      </c>
      <c r="AK183" s="59">
        <f t="shared" si="172"/>
        <v>0</v>
      </c>
      <c r="AL183" s="59">
        <f t="shared" si="173"/>
        <v>0.7</v>
      </c>
      <c r="AM183" s="59">
        <f t="shared" si="174"/>
        <v>2.4</v>
      </c>
      <c r="AN183" s="59">
        <f t="shared" si="175"/>
        <v>0</v>
      </c>
      <c r="AO183" s="61">
        <f t="shared" si="176"/>
        <v>9</v>
      </c>
      <c r="AP183" s="193">
        <f t="shared" si="177"/>
        <v>3.8</v>
      </c>
      <c r="AQ183" s="193">
        <f t="shared" si="178"/>
        <v>7</v>
      </c>
      <c r="AR183" s="61">
        <f t="shared" si="179"/>
        <v>1.8</v>
      </c>
      <c r="AS183" s="59">
        <f t="shared" si="180"/>
        <v>0</v>
      </c>
      <c r="AT183" s="59">
        <f>IF('Indicator Data'!L186="No data","x",IF('Indicator Data'!BE186&lt;1000,"x",ROUND((IF('Indicator Data'!L186&gt;AT$194,10,IF('Indicator Data'!L186&lt;AT$195,0,10-(AT$194-'Indicator Data'!L186)/(AT$194-AT$195)*10))),1)))</f>
        <v>8.1</v>
      </c>
      <c r="AU183" s="61">
        <f t="shared" si="181"/>
        <v>4.0999999999999996</v>
      </c>
      <c r="AV183" s="62">
        <f t="shared" si="182"/>
        <v>5.8</v>
      </c>
      <c r="AW183" s="59">
        <f>ROUND(IF('Indicator Data'!M186=0,0,IF('Indicator Data'!M186&gt;AW$194,10,IF('Indicator Data'!M186&lt;AW$195,0,10-(AW$194-'Indicator Data'!M186)/(AW$194-AW$195)*10))),1)</f>
        <v>0.1</v>
      </c>
      <c r="AX183" s="59">
        <f>ROUND(IF('Indicator Data'!N186=0,0,IF(LOG('Indicator Data'!N186)&gt;LOG(AX$194),10,IF(LOG('Indicator Data'!N186)&lt;LOG(AX$195),0,10-(LOG(AX$194)-LOG('Indicator Data'!N186))/(LOG(AX$194)-LOG(AX$195))*10))),1)</f>
        <v>0</v>
      </c>
      <c r="AY183" s="61">
        <f t="shared" si="183"/>
        <v>0.1</v>
      </c>
      <c r="AZ183" s="59">
        <f>'Indicator Data'!O186</f>
        <v>0</v>
      </c>
      <c r="BA183" s="59">
        <f>'Indicator Data'!P186</f>
        <v>0</v>
      </c>
      <c r="BB183" s="61">
        <f t="shared" si="184"/>
        <v>0</v>
      </c>
      <c r="BC183" s="62">
        <f t="shared" si="185"/>
        <v>0.1</v>
      </c>
      <c r="BD183" s="62">
        <v>3.9</v>
      </c>
      <c r="BE183" s="16"/>
      <c r="BF183" s="108"/>
      <c r="BG183" s="4"/>
    </row>
    <row r="184" spans="1:59" x14ac:dyDescent="0.25">
      <c r="A184" s="132" t="s">
        <v>851</v>
      </c>
      <c r="B184" s="63" t="s">
        <v>341</v>
      </c>
      <c r="C184" s="59">
        <f>ROUND(IF('Indicator Data'!C187=0,0.1,IF(LOG('Indicator Data'!C187)&gt;C$194,10,IF(LOG('Indicator Data'!C187)&lt;C$195,0,10-(C$194-LOG('Indicator Data'!C187))/(C$194-C$195)*10))),1)</f>
        <v>0.1</v>
      </c>
      <c r="D184" s="59">
        <f>ROUND(IF('Indicator Data'!D187=0,0.1,IF(LOG('Indicator Data'!D187)&gt;D$194,10,IF(LOG('Indicator Data'!D187)&lt;D$195,0,10-(D$194-LOG('Indicator Data'!D187))/(D$194-D$195)*10))),1)</f>
        <v>0.1</v>
      </c>
      <c r="E184" s="59">
        <f t="shared" si="155"/>
        <v>0.1</v>
      </c>
      <c r="F184" s="59">
        <f>ROUND(IF('Indicator Data'!E187="No data",0.1,IF('Indicator Data'!E187=0,0,IF(LOG('Indicator Data'!E187)&gt;F$194,10,IF(LOG('Indicator Data'!E187)&lt;F$195,0,10-(F$194-LOG('Indicator Data'!E187))/(F$194-F$195)*10)))),1)</f>
        <v>7.2</v>
      </c>
      <c r="G184" s="59">
        <f>ROUND(IF('Indicator Data'!F187=0,0,IF(LOG('Indicator Data'!F187)&gt;G$194,10,IF(LOG('Indicator Data'!F187)&lt;G$195,0,10-(G$194-LOG('Indicator Data'!F187))/(G$194-G$195)*10))),1)</f>
        <v>5.4</v>
      </c>
      <c r="H184" s="59">
        <f>ROUND(IF('Indicator Data'!G187=0,0,IF(LOG('Indicator Data'!G187)&gt;H$194,10,IF(LOG('Indicator Data'!G187)&lt;H$195,0,10-(H$194-LOG('Indicator Data'!G187))/(H$194-H$195)*10))),1)</f>
        <v>0</v>
      </c>
      <c r="I184" s="59">
        <f>ROUND(IF('Indicator Data'!H187=0,0,IF(LOG('Indicator Data'!H187)&gt;I$194,10,IF(LOG('Indicator Data'!H187)&lt;I$195,0,10-(I$194-LOG('Indicator Data'!H187))/(I$194-I$195)*10))),1)</f>
        <v>0</v>
      </c>
      <c r="J184" s="59">
        <f t="shared" si="156"/>
        <v>0</v>
      </c>
      <c r="K184" s="59">
        <f>ROUND(IF('Indicator Data'!I187=0,0,IF(LOG('Indicator Data'!I187)&gt;K$194,10,IF(LOG('Indicator Data'!I187)&lt;K$195,0,10-(K$194-LOG('Indicator Data'!I187))/(K$194-K$195)*10))),1)</f>
        <v>0</v>
      </c>
      <c r="L184" s="59">
        <f t="shared" si="157"/>
        <v>0</v>
      </c>
      <c r="M184" s="59">
        <f>ROUND(IF('Indicator Data'!J187=0,0,IF(LOG('Indicator Data'!J187)&gt;M$194,10,IF(LOG('Indicator Data'!J187)&lt;M$195,0,10-(M$194-LOG('Indicator Data'!J187))/(M$194-M$195)*10))),1)</f>
        <v>0</v>
      </c>
      <c r="N184" s="60">
        <f>'Indicator Data'!C187/'Indicator Data'!$BD187</f>
        <v>0</v>
      </c>
      <c r="O184" s="60">
        <f>'Indicator Data'!D187/'Indicator Data'!$BD187</f>
        <v>0</v>
      </c>
      <c r="P184" s="60">
        <f>IF(F184=0.1,0,'Indicator Data'!E187/'Indicator Data'!$BD187)</f>
        <v>1.1962264295704798E-3</v>
      </c>
      <c r="Q184" s="60">
        <f>'Indicator Data'!F187/'Indicator Data'!$BD187</f>
        <v>2.8744094115789802E-7</v>
      </c>
      <c r="R184" s="60">
        <f>'Indicator Data'!G187/'Indicator Data'!$BD187</f>
        <v>0</v>
      </c>
      <c r="S184" s="60">
        <f>'Indicator Data'!H187/'Indicator Data'!$BD187</f>
        <v>0</v>
      </c>
      <c r="T184" s="60">
        <f>'Indicator Data'!I187/'Indicator Data'!$BD187</f>
        <v>0</v>
      </c>
      <c r="U184" s="60">
        <f>'Indicator Data'!J187/'Indicator Data'!$BD187</f>
        <v>0</v>
      </c>
      <c r="V184" s="59">
        <f t="shared" si="158"/>
        <v>0</v>
      </c>
      <c r="W184" s="59">
        <f t="shared" si="159"/>
        <v>0</v>
      </c>
      <c r="X184" s="59">
        <f t="shared" si="160"/>
        <v>0</v>
      </c>
      <c r="Y184" s="59">
        <f t="shared" si="161"/>
        <v>0.8</v>
      </c>
      <c r="Z184" s="59">
        <f t="shared" si="162"/>
        <v>4.4000000000000004</v>
      </c>
      <c r="AA184" s="59">
        <f t="shared" si="163"/>
        <v>0</v>
      </c>
      <c r="AB184" s="59">
        <f t="shared" si="164"/>
        <v>0</v>
      </c>
      <c r="AC184" s="59">
        <f t="shared" si="165"/>
        <v>0</v>
      </c>
      <c r="AD184" s="59">
        <f t="shared" si="166"/>
        <v>0</v>
      </c>
      <c r="AE184" s="59">
        <f t="shared" si="167"/>
        <v>0</v>
      </c>
      <c r="AF184" s="59">
        <f t="shared" si="168"/>
        <v>0</v>
      </c>
      <c r="AG184" s="59">
        <f>ROUND(IF('Indicator Data'!K187=0,0,IF('Indicator Data'!K187&gt;AG$194,10,IF('Indicator Data'!K187&lt;AG$195,0,10-(AG$194-'Indicator Data'!K187)/(AG$194-AG$195)*10))),1)</f>
        <v>0</v>
      </c>
      <c r="AH184" s="59">
        <f t="shared" si="169"/>
        <v>0.1</v>
      </c>
      <c r="AI184" s="59">
        <f t="shared" si="170"/>
        <v>0.1</v>
      </c>
      <c r="AJ184" s="59">
        <f t="shared" si="171"/>
        <v>0</v>
      </c>
      <c r="AK184" s="59">
        <f t="shared" si="172"/>
        <v>0</v>
      </c>
      <c r="AL184" s="59">
        <f t="shared" si="173"/>
        <v>0</v>
      </c>
      <c r="AM184" s="59">
        <f t="shared" si="174"/>
        <v>0</v>
      </c>
      <c r="AN184" s="59">
        <f t="shared" si="175"/>
        <v>0</v>
      </c>
      <c r="AO184" s="61">
        <f t="shared" si="176"/>
        <v>0.1</v>
      </c>
      <c r="AP184" s="193">
        <f t="shared" si="177"/>
        <v>4.8</v>
      </c>
      <c r="AQ184" s="193">
        <f t="shared" si="178"/>
        <v>4.9000000000000004</v>
      </c>
      <c r="AR184" s="61">
        <f t="shared" si="179"/>
        <v>0</v>
      </c>
      <c r="AS184" s="59">
        <f t="shared" si="180"/>
        <v>0</v>
      </c>
      <c r="AT184" s="59">
        <f>IF('Indicator Data'!L187="No data","x",IF('Indicator Data'!BE187&lt;1000,"x",ROUND((IF('Indicator Data'!L187&gt;AT$194,10,IF('Indicator Data'!L187&lt;AT$195,0,10-(AT$194-'Indicator Data'!L187)/(AT$194-AT$195)*10))),1)))</f>
        <v>1</v>
      </c>
      <c r="AU184" s="61">
        <f t="shared" si="181"/>
        <v>0.5</v>
      </c>
      <c r="AV184" s="62">
        <f t="shared" si="182"/>
        <v>2.4</v>
      </c>
      <c r="AW184" s="59">
        <f>ROUND(IF('Indicator Data'!M187=0,0,IF('Indicator Data'!M187&gt;AW$194,10,IF('Indicator Data'!M187&lt;AW$195,0,10-(AW$194-'Indicator Data'!M187)/(AW$194-AW$195)*10))),1)</f>
        <v>2.7</v>
      </c>
      <c r="AX184" s="59">
        <f>ROUND(IF('Indicator Data'!N187=0,0,IF(LOG('Indicator Data'!N187)&gt;LOG(AX$194),10,IF(LOG('Indicator Data'!N187)&lt;LOG(AX$195),0,10-(LOG(AX$194)-LOG('Indicator Data'!N187))/(LOG(AX$194)-LOG(AX$195))*10))),1)</f>
        <v>5.3</v>
      </c>
      <c r="AY184" s="61">
        <f t="shared" si="183"/>
        <v>4.0999999999999996</v>
      </c>
      <c r="AZ184" s="59">
        <f>'Indicator Data'!O187</f>
        <v>0</v>
      </c>
      <c r="BA184" s="59">
        <f>'Indicator Data'!P187</f>
        <v>0</v>
      </c>
      <c r="BB184" s="61">
        <f t="shared" si="184"/>
        <v>0</v>
      </c>
      <c r="BC184" s="62">
        <f t="shared" si="185"/>
        <v>2.9</v>
      </c>
      <c r="BD184" s="62">
        <v>2</v>
      </c>
      <c r="BE184" s="16"/>
      <c r="BF184" s="108"/>
      <c r="BG184" s="4"/>
    </row>
    <row r="185" spans="1:59" x14ac:dyDescent="0.25">
      <c r="A185" s="132" t="s">
        <v>343</v>
      </c>
      <c r="B185" s="63" t="s">
        <v>342</v>
      </c>
      <c r="C185" s="59">
        <f>ROUND(IF('Indicator Data'!C188=0,0.1,IF(LOG('Indicator Data'!C188)&gt;C$194,10,IF(LOG('Indicator Data'!C188)&lt;C$195,0,10-(C$194-LOG('Indicator Data'!C188))/(C$194-C$195)*10))),1)</f>
        <v>10</v>
      </c>
      <c r="D185" s="59">
        <f>ROUND(IF('Indicator Data'!D188=0,0.1,IF(LOG('Indicator Data'!D188)&gt;D$194,10,IF(LOG('Indicator Data'!D188)&lt;D$195,0,10-(D$194-LOG('Indicator Data'!D188))/(D$194-D$195)*10))),1)</f>
        <v>10</v>
      </c>
      <c r="E185" s="59">
        <f t="shared" si="155"/>
        <v>10</v>
      </c>
      <c r="F185" s="59">
        <f>ROUND(IF('Indicator Data'!E188="No data",0.1,IF('Indicator Data'!E188=0,0,IF(LOG('Indicator Data'!E188)&gt;F$194,10,IF(LOG('Indicator Data'!E188)&lt;F$195,0,10-(F$194-LOG('Indicator Data'!E188))/(F$194-F$195)*10)))),1)</f>
        <v>9</v>
      </c>
      <c r="G185" s="59">
        <f>ROUND(IF('Indicator Data'!F188=0,0,IF(LOG('Indicator Data'!F188)&gt;G$194,10,IF(LOG('Indicator Data'!F188)&lt;G$195,0,10-(G$194-LOG('Indicator Data'!F188))/(G$194-G$195)*10))),1)</f>
        <v>8.6</v>
      </c>
      <c r="H185" s="59">
        <f>ROUND(IF('Indicator Data'!G188=0,0,IF(LOG('Indicator Data'!G188)&gt;H$194,10,IF(LOG('Indicator Data'!G188)&lt;H$195,0,10-(H$194-LOG('Indicator Data'!G188))/(H$194-H$195)*10))),1)</f>
        <v>10</v>
      </c>
      <c r="I185" s="59">
        <f>ROUND(IF('Indicator Data'!H188=0,0,IF(LOG('Indicator Data'!H188)&gt;I$194,10,IF(LOG('Indicator Data'!H188)&lt;I$195,0,10-(I$194-LOG('Indicator Data'!H188))/(I$194-I$195)*10))),1)</f>
        <v>10</v>
      </c>
      <c r="J185" s="59">
        <f t="shared" si="156"/>
        <v>10</v>
      </c>
      <c r="K185" s="59">
        <f>ROUND(IF('Indicator Data'!I188=0,0,IF(LOG('Indicator Data'!I188)&gt;K$194,10,IF(LOG('Indicator Data'!I188)&lt;K$195,0,10-(K$194-LOG('Indicator Data'!I188))/(K$194-K$195)*10))),1)</f>
        <v>9.5</v>
      </c>
      <c r="L185" s="59">
        <f t="shared" si="157"/>
        <v>9.8000000000000007</v>
      </c>
      <c r="M185" s="59">
        <f>ROUND(IF('Indicator Data'!J188=0,0,IF(LOG('Indicator Data'!J188)&gt;M$194,10,IF(LOG('Indicator Data'!J188)&lt;M$195,0,10-(M$194-LOG('Indicator Data'!J188))/(M$194-M$195)*10))),1)</f>
        <v>0</v>
      </c>
      <c r="N185" s="60">
        <f>'Indicator Data'!C188/'Indicator Data'!$BD188</f>
        <v>4.1372302212859069E-4</v>
      </c>
      <c r="O185" s="60">
        <f>'Indicator Data'!D188/'Indicator Data'!$BD188</f>
        <v>1.6252270136953785E-4</v>
      </c>
      <c r="P185" s="60">
        <f>IF(F185=0.1,0,'Indicator Data'!E188/'Indicator Data'!$BD188)</f>
        <v>1.2346878004069009E-3</v>
      </c>
      <c r="Q185" s="60">
        <f>'Indicator Data'!F188/'Indicator Data'!$BD188</f>
        <v>4.4214009847079322E-6</v>
      </c>
      <c r="R185" s="60">
        <f>'Indicator Data'!G188/'Indicator Data'!$BD188</f>
        <v>3.3869198161417622E-3</v>
      </c>
      <c r="S185" s="60">
        <f>'Indicator Data'!H188/'Indicator Data'!$BD188</f>
        <v>3.1457197410991223E-4</v>
      </c>
      <c r="T185" s="60">
        <f>'Indicator Data'!I188/'Indicator Data'!$BD188</f>
        <v>1.8697078317116494E-3</v>
      </c>
      <c r="U185" s="60">
        <f>'Indicator Data'!J188/'Indicator Data'!$BD188</f>
        <v>0</v>
      </c>
      <c r="V185" s="59">
        <f t="shared" si="158"/>
        <v>2.1</v>
      </c>
      <c r="W185" s="59">
        <f t="shared" si="159"/>
        <v>1.6</v>
      </c>
      <c r="X185" s="59">
        <f t="shared" si="160"/>
        <v>1.9</v>
      </c>
      <c r="Y185" s="59">
        <f t="shared" si="161"/>
        <v>0.8</v>
      </c>
      <c r="Z185" s="59">
        <f t="shared" si="162"/>
        <v>7</v>
      </c>
      <c r="AA185" s="59">
        <f t="shared" si="163"/>
        <v>1.9</v>
      </c>
      <c r="AB185" s="59">
        <f t="shared" si="164"/>
        <v>0.6</v>
      </c>
      <c r="AC185" s="59">
        <f t="shared" si="165"/>
        <v>1.3</v>
      </c>
      <c r="AD185" s="59">
        <f t="shared" si="166"/>
        <v>1.9</v>
      </c>
      <c r="AE185" s="59">
        <f t="shared" si="167"/>
        <v>1.6</v>
      </c>
      <c r="AF185" s="59">
        <f t="shared" si="168"/>
        <v>0</v>
      </c>
      <c r="AG185" s="59">
        <f>ROUND(IF('Indicator Data'!K188=0,0,IF('Indicator Data'!K188&gt;AG$194,10,IF('Indicator Data'!K188&lt;AG$195,0,10-(AG$194-'Indicator Data'!K188)/(AG$194-AG$195)*10))),1)</f>
        <v>10</v>
      </c>
      <c r="AH185" s="59">
        <f t="shared" si="169"/>
        <v>6.1</v>
      </c>
      <c r="AI185" s="59">
        <f t="shared" si="170"/>
        <v>5.8</v>
      </c>
      <c r="AJ185" s="59">
        <f t="shared" si="171"/>
        <v>6</v>
      </c>
      <c r="AK185" s="59">
        <f t="shared" si="172"/>
        <v>5.3</v>
      </c>
      <c r="AL185" s="59">
        <f t="shared" si="173"/>
        <v>5.7</v>
      </c>
      <c r="AM185" s="59">
        <f t="shared" si="174"/>
        <v>5.7</v>
      </c>
      <c r="AN185" s="59">
        <f t="shared" si="175"/>
        <v>0</v>
      </c>
      <c r="AO185" s="61">
        <f t="shared" si="176"/>
        <v>7.9</v>
      </c>
      <c r="AP185" s="193">
        <f t="shared" si="177"/>
        <v>6.4</v>
      </c>
      <c r="AQ185" s="193">
        <f t="shared" si="178"/>
        <v>7.9</v>
      </c>
      <c r="AR185" s="61">
        <f t="shared" si="179"/>
        <v>7.6</v>
      </c>
      <c r="AS185" s="59">
        <f t="shared" si="180"/>
        <v>5</v>
      </c>
      <c r="AT185" s="59">
        <f>IF('Indicator Data'!L188="No data","x",IF('Indicator Data'!BE188&lt;1000,"x",ROUND((IF('Indicator Data'!L188&gt;AT$194,10,IF('Indicator Data'!L188&lt;AT$195,0,10-(AT$194-'Indicator Data'!L188)/(AT$194-AT$195)*10))),1)))</f>
        <v>4</v>
      </c>
      <c r="AU185" s="61">
        <f t="shared" si="181"/>
        <v>4.5</v>
      </c>
      <c r="AV185" s="62">
        <f t="shared" si="182"/>
        <v>7</v>
      </c>
      <c r="AW185" s="59">
        <f>ROUND(IF('Indicator Data'!M188=0,0,IF('Indicator Data'!M188&gt;AW$194,10,IF('Indicator Data'!M188&lt;AW$195,0,10-(AW$194-'Indicator Data'!M188)/(AW$194-AW$195)*10))),1)</f>
        <v>9.6</v>
      </c>
      <c r="AX185" s="59">
        <f>ROUND(IF('Indicator Data'!N188=0,0,IF(LOG('Indicator Data'!N188)&gt;LOG(AX$194),10,IF(LOG('Indicator Data'!N188)&lt;LOG(AX$195),0,10-(LOG(AX$194)-LOG('Indicator Data'!N188))/(LOG(AX$194)-LOG(AX$195))*10))),1)</f>
        <v>9.1999999999999993</v>
      </c>
      <c r="AY185" s="61">
        <f t="shared" si="183"/>
        <v>9.4</v>
      </c>
      <c r="AZ185" s="59">
        <f>'Indicator Data'!O188</f>
        <v>0</v>
      </c>
      <c r="BA185" s="59">
        <f>'Indicator Data'!P188</f>
        <v>0</v>
      </c>
      <c r="BB185" s="61">
        <f t="shared" si="184"/>
        <v>0</v>
      </c>
      <c r="BC185" s="62">
        <f t="shared" si="185"/>
        <v>6.6</v>
      </c>
      <c r="BD185" s="62">
        <v>2.7</v>
      </c>
      <c r="BE185" s="16"/>
      <c r="BF185" s="108"/>
      <c r="BG185" s="4"/>
    </row>
    <row r="186" spans="1:59" x14ac:dyDescent="0.25">
      <c r="A186" s="132" t="s">
        <v>345</v>
      </c>
      <c r="B186" s="63" t="s">
        <v>344</v>
      </c>
      <c r="C186" s="59">
        <f>ROUND(IF('Indicator Data'!C189=0,0.1,IF(LOG('Indicator Data'!C189)&gt;C$194,10,IF(LOG('Indicator Data'!C189)&lt;C$195,0,10-(C$194-LOG('Indicator Data'!C189))/(C$194-C$195)*10))),1)</f>
        <v>0.1</v>
      </c>
      <c r="D186" s="59">
        <f>ROUND(IF('Indicator Data'!D189=0,0.1,IF(LOG('Indicator Data'!D189)&gt;D$194,10,IF(LOG('Indicator Data'!D189)&lt;D$195,0,10-(D$194-LOG('Indicator Data'!D189))/(D$194-D$195)*10))),1)</f>
        <v>0.1</v>
      </c>
      <c r="E186" s="59">
        <f t="shared" si="155"/>
        <v>0.1</v>
      </c>
      <c r="F186" s="59">
        <f>ROUND(IF('Indicator Data'!E189="No data",0.1,IF('Indicator Data'!E189=0,0,IF(LOG('Indicator Data'!E189)&gt;F$194,10,IF(LOG('Indicator Data'!E189)&lt;F$195,0,10-(F$194-LOG('Indicator Data'!E189))/(F$194-F$195)*10)))),1)</f>
        <v>5.2</v>
      </c>
      <c r="G186" s="59">
        <f>ROUND(IF('Indicator Data'!F189=0,0,IF(LOG('Indicator Data'!F189)&gt;G$194,10,IF(LOG('Indicator Data'!F189)&lt;G$195,0,10-(G$194-LOG('Indicator Data'!F189))/(G$194-G$195)*10))),1)</f>
        <v>0</v>
      </c>
      <c r="H186" s="59">
        <f>ROUND(IF('Indicator Data'!G189=0,0,IF(LOG('Indicator Data'!G189)&gt;H$194,10,IF(LOG('Indicator Data'!G189)&lt;H$195,0,10-(H$194-LOG('Indicator Data'!G189))/(H$194-H$195)*10))),1)</f>
        <v>0</v>
      </c>
      <c r="I186" s="59">
        <f>ROUND(IF('Indicator Data'!H189=0,0,IF(LOG('Indicator Data'!H189)&gt;I$194,10,IF(LOG('Indicator Data'!H189)&lt;I$195,0,10-(I$194-LOG('Indicator Data'!H189))/(I$194-I$195)*10))),1)</f>
        <v>0</v>
      </c>
      <c r="J186" s="59">
        <f t="shared" si="156"/>
        <v>0</v>
      </c>
      <c r="K186" s="59">
        <f>ROUND(IF('Indicator Data'!I189=0,0,IF(LOG('Indicator Data'!I189)&gt;K$194,10,IF(LOG('Indicator Data'!I189)&lt;K$195,0,10-(K$194-LOG('Indicator Data'!I189))/(K$194-K$195)*10))),1)</f>
        <v>0</v>
      </c>
      <c r="L186" s="59">
        <f t="shared" si="157"/>
        <v>0</v>
      </c>
      <c r="M186" s="59">
        <f>ROUND(IF('Indicator Data'!J189=0,0,IF(LOG('Indicator Data'!J189)&gt;M$194,10,IF(LOG('Indicator Data'!J189)&lt;M$195,0,10-(M$194-LOG('Indicator Data'!J189))/(M$194-M$195)*10))),1)</f>
        <v>0</v>
      </c>
      <c r="N186" s="60">
        <f>'Indicator Data'!C189/'Indicator Data'!$BD189</f>
        <v>0</v>
      </c>
      <c r="O186" s="60">
        <f>'Indicator Data'!D189/'Indicator Data'!$BD189</f>
        <v>0</v>
      </c>
      <c r="P186" s="60">
        <f>IF(F186=0.1,0,'Indicator Data'!E189/'Indicator Data'!$BD189)</f>
        <v>3.5944680123382289E-3</v>
      </c>
      <c r="Q186" s="60">
        <f>'Indicator Data'!F189/'Indicator Data'!$BD189</f>
        <v>0</v>
      </c>
      <c r="R186" s="60">
        <f>'Indicator Data'!G189/'Indicator Data'!$BD189</f>
        <v>0</v>
      </c>
      <c r="S186" s="60">
        <f>'Indicator Data'!H189/'Indicator Data'!$BD189</f>
        <v>0</v>
      </c>
      <c r="T186" s="60">
        <f>'Indicator Data'!I189/'Indicator Data'!$BD189</f>
        <v>0</v>
      </c>
      <c r="U186" s="60">
        <f>'Indicator Data'!J189/'Indicator Data'!$BD189</f>
        <v>0</v>
      </c>
      <c r="V186" s="59">
        <f t="shared" si="158"/>
        <v>0</v>
      </c>
      <c r="W186" s="59">
        <f t="shared" si="159"/>
        <v>0</v>
      </c>
      <c r="X186" s="59">
        <f t="shared" si="160"/>
        <v>0</v>
      </c>
      <c r="Y186" s="59">
        <f t="shared" si="161"/>
        <v>2.4</v>
      </c>
      <c r="Z186" s="59">
        <f t="shared" si="162"/>
        <v>0</v>
      </c>
      <c r="AA186" s="59">
        <f t="shared" si="163"/>
        <v>0</v>
      </c>
      <c r="AB186" s="59">
        <f t="shared" si="164"/>
        <v>0</v>
      </c>
      <c r="AC186" s="59">
        <f t="shared" si="165"/>
        <v>0</v>
      </c>
      <c r="AD186" s="59">
        <f t="shared" si="166"/>
        <v>0</v>
      </c>
      <c r="AE186" s="59">
        <f t="shared" si="167"/>
        <v>0</v>
      </c>
      <c r="AF186" s="59">
        <f t="shared" si="168"/>
        <v>0</v>
      </c>
      <c r="AG186" s="59">
        <f>ROUND(IF('Indicator Data'!K189=0,0,IF('Indicator Data'!K189&gt;AG$194,10,IF('Indicator Data'!K189&lt;AG$195,0,10-(AG$194-'Indicator Data'!K189)/(AG$194-AG$195)*10))),1)</f>
        <v>1</v>
      </c>
      <c r="AH186" s="59">
        <f t="shared" si="169"/>
        <v>0.1</v>
      </c>
      <c r="AI186" s="59">
        <f t="shared" si="170"/>
        <v>0.1</v>
      </c>
      <c r="AJ186" s="59">
        <f t="shared" si="171"/>
        <v>0</v>
      </c>
      <c r="AK186" s="59">
        <f t="shared" si="172"/>
        <v>0</v>
      </c>
      <c r="AL186" s="59">
        <f t="shared" si="173"/>
        <v>0</v>
      </c>
      <c r="AM186" s="59">
        <f t="shared" si="174"/>
        <v>0</v>
      </c>
      <c r="AN186" s="59">
        <f t="shared" si="175"/>
        <v>0</v>
      </c>
      <c r="AO186" s="61">
        <f t="shared" si="176"/>
        <v>0.1</v>
      </c>
      <c r="AP186" s="193">
        <f t="shared" si="177"/>
        <v>3.9</v>
      </c>
      <c r="AQ186" s="193">
        <f t="shared" si="178"/>
        <v>0</v>
      </c>
      <c r="AR186" s="61">
        <f t="shared" si="179"/>
        <v>0</v>
      </c>
      <c r="AS186" s="59">
        <f t="shared" si="180"/>
        <v>0.5</v>
      </c>
      <c r="AT186" s="59">
        <f>IF('Indicator Data'!L189="No data","x",IF('Indicator Data'!BE189&lt;1000,"x",ROUND((IF('Indicator Data'!L189&gt;AT$194,10,IF('Indicator Data'!L189&lt;AT$195,0,10-(AT$194-'Indicator Data'!L189)/(AT$194-AT$195)*10))),1)))</f>
        <v>3</v>
      </c>
      <c r="AU186" s="61">
        <f t="shared" si="181"/>
        <v>1.8</v>
      </c>
      <c r="AV186" s="62">
        <f t="shared" si="182"/>
        <v>1.3</v>
      </c>
      <c r="AW186" s="59">
        <f>ROUND(IF('Indicator Data'!M189=0,0,IF('Indicator Data'!M189&gt;AW$194,10,IF('Indicator Data'!M189&lt;AW$195,0,10-(AW$194-'Indicator Data'!M189)/(AW$194-AW$195)*10))),1)</f>
        <v>0</v>
      </c>
      <c r="AX186" s="59">
        <f>ROUND(IF('Indicator Data'!N189=0,0,IF(LOG('Indicator Data'!N189)&gt;LOG(AX$194),10,IF(LOG('Indicator Data'!N189)&lt;LOG(AX$195),0,10-(LOG(AX$194)-LOG('Indicator Data'!N189))/(LOG(AX$194)-LOG(AX$195))*10))),1)</f>
        <v>0</v>
      </c>
      <c r="AY186" s="61">
        <f t="shared" si="183"/>
        <v>0</v>
      </c>
      <c r="AZ186" s="59">
        <f>'Indicator Data'!O189</f>
        <v>0</v>
      </c>
      <c r="BA186" s="59">
        <f>'Indicator Data'!P189</f>
        <v>0</v>
      </c>
      <c r="BB186" s="61">
        <f t="shared" si="184"/>
        <v>0</v>
      </c>
      <c r="BC186" s="62">
        <f t="shared" si="185"/>
        <v>0</v>
      </c>
      <c r="BD186" s="62">
        <v>3.3</v>
      </c>
      <c r="BE186" s="16"/>
      <c r="BF186" s="108"/>
      <c r="BG186" s="4"/>
    </row>
    <row r="187" spans="1:59" x14ac:dyDescent="0.25">
      <c r="A187" s="132" t="s">
        <v>347</v>
      </c>
      <c r="B187" s="63" t="s">
        <v>346</v>
      </c>
      <c r="C187" s="59">
        <f>ROUND(IF('Indicator Data'!C190=0,0.1,IF(LOG('Indicator Data'!C190)&gt;C$194,10,IF(LOG('Indicator Data'!C190)&lt;C$195,0,10-(C$194-LOG('Indicator Data'!C190))/(C$194-C$195)*10))),1)</f>
        <v>9.5</v>
      </c>
      <c r="D187" s="59">
        <f>ROUND(IF('Indicator Data'!D190=0,0.1,IF(LOG('Indicator Data'!D190)&gt;D$194,10,IF(LOG('Indicator Data'!D190)&lt;D$195,0,10-(D$194-LOG('Indicator Data'!D190))/(D$194-D$195)*10))),1)</f>
        <v>10</v>
      </c>
      <c r="E187" s="59">
        <f t="shared" si="155"/>
        <v>9.8000000000000007</v>
      </c>
      <c r="F187" s="59">
        <f>ROUND(IF('Indicator Data'!E190="No data",0.1,IF('Indicator Data'!E190=0,0,IF(LOG('Indicator Data'!E190)&gt;F$194,10,IF(LOG('Indicator Data'!E190)&lt;F$195,0,10-(F$194-LOG('Indicator Data'!E190))/(F$194-F$195)*10)))),1)</f>
        <v>8</v>
      </c>
      <c r="G187" s="59">
        <f>ROUND(IF('Indicator Data'!F190=0,0,IF(LOG('Indicator Data'!F190)&gt;G$194,10,IF(LOG('Indicator Data'!F190)&lt;G$195,0,10-(G$194-LOG('Indicator Data'!F190))/(G$194-G$195)*10))),1)</f>
        <v>0</v>
      </c>
      <c r="H187" s="59">
        <f>ROUND(IF('Indicator Data'!G190=0,0,IF(LOG('Indicator Data'!G190)&gt;H$194,10,IF(LOG('Indicator Data'!G190)&lt;H$195,0,10-(H$194-LOG('Indicator Data'!G190))/(H$194-H$195)*10))),1)</f>
        <v>0</v>
      </c>
      <c r="I187" s="59">
        <f>ROUND(IF('Indicator Data'!H190=0,0,IF(LOG('Indicator Data'!H190)&gt;I$194,10,IF(LOG('Indicator Data'!H190)&lt;I$195,0,10-(I$194-LOG('Indicator Data'!H190))/(I$194-I$195)*10))),1)</f>
        <v>0</v>
      </c>
      <c r="J187" s="59">
        <f t="shared" si="156"/>
        <v>0</v>
      </c>
      <c r="K187" s="59">
        <f>ROUND(IF('Indicator Data'!I190=0,0,IF(LOG('Indicator Data'!I190)&gt;K$194,10,IF(LOG('Indicator Data'!I190)&lt;K$195,0,10-(K$194-LOG('Indicator Data'!I190))/(K$194-K$195)*10))),1)</f>
        <v>0</v>
      </c>
      <c r="L187" s="59">
        <f t="shared" si="157"/>
        <v>0</v>
      </c>
      <c r="M187" s="59">
        <f>ROUND(IF('Indicator Data'!J190=0,0,IF(LOG('Indicator Data'!J190)&gt;M$194,10,IF(LOG('Indicator Data'!J190)&lt;M$195,0,10-(M$194-LOG('Indicator Data'!J190))/(M$194-M$195)*10))),1)</f>
        <v>8.1</v>
      </c>
      <c r="N187" s="60">
        <f>'Indicator Data'!C190/'Indicator Data'!$BD190</f>
        <v>2.1125116608698845E-3</v>
      </c>
      <c r="O187" s="60">
        <f>'Indicator Data'!D190/'Indicator Data'!$BD190</f>
        <v>1.3669841082522471E-3</v>
      </c>
      <c r="P187" s="60">
        <f>IF(F187=0.1,0,'Indicator Data'!E190/'Indicator Data'!$BD190)</f>
        <v>5.407426962855383E-3</v>
      </c>
      <c r="Q187" s="60">
        <f>'Indicator Data'!F190/'Indicator Data'!$BD190</f>
        <v>0</v>
      </c>
      <c r="R187" s="60">
        <f>'Indicator Data'!G190/'Indicator Data'!$BD190</f>
        <v>0</v>
      </c>
      <c r="S187" s="60">
        <f>'Indicator Data'!H190/'Indicator Data'!$BD190</f>
        <v>0</v>
      </c>
      <c r="T187" s="60">
        <f>'Indicator Data'!I190/'Indicator Data'!$BD190</f>
        <v>0</v>
      </c>
      <c r="U187" s="60">
        <f>'Indicator Data'!J190/'Indicator Data'!$BD190</f>
        <v>6.0829574743022569E-4</v>
      </c>
      <c r="V187" s="59">
        <f t="shared" si="158"/>
        <v>10</v>
      </c>
      <c r="W187" s="59">
        <f t="shared" si="159"/>
        <v>10</v>
      </c>
      <c r="X187" s="59">
        <f t="shared" si="160"/>
        <v>10</v>
      </c>
      <c r="Y187" s="59">
        <f t="shared" si="161"/>
        <v>3.6</v>
      </c>
      <c r="Z187" s="59">
        <f t="shared" si="162"/>
        <v>0</v>
      </c>
      <c r="AA187" s="59">
        <f t="shared" si="163"/>
        <v>0</v>
      </c>
      <c r="AB187" s="59">
        <f t="shared" si="164"/>
        <v>0</v>
      </c>
      <c r="AC187" s="59">
        <f t="shared" si="165"/>
        <v>0</v>
      </c>
      <c r="AD187" s="59">
        <f t="shared" si="166"/>
        <v>0</v>
      </c>
      <c r="AE187" s="59">
        <f t="shared" si="167"/>
        <v>0</v>
      </c>
      <c r="AF187" s="59">
        <f t="shared" si="168"/>
        <v>0.2</v>
      </c>
      <c r="AG187" s="59">
        <f>ROUND(IF('Indicator Data'!K190=0,0,IF('Indicator Data'!K190&gt;AG$194,10,IF('Indicator Data'!K190&lt;AG$195,0,10-(AG$194-'Indicator Data'!K190)/(AG$194-AG$195)*10))),1)</f>
        <v>1</v>
      </c>
      <c r="AH187" s="59">
        <f t="shared" si="169"/>
        <v>9.8000000000000007</v>
      </c>
      <c r="AI187" s="59">
        <f t="shared" si="170"/>
        <v>10</v>
      </c>
      <c r="AJ187" s="59">
        <f t="shared" si="171"/>
        <v>0</v>
      </c>
      <c r="AK187" s="59">
        <f t="shared" si="172"/>
        <v>0</v>
      </c>
      <c r="AL187" s="59">
        <f t="shared" si="173"/>
        <v>0</v>
      </c>
      <c r="AM187" s="59">
        <f t="shared" si="174"/>
        <v>0</v>
      </c>
      <c r="AN187" s="59">
        <f t="shared" si="175"/>
        <v>5.4</v>
      </c>
      <c r="AO187" s="61">
        <f t="shared" si="176"/>
        <v>9.9</v>
      </c>
      <c r="AP187" s="193">
        <f t="shared" si="177"/>
        <v>6.3</v>
      </c>
      <c r="AQ187" s="193">
        <f t="shared" si="178"/>
        <v>0</v>
      </c>
      <c r="AR187" s="61">
        <f t="shared" si="179"/>
        <v>0</v>
      </c>
      <c r="AS187" s="59">
        <f t="shared" si="180"/>
        <v>3.2</v>
      </c>
      <c r="AT187" s="59">
        <f>IF('Indicator Data'!L190="No data","x",IF('Indicator Data'!BE190&lt;1000,"x",ROUND((IF('Indicator Data'!L190&gt;AT$194,10,IF('Indicator Data'!L190&lt;AT$195,0,10-(AT$194-'Indicator Data'!L190)/(AT$194-AT$195)*10))),1)))</f>
        <v>10</v>
      </c>
      <c r="AU187" s="61">
        <f t="shared" si="181"/>
        <v>6.6</v>
      </c>
      <c r="AV187" s="62">
        <f t="shared" si="182"/>
        <v>6.1</v>
      </c>
      <c r="AW187" s="59">
        <f>ROUND(IF('Indicator Data'!M190=0,0,IF('Indicator Data'!M190&gt;AW$194,10,IF('Indicator Data'!M190&lt;AW$195,0,10-(AW$194-'Indicator Data'!M190)/(AW$194-AW$195)*10))),1)</f>
        <v>3.9</v>
      </c>
      <c r="AX187" s="59">
        <f>ROUND(IF('Indicator Data'!N190=0,0,IF(LOG('Indicator Data'!N190)&gt;LOG(AX$194),10,IF(LOG('Indicator Data'!N190)&lt;LOG(AX$195),0,10-(LOG(AX$194)-LOG('Indicator Data'!N190))/(LOG(AX$194)-LOG(AX$195))*10))),1)</f>
        <v>6</v>
      </c>
      <c r="AY187" s="61">
        <f t="shared" si="183"/>
        <v>5</v>
      </c>
      <c r="AZ187" s="59">
        <f>'Indicator Data'!O190</f>
        <v>0</v>
      </c>
      <c r="BA187" s="59">
        <f>'Indicator Data'!P190</f>
        <v>0</v>
      </c>
      <c r="BB187" s="61">
        <f t="shared" si="184"/>
        <v>0</v>
      </c>
      <c r="BC187" s="62">
        <f t="shared" si="185"/>
        <v>3.5</v>
      </c>
      <c r="BD187" s="62">
        <v>3</v>
      </c>
      <c r="BE187" s="16"/>
      <c r="BF187" s="108"/>
      <c r="BG187" s="4"/>
    </row>
    <row r="188" spans="1:59" x14ac:dyDescent="0.25">
      <c r="A188" s="132" t="s">
        <v>349</v>
      </c>
      <c r="B188" s="63" t="s">
        <v>348</v>
      </c>
      <c r="C188" s="59">
        <f>ROUND(IF('Indicator Data'!C191=0,0.1,IF(LOG('Indicator Data'!C191)&gt;C$194,10,IF(LOG('Indicator Data'!C191)&lt;C$195,0,10-(C$194-LOG('Indicator Data'!C191))/(C$194-C$195)*10))),1)</f>
        <v>2.9</v>
      </c>
      <c r="D188" s="59">
        <f>ROUND(IF('Indicator Data'!D191=0,0.1,IF(LOG('Indicator Data'!D191)&gt;D$194,10,IF(LOG('Indicator Data'!D191)&lt;D$195,0,10-(D$194-LOG('Indicator Data'!D191))/(D$194-D$195)*10))),1)</f>
        <v>3.3</v>
      </c>
      <c r="E188" s="59">
        <f t="shared" si="155"/>
        <v>3.1</v>
      </c>
      <c r="F188" s="59">
        <f>ROUND(IF('Indicator Data'!E191="No data",0.1,IF('Indicator Data'!E191=0,0,IF(LOG('Indicator Data'!E191)&gt;F$194,10,IF(LOG('Indicator Data'!E191)&lt;F$195,0,10-(F$194-LOG('Indicator Data'!E191))/(F$194-F$195)*10)))),1)</f>
        <v>0.1</v>
      </c>
      <c r="G188" s="59">
        <f>ROUND(IF('Indicator Data'!F191=0,0,IF(LOG('Indicator Data'!F191)&gt;G$194,10,IF(LOG('Indicator Data'!F191)&lt;G$195,0,10-(G$194-LOG('Indicator Data'!F191))/(G$194-G$195)*10))),1)</f>
        <v>5.6</v>
      </c>
      <c r="H188" s="59">
        <f>ROUND(IF('Indicator Data'!G191=0,0,IF(LOG('Indicator Data'!G191)&gt;H$194,10,IF(LOG('Indicator Data'!G191)&lt;H$195,0,10-(H$194-LOG('Indicator Data'!G191))/(H$194-H$195)*10))),1)</f>
        <v>3.9</v>
      </c>
      <c r="I188" s="59">
        <f>ROUND(IF('Indicator Data'!H191=0,0,IF(LOG('Indicator Data'!H191)&gt;I$194,10,IF(LOG('Indicator Data'!H191)&lt;I$195,0,10-(I$194-LOG('Indicator Data'!H191))/(I$194-I$195)*10))),1)</f>
        <v>5.9</v>
      </c>
      <c r="J188" s="59">
        <f t="shared" si="156"/>
        <v>5</v>
      </c>
      <c r="K188" s="59">
        <f>ROUND(IF('Indicator Data'!I191=0,0,IF(LOG('Indicator Data'!I191)&gt;K$194,10,IF(LOG('Indicator Data'!I191)&lt;K$195,0,10-(K$194-LOG('Indicator Data'!I191))/(K$194-K$195)*10))),1)</f>
        <v>3.9</v>
      </c>
      <c r="L188" s="59">
        <f t="shared" si="157"/>
        <v>4.5</v>
      </c>
      <c r="M188" s="59">
        <f>ROUND(IF('Indicator Data'!J191=0,0,IF(LOG('Indicator Data'!J191)&gt;M$194,10,IF(LOG('Indicator Data'!J191)&lt;M$195,0,10-(M$194-LOG('Indicator Data'!J191))/(M$194-M$195)*10))),1)</f>
        <v>0</v>
      </c>
      <c r="N188" s="60">
        <f>'Indicator Data'!C191/'Indicator Data'!$BD191</f>
        <v>6.5480898639769464E-4</v>
      </c>
      <c r="O188" s="60">
        <f>'Indicator Data'!D191/'Indicator Data'!$BD191</f>
        <v>4.44011480386071E-4</v>
      </c>
      <c r="P188" s="60">
        <f>IF(F188=0.1,0,'Indicator Data'!E191/'Indicator Data'!$BD191)</f>
        <v>0</v>
      </c>
      <c r="Q188" s="60">
        <f>'Indicator Data'!F191/'Indicator Data'!$BD191</f>
        <v>1.1065330397683151E-4</v>
      </c>
      <c r="R188" s="60">
        <f>'Indicator Data'!G191/'Indicator Data'!$BD191</f>
        <v>1.6604783526251839E-2</v>
      </c>
      <c r="S188" s="60">
        <f>'Indicator Data'!H191/'Indicator Data'!$BD191</f>
        <v>6.3583168126878553E-4</v>
      </c>
      <c r="T188" s="60">
        <f>'Indicator Data'!I191/'Indicator Data'!$BD191</f>
        <v>4.1743894974373974E-3</v>
      </c>
      <c r="U188" s="60">
        <f>'Indicator Data'!J191/'Indicator Data'!$BD191</f>
        <v>0</v>
      </c>
      <c r="V188" s="59">
        <f t="shared" si="158"/>
        <v>3.3</v>
      </c>
      <c r="W188" s="59">
        <f t="shared" si="159"/>
        <v>4.4000000000000004</v>
      </c>
      <c r="X188" s="59">
        <f t="shared" si="160"/>
        <v>3.9</v>
      </c>
      <c r="Y188" s="59">
        <f t="shared" si="161"/>
        <v>0.1</v>
      </c>
      <c r="Z188" s="59">
        <f t="shared" si="162"/>
        <v>10</v>
      </c>
      <c r="AA188" s="59">
        <f t="shared" si="163"/>
        <v>9.1999999999999993</v>
      </c>
      <c r="AB188" s="59">
        <f t="shared" si="164"/>
        <v>1.3</v>
      </c>
      <c r="AC188" s="59">
        <f t="shared" si="165"/>
        <v>6.8</v>
      </c>
      <c r="AD188" s="59">
        <f t="shared" si="166"/>
        <v>4.2</v>
      </c>
      <c r="AE188" s="59">
        <f t="shared" si="167"/>
        <v>5.7</v>
      </c>
      <c r="AF188" s="59">
        <f t="shared" si="168"/>
        <v>0</v>
      </c>
      <c r="AG188" s="59">
        <f>ROUND(IF('Indicator Data'!K191=0,0,IF('Indicator Data'!K191&gt;AG$194,10,IF('Indicator Data'!K191&lt;AG$195,0,10-(AG$194-'Indicator Data'!K191)/(AG$194-AG$195)*10))),1)</f>
        <v>0</v>
      </c>
      <c r="AH188" s="59">
        <f t="shared" si="169"/>
        <v>3.1</v>
      </c>
      <c r="AI188" s="59">
        <f t="shared" si="170"/>
        <v>3.9</v>
      </c>
      <c r="AJ188" s="59">
        <f t="shared" si="171"/>
        <v>6.6</v>
      </c>
      <c r="AK188" s="59">
        <f t="shared" si="172"/>
        <v>3.6</v>
      </c>
      <c r="AL188" s="59">
        <f t="shared" si="173"/>
        <v>5.3</v>
      </c>
      <c r="AM188" s="59">
        <f t="shared" si="174"/>
        <v>4.0999999999999996</v>
      </c>
      <c r="AN188" s="59">
        <f t="shared" si="175"/>
        <v>0</v>
      </c>
      <c r="AO188" s="61">
        <f t="shared" si="176"/>
        <v>3.5</v>
      </c>
      <c r="AP188" s="193">
        <f t="shared" si="177"/>
        <v>0.1</v>
      </c>
      <c r="AQ188" s="193">
        <f t="shared" si="178"/>
        <v>8.6</v>
      </c>
      <c r="AR188" s="61">
        <f t="shared" si="179"/>
        <v>5.0999999999999996</v>
      </c>
      <c r="AS188" s="59">
        <f t="shared" si="180"/>
        <v>0</v>
      </c>
      <c r="AT188" s="59">
        <f>IF('Indicator Data'!L191="No data","x",IF('Indicator Data'!BE191&lt;1000,"x",ROUND((IF('Indicator Data'!L191&gt;AT$194,10,IF('Indicator Data'!L191&lt;AT$195,0,10-(AT$194-'Indicator Data'!L191)/(AT$194-AT$195)*10))),1)))</f>
        <v>3</v>
      </c>
      <c r="AU188" s="61">
        <f t="shared" si="181"/>
        <v>1.5</v>
      </c>
      <c r="AV188" s="62">
        <f t="shared" si="182"/>
        <v>4.5999999999999996</v>
      </c>
      <c r="AW188" s="59">
        <f>ROUND(IF('Indicator Data'!M191=0,0,IF('Indicator Data'!M191&gt;AW$194,10,IF('Indicator Data'!M191&lt;AW$195,0,10-(AW$194-'Indicator Data'!M191)/(AW$194-AW$195)*10))),1)</f>
        <v>0.1</v>
      </c>
      <c r="AX188" s="59">
        <f>ROUND(IF('Indicator Data'!N191=0,0,IF(LOG('Indicator Data'!N191)&gt;LOG(AX$194),10,IF(LOG('Indicator Data'!N191)&lt;LOG(AX$195),0,10-(LOG(AX$194)-LOG('Indicator Data'!N191))/(LOG(AX$194)-LOG(AX$195))*10))),1)</f>
        <v>0</v>
      </c>
      <c r="AY188" s="61">
        <f t="shared" si="183"/>
        <v>0.1</v>
      </c>
      <c r="AZ188" s="59">
        <f>'Indicator Data'!O191</f>
        <v>0</v>
      </c>
      <c r="BA188" s="59">
        <f>'Indicator Data'!P191</f>
        <v>0</v>
      </c>
      <c r="BB188" s="61">
        <f t="shared" si="184"/>
        <v>0</v>
      </c>
      <c r="BC188" s="62">
        <f t="shared" si="185"/>
        <v>0.1</v>
      </c>
      <c r="BD188" s="62">
        <v>3.6</v>
      </c>
      <c r="BE188" s="16"/>
      <c r="BF188" s="108"/>
      <c r="BG188" s="4"/>
    </row>
    <row r="189" spans="1:59" x14ac:dyDescent="0.25">
      <c r="A189" s="132" t="s">
        <v>852</v>
      </c>
      <c r="B189" s="63" t="s">
        <v>350</v>
      </c>
      <c r="C189" s="59">
        <f>ROUND(IF('Indicator Data'!C192=0,0.1,IF(LOG('Indicator Data'!C192)&gt;C$194,10,IF(LOG('Indicator Data'!C192)&lt;C$195,0,10-(C$194-LOG('Indicator Data'!C192))/(C$194-C$195)*10))),1)</f>
        <v>9.4</v>
      </c>
      <c r="D189" s="59">
        <f>ROUND(IF('Indicator Data'!D192=0,0.1,IF(LOG('Indicator Data'!D192)&gt;D$194,10,IF(LOG('Indicator Data'!D192)&lt;D$195,0,10-(D$194-LOG('Indicator Data'!D192))/(D$194-D$195)*10))),1)</f>
        <v>9.9</v>
      </c>
      <c r="E189" s="59">
        <f t="shared" si="155"/>
        <v>9.6999999999999993</v>
      </c>
      <c r="F189" s="59">
        <f>ROUND(IF('Indicator Data'!E192="No data",0.1,IF('Indicator Data'!E192=0,0,IF(LOG('Indicator Data'!E192)&gt;F$194,10,IF(LOG('Indicator Data'!E192)&lt;F$195,0,10-(F$194-LOG('Indicator Data'!E192))/(F$194-F$195)*10)))),1)</f>
        <v>7.6</v>
      </c>
      <c r="G189" s="59">
        <f>ROUND(IF('Indicator Data'!F192=0,0,IF(LOG('Indicator Data'!F192)&gt;G$194,10,IF(LOG('Indicator Data'!F192)&lt;G$195,0,10-(G$194-LOG('Indicator Data'!F192))/(G$194-G$195)*10))),1)</f>
        <v>6.8</v>
      </c>
      <c r="H189" s="59">
        <f>ROUND(IF('Indicator Data'!G192=0,0,IF(LOG('Indicator Data'!G192)&gt;H$194,10,IF(LOG('Indicator Data'!G192)&lt;H$195,0,10-(H$194-LOG('Indicator Data'!G192))/(H$194-H$195)*10))),1)</f>
        <v>6.4</v>
      </c>
      <c r="I189" s="59">
        <f>ROUND(IF('Indicator Data'!H192=0,0,IF(LOG('Indicator Data'!H192)&gt;I$194,10,IF(LOG('Indicator Data'!H192)&lt;I$195,0,10-(I$194-LOG('Indicator Data'!H192))/(I$194-I$195)*10))),1)</f>
        <v>4.8</v>
      </c>
      <c r="J189" s="59">
        <f t="shared" si="156"/>
        <v>5.7</v>
      </c>
      <c r="K189" s="59">
        <f>ROUND(IF('Indicator Data'!I192=0,0,IF(LOG('Indicator Data'!I192)&gt;K$194,10,IF(LOG('Indicator Data'!I192)&lt;K$195,0,10-(K$194-LOG('Indicator Data'!I192))/(K$194-K$195)*10))),1)</f>
        <v>7.6</v>
      </c>
      <c r="L189" s="59">
        <f t="shared" si="157"/>
        <v>6.8</v>
      </c>
      <c r="M189" s="59">
        <f>ROUND(IF('Indicator Data'!J192=0,0,IF(LOG('Indicator Data'!J192)&gt;M$194,10,IF(LOG('Indicator Data'!J192)&lt;M$195,0,10-(M$194-LOG('Indicator Data'!J192))/(M$194-M$195)*10))),1)</f>
        <v>0</v>
      </c>
      <c r="N189" s="60">
        <f>'Indicator Data'!C192/'Indicator Data'!$BD192</f>
        <v>1.8742575354346702E-3</v>
      </c>
      <c r="O189" s="60">
        <f>'Indicator Data'!D192/'Indicator Data'!$BD192</f>
        <v>3.0863645853335998E-4</v>
      </c>
      <c r="P189" s="60">
        <f>IF(F189=0.1,0,'Indicator Data'!E192/'Indicator Data'!$BD192)</f>
        <v>3.6640222894830953E-3</v>
      </c>
      <c r="Q189" s="60">
        <f>'Indicator Data'!F192/'Indicator Data'!$BD192</f>
        <v>3.6383535034995315E-6</v>
      </c>
      <c r="R189" s="60">
        <f>'Indicator Data'!G192/'Indicator Data'!$BD192</f>
        <v>1.1997347473535936E-3</v>
      </c>
      <c r="S189" s="60">
        <f>'Indicator Data'!H192/'Indicator Data'!$BD192</f>
        <v>7.4258710082344519E-7</v>
      </c>
      <c r="T189" s="60">
        <f>'Indicator Data'!I192/'Indicator Data'!$BD192</f>
        <v>2.0527208372716609E-3</v>
      </c>
      <c r="U189" s="60">
        <f>'Indicator Data'!J192/'Indicator Data'!$BD192</f>
        <v>0</v>
      </c>
      <c r="V189" s="59">
        <f t="shared" si="158"/>
        <v>9.4</v>
      </c>
      <c r="W189" s="59">
        <f t="shared" si="159"/>
        <v>3.1</v>
      </c>
      <c r="X189" s="59">
        <f t="shared" si="160"/>
        <v>7.4</v>
      </c>
      <c r="Y189" s="59">
        <f t="shared" si="161"/>
        <v>2.4</v>
      </c>
      <c r="Z189" s="59">
        <f t="shared" si="162"/>
        <v>6.8</v>
      </c>
      <c r="AA189" s="59">
        <f t="shared" si="163"/>
        <v>0.7</v>
      </c>
      <c r="AB189" s="59">
        <f t="shared" si="164"/>
        <v>0</v>
      </c>
      <c r="AC189" s="59">
        <f t="shared" si="165"/>
        <v>0.4</v>
      </c>
      <c r="AD189" s="59">
        <f t="shared" si="166"/>
        <v>2.1</v>
      </c>
      <c r="AE189" s="59">
        <f t="shared" si="167"/>
        <v>1.3</v>
      </c>
      <c r="AF189" s="59">
        <f t="shared" si="168"/>
        <v>0</v>
      </c>
      <c r="AG189" s="59">
        <f>ROUND(IF('Indicator Data'!K192=0,0,IF('Indicator Data'!K192&gt;AG$194,10,IF('Indicator Data'!K192&lt;AG$195,0,10-(AG$194-'Indicator Data'!K192)/(AG$194-AG$195)*10))),1)</f>
        <v>1</v>
      </c>
      <c r="AH189" s="59">
        <f t="shared" si="169"/>
        <v>9.4</v>
      </c>
      <c r="AI189" s="59">
        <f t="shared" si="170"/>
        <v>6.5</v>
      </c>
      <c r="AJ189" s="59">
        <f t="shared" si="171"/>
        <v>3.6</v>
      </c>
      <c r="AK189" s="59">
        <f t="shared" si="172"/>
        <v>2.4</v>
      </c>
      <c r="AL189" s="59">
        <f t="shared" si="173"/>
        <v>3</v>
      </c>
      <c r="AM189" s="59">
        <f t="shared" si="174"/>
        <v>4.9000000000000004</v>
      </c>
      <c r="AN189" s="59">
        <f t="shared" si="175"/>
        <v>0</v>
      </c>
      <c r="AO189" s="61">
        <f t="shared" si="176"/>
        <v>8.8000000000000007</v>
      </c>
      <c r="AP189" s="193">
        <f t="shared" si="177"/>
        <v>5.6</v>
      </c>
      <c r="AQ189" s="193">
        <f t="shared" si="178"/>
        <v>6.8</v>
      </c>
      <c r="AR189" s="61">
        <f t="shared" si="179"/>
        <v>4.5999999999999996</v>
      </c>
      <c r="AS189" s="59">
        <f t="shared" si="180"/>
        <v>0.5</v>
      </c>
      <c r="AT189" s="59">
        <f>IF('Indicator Data'!L192="No data","x",IF('Indicator Data'!BE192&lt;1000,"x",ROUND((IF('Indicator Data'!L192&gt;AT$194,10,IF('Indicator Data'!L192&lt;AT$195,0,10-(AT$194-'Indicator Data'!L192)/(AT$194-AT$195)*10))),1)))</f>
        <v>2</v>
      </c>
      <c r="AU189" s="61">
        <f t="shared" si="181"/>
        <v>1.3</v>
      </c>
      <c r="AV189" s="62">
        <f t="shared" si="182"/>
        <v>6</v>
      </c>
      <c r="AW189" s="59">
        <f>ROUND(IF('Indicator Data'!M192=0,0,IF('Indicator Data'!M192&gt;AW$194,10,IF('Indicator Data'!M192&lt;AW$195,0,10-(AW$194-'Indicator Data'!M192)/(AW$194-AW$195)*10))),1)</f>
        <v>8.6999999999999993</v>
      </c>
      <c r="AX189" s="59">
        <f>ROUND(IF('Indicator Data'!N192=0,0,IF(LOG('Indicator Data'!N192)&gt;LOG(AX$194),10,IF(LOG('Indicator Data'!N192)&lt;LOG(AX$195),0,10-(LOG(AX$194)-LOG('Indicator Data'!N192))/(LOG(AX$194)-LOG(AX$195))*10))),1)</f>
        <v>7.6</v>
      </c>
      <c r="AY189" s="61">
        <f t="shared" si="183"/>
        <v>8.1999999999999993</v>
      </c>
      <c r="AZ189" s="59">
        <f>'Indicator Data'!O192</f>
        <v>0</v>
      </c>
      <c r="BA189" s="59">
        <f>'Indicator Data'!P192</f>
        <v>0</v>
      </c>
      <c r="BB189" s="61">
        <f t="shared" si="184"/>
        <v>0</v>
      </c>
      <c r="BC189" s="62">
        <f t="shared" si="185"/>
        <v>5.7</v>
      </c>
      <c r="BD189" s="62">
        <v>4.7</v>
      </c>
      <c r="BE189" s="16"/>
      <c r="BF189" s="108"/>
      <c r="BG189" s="4"/>
    </row>
    <row r="190" spans="1:59" x14ac:dyDescent="0.25">
      <c r="A190" s="132" t="s">
        <v>375</v>
      </c>
      <c r="B190" s="63" t="s">
        <v>351</v>
      </c>
      <c r="C190" s="59">
        <f>ROUND(IF('Indicator Data'!C193=0,0.1,IF(LOG('Indicator Data'!C193)&gt;C$194,10,IF(LOG('Indicator Data'!C193)&lt;C$195,0,10-(C$194-LOG('Indicator Data'!C193))/(C$194-C$195)*10))),1)</f>
        <v>7.8</v>
      </c>
      <c r="D190" s="59">
        <f>ROUND(IF('Indicator Data'!D193=0,0.1,IF(LOG('Indicator Data'!D193)&gt;D$194,10,IF(LOG('Indicator Data'!D193)&lt;D$195,0,10-(D$194-LOG('Indicator Data'!D193))/(D$194-D$195)*10))),1)</f>
        <v>0.1</v>
      </c>
      <c r="E190" s="59">
        <f t="shared" si="155"/>
        <v>5.0999999999999996</v>
      </c>
      <c r="F190" s="59">
        <f>ROUND(IF('Indicator Data'!E193="No data",0.1,IF('Indicator Data'!E193=0,0,IF(LOG('Indicator Data'!E193)&gt;F$194,10,IF(LOG('Indicator Data'!E193)&lt;F$195,0,10-(F$194-LOG('Indicator Data'!E193))/(F$194-F$195)*10)))),1)</f>
        <v>10</v>
      </c>
      <c r="G190" s="59">
        <f>ROUND(IF('Indicator Data'!F193=0,0,IF(LOG('Indicator Data'!F193)&gt;G$194,10,IF(LOG('Indicator Data'!F193)&lt;G$195,0,10-(G$194-LOG('Indicator Data'!F193))/(G$194-G$195)*10))),1)</f>
        <v>7.7</v>
      </c>
      <c r="H190" s="59">
        <f>ROUND(IF('Indicator Data'!G193=0,0,IF(LOG('Indicator Data'!G193)&gt;H$194,10,IF(LOG('Indicator Data'!G193)&lt;H$195,0,10-(H$194-LOG('Indicator Data'!G193))/(H$194-H$195)*10))),1)</f>
        <v>9.8000000000000007</v>
      </c>
      <c r="I190" s="59">
        <f>ROUND(IF('Indicator Data'!H193=0,0,IF(LOG('Indicator Data'!H193)&gt;I$194,10,IF(LOG('Indicator Data'!H193)&lt;I$195,0,10-(I$194-LOG('Indicator Data'!H193))/(I$194-I$195)*10))),1)</f>
        <v>9.8000000000000007</v>
      </c>
      <c r="J190" s="59">
        <f t="shared" si="156"/>
        <v>9.8000000000000007</v>
      </c>
      <c r="K190" s="59">
        <f>ROUND(IF('Indicator Data'!I193=0,0,IF(LOG('Indicator Data'!I193)&gt;K$194,10,IF(LOG('Indicator Data'!I193)&lt;K$195,0,10-(K$194-LOG('Indicator Data'!I193))/(K$194-K$195)*10))),1)</f>
        <v>9.3000000000000007</v>
      </c>
      <c r="L190" s="59">
        <f t="shared" si="157"/>
        <v>9.6</v>
      </c>
      <c r="M190" s="59">
        <f>ROUND(IF('Indicator Data'!J193=0,0,IF(LOG('Indicator Data'!J193)&gt;M$194,10,IF(LOG('Indicator Data'!J193)&lt;M$195,0,10-(M$194-LOG('Indicator Data'!J193))/(M$194-M$195)*10))),1)</f>
        <v>10</v>
      </c>
      <c r="N190" s="60">
        <f>'Indicator Data'!C193/'Indicator Data'!$BD193</f>
        <v>1.4505706731997067E-4</v>
      </c>
      <c r="O190" s="60">
        <f>'Indicator Data'!D193/'Indicator Data'!$BD193</f>
        <v>0</v>
      </c>
      <c r="P190" s="60">
        <f>IF(F190=0.1,0,'Indicator Data'!E193/'Indicator Data'!$BD193)</f>
        <v>1.88296679431669E-2</v>
      </c>
      <c r="Q190" s="60">
        <f>'Indicator Data'!F193/'Indicator Data'!$BD193</f>
        <v>4.4379208196754433E-6</v>
      </c>
      <c r="R190" s="60">
        <f>'Indicator Data'!G193/'Indicator Data'!$BD193</f>
        <v>8.9852385130832213E-3</v>
      </c>
      <c r="S190" s="60">
        <f>'Indicator Data'!H193/'Indicator Data'!$BD193</f>
        <v>7.7381866093043951E-4</v>
      </c>
      <c r="T190" s="60">
        <f>'Indicator Data'!I193/'Indicator Data'!$BD193</f>
        <v>4.9891175897408433E-3</v>
      </c>
      <c r="U190" s="60">
        <f>'Indicator Data'!J193/'Indicator Data'!$BD193</f>
        <v>2.5555791331842016E-3</v>
      </c>
      <c r="V190" s="59">
        <f t="shared" si="158"/>
        <v>0.7</v>
      </c>
      <c r="W190" s="59">
        <f t="shared" si="159"/>
        <v>0</v>
      </c>
      <c r="X190" s="59">
        <f t="shared" si="160"/>
        <v>0.4</v>
      </c>
      <c r="Y190" s="59">
        <f t="shared" si="161"/>
        <v>10</v>
      </c>
      <c r="Z190" s="59">
        <f t="shared" si="162"/>
        <v>7</v>
      </c>
      <c r="AA190" s="59">
        <f t="shared" si="163"/>
        <v>5</v>
      </c>
      <c r="AB190" s="59">
        <f t="shared" si="164"/>
        <v>1.5</v>
      </c>
      <c r="AC190" s="59">
        <f t="shared" si="165"/>
        <v>3.4</v>
      </c>
      <c r="AD190" s="59">
        <f t="shared" si="166"/>
        <v>5</v>
      </c>
      <c r="AE190" s="59">
        <f t="shared" si="167"/>
        <v>4.2</v>
      </c>
      <c r="AF190" s="59">
        <f t="shared" si="168"/>
        <v>0.9</v>
      </c>
      <c r="AG190" s="59">
        <f>ROUND(IF('Indicator Data'!K193=0,0,IF('Indicator Data'!K193&gt;AG$194,10,IF('Indicator Data'!K193&lt;AG$195,0,10-(AG$194-'Indicator Data'!K193)/(AG$194-AG$195)*10))),1)</f>
        <v>6.1</v>
      </c>
      <c r="AH190" s="59">
        <f t="shared" si="169"/>
        <v>4.3</v>
      </c>
      <c r="AI190" s="59">
        <f t="shared" si="170"/>
        <v>0.1</v>
      </c>
      <c r="AJ190" s="59">
        <f t="shared" si="171"/>
        <v>7.4</v>
      </c>
      <c r="AK190" s="59">
        <f t="shared" si="172"/>
        <v>5.7</v>
      </c>
      <c r="AL190" s="59">
        <f t="shared" si="173"/>
        <v>6.6</v>
      </c>
      <c r="AM190" s="59">
        <f t="shared" si="174"/>
        <v>7.2</v>
      </c>
      <c r="AN190" s="59">
        <f t="shared" si="175"/>
        <v>7.7</v>
      </c>
      <c r="AO190" s="61">
        <f t="shared" si="176"/>
        <v>3.1</v>
      </c>
      <c r="AP190" s="193">
        <f t="shared" si="177"/>
        <v>10</v>
      </c>
      <c r="AQ190" s="193">
        <f t="shared" si="178"/>
        <v>7.4</v>
      </c>
      <c r="AR190" s="61">
        <f t="shared" si="179"/>
        <v>7.9</v>
      </c>
      <c r="AS190" s="59">
        <f t="shared" si="180"/>
        <v>6.9</v>
      </c>
      <c r="AT190" s="59">
        <f>IF('Indicator Data'!L193="No data","x",IF('Indicator Data'!BE193&lt;1000,"x",ROUND((IF('Indicator Data'!L193&gt;AT$194,10,IF('Indicator Data'!L193&lt;AT$195,0,10-(AT$194-'Indicator Data'!L193)/(AT$194-AT$195)*10))),1)))</f>
        <v>0</v>
      </c>
      <c r="AU190" s="61">
        <f t="shared" si="181"/>
        <v>3.5</v>
      </c>
      <c r="AV190" s="62">
        <f t="shared" si="182"/>
        <v>7.3</v>
      </c>
      <c r="AW190" s="59">
        <f>ROUND(IF('Indicator Data'!M193=0,0,IF('Indicator Data'!M193&gt;AW$194,10,IF('Indicator Data'!M193&lt;AW$195,0,10-(AW$194-'Indicator Data'!M193)/(AW$194-AW$195)*10))),1)</f>
        <v>3.2</v>
      </c>
      <c r="AX190" s="59">
        <f>ROUND(IF('Indicator Data'!N193=0,0,IF(LOG('Indicator Data'!N193)&gt;LOG(AX$194),10,IF(LOG('Indicator Data'!N193)&lt;LOG(AX$195),0,10-(LOG(AX$194)-LOG('Indicator Data'!N193))/(LOG(AX$194)-LOG(AX$195))*10))),1)</f>
        <v>5.8</v>
      </c>
      <c r="AY190" s="61">
        <f t="shared" si="183"/>
        <v>4.5999999999999996</v>
      </c>
      <c r="AZ190" s="59">
        <f>'Indicator Data'!O193</f>
        <v>0</v>
      </c>
      <c r="BA190" s="59">
        <f>'Indicator Data'!P193</f>
        <v>0</v>
      </c>
      <c r="BB190" s="61">
        <f t="shared" si="184"/>
        <v>0</v>
      </c>
      <c r="BC190" s="62">
        <f t="shared" si="185"/>
        <v>3.2</v>
      </c>
      <c r="BD190" s="62">
        <v>5.6</v>
      </c>
      <c r="BE190" s="16"/>
      <c r="BF190" s="108"/>
      <c r="BG190" s="4"/>
    </row>
    <row r="191" spans="1:59" x14ac:dyDescent="0.25">
      <c r="A191" s="132" t="s">
        <v>353</v>
      </c>
      <c r="B191" s="63" t="s">
        <v>352</v>
      </c>
      <c r="C191" s="59">
        <f>ROUND(IF('Indicator Data'!C194=0,0.1,IF(LOG('Indicator Data'!C194)&gt;C$194,10,IF(LOG('Indicator Data'!C194)&lt;C$195,0,10-(C$194-LOG('Indicator Data'!C194))/(C$194-C$195)*10))),1)</f>
        <v>0</v>
      </c>
      <c r="D191" s="59">
        <f>ROUND(IF('Indicator Data'!D194=0,0.1,IF(LOG('Indicator Data'!D194)&gt;D$194,10,IF(LOG('Indicator Data'!D194)&lt;D$195,0,10-(D$194-LOG('Indicator Data'!D194))/(D$194-D$195)*10))),1)</f>
        <v>0.1</v>
      </c>
      <c r="E191" s="59">
        <f t="shared" si="155"/>
        <v>0.1</v>
      </c>
      <c r="F191" s="59">
        <f>ROUND(IF('Indicator Data'!E194="No data",0.1,IF('Indicator Data'!E194=0,0,IF(LOG('Indicator Data'!E194)&gt;F$194,10,IF(LOG('Indicator Data'!E194)&lt;F$195,0,10-(F$194-LOG('Indicator Data'!E194))/(F$194-F$195)*10)))),1)</f>
        <v>7</v>
      </c>
      <c r="G191" s="59">
        <f>ROUND(IF('Indicator Data'!F194=0,0,IF(LOG('Indicator Data'!F194)&gt;G$194,10,IF(LOG('Indicator Data'!F194)&lt;G$195,0,10-(G$194-LOG('Indicator Data'!F194))/(G$194-G$195)*10))),1)</f>
        <v>5.6</v>
      </c>
      <c r="H191" s="59">
        <f>ROUND(IF('Indicator Data'!G194=0,0,IF(LOG('Indicator Data'!G194)&gt;H$194,10,IF(LOG('Indicator Data'!G194)&lt;H$195,0,10-(H$194-LOG('Indicator Data'!G194))/(H$194-H$195)*10))),1)</f>
        <v>0</v>
      </c>
      <c r="I191" s="59">
        <f>ROUND(IF('Indicator Data'!H194=0,0,IF(LOG('Indicator Data'!H194)&gt;I$194,10,IF(LOG('Indicator Data'!H194)&lt;I$195,0,10-(I$194-LOG('Indicator Data'!H194))/(I$194-I$195)*10))),1)</f>
        <v>0</v>
      </c>
      <c r="J191" s="59">
        <f t="shared" si="156"/>
        <v>0</v>
      </c>
      <c r="K191" s="59">
        <f>ROUND(IF('Indicator Data'!I194=0,0,IF(LOG('Indicator Data'!I194)&gt;K$194,10,IF(LOG('Indicator Data'!I194)&lt;K$195,0,10-(K$194-LOG('Indicator Data'!I194))/(K$194-K$195)*10))),1)</f>
        <v>0</v>
      </c>
      <c r="L191" s="59">
        <f t="shared" si="157"/>
        <v>0</v>
      </c>
      <c r="M191" s="59">
        <f>ROUND(IF('Indicator Data'!J194=0,0,IF(LOG('Indicator Data'!J194)&gt;M$194,10,IF(LOG('Indicator Data'!J194)&lt;M$195,0,10-(M$194-LOG('Indicator Data'!J194))/(M$194-M$195)*10))),1)</f>
        <v>0</v>
      </c>
      <c r="N191" s="60">
        <f>'Indicator Data'!C194/'Indicator Data'!$BD194</f>
        <v>1.5081579468179018E-9</v>
      </c>
      <c r="O191" s="60">
        <f>'Indicator Data'!D194/'Indicator Data'!$BD194</f>
        <v>0</v>
      </c>
      <c r="P191" s="60">
        <f>IF(F191=0.1,0,'Indicator Data'!E194/'Indicator Data'!$BD194)</f>
        <v>2.2927639222678803E-3</v>
      </c>
      <c r="Q191" s="60">
        <f>'Indicator Data'!F194/'Indicator Data'!$BD194</f>
        <v>8.4094887114566193E-7</v>
      </c>
      <c r="R191" s="60">
        <f>'Indicator Data'!G194/'Indicator Data'!$BD194</f>
        <v>0</v>
      </c>
      <c r="S191" s="60">
        <f>'Indicator Data'!H194/'Indicator Data'!$BD194</f>
        <v>0</v>
      </c>
      <c r="T191" s="60">
        <f>'Indicator Data'!I194/'Indicator Data'!$BD194</f>
        <v>0</v>
      </c>
      <c r="U191" s="60">
        <f>'Indicator Data'!J194/'Indicator Data'!$BD194</f>
        <v>0</v>
      </c>
      <c r="V191" s="59">
        <f t="shared" si="158"/>
        <v>0</v>
      </c>
      <c r="W191" s="59">
        <f t="shared" si="159"/>
        <v>0</v>
      </c>
      <c r="X191" s="59">
        <f t="shared" si="160"/>
        <v>0</v>
      </c>
      <c r="Y191" s="59">
        <f t="shared" si="161"/>
        <v>1.5</v>
      </c>
      <c r="Z191" s="59">
        <f t="shared" si="162"/>
        <v>5.4</v>
      </c>
      <c r="AA191" s="59">
        <f t="shared" si="163"/>
        <v>0</v>
      </c>
      <c r="AB191" s="59">
        <f t="shared" si="164"/>
        <v>0</v>
      </c>
      <c r="AC191" s="59">
        <f t="shared" si="165"/>
        <v>0</v>
      </c>
      <c r="AD191" s="59">
        <f t="shared" si="166"/>
        <v>0</v>
      </c>
      <c r="AE191" s="59">
        <f t="shared" si="167"/>
        <v>0</v>
      </c>
      <c r="AF191" s="59">
        <f t="shared" si="168"/>
        <v>0</v>
      </c>
      <c r="AG191" s="59">
        <f>ROUND(IF('Indicator Data'!K194=0,0,IF('Indicator Data'!K194&gt;AG$194,10,IF('Indicator Data'!K194&lt;AG$195,0,10-(AG$194-'Indicator Data'!K194)/(AG$194-AG$195)*10))),1)</f>
        <v>0</v>
      </c>
      <c r="AH191" s="59">
        <f t="shared" si="169"/>
        <v>0</v>
      </c>
      <c r="AI191" s="59">
        <f t="shared" si="170"/>
        <v>0.1</v>
      </c>
      <c r="AJ191" s="59">
        <f t="shared" si="171"/>
        <v>0</v>
      </c>
      <c r="AK191" s="59">
        <f t="shared" si="172"/>
        <v>0</v>
      </c>
      <c r="AL191" s="59">
        <f t="shared" si="173"/>
        <v>0</v>
      </c>
      <c r="AM191" s="59">
        <f t="shared" si="174"/>
        <v>0</v>
      </c>
      <c r="AN191" s="59">
        <f t="shared" si="175"/>
        <v>0</v>
      </c>
      <c r="AO191" s="61">
        <f t="shared" si="176"/>
        <v>0.1</v>
      </c>
      <c r="AP191" s="193">
        <f t="shared" si="177"/>
        <v>4.8</v>
      </c>
      <c r="AQ191" s="193">
        <f t="shared" si="178"/>
        <v>5.5</v>
      </c>
      <c r="AR191" s="61">
        <f t="shared" si="179"/>
        <v>0</v>
      </c>
      <c r="AS191" s="59">
        <f t="shared" si="180"/>
        <v>0</v>
      </c>
      <c r="AT191" s="59">
        <f>IF('Indicator Data'!L194="No data","x",IF('Indicator Data'!BE194&lt;1000,"x",ROUND((IF('Indicator Data'!L194&gt;AT$194,10,IF('Indicator Data'!L194&lt;AT$195,0,10-(AT$194-'Indicator Data'!L194)/(AT$194-AT$195)*10))),1)))</f>
        <v>5.0999999999999996</v>
      </c>
      <c r="AU191" s="61">
        <f t="shared" si="181"/>
        <v>2.6</v>
      </c>
      <c r="AV191" s="62">
        <f t="shared" si="182"/>
        <v>2.9</v>
      </c>
      <c r="AW191" s="59">
        <f>ROUND(IF('Indicator Data'!M194=0,0,IF('Indicator Data'!M194&gt;AW$194,10,IF('Indicator Data'!M194&lt;AW$195,0,10-(AW$194-'Indicator Data'!M194)/(AW$194-AW$195)*10))),1)</f>
        <v>10</v>
      </c>
      <c r="AX191" s="59">
        <f>ROUND(IF('Indicator Data'!N194=0,0,IF(LOG('Indicator Data'!N194)&gt;LOG(AX$194),10,IF(LOG('Indicator Data'!N194)&lt;LOG(AX$195),0,10-(LOG(AX$194)-LOG('Indicator Data'!N194))/(LOG(AX$194)-LOG(AX$195))*10))),1)</f>
        <v>10</v>
      </c>
      <c r="AY191" s="61">
        <f t="shared" si="183"/>
        <v>10</v>
      </c>
      <c r="AZ191" s="59">
        <f>'Indicator Data'!O194</f>
        <v>5</v>
      </c>
      <c r="BA191" s="59">
        <f>'Indicator Data'!P194</f>
        <v>4</v>
      </c>
      <c r="BB191" s="61">
        <f t="shared" si="184"/>
        <v>10</v>
      </c>
      <c r="BC191" s="62">
        <f t="shared" si="185"/>
        <v>10</v>
      </c>
      <c r="BD191" s="62">
        <v>5.2</v>
      </c>
      <c r="BE191" s="16"/>
      <c r="BF191" s="108"/>
      <c r="BG191" s="4"/>
    </row>
    <row r="192" spans="1:59" x14ac:dyDescent="0.25">
      <c r="A192" s="132" t="s">
        <v>355</v>
      </c>
      <c r="B192" s="63" t="s">
        <v>354</v>
      </c>
      <c r="C192" s="59">
        <f>ROUND(IF('Indicator Data'!C195=0,0.1,IF(LOG('Indicator Data'!C195)&gt;C$194,10,IF(LOG('Indicator Data'!C195)&lt;C$195,0,10-(C$194-LOG('Indicator Data'!C195))/(C$194-C$195)*10))),1)</f>
        <v>4.7</v>
      </c>
      <c r="D192" s="59">
        <f>ROUND(IF('Indicator Data'!D195=0,0.1,IF(LOG('Indicator Data'!D195)&gt;D$194,10,IF(LOG('Indicator Data'!D195)&lt;D$195,0,10-(D$194-LOG('Indicator Data'!D195))/(D$194-D$195)*10))),1)</f>
        <v>0.1</v>
      </c>
      <c r="E192" s="59">
        <f t="shared" si="155"/>
        <v>2.7</v>
      </c>
      <c r="F192" s="59">
        <f>ROUND(IF('Indicator Data'!E195="No data",0.1,IF('Indicator Data'!E195=0,0,IF(LOG('Indicator Data'!E195)&gt;F$194,10,IF(LOG('Indicator Data'!E195)&lt;F$195,0,10-(F$194-LOG('Indicator Data'!E195))/(F$194-F$195)*10)))),1)</f>
        <v>7.2</v>
      </c>
      <c r="G192" s="59">
        <f>ROUND(IF('Indicator Data'!F195=0,0,IF(LOG('Indicator Data'!F195)&gt;G$194,10,IF(LOG('Indicator Data'!F195)&lt;G$195,0,10-(G$194-LOG('Indicator Data'!F195))/(G$194-G$195)*10))),1)</f>
        <v>0</v>
      </c>
      <c r="H192" s="59">
        <f>ROUND(IF('Indicator Data'!G195=0,0,IF(LOG('Indicator Data'!G195)&gt;H$194,10,IF(LOG('Indicator Data'!G195)&lt;H$195,0,10-(H$194-LOG('Indicator Data'!G195))/(H$194-H$195)*10))),1)</f>
        <v>0</v>
      </c>
      <c r="I192" s="59">
        <f>ROUND(IF('Indicator Data'!H195=0,0,IF(LOG('Indicator Data'!H195)&gt;I$194,10,IF(LOG('Indicator Data'!H195)&lt;I$195,0,10-(I$194-LOG('Indicator Data'!H195))/(I$194-I$195)*10))),1)</f>
        <v>0</v>
      </c>
      <c r="J192" s="59">
        <f t="shared" si="156"/>
        <v>0</v>
      </c>
      <c r="K192" s="59">
        <f>ROUND(IF('Indicator Data'!I195=0,0,IF(LOG('Indicator Data'!I195)&gt;K$194,10,IF(LOG('Indicator Data'!I195)&lt;K$195,0,10-(K$194-LOG('Indicator Data'!I195))/(K$194-K$195)*10))),1)</f>
        <v>0</v>
      </c>
      <c r="L192" s="59">
        <f t="shared" si="157"/>
        <v>0</v>
      </c>
      <c r="M192" s="59">
        <f>ROUND(IF('Indicator Data'!J195=0,0,IF(LOG('Indicator Data'!J195)&gt;M$194,10,IF(LOG('Indicator Data'!J195)&lt;M$195,0,10-(M$194-LOG('Indicator Data'!J195))/(M$194-M$195)*10))),1)</f>
        <v>10</v>
      </c>
      <c r="N192" s="60">
        <f>'Indicator Data'!C195/'Indicator Data'!$BD195</f>
        <v>4.8561064527470076E-5</v>
      </c>
      <c r="O192" s="60">
        <f>'Indicator Data'!D195/'Indicator Data'!$BD195</f>
        <v>0</v>
      </c>
      <c r="P192" s="60">
        <f>IF(F192=0.1,0,'Indicator Data'!E195/'Indicator Data'!$BD195)</f>
        <v>4.4929109430178298E-3</v>
      </c>
      <c r="Q192" s="60">
        <f>'Indicator Data'!F195/'Indicator Data'!$BD195</f>
        <v>0</v>
      </c>
      <c r="R192" s="60">
        <f>'Indicator Data'!G195/'Indicator Data'!$BD195</f>
        <v>0</v>
      </c>
      <c r="S192" s="60">
        <f>'Indicator Data'!H195/'Indicator Data'!$BD195</f>
        <v>0</v>
      </c>
      <c r="T192" s="60">
        <f>'Indicator Data'!I195/'Indicator Data'!$BD195</f>
        <v>0</v>
      </c>
      <c r="U192" s="60">
        <f>'Indicator Data'!J195/'Indicator Data'!$BD195</f>
        <v>7.82475469988019E-3</v>
      </c>
      <c r="V192" s="59">
        <f t="shared" si="158"/>
        <v>0.2</v>
      </c>
      <c r="W192" s="59">
        <f t="shared" si="159"/>
        <v>0</v>
      </c>
      <c r="X192" s="59">
        <f t="shared" si="160"/>
        <v>0.1</v>
      </c>
      <c r="Y192" s="59">
        <f t="shared" si="161"/>
        <v>3</v>
      </c>
      <c r="Z192" s="59">
        <f t="shared" si="162"/>
        <v>0</v>
      </c>
      <c r="AA192" s="59">
        <f t="shared" si="163"/>
        <v>0</v>
      </c>
      <c r="AB192" s="59">
        <f t="shared" si="164"/>
        <v>0</v>
      </c>
      <c r="AC192" s="59">
        <f t="shared" si="165"/>
        <v>0</v>
      </c>
      <c r="AD192" s="59">
        <f t="shared" si="166"/>
        <v>0</v>
      </c>
      <c r="AE192" s="59">
        <f t="shared" si="167"/>
        <v>0</v>
      </c>
      <c r="AF192" s="59">
        <f t="shared" si="168"/>
        <v>2.6</v>
      </c>
      <c r="AG192" s="59">
        <f>ROUND(IF('Indicator Data'!K195=0,0,IF('Indicator Data'!K195&gt;AG$194,10,IF('Indicator Data'!K195&lt;AG$195,0,10-(AG$194-'Indicator Data'!K195)/(AG$194-AG$195)*10))),1)</f>
        <v>3</v>
      </c>
      <c r="AH192" s="59">
        <f t="shared" si="169"/>
        <v>2.5</v>
      </c>
      <c r="AI192" s="59">
        <f t="shared" si="170"/>
        <v>0.1</v>
      </c>
      <c r="AJ192" s="59">
        <f t="shared" si="171"/>
        <v>0</v>
      </c>
      <c r="AK192" s="59">
        <f t="shared" si="172"/>
        <v>0</v>
      </c>
      <c r="AL192" s="59">
        <f t="shared" si="173"/>
        <v>0</v>
      </c>
      <c r="AM192" s="59">
        <f t="shared" si="174"/>
        <v>0</v>
      </c>
      <c r="AN192" s="59">
        <f t="shared" si="175"/>
        <v>8</v>
      </c>
      <c r="AO192" s="61">
        <f t="shared" si="176"/>
        <v>1.5</v>
      </c>
      <c r="AP192" s="193">
        <f t="shared" si="177"/>
        <v>5.5</v>
      </c>
      <c r="AQ192" s="193">
        <f t="shared" si="178"/>
        <v>0</v>
      </c>
      <c r="AR192" s="61">
        <f t="shared" si="179"/>
        <v>0</v>
      </c>
      <c r="AS192" s="59">
        <f t="shared" si="180"/>
        <v>5.5</v>
      </c>
      <c r="AT192" s="59">
        <f>IF('Indicator Data'!L195="No data","x",IF('Indicator Data'!BE195&lt;1000,"x",ROUND((IF('Indicator Data'!L195&gt;AT$194,10,IF('Indicator Data'!L195&lt;AT$195,0,10-(AT$194-'Indicator Data'!L195)/(AT$194-AT$195)*10))),1)))</f>
        <v>1</v>
      </c>
      <c r="AU192" s="61">
        <f t="shared" si="181"/>
        <v>3.3</v>
      </c>
      <c r="AV192" s="62">
        <f t="shared" si="182"/>
        <v>2.2999999999999998</v>
      </c>
      <c r="AW192" s="59">
        <f>ROUND(IF('Indicator Data'!M195=0,0,IF('Indicator Data'!M195&gt;AW$194,10,IF('Indicator Data'!M195&lt;AW$195,0,10-(AW$194-'Indicator Data'!M195)/(AW$194-AW$195)*10))),1)</f>
        <v>2.9</v>
      </c>
      <c r="AX192" s="59">
        <f>ROUND(IF('Indicator Data'!N195=0,0,IF(LOG('Indicator Data'!N195)&gt;LOG(AX$194),10,IF(LOG('Indicator Data'!N195)&lt;LOG(AX$195),0,10-(LOG(AX$194)-LOG('Indicator Data'!N195))/(LOG(AX$194)-LOG(AX$195))*10))),1)</f>
        <v>1.8</v>
      </c>
      <c r="AY192" s="61">
        <f t="shared" si="183"/>
        <v>2.4</v>
      </c>
      <c r="AZ192" s="59">
        <f>'Indicator Data'!O195</f>
        <v>0</v>
      </c>
      <c r="BA192" s="59">
        <f>'Indicator Data'!P195</f>
        <v>0</v>
      </c>
      <c r="BB192" s="61">
        <f t="shared" si="184"/>
        <v>0</v>
      </c>
      <c r="BC192" s="62">
        <f t="shared" si="185"/>
        <v>1.7</v>
      </c>
      <c r="BD192" s="62">
        <v>5.6</v>
      </c>
      <c r="BE192" s="16"/>
      <c r="BF192" s="108"/>
      <c r="BG192" s="4"/>
    </row>
    <row r="193" spans="1:59" x14ac:dyDescent="0.25">
      <c r="A193" s="132" t="s">
        <v>357</v>
      </c>
      <c r="B193" s="63" t="s">
        <v>356</v>
      </c>
      <c r="C193" s="59">
        <f>ROUND(IF('Indicator Data'!C196=0,0.1,IF(LOG('Indicator Data'!C196)&gt;C$194,10,IF(LOG('Indicator Data'!C196)&lt;C$195,0,10-(C$194-LOG('Indicator Data'!C196))/(C$194-C$195)*10))),1)</f>
        <v>0.6</v>
      </c>
      <c r="D193" s="59">
        <f>ROUND(IF('Indicator Data'!D196=0,0.1,IF(LOG('Indicator Data'!D196)&gt;D$194,10,IF(LOG('Indicator Data'!D196)&lt;D$195,0,10-(D$194-LOG('Indicator Data'!D196))/(D$194-D$195)*10))),1)</f>
        <v>0.1</v>
      </c>
      <c r="E193" s="59">
        <f t="shared" si="155"/>
        <v>0.4</v>
      </c>
      <c r="F193" s="59">
        <f>ROUND(IF('Indicator Data'!E196="No data",0.1,IF('Indicator Data'!E196=0,0,IF(LOG('Indicator Data'!E196)&gt;F$194,10,IF(LOG('Indicator Data'!E196)&lt;F$195,0,10-(F$194-LOG('Indicator Data'!E196))/(F$194-F$195)*10)))),1)</f>
        <v>7.4</v>
      </c>
      <c r="G193" s="59">
        <f>ROUND(IF('Indicator Data'!F196=0,0,IF(LOG('Indicator Data'!F196)&gt;G$194,10,IF(LOG('Indicator Data'!F196)&lt;G$195,0,10-(G$194-LOG('Indicator Data'!F196))/(G$194-G$195)*10))),1)</f>
        <v>0</v>
      </c>
      <c r="H193" s="59">
        <f>ROUND(IF('Indicator Data'!G196=0,0,IF(LOG('Indicator Data'!G196)&gt;H$194,10,IF(LOG('Indicator Data'!G196)&lt;H$195,0,10-(H$194-LOG('Indicator Data'!G196))/(H$194-H$195)*10))),1)</f>
        <v>2.7</v>
      </c>
      <c r="I193" s="59">
        <f>ROUND(IF('Indicator Data'!H196=0,0,IF(LOG('Indicator Data'!H196)&gt;I$194,10,IF(LOG('Indicator Data'!H196)&lt;I$195,0,10-(I$194-LOG('Indicator Data'!H196))/(I$194-I$195)*10))),1)</f>
        <v>0</v>
      </c>
      <c r="J193" s="59">
        <f t="shared" si="156"/>
        <v>1.4</v>
      </c>
      <c r="K193" s="59">
        <f>ROUND(IF('Indicator Data'!I196=0,0,IF(LOG('Indicator Data'!I196)&gt;K$194,10,IF(LOG('Indicator Data'!I196)&lt;K$195,0,10-(K$194-LOG('Indicator Data'!I196))/(K$194-K$195)*10))),1)</f>
        <v>0</v>
      </c>
      <c r="L193" s="59">
        <f t="shared" si="157"/>
        <v>0.7</v>
      </c>
      <c r="M193" s="59">
        <f>ROUND(IF('Indicator Data'!J196=0,0,IF(LOG('Indicator Data'!J196)&gt;M$194,10,IF(LOG('Indicator Data'!J196)&lt;M$195,0,10-(M$194-LOG('Indicator Data'!J196))/(M$194-M$195)*10))),1)</f>
        <v>10</v>
      </c>
      <c r="N193" s="60">
        <f>'Indicator Data'!C196/'Indicator Data'!$BD196</f>
        <v>1.1166265586527111E-6</v>
      </c>
      <c r="O193" s="60">
        <f>'Indicator Data'!D196/'Indicator Data'!$BD196</f>
        <v>0</v>
      </c>
      <c r="P193" s="60">
        <f>IF(F193=0.1,0,'Indicator Data'!E196/'Indicator Data'!$BD196)</f>
        <v>5.9956715204646091E-3</v>
      </c>
      <c r="Q193" s="60">
        <f>'Indicator Data'!F196/'Indicator Data'!$BD196</f>
        <v>0</v>
      </c>
      <c r="R193" s="60">
        <f>'Indicator Data'!G196/'Indicator Data'!$BD196</f>
        <v>7.6308959979264011E-5</v>
      </c>
      <c r="S193" s="60">
        <f>'Indicator Data'!H196/'Indicator Data'!$BD196</f>
        <v>0</v>
      </c>
      <c r="T193" s="60">
        <f>'Indicator Data'!I196/'Indicator Data'!$BD196</f>
        <v>0</v>
      </c>
      <c r="U193" s="60">
        <f>'Indicator Data'!J196/'Indicator Data'!$BD196</f>
        <v>4.1455253996748452E-2</v>
      </c>
      <c r="V193" s="59">
        <f t="shared" si="158"/>
        <v>0</v>
      </c>
      <c r="W193" s="59">
        <f t="shared" si="159"/>
        <v>0</v>
      </c>
      <c r="X193" s="59">
        <f t="shared" si="160"/>
        <v>0</v>
      </c>
      <c r="Y193" s="59">
        <f t="shared" si="161"/>
        <v>4</v>
      </c>
      <c r="Z193" s="59">
        <f t="shared" si="162"/>
        <v>0</v>
      </c>
      <c r="AA193" s="59">
        <f t="shared" si="163"/>
        <v>0</v>
      </c>
      <c r="AB193" s="59">
        <f t="shared" si="164"/>
        <v>0</v>
      </c>
      <c r="AC193" s="59">
        <f t="shared" si="165"/>
        <v>0</v>
      </c>
      <c r="AD193" s="59">
        <f t="shared" si="166"/>
        <v>0</v>
      </c>
      <c r="AE193" s="59">
        <f t="shared" si="167"/>
        <v>0</v>
      </c>
      <c r="AF193" s="59">
        <f t="shared" si="168"/>
        <v>10</v>
      </c>
      <c r="AG193" s="59">
        <f>ROUND(IF('Indicator Data'!K196=0,0,IF('Indicator Data'!K196&gt;AG$194,10,IF('Indicator Data'!K196&lt;AG$195,0,10-(AG$194-'Indicator Data'!K196)/(AG$194-AG$195)*10))),1)</f>
        <v>7.1</v>
      </c>
      <c r="AH193" s="59">
        <f t="shared" si="169"/>
        <v>0.3</v>
      </c>
      <c r="AI193" s="59">
        <f t="shared" si="170"/>
        <v>0.1</v>
      </c>
      <c r="AJ193" s="59">
        <f t="shared" si="171"/>
        <v>1.4</v>
      </c>
      <c r="AK193" s="59">
        <f t="shared" si="172"/>
        <v>0</v>
      </c>
      <c r="AL193" s="59">
        <f t="shared" si="173"/>
        <v>0.7</v>
      </c>
      <c r="AM193" s="59">
        <f t="shared" si="174"/>
        <v>0</v>
      </c>
      <c r="AN193" s="59">
        <f t="shared" si="175"/>
        <v>10</v>
      </c>
      <c r="AO193" s="61">
        <f t="shared" si="176"/>
        <v>0.2</v>
      </c>
      <c r="AP193" s="193">
        <f t="shared" si="177"/>
        <v>6</v>
      </c>
      <c r="AQ193" s="193">
        <f t="shared" si="178"/>
        <v>0</v>
      </c>
      <c r="AR193" s="61">
        <f t="shared" si="179"/>
        <v>0.4</v>
      </c>
      <c r="AS193" s="59">
        <f t="shared" si="180"/>
        <v>8.6</v>
      </c>
      <c r="AT193" s="59">
        <f>IF('Indicator Data'!L196="No data","x",IF('Indicator Data'!BE196&lt;1000,"x",ROUND((IF('Indicator Data'!L196&gt;AT$194,10,IF('Indicator Data'!L196&lt;AT$195,0,10-(AT$194-'Indicator Data'!L196)/(AT$194-AT$195)*10))),1)))</f>
        <v>10</v>
      </c>
      <c r="AU193" s="61">
        <f t="shared" si="181"/>
        <v>9.3000000000000007</v>
      </c>
      <c r="AV193" s="62">
        <f t="shared" si="182"/>
        <v>4.5999999999999996</v>
      </c>
      <c r="AW193" s="59">
        <f>ROUND(IF('Indicator Data'!M196=0,0,IF('Indicator Data'!M196&gt;AW$194,10,IF('Indicator Data'!M196&lt;AW$195,0,10-(AW$194-'Indicator Data'!M196)/(AW$194-AW$195)*10))),1)</f>
        <v>6.8</v>
      </c>
      <c r="AX193" s="59">
        <f>ROUND(IF('Indicator Data'!N196=0,0,IF(LOG('Indicator Data'!N196)&gt;LOG(AX$194),10,IF(LOG('Indicator Data'!N196)&lt;LOG(AX$195),0,10-(LOG(AX$194)-LOG('Indicator Data'!N196))/(LOG(AX$194)-LOG(AX$195))*10))),1)</f>
        <v>7</v>
      </c>
      <c r="AY193" s="61">
        <f t="shared" si="183"/>
        <v>6.9</v>
      </c>
      <c r="AZ193" s="59">
        <f>'Indicator Data'!O196</f>
        <v>0</v>
      </c>
      <c r="BA193" s="59">
        <f>'Indicator Data'!P196</f>
        <v>0</v>
      </c>
      <c r="BB193" s="61">
        <f t="shared" si="184"/>
        <v>0</v>
      </c>
      <c r="BC193" s="62">
        <f t="shared" si="185"/>
        <v>4.8</v>
      </c>
      <c r="BD193" s="62">
        <v>4.9000000000000004</v>
      </c>
      <c r="BE193" s="16"/>
      <c r="BF193" s="108"/>
      <c r="BG193" s="4"/>
    </row>
    <row r="194" spans="1:59" s="11" customFormat="1" ht="15" customHeight="1" x14ac:dyDescent="0.25">
      <c r="A194" s="64"/>
      <c r="B194" s="65" t="s">
        <v>391</v>
      </c>
      <c r="C194" s="66">
        <v>5</v>
      </c>
      <c r="D194" s="66">
        <v>4</v>
      </c>
      <c r="E194" s="66"/>
      <c r="F194" s="66">
        <v>6</v>
      </c>
      <c r="G194" s="66">
        <v>4</v>
      </c>
      <c r="H194" s="66">
        <v>6</v>
      </c>
      <c r="I194" s="66">
        <v>5</v>
      </c>
      <c r="J194" s="66"/>
      <c r="K194" s="66">
        <v>6</v>
      </c>
      <c r="L194" s="66"/>
      <c r="M194" s="66">
        <v>5</v>
      </c>
      <c r="N194" s="67"/>
      <c r="O194" s="67"/>
      <c r="P194" s="67"/>
      <c r="Q194" s="67"/>
      <c r="R194" s="67"/>
      <c r="S194" s="67"/>
      <c r="T194" s="67"/>
      <c r="U194" s="65"/>
      <c r="V194" s="68">
        <v>2E-3</v>
      </c>
      <c r="W194" s="68">
        <v>1E-3</v>
      </c>
      <c r="X194" s="69"/>
      <c r="Y194" s="68">
        <v>1.4999999999999999E-2</v>
      </c>
      <c r="Z194" s="175">
        <v>-4</v>
      </c>
      <c r="AA194" s="68">
        <v>1.7999999999999999E-2</v>
      </c>
      <c r="AB194" s="68">
        <v>5.0000000000000001E-3</v>
      </c>
      <c r="AC194" s="68"/>
      <c r="AD194" s="68">
        <v>0.01</v>
      </c>
      <c r="AE194" s="68"/>
      <c r="AF194" s="68">
        <v>0.03</v>
      </c>
      <c r="AG194" s="70">
        <v>0.3</v>
      </c>
      <c r="AH194" s="69"/>
      <c r="AI194" s="69"/>
      <c r="AJ194" s="69"/>
      <c r="AK194" s="69"/>
      <c r="AL194" s="69"/>
      <c r="AM194" s="69"/>
      <c r="AN194" s="69"/>
      <c r="AO194" s="69"/>
      <c r="AP194" s="69"/>
      <c r="AQ194" s="69"/>
      <c r="AR194" s="69"/>
      <c r="AS194" s="69"/>
      <c r="AT194" s="70">
        <v>0.3</v>
      </c>
      <c r="AU194" s="70"/>
      <c r="AV194" s="64"/>
      <c r="AW194" s="64">
        <v>0.95</v>
      </c>
      <c r="AX194" s="64">
        <v>0.95</v>
      </c>
      <c r="AY194" s="64"/>
      <c r="AZ194" s="64"/>
      <c r="BA194" s="64"/>
      <c r="BB194" s="64"/>
      <c r="BC194" s="64"/>
      <c r="BD194" s="70"/>
      <c r="BE194" s="16"/>
      <c r="BF194" s="4"/>
    </row>
    <row r="195" spans="1:59" s="11" customFormat="1" x14ac:dyDescent="0.25">
      <c r="A195" s="64"/>
      <c r="B195" s="65" t="s">
        <v>390</v>
      </c>
      <c r="C195" s="66">
        <v>1</v>
      </c>
      <c r="D195" s="66">
        <v>1</v>
      </c>
      <c r="E195" s="66"/>
      <c r="F195" s="66">
        <v>2</v>
      </c>
      <c r="G195" s="66">
        <v>-2</v>
      </c>
      <c r="H195" s="66">
        <v>2</v>
      </c>
      <c r="I195" s="66">
        <v>-2</v>
      </c>
      <c r="J195" s="66"/>
      <c r="K195" s="66">
        <v>1</v>
      </c>
      <c r="L195" s="66"/>
      <c r="M195" s="66">
        <v>1</v>
      </c>
      <c r="N195" s="67"/>
      <c r="O195" s="67"/>
      <c r="P195" s="67"/>
      <c r="Q195" s="67"/>
      <c r="R195" s="67"/>
      <c r="S195" s="67"/>
      <c r="T195" s="67"/>
      <c r="U195" s="65"/>
      <c r="V195" s="68">
        <v>0</v>
      </c>
      <c r="W195" s="68">
        <v>0</v>
      </c>
      <c r="X195" s="69"/>
      <c r="Y195" s="68">
        <v>0</v>
      </c>
      <c r="Z195" s="175">
        <v>-8.5</v>
      </c>
      <c r="AA195" s="68">
        <v>0</v>
      </c>
      <c r="AB195" s="68">
        <v>0</v>
      </c>
      <c r="AC195" s="68"/>
      <c r="AD195" s="68">
        <v>0</v>
      </c>
      <c r="AE195" s="68"/>
      <c r="AF195" s="68">
        <v>0</v>
      </c>
      <c r="AG195" s="70">
        <v>0</v>
      </c>
      <c r="AH195" s="69"/>
      <c r="AI195" s="69"/>
      <c r="AJ195" s="69"/>
      <c r="AK195" s="69"/>
      <c r="AL195" s="69"/>
      <c r="AM195" s="69"/>
      <c r="AN195" s="69"/>
      <c r="AO195" s="69"/>
      <c r="AP195" s="69"/>
      <c r="AQ195" s="69"/>
      <c r="AR195" s="69"/>
      <c r="AS195" s="69"/>
      <c r="AT195" s="70">
        <v>0</v>
      </c>
      <c r="AU195" s="70"/>
      <c r="AV195" s="64"/>
      <c r="AW195" s="64">
        <v>0</v>
      </c>
      <c r="AX195" s="64">
        <v>0.01</v>
      </c>
      <c r="AY195" s="64"/>
      <c r="AZ195" s="64"/>
      <c r="BA195" s="64"/>
      <c r="BB195" s="64"/>
      <c r="BC195" s="64"/>
      <c r="BD195" s="70"/>
      <c r="BE195" s="16"/>
      <c r="BF195" s="4"/>
    </row>
  </sheetData>
  <sortState ref="A3:B193">
    <sortCondition ref="A3:A193"/>
  </sortState>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AN195"/>
  <sheetViews>
    <sheetView showGridLines="0" zoomScaleNormal="100" workbookViewId="0">
      <pane xSplit="2" ySplit="2" topLeftCell="W53" activePane="bottomRight" state="frozen"/>
      <selection pane="topRight" activeCell="B1" sqref="B1"/>
      <selection pane="bottomLeft" activeCell="A8" sqref="A8"/>
      <selection pane="bottomRight" activeCell="A65" sqref="A65:XFD65"/>
    </sheetView>
  </sheetViews>
  <sheetFormatPr defaultRowHeight="15" x14ac:dyDescent="0.25"/>
  <cols>
    <col min="1" max="1" width="25.7109375" style="1" customWidth="1"/>
    <col min="2" max="2" width="9.140625" style="1" customWidth="1"/>
    <col min="3" max="5" width="7.85546875" style="1" customWidth="1"/>
    <col min="6" max="6" width="7.85546875" style="10" customWidth="1"/>
    <col min="7" max="7" width="7.85546875" style="9" customWidth="1"/>
    <col min="8" max="8" width="7.85546875" style="8" customWidth="1"/>
    <col min="9" max="12" width="7.85546875" style="1" customWidth="1"/>
    <col min="13" max="14" width="7.85546875" style="8" customWidth="1"/>
    <col min="15" max="18" width="7.85546875" style="10" customWidth="1"/>
    <col min="19" max="19" width="7.85546875" style="8" customWidth="1"/>
    <col min="20" max="22" width="7.85546875" style="10" customWidth="1"/>
    <col min="23" max="23" width="7.85546875" style="8" customWidth="1"/>
    <col min="24" max="25" width="7.85546875" style="10" customWidth="1"/>
    <col min="26" max="26" width="7.85546875" style="8" customWidth="1"/>
    <col min="27" max="29" width="7.85546875" style="1" customWidth="1"/>
    <col min="30" max="36" width="7.85546875" style="8" customWidth="1"/>
    <col min="37" max="37" width="7.85546875" style="12" customWidth="1"/>
    <col min="38" max="16384" width="9.140625" style="1"/>
  </cols>
  <sheetData>
    <row r="1" spans="1:40"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40" s="13" customFormat="1" ht="114.75" customHeight="1" thickBot="1" x14ac:dyDescent="0.25">
      <c r="A2" s="131" t="s">
        <v>380</v>
      </c>
      <c r="B2" s="51" t="s">
        <v>358</v>
      </c>
      <c r="C2" s="71" t="s">
        <v>386</v>
      </c>
      <c r="D2" s="71" t="s">
        <v>387</v>
      </c>
      <c r="E2" s="72" t="s">
        <v>425</v>
      </c>
      <c r="F2" s="71" t="s">
        <v>385</v>
      </c>
      <c r="G2" s="71" t="s">
        <v>402</v>
      </c>
      <c r="H2" s="72" t="s">
        <v>399</v>
      </c>
      <c r="I2" s="73" t="s">
        <v>778</v>
      </c>
      <c r="J2" s="144" t="s">
        <v>777</v>
      </c>
      <c r="K2" s="71" t="s">
        <v>777</v>
      </c>
      <c r="L2" s="71" t="s">
        <v>395</v>
      </c>
      <c r="M2" s="72" t="s">
        <v>396</v>
      </c>
      <c r="N2" s="145" t="s">
        <v>863</v>
      </c>
      <c r="O2" s="73" t="s">
        <v>779</v>
      </c>
      <c r="P2" s="71" t="s">
        <v>464</v>
      </c>
      <c r="Q2" s="73" t="s">
        <v>384</v>
      </c>
      <c r="R2" s="71" t="s">
        <v>463</v>
      </c>
      <c r="S2" s="74" t="s">
        <v>398</v>
      </c>
      <c r="T2" s="71" t="s">
        <v>405</v>
      </c>
      <c r="U2" s="71" t="s">
        <v>406</v>
      </c>
      <c r="V2" s="71" t="s">
        <v>407</v>
      </c>
      <c r="W2" s="72" t="s">
        <v>465</v>
      </c>
      <c r="X2" s="71" t="s">
        <v>359</v>
      </c>
      <c r="Y2" s="71" t="s">
        <v>401</v>
      </c>
      <c r="Z2" s="72" t="s">
        <v>400</v>
      </c>
      <c r="AA2" s="73" t="s">
        <v>780</v>
      </c>
      <c r="AB2" s="73" t="s">
        <v>424</v>
      </c>
      <c r="AC2" s="72" t="s">
        <v>410</v>
      </c>
      <c r="AD2" s="71" t="s">
        <v>801</v>
      </c>
      <c r="AE2" s="71" t="s">
        <v>802</v>
      </c>
      <c r="AF2" s="73" t="s">
        <v>419</v>
      </c>
      <c r="AG2" s="73" t="s">
        <v>420</v>
      </c>
      <c r="AH2" s="71" t="s">
        <v>421</v>
      </c>
      <c r="AI2" s="72" t="s">
        <v>411</v>
      </c>
      <c r="AJ2" s="75" t="s">
        <v>423</v>
      </c>
      <c r="AK2" s="76" t="s">
        <v>860</v>
      </c>
      <c r="AL2" s="75" t="s">
        <v>1148</v>
      </c>
      <c r="AM2" s="75" t="s">
        <v>1149</v>
      </c>
      <c r="AN2" s="76" t="s">
        <v>1147</v>
      </c>
    </row>
    <row r="3" spans="1:40" s="4" customFormat="1" x14ac:dyDescent="0.25">
      <c r="A3" s="131" t="s">
        <v>1</v>
      </c>
      <c r="B3" s="63" t="s">
        <v>0</v>
      </c>
      <c r="C3" s="77">
        <f>ROUND(IF('Indicator Data'!Q6="No data",IF((0.1233*LN('Indicator Data'!BB6)-0.4559)&gt;C$195,0,IF((0.1233*LN('Indicator Data'!BB6)-0.4559)&lt;C$194,10,(C$195-(0.1233*LN('Indicator Data'!BB6)-0.4559))/(C$195-C$194)*10)),IF('Indicator Data'!Q6&gt;C$195,0,IF('Indicator Data'!Q6&lt;C$194,10,(C$195-'Indicator Data'!Q6)/(C$195-C$194)*10))),1)</f>
        <v>7.2</v>
      </c>
      <c r="D3" s="77">
        <f>IF('Indicator Data'!R6="No data","x",ROUND((IF(LOG('Indicator Data'!R6*1000)&gt;D$195,10,IF(LOG('Indicator Data'!R6*1000)&lt;D$194,0,10-(D$195-LOG('Indicator Data'!R6*1000))/(D$195-D$194)*10))),1))</f>
        <v>9.1</v>
      </c>
      <c r="E3" s="78">
        <f>ROUND(IF(D3="x",C3,(10-GEOMEAN(((10-C3)/10*9+1),((10-D3)/10*9+1)))/9*10),1)</f>
        <v>8.3000000000000007</v>
      </c>
      <c r="F3" s="77">
        <f>IF('Indicator Data'!AF6="No data","x",ROUND(IF('Indicator Data'!AF6&gt;F$195,10,IF('Indicator Data'!AF6&lt;F$194,0,10-(F$195-'Indicator Data'!AF6)/(F$195-F$194)*10)),1))</f>
        <v>8.9</v>
      </c>
      <c r="G3" s="77">
        <f>IF('Indicator Data'!AG6="No data","x",ROUND(IF('Indicator Data'!AG6&gt;G$195,10,IF('Indicator Data'!AG6&lt;G$194,0,10-(G$195-'Indicator Data'!AG6)/(G$195-G$194)*10)),1))</f>
        <v>0.7</v>
      </c>
      <c r="H3" s="78">
        <f>IF(AND(F3="x",G3="x"),"x",ROUND(AVERAGE(F3,G3),1))</f>
        <v>4.8</v>
      </c>
      <c r="I3" s="79">
        <f>SUM(IF('Indicator Data'!S6=0,0,'Indicator Data'!S6/1000000),SUM('Indicator Data'!T6:U6))</f>
        <v>7875.7590510000009</v>
      </c>
      <c r="J3" s="79">
        <f>I3/'Indicator Data'!BC6*1000000</f>
        <v>221.6645459565529</v>
      </c>
      <c r="K3" s="77">
        <f>IF(J3="x","x",ROUND(IF(J3&gt;K$195,10,IF(J3&lt;K$194,0,10-(K$195-J3)/(K$195-K$194)*10)),1))</f>
        <v>4.4000000000000004</v>
      </c>
      <c r="L3" s="77">
        <f>IF('Indicator Data'!V6="No data","x",ROUND(IF('Indicator Data'!V6&gt;L$195,10,IF('Indicator Data'!V6&lt;L$194,0,10-(L$195-'Indicator Data'!V6)/(L$195-L$194)*10)),1))</f>
        <v>10</v>
      </c>
      <c r="M3" s="78">
        <f>ROUND(AVERAGE(K3,L3),1)</f>
        <v>7.2</v>
      </c>
      <c r="N3" s="80">
        <f>ROUND(AVERAGE(E3,E3,H3,M3),1)</f>
        <v>7.2</v>
      </c>
      <c r="O3" s="92">
        <f>IF(AND('Indicator Data'!AK6="No data",'Indicator Data'!AL6="No data"),0,SUM('Indicator Data'!AK6:AM6)/1000)</f>
        <v>1422.9559999999999</v>
      </c>
      <c r="P3" s="77">
        <f>ROUND(IF(O3=0,0,IF(LOG(O3*1000)&gt;$P$195,10,IF(LOG(O3*1000)&lt;P$194,0,10-(P$195-LOG(O3*1000))/(P$195-P$194)*10))),1)</f>
        <v>10</v>
      </c>
      <c r="Q3" s="81">
        <f>O3*1000/'Indicator Data'!BC6</f>
        <v>4.0049332846984864E-2</v>
      </c>
      <c r="R3" s="77">
        <f>IF(Q3="x","x",ROUND(IF(Q3&gt;$R$195,10,IF(Q3&lt;$R$194,0,((Q3*100)/0.0052)^(1/4.0545)/6.5*10)),1))</f>
        <v>7.9</v>
      </c>
      <c r="S3" s="82">
        <f>ROUND(AVERAGE(P3,R3),1)</f>
        <v>9</v>
      </c>
      <c r="T3" s="77">
        <f>IF('Indicator Data'!AB6="No data","x",ROUND(IF('Indicator Data'!AB6&gt;T$195,10,IF('Indicator Data'!AB6&lt;T$194,0,10-(T$195-'Indicator Data'!AB6)/(T$195-T$194)*10)),1))</f>
        <v>0.2</v>
      </c>
      <c r="U3" s="77">
        <f>IF('Indicator Data'!AA6="No data","x",ROUND(IF('Indicator Data'!AA6&gt;U$195,10,IF('Indicator Data'!AA6&lt;U$194,0,10-(U$195-'Indicator Data'!AA6)/(U$195-U$194)*10)),1))</f>
        <v>3.4</v>
      </c>
      <c r="V3" s="77">
        <f>IF('Indicator Data'!AE6="No data","x",ROUND(IF('Indicator Data'!AE6&gt;V$195,10,IF('Indicator Data'!AE6&lt;V$194,0,10-(V$195-'Indicator Data'!AE6)/(V$195-V$194)*10)),1))</f>
        <v>0</v>
      </c>
      <c r="W3" s="78">
        <f t="shared" ref="W3:W34" si="0">IF(AND(T3="x",U3="x",V3="x"),"x",ROUND(AVERAGE(T3,U3,V3),1))</f>
        <v>1.2</v>
      </c>
      <c r="X3" s="77">
        <f>IF('Indicator Data'!W6="No data","x",ROUND(IF('Indicator Data'!W6&gt;X$195,10,IF('Indicator Data'!W6&lt;X$194,0,10-(X$195-'Indicator Data'!W6)/(X$195-X$194)*10)),1))</f>
        <v>5.4</v>
      </c>
      <c r="Y3" s="77" t="str">
        <f>IF('Indicator Data'!X6="No data","x",ROUND(IF('Indicator Data'!X6&gt;Y$195,10,IF('Indicator Data'!X6&lt;Y$194,0,10-(Y$195-'Indicator Data'!X6)/(Y$195-Y$194)*10)),1))</f>
        <v>x</v>
      </c>
      <c r="Z3" s="78">
        <f>IF(AND(X3="x",Y3="x"),"x",ROUND(AVERAGE(Y3,X3),1))</f>
        <v>5.4</v>
      </c>
      <c r="AA3" s="92">
        <f>('Indicator Data'!AJ6+'Indicator Data'!AI6*0.5+'Indicator Data'!AH6*0.25)/1000</f>
        <v>10.3725</v>
      </c>
      <c r="AB3" s="83">
        <f>AA3*1000/'Indicator Data'!BC6</f>
        <v>2.9193573445373611E-4</v>
      </c>
      <c r="AC3" s="78">
        <f>IF(AB3="x","x",ROUND(IF(AB3&gt;AC$195,10,IF(AB3&lt;AC$194,0,10-(AC$195-AB3)/(AC$195-AC$194)*10)),1))</f>
        <v>0</v>
      </c>
      <c r="AD3" s="77">
        <f>IF('Indicator Data'!AN6="No data","x",ROUND(IF('Indicator Data'!AN6&lt;$AD$194,10,IF('Indicator Data'!AN6&gt;$AD$195,0,($AD$195-'Indicator Data'!AN6)/($AD$195-$AD$194)*10)),1))</f>
        <v>6.8</v>
      </c>
      <c r="AE3" s="77">
        <f>IF('Indicator Data'!AO6="No data","x",ROUND(IF('Indicator Data'!AO6&gt;$AE$195,10,IF('Indicator Data'!AO6&lt;$AE$194,0,10-($AE$195-'Indicator Data'!AO6)/($AE$195-$AE$194)*10)),1))</f>
        <v>6</v>
      </c>
      <c r="AF3" s="84" t="str">
        <f>IF('Indicator Data'!AP6="No data","x",ROUND(IF('Indicator Data'!AP6&gt;$AF$195,10,IF('Indicator Data'!AP6&lt;$AF$194,0,10-($AF$195-'Indicator Data'!AP6)/($AF$195-$AF$194)*10)),1))</f>
        <v>x</v>
      </c>
      <c r="AG3" s="84" t="str">
        <f>IF('Indicator Data'!AQ6="No data","x",ROUND(IF('Indicator Data'!AQ6&gt;$AG$195,10,IF('Indicator Data'!AQ6&lt;$AG$194,0,10-($AG$195-'Indicator Data'!AQ6)/($AG$195-$AG$194)*10)),1))</f>
        <v>x</v>
      </c>
      <c r="AH3" s="77" t="str">
        <f>IF(AF3="x","x",ROUND(IF(AG3="x",AF3,SUM(AF3*0.8,AG3*0.2)),1))</f>
        <v>x</v>
      </c>
      <c r="AI3" s="78">
        <f>ROUND(AVERAGE(AE3,AH3,AD3),1)</f>
        <v>6.4</v>
      </c>
      <c r="AJ3" s="85">
        <f>ROUND(IF(AND(W3="x",Z3="x",AI3="x"),AC3,IF(AND(W3="x",Z3="x"),(10-GEOMEAN(((10-AI3)/10*9+1),((10-AC3)/10*9+1)))/9*10,IF(AI3="x",(10-GEOMEAN(((10-W3)/10*9+1),((10-Z3)/10*9+1),((10-AC3)/10*9+1)))/9*10,IF(W3="x",(10-GEOMEAN(((10-AI3)/10*9+1),((10-Z3)/10*9+1),((10-AC3)/10*9+1)))/9*10,(10-GEOMEAN(((10-W3)/10*9+1),((10-Z3)/10*9+1),((10-AC3)/10*9+1),((10-AI3)/10*9+1)))/9*10)))),1)</f>
        <v>3.7</v>
      </c>
      <c r="AK3" s="86">
        <f t="shared" ref="AK3:AK34" si="1">ROUND((10-GEOMEAN(((10-S3)/10*9+1),((10-AJ3)/10*9+1)))/9*10,1)</f>
        <v>7.2</v>
      </c>
      <c r="AL3" s="85">
        <v>2.8</v>
      </c>
      <c r="AM3" s="85">
        <v>6.2</v>
      </c>
      <c r="AN3" s="86">
        <f>ROUND(AVERAGE(AL3:AM3),1)</f>
        <v>4.5</v>
      </c>
    </row>
    <row r="4" spans="1:40" s="4" customFormat="1" x14ac:dyDescent="0.25">
      <c r="A4" s="131" t="s">
        <v>3</v>
      </c>
      <c r="B4" s="63" t="s">
        <v>2</v>
      </c>
      <c r="C4" s="77">
        <f>ROUND(IF('Indicator Data'!Q7="No data",IF((0.1233*LN('Indicator Data'!BB7)-0.4559)&gt;C$195,0,IF((0.1233*LN('Indicator Data'!BB7)-0.4559)&lt;C$194,10,(C$195-(0.1233*LN('Indicator Data'!BB7)-0.4559))/(C$195-C$194)*10)),IF('Indicator Data'!Q7&gt;C$195,0,IF('Indicator Data'!Q7&lt;C$194,10,(C$195-'Indicator Data'!Q7)/(C$195-C$194)*10))),1)</f>
        <v>2.9</v>
      </c>
      <c r="D4" s="77">
        <f>IF('Indicator Data'!R7="No data","x",ROUND((IF(LOG('Indicator Data'!R7*1000)&gt;D$195,10,IF(LOG('Indicator Data'!R7*1000)&lt;D$194,0,10-(D$195-LOG('Indicator Data'!R7*1000))/(D$195-D$194)*10))),1))</f>
        <v>2.5</v>
      </c>
      <c r="E4" s="78">
        <f t="shared" ref="E4:E67" si="2">ROUND(IF(D4="x",C4,(10-GEOMEAN(((10-C4)/10*9+1),((10-D4)/10*9+1)))/9*10),1)</f>
        <v>2.7</v>
      </c>
      <c r="F4" s="77">
        <f>IF('Indicator Data'!AF7="No data","x",ROUND(IF('Indicator Data'!AF7&gt;F$195,10,IF('Indicator Data'!AF7&lt;F$194,0,10-(F$195-'Indicator Data'!AF7)/(F$195-F$194)*10)),1))</f>
        <v>3.6</v>
      </c>
      <c r="G4" s="77">
        <f>IF('Indicator Data'!AG7="No data","x",ROUND(IF('Indicator Data'!AG7&gt;G$195,10,IF('Indicator Data'!AG7&lt;G$194,0,10-(G$195-'Indicator Data'!AG7)/(G$195-G$194)*10)),1))</f>
        <v>1</v>
      </c>
      <c r="H4" s="78">
        <f t="shared" ref="H4:H67" si="3">IF(AND(F4="x",G4="x"),"x",ROUND(AVERAGE(F4,G4),1))</f>
        <v>2.2999999999999998</v>
      </c>
      <c r="I4" s="79">
        <f>SUM(IF('Indicator Data'!S7=0,0,'Indicator Data'!S7/1000000),SUM('Indicator Data'!T7:U7))</f>
        <v>263.95783399999999</v>
      </c>
      <c r="J4" s="79">
        <f>I4/'Indicator Data'!BC7*1000000</f>
        <v>91.860721771719568</v>
      </c>
      <c r="K4" s="77">
        <f t="shared" ref="K4:K67" si="4">IF(J4="x","x",ROUND(IF(J4&gt;K$195,10,IF(J4&lt;K$194,0,10-(K$195-J4)/(K$195-K$194)*10)),1))</f>
        <v>1.8</v>
      </c>
      <c r="L4" s="77">
        <f>IF('Indicator Data'!V7="No data","x",ROUND(IF('Indicator Data'!V7&gt;L$195,10,IF('Indicator Data'!V7&lt;L$194,0,10-(L$195-'Indicator Data'!V7)/(L$195-L$194)*10)),1))</f>
        <v>1</v>
      </c>
      <c r="M4" s="78">
        <f t="shared" ref="M4:M67" si="5">ROUND(AVERAGE(K4,L4),1)</f>
        <v>1.4</v>
      </c>
      <c r="N4" s="80">
        <f t="shared" ref="N4:N67" si="6">ROUND(AVERAGE(E4,E4,H4,M4),1)</f>
        <v>2.2999999999999998</v>
      </c>
      <c r="O4" s="92">
        <f>IF(AND('Indicator Data'!AK7="No data",'Indicator Data'!AL7="No data"),0,SUM('Indicator Data'!AK7:AM7)/1000)</f>
        <v>0.11899999999999999</v>
      </c>
      <c r="P4" s="77">
        <f t="shared" ref="P4:P67" si="7">ROUND(IF(O4=0,0,IF(LOG(O4*1000)&gt;$P$195,10,IF(LOG(O4*1000)&lt;P$194,0,10-(P$195-LOG(O4*1000))/(P$195-P$194)*10))),1)</f>
        <v>0</v>
      </c>
      <c r="Q4" s="81">
        <f>O4*1000/'Indicator Data'!BC7</f>
        <v>4.1413530809752853E-5</v>
      </c>
      <c r="R4" s="77">
        <f t="shared" ref="R4:R67" si="8">IF(Q4="x","x",ROUND(IF(Q4&gt;$R$195,10,IF(Q4&lt;$R$194,0,((Q4*100)/0.0052)^(1/4.0545)/6.5*10)),1))</f>
        <v>0</v>
      </c>
      <c r="S4" s="82">
        <f t="shared" ref="S4:S67" si="9">ROUND(AVERAGE(P4,R4),1)</f>
        <v>0</v>
      </c>
      <c r="T4" s="77">
        <f>IF('Indicator Data'!AB7="No data","x",ROUND(IF('Indicator Data'!AB7&gt;T$195,10,IF('Indicator Data'!AB7&lt;T$194,0,10-(T$195-'Indicator Data'!AB7)/(T$195-T$194)*10)),1))</f>
        <v>0.2</v>
      </c>
      <c r="U4" s="77">
        <f>IF('Indicator Data'!AA7="No data","x",ROUND(IF('Indicator Data'!AA7&gt;U$195,10,IF('Indicator Data'!AA7&lt;U$194,0,10-(U$195-'Indicator Data'!AA7)/(U$195-U$194)*10)),1))</f>
        <v>0.3</v>
      </c>
      <c r="V4" s="77" t="str">
        <f>IF('Indicator Data'!AE7="No data","x",ROUND(IF('Indicator Data'!AE7&gt;V$195,10,IF('Indicator Data'!AE7&lt;V$194,0,10-(V$195-'Indicator Data'!AE7)/(V$195-V$194)*10)),1))</f>
        <v>x</v>
      </c>
      <c r="W4" s="78">
        <f t="shared" si="0"/>
        <v>0.3</v>
      </c>
      <c r="X4" s="77">
        <f>IF('Indicator Data'!W7="No data","x",ROUND(IF('Indicator Data'!W7&gt;X$195,10,IF('Indicator Data'!W7&lt;X$194,0,10-(X$195-'Indicator Data'!W7)/(X$195-X$194)*10)),1))</f>
        <v>1</v>
      </c>
      <c r="Y4" s="77">
        <f>IF('Indicator Data'!X7="No data","x",ROUND(IF('Indicator Data'!X7&gt;Y$195,10,IF('Indicator Data'!X7&lt;Y$194,0,10-(Y$195-'Indicator Data'!X7)/(Y$195-Y$194)*10)),1))</f>
        <v>1.4</v>
      </c>
      <c r="Z4" s="78">
        <f t="shared" ref="Z4:Z67" si="10">IF(AND(X4="x",Y4="x"),"x",ROUND(AVERAGE(Y4,X4),1))</f>
        <v>1.2</v>
      </c>
      <c r="AA4" s="92">
        <f>('Indicator Data'!AJ7+'Indicator Data'!AI7*0.5+'Indicator Data'!AH7*0.25)/1000</f>
        <v>12.426</v>
      </c>
      <c r="AB4" s="83">
        <f>AA4*1000/'Indicator Data'!BC7</f>
        <v>4.3244078474116718E-3</v>
      </c>
      <c r="AC4" s="78">
        <f t="shared" ref="AC4:AC67" si="11">IF(AB4="x","x",ROUND(IF(AB4&gt;AC$195,10,IF(AB4&lt;AC$194,0,10-(AC$195-AB4)/(AC$195-AC$194)*10)),1))</f>
        <v>0.4</v>
      </c>
      <c r="AD4" s="77">
        <f>IF('Indicator Data'!AN7="No data","x",ROUND(IF('Indicator Data'!AN7&lt;$AD$194,10,IF('Indicator Data'!AN7&gt;$AD$195,0,($AD$195-'Indicator Data'!AN7)/($AD$195-$AD$194)*10)),1))</f>
        <v>2.7</v>
      </c>
      <c r="AE4" s="77">
        <f>IF('Indicator Data'!AO7="No data","x",ROUND(IF('Indicator Data'!AO7&gt;$AE$195,10,IF('Indicator Data'!AO7&lt;$AE$194,0,10-($AE$195-'Indicator Data'!AO7)/($AE$195-$AE$194)*10)),1))</f>
        <v>0</v>
      </c>
      <c r="AF4" s="84">
        <f>IF('Indicator Data'!AP7="No data","x",ROUND(IF('Indicator Data'!AP7&gt;$AF$195,10,IF('Indicator Data'!AP7&lt;$AF$194,0,10-($AF$195-'Indicator Data'!AP7)/($AF$195-$AF$194)*10)),1))</f>
        <v>6</v>
      </c>
      <c r="AG4" s="84">
        <f>IF('Indicator Data'!AQ7="No data","x",ROUND(IF('Indicator Data'!AQ7&gt;$AG$195,10,IF('Indicator Data'!AQ7&lt;$AG$194,0,10-($AG$195-'Indicator Data'!AQ7)/($AG$195-$AG$194)*10)),1))</f>
        <v>5.2</v>
      </c>
      <c r="AH4" s="77">
        <f t="shared" ref="AH4:AH67" si="12">IF(AF4="x","x",ROUND(IF(AG4="x",AF4,SUM(AF4*0.8,AG4*0.2)),1))</f>
        <v>5.8</v>
      </c>
      <c r="AI4" s="78">
        <f t="shared" ref="AI4:AI67" si="13">ROUND(AVERAGE(AE4,AH4,AD4),1)</f>
        <v>2.8</v>
      </c>
      <c r="AJ4" s="85">
        <f t="shared" ref="AJ4:AJ67" si="14">ROUND(IF(AND(W4="x",Z4="x",AI4="x"),AC4,IF(AND(W4="x",Z4="x"),(10-GEOMEAN(((10-AI4)/10*9+1),((10-AC4)/10*9+1)))/9*10,IF(AI4="x",(10-GEOMEAN(((10-W4)/10*9+1),((10-Z4)/10*9+1),((10-AC4)/10*9+1)))/9*10,IF(W4="x",(10-GEOMEAN(((10-AI4)/10*9+1),((10-Z4)/10*9+1),((10-AC4)/10*9+1)))/9*10,(10-GEOMEAN(((10-W4)/10*9+1),((10-Z4)/10*9+1),((10-AC4)/10*9+1),((10-AI4)/10*9+1)))/9*10)))),1)</f>
        <v>1.2</v>
      </c>
      <c r="AK4" s="86">
        <f t="shared" si="1"/>
        <v>0.6</v>
      </c>
      <c r="AL4" s="85">
        <v>3.4</v>
      </c>
      <c r="AM4" s="85">
        <v>4</v>
      </c>
      <c r="AN4" s="86">
        <f t="shared" ref="AN4:AN67" si="15">ROUND(AVERAGE(AL4:AM4),1)</f>
        <v>3.7</v>
      </c>
    </row>
    <row r="5" spans="1:40" s="4" customFormat="1" x14ac:dyDescent="0.25">
      <c r="A5" s="131" t="s">
        <v>5</v>
      </c>
      <c r="B5" s="63" t="s">
        <v>4</v>
      </c>
      <c r="C5" s="77">
        <f>ROUND(IF('Indicator Data'!Q8="No data",IF((0.1233*LN('Indicator Data'!BB8)-0.4559)&gt;C$195,0,IF((0.1233*LN('Indicator Data'!BB8)-0.4559)&lt;C$194,10,(C$195-(0.1233*LN('Indicator Data'!BB8)-0.4559))/(C$195-C$194)*10)),IF('Indicator Data'!Q8&gt;C$195,0,IF('Indicator Data'!Q8&lt;C$194,10,(C$195-'Indicator Data'!Q8)/(C$195-C$194)*10))),1)</f>
        <v>3.2</v>
      </c>
      <c r="D5" s="77" t="str">
        <f>IF('Indicator Data'!R8="No data","x",ROUND((IF(LOG('Indicator Data'!R8*1000)&gt;D$195,10,IF(LOG('Indicator Data'!R8*1000)&lt;D$194,0,10-(D$195-LOG('Indicator Data'!R8*1000))/(D$195-D$194)*10))),1))</f>
        <v>x</v>
      </c>
      <c r="E5" s="78">
        <f t="shared" si="2"/>
        <v>3.2</v>
      </c>
      <c r="F5" s="77">
        <f>IF('Indicator Data'!AF8="No data","x",ROUND(IF('Indicator Data'!AF8&gt;F$195,10,IF('Indicator Data'!AF8&lt;F$194,0,10-(F$195-'Indicator Data'!AF8)/(F$195-F$194)*10)),1))</f>
        <v>5.7</v>
      </c>
      <c r="G5" s="77" t="str">
        <f>IF('Indicator Data'!AG8="No data","x",ROUND(IF('Indicator Data'!AG8&gt;G$195,10,IF('Indicator Data'!AG8&lt;G$194,0,10-(G$195-'Indicator Data'!AG8)/(G$195-G$194)*10)),1))</f>
        <v>x</v>
      </c>
      <c r="H5" s="78">
        <f t="shared" si="3"/>
        <v>5.7</v>
      </c>
      <c r="I5" s="79">
        <f>SUM(IF('Indicator Data'!S8=0,0,'Indicator Data'!S8/1000000),SUM('Indicator Data'!T8:U8))</f>
        <v>207.25944100000001</v>
      </c>
      <c r="J5" s="79">
        <f>I5/'Indicator Data'!BC8*1000000</f>
        <v>5.016184681480369</v>
      </c>
      <c r="K5" s="77">
        <f t="shared" si="4"/>
        <v>0.1</v>
      </c>
      <c r="L5" s="77">
        <f>IF('Indicator Data'!V8="No data","x",ROUND(IF('Indicator Data'!V8&gt;L$195,10,IF('Indicator Data'!V8&lt;L$194,0,10-(L$195-'Indicator Data'!V8)/(L$195-L$194)*10)),1))</f>
        <v>0.1</v>
      </c>
      <c r="M5" s="78">
        <f t="shared" si="5"/>
        <v>0.1</v>
      </c>
      <c r="N5" s="80">
        <f t="shared" si="6"/>
        <v>3.1</v>
      </c>
      <c r="O5" s="92">
        <f>IF(AND('Indicator Data'!AK8="No data",'Indicator Data'!AL8="No data"),0,SUM('Indicator Data'!AK8:AM8)/1000)</f>
        <v>94.257999999999996</v>
      </c>
      <c r="P5" s="77">
        <f t="shared" si="7"/>
        <v>6.6</v>
      </c>
      <c r="Q5" s="81">
        <f>O5*1000/'Indicator Data'!BC8</f>
        <v>2.2812738152033162E-3</v>
      </c>
      <c r="R5" s="77">
        <f t="shared" si="8"/>
        <v>3.9</v>
      </c>
      <c r="S5" s="82">
        <f t="shared" si="9"/>
        <v>5.3</v>
      </c>
      <c r="T5" s="77">
        <f>IF('Indicator Data'!AB8="No data","x",ROUND(IF('Indicator Data'!AB8&gt;T$195,10,IF('Indicator Data'!AB8&lt;T$194,0,10-(T$195-'Indicator Data'!AB8)/(T$195-T$194)*10)),1))</f>
        <v>0.2</v>
      </c>
      <c r="U5" s="77">
        <f>IF('Indicator Data'!AA8="No data","x",ROUND(IF('Indicator Data'!AA8&gt;U$195,10,IF('Indicator Data'!AA8&lt;U$194,0,10-(U$195-'Indicator Data'!AA8)/(U$195-U$194)*10)),1))</f>
        <v>1.3</v>
      </c>
      <c r="V5" s="77">
        <f>IF('Indicator Data'!AE8="No data","x",ROUND(IF('Indicator Data'!AE8&gt;V$195,10,IF('Indicator Data'!AE8&lt;V$194,0,10-(V$195-'Indicator Data'!AE8)/(V$195-V$194)*10)),1))</f>
        <v>0</v>
      </c>
      <c r="W5" s="78">
        <f t="shared" si="0"/>
        <v>0.5</v>
      </c>
      <c r="X5" s="77">
        <f>IF('Indicator Data'!W8="No data","x",ROUND(IF('Indicator Data'!W8&gt;X$195,10,IF('Indicator Data'!W8&lt;X$194,0,10-(X$195-'Indicator Data'!W8)/(X$195-X$194)*10)),1))</f>
        <v>1.9</v>
      </c>
      <c r="Y5" s="77">
        <f>IF('Indicator Data'!X8="No data","x",ROUND(IF('Indicator Data'!X8&gt;Y$195,10,IF('Indicator Data'!X8&lt;Y$194,0,10-(Y$195-'Indicator Data'!X8)/(Y$195-Y$194)*10)),1))</f>
        <v>0.7</v>
      </c>
      <c r="Z5" s="78">
        <f t="shared" si="10"/>
        <v>1.3</v>
      </c>
      <c r="AA5" s="92">
        <f>('Indicator Data'!AJ8+'Indicator Data'!AI8*0.5+'Indicator Data'!AH8*0.25)/1000</f>
        <v>62.5</v>
      </c>
      <c r="AB5" s="83">
        <f>AA5*1000/'Indicator Data'!BC8</f>
        <v>1.5126526496446694E-3</v>
      </c>
      <c r="AC5" s="78">
        <f t="shared" si="11"/>
        <v>0.2</v>
      </c>
      <c r="AD5" s="77">
        <f>IF('Indicator Data'!AN8="No data","x",ROUND(IF('Indicator Data'!AN8&lt;$AD$194,10,IF('Indicator Data'!AN8&gt;$AD$195,0,($AD$195-'Indicator Data'!AN8)/($AD$195-$AD$194)*10)),1))</f>
        <v>0.9</v>
      </c>
      <c r="AE5" s="77">
        <f>IF('Indicator Data'!AO8="No data","x",ROUND(IF('Indicator Data'!AO8&gt;$AE$195,10,IF('Indicator Data'!AO8&lt;$AE$194,0,10-($AE$195-'Indicator Data'!AO8)/($AE$195-$AE$194)*10)),1))</f>
        <v>0</v>
      </c>
      <c r="AF5" s="84">
        <f>IF('Indicator Data'!AP8="No data","x",ROUND(IF('Indicator Data'!AP8&gt;$AF$195,10,IF('Indicator Data'!AP8&lt;$AF$194,0,10-($AF$195-'Indicator Data'!AP8)/($AF$195-$AF$194)*10)),1))</f>
        <v>4.5999999999999996</v>
      </c>
      <c r="AG5" s="84">
        <f>IF('Indicator Data'!AQ8="No data","x",ROUND(IF('Indicator Data'!AQ8&gt;$AG$195,10,IF('Indicator Data'!AQ8&lt;$AG$194,0,10-($AG$195-'Indicator Data'!AQ8)/($AG$195-$AG$194)*10)),1))</f>
        <v>2.8</v>
      </c>
      <c r="AH5" s="77">
        <f t="shared" si="12"/>
        <v>4.2</v>
      </c>
      <c r="AI5" s="78">
        <f t="shared" si="13"/>
        <v>1.7</v>
      </c>
      <c r="AJ5" s="85">
        <f t="shared" si="14"/>
        <v>0.9</v>
      </c>
      <c r="AK5" s="86">
        <f t="shared" si="1"/>
        <v>3.4</v>
      </c>
      <c r="AL5" s="85">
        <v>7.1</v>
      </c>
      <c r="AM5" s="85">
        <v>4.7</v>
      </c>
      <c r="AN5" s="86">
        <f t="shared" si="15"/>
        <v>5.9</v>
      </c>
    </row>
    <row r="6" spans="1:40" s="4" customFormat="1" x14ac:dyDescent="0.25">
      <c r="A6" s="131" t="s">
        <v>7</v>
      </c>
      <c r="B6" s="63" t="s">
        <v>6</v>
      </c>
      <c r="C6" s="77">
        <f>ROUND(IF('Indicator Data'!Q9="No data",IF((0.1233*LN('Indicator Data'!BB9)-0.4559)&gt;C$195,0,IF((0.1233*LN('Indicator Data'!BB9)-0.4559)&lt;C$194,10,(C$195-(0.1233*LN('Indicator Data'!BB9)-0.4559))/(C$195-C$194)*10)),IF('Indicator Data'!Q9&gt;C$195,0,IF('Indicator Data'!Q9&lt;C$194,10,(C$195-'Indicator Data'!Q9)/(C$195-C$194)*10))),1)</f>
        <v>6.4</v>
      </c>
      <c r="D6" s="77" t="str">
        <f>IF('Indicator Data'!R9="No data","x",ROUND((IF(LOG('Indicator Data'!R9*1000)&gt;D$195,10,IF(LOG('Indicator Data'!R9*1000)&lt;D$194,0,10-(D$195-LOG('Indicator Data'!R9*1000))/(D$195-D$194)*10))),1))</f>
        <v>x</v>
      </c>
      <c r="E6" s="78">
        <f t="shared" si="2"/>
        <v>6.4</v>
      </c>
      <c r="F6" s="77" t="str">
        <f>IF('Indicator Data'!AF9="No data","x",ROUND(IF('Indicator Data'!AF9&gt;F$195,10,IF('Indicator Data'!AF9&lt;F$194,0,10-(F$195-'Indicator Data'!AF9)/(F$195-F$194)*10)),1))</f>
        <v>x</v>
      </c>
      <c r="G6" s="77">
        <f>IF('Indicator Data'!AG9="No data","x",ROUND(IF('Indicator Data'!AG9&gt;G$195,10,IF('Indicator Data'!AG9&lt;G$194,0,10-(G$195-'Indicator Data'!AG9)/(G$195-G$194)*10)),1))</f>
        <v>4.4000000000000004</v>
      </c>
      <c r="H6" s="78">
        <f t="shared" si="3"/>
        <v>4.4000000000000004</v>
      </c>
      <c r="I6" s="79">
        <f>SUM(IF('Indicator Data'!S9=0,0,'Indicator Data'!S9/1000000),SUM('Indicator Data'!T9:U9))</f>
        <v>381.55517900000001</v>
      </c>
      <c r="J6" s="79">
        <f>I6/'Indicator Data'!BC9*1000000</f>
        <v>12.810660735735253</v>
      </c>
      <c r="K6" s="77">
        <f t="shared" si="4"/>
        <v>0.3</v>
      </c>
      <c r="L6" s="77">
        <f>IF('Indicator Data'!V9="No data","x",ROUND(IF('Indicator Data'!V9&gt;L$195,10,IF('Indicator Data'!V9&lt;L$194,0,10-(L$195-'Indicator Data'!V9)/(L$195-L$194)*10)),1))</f>
        <v>0.2</v>
      </c>
      <c r="M6" s="78">
        <f t="shared" si="5"/>
        <v>0.3</v>
      </c>
      <c r="N6" s="80">
        <f t="shared" si="6"/>
        <v>4.4000000000000004</v>
      </c>
      <c r="O6" s="92">
        <f>IF(AND('Indicator Data'!AK9="No data",'Indicator Data'!AL9="No data"),0,SUM('Indicator Data'!AK9:AM9)/1000)</f>
        <v>38.484000000000002</v>
      </c>
      <c r="P6" s="77">
        <f t="shared" si="7"/>
        <v>5.3</v>
      </c>
      <c r="Q6" s="81">
        <f>O6*1000/'Indicator Data'!BC9</f>
        <v>1.2920948132485849E-3</v>
      </c>
      <c r="R6" s="77">
        <f t="shared" si="8"/>
        <v>3.4</v>
      </c>
      <c r="S6" s="82">
        <f t="shared" si="9"/>
        <v>4.4000000000000004</v>
      </c>
      <c r="T6" s="77">
        <f>IF('Indicator Data'!AB9="No data","x",ROUND(IF('Indicator Data'!AB9&gt;T$195,10,IF('Indicator Data'!AB9&lt;T$194,0,10-(T$195-'Indicator Data'!AB9)/(T$195-T$194)*10)),1))</f>
        <v>3.8</v>
      </c>
      <c r="U6" s="77">
        <f>IF('Indicator Data'!AA9="No data","x",ROUND(IF('Indicator Data'!AA9&gt;U$195,10,IF('Indicator Data'!AA9&lt;U$194,0,10-(U$195-'Indicator Data'!AA9)/(U$195-U$194)*10)),1))</f>
        <v>6.7</v>
      </c>
      <c r="V6" s="77">
        <f>IF('Indicator Data'!AE9="No data","x",ROUND(IF('Indicator Data'!AE9&gt;V$195,10,IF('Indicator Data'!AE9&lt;V$194,0,10-(V$195-'Indicator Data'!AE9)/(V$195-V$194)*10)),1))</f>
        <v>8.4</v>
      </c>
      <c r="W6" s="78">
        <f t="shared" si="0"/>
        <v>6.3</v>
      </c>
      <c r="X6" s="77">
        <f>IF('Indicator Data'!W9="No data","x",ROUND(IF('Indicator Data'!W9&gt;X$195,10,IF('Indicator Data'!W9&lt;X$194,0,10-(X$195-'Indicator Data'!W9)/(X$195-X$194)*10)),1))</f>
        <v>6.3</v>
      </c>
      <c r="Y6" s="77">
        <f>IF('Indicator Data'!X9="No data","x",ROUND(IF('Indicator Data'!X9&gt;Y$195,10,IF('Indicator Data'!X9&lt;Y$194,0,10-(Y$195-'Indicator Data'!X9)/(Y$195-Y$194)*10)),1))</f>
        <v>4.2</v>
      </c>
      <c r="Z6" s="78">
        <f t="shared" si="10"/>
        <v>5.3</v>
      </c>
      <c r="AA6" s="92">
        <f>('Indicator Data'!AJ9+'Indicator Data'!AI9*0.5+'Indicator Data'!AH9*0.25)/1000</f>
        <v>730.59974999999997</v>
      </c>
      <c r="AB6" s="83">
        <f>AA6*1000/'Indicator Data'!BC9</f>
        <v>2.4529782442981835E-2</v>
      </c>
      <c r="AC6" s="78">
        <f t="shared" si="11"/>
        <v>2.5</v>
      </c>
      <c r="AD6" s="77">
        <f>IF('Indicator Data'!AN9="No data","x",ROUND(IF('Indicator Data'!AN9&lt;$AD$194,10,IF('Indicator Data'!AN9&gt;$AD$195,0,($AD$195-'Indicator Data'!AN9)/($AD$195-$AD$194)*10)),1))</f>
        <v>4</v>
      </c>
      <c r="AE6" s="77">
        <f>IF('Indicator Data'!AO9="No data","x",ROUND(IF('Indicator Data'!AO9&gt;$AE$195,10,IF('Indicator Data'!AO9&lt;$AE$194,0,10-($AE$195-'Indicator Data'!AO9)/($AE$195-$AE$194)*10)),1))</f>
        <v>3</v>
      </c>
      <c r="AF6" s="84">
        <f>IF('Indicator Data'!AP9="No data","x",ROUND(IF('Indicator Data'!AP9&gt;$AF$195,10,IF('Indicator Data'!AP9&lt;$AF$194,0,10-($AF$195-'Indicator Data'!AP9)/($AF$195-$AF$194)*10)),1))</f>
        <v>6.9</v>
      </c>
      <c r="AG6" s="84">
        <f>IF('Indicator Data'!AQ9="No data","x",ROUND(IF('Indicator Data'!AQ9&gt;$AG$195,10,IF('Indicator Data'!AQ9&lt;$AG$194,0,10-($AG$195-'Indicator Data'!AQ9)/($AG$195-$AG$194)*10)),1))</f>
        <v>6.9</v>
      </c>
      <c r="AH6" s="77">
        <f t="shared" si="12"/>
        <v>6.9</v>
      </c>
      <c r="AI6" s="78">
        <f t="shared" si="13"/>
        <v>4.5999999999999996</v>
      </c>
      <c r="AJ6" s="85">
        <f t="shared" si="14"/>
        <v>4.8</v>
      </c>
      <c r="AK6" s="86">
        <f t="shared" si="1"/>
        <v>4.5999999999999996</v>
      </c>
      <c r="AL6" s="85">
        <v>4.4000000000000004</v>
      </c>
      <c r="AM6" s="85">
        <v>7.2</v>
      </c>
      <c r="AN6" s="86">
        <f t="shared" si="15"/>
        <v>5.8</v>
      </c>
    </row>
    <row r="7" spans="1:40" s="4" customFormat="1" x14ac:dyDescent="0.25">
      <c r="A7" s="131" t="s">
        <v>9</v>
      </c>
      <c r="B7" s="63" t="s">
        <v>8</v>
      </c>
      <c r="C7" s="77">
        <f>ROUND(IF('Indicator Data'!Q10="No data",IF((0.1233*LN('Indicator Data'!BB10)-0.4559)&gt;C$195,0,IF((0.1233*LN('Indicator Data'!BB10)-0.4559)&lt;C$194,10,(C$195-(0.1233*LN('Indicator Data'!BB10)-0.4559))/(C$195-C$194)*10)),IF('Indicator Data'!Q10&gt;C$195,0,IF('Indicator Data'!Q10&lt;C$194,10,(C$195-'Indicator Data'!Q10)/(C$195-C$194)*10))),1)</f>
        <v>2.5</v>
      </c>
      <c r="D7" s="77" t="str">
        <f>IF('Indicator Data'!R10="No data","x",ROUND((IF(LOG('Indicator Data'!R10*1000)&gt;D$195,10,IF(LOG('Indicator Data'!R10*1000)&lt;D$194,0,10-(D$195-LOG('Indicator Data'!R10*1000))/(D$195-D$194)*10))),1))</f>
        <v>x</v>
      </c>
      <c r="E7" s="78">
        <f t="shared" si="2"/>
        <v>2.5</v>
      </c>
      <c r="F7" s="77" t="str">
        <f>IF('Indicator Data'!AF10="No data","x",ROUND(IF('Indicator Data'!AF10&gt;F$195,10,IF('Indicator Data'!AF10&lt;F$194,0,10-(F$195-'Indicator Data'!AF10)/(F$195-F$194)*10)),1))</f>
        <v>x</v>
      </c>
      <c r="G7" s="77">
        <f>IF('Indicator Data'!AG10="No data","x",ROUND(IF('Indicator Data'!AG10&gt;G$195,10,IF('Indicator Data'!AG10&lt;G$194,0,10-(G$195-'Indicator Data'!AG10)/(G$195-G$194)*10)),1))</f>
        <v>5.8</v>
      </c>
      <c r="H7" s="78">
        <f t="shared" si="3"/>
        <v>5.8</v>
      </c>
      <c r="I7" s="79">
        <f>SUM(IF('Indicator Data'!S10=0,0,'Indicator Data'!S10/1000000),SUM('Indicator Data'!T10:U10))</f>
        <v>12.987836999999999</v>
      </c>
      <c r="J7" s="79">
        <f>I7/'Indicator Data'!BC10*1000000</f>
        <v>127.31675685213504</v>
      </c>
      <c r="K7" s="77">
        <f t="shared" si="4"/>
        <v>2.5</v>
      </c>
      <c r="L7" s="77">
        <f>IF('Indicator Data'!V10="No data","x",ROUND(IF('Indicator Data'!V10&gt;L$195,10,IF('Indicator Data'!V10&lt;L$194,0,10-(L$195-'Indicator Data'!V10)/(L$195-L$194)*10)),1))</f>
        <v>0</v>
      </c>
      <c r="M7" s="78">
        <f t="shared" si="5"/>
        <v>1.3</v>
      </c>
      <c r="N7" s="80">
        <f t="shared" si="6"/>
        <v>3</v>
      </c>
      <c r="O7" s="92">
        <f>IF(AND('Indicator Data'!AK10="No data",'Indicator Data'!AL10="No data"),0,SUM('Indicator Data'!AK10:AM10)/1000)</f>
        <v>1E-3</v>
      </c>
      <c r="P7" s="77">
        <f t="shared" si="7"/>
        <v>0</v>
      </c>
      <c r="Q7" s="81">
        <f>O7*1000/'Indicator Data'!BC10</f>
        <v>9.8027683017684195E-6</v>
      </c>
      <c r="R7" s="77">
        <f t="shared" si="8"/>
        <v>0</v>
      </c>
      <c r="S7" s="82">
        <f t="shared" si="9"/>
        <v>0</v>
      </c>
      <c r="T7" s="77" t="str">
        <f>IF('Indicator Data'!AB10="No data","x",ROUND(IF('Indicator Data'!AB10&gt;T$195,10,IF('Indicator Data'!AB10&lt;T$194,0,10-(T$195-'Indicator Data'!AB10)/(T$195-T$194)*10)),1))</f>
        <v>x</v>
      </c>
      <c r="U7" s="77">
        <f>IF('Indicator Data'!AA10="No data","x",ROUND(IF('Indicator Data'!AA10&gt;U$195,10,IF('Indicator Data'!AA10&lt;U$194,0,10-(U$195-'Indicator Data'!AA10)/(U$195-U$194)*10)),1))</f>
        <v>0.1</v>
      </c>
      <c r="V7" s="77" t="str">
        <f>IF('Indicator Data'!AE10="No data","x",ROUND(IF('Indicator Data'!AE10&gt;V$195,10,IF('Indicator Data'!AE10&lt;V$194,0,10-(V$195-'Indicator Data'!AE10)/(V$195-V$194)*10)),1))</f>
        <v>x</v>
      </c>
      <c r="W7" s="78">
        <f t="shared" si="0"/>
        <v>0.1</v>
      </c>
      <c r="X7" s="77">
        <f>IF('Indicator Data'!W10="No data","x",ROUND(IF('Indicator Data'!W10&gt;X$195,10,IF('Indicator Data'!W10&lt;X$194,0,10-(X$195-'Indicator Data'!W10)/(X$195-X$194)*10)),1))</f>
        <v>0.7</v>
      </c>
      <c r="Y7" s="77" t="str">
        <f>IF('Indicator Data'!X10="No data","x",ROUND(IF('Indicator Data'!X10&gt;Y$195,10,IF('Indicator Data'!X10&lt;Y$194,0,10-(Y$195-'Indicator Data'!X10)/(Y$195-Y$194)*10)),1))</f>
        <v>x</v>
      </c>
      <c r="Z7" s="78">
        <f t="shared" si="10"/>
        <v>0.7</v>
      </c>
      <c r="AA7" s="92">
        <f>('Indicator Data'!AJ10+'Indicator Data'!AI10*0.5+'Indicator Data'!AH10*0.25)/1000</f>
        <v>0.7</v>
      </c>
      <c r="AB7" s="83">
        <f>AA7*1000/'Indicator Data'!BC10</f>
        <v>6.8619378112378939E-3</v>
      </c>
      <c r="AC7" s="78">
        <f t="shared" si="11"/>
        <v>0.7</v>
      </c>
      <c r="AD7" s="77">
        <f>IF('Indicator Data'!AN10="No data","x",ROUND(IF('Indicator Data'!AN10&lt;$AD$194,10,IF('Indicator Data'!AN10&gt;$AD$195,0,($AD$195-'Indicator Data'!AN10)/($AD$195-$AD$194)*10)),1))</f>
        <v>7.1</v>
      </c>
      <c r="AE7" s="77">
        <f>IF('Indicator Data'!AO10="No data","x",ROUND(IF('Indicator Data'!AO10&gt;$AE$195,10,IF('Indicator Data'!AO10&lt;$AE$194,0,10-($AE$195-'Indicator Data'!AO10)/($AE$195-$AE$194)*10)),1))</f>
        <v>7.2</v>
      </c>
      <c r="AF7" s="84">
        <f>IF('Indicator Data'!AP10="No data","x",ROUND(IF('Indicator Data'!AP10&gt;$AF$195,10,IF('Indicator Data'!AP10&lt;$AF$194,0,10-($AF$195-'Indicator Data'!AP10)/($AF$195-$AF$194)*10)),1))</f>
        <v>1.8</v>
      </c>
      <c r="AG7" s="84" t="str">
        <f>IF('Indicator Data'!AQ10="No data","x",ROUND(IF('Indicator Data'!AQ10&gt;$AG$195,10,IF('Indicator Data'!AQ10&lt;$AG$194,0,10-($AG$195-'Indicator Data'!AQ10)/($AG$195-$AG$194)*10)),1))</f>
        <v>x</v>
      </c>
      <c r="AH7" s="77">
        <f t="shared" si="12"/>
        <v>1.8</v>
      </c>
      <c r="AI7" s="78">
        <f t="shared" si="13"/>
        <v>5.4</v>
      </c>
      <c r="AJ7" s="85">
        <f t="shared" si="14"/>
        <v>2</v>
      </c>
      <c r="AK7" s="86">
        <f t="shared" si="1"/>
        <v>1</v>
      </c>
      <c r="AL7" s="85">
        <v>5.8</v>
      </c>
      <c r="AM7" s="85">
        <v>1.1000000000000001</v>
      </c>
      <c r="AN7" s="86">
        <f t="shared" si="15"/>
        <v>3.5</v>
      </c>
    </row>
    <row r="8" spans="1:40" s="4" customFormat="1" x14ac:dyDescent="0.25">
      <c r="A8" s="131" t="s">
        <v>11</v>
      </c>
      <c r="B8" s="63" t="s">
        <v>10</v>
      </c>
      <c r="C8" s="77">
        <f>ROUND(IF('Indicator Data'!Q11="No data",IF((0.1233*LN('Indicator Data'!BB11)-0.4559)&gt;C$195,0,IF((0.1233*LN('Indicator Data'!BB11)-0.4559)&lt;C$194,10,(C$195-(0.1233*LN('Indicator Data'!BB11)-0.4559))/(C$195-C$194)*10)),IF('Indicator Data'!Q11&gt;C$195,0,IF('Indicator Data'!Q11&lt;C$194,10,(C$195-'Indicator Data'!Q11)/(C$195-C$194)*10))),1)</f>
        <v>1.9</v>
      </c>
      <c r="D8" s="77">
        <f>IF('Indicator Data'!R11="No data","x",ROUND((IF(LOG('Indicator Data'!R11*1000)&gt;D$195,10,IF(LOG('Indicator Data'!R11*1000)&lt;D$194,0,10-(D$195-LOG('Indicator Data'!R11*1000))/(D$195-D$194)*10))),1))</f>
        <v>4.3</v>
      </c>
      <c r="E8" s="78">
        <f t="shared" si="2"/>
        <v>3.2</v>
      </c>
      <c r="F8" s="77">
        <f>IF('Indicator Data'!AF11="No data","x",ROUND(IF('Indicator Data'!AF11&gt;F$195,10,IF('Indicator Data'!AF11&lt;F$194,0,10-(F$195-'Indicator Data'!AF11)/(F$195-F$194)*10)),1))</f>
        <v>4.8</v>
      </c>
      <c r="G8" s="77">
        <f>IF('Indicator Data'!AG11="No data","x",ROUND(IF('Indicator Data'!AG11&gt;G$195,10,IF('Indicator Data'!AG11&lt;G$194,0,10-(G$195-'Indicator Data'!AG11)/(G$195-G$194)*10)),1))</f>
        <v>4.4000000000000004</v>
      </c>
      <c r="H8" s="78">
        <f t="shared" si="3"/>
        <v>4.5999999999999996</v>
      </c>
      <c r="I8" s="79">
        <f>SUM(IF('Indicator Data'!S11=0,0,'Indicator Data'!S11/1000000),SUM('Indicator Data'!T11:U11))</f>
        <v>-30.015532</v>
      </c>
      <c r="J8" s="79">
        <f>I8/'Indicator Data'!BC11*1000000</f>
        <v>-0.67799473425516998</v>
      </c>
      <c r="K8" s="77">
        <f t="shared" si="4"/>
        <v>0</v>
      </c>
      <c r="L8" s="77">
        <f>IF('Indicator Data'!V11="No data","x",ROUND(IF('Indicator Data'!V11&gt;L$195,10,IF('Indicator Data'!V11&lt;L$194,0,10-(L$195-'Indicator Data'!V11)/(L$195-L$194)*10)),1))</f>
        <v>0</v>
      </c>
      <c r="M8" s="78">
        <f t="shared" si="5"/>
        <v>0</v>
      </c>
      <c r="N8" s="80">
        <f t="shared" si="6"/>
        <v>2.8</v>
      </c>
      <c r="O8" s="92">
        <f>IF(AND('Indicator Data'!AK11="No data",'Indicator Data'!AL11="No data"),0,SUM('Indicator Data'!AK11:AM11)/1000)</f>
        <v>3.36</v>
      </c>
      <c r="P8" s="77">
        <f t="shared" si="7"/>
        <v>1.8</v>
      </c>
      <c r="Q8" s="81">
        <f>O8*1000/'Indicator Data'!BC11</f>
        <v>7.5896116287306559E-5</v>
      </c>
      <c r="R8" s="77">
        <f t="shared" si="8"/>
        <v>1.7</v>
      </c>
      <c r="S8" s="82">
        <f t="shared" si="9"/>
        <v>1.8</v>
      </c>
      <c r="T8" s="77">
        <f>IF('Indicator Data'!AB11="No data","x",ROUND(IF('Indicator Data'!AB11&gt;T$195,10,IF('Indicator Data'!AB11&lt;T$194,0,10-(T$195-'Indicator Data'!AB11)/(T$195-T$194)*10)),1))</f>
        <v>0.8</v>
      </c>
      <c r="U8" s="77">
        <f>IF('Indicator Data'!AA11="No data","x",ROUND(IF('Indicator Data'!AA11&gt;U$195,10,IF('Indicator Data'!AA11&lt;U$194,0,10-(U$195-'Indicator Data'!AA11)/(U$195-U$194)*10)),1))</f>
        <v>0.4</v>
      </c>
      <c r="V8" s="77" t="str">
        <f>IF('Indicator Data'!AE11="No data","x",ROUND(IF('Indicator Data'!AE11&gt;V$195,10,IF('Indicator Data'!AE11&lt;V$194,0,10-(V$195-'Indicator Data'!AE11)/(V$195-V$194)*10)),1))</f>
        <v>x</v>
      </c>
      <c r="W8" s="78">
        <f t="shared" si="0"/>
        <v>0.6</v>
      </c>
      <c r="X8" s="77">
        <f>IF('Indicator Data'!W11="No data","x",ROUND(IF('Indicator Data'!W11&gt;X$195,10,IF('Indicator Data'!W11&lt;X$194,0,10-(X$195-'Indicator Data'!W11)/(X$195-X$194)*10)),1))</f>
        <v>0.9</v>
      </c>
      <c r="Y8" s="77" t="str">
        <f>IF('Indicator Data'!X11="No data","x",ROUND(IF('Indicator Data'!X11&gt;Y$195,10,IF('Indicator Data'!X11&lt;Y$194,0,10-(Y$195-'Indicator Data'!X11)/(Y$195-Y$194)*10)),1))</f>
        <v>x</v>
      </c>
      <c r="Z8" s="78">
        <f t="shared" si="10"/>
        <v>0.9</v>
      </c>
      <c r="AA8" s="92">
        <f>('Indicator Data'!AJ11+'Indicator Data'!AI11*0.5+'Indicator Data'!AH11*0.25)/1000</f>
        <v>110.66374999999999</v>
      </c>
      <c r="AB8" s="83">
        <f>AA8*1000/'Indicator Data'!BC11</f>
        <v>2.4996871544016135E-3</v>
      </c>
      <c r="AC8" s="78">
        <f t="shared" si="11"/>
        <v>0.2</v>
      </c>
      <c r="AD8" s="77">
        <f>IF('Indicator Data'!AN11="No data","x",ROUND(IF('Indicator Data'!AN11&lt;$AD$194,10,IF('Indicator Data'!AN11&gt;$AD$195,0,($AD$195-'Indicator Data'!AN11)/($AD$195-$AD$194)*10)),1))</f>
        <v>2.1</v>
      </c>
      <c r="AE8" s="77">
        <f>IF('Indicator Data'!AO11="No data","x",ROUND(IF('Indicator Data'!AO11&gt;$AE$195,10,IF('Indicator Data'!AO11&lt;$AE$194,0,10-($AE$195-'Indicator Data'!AO11)/($AE$195-$AE$194)*10)),1))</f>
        <v>0</v>
      </c>
      <c r="AF8" s="84" t="str">
        <f>IF('Indicator Data'!AP11="No data","x",ROUND(IF('Indicator Data'!AP11&gt;$AF$195,10,IF('Indicator Data'!AP11&lt;$AF$194,0,10-($AF$195-'Indicator Data'!AP11)/($AF$195-$AF$194)*10)),1))</f>
        <v>x</v>
      </c>
      <c r="AG8" s="84" t="str">
        <f>IF('Indicator Data'!AQ11="No data","x",ROUND(IF('Indicator Data'!AQ11&gt;$AG$195,10,IF('Indicator Data'!AQ11&lt;$AG$194,0,10-($AG$195-'Indicator Data'!AQ11)/($AG$195-$AG$194)*10)),1))</f>
        <v>x</v>
      </c>
      <c r="AH8" s="77" t="str">
        <f t="shared" si="12"/>
        <v>x</v>
      </c>
      <c r="AI8" s="78">
        <f t="shared" si="13"/>
        <v>1.1000000000000001</v>
      </c>
      <c r="AJ8" s="85">
        <f t="shared" si="14"/>
        <v>0.7</v>
      </c>
      <c r="AK8" s="86">
        <f t="shared" si="1"/>
        <v>1.3</v>
      </c>
      <c r="AL8" s="85">
        <v>7.5</v>
      </c>
      <c r="AM8" s="85">
        <v>3.6</v>
      </c>
      <c r="AN8" s="86">
        <f t="shared" si="15"/>
        <v>5.6</v>
      </c>
    </row>
    <row r="9" spans="1:40" s="4" customFormat="1" x14ac:dyDescent="0.25">
      <c r="A9" s="131" t="s">
        <v>13</v>
      </c>
      <c r="B9" s="63" t="s">
        <v>12</v>
      </c>
      <c r="C9" s="77">
        <f>ROUND(IF('Indicator Data'!Q12="No data",IF((0.1233*LN('Indicator Data'!BB12)-0.4559)&gt;C$195,0,IF((0.1233*LN('Indicator Data'!BB12)-0.4559)&lt;C$194,10,(C$195-(0.1233*LN('Indicator Data'!BB12)-0.4559))/(C$195-C$194)*10)),IF('Indicator Data'!Q12&gt;C$195,0,IF('Indicator Data'!Q12&lt;C$194,10,(C$195-'Indicator Data'!Q12)/(C$195-C$194)*10))),1)</f>
        <v>3.2</v>
      </c>
      <c r="D9" s="77">
        <f>IF('Indicator Data'!R12="No data","x",ROUND((IF(LOG('Indicator Data'!R12*1000)&gt;D$195,10,IF(LOG('Indicator Data'!R12*1000)&lt;D$194,0,10-(D$195-LOG('Indicator Data'!R12*1000))/(D$195-D$194)*10))),1))</f>
        <v>1.3</v>
      </c>
      <c r="E9" s="78">
        <f t="shared" si="2"/>
        <v>2.2999999999999998</v>
      </c>
      <c r="F9" s="77">
        <f>IF('Indicator Data'!AF12="No data","x",ROUND(IF('Indicator Data'!AF12&gt;F$195,10,IF('Indicator Data'!AF12&lt;F$194,0,10-(F$195-'Indicator Data'!AF12)/(F$195-F$194)*10)),1))</f>
        <v>3.9</v>
      </c>
      <c r="G9" s="77">
        <f>IF('Indicator Data'!AG12="No data","x",ROUND(IF('Indicator Data'!AG12&gt;G$195,10,IF('Indicator Data'!AG12&lt;G$194,0,10-(G$195-'Indicator Data'!AG12)/(G$195-G$194)*10)),1))</f>
        <v>1.9</v>
      </c>
      <c r="H9" s="78">
        <f t="shared" si="3"/>
        <v>2.9</v>
      </c>
      <c r="I9" s="79">
        <f>SUM(IF('Indicator Data'!S12=0,0,'Indicator Data'!S12/1000000),SUM('Indicator Data'!T12:U12))</f>
        <v>213.54008099999999</v>
      </c>
      <c r="J9" s="79">
        <f>I9/'Indicator Data'!BC12*1000000</f>
        <v>72.86938217679878</v>
      </c>
      <c r="K9" s="77">
        <f t="shared" si="4"/>
        <v>1.5</v>
      </c>
      <c r="L9" s="77">
        <f>IF('Indicator Data'!V12="No data","x",ROUND(IF('Indicator Data'!V12&gt;L$195,10,IF('Indicator Data'!V12&lt;L$194,0,10-(L$195-'Indicator Data'!V12)/(L$195-L$194)*10)),1))</f>
        <v>2</v>
      </c>
      <c r="M9" s="78">
        <f t="shared" si="5"/>
        <v>1.8</v>
      </c>
      <c r="N9" s="80">
        <f t="shared" si="6"/>
        <v>2.2999999999999998</v>
      </c>
      <c r="O9" s="92">
        <f>IF(AND('Indicator Data'!AK12="No data",'Indicator Data'!AL12="No data"),0,SUM('Indicator Data'!AK12:AM12)/1000)</f>
        <v>17.972000000000001</v>
      </c>
      <c r="P9" s="77">
        <f t="shared" si="7"/>
        <v>4.2</v>
      </c>
      <c r="Q9" s="81">
        <f>O9*1000/'Indicator Data'!BC12</f>
        <v>6.1328464911532361E-3</v>
      </c>
      <c r="R9" s="77">
        <f t="shared" si="8"/>
        <v>5</v>
      </c>
      <c r="S9" s="82">
        <f t="shared" si="9"/>
        <v>4.5999999999999996</v>
      </c>
      <c r="T9" s="77">
        <f>IF('Indicator Data'!AB12="No data","x",ROUND(IF('Indicator Data'!AB12&gt;T$195,10,IF('Indicator Data'!AB12&lt;T$194,0,10-(T$195-'Indicator Data'!AB12)/(T$195-T$194)*10)),1))</f>
        <v>0.4</v>
      </c>
      <c r="U9" s="77">
        <f>IF('Indicator Data'!AA12="No data","x",ROUND(IF('Indicator Data'!AA12&gt;U$195,10,IF('Indicator Data'!AA12&lt;U$194,0,10-(U$195-'Indicator Data'!AA12)/(U$195-U$194)*10)),1))</f>
        <v>0.8</v>
      </c>
      <c r="V9" s="77" t="str">
        <f>IF('Indicator Data'!AE12="No data","x",ROUND(IF('Indicator Data'!AE12&gt;V$195,10,IF('Indicator Data'!AE12&lt;V$194,0,10-(V$195-'Indicator Data'!AE12)/(V$195-V$194)*10)),1))</f>
        <v>x</v>
      </c>
      <c r="W9" s="78">
        <f t="shared" si="0"/>
        <v>0.6</v>
      </c>
      <c r="X9" s="77">
        <f>IF('Indicator Data'!W12="No data","x",ROUND(IF('Indicator Data'!W12&gt;X$195,10,IF('Indicator Data'!W12&lt;X$194,0,10-(X$195-'Indicator Data'!W12)/(X$195-X$194)*10)),1))</f>
        <v>1</v>
      </c>
      <c r="Y9" s="77">
        <f>IF('Indicator Data'!X12="No data","x",ROUND(IF('Indicator Data'!X12&gt;Y$195,10,IF('Indicator Data'!X12&lt;Y$194,0,10-(Y$195-'Indicator Data'!X12)/(Y$195-Y$194)*10)),1))</f>
        <v>0.6</v>
      </c>
      <c r="Z9" s="78">
        <f t="shared" si="10"/>
        <v>0.8</v>
      </c>
      <c r="AA9" s="92">
        <f>('Indicator Data'!AJ12+'Indicator Data'!AI12*0.5+'Indicator Data'!AH12*0.25)/1000</f>
        <v>0.1875</v>
      </c>
      <c r="AB9" s="83">
        <f>AA9*1000/'Indicator Data'!BC12</f>
        <v>6.3983347267484517E-5</v>
      </c>
      <c r="AC9" s="78">
        <f t="shared" si="11"/>
        <v>0</v>
      </c>
      <c r="AD9" s="77">
        <f>IF('Indicator Data'!AN12="No data","x",ROUND(IF('Indicator Data'!AN12&lt;$AD$194,10,IF('Indicator Data'!AN12&gt;$AD$195,0,($AD$195-'Indicator Data'!AN12)/($AD$195-$AD$194)*10)),1))</f>
        <v>3.9</v>
      </c>
      <c r="AE9" s="77">
        <f>IF('Indicator Data'!AO12="No data","x",ROUND(IF('Indicator Data'!AO12&gt;$AE$195,10,IF('Indicator Data'!AO12&lt;$AE$194,0,10-($AE$195-'Indicator Data'!AO12)/($AE$195-$AE$194)*10)),1))</f>
        <v>0</v>
      </c>
      <c r="AF9" s="84">
        <f>IF('Indicator Data'!AP12="No data","x",ROUND(IF('Indicator Data'!AP12&gt;$AF$195,10,IF('Indicator Data'!AP12&lt;$AF$194,0,10-($AF$195-'Indicator Data'!AP12)/($AF$195-$AF$194)*10)),1))</f>
        <v>8.6999999999999993</v>
      </c>
      <c r="AG9" s="84">
        <f>IF('Indicator Data'!AQ12="No data","x",ROUND(IF('Indicator Data'!AQ12&gt;$AG$195,10,IF('Indicator Data'!AQ12&lt;$AG$194,0,10-($AG$195-'Indicator Data'!AQ12)/($AG$195-$AG$194)*10)),1))</f>
        <v>6</v>
      </c>
      <c r="AH9" s="77">
        <f t="shared" si="12"/>
        <v>8.1999999999999993</v>
      </c>
      <c r="AI9" s="78">
        <f t="shared" si="13"/>
        <v>4</v>
      </c>
      <c r="AJ9" s="85">
        <f t="shared" si="14"/>
        <v>1.5</v>
      </c>
      <c r="AK9" s="86">
        <f t="shared" si="1"/>
        <v>3.2</v>
      </c>
      <c r="AL9" s="85">
        <v>5.6</v>
      </c>
      <c r="AM9" s="85">
        <v>2.5</v>
      </c>
      <c r="AN9" s="86">
        <f t="shared" si="15"/>
        <v>4.0999999999999996</v>
      </c>
    </row>
    <row r="10" spans="1:40" s="4" customFormat="1" x14ac:dyDescent="0.25">
      <c r="A10" s="131" t="s">
        <v>15</v>
      </c>
      <c r="B10" s="63" t="s">
        <v>14</v>
      </c>
      <c r="C10" s="77">
        <f>ROUND(IF('Indicator Data'!Q13="No data",IF((0.1233*LN('Indicator Data'!BB13)-0.4559)&gt;C$195,0,IF((0.1233*LN('Indicator Data'!BB13)-0.4559)&lt;C$194,10,(C$195-(0.1233*LN('Indicator Data'!BB13)-0.4559))/(C$195-C$194)*10)),IF('Indicator Data'!Q13&gt;C$195,0,IF('Indicator Data'!Q13&lt;C$194,10,(C$195-'Indicator Data'!Q13)/(C$195-C$194)*10))),1)</f>
        <v>0.2</v>
      </c>
      <c r="D10" s="77" t="str">
        <f>IF('Indicator Data'!R13="No data","x",ROUND((IF(LOG('Indicator Data'!R13*1000)&gt;D$195,10,IF(LOG('Indicator Data'!R13*1000)&lt;D$194,0,10-(D$195-LOG('Indicator Data'!R13*1000))/(D$195-D$194)*10))),1))</f>
        <v>x</v>
      </c>
      <c r="E10" s="78">
        <f t="shared" si="2"/>
        <v>0.2</v>
      </c>
      <c r="F10" s="77">
        <f>IF('Indicator Data'!AF13="No data","x",ROUND(IF('Indicator Data'!AF13&gt;F$195,10,IF('Indicator Data'!AF13&lt;F$194,0,10-(F$195-'Indicator Data'!AF13)/(F$195-F$194)*10)),1))</f>
        <v>1.6</v>
      </c>
      <c r="G10" s="77">
        <f>IF('Indicator Data'!AG13="No data","x",ROUND(IF('Indicator Data'!AG13&gt;G$195,10,IF('Indicator Data'!AG13&lt;G$194,0,10-(G$195-'Indicator Data'!AG13)/(G$195-G$194)*10)),1))</f>
        <v>2.5</v>
      </c>
      <c r="H10" s="78">
        <f t="shared" si="3"/>
        <v>2.1</v>
      </c>
      <c r="I10" s="79">
        <f>SUM(IF('Indicator Data'!S13=0,0,'Indicator Data'!S13/1000000),SUM('Indicator Data'!T13:U13))</f>
        <v>0</v>
      </c>
      <c r="J10" s="79">
        <f>I10/'Indicator Data'!BC13*1000000</f>
        <v>0</v>
      </c>
      <c r="K10" s="77">
        <f t="shared" si="4"/>
        <v>0</v>
      </c>
      <c r="L10" s="77" t="str">
        <f>IF('Indicator Data'!V13="No data","x",ROUND(IF('Indicator Data'!V13&gt;L$195,10,IF('Indicator Data'!V13&lt;L$194,0,10-(L$195-'Indicator Data'!V13)/(L$195-L$194)*10)),1))</f>
        <v>x</v>
      </c>
      <c r="M10" s="78">
        <f t="shared" si="5"/>
        <v>0</v>
      </c>
      <c r="N10" s="80">
        <f t="shared" si="6"/>
        <v>0.6</v>
      </c>
      <c r="O10" s="92">
        <f>IF(AND('Indicator Data'!AK13="No data",'Indicator Data'!AL13="No data"),0,SUM('Indicator Data'!AK13:AM13)/1000)</f>
        <v>48.481999999999999</v>
      </c>
      <c r="P10" s="77">
        <f t="shared" si="7"/>
        <v>5.6</v>
      </c>
      <c r="Q10" s="81">
        <f>O10*1000/'Indicator Data'!BC13</f>
        <v>1.9708985739706098E-3</v>
      </c>
      <c r="R10" s="77">
        <f t="shared" si="8"/>
        <v>3.8</v>
      </c>
      <c r="S10" s="82">
        <f t="shared" si="9"/>
        <v>4.7</v>
      </c>
      <c r="T10" s="77">
        <f>IF('Indicator Data'!AB13="No data","x",ROUND(IF('Indicator Data'!AB13&gt;T$195,10,IF('Indicator Data'!AB13&lt;T$194,0,10-(T$195-'Indicator Data'!AB13)/(T$195-T$194)*10)),1))</f>
        <v>0.2</v>
      </c>
      <c r="U10" s="77">
        <f>IF('Indicator Data'!AA13="No data","x",ROUND(IF('Indicator Data'!AA13&gt;U$195,10,IF('Indicator Data'!AA13&lt;U$194,0,10-(U$195-'Indicator Data'!AA13)/(U$195-U$194)*10)),1))</f>
        <v>0.1</v>
      </c>
      <c r="V10" s="77" t="str">
        <f>IF('Indicator Data'!AE13="No data","x",ROUND(IF('Indicator Data'!AE13&gt;V$195,10,IF('Indicator Data'!AE13&lt;V$194,0,10-(V$195-'Indicator Data'!AE13)/(V$195-V$194)*10)),1))</f>
        <v>x</v>
      </c>
      <c r="W10" s="78">
        <f t="shared" si="0"/>
        <v>0.2</v>
      </c>
      <c r="X10" s="77">
        <f>IF('Indicator Data'!W13="No data","x",ROUND(IF('Indicator Data'!W13&gt;X$195,10,IF('Indicator Data'!W13&lt;X$194,0,10-(X$195-'Indicator Data'!W13)/(X$195-X$194)*10)),1))</f>
        <v>0.3</v>
      </c>
      <c r="Y10" s="77">
        <f>IF('Indicator Data'!X13="No data","x",ROUND(IF('Indicator Data'!X13&gt;Y$195,10,IF('Indicator Data'!X13&lt;Y$194,0,10-(Y$195-'Indicator Data'!X13)/(Y$195-Y$194)*10)),1))</f>
        <v>0</v>
      </c>
      <c r="Z10" s="78">
        <f t="shared" si="10"/>
        <v>0.2</v>
      </c>
      <c r="AA10" s="92">
        <f>('Indicator Data'!AJ13+'Indicator Data'!AI13*0.5+'Indicator Data'!AH13*0.25)/1000</f>
        <v>26.880500000000001</v>
      </c>
      <c r="AB10" s="83">
        <f>AA10*1000/'Indicator Data'!BC13</f>
        <v>1.0927506934040876E-3</v>
      </c>
      <c r="AC10" s="78">
        <f t="shared" si="11"/>
        <v>0.1</v>
      </c>
      <c r="AD10" s="77">
        <f>IF('Indicator Data'!AN13="No data","x",ROUND(IF('Indicator Data'!AN13&lt;$AD$194,10,IF('Indicator Data'!AN13&gt;$AD$195,0,($AD$195-'Indicator Data'!AN13)/($AD$195-$AD$194)*10)),1))</f>
        <v>3.1</v>
      </c>
      <c r="AE10" s="77">
        <f>IF('Indicator Data'!AO13="No data","x",ROUND(IF('Indicator Data'!AO13&gt;$AE$195,10,IF('Indicator Data'!AO13&lt;$AE$194,0,10-($AE$195-'Indicator Data'!AO13)/($AE$195-$AE$194)*10)),1))</f>
        <v>0</v>
      </c>
      <c r="AF10" s="84">
        <f>IF('Indicator Data'!AP13="No data","x",ROUND(IF('Indicator Data'!AP13&gt;$AF$195,10,IF('Indicator Data'!AP13&lt;$AF$194,0,10-($AF$195-'Indicator Data'!AP13)/($AF$195-$AF$194)*10)),1))</f>
        <v>0.4</v>
      </c>
      <c r="AG10" s="84" t="str">
        <f>IF('Indicator Data'!AQ13="No data","x",ROUND(IF('Indicator Data'!AQ13&gt;$AG$195,10,IF('Indicator Data'!AQ13&lt;$AG$194,0,10-($AG$195-'Indicator Data'!AQ13)/($AG$195-$AG$194)*10)),1))</f>
        <v>x</v>
      </c>
      <c r="AH10" s="77">
        <f t="shared" si="12"/>
        <v>0.4</v>
      </c>
      <c r="AI10" s="78">
        <f t="shared" si="13"/>
        <v>1.2</v>
      </c>
      <c r="AJ10" s="85">
        <f t="shared" si="14"/>
        <v>0.4</v>
      </c>
      <c r="AK10" s="86">
        <f t="shared" si="1"/>
        <v>2.8</v>
      </c>
      <c r="AL10" s="85">
        <v>7.3</v>
      </c>
      <c r="AM10" s="85">
        <v>4.3</v>
      </c>
      <c r="AN10" s="86">
        <f t="shared" si="15"/>
        <v>5.8</v>
      </c>
    </row>
    <row r="11" spans="1:40" s="4" customFormat="1" x14ac:dyDescent="0.25">
      <c r="A11" s="131" t="s">
        <v>17</v>
      </c>
      <c r="B11" s="63" t="s">
        <v>16</v>
      </c>
      <c r="C11" s="77">
        <f>ROUND(IF('Indicator Data'!Q14="No data",IF((0.1233*LN('Indicator Data'!BB14)-0.4559)&gt;C$195,0,IF((0.1233*LN('Indicator Data'!BB14)-0.4559)&lt;C$194,10,(C$195-(0.1233*LN('Indicator Data'!BB14)-0.4559))/(C$195-C$194)*10)),IF('Indicator Data'!Q14&gt;C$195,0,IF('Indicator Data'!Q14&lt;C$194,10,(C$195-'Indicator Data'!Q14)/(C$195-C$194)*10))),1)</f>
        <v>0.9</v>
      </c>
      <c r="D11" s="77" t="str">
        <f>IF('Indicator Data'!R14="No data","x",ROUND((IF(LOG('Indicator Data'!R14*1000)&gt;D$195,10,IF(LOG('Indicator Data'!R14*1000)&lt;D$194,0,10-(D$195-LOG('Indicator Data'!R14*1000))/(D$195-D$194)*10))),1))</f>
        <v>x</v>
      </c>
      <c r="E11" s="78">
        <f t="shared" si="2"/>
        <v>0.9</v>
      </c>
      <c r="F11" s="77">
        <f>IF('Indicator Data'!AF14="No data","x",ROUND(IF('Indicator Data'!AF14&gt;F$195,10,IF('Indicator Data'!AF14&lt;F$194,0,10-(F$195-'Indicator Data'!AF14)/(F$195-F$194)*10)),1))</f>
        <v>1</v>
      </c>
      <c r="G11" s="77">
        <f>IF('Indicator Data'!AG14="No data","x",ROUND(IF('Indicator Data'!AG14&gt;G$195,10,IF('Indicator Data'!AG14&lt;G$194,0,10-(G$195-'Indicator Data'!AG14)/(G$195-G$194)*10)),1))</f>
        <v>1.4</v>
      </c>
      <c r="H11" s="78">
        <f t="shared" si="3"/>
        <v>1.2</v>
      </c>
      <c r="I11" s="79">
        <f>SUM(IF('Indicator Data'!S14=0,0,'Indicator Data'!S14/1000000),SUM('Indicator Data'!T14:U14))</f>
        <v>0</v>
      </c>
      <c r="J11" s="79">
        <f>I11/'Indicator Data'!BC14*1000000</f>
        <v>0</v>
      </c>
      <c r="K11" s="77">
        <f t="shared" si="4"/>
        <v>0</v>
      </c>
      <c r="L11" s="77" t="str">
        <f>IF('Indicator Data'!V14="No data","x",ROUND(IF('Indicator Data'!V14&gt;L$195,10,IF('Indicator Data'!V14&lt;L$194,0,10-(L$195-'Indicator Data'!V14)/(L$195-L$194)*10)),1))</f>
        <v>x</v>
      </c>
      <c r="M11" s="78">
        <f t="shared" si="5"/>
        <v>0</v>
      </c>
      <c r="N11" s="80">
        <f t="shared" si="6"/>
        <v>0.8</v>
      </c>
      <c r="O11" s="92">
        <f>IF(AND('Indicator Data'!AK14="No data",'Indicator Data'!AL14="No data"),0,SUM('Indicator Data'!AK14:AM14)/1000)</f>
        <v>115.26300000000001</v>
      </c>
      <c r="P11" s="77">
        <f t="shared" si="7"/>
        <v>6.9</v>
      </c>
      <c r="Q11" s="81">
        <f>O11*1000/'Indicator Data'!BC14</f>
        <v>1.3084371224123112E-2</v>
      </c>
      <c r="R11" s="77">
        <f t="shared" si="8"/>
        <v>6</v>
      </c>
      <c r="S11" s="82">
        <f t="shared" si="9"/>
        <v>6.5</v>
      </c>
      <c r="T11" s="77" t="str">
        <f>IF('Indicator Data'!AB14="No data","x",ROUND(IF('Indicator Data'!AB14&gt;T$195,10,IF('Indicator Data'!AB14&lt;T$194,0,10-(T$195-'Indicator Data'!AB14)/(T$195-T$194)*10)),1))</f>
        <v>x</v>
      </c>
      <c r="U11" s="77">
        <f>IF('Indicator Data'!AA14="No data","x",ROUND(IF('Indicator Data'!AA14&gt;U$195,10,IF('Indicator Data'!AA14&lt;U$194,0,10-(U$195-'Indicator Data'!AA14)/(U$195-U$194)*10)),1))</f>
        <v>0.1</v>
      </c>
      <c r="V11" s="77" t="str">
        <f>IF('Indicator Data'!AE14="No data","x",ROUND(IF('Indicator Data'!AE14&gt;V$195,10,IF('Indicator Data'!AE14&lt;V$194,0,10-(V$195-'Indicator Data'!AE14)/(V$195-V$194)*10)),1))</f>
        <v>x</v>
      </c>
      <c r="W11" s="78">
        <f t="shared" si="0"/>
        <v>0.1</v>
      </c>
      <c r="X11" s="77">
        <f>IF('Indicator Data'!W14="No data","x",ROUND(IF('Indicator Data'!W14&gt;X$195,10,IF('Indicator Data'!W14&lt;X$194,0,10-(X$195-'Indicator Data'!W14)/(X$195-X$194)*10)),1))</f>
        <v>0.3</v>
      </c>
      <c r="Y11" s="77" t="str">
        <f>IF('Indicator Data'!X14="No data","x",ROUND(IF('Indicator Data'!X14&gt;Y$195,10,IF('Indicator Data'!X14&lt;Y$194,0,10-(Y$195-'Indicator Data'!X14)/(Y$195-Y$194)*10)),1))</f>
        <v>x</v>
      </c>
      <c r="Z11" s="78">
        <f t="shared" si="10"/>
        <v>0.3</v>
      </c>
      <c r="AA11" s="92">
        <f>('Indicator Data'!AJ14+'Indicator Data'!AI14*0.5+'Indicator Data'!AH14*0.25)/1000</f>
        <v>0.16500000000000001</v>
      </c>
      <c r="AB11" s="83">
        <f>AA11*1000/'Indicator Data'!BC14</f>
        <v>1.873039268438539E-5</v>
      </c>
      <c r="AC11" s="78">
        <f t="shared" si="11"/>
        <v>0</v>
      </c>
      <c r="AD11" s="77">
        <f>IF('Indicator Data'!AN14="No data","x",ROUND(IF('Indicator Data'!AN14&lt;$AD$194,10,IF('Indicator Data'!AN14&gt;$AD$195,0,($AD$195-'Indicator Data'!AN14)/($AD$195-$AD$194)*10)),1))</f>
        <v>0</v>
      </c>
      <c r="AE11" s="77">
        <f>IF('Indicator Data'!AO14="No data","x",ROUND(IF('Indicator Data'!AO14&gt;$AE$195,10,IF('Indicator Data'!AO14&lt;$AE$194,0,10-($AE$195-'Indicator Data'!AO14)/($AE$195-$AE$194)*10)),1))</f>
        <v>0</v>
      </c>
      <c r="AF11" s="84">
        <f>IF('Indicator Data'!AP14="No data","x",ROUND(IF('Indicator Data'!AP14&gt;$AF$195,10,IF('Indicator Data'!AP14&lt;$AF$194,0,10-($AF$195-'Indicator Data'!AP14)/($AF$195-$AF$194)*10)),1))</f>
        <v>0.5</v>
      </c>
      <c r="AG11" s="84">
        <f>IF('Indicator Data'!AQ14="No data","x",ROUND(IF('Indicator Data'!AQ14&gt;$AG$195,10,IF('Indicator Data'!AQ14&lt;$AG$194,0,10-($AG$195-'Indicator Data'!AQ14)/($AG$195-$AG$194)*10)),1))</f>
        <v>3</v>
      </c>
      <c r="AH11" s="77">
        <f t="shared" si="12"/>
        <v>1</v>
      </c>
      <c r="AI11" s="78">
        <f t="shared" si="13"/>
        <v>0.3</v>
      </c>
      <c r="AJ11" s="85">
        <f t="shared" si="14"/>
        <v>0.2</v>
      </c>
      <c r="AK11" s="86">
        <f t="shared" si="1"/>
        <v>4</v>
      </c>
      <c r="AL11" s="85">
        <v>4.7</v>
      </c>
      <c r="AM11" s="85">
        <v>3.5</v>
      </c>
      <c r="AN11" s="86">
        <f t="shared" si="15"/>
        <v>4.0999999999999996</v>
      </c>
    </row>
    <row r="12" spans="1:40" s="4" customFormat="1" x14ac:dyDescent="0.25">
      <c r="A12" s="131" t="s">
        <v>19</v>
      </c>
      <c r="B12" s="63" t="s">
        <v>18</v>
      </c>
      <c r="C12" s="77">
        <f>ROUND(IF('Indicator Data'!Q15="No data",IF((0.1233*LN('Indicator Data'!BB15)-0.4559)&gt;C$195,0,IF((0.1233*LN('Indicator Data'!BB15)-0.4559)&lt;C$194,10,(C$195-(0.1233*LN('Indicator Data'!BB15)-0.4559))/(C$195-C$194)*10)),IF('Indicator Data'!Q15&gt;C$195,0,IF('Indicator Data'!Q15&lt;C$194,10,(C$195-'Indicator Data'!Q15)/(C$195-C$194)*10))),1)</f>
        <v>2.9</v>
      </c>
      <c r="D12" s="77">
        <f>IF('Indicator Data'!R15="No data","x",ROUND((IF(LOG('Indicator Data'!R15*1000)&gt;D$195,10,IF(LOG('Indicator Data'!R15*1000)&lt;D$194,0,10-(D$195-LOG('Indicator Data'!R15*1000))/(D$195-D$194)*10))),1))</f>
        <v>3.6</v>
      </c>
      <c r="E12" s="78">
        <f t="shared" si="2"/>
        <v>3.3</v>
      </c>
      <c r="F12" s="77">
        <f>IF('Indicator Data'!AF15="No data","x",ROUND(IF('Indicator Data'!AF15&gt;F$195,10,IF('Indicator Data'!AF15&lt;F$194,0,10-(F$195-'Indicator Data'!AF15)/(F$195-F$194)*10)),1))</f>
        <v>4.3</v>
      </c>
      <c r="G12" s="77">
        <f>IF('Indicator Data'!AG15="No data","x",ROUND(IF('Indicator Data'!AG15&gt;G$195,10,IF('Indicator Data'!AG15&lt;G$194,0,10-(G$195-'Indicator Data'!AG15)/(G$195-G$194)*10)),1))</f>
        <v>1.7</v>
      </c>
      <c r="H12" s="78">
        <f t="shared" si="3"/>
        <v>3</v>
      </c>
      <c r="I12" s="79">
        <f>SUM(IF('Indicator Data'!S15=0,0,'Indicator Data'!S15/1000000),SUM('Indicator Data'!T15:U15))</f>
        <v>137.80108099999998</v>
      </c>
      <c r="J12" s="79">
        <f>I12/'Indicator Data'!BC15*1000000</f>
        <v>13.972326796978713</v>
      </c>
      <c r="K12" s="77">
        <f t="shared" si="4"/>
        <v>0.3</v>
      </c>
      <c r="L12" s="77">
        <f>IF('Indicator Data'!V15="No data","x",ROUND(IF('Indicator Data'!V15&gt;L$195,10,IF('Indicator Data'!V15&lt;L$194,0,10-(L$195-'Indicator Data'!V15)/(L$195-L$194)*10)),1))</f>
        <v>0.1</v>
      </c>
      <c r="M12" s="78">
        <f t="shared" si="5"/>
        <v>0.2</v>
      </c>
      <c r="N12" s="80">
        <f t="shared" si="6"/>
        <v>2.5</v>
      </c>
      <c r="O12" s="92">
        <f>IF(AND('Indicator Data'!AK15="No data",'Indicator Data'!AL15="No data"),0,SUM('Indicator Data'!AK15:AM15)/1000)</f>
        <v>394.10300000000001</v>
      </c>
      <c r="P12" s="77">
        <f t="shared" si="7"/>
        <v>8.6999999999999993</v>
      </c>
      <c r="Q12" s="81">
        <f>O12*1000/'Indicator Data'!BC15</f>
        <v>3.9960034186304408E-2</v>
      </c>
      <c r="R12" s="77">
        <f t="shared" si="8"/>
        <v>7.9</v>
      </c>
      <c r="S12" s="82">
        <f t="shared" si="9"/>
        <v>8.3000000000000007</v>
      </c>
      <c r="T12" s="77">
        <f>IF('Indicator Data'!AB15="No data","x",ROUND(IF('Indicator Data'!AB15&gt;T$195,10,IF('Indicator Data'!AB15&lt;T$194,0,10-(T$195-'Indicator Data'!AB15)/(T$195-T$194)*10)),1))</f>
        <v>0.2</v>
      </c>
      <c r="U12" s="77">
        <f>IF('Indicator Data'!AA15="No data","x",ROUND(IF('Indicator Data'!AA15&gt;U$195,10,IF('Indicator Data'!AA15&lt;U$194,0,10-(U$195-'Indicator Data'!AA15)/(U$195-U$194)*10)),1))</f>
        <v>1.2</v>
      </c>
      <c r="V12" s="77">
        <f>IF('Indicator Data'!AE15="No data","x",ROUND(IF('Indicator Data'!AE15&gt;V$195,10,IF('Indicator Data'!AE15&lt;V$194,0,10-(V$195-'Indicator Data'!AE15)/(V$195-V$194)*10)),1))</f>
        <v>0</v>
      </c>
      <c r="W12" s="78">
        <f t="shared" si="0"/>
        <v>0.5</v>
      </c>
      <c r="X12" s="77">
        <f>IF('Indicator Data'!W15="No data","x",ROUND(IF('Indicator Data'!W15&gt;X$195,10,IF('Indicator Data'!W15&lt;X$194,0,10-(X$195-'Indicator Data'!W15)/(X$195-X$194)*10)),1))</f>
        <v>2.4</v>
      </c>
      <c r="Y12" s="77">
        <f>IF('Indicator Data'!X15="No data","x",ROUND(IF('Indicator Data'!X15&gt;Y$195,10,IF('Indicator Data'!X15&lt;Y$194,0,10-(Y$195-'Indicator Data'!X15)/(Y$195-Y$194)*10)),1))</f>
        <v>1.1000000000000001</v>
      </c>
      <c r="Z12" s="78">
        <f t="shared" si="10"/>
        <v>1.8</v>
      </c>
      <c r="AA12" s="92">
        <f>('Indicator Data'!AJ15+'Indicator Data'!AI15*0.5+'Indicator Data'!AH15*0.25)/1000</f>
        <v>0</v>
      </c>
      <c r="AB12" s="83">
        <f>AA12*1000/'Indicator Data'!BC15</f>
        <v>0</v>
      </c>
      <c r="AC12" s="78">
        <f t="shared" si="11"/>
        <v>0</v>
      </c>
      <c r="AD12" s="77">
        <f>IF('Indicator Data'!AN15="No data","x",ROUND(IF('Indicator Data'!AN15&lt;$AD$194,10,IF('Indicator Data'!AN15&gt;$AD$195,0,($AD$195-'Indicator Data'!AN15)/($AD$195-$AD$194)*10)),1))</f>
        <v>2.5</v>
      </c>
      <c r="AE12" s="77">
        <f>IF('Indicator Data'!AO15="No data","x",ROUND(IF('Indicator Data'!AO15&gt;$AE$195,10,IF('Indicator Data'!AO15&lt;$AE$194,0,10-($AE$195-'Indicator Data'!AO15)/($AE$195-$AE$194)*10)),1))</f>
        <v>0</v>
      </c>
      <c r="AF12" s="84" t="str">
        <f>IF('Indicator Data'!AP15="No data","x",ROUND(IF('Indicator Data'!AP15&gt;$AF$195,10,IF('Indicator Data'!AP15&lt;$AF$194,0,10-($AF$195-'Indicator Data'!AP15)/($AF$195-$AF$194)*10)),1))</f>
        <v>x</v>
      </c>
      <c r="AG12" s="84" t="str">
        <f>IF('Indicator Data'!AQ15="No data","x",ROUND(IF('Indicator Data'!AQ15&gt;$AG$195,10,IF('Indicator Data'!AQ15&lt;$AG$194,0,10-($AG$195-'Indicator Data'!AQ15)/($AG$195-$AG$194)*10)),1))</f>
        <v>x</v>
      </c>
      <c r="AH12" s="77" t="str">
        <f t="shared" si="12"/>
        <v>x</v>
      </c>
      <c r="AI12" s="78">
        <f t="shared" si="13"/>
        <v>1.3</v>
      </c>
      <c r="AJ12" s="85">
        <f t="shared" si="14"/>
        <v>0.9</v>
      </c>
      <c r="AK12" s="86">
        <f t="shared" si="1"/>
        <v>5.8</v>
      </c>
      <c r="AL12" s="85">
        <v>6.7</v>
      </c>
      <c r="AM12" s="85">
        <v>5.7</v>
      </c>
      <c r="AN12" s="86">
        <f t="shared" si="15"/>
        <v>6.2</v>
      </c>
    </row>
    <row r="13" spans="1:40" s="4" customFormat="1" x14ac:dyDescent="0.25">
      <c r="A13" s="131" t="s">
        <v>21</v>
      </c>
      <c r="B13" s="63" t="s">
        <v>20</v>
      </c>
      <c r="C13" s="77">
        <f>ROUND(IF('Indicator Data'!Q16="No data",IF((0.1233*LN('Indicator Data'!BB16)-0.4559)&gt;C$195,0,IF((0.1233*LN('Indicator Data'!BB16)-0.4559)&lt;C$194,10,(C$195-(0.1233*LN('Indicator Data'!BB16)-0.4559))/(C$195-C$194)*10)),IF('Indicator Data'!Q16&gt;C$195,0,IF('Indicator Data'!Q16&lt;C$194,10,(C$195-'Indicator Data'!Q16)/(C$195-C$194)*10))),1)</f>
        <v>2.4</v>
      </c>
      <c r="D13" s="77" t="str">
        <f>IF('Indicator Data'!R16="No data","x",ROUND((IF(LOG('Indicator Data'!R16*1000)&gt;D$195,10,IF(LOG('Indicator Data'!R16*1000)&lt;D$194,0,10-(D$195-LOG('Indicator Data'!R16*1000))/(D$195-D$194)*10))),1))</f>
        <v>x</v>
      </c>
      <c r="E13" s="78">
        <f t="shared" si="2"/>
        <v>2.4</v>
      </c>
      <c r="F13" s="77">
        <f>IF('Indicator Data'!AF16="No data","x",ROUND(IF('Indicator Data'!AF16&gt;F$195,10,IF('Indicator Data'!AF16&lt;F$194,0,10-(F$195-'Indicator Data'!AF16)/(F$195-F$194)*10)),1))</f>
        <v>4.8</v>
      </c>
      <c r="G13" s="77" t="str">
        <f>IF('Indicator Data'!AG16="No data","x",ROUND(IF('Indicator Data'!AG16&gt;G$195,10,IF('Indicator Data'!AG16&lt;G$194,0,10-(G$195-'Indicator Data'!AG16)/(G$195-G$194)*10)),1))</f>
        <v>x</v>
      </c>
      <c r="H13" s="78">
        <f t="shared" si="3"/>
        <v>4.8</v>
      </c>
      <c r="I13" s="79">
        <f>SUM(IF('Indicator Data'!S16=0,0,'Indicator Data'!S16/1000000),SUM('Indicator Data'!T16:U16))</f>
        <v>0.87432799999999999</v>
      </c>
      <c r="J13" s="79">
        <f>I13/'Indicator Data'!BC16*1000000</f>
        <v>2.2114674942647357</v>
      </c>
      <c r="K13" s="77">
        <f t="shared" si="4"/>
        <v>0</v>
      </c>
      <c r="L13" s="77" t="str">
        <f>IF('Indicator Data'!V16="No data","x",ROUND(IF('Indicator Data'!V16&gt;L$195,10,IF('Indicator Data'!V16&lt;L$194,0,10-(L$195-'Indicator Data'!V16)/(L$195-L$194)*10)),1))</f>
        <v>x</v>
      </c>
      <c r="M13" s="78">
        <f t="shared" si="5"/>
        <v>0</v>
      </c>
      <c r="N13" s="80">
        <f t="shared" si="6"/>
        <v>2.4</v>
      </c>
      <c r="O13" s="92">
        <f>IF(AND('Indicator Data'!AK16="No data",'Indicator Data'!AL16="No data"),0,SUM('Indicator Data'!AK16:AM16)/1000)</f>
        <v>1.2E-2</v>
      </c>
      <c r="P13" s="77">
        <f t="shared" si="7"/>
        <v>0</v>
      </c>
      <c r="Q13" s="81">
        <f>O13*1000/'Indicator Data'!BC16</f>
        <v>3.0352007405889809E-5</v>
      </c>
      <c r="R13" s="77">
        <f t="shared" si="8"/>
        <v>0</v>
      </c>
      <c r="S13" s="82">
        <f t="shared" si="9"/>
        <v>0</v>
      </c>
      <c r="T13" s="77">
        <f>IF('Indicator Data'!AB16="No data","x",ROUND(IF('Indicator Data'!AB16&gt;T$195,10,IF('Indicator Data'!AB16&lt;T$194,0,10-(T$195-'Indicator Data'!AB16)/(T$195-T$194)*10)),1))</f>
        <v>6.6</v>
      </c>
      <c r="U13" s="77">
        <f>IF('Indicator Data'!AA16="No data","x",ROUND(IF('Indicator Data'!AA16&gt;U$195,10,IF('Indicator Data'!AA16&lt;U$194,0,10-(U$195-'Indicator Data'!AA16)/(U$195-U$194)*10)),1))</f>
        <v>0.5</v>
      </c>
      <c r="V13" s="77" t="str">
        <f>IF('Indicator Data'!AE16="No data","x",ROUND(IF('Indicator Data'!AE16&gt;V$195,10,IF('Indicator Data'!AE16&lt;V$194,0,10-(V$195-'Indicator Data'!AE16)/(V$195-V$194)*10)),1))</f>
        <v>x</v>
      </c>
      <c r="W13" s="78">
        <f t="shared" si="0"/>
        <v>3.6</v>
      </c>
      <c r="X13" s="77">
        <f>IF('Indicator Data'!W16="No data","x",ROUND(IF('Indicator Data'!W16&gt;X$195,10,IF('Indicator Data'!W16&lt;X$194,0,10-(X$195-'Indicator Data'!W16)/(X$195-X$194)*10)),1))</f>
        <v>0.8</v>
      </c>
      <c r="Y13" s="77" t="str">
        <f>IF('Indicator Data'!X16="No data","x",ROUND(IF('Indicator Data'!X16&gt;Y$195,10,IF('Indicator Data'!X16&lt;Y$194,0,10-(Y$195-'Indicator Data'!X16)/(Y$195-Y$194)*10)),1))</f>
        <v>x</v>
      </c>
      <c r="Z13" s="78">
        <f t="shared" si="10"/>
        <v>0.8</v>
      </c>
      <c r="AA13" s="92">
        <f>('Indicator Data'!AJ16+'Indicator Data'!AI16*0.5+'Indicator Data'!AH16*0.25)/1000</f>
        <v>0</v>
      </c>
      <c r="AB13" s="83">
        <f>AA13*1000/'Indicator Data'!BC16</f>
        <v>0</v>
      </c>
      <c r="AC13" s="78">
        <f t="shared" si="11"/>
        <v>0</v>
      </c>
      <c r="AD13" s="77">
        <f>IF('Indicator Data'!AN16="No data","x",ROUND(IF('Indicator Data'!AN16&lt;$AD$194,10,IF('Indicator Data'!AN16&gt;$AD$195,0,($AD$195-'Indicator Data'!AN16)/($AD$195-$AD$194)*10)),1))</f>
        <v>5.6</v>
      </c>
      <c r="AE13" s="77">
        <f>IF('Indicator Data'!AO16="No data","x",ROUND(IF('Indicator Data'!AO16&gt;$AE$195,10,IF('Indicator Data'!AO16&lt;$AE$194,0,10-($AE$195-'Indicator Data'!AO16)/($AE$195-$AE$194)*10)),1))</f>
        <v>1.7</v>
      </c>
      <c r="AF13" s="84">
        <f>IF('Indicator Data'!AP16="No data","x",ROUND(IF('Indicator Data'!AP16&gt;$AF$195,10,IF('Indicator Data'!AP16&lt;$AF$194,0,10-($AF$195-'Indicator Data'!AP16)/($AF$195-$AF$194)*10)),1))</f>
        <v>0.7</v>
      </c>
      <c r="AG13" s="84">
        <f>IF('Indicator Data'!AQ16="No data","x",ROUND(IF('Indicator Data'!AQ16&gt;$AG$195,10,IF('Indicator Data'!AQ16&lt;$AG$194,0,10-($AG$195-'Indicator Data'!AQ16)/($AG$195-$AG$194)*10)),1))</f>
        <v>2.7</v>
      </c>
      <c r="AH13" s="77">
        <f t="shared" si="12"/>
        <v>1.1000000000000001</v>
      </c>
      <c r="AI13" s="78">
        <f t="shared" si="13"/>
        <v>2.8</v>
      </c>
      <c r="AJ13" s="85">
        <f t="shared" si="14"/>
        <v>1.9</v>
      </c>
      <c r="AK13" s="86">
        <f t="shared" si="1"/>
        <v>1</v>
      </c>
      <c r="AL13" s="85">
        <v>5.5</v>
      </c>
      <c r="AM13" s="85">
        <v>3.8</v>
      </c>
      <c r="AN13" s="86">
        <f t="shared" si="15"/>
        <v>4.7</v>
      </c>
    </row>
    <row r="14" spans="1:40" s="4" customFormat="1" x14ac:dyDescent="0.25">
      <c r="A14" s="131" t="s">
        <v>23</v>
      </c>
      <c r="B14" s="63" t="s">
        <v>22</v>
      </c>
      <c r="C14" s="77">
        <f>ROUND(IF('Indicator Data'!Q17="No data",IF((0.1233*LN('Indicator Data'!BB17)-0.4559)&gt;C$195,0,IF((0.1233*LN('Indicator Data'!BB17)-0.4559)&lt;C$194,10,(C$195-(0.1233*LN('Indicator Data'!BB17)-0.4559))/(C$195-C$194)*10)),IF('Indicator Data'!Q17&gt;C$195,0,IF('Indicator Data'!Q17&lt;C$194,10,(C$195-'Indicator Data'!Q17)/(C$195-C$194)*10))),1)</f>
        <v>1.9</v>
      </c>
      <c r="D14" s="77" t="str">
        <f>IF('Indicator Data'!R17="No data","x",ROUND((IF(LOG('Indicator Data'!R17*1000)&gt;D$195,10,IF(LOG('Indicator Data'!R17*1000)&lt;D$194,0,10-(D$195-LOG('Indicator Data'!R17*1000))/(D$195-D$194)*10))),1))</f>
        <v>x</v>
      </c>
      <c r="E14" s="78">
        <f t="shared" si="2"/>
        <v>1.9</v>
      </c>
      <c r="F14" s="77">
        <f>IF('Indicator Data'!AF17="No data","x",ROUND(IF('Indicator Data'!AF17&gt;F$195,10,IF('Indicator Data'!AF17&lt;F$194,0,10-(F$195-'Indicator Data'!AF17)/(F$195-F$194)*10)),1))</f>
        <v>3.1</v>
      </c>
      <c r="G14" s="77" t="str">
        <f>IF('Indicator Data'!AG17="No data","x",ROUND(IF('Indicator Data'!AG17&gt;G$195,10,IF('Indicator Data'!AG17&lt;G$194,0,10-(G$195-'Indicator Data'!AG17)/(G$195-G$194)*10)),1))</f>
        <v>x</v>
      </c>
      <c r="H14" s="78">
        <f t="shared" si="3"/>
        <v>3.1</v>
      </c>
      <c r="I14" s="79">
        <f>SUM(IF('Indicator Data'!S17=0,0,'Indicator Data'!S17/1000000),SUM('Indicator Data'!T17:U17))</f>
        <v>0</v>
      </c>
      <c r="J14" s="79">
        <f>I14/'Indicator Data'!BC17*1000000</f>
        <v>0</v>
      </c>
      <c r="K14" s="77">
        <f t="shared" si="4"/>
        <v>0</v>
      </c>
      <c r="L14" s="77" t="str">
        <f>IF('Indicator Data'!V17="No data","x",ROUND(IF('Indicator Data'!V17&gt;L$195,10,IF('Indicator Data'!V17&lt;L$194,0,10-(L$195-'Indicator Data'!V17)/(L$195-L$194)*10)),1))</f>
        <v>x</v>
      </c>
      <c r="M14" s="78">
        <f t="shared" si="5"/>
        <v>0</v>
      </c>
      <c r="N14" s="80">
        <f t="shared" si="6"/>
        <v>1.7</v>
      </c>
      <c r="O14" s="92">
        <f>IF(AND('Indicator Data'!AK17="No data",'Indicator Data'!AL17="No data"),0,SUM('Indicator Data'!AK17:AM17)/1000)</f>
        <v>0.25600000000000001</v>
      </c>
      <c r="P14" s="77">
        <f t="shared" si="7"/>
        <v>0</v>
      </c>
      <c r="Q14" s="81">
        <f>O14*1000/'Indicator Data'!BC17</f>
        <v>1.715146350222165E-4</v>
      </c>
      <c r="R14" s="77">
        <f t="shared" si="8"/>
        <v>2.1</v>
      </c>
      <c r="S14" s="82">
        <f t="shared" si="9"/>
        <v>1.1000000000000001</v>
      </c>
      <c r="T14" s="77">
        <f>IF('Indicator Data'!AB17="No data","x",ROUND(IF('Indicator Data'!AB17&gt;T$195,10,IF('Indicator Data'!AB17&lt;T$194,0,10-(T$195-'Indicator Data'!AB17)/(T$195-T$194)*10)),1))</f>
        <v>0.2</v>
      </c>
      <c r="U14" s="77">
        <f>IF('Indicator Data'!AA17="No data","x",ROUND(IF('Indicator Data'!AA17&gt;U$195,10,IF('Indicator Data'!AA17&lt;U$194,0,10-(U$195-'Indicator Data'!AA17)/(U$195-U$194)*10)),1))</f>
        <v>0.2</v>
      </c>
      <c r="V14" s="77" t="str">
        <f>IF('Indicator Data'!AE17="No data","x",ROUND(IF('Indicator Data'!AE17&gt;V$195,10,IF('Indicator Data'!AE17&lt;V$194,0,10-(V$195-'Indicator Data'!AE17)/(V$195-V$194)*10)),1))</f>
        <v>x</v>
      </c>
      <c r="W14" s="78">
        <f t="shared" si="0"/>
        <v>0.2</v>
      </c>
      <c r="X14" s="77">
        <f>IF('Indicator Data'!W17="No data","x",ROUND(IF('Indicator Data'!W17&gt;X$195,10,IF('Indicator Data'!W17&lt;X$194,0,10-(X$195-'Indicator Data'!W17)/(X$195-X$194)*10)),1))</f>
        <v>0.6</v>
      </c>
      <c r="Y14" s="77" t="str">
        <f>IF('Indicator Data'!X17="No data","x",ROUND(IF('Indicator Data'!X17&gt;Y$195,10,IF('Indicator Data'!X17&lt;Y$194,0,10-(Y$195-'Indicator Data'!X17)/(Y$195-Y$194)*10)),1))</f>
        <v>x</v>
      </c>
      <c r="Z14" s="78">
        <f t="shared" si="10"/>
        <v>0.6</v>
      </c>
      <c r="AA14" s="92">
        <f>('Indicator Data'!AJ17+'Indicator Data'!AI17*0.5+'Indicator Data'!AH17*0.25)/1000</f>
        <v>0</v>
      </c>
      <c r="AB14" s="83">
        <f>AA14*1000/'Indicator Data'!BC17</f>
        <v>0</v>
      </c>
      <c r="AC14" s="78">
        <f t="shared" si="11"/>
        <v>0</v>
      </c>
      <c r="AD14" s="77">
        <f>IF('Indicator Data'!AN17="No data","x",ROUND(IF('Indicator Data'!AN17&lt;$AD$194,10,IF('Indicator Data'!AN17&gt;$AD$195,0,($AD$195-'Indicator Data'!AN17)/($AD$195-$AD$194)*10)),1))</f>
        <v>1.5</v>
      </c>
      <c r="AE14" s="77">
        <f>IF('Indicator Data'!AO17="No data","x",ROUND(IF('Indicator Data'!AO17&gt;$AE$195,10,IF('Indicator Data'!AO17&lt;$AE$194,0,10-($AE$195-'Indicator Data'!AO17)/($AE$195-$AE$194)*10)),1))</f>
        <v>0</v>
      </c>
      <c r="AF14" s="84">
        <f>IF('Indicator Data'!AP17="No data","x",ROUND(IF('Indicator Data'!AP17&gt;$AF$195,10,IF('Indicator Data'!AP17&lt;$AF$194,0,10-($AF$195-'Indicator Data'!AP17)/($AF$195-$AF$194)*10)),1))</f>
        <v>1.4</v>
      </c>
      <c r="AG14" s="84">
        <f>IF('Indicator Data'!AQ17="No data","x",ROUND(IF('Indicator Data'!AQ17&gt;$AG$195,10,IF('Indicator Data'!AQ17&lt;$AG$194,0,10-($AG$195-'Indicator Data'!AQ17)/($AG$195-$AG$194)*10)),1))</f>
        <v>9.3000000000000007</v>
      </c>
      <c r="AH14" s="77">
        <f t="shared" si="12"/>
        <v>3</v>
      </c>
      <c r="AI14" s="78">
        <f t="shared" si="13"/>
        <v>1.5</v>
      </c>
      <c r="AJ14" s="85">
        <f t="shared" si="14"/>
        <v>0.6</v>
      </c>
      <c r="AK14" s="86">
        <f t="shared" si="1"/>
        <v>0.9</v>
      </c>
      <c r="AL14" s="85">
        <v>8.4</v>
      </c>
      <c r="AM14" s="85">
        <v>0.4</v>
      </c>
      <c r="AN14" s="86">
        <f t="shared" si="15"/>
        <v>4.4000000000000004</v>
      </c>
    </row>
    <row r="15" spans="1:40" s="4" customFormat="1" x14ac:dyDescent="0.25">
      <c r="A15" s="131" t="s">
        <v>25</v>
      </c>
      <c r="B15" s="63" t="s">
        <v>24</v>
      </c>
      <c r="C15" s="77">
        <f>ROUND(IF('Indicator Data'!Q18="No data",IF((0.1233*LN('Indicator Data'!BB18)-0.4559)&gt;C$195,0,IF((0.1233*LN('Indicator Data'!BB18)-0.4559)&lt;C$194,10,(C$195-(0.1233*LN('Indicator Data'!BB18)-0.4559))/(C$195-C$194)*10)),IF('Indicator Data'!Q18&gt;C$195,0,IF('Indicator Data'!Q18&lt;C$194,10,(C$195-'Indicator Data'!Q18)/(C$195-C$194)*10))),1)</f>
        <v>5.7</v>
      </c>
      <c r="D15" s="77">
        <f>IF('Indicator Data'!R18="No data","x",ROUND((IF(LOG('Indicator Data'!R18*1000)&gt;D$195,10,IF(LOG('Indicator Data'!R18*1000)&lt;D$194,0,10-(D$195-LOG('Indicator Data'!R18*1000))/(D$195-D$194)*10))),1))</f>
        <v>8.4</v>
      </c>
      <c r="E15" s="78">
        <f t="shared" si="2"/>
        <v>7.3</v>
      </c>
      <c r="F15" s="77">
        <f>IF('Indicator Data'!AF18="No data","x",ROUND(IF('Indicator Data'!AF18&gt;F$195,10,IF('Indicator Data'!AF18&lt;F$194,0,10-(F$195-'Indicator Data'!AF18)/(F$195-F$194)*10)),1))</f>
        <v>6.9</v>
      </c>
      <c r="G15" s="77">
        <f>IF('Indicator Data'!AG18="No data","x",ROUND(IF('Indicator Data'!AG18&gt;G$195,10,IF('Indicator Data'!AG18&lt;G$194,0,10-(G$195-'Indicator Data'!AG18)/(G$195-G$194)*10)),1))</f>
        <v>1.9</v>
      </c>
      <c r="H15" s="78">
        <f t="shared" si="3"/>
        <v>4.4000000000000004</v>
      </c>
      <c r="I15" s="79">
        <f>SUM(IF('Indicator Data'!S18=0,0,'Indicator Data'!S18/1000000),SUM('Indicator Data'!T18:U18))</f>
        <v>3387.3547330000001</v>
      </c>
      <c r="J15" s="79">
        <f>I15/'Indicator Data'!BC18*1000000</f>
        <v>20.57059573129597</v>
      </c>
      <c r="K15" s="77">
        <f t="shared" si="4"/>
        <v>0.4</v>
      </c>
      <c r="L15" s="77">
        <f>IF('Indicator Data'!V18="No data","x",ROUND(IF('Indicator Data'!V18&gt;L$195,10,IF('Indicator Data'!V18&lt;L$194,0,10-(L$195-'Indicator Data'!V18)/(L$195-L$194)*10)),1))</f>
        <v>0.7</v>
      </c>
      <c r="M15" s="78">
        <f t="shared" si="5"/>
        <v>0.6</v>
      </c>
      <c r="N15" s="80">
        <f t="shared" si="6"/>
        <v>4.9000000000000004</v>
      </c>
      <c r="O15" s="92">
        <f>IF(AND('Indicator Data'!AK18="No data",'Indicator Data'!AL18="No data"),0,SUM('Indicator Data'!AK18:AM18)/1000)</f>
        <v>1323.2449999999999</v>
      </c>
      <c r="P15" s="77">
        <f t="shared" si="7"/>
        <v>10</v>
      </c>
      <c r="Q15" s="81">
        <f>O15*1000/'Indicator Data'!BC18</f>
        <v>8.035750635526584E-3</v>
      </c>
      <c r="R15" s="77">
        <f t="shared" si="8"/>
        <v>5.3</v>
      </c>
      <c r="S15" s="82">
        <f t="shared" si="9"/>
        <v>7.7</v>
      </c>
      <c r="T15" s="77">
        <f>IF('Indicator Data'!AB18="No data","x",ROUND(IF('Indicator Data'!AB18&gt;T$195,10,IF('Indicator Data'!AB18&lt;T$194,0,10-(T$195-'Indicator Data'!AB18)/(T$195-T$194)*10)),1))</f>
        <v>0.2</v>
      </c>
      <c r="U15" s="77">
        <f>IF('Indicator Data'!AA18="No data","x",ROUND(IF('Indicator Data'!AA18&gt;U$195,10,IF('Indicator Data'!AA18&lt;U$194,0,10-(U$195-'Indicator Data'!AA18)/(U$195-U$194)*10)),1))</f>
        <v>4</v>
      </c>
      <c r="V15" s="77">
        <f>IF('Indicator Data'!AE18="No data","x",ROUND(IF('Indicator Data'!AE18&gt;V$195,10,IF('Indicator Data'!AE18&lt;V$194,0,10-(V$195-'Indicator Data'!AE18)/(V$195-V$194)*10)),1))</f>
        <v>1.2</v>
      </c>
      <c r="W15" s="78">
        <f t="shared" si="0"/>
        <v>1.8</v>
      </c>
      <c r="X15" s="77">
        <f>IF('Indicator Data'!W18="No data","x",ROUND(IF('Indicator Data'!W18&gt;X$195,10,IF('Indicator Data'!W18&lt;X$194,0,10-(X$195-'Indicator Data'!W18)/(X$195-X$194)*10)),1))</f>
        <v>2.6</v>
      </c>
      <c r="Y15" s="77">
        <f>IF('Indicator Data'!X18="No data","x",ROUND(IF('Indicator Data'!X18&gt;Y$195,10,IF('Indicator Data'!X18&lt;Y$194,0,10-(Y$195-'Indicator Data'!X18)/(Y$195-Y$194)*10)),1))</f>
        <v>7.2</v>
      </c>
      <c r="Z15" s="78">
        <f t="shared" si="10"/>
        <v>4.9000000000000004</v>
      </c>
      <c r="AA15" s="92">
        <f>('Indicator Data'!AJ18+'Indicator Data'!AI18*0.5+'Indicator Data'!AH18*0.25)/1000</f>
        <v>6523.4127500000004</v>
      </c>
      <c r="AB15" s="83">
        <f>AA15*1000/'Indicator Data'!BC18</f>
        <v>3.9615126565084112E-2</v>
      </c>
      <c r="AC15" s="78">
        <f t="shared" si="11"/>
        <v>4</v>
      </c>
      <c r="AD15" s="77">
        <f>IF('Indicator Data'!AN18="No data","x",ROUND(IF('Indicator Data'!AN18&lt;$AD$194,10,IF('Indicator Data'!AN18&gt;$AD$195,0,($AD$195-'Indicator Data'!AN18)/($AD$195-$AD$194)*10)),1))</f>
        <v>5.5</v>
      </c>
      <c r="AE15" s="77">
        <f>IF('Indicator Data'!AO18="No data","x",ROUND(IF('Indicator Data'!AO18&gt;$AE$195,10,IF('Indicator Data'!AO18&lt;$AE$194,0,10-($AE$195-'Indicator Data'!AO18)/($AE$195-$AE$194)*10)),1))</f>
        <v>3.4</v>
      </c>
      <c r="AF15" s="84">
        <f>IF('Indicator Data'!AP18="No data","x",ROUND(IF('Indicator Data'!AP18&gt;$AF$195,10,IF('Indicator Data'!AP18&lt;$AF$194,0,10-($AF$195-'Indicator Data'!AP18)/($AF$195-$AF$194)*10)),1))</f>
        <v>7.8</v>
      </c>
      <c r="AG15" s="84">
        <f>IF('Indicator Data'!AQ18="No data","x",ROUND(IF('Indicator Data'!AQ18&gt;$AG$195,10,IF('Indicator Data'!AQ18&lt;$AG$194,0,10-($AG$195-'Indicator Data'!AQ18)/($AG$195-$AG$194)*10)),1))</f>
        <v>2.2999999999999998</v>
      </c>
      <c r="AH15" s="77">
        <f t="shared" si="12"/>
        <v>6.7</v>
      </c>
      <c r="AI15" s="78">
        <f t="shared" si="13"/>
        <v>5.2</v>
      </c>
      <c r="AJ15" s="85">
        <f t="shared" si="14"/>
        <v>4.0999999999999996</v>
      </c>
      <c r="AK15" s="86">
        <f t="shared" si="1"/>
        <v>6.2</v>
      </c>
      <c r="AL15" s="85">
        <v>7.2</v>
      </c>
      <c r="AM15" s="85">
        <v>8.3000000000000007</v>
      </c>
      <c r="AN15" s="86">
        <f t="shared" si="15"/>
        <v>7.8</v>
      </c>
    </row>
    <row r="16" spans="1:40" s="4" customFormat="1" x14ac:dyDescent="0.25">
      <c r="A16" s="131" t="s">
        <v>27</v>
      </c>
      <c r="B16" s="63" t="s">
        <v>26</v>
      </c>
      <c r="C16" s="77">
        <f>ROUND(IF('Indicator Data'!Q19="No data",IF((0.1233*LN('Indicator Data'!BB19)-0.4559)&gt;C$195,0,IF((0.1233*LN('Indicator Data'!BB19)-0.4559)&lt;C$194,10,(C$195-(0.1233*LN('Indicator Data'!BB19)-0.4559))/(C$195-C$194)*10)),IF('Indicator Data'!Q19&gt;C$195,0,IF('Indicator Data'!Q19&lt;C$194,10,(C$195-'Indicator Data'!Q19)/(C$195-C$194)*10))),1)</f>
        <v>2.4</v>
      </c>
      <c r="D16" s="77">
        <f>IF('Indicator Data'!R19="No data","x",ROUND((IF(LOG('Indicator Data'!R19*1000)&gt;D$195,10,IF(LOG('Indicator Data'!R19*1000)&lt;D$194,0,10-(D$195-LOG('Indicator Data'!R19*1000))/(D$195-D$194)*10))),1))</f>
        <v>2.2999999999999998</v>
      </c>
      <c r="E16" s="78">
        <f t="shared" si="2"/>
        <v>2.4</v>
      </c>
      <c r="F16" s="77">
        <f>IF('Indicator Data'!AF19="No data","x",ROUND(IF('Indicator Data'!AF19&gt;F$195,10,IF('Indicator Data'!AF19&lt;F$194,0,10-(F$195-'Indicator Data'!AF19)/(F$195-F$194)*10)),1))</f>
        <v>3.9</v>
      </c>
      <c r="G16" s="77">
        <f>IF('Indicator Data'!AG19="No data","x",ROUND(IF('Indicator Data'!AG19&gt;G$195,10,IF('Indicator Data'!AG19&lt;G$194,0,10-(G$195-'Indicator Data'!AG19)/(G$195-G$194)*10)),1))</f>
        <v>5.5</v>
      </c>
      <c r="H16" s="78">
        <f t="shared" si="3"/>
        <v>4.7</v>
      </c>
      <c r="I16" s="79">
        <f>SUM(IF('Indicator Data'!S19=0,0,'Indicator Data'!S19/1000000),SUM('Indicator Data'!T19:U19))</f>
        <v>2.1755429999999998</v>
      </c>
      <c r="J16" s="79">
        <f>I16/'Indicator Data'!BC19*1000000</f>
        <v>7.6142748644647353</v>
      </c>
      <c r="K16" s="77">
        <f t="shared" si="4"/>
        <v>0.2</v>
      </c>
      <c r="L16" s="77" t="str">
        <f>IF('Indicator Data'!V19="No data","x",ROUND(IF('Indicator Data'!V19&gt;L$195,10,IF('Indicator Data'!V19&lt;L$194,0,10-(L$195-'Indicator Data'!V19)/(L$195-L$194)*10)),1))</f>
        <v>x</v>
      </c>
      <c r="M16" s="78">
        <f t="shared" si="5"/>
        <v>0.2</v>
      </c>
      <c r="N16" s="80">
        <f t="shared" si="6"/>
        <v>2.4</v>
      </c>
      <c r="O16" s="92">
        <f>IF(AND('Indicator Data'!AK19="No data",'Indicator Data'!AL19="No data"),0,SUM('Indicator Data'!AK19:AM19)/1000)</f>
        <v>1E-3</v>
      </c>
      <c r="P16" s="77">
        <f t="shared" si="7"/>
        <v>0</v>
      </c>
      <c r="Q16" s="81">
        <f>O16*1000/'Indicator Data'!BC19</f>
        <v>3.4999422509528594E-6</v>
      </c>
      <c r="R16" s="77">
        <f t="shared" si="8"/>
        <v>0</v>
      </c>
      <c r="S16" s="82">
        <f t="shared" si="9"/>
        <v>0</v>
      </c>
      <c r="T16" s="77">
        <f>IF('Indicator Data'!AB19="No data","x",ROUND(IF('Indicator Data'!AB19&gt;T$195,10,IF('Indicator Data'!AB19&lt;T$194,0,10-(T$195-'Indicator Data'!AB19)/(T$195-T$194)*10)),1))</f>
        <v>2.6</v>
      </c>
      <c r="U16" s="77">
        <f>IF('Indicator Data'!AA19="No data","x",ROUND(IF('Indicator Data'!AA19&gt;U$195,10,IF('Indicator Data'!AA19&lt;U$194,0,10-(U$195-'Indicator Data'!AA19)/(U$195-U$194)*10)),1))</f>
        <v>0</v>
      </c>
      <c r="V16" s="77" t="str">
        <f>IF('Indicator Data'!AE19="No data","x",ROUND(IF('Indicator Data'!AE19&gt;V$195,10,IF('Indicator Data'!AE19&lt;V$194,0,10-(V$195-'Indicator Data'!AE19)/(V$195-V$194)*10)),1))</f>
        <v>x</v>
      </c>
      <c r="W16" s="78">
        <f t="shared" si="0"/>
        <v>1.3</v>
      </c>
      <c r="X16" s="77">
        <f>IF('Indicator Data'!W19="No data","x",ROUND(IF('Indicator Data'!W19&gt;X$195,10,IF('Indicator Data'!W19&lt;X$194,0,10-(X$195-'Indicator Data'!W19)/(X$195-X$194)*10)),1))</f>
        <v>0.9</v>
      </c>
      <c r="Y16" s="77">
        <f>IF('Indicator Data'!X19="No data","x",ROUND(IF('Indicator Data'!X19&gt;Y$195,10,IF('Indicator Data'!X19&lt;Y$194,0,10-(Y$195-'Indicator Data'!X19)/(Y$195-Y$194)*10)),1))</f>
        <v>0.8</v>
      </c>
      <c r="Z16" s="78">
        <f t="shared" si="10"/>
        <v>0.9</v>
      </c>
      <c r="AA16" s="92">
        <f>('Indicator Data'!AJ19+'Indicator Data'!AI19*0.5+'Indicator Data'!AH19*0.25)/1000</f>
        <v>0</v>
      </c>
      <c r="AB16" s="83">
        <f>AA16*1000/'Indicator Data'!BC19</f>
        <v>0</v>
      </c>
      <c r="AC16" s="78">
        <f t="shared" si="11"/>
        <v>0</v>
      </c>
      <c r="AD16" s="77">
        <f>IF('Indicator Data'!AN19="No data","x",ROUND(IF('Indicator Data'!AN19&lt;$AD$194,10,IF('Indicator Data'!AN19&gt;$AD$195,0,($AD$195-'Indicator Data'!AN19)/($AD$195-$AD$194)*10)),1))</f>
        <v>4.0999999999999996</v>
      </c>
      <c r="AE16" s="77">
        <f>IF('Indicator Data'!AO19="No data","x",ROUND(IF('Indicator Data'!AO19&gt;$AE$195,10,IF('Indicator Data'!AO19&lt;$AE$194,0,10-($AE$195-'Indicator Data'!AO19)/($AE$195-$AE$194)*10)),1))</f>
        <v>0</v>
      </c>
      <c r="AF16" s="84">
        <f>IF('Indicator Data'!AP19="No data","x",ROUND(IF('Indicator Data'!AP19&gt;$AF$195,10,IF('Indicator Data'!AP19&lt;$AF$194,0,10-($AF$195-'Indicator Data'!AP19)/($AF$195-$AF$194)*10)),1))</f>
        <v>1.5</v>
      </c>
      <c r="AG16" s="84">
        <f>IF('Indicator Data'!AQ19="No data","x",ROUND(IF('Indicator Data'!AQ19&gt;$AG$195,10,IF('Indicator Data'!AQ19&lt;$AG$194,0,10-($AG$195-'Indicator Data'!AQ19)/($AG$195-$AG$194)*10)),1))</f>
        <v>2.7</v>
      </c>
      <c r="AH16" s="77">
        <f t="shared" si="12"/>
        <v>1.7</v>
      </c>
      <c r="AI16" s="78">
        <f t="shared" si="13"/>
        <v>1.9</v>
      </c>
      <c r="AJ16" s="85">
        <f t="shared" si="14"/>
        <v>1</v>
      </c>
      <c r="AK16" s="86">
        <f t="shared" si="1"/>
        <v>0.5</v>
      </c>
      <c r="AL16" s="85">
        <v>8.1</v>
      </c>
      <c r="AM16" s="85">
        <v>3.2</v>
      </c>
      <c r="AN16" s="86">
        <f t="shared" si="15"/>
        <v>5.7</v>
      </c>
    </row>
    <row r="17" spans="1:40" s="4" customFormat="1" x14ac:dyDescent="0.25">
      <c r="A17" s="131" t="s">
        <v>29</v>
      </c>
      <c r="B17" s="63" t="s">
        <v>28</v>
      </c>
      <c r="C17" s="77">
        <f>ROUND(IF('Indicator Data'!Q20="No data",IF((0.1233*LN('Indicator Data'!BB20)-0.4559)&gt;C$195,0,IF((0.1233*LN('Indicator Data'!BB20)-0.4559)&lt;C$194,10,(C$195-(0.1233*LN('Indicator Data'!BB20)-0.4559))/(C$195-C$194)*10)),IF('Indicator Data'!Q20&gt;C$195,0,IF('Indicator Data'!Q20&lt;C$194,10,(C$195-'Indicator Data'!Q20)/(C$195-C$194)*10))),1)</f>
        <v>2.4</v>
      </c>
      <c r="D17" s="77">
        <f>IF('Indicator Data'!R20="No data","x",ROUND((IF(LOG('Indicator Data'!R20*1000)&gt;D$195,10,IF(LOG('Indicator Data'!R20*1000)&lt;D$194,0,10-(D$195-LOG('Indicator Data'!R20*1000))/(D$195-D$194)*10))),1))</f>
        <v>0.6</v>
      </c>
      <c r="E17" s="78">
        <f t="shared" si="2"/>
        <v>1.5</v>
      </c>
      <c r="F17" s="77">
        <f>IF('Indicator Data'!AF20="No data","x",ROUND(IF('Indicator Data'!AF20&gt;F$195,10,IF('Indicator Data'!AF20&lt;F$194,0,10-(F$195-'Indicator Data'!AF20)/(F$195-F$194)*10)),1))</f>
        <v>1.9</v>
      </c>
      <c r="G17" s="77">
        <f>IF('Indicator Data'!AG20="No data","x",ROUND(IF('Indicator Data'!AG20&gt;G$195,10,IF('Indicator Data'!AG20&lt;G$194,0,10-(G$195-'Indicator Data'!AG20)/(G$195-G$194)*10)),1))</f>
        <v>0.5</v>
      </c>
      <c r="H17" s="78">
        <f t="shared" si="3"/>
        <v>1.2</v>
      </c>
      <c r="I17" s="79">
        <f>SUM(IF('Indicator Data'!S20=0,0,'Indicator Data'!S20/1000000),SUM('Indicator Data'!T20:U20))</f>
        <v>114.961879</v>
      </c>
      <c r="J17" s="79">
        <f>I17/'Indicator Data'!BC20*1000000</f>
        <v>12.091227429893641</v>
      </c>
      <c r="K17" s="77">
        <f t="shared" si="4"/>
        <v>0.2</v>
      </c>
      <c r="L17" s="77">
        <f>IF('Indicator Data'!V20="No data","x",ROUND(IF('Indicator Data'!V20&gt;L$195,10,IF('Indicator Data'!V20&lt;L$194,0,10-(L$195-'Indicator Data'!V20)/(L$195-L$194)*10)),1))</f>
        <v>0</v>
      </c>
      <c r="M17" s="78">
        <f t="shared" si="5"/>
        <v>0.1</v>
      </c>
      <c r="N17" s="80">
        <f t="shared" si="6"/>
        <v>1.1000000000000001</v>
      </c>
      <c r="O17" s="92">
        <f>IF(AND('Indicator Data'!AK20="No data",'Indicator Data'!AL20="No data"),0,SUM('Indicator Data'!AK20:AM20)/1000)</f>
        <v>2.16</v>
      </c>
      <c r="P17" s="77">
        <f t="shared" si="7"/>
        <v>1.1000000000000001</v>
      </c>
      <c r="Q17" s="81">
        <f>O17*1000/'Indicator Data'!BC20</f>
        <v>2.271801007059937E-4</v>
      </c>
      <c r="R17" s="77">
        <f t="shared" si="8"/>
        <v>2.2000000000000002</v>
      </c>
      <c r="S17" s="82">
        <f t="shared" si="9"/>
        <v>1.7</v>
      </c>
      <c r="T17" s="77">
        <f>IF('Indicator Data'!AB20="No data","x",ROUND(IF('Indicator Data'!AB20&gt;T$195,10,IF('Indicator Data'!AB20&lt;T$194,0,10-(T$195-'Indicator Data'!AB20)/(T$195-T$194)*10)),1))</f>
        <v>0.8</v>
      </c>
      <c r="U17" s="77">
        <f>IF('Indicator Data'!AA20="No data","x",ROUND(IF('Indicator Data'!AA20&gt;U$195,10,IF('Indicator Data'!AA20&lt;U$194,0,10-(U$195-'Indicator Data'!AA20)/(U$195-U$194)*10)),1))</f>
        <v>0.9</v>
      </c>
      <c r="V17" s="77" t="str">
        <f>IF('Indicator Data'!AE20="No data","x",ROUND(IF('Indicator Data'!AE20&gt;V$195,10,IF('Indicator Data'!AE20&lt;V$194,0,10-(V$195-'Indicator Data'!AE20)/(V$195-V$194)*10)),1))</f>
        <v>x</v>
      </c>
      <c r="W17" s="78">
        <f t="shared" si="0"/>
        <v>0.9</v>
      </c>
      <c r="X17" s="77">
        <f>IF('Indicator Data'!W20="No data","x",ROUND(IF('Indicator Data'!W20&gt;X$195,10,IF('Indicator Data'!W20&lt;X$194,0,10-(X$195-'Indicator Data'!W20)/(X$195-X$194)*10)),1))</f>
        <v>0.3</v>
      </c>
      <c r="Y17" s="77" t="str">
        <f>IF('Indicator Data'!X20="No data","x",ROUND(IF('Indicator Data'!X20&gt;Y$195,10,IF('Indicator Data'!X20&lt;Y$194,0,10-(Y$195-'Indicator Data'!X20)/(Y$195-Y$194)*10)),1))</f>
        <v>x</v>
      </c>
      <c r="Z17" s="78">
        <f t="shared" si="10"/>
        <v>0.3</v>
      </c>
      <c r="AA17" s="92">
        <f>('Indicator Data'!AJ20+'Indicator Data'!AI20*0.5+'Indicator Data'!AH20*0.25)/1000</f>
        <v>75.269499999999994</v>
      </c>
      <c r="AB17" s="83">
        <f>AA17*1000/'Indicator Data'!BC20</f>
        <v>7.9165428657823125E-3</v>
      </c>
      <c r="AC17" s="78">
        <f t="shared" si="11"/>
        <v>0.8</v>
      </c>
      <c r="AD17" s="77">
        <f>IF('Indicator Data'!AN20="No data","x",ROUND(IF('Indicator Data'!AN20&lt;$AD$194,10,IF('Indicator Data'!AN20&gt;$AD$195,0,($AD$195-'Indicator Data'!AN20)/($AD$195-$AD$194)*10)),1))</f>
        <v>2.5</v>
      </c>
      <c r="AE17" s="77">
        <f>IF('Indicator Data'!AO20="No data","x",ROUND(IF('Indicator Data'!AO20&gt;$AE$195,10,IF('Indicator Data'!AO20&lt;$AE$194,0,10-($AE$195-'Indicator Data'!AO20)/($AE$195-$AE$194)*10)),1))</f>
        <v>0</v>
      </c>
      <c r="AF17" s="84">
        <f>IF('Indicator Data'!AP20="No data","x",ROUND(IF('Indicator Data'!AP20&gt;$AF$195,10,IF('Indicator Data'!AP20&lt;$AF$194,0,10-($AF$195-'Indicator Data'!AP20)/($AF$195-$AF$194)*10)),1))</f>
        <v>4.8</v>
      </c>
      <c r="AG17" s="84" t="str">
        <f>IF('Indicator Data'!AQ20="No data","x",ROUND(IF('Indicator Data'!AQ20&gt;$AG$195,10,IF('Indicator Data'!AQ20&lt;$AG$194,0,10-($AG$195-'Indicator Data'!AQ20)/($AG$195-$AG$194)*10)),1))</f>
        <v>x</v>
      </c>
      <c r="AH17" s="77">
        <f t="shared" si="12"/>
        <v>4.8</v>
      </c>
      <c r="AI17" s="78">
        <f t="shared" si="13"/>
        <v>2.4</v>
      </c>
      <c r="AJ17" s="85">
        <f t="shared" si="14"/>
        <v>1.1000000000000001</v>
      </c>
      <c r="AK17" s="86">
        <f t="shared" si="1"/>
        <v>1.4</v>
      </c>
      <c r="AL17" s="85">
        <v>7</v>
      </c>
      <c r="AM17" s="85">
        <v>3.9</v>
      </c>
      <c r="AN17" s="86">
        <f t="shared" si="15"/>
        <v>5.5</v>
      </c>
    </row>
    <row r="18" spans="1:40" s="4" customFormat="1" x14ac:dyDescent="0.25">
      <c r="A18" s="131" t="s">
        <v>31</v>
      </c>
      <c r="B18" s="63" t="s">
        <v>30</v>
      </c>
      <c r="C18" s="77">
        <f>ROUND(IF('Indicator Data'!Q21="No data",IF((0.1233*LN('Indicator Data'!BB21)-0.4559)&gt;C$195,0,IF((0.1233*LN('Indicator Data'!BB21)-0.4559)&lt;C$194,10,(C$195-(0.1233*LN('Indicator Data'!BB21)-0.4559))/(C$195-C$194)*10)),IF('Indicator Data'!Q21&gt;C$195,0,IF('Indicator Data'!Q21&lt;C$194,10,(C$195-'Indicator Data'!Q21)/(C$195-C$194)*10))),1)</f>
        <v>0.8</v>
      </c>
      <c r="D18" s="77" t="str">
        <f>IF('Indicator Data'!R21="No data","x",ROUND((IF(LOG('Indicator Data'!R21*1000)&gt;D$195,10,IF(LOG('Indicator Data'!R21*1000)&lt;D$194,0,10-(D$195-LOG('Indicator Data'!R21*1000))/(D$195-D$194)*10))),1))</f>
        <v>x</v>
      </c>
      <c r="E18" s="78">
        <f t="shared" si="2"/>
        <v>0.8</v>
      </c>
      <c r="F18" s="77">
        <f>IF('Indicator Data'!AF21="No data","x",ROUND(IF('Indicator Data'!AF21&gt;F$195,10,IF('Indicator Data'!AF21&lt;F$194,0,10-(F$195-'Indicator Data'!AF21)/(F$195-F$194)*10)),1))</f>
        <v>1</v>
      </c>
      <c r="G18" s="77">
        <f>IF('Indicator Data'!AG21="No data","x",ROUND(IF('Indicator Data'!AG21&gt;G$195,10,IF('Indicator Data'!AG21&lt;G$194,0,10-(G$195-'Indicator Data'!AG21)/(G$195-G$194)*10)),1))</f>
        <v>0.6</v>
      </c>
      <c r="H18" s="78">
        <f t="shared" si="3"/>
        <v>0.8</v>
      </c>
      <c r="I18" s="79">
        <f>SUM(IF('Indicator Data'!S21=0,0,'Indicator Data'!S21/1000000),SUM('Indicator Data'!T21:U21))</f>
        <v>1.516729</v>
      </c>
      <c r="J18" s="79">
        <f>I18/'Indicator Data'!BC21*1000000</f>
        <v>0.13337319122608132</v>
      </c>
      <c r="K18" s="77">
        <f t="shared" si="4"/>
        <v>0</v>
      </c>
      <c r="L18" s="77" t="str">
        <f>IF('Indicator Data'!V21="No data","x",ROUND(IF('Indicator Data'!V21&gt;L$195,10,IF('Indicator Data'!V21&lt;L$194,0,10-(L$195-'Indicator Data'!V21)/(L$195-L$194)*10)),1))</f>
        <v>x</v>
      </c>
      <c r="M18" s="78">
        <f t="shared" si="5"/>
        <v>0</v>
      </c>
      <c r="N18" s="80">
        <f t="shared" si="6"/>
        <v>0.6</v>
      </c>
      <c r="O18" s="92">
        <f>IF(AND('Indicator Data'!AK21="No data",'Indicator Data'!AL21="No data"),0,SUM('Indicator Data'!AK21:AM21)/1000)</f>
        <v>42.167999999999999</v>
      </c>
      <c r="P18" s="77">
        <f t="shared" si="7"/>
        <v>5.4</v>
      </c>
      <c r="Q18" s="81">
        <f>O18*1000/'Indicator Data'!BC21</f>
        <v>3.7080326990658165E-3</v>
      </c>
      <c r="R18" s="77">
        <f t="shared" si="8"/>
        <v>4.4000000000000004</v>
      </c>
      <c r="S18" s="82">
        <f t="shared" si="9"/>
        <v>4.9000000000000004</v>
      </c>
      <c r="T18" s="77" t="str">
        <f>IF('Indicator Data'!AB21="No data","x",ROUND(IF('Indicator Data'!AB21&gt;T$195,10,IF('Indicator Data'!AB21&lt;T$194,0,10-(T$195-'Indicator Data'!AB21)/(T$195-T$194)*10)),1))</f>
        <v>x</v>
      </c>
      <c r="U18" s="77">
        <f>IF('Indicator Data'!AA21="No data","x",ROUND(IF('Indicator Data'!AA21&gt;U$195,10,IF('Indicator Data'!AA21&lt;U$194,0,10-(U$195-'Indicator Data'!AA21)/(U$195-U$194)*10)),1))</f>
        <v>0.2</v>
      </c>
      <c r="V18" s="77" t="str">
        <f>IF('Indicator Data'!AE21="No data","x",ROUND(IF('Indicator Data'!AE21&gt;V$195,10,IF('Indicator Data'!AE21&lt;V$194,0,10-(V$195-'Indicator Data'!AE21)/(V$195-V$194)*10)),1))</f>
        <v>x</v>
      </c>
      <c r="W18" s="78">
        <f t="shared" si="0"/>
        <v>0.2</v>
      </c>
      <c r="X18" s="77">
        <f>IF('Indicator Data'!W21="No data","x",ROUND(IF('Indicator Data'!W21&gt;X$195,10,IF('Indicator Data'!W21&lt;X$194,0,10-(X$195-'Indicator Data'!W21)/(X$195-X$194)*10)),1))</f>
        <v>0.3</v>
      </c>
      <c r="Y18" s="77" t="str">
        <f>IF('Indicator Data'!X21="No data","x",ROUND(IF('Indicator Data'!X21&gt;Y$195,10,IF('Indicator Data'!X21&lt;Y$194,0,10-(Y$195-'Indicator Data'!X21)/(Y$195-Y$194)*10)),1))</f>
        <v>x</v>
      </c>
      <c r="Z18" s="78">
        <f t="shared" si="10"/>
        <v>0.3</v>
      </c>
      <c r="AA18" s="92">
        <f>('Indicator Data'!AJ21+'Indicator Data'!AI21*0.5+'Indicator Data'!AH21*0.25)/1000</f>
        <v>0</v>
      </c>
      <c r="AB18" s="83">
        <f>AA18*1000/'Indicator Data'!BC21</f>
        <v>0</v>
      </c>
      <c r="AC18" s="78">
        <f t="shared" si="11"/>
        <v>0</v>
      </c>
      <c r="AD18" s="77">
        <f>IF('Indicator Data'!AN21="No data","x",ROUND(IF('Indicator Data'!AN21&lt;$AD$194,10,IF('Indicator Data'!AN21&gt;$AD$195,0,($AD$195-'Indicator Data'!AN21)/($AD$195-$AD$194)*10)),1))</f>
        <v>0.1</v>
      </c>
      <c r="AE18" s="77">
        <f>IF('Indicator Data'!AO21="No data","x",ROUND(IF('Indicator Data'!AO21&gt;$AE$195,10,IF('Indicator Data'!AO21&lt;$AE$194,0,10-($AE$195-'Indicator Data'!AO21)/($AE$195-$AE$194)*10)),1))</f>
        <v>0</v>
      </c>
      <c r="AF18" s="84">
        <f>IF('Indicator Data'!AP21="No data","x",ROUND(IF('Indicator Data'!AP21&gt;$AF$195,10,IF('Indicator Data'!AP21&lt;$AF$194,0,10-($AF$195-'Indicator Data'!AP21)/($AF$195-$AF$194)*10)),1))</f>
        <v>0.8</v>
      </c>
      <c r="AG18" s="84">
        <f>IF('Indicator Data'!AQ21="No data","x",ROUND(IF('Indicator Data'!AQ21&gt;$AG$195,10,IF('Indicator Data'!AQ21&lt;$AG$194,0,10-($AG$195-'Indicator Data'!AQ21)/($AG$195-$AG$194)*10)),1))</f>
        <v>3</v>
      </c>
      <c r="AH18" s="77">
        <f t="shared" si="12"/>
        <v>1.2</v>
      </c>
      <c r="AI18" s="78">
        <f t="shared" si="13"/>
        <v>0.4</v>
      </c>
      <c r="AJ18" s="85">
        <f t="shared" si="14"/>
        <v>0.2</v>
      </c>
      <c r="AK18" s="86">
        <f t="shared" si="1"/>
        <v>2.9</v>
      </c>
      <c r="AL18" s="85">
        <v>7.5</v>
      </c>
      <c r="AM18" s="85">
        <v>4.0999999999999996</v>
      </c>
      <c r="AN18" s="86">
        <f t="shared" si="15"/>
        <v>5.8</v>
      </c>
    </row>
    <row r="19" spans="1:40" s="4" customFormat="1" x14ac:dyDescent="0.25">
      <c r="A19" s="131" t="s">
        <v>33</v>
      </c>
      <c r="B19" s="63" t="s">
        <v>32</v>
      </c>
      <c r="C19" s="77">
        <f>ROUND(IF('Indicator Data'!Q22="No data",IF((0.1233*LN('Indicator Data'!BB22)-0.4559)&gt;C$195,0,IF((0.1233*LN('Indicator Data'!BB22)-0.4559)&lt;C$194,10,(C$195-(0.1233*LN('Indicator Data'!BB22)-0.4559))/(C$195-C$194)*10)),IF('Indicator Data'!Q22&gt;C$195,0,IF('Indicator Data'!Q22&lt;C$194,10,(C$195-'Indicator Data'!Q22)/(C$195-C$194)*10))),1)</f>
        <v>3.8</v>
      </c>
      <c r="D19" s="77">
        <f>IF('Indicator Data'!R22="No data","x",ROUND((IF(LOG('Indicator Data'!R22*1000)&gt;D$195,10,IF(LOG('Indicator Data'!R22*1000)&lt;D$194,0,10-(D$195-LOG('Indicator Data'!R22*1000))/(D$195-D$194)*10))),1))</f>
        <v>5.5</v>
      </c>
      <c r="E19" s="78">
        <f t="shared" si="2"/>
        <v>4.7</v>
      </c>
      <c r="F19" s="77">
        <f>IF('Indicator Data'!AF22="No data","x",ROUND(IF('Indicator Data'!AF22&gt;F$195,10,IF('Indicator Data'!AF22&lt;F$194,0,10-(F$195-'Indicator Data'!AF22)/(F$195-F$194)*10)),1))</f>
        <v>5</v>
      </c>
      <c r="G19" s="77">
        <f>IF('Indicator Data'!AG22="No data","x",ROUND(IF('Indicator Data'!AG22&gt;G$195,10,IF('Indicator Data'!AG22&lt;G$194,0,10-(G$195-'Indicator Data'!AG22)/(G$195-G$194)*10)),1))</f>
        <v>2.8</v>
      </c>
      <c r="H19" s="78">
        <f t="shared" si="3"/>
        <v>3.9</v>
      </c>
      <c r="I19" s="79">
        <f>SUM(IF('Indicator Data'!S22=0,0,'Indicator Data'!S22/1000000),SUM('Indicator Data'!T22:U22))</f>
        <v>10.675000000000001</v>
      </c>
      <c r="J19" s="79">
        <f>I19/'Indicator Data'!BC22*1000000</f>
        <v>28.490902928090829</v>
      </c>
      <c r="K19" s="77">
        <f t="shared" si="4"/>
        <v>0.6</v>
      </c>
      <c r="L19" s="77">
        <f>IF('Indicator Data'!V22="No data","x",ROUND(IF('Indicator Data'!V22&gt;L$195,10,IF('Indicator Data'!V22&lt;L$194,0,10-(L$195-'Indicator Data'!V22)/(L$195-L$194)*10)),1))</f>
        <v>1.4</v>
      </c>
      <c r="M19" s="78">
        <f t="shared" si="5"/>
        <v>1</v>
      </c>
      <c r="N19" s="80">
        <f t="shared" si="6"/>
        <v>3.6</v>
      </c>
      <c r="O19" s="92">
        <f>IF(AND('Indicator Data'!AK22="No data",'Indicator Data'!AL22="No data"),0,SUM('Indicator Data'!AK22:AM22)/1000)</f>
        <v>0</v>
      </c>
      <c r="P19" s="77">
        <f t="shared" si="7"/>
        <v>0</v>
      </c>
      <c r="Q19" s="81">
        <f>O19*1000/'Indicator Data'!BC22</f>
        <v>0</v>
      </c>
      <c r="R19" s="77">
        <f t="shared" si="8"/>
        <v>0</v>
      </c>
      <c r="S19" s="82">
        <f t="shared" si="9"/>
        <v>0</v>
      </c>
      <c r="T19" s="77">
        <f>IF('Indicator Data'!AB22="No data","x",ROUND(IF('Indicator Data'!AB22&gt;T$195,10,IF('Indicator Data'!AB22&lt;T$194,0,10-(T$195-'Indicator Data'!AB22)/(T$195-T$194)*10)),1))</f>
        <v>3.6</v>
      </c>
      <c r="U19" s="77">
        <f>IF('Indicator Data'!AA22="No data","x",ROUND(IF('Indicator Data'!AA22&gt;U$195,10,IF('Indicator Data'!AA22&lt;U$194,0,10-(U$195-'Indicator Data'!AA22)/(U$195-U$194)*10)),1))</f>
        <v>0.7</v>
      </c>
      <c r="V19" s="77">
        <f>IF('Indicator Data'!AE22="No data","x",ROUND(IF('Indicator Data'!AE22&gt;V$195,10,IF('Indicator Data'!AE22&lt;V$194,0,10-(V$195-'Indicator Data'!AE22)/(V$195-V$194)*10)),1))</f>
        <v>0</v>
      </c>
      <c r="W19" s="78">
        <f t="shared" si="0"/>
        <v>1.4</v>
      </c>
      <c r="X19" s="77">
        <f>IF('Indicator Data'!W22="No data","x",ROUND(IF('Indicator Data'!W22&gt;X$195,10,IF('Indicator Data'!W22&lt;X$194,0,10-(X$195-'Indicator Data'!W22)/(X$195-X$194)*10)),1))</f>
        <v>1.1000000000000001</v>
      </c>
      <c r="Y19" s="77">
        <f>IF('Indicator Data'!X22="No data","x",ROUND(IF('Indicator Data'!X22&gt;Y$195,10,IF('Indicator Data'!X22&lt;Y$194,0,10-(Y$195-'Indicator Data'!X22)/(Y$195-Y$194)*10)),1))</f>
        <v>1.4</v>
      </c>
      <c r="Z19" s="78">
        <f t="shared" si="10"/>
        <v>1.3</v>
      </c>
      <c r="AA19" s="92">
        <f>('Indicator Data'!AJ22+'Indicator Data'!AI22*0.5+'Indicator Data'!AH22*0.25)/1000</f>
        <v>2.5887500000000001</v>
      </c>
      <c r="AB19" s="83">
        <f>AA19*1000/'Indicator Data'!BC22</f>
        <v>6.9092107686271791E-3</v>
      </c>
      <c r="AC19" s="78">
        <f t="shared" si="11"/>
        <v>0.7</v>
      </c>
      <c r="AD19" s="77">
        <f>IF('Indicator Data'!AN22="No data","x",ROUND(IF('Indicator Data'!AN22&lt;$AD$194,10,IF('Indicator Data'!AN22&gt;$AD$195,0,($AD$195-'Indicator Data'!AN22)/($AD$195-$AD$194)*10)),1))</f>
        <v>3.6</v>
      </c>
      <c r="AE19" s="77">
        <f>IF('Indicator Data'!AO22="No data","x",ROUND(IF('Indicator Data'!AO22&gt;$AE$195,10,IF('Indicator Data'!AO22&lt;$AE$194,0,10-($AE$195-'Indicator Data'!AO22)/($AE$195-$AE$194)*10)),1))</f>
        <v>0.4</v>
      </c>
      <c r="AF19" s="84">
        <f>IF('Indicator Data'!AP22="No data","x",ROUND(IF('Indicator Data'!AP22&gt;$AF$195,10,IF('Indicator Data'!AP22&lt;$AF$194,0,10-($AF$195-'Indicator Data'!AP22)/($AF$195-$AF$194)*10)),1))</f>
        <v>2.2999999999999998</v>
      </c>
      <c r="AG19" s="84">
        <f>IF('Indicator Data'!AQ22="No data","x",ROUND(IF('Indicator Data'!AQ22&gt;$AG$195,10,IF('Indicator Data'!AQ22&lt;$AG$194,0,10-($AG$195-'Indicator Data'!AQ22)/($AG$195-$AG$194)*10)),1))</f>
        <v>10</v>
      </c>
      <c r="AH19" s="77">
        <f t="shared" si="12"/>
        <v>3.8</v>
      </c>
      <c r="AI19" s="78">
        <f t="shared" si="13"/>
        <v>2.6</v>
      </c>
      <c r="AJ19" s="85">
        <f t="shared" si="14"/>
        <v>1.5</v>
      </c>
      <c r="AK19" s="86">
        <f t="shared" si="1"/>
        <v>0.8</v>
      </c>
      <c r="AL19" s="85">
        <v>5.9</v>
      </c>
      <c r="AM19" s="85">
        <v>5.0999999999999996</v>
      </c>
      <c r="AN19" s="86">
        <f t="shared" si="15"/>
        <v>5.5</v>
      </c>
    </row>
    <row r="20" spans="1:40" s="4" customFormat="1" x14ac:dyDescent="0.25">
      <c r="A20" s="131" t="s">
        <v>35</v>
      </c>
      <c r="B20" s="63" t="s">
        <v>34</v>
      </c>
      <c r="C20" s="77">
        <f>ROUND(IF('Indicator Data'!Q23="No data",IF((0.1233*LN('Indicator Data'!BB23)-0.4559)&gt;C$195,0,IF((0.1233*LN('Indicator Data'!BB23)-0.4559)&lt;C$194,10,(C$195-(0.1233*LN('Indicator Data'!BB23)-0.4559))/(C$195-C$194)*10)),IF('Indicator Data'!Q23&gt;C$195,0,IF('Indicator Data'!Q23&lt;C$194,10,(C$195-'Indicator Data'!Q23)/(C$195-C$194)*10))),1)</f>
        <v>7.2</v>
      </c>
      <c r="D20" s="77">
        <f>IF('Indicator Data'!R23="No data","x",ROUND((IF(LOG('Indicator Data'!R23*1000)&gt;D$195,10,IF(LOG('Indicator Data'!R23*1000)&lt;D$194,0,10-(D$195-LOG('Indicator Data'!R23*1000))/(D$195-D$194)*10))),1))</f>
        <v>9.4</v>
      </c>
      <c r="E20" s="78">
        <f t="shared" si="2"/>
        <v>8.5</v>
      </c>
      <c r="F20" s="77">
        <f>IF('Indicator Data'!AF23="No data","x",ROUND(IF('Indicator Data'!AF23&gt;F$195,10,IF('Indicator Data'!AF23&lt;F$194,0,10-(F$195-'Indicator Data'!AF23)/(F$195-F$194)*10)),1))</f>
        <v>8.1999999999999993</v>
      </c>
      <c r="G20" s="77">
        <f>IF('Indicator Data'!AG23="No data","x",ROUND(IF('Indicator Data'!AG23&gt;G$195,10,IF('Indicator Data'!AG23&lt;G$194,0,10-(G$195-'Indicator Data'!AG23)/(G$195-G$194)*10)),1))</f>
        <v>4.5999999999999996</v>
      </c>
      <c r="H20" s="78">
        <f t="shared" si="3"/>
        <v>6.4</v>
      </c>
      <c r="I20" s="79">
        <f>SUM(IF('Indicator Data'!S23=0,0,'Indicator Data'!S23/1000000),SUM('Indicator Data'!T23:U23))</f>
        <v>409.73639100000003</v>
      </c>
      <c r="J20" s="79">
        <f>I20/'Indicator Data'!BC23*1000000</f>
        <v>36.663178530689649</v>
      </c>
      <c r="K20" s="77">
        <f t="shared" si="4"/>
        <v>0.7</v>
      </c>
      <c r="L20" s="77">
        <f>IF('Indicator Data'!V23="No data","x",ROUND(IF('Indicator Data'!V23&gt;L$195,10,IF('Indicator Data'!V23&lt;L$194,0,10-(L$195-'Indicator Data'!V23)/(L$195-L$194)*10)),1))</f>
        <v>3.8</v>
      </c>
      <c r="M20" s="78">
        <f t="shared" si="5"/>
        <v>2.2999999999999998</v>
      </c>
      <c r="N20" s="80">
        <f t="shared" si="6"/>
        <v>6.4</v>
      </c>
      <c r="O20" s="92">
        <f>IF(AND('Indicator Data'!AK23="No data",'Indicator Data'!AL23="No data"),0,SUM('Indicator Data'!AK23:AM23)/1000)</f>
        <v>1.0609999999999999</v>
      </c>
      <c r="P20" s="77">
        <f t="shared" si="7"/>
        <v>0.1</v>
      </c>
      <c r="Q20" s="81">
        <f>O20*1000/'Indicator Data'!BC23</f>
        <v>9.4938192641672665E-5</v>
      </c>
      <c r="R20" s="77">
        <f t="shared" si="8"/>
        <v>1.8</v>
      </c>
      <c r="S20" s="82">
        <f t="shared" si="9"/>
        <v>1</v>
      </c>
      <c r="T20" s="77">
        <f>IF('Indicator Data'!AB23="No data","x",ROUND(IF('Indicator Data'!AB23&gt;T$195,10,IF('Indicator Data'!AB23&lt;T$194,0,10-(T$195-'Indicator Data'!AB23)/(T$195-T$194)*10)),1))</f>
        <v>2</v>
      </c>
      <c r="U20" s="77">
        <f>IF('Indicator Data'!AA23="No data","x",ROUND(IF('Indicator Data'!AA23&gt;U$195,10,IF('Indicator Data'!AA23&lt;U$194,0,10-(U$195-'Indicator Data'!AA23)/(U$195-U$194)*10)),1))</f>
        <v>1.1000000000000001</v>
      </c>
      <c r="V20" s="77">
        <f>IF('Indicator Data'!AE23="No data","x",ROUND(IF('Indicator Data'!AE23&gt;V$195,10,IF('Indicator Data'!AE23&lt;V$194,0,10-(V$195-'Indicator Data'!AE23)/(V$195-V$194)*10)),1))</f>
        <v>6.7</v>
      </c>
      <c r="W20" s="78">
        <f t="shared" si="0"/>
        <v>3.3</v>
      </c>
      <c r="X20" s="77">
        <f>IF('Indicator Data'!W23="No data","x",ROUND(IF('Indicator Data'!W23&gt;X$195,10,IF('Indicator Data'!W23&lt;X$194,0,10-(X$195-'Indicator Data'!W23)/(X$195-X$194)*10)),1))</f>
        <v>7.5</v>
      </c>
      <c r="Y20" s="77">
        <f>IF('Indicator Data'!X23="No data","x",ROUND(IF('Indicator Data'!X23&gt;Y$195,10,IF('Indicator Data'!X23&lt;Y$194,0,10-(Y$195-'Indicator Data'!X23)/(Y$195-Y$194)*10)),1))</f>
        <v>4</v>
      </c>
      <c r="Z20" s="78">
        <f t="shared" si="10"/>
        <v>5.8</v>
      </c>
      <c r="AA20" s="92">
        <f>('Indicator Data'!AJ23+'Indicator Data'!AI23*0.5+'Indicator Data'!AH23*0.25)/1000</f>
        <v>7.0250000000000007E-2</v>
      </c>
      <c r="AB20" s="83">
        <f>AA20*1000/'Indicator Data'!BC23</f>
        <v>6.2859642159071671E-6</v>
      </c>
      <c r="AC20" s="78">
        <f t="shared" si="11"/>
        <v>0</v>
      </c>
      <c r="AD20" s="77">
        <f>IF('Indicator Data'!AN23="No data","x",ROUND(IF('Indicator Data'!AN23&lt;$AD$194,10,IF('Indicator Data'!AN23&gt;$AD$195,0,($AD$195-'Indicator Data'!AN23)/($AD$195-$AD$194)*10)),1))</f>
        <v>3.6</v>
      </c>
      <c r="AE20" s="77">
        <f>IF('Indicator Data'!AO23="No data","x",ROUND(IF('Indicator Data'!AO23&gt;$AE$195,10,IF('Indicator Data'!AO23&lt;$AE$194,0,10-($AE$195-'Indicator Data'!AO23)/($AE$195-$AE$194)*10)),1))</f>
        <v>1.8</v>
      </c>
      <c r="AF20" s="84">
        <f>IF('Indicator Data'!AP23="No data","x",ROUND(IF('Indicator Data'!AP23&gt;$AF$195,10,IF('Indicator Data'!AP23&lt;$AF$194,0,10-($AF$195-'Indicator Data'!AP23)/($AF$195-$AF$194)*10)),1))</f>
        <v>7.9</v>
      </c>
      <c r="AG20" s="84">
        <f>IF('Indicator Data'!AQ23="No data","x",ROUND(IF('Indicator Data'!AQ23&gt;$AG$195,10,IF('Indicator Data'!AQ23&lt;$AG$194,0,10-($AG$195-'Indicator Data'!AQ23)/($AG$195-$AG$194)*10)),1))</f>
        <v>10</v>
      </c>
      <c r="AH20" s="77">
        <f t="shared" si="12"/>
        <v>8.3000000000000007</v>
      </c>
      <c r="AI20" s="78">
        <f t="shared" si="13"/>
        <v>4.5999999999999996</v>
      </c>
      <c r="AJ20" s="85">
        <f t="shared" si="14"/>
        <v>3.7</v>
      </c>
      <c r="AK20" s="86">
        <f t="shared" si="1"/>
        <v>2.5</v>
      </c>
      <c r="AL20" s="85">
        <v>3.7</v>
      </c>
      <c r="AM20" s="85">
        <v>8</v>
      </c>
      <c r="AN20" s="86">
        <f t="shared" si="15"/>
        <v>5.9</v>
      </c>
    </row>
    <row r="21" spans="1:40" s="4" customFormat="1" x14ac:dyDescent="0.25">
      <c r="A21" s="131" t="s">
        <v>37</v>
      </c>
      <c r="B21" s="63" t="s">
        <v>36</v>
      </c>
      <c r="C21" s="77">
        <f>ROUND(IF('Indicator Data'!Q24="No data",IF((0.1233*LN('Indicator Data'!BB24)-0.4559)&gt;C$195,0,IF((0.1233*LN('Indicator Data'!BB24)-0.4559)&lt;C$194,10,(C$195-(0.1233*LN('Indicator Data'!BB24)-0.4559))/(C$195-C$194)*10)),IF('Indicator Data'!Q24&gt;C$195,0,IF('Indicator Data'!Q24&lt;C$194,10,(C$195-'Indicator Data'!Q24)/(C$195-C$194)*10))),1)</f>
        <v>5.3</v>
      </c>
      <c r="D21" s="77">
        <f>IF('Indicator Data'!R24="No data","x",ROUND((IF(LOG('Indicator Data'!R24*1000)&gt;D$195,10,IF(LOG('Indicator Data'!R24*1000)&lt;D$194,0,10-(D$195-LOG('Indicator Data'!R24*1000))/(D$195-D$194)*10))),1))</f>
        <v>7.8</v>
      </c>
      <c r="E21" s="78">
        <f t="shared" si="2"/>
        <v>6.7</v>
      </c>
      <c r="F21" s="77">
        <f>IF('Indicator Data'!AF24="No data","x",ROUND(IF('Indicator Data'!AF24&gt;F$195,10,IF('Indicator Data'!AF24&lt;F$194,0,10-(F$195-'Indicator Data'!AF24)/(F$195-F$194)*10)),1))</f>
        <v>6.4</v>
      </c>
      <c r="G21" s="77">
        <f>IF('Indicator Data'!AG24="No data","x",ROUND(IF('Indicator Data'!AG24&gt;G$195,10,IF('Indicator Data'!AG24&lt;G$194,0,10-(G$195-'Indicator Data'!AG24)/(G$195-G$194)*10)),1))</f>
        <v>3.5</v>
      </c>
      <c r="H21" s="78">
        <f t="shared" si="3"/>
        <v>5</v>
      </c>
      <c r="I21" s="79">
        <f>SUM(IF('Indicator Data'!S24=0,0,'Indicator Data'!S24/1000000),SUM('Indicator Data'!T24:U24))</f>
        <v>68.990333000000007</v>
      </c>
      <c r="J21" s="79">
        <f>I21/'Indicator Data'!BC24*1000000</f>
        <v>85.425308007577925</v>
      </c>
      <c r="K21" s="77">
        <f t="shared" si="4"/>
        <v>1.7</v>
      </c>
      <c r="L21" s="77">
        <f>IF('Indicator Data'!V24="No data","x",ROUND(IF('Indicator Data'!V24&gt;L$195,10,IF('Indicator Data'!V24&lt;L$194,0,10-(L$195-'Indicator Data'!V24)/(L$195-L$194)*10)),1))</f>
        <v>1.7</v>
      </c>
      <c r="M21" s="78">
        <f t="shared" si="5"/>
        <v>1.7</v>
      </c>
      <c r="N21" s="80">
        <f t="shared" si="6"/>
        <v>5</v>
      </c>
      <c r="O21" s="92">
        <f>IF(AND('Indicator Data'!AK24="No data",'Indicator Data'!AL24="No data"),0,SUM('Indicator Data'!AK24:AM24)/1000)</f>
        <v>0</v>
      </c>
      <c r="P21" s="77">
        <f t="shared" si="7"/>
        <v>0</v>
      </c>
      <c r="Q21" s="81">
        <f>O21*1000/'Indicator Data'!BC24</f>
        <v>0</v>
      </c>
      <c r="R21" s="77">
        <f t="shared" si="8"/>
        <v>0</v>
      </c>
      <c r="S21" s="82">
        <f t="shared" si="9"/>
        <v>0</v>
      </c>
      <c r="T21" s="77">
        <f>IF('Indicator Data'!AB24="No data","x",ROUND(IF('Indicator Data'!AB24&gt;T$195,10,IF('Indicator Data'!AB24&lt;T$194,0,10-(T$195-'Indicator Data'!AB24)/(T$195-T$194)*10)),1))</f>
        <v>0.2</v>
      </c>
      <c r="U21" s="77">
        <f>IF('Indicator Data'!AA24="No data","x",ROUND(IF('Indicator Data'!AA24&gt;U$195,10,IF('Indicator Data'!AA24&lt;U$194,0,10-(U$195-'Indicator Data'!AA24)/(U$195-U$194)*10)),1))</f>
        <v>3.2</v>
      </c>
      <c r="V21" s="77">
        <f>IF('Indicator Data'!AE24="No data","x",ROUND(IF('Indicator Data'!AE24&gt;V$195,10,IF('Indicator Data'!AE24&lt;V$194,0,10-(V$195-'Indicator Data'!AE24)/(V$195-V$194)*10)),1))</f>
        <v>0</v>
      </c>
      <c r="W21" s="78">
        <f t="shared" si="0"/>
        <v>1.1000000000000001</v>
      </c>
      <c r="X21" s="77">
        <f>IF('Indicator Data'!W24="No data","x",ROUND(IF('Indicator Data'!W24&gt;X$195,10,IF('Indicator Data'!W24&lt;X$194,0,10-(X$195-'Indicator Data'!W24)/(X$195-X$194)*10)),1))</f>
        <v>2.5</v>
      </c>
      <c r="Y21" s="77">
        <f>IF('Indicator Data'!X24="No data","x",ROUND(IF('Indicator Data'!X24&gt;Y$195,10,IF('Indicator Data'!X24&lt;Y$194,0,10-(Y$195-'Indicator Data'!X24)/(Y$195-Y$194)*10)),1))</f>
        <v>2.8</v>
      </c>
      <c r="Z21" s="78">
        <f t="shared" si="10"/>
        <v>2.7</v>
      </c>
      <c r="AA21" s="92">
        <f>('Indicator Data'!AJ24+'Indicator Data'!AI24*0.5+'Indicator Data'!AH24*0.25)/1000</f>
        <v>0</v>
      </c>
      <c r="AB21" s="83">
        <f>AA21*1000/'Indicator Data'!BC24</f>
        <v>0</v>
      </c>
      <c r="AC21" s="78">
        <f t="shared" si="11"/>
        <v>0</v>
      </c>
      <c r="AD21" s="77">
        <f>IF('Indicator Data'!AN24="No data","x",ROUND(IF('Indicator Data'!AN24&lt;$AD$194,10,IF('Indicator Data'!AN24&gt;$AD$195,0,($AD$195-'Indicator Data'!AN24)/($AD$195-$AD$194)*10)),1))</f>
        <v>5.3</v>
      </c>
      <c r="AE21" s="77">
        <f>IF('Indicator Data'!AO24="No data","x",ROUND(IF('Indicator Data'!AO24&gt;$AE$195,10,IF('Indicator Data'!AO24&lt;$AE$194,0,10-($AE$195-'Indicator Data'!AO24)/($AE$195-$AE$194)*10)),1))</f>
        <v>3.3</v>
      </c>
      <c r="AF21" s="84">
        <f>IF('Indicator Data'!AP24="No data","x",ROUND(IF('Indicator Data'!AP24&gt;$AF$195,10,IF('Indicator Data'!AP24&lt;$AF$194,0,10-($AF$195-'Indicator Data'!AP24)/($AF$195-$AF$194)*10)),1))</f>
        <v>4.5</v>
      </c>
      <c r="AG21" s="84">
        <f>IF('Indicator Data'!AQ24="No data","x",ROUND(IF('Indicator Data'!AQ24&gt;$AG$195,10,IF('Indicator Data'!AQ24&lt;$AG$194,0,10-($AG$195-'Indicator Data'!AQ24)/($AG$195-$AG$194)*10)),1))</f>
        <v>3.2</v>
      </c>
      <c r="AH21" s="77">
        <f t="shared" si="12"/>
        <v>4.2</v>
      </c>
      <c r="AI21" s="78">
        <f t="shared" si="13"/>
        <v>4.3</v>
      </c>
      <c r="AJ21" s="85">
        <f t="shared" si="14"/>
        <v>2.2000000000000002</v>
      </c>
      <c r="AK21" s="86">
        <f t="shared" si="1"/>
        <v>1.2</v>
      </c>
      <c r="AL21" s="85">
        <v>4.3</v>
      </c>
      <c r="AM21" s="85">
        <v>8</v>
      </c>
      <c r="AN21" s="86">
        <f t="shared" si="15"/>
        <v>6.2</v>
      </c>
    </row>
    <row r="22" spans="1:40" s="4" customFormat="1" x14ac:dyDescent="0.25">
      <c r="A22" s="131" t="s">
        <v>841</v>
      </c>
      <c r="B22" s="63" t="s">
        <v>38</v>
      </c>
      <c r="C22" s="77">
        <f>ROUND(IF('Indicator Data'!Q25="No data",IF((0.1233*LN('Indicator Data'!BB25)-0.4559)&gt;C$195,0,IF((0.1233*LN('Indicator Data'!BB25)-0.4559)&lt;C$194,10,(C$195-(0.1233*LN('Indicator Data'!BB25)-0.4559))/(C$195-C$194)*10)),IF('Indicator Data'!Q25&gt;C$195,0,IF('Indicator Data'!Q25&lt;C$194,10,(C$195-'Indicator Data'!Q25)/(C$195-C$194)*10))),1)</f>
        <v>4.2</v>
      </c>
      <c r="D22" s="77">
        <f>IF('Indicator Data'!R25="No data","x",ROUND((IF(LOG('Indicator Data'!R25*1000)&gt;D$195,10,IF(LOG('Indicator Data'!R25*1000)&lt;D$194,0,10-(D$195-LOG('Indicator Data'!R25*1000))/(D$195-D$194)*10))),1))</f>
        <v>7.4</v>
      </c>
      <c r="E22" s="78">
        <f t="shared" si="2"/>
        <v>6</v>
      </c>
      <c r="F22" s="77">
        <f>IF('Indicator Data'!AF25="No data","x",ROUND(IF('Indicator Data'!AF25&gt;F$195,10,IF('Indicator Data'!AF25&lt;F$194,0,10-(F$195-'Indicator Data'!AF25)/(F$195-F$194)*10)),1))</f>
        <v>5.9</v>
      </c>
      <c r="G22" s="77">
        <f>IF('Indicator Data'!AG25="No data","x",ROUND(IF('Indicator Data'!AG25&gt;G$195,10,IF('Indicator Data'!AG25&lt;G$194,0,10-(G$195-'Indicator Data'!AG25)/(G$195-G$194)*10)),1))</f>
        <v>4.9000000000000004</v>
      </c>
      <c r="H22" s="78">
        <f t="shared" si="3"/>
        <v>5.4</v>
      </c>
      <c r="I22" s="79">
        <f>SUM(IF('Indicator Data'!S25=0,0,'Indicator Data'!S25/1000000),SUM('Indicator Data'!T25:U25))</f>
        <v>419.93510600000002</v>
      </c>
      <c r="J22" s="79">
        <f>I22/'Indicator Data'!BC25*1000000</f>
        <v>37.997675087770098</v>
      </c>
      <c r="K22" s="77">
        <f t="shared" si="4"/>
        <v>0.8</v>
      </c>
      <c r="L22" s="77">
        <f>IF('Indicator Data'!V25="No data","x",ROUND(IF('Indicator Data'!V25&gt;L$195,10,IF('Indicator Data'!V25&lt;L$194,0,10-(L$195-'Indicator Data'!V25)/(L$195-L$194)*10)),1))</f>
        <v>1.4</v>
      </c>
      <c r="M22" s="78">
        <f t="shared" si="5"/>
        <v>1.1000000000000001</v>
      </c>
      <c r="N22" s="80">
        <f t="shared" si="6"/>
        <v>4.5999999999999996</v>
      </c>
      <c r="O22" s="92">
        <f>IF(AND('Indicator Data'!AK25="No data",'Indicator Data'!AL25="No data"),0,SUM('Indicator Data'!AK25:AM25)/1000)</f>
        <v>0.78600000000000003</v>
      </c>
      <c r="P22" s="77">
        <f t="shared" si="7"/>
        <v>0</v>
      </c>
      <c r="Q22" s="81">
        <f>O22*1000/'Indicator Data'!BC25</f>
        <v>7.1120923667161322E-5</v>
      </c>
      <c r="R22" s="77">
        <f t="shared" si="8"/>
        <v>1.7</v>
      </c>
      <c r="S22" s="82">
        <f t="shared" si="9"/>
        <v>0.9</v>
      </c>
      <c r="T22" s="77">
        <f>IF('Indicator Data'!AB25="No data","x",ROUND(IF('Indicator Data'!AB25&gt;T$195,10,IF('Indicator Data'!AB25&lt;T$194,0,10-(T$195-'Indicator Data'!AB25)/(T$195-T$194)*10)),1))</f>
        <v>0.6</v>
      </c>
      <c r="U22" s="77">
        <f>IF('Indicator Data'!AA25="No data","x",ROUND(IF('Indicator Data'!AA25&gt;U$195,10,IF('Indicator Data'!AA25&lt;U$194,0,10-(U$195-'Indicator Data'!AA25)/(U$195-U$194)*10)),1))</f>
        <v>2.1</v>
      </c>
      <c r="V22" s="77">
        <f>IF('Indicator Data'!AE25="No data","x",ROUND(IF('Indicator Data'!AE25&gt;V$195,10,IF('Indicator Data'!AE25&lt;V$194,0,10-(V$195-'Indicator Data'!AE25)/(V$195-V$194)*10)),1))</f>
        <v>0</v>
      </c>
      <c r="W22" s="78">
        <f t="shared" si="0"/>
        <v>0.9</v>
      </c>
      <c r="X22" s="77">
        <f>IF('Indicator Data'!W25="No data","x",ROUND(IF('Indicator Data'!W25&gt;X$195,10,IF('Indicator Data'!W25&lt;X$194,0,10-(X$195-'Indicator Data'!W25)/(X$195-X$194)*10)),1))</f>
        <v>2.8</v>
      </c>
      <c r="Y22" s="77">
        <f>IF('Indicator Data'!X25="No data","x",ROUND(IF('Indicator Data'!X25&gt;Y$195,10,IF('Indicator Data'!X25&lt;Y$194,0,10-(Y$195-'Indicator Data'!X25)/(Y$195-Y$194)*10)),1))</f>
        <v>0.8</v>
      </c>
      <c r="Z22" s="78">
        <f t="shared" si="10"/>
        <v>1.8</v>
      </c>
      <c r="AA22" s="92">
        <f>('Indicator Data'!AJ25+'Indicator Data'!AI25*0.5+'Indicator Data'!AH25*0.25)/1000</f>
        <v>179.791</v>
      </c>
      <c r="AB22" s="83">
        <f>AA22*1000/'Indicator Data'!BC25</f>
        <v>1.6268323138731042E-2</v>
      </c>
      <c r="AC22" s="78">
        <f t="shared" si="11"/>
        <v>1.6</v>
      </c>
      <c r="AD22" s="77">
        <f>IF('Indicator Data'!AN25="No data","x",ROUND(IF('Indicator Data'!AN25&lt;$AD$194,10,IF('Indicator Data'!AN25&gt;$AD$195,0,($AD$195-'Indicator Data'!AN25)/($AD$195-$AD$194)*10)),1))</f>
        <v>6.3</v>
      </c>
      <c r="AE22" s="77">
        <f>IF('Indicator Data'!AO25="No data","x",ROUND(IF('Indicator Data'!AO25&gt;$AE$195,10,IF('Indicator Data'!AO25&lt;$AE$194,0,10-($AE$195-'Indicator Data'!AO25)/($AE$195-$AE$194)*10)),1))</f>
        <v>5.0999999999999996</v>
      </c>
      <c r="AF22" s="84">
        <f>IF('Indicator Data'!AP25="No data","x",ROUND(IF('Indicator Data'!AP25&gt;$AF$195,10,IF('Indicator Data'!AP25&lt;$AF$194,0,10-($AF$195-'Indicator Data'!AP25)/($AF$195-$AF$194)*10)),1))</f>
        <v>5.4</v>
      </c>
      <c r="AG22" s="84">
        <f>IF('Indicator Data'!AQ25="No data","x",ROUND(IF('Indicator Data'!AQ25&gt;$AG$195,10,IF('Indicator Data'!AQ25&lt;$AG$194,0,10-($AG$195-'Indicator Data'!AQ25)/($AG$195-$AG$194)*10)),1))</f>
        <v>6.1</v>
      </c>
      <c r="AH22" s="77">
        <f t="shared" si="12"/>
        <v>5.5</v>
      </c>
      <c r="AI22" s="78">
        <f t="shared" si="13"/>
        <v>5.6</v>
      </c>
      <c r="AJ22" s="85">
        <f t="shared" si="14"/>
        <v>2.7</v>
      </c>
      <c r="AK22" s="86">
        <f t="shared" si="1"/>
        <v>1.8</v>
      </c>
      <c r="AL22" s="85">
        <v>5.8</v>
      </c>
      <c r="AM22" s="85">
        <v>4.5999999999999996</v>
      </c>
      <c r="AN22" s="86">
        <f t="shared" si="15"/>
        <v>5.2</v>
      </c>
    </row>
    <row r="23" spans="1:40" s="4" customFormat="1" x14ac:dyDescent="0.25">
      <c r="A23" s="131" t="s">
        <v>40</v>
      </c>
      <c r="B23" s="63" t="s">
        <v>39</v>
      </c>
      <c r="C23" s="77">
        <f>ROUND(IF('Indicator Data'!Q26="No data",IF((0.1233*LN('Indicator Data'!BB26)-0.4559)&gt;C$195,0,IF((0.1233*LN('Indicator Data'!BB26)-0.4559)&lt;C$194,10,(C$195-(0.1233*LN('Indicator Data'!BB26)-0.4559))/(C$195-C$194)*10)),IF('Indicator Data'!Q26&gt;C$195,0,IF('Indicator Data'!Q26&lt;C$194,10,(C$195-'Indicator Data'!Q26)/(C$195-C$194)*10))),1)</f>
        <v>3.1</v>
      </c>
      <c r="D23" s="77">
        <f>IF('Indicator Data'!R26="No data","x",ROUND((IF(LOG('Indicator Data'!R26*1000)&gt;D$195,10,IF(LOG('Indicator Data'!R26*1000)&lt;D$194,0,10-(D$195-LOG('Indicator Data'!R26*1000))/(D$195-D$194)*10))),1))</f>
        <v>3</v>
      </c>
      <c r="E23" s="78">
        <f t="shared" si="2"/>
        <v>3.1</v>
      </c>
      <c r="F23" s="77">
        <f>IF('Indicator Data'!AF26="No data","x",ROUND(IF('Indicator Data'!AF26&gt;F$195,10,IF('Indicator Data'!AF26&lt;F$194,0,10-(F$195-'Indicator Data'!AF26)/(F$195-F$194)*10)),1))</f>
        <v>2.1</v>
      </c>
      <c r="G23" s="77">
        <f>IF('Indicator Data'!AG26="No data","x",ROUND(IF('Indicator Data'!AG26&gt;G$195,10,IF('Indicator Data'!AG26&lt;G$194,0,10-(G$195-'Indicator Data'!AG26)/(G$195-G$194)*10)),1))</f>
        <v>2.2000000000000002</v>
      </c>
      <c r="H23" s="78">
        <f t="shared" si="3"/>
        <v>2.2000000000000002</v>
      </c>
      <c r="I23" s="79">
        <f>SUM(IF('Indicator Data'!S26=0,0,'Indicator Data'!S26/1000000),SUM('Indicator Data'!T26:U26))</f>
        <v>318.63806899999997</v>
      </c>
      <c r="J23" s="79">
        <f>I23/'Indicator Data'!BC26*1000000</f>
        <v>90.857292394077348</v>
      </c>
      <c r="K23" s="77">
        <f t="shared" si="4"/>
        <v>1.8</v>
      </c>
      <c r="L23" s="77">
        <f>IF('Indicator Data'!V26="No data","x",ROUND(IF('Indicator Data'!V26&gt;L$195,10,IF('Indicator Data'!V26&lt;L$194,0,10-(L$195-'Indicator Data'!V26)/(L$195-L$194)*10)),1))</f>
        <v>1.8</v>
      </c>
      <c r="M23" s="78">
        <f t="shared" si="5"/>
        <v>1.8</v>
      </c>
      <c r="N23" s="80">
        <f t="shared" si="6"/>
        <v>2.6</v>
      </c>
      <c r="O23" s="92">
        <f>IF(AND('Indicator Data'!AK26="No data",'Indicator Data'!AL26="No data"),0,SUM('Indicator Data'!AK26:AM26)/1000)</f>
        <v>103.803</v>
      </c>
      <c r="P23" s="77">
        <f t="shared" si="7"/>
        <v>6.7</v>
      </c>
      <c r="Q23" s="81">
        <f>O23*1000/'Indicator Data'!BC26</f>
        <v>2.9598658917250758E-2</v>
      </c>
      <c r="R23" s="77">
        <f t="shared" si="8"/>
        <v>7.4</v>
      </c>
      <c r="S23" s="82">
        <f t="shared" si="9"/>
        <v>7.1</v>
      </c>
      <c r="T23" s="77" t="str">
        <f>IF('Indicator Data'!AB26="No data","x",ROUND(IF('Indicator Data'!AB26&gt;T$195,10,IF('Indicator Data'!AB26&lt;T$194,0,10-(T$195-'Indicator Data'!AB26)/(T$195-T$194)*10)),1))</f>
        <v>x</v>
      </c>
      <c r="U23" s="77">
        <f>IF('Indicator Data'!AA26="No data","x",ROUND(IF('Indicator Data'!AA26&gt;U$195,10,IF('Indicator Data'!AA26&lt;U$194,0,10-(U$195-'Indicator Data'!AA26)/(U$195-U$194)*10)),1))</f>
        <v>0.6</v>
      </c>
      <c r="V23" s="77" t="str">
        <f>IF('Indicator Data'!AE26="No data","x",ROUND(IF('Indicator Data'!AE26&gt;V$195,10,IF('Indicator Data'!AE26&lt;V$194,0,10-(V$195-'Indicator Data'!AE26)/(V$195-V$194)*10)),1))</f>
        <v>x</v>
      </c>
      <c r="W23" s="78">
        <f t="shared" si="0"/>
        <v>0.6</v>
      </c>
      <c r="X23" s="77">
        <f>IF('Indicator Data'!W26="No data","x",ROUND(IF('Indicator Data'!W26&gt;X$195,10,IF('Indicator Data'!W26&lt;X$194,0,10-(X$195-'Indicator Data'!W26)/(X$195-X$194)*10)),1))</f>
        <v>0.5</v>
      </c>
      <c r="Y23" s="77">
        <f>IF('Indicator Data'!X26="No data","x",ROUND(IF('Indicator Data'!X26&gt;Y$195,10,IF('Indicator Data'!X26&lt;Y$194,0,10-(Y$195-'Indicator Data'!X26)/(Y$195-Y$194)*10)),1))</f>
        <v>0.3</v>
      </c>
      <c r="Z23" s="78">
        <f t="shared" si="10"/>
        <v>0.4</v>
      </c>
      <c r="AA23" s="92">
        <f>('Indicator Data'!AJ26+'Indicator Data'!AI26*0.5+'Indicator Data'!AH26*0.25)/1000</f>
        <v>0</v>
      </c>
      <c r="AB23" s="83">
        <f>AA23*1000/'Indicator Data'!BC26</f>
        <v>0</v>
      </c>
      <c r="AC23" s="78">
        <f t="shared" si="11"/>
        <v>0</v>
      </c>
      <c r="AD23" s="77">
        <f>IF('Indicator Data'!AN26="No data","x",ROUND(IF('Indicator Data'!AN26&lt;$AD$194,10,IF('Indicator Data'!AN26&gt;$AD$195,0,($AD$195-'Indicator Data'!AN26)/($AD$195-$AD$194)*10)),1))</f>
        <v>3.3</v>
      </c>
      <c r="AE23" s="77">
        <f>IF('Indicator Data'!AO26="No data","x",ROUND(IF('Indicator Data'!AO26&gt;$AE$195,10,IF('Indicator Data'!AO26&lt;$AE$194,0,10-($AE$195-'Indicator Data'!AO26)/($AE$195-$AE$194)*10)),1))</f>
        <v>0</v>
      </c>
      <c r="AF23" s="84">
        <f>IF('Indicator Data'!AP26="No data","x",ROUND(IF('Indicator Data'!AP26&gt;$AF$195,10,IF('Indicator Data'!AP26&lt;$AF$194,0,10-($AF$195-'Indicator Data'!AP26)/($AF$195-$AF$194)*10)),1))</f>
        <v>4.2</v>
      </c>
      <c r="AG23" s="84">
        <f>IF('Indicator Data'!AQ26="No data","x",ROUND(IF('Indicator Data'!AQ26&gt;$AG$195,10,IF('Indicator Data'!AQ26&lt;$AG$194,0,10-($AG$195-'Indicator Data'!AQ26)/($AG$195-$AG$194)*10)),1))</f>
        <v>3.2</v>
      </c>
      <c r="AH23" s="77">
        <f t="shared" si="12"/>
        <v>4</v>
      </c>
      <c r="AI23" s="78">
        <f t="shared" si="13"/>
        <v>2.4</v>
      </c>
      <c r="AJ23" s="85">
        <f t="shared" si="14"/>
        <v>0.9</v>
      </c>
      <c r="AK23" s="86">
        <f t="shared" si="1"/>
        <v>4.7</v>
      </c>
      <c r="AL23" s="85">
        <v>2.8</v>
      </c>
      <c r="AM23" s="85">
        <v>2.8</v>
      </c>
      <c r="AN23" s="86">
        <f t="shared" si="15"/>
        <v>2.8</v>
      </c>
    </row>
    <row r="24" spans="1:40" s="4" customFormat="1" x14ac:dyDescent="0.25">
      <c r="A24" s="131" t="s">
        <v>42</v>
      </c>
      <c r="B24" s="63" t="s">
        <v>41</v>
      </c>
      <c r="C24" s="77">
        <f>ROUND(IF('Indicator Data'!Q27="No data",IF((0.1233*LN('Indicator Data'!BB27)-0.4559)&gt;C$195,0,IF((0.1233*LN('Indicator Data'!BB27)-0.4559)&lt;C$194,10,(C$195-(0.1233*LN('Indicator Data'!BB27)-0.4559))/(C$195-C$194)*10)),IF('Indicator Data'!Q27&gt;C$195,0,IF('Indicator Data'!Q27&lt;C$194,10,(C$195-'Indicator Data'!Q27)/(C$195-C$194)*10))),1)</f>
        <v>3.9</v>
      </c>
      <c r="D24" s="77" t="str">
        <f>IF('Indicator Data'!R27="No data","x",ROUND((IF(LOG('Indicator Data'!R27*1000)&gt;D$195,10,IF(LOG('Indicator Data'!R27*1000)&lt;D$194,0,10-(D$195-LOG('Indicator Data'!R27*1000))/(D$195-D$194)*10))),1))</f>
        <v>x</v>
      </c>
      <c r="E24" s="78">
        <f t="shared" si="2"/>
        <v>3.9</v>
      </c>
      <c r="F24" s="77">
        <f>IF('Indicator Data'!AF27="No data","x",ROUND(IF('Indicator Data'!AF27&gt;F$195,10,IF('Indicator Data'!AF27&lt;F$194,0,10-(F$195-'Indicator Data'!AF27)/(F$195-F$194)*10)),1))</f>
        <v>5.8</v>
      </c>
      <c r="G24" s="77">
        <f>IF('Indicator Data'!AG27="No data","x",ROUND(IF('Indicator Data'!AG27&gt;G$195,10,IF('Indicator Data'!AG27&lt;G$194,0,10-(G$195-'Indicator Data'!AG27)/(G$195-G$194)*10)),1))</f>
        <v>8.9</v>
      </c>
      <c r="H24" s="78">
        <f t="shared" si="3"/>
        <v>7.4</v>
      </c>
      <c r="I24" s="79">
        <f>SUM(IF('Indicator Data'!S27=0,0,'Indicator Data'!S27/1000000),SUM('Indicator Data'!T27:U27))</f>
        <v>134.92000000000002</v>
      </c>
      <c r="J24" s="79">
        <f>I24/'Indicator Data'!BC27*1000000</f>
        <v>58.874327398336845</v>
      </c>
      <c r="K24" s="77">
        <f t="shared" si="4"/>
        <v>1.2</v>
      </c>
      <c r="L24" s="77">
        <f>IF('Indicator Data'!V27="No data","x",ROUND(IF('Indicator Data'!V27&gt;L$195,10,IF('Indicator Data'!V27&lt;L$194,0,10-(L$195-'Indicator Data'!V27)/(L$195-L$194)*10)),1))</f>
        <v>0.4</v>
      </c>
      <c r="M24" s="78">
        <f t="shared" si="5"/>
        <v>0.8</v>
      </c>
      <c r="N24" s="80">
        <f t="shared" si="6"/>
        <v>4</v>
      </c>
      <c r="O24" s="92">
        <f>IF(AND('Indicator Data'!AK27="No data",'Indicator Data'!AL27="No data"),0,SUM('Indicator Data'!AK27:AM27)/1000)</f>
        <v>2.1190000000000002</v>
      </c>
      <c r="P24" s="77">
        <f t="shared" si="7"/>
        <v>1.1000000000000001</v>
      </c>
      <c r="Q24" s="81">
        <f>O24*1000/'Indicator Data'!BC27</f>
        <v>9.2465683187871158E-4</v>
      </c>
      <c r="R24" s="77">
        <f t="shared" si="8"/>
        <v>3.1</v>
      </c>
      <c r="S24" s="82">
        <f t="shared" si="9"/>
        <v>2.1</v>
      </c>
      <c r="T24" s="77">
        <f>IF('Indicator Data'!AB27="No data","x",ROUND(IF('Indicator Data'!AB27&gt;T$195,10,IF('Indicator Data'!AB27&lt;T$194,0,10-(T$195-'Indicator Data'!AB27)/(T$195-T$194)*10)),1))</f>
        <v>10</v>
      </c>
      <c r="U24" s="77">
        <f>IF('Indicator Data'!AA27="No data","x",ROUND(IF('Indicator Data'!AA27&gt;U$195,10,IF('Indicator Data'!AA27&lt;U$194,0,10-(U$195-'Indicator Data'!AA27)/(U$195-U$194)*10)),1))</f>
        <v>5.9</v>
      </c>
      <c r="V24" s="77">
        <f>IF('Indicator Data'!AE27="No data","x",ROUND(IF('Indicator Data'!AE27&gt;V$195,10,IF('Indicator Data'!AE27&lt;V$194,0,10-(V$195-'Indicator Data'!AE27)/(V$195-V$194)*10)),1))</f>
        <v>0</v>
      </c>
      <c r="W24" s="78">
        <f t="shared" si="0"/>
        <v>5.3</v>
      </c>
      <c r="X24" s="77">
        <f>IF('Indicator Data'!W27="No data","x",ROUND(IF('Indicator Data'!W27&gt;X$195,10,IF('Indicator Data'!W27&lt;X$194,0,10-(X$195-'Indicator Data'!W27)/(X$195-X$194)*10)),1))</f>
        <v>3.1</v>
      </c>
      <c r="Y24" s="77">
        <f>IF('Indicator Data'!X27="No data","x",ROUND(IF('Indicator Data'!X27&gt;Y$195,10,IF('Indicator Data'!X27&lt;Y$194,0,10-(Y$195-'Indicator Data'!X27)/(Y$195-Y$194)*10)),1))</f>
        <v>2.5</v>
      </c>
      <c r="Z24" s="78">
        <f t="shared" si="10"/>
        <v>2.8</v>
      </c>
      <c r="AA24" s="92">
        <f>('Indicator Data'!AJ27+'Indicator Data'!AI27*0.5+'Indicator Data'!AH27*0.25)/1000</f>
        <v>5.85</v>
      </c>
      <c r="AB24" s="83">
        <f>AA24*1000/'Indicator Data'!BC27</f>
        <v>2.552733584941228E-3</v>
      </c>
      <c r="AC24" s="78">
        <f t="shared" si="11"/>
        <v>0.3</v>
      </c>
      <c r="AD24" s="77">
        <f>IF('Indicator Data'!AN27="No data","x",ROUND(IF('Indicator Data'!AN27&lt;$AD$194,10,IF('Indicator Data'!AN27&gt;$AD$195,0,($AD$195-'Indicator Data'!AN27)/($AD$195-$AD$194)*10)),1))</f>
        <v>6.8</v>
      </c>
      <c r="AE24" s="77">
        <f>IF('Indicator Data'!AO27="No data","x",ROUND(IF('Indicator Data'!AO27&gt;$AE$195,10,IF('Indicator Data'!AO27&lt;$AE$194,0,10-($AE$195-'Indicator Data'!AO27)/($AE$195-$AE$194)*10)),1))</f>
        <v>7</v>
      </c>
      <c r="AF24" s="84">
        <f>IF('Indicator Data'!AP27="No data","x",ROUND(IF('Indicator Data'!AP27&gt;$AF$195,10,IF('Indicator Data'!AP27&lt;$AF$194,0,10-($AF$195-'Indicator Data'!AP27)/($AF$195-$AF$194)*10)),1))</f>
        <v>2.1</v>
      </c>
      <c r="AG24" s="84">
        <f>IF('Indicator Data'!AQ27="No data","x",ROUND(IF('Indicator Data'!AQ27&gt;$AG$195,10,IF('Indicator Data'!AQ27&lt;$AG$194,0,10-($AG$195-'Indicator Data'!AQ27)/($AG$195-$AG$194)*10)),1))</f>
        <v>1.8</v>
      </c>
      <c r="AH24" s="77">
        <f t="shared" si="12"/>
        <v>2</v>
      </c>
      <c r="AI24" s="78">
        <f t="shared" si="13"/>
        <v>5.3</v>
      </c>
      <c r="AJ24" s="85">
        <f t="shared" si="14"/>
        <v>3.7</v>
      </c>
      <c r="AK24" s="86">
        <f t="shared" si="1"/>
        <v>2.9</v>
      </c>
      <c r="AL24" s="85">
        <v>3.3</v>
      </c>
      <c r="AM24" s="85">
        <v>6.8</v>
      </c>
      <c r="AN24" s="86">
        <f t="shared" si="15"/>
        <v>5.0999999999999996</v>
      </c>
    </row>
    <row r="25" spans="1:40" s="4" customFormat="1" x14ac:dyDescent="0.25">
      <c r="A25" s="131" t="s">
        <v>44</v>
      </c>
      <c r="B25" s="63" t="s">
        <v>43</v>
      </c>
      <c r="C25" s="77">
        <f>ROUND(IF('Indicator Data'!Q28="No data",IF((0.1233*LN('Indicator Data'!BB28)-0.4559)&gt;C$195,0,IF((0.1233*LN('Indicator Data'!BB28)-0.4559)&lt;C$194,10,(C$195-(0.1233*LN('Indicator Data'!BB28)-0.4559))/(C$195-C$194)*10)),IF('Indicator Data'!Q28&gt;C$195,0,IF('Indicator Data'!Q28&lt;C$194,10,(C$195-'Indicator Data'!Q28)/(C$195-C$194)*10))),1)</f>
        <v>3</v>
      </c>
      <c r="D25" s="77">
        <f>IF('Indicator Data'!R28="No data","x",ROUND((IF(LOG('Indicator Data'!R28*1000)&gt;D$195,10,IF(LOG('Indicator Data'!R28*1000)&lt;D$194,0,10-(D$195-LOG('Indicator Data'!R28*1000))/(D$195-D$194)*10))),1))</f>
        <v>3.7</v>
      </c>
      <c r="E25" s="78">
        <f t="shared" si="2"/>
        <v>3.4</v>
      </c>
      <c r="F25" s="77">
        <f>IF('Indicator Data'!AF28="No data","x",ROUND(IF('Indicator Data'!AF28&gt;F$195,10,IF('Indicator Data'!AF28&lt;F$194,0,10-(F$195-'Indicator Data'!AF28)/(F$195-F$194)*10)),1))</f>
        <v>5.5</v>
      </c>
      <c r="G25" s="77">
        <f>IF('Indicator Data'!AG28="No data","x",ROUND(IF('Indicator Data'!AG28&gt;G$195,10,IF('Indicator Data'!AG28&lt;G$194,0,10-(G$195-'Indicator Data'!AG28)/(G$195-G$194)*10)),1))</f>
        <v>6.6</v>
      </c>
      <c r="H25" s="78">
        <f t="shared" si="3"/>
        <v>6.1</v>
      </c>
      <c r="I25" s="79">
        <f>SUM(IF('Indicator Data'!S28=0,0,'Indicator Data'!S28/1000000),SUM('Indicator Data'!T28:U28))</f>
        <v>1281.9542560000002</v>
      </c>
      <c r="J25" s="79">
        <f>I25/'Indicator Data'!BC28*1000000</f>
        <v>6.1253038392901447</v>
      </c>
      <c r="K25" s="77">
        <f t="shared" si="4"/>
        <v>0.1</v>
      </c>
      <c r="L25" s="77">
        <f>IF('Indicator Data'!V28="No data","x",ROUND(IF('Indicator Data'!V28&gt;L$195,10,IF('Indicator Data'!V28&lt;L$194,0,10-(L$195-'Indicator Data'!V28)/(L$195-L$194)*10)),1))</f>
        <v>0</v>
      </c>
      <c r="M25" s="78">
        <f t="shared" si="5"/>
        <v>0.1</v>
      </c>
      <c r="N25" s="80">
        <f t="shared" si="6"/>
        <v>3.3</v>
      </c>
      <c r="O25" s="92">
        <f>IF(AND('Indicator Data'!AK28="No data",'Indicator Data'!AL28="No data"),0,SUM('Indicator Data'!AK28:AM28)/1000)</f>
        <v>10.263999999999999</v>
      </c>
      <c r="P25" s="77">
        <f t="shared" si="7"/>
        <v>3.4</v>
      </c>
      <c r="Q25" s="81">
        <f>O25*1000/'Indicator Data'!BC28</f>
        <v>4.9042404057882424E-5</v>
      </c>
      <c r="R25" s="77">
        <f t="shared" si="8"/>
        <v>0</v>
      </c>
      <c r="S25" s="82">
        <f t="shared" si="9"/>
        <v>1.7</v>
      </c>
      <c r="T25" s="77">
        <f>IF('Indicator Data'!AB28="No data","x",ROUND(IF('Indicator Data'!AB28&gt;T$195,10,IF('Indicator Data'!AB28&lt;T$194,0,10-(T$195-'Indicator Data'!AB28)/(T$195-T$194)*10)),1))</f>
        <v>1.2</v>
      </c>
      <c r="U25" s="77">
        <f>IF('Indicator Data'!AA28="No data","x",ROUND(IF('Indicator Data'!AA28&gt;U$195,10,IF('Indicator Data'!AA28&lt;U$194,0,10-(U$195-'Indicator Data'!AA28)/(U$195-U$194)*10)),1))</f>
        <v>0.8</v>
      </c>
      <c r="V25" s="77">
        <f>IF('Indicator Data'!AE28="No data","x",ROUND(IF('Indicator Data'!AE28&gt;V$195,10,IF('Indicator Data'!AE28&lt;V$194,0,10-(V$195-'Indicator Data'!AE28)/(V$195-V$194)*10)),1))</f>
        <v>0.1</v>
      </c>
      <c r="W25" s="78">
        <f t="shared" si="0"/>
        <v>0.7</v>
      </c>
      <c r="X25" s="77">
        <f>IF('Indicator Data'!W28="No data","x",ROUND(IF('Indicator Data'!W28&gt;X$195,10,IF('Indicator Data'!W28&lt;X$194,0,10-(X$195-'Indicator Data'!W28)/(X$195-X$194)*10)),1))</f>
        <v>1.2</v>
      </c>
      <c r="Y25" s="77">
        <f>IF('Indicator Data'!X28="No data","x",ROUND(IF('Indicator Data'!X28&gt;Y$195,10,IF('Indicator Data'!X28&lt;Y$194,0,10-(Y$195-'Indicator Data'!X28)/(Y$195-Y$194)*10)),1))</f>
        <v>0.5</v>
      </c>
      <c r="Z25" s="78">
        <f t="shared" si="10"/>
        <v>0.9</v>
      </c>
      <c r="AA25" s="92">
        <f>('Indicator Data'!AJ28+'Indicator Data'!AI28*0.5+'Indicator Data'!AH28*0.25)/1000</f>
        <v>66.298000000000002</v>
      </c>
      <c r="AB25" s="83">
        <f>AA25*1000/'Indicator Data'!BC28</f>
        <v>3.1677838116031651E-4</v>
      </c>
      <c r="AC25" s="78">
        <f t="shared" si="11"/>
        <v>0</v>
      </c>
      <c r="AD25" s="77">
        <f>IF('Indicator Data'!AN28="No data","x",ROUND(IF('Indicator Data'!AN28&lt;$AD$194,10,IF('Indicator Data'!AN28&gt;$AD$195,0,($AD$195-'Indicator Data'!AN28)/($AD$195-$AD$194)*10)),1))</f>
        <v>2.5</v>
      </c>
      <c r="AE25" s="77">
        <f>IF('Indicator Data'!AO28="No data","x",ROUND(IF('Indicator Data'!AO28&gt;$AE$195,10,IF('Indicator Data'!AO28&lt;$AE$194,0,10-($AE$195-'Indicator Data'!AO28)/($AE$195-$AE$194)*10)),1))</f>
        <v>0</v>
      </c>
      <c r="AF25" s="84">
        <f>IF('Indicator Data'!AP28="No data","x",ROUND(IF('Indicator Data'!AP28&gt;$AF$195,10,IF('Indicator Data'!AP28&lt;$AF$194,0,10-($AF$195-'Indicator Data'!AP28)/($AF$195-$AF$194)*10)),1))</f>
        <v>1.8</v>
      </c>
      <c r="AG25" s="84">
        <f>IF('Indicator Data'!AQ28="No data","x",ROUND(IF('Indicator Data'!AQ28&gt;$AG$195,10,IF('Indicator Data'!AQ28&lt;$AG$194,0,10-($AG$195-'Indicator Data'!AQ28)/($AG$195-$AG$194)*10)),1))</f>
        <v>2.2000000000000002</v>
      </c>
      <c r="AH25" s="77">
        <f t="shared" si="12"/>
        <v>1.9</v>
      </c>
      <c r="AI25" s="78">
        <f t="shared" si="13"/>
        <v>1.5</v>
      </c>
      <c r="AJ25" s="85">
        <f t="shared" si="14"/>
        <v>0.8</v>
      </c>
      <c r="AK25" s="86">
        <f t="shared" si="1"/>
        <v>1.3</v>
      </c>
      <c r="AL25" s="85">
        <v>6.7</v>
      </c>
      <c r="AM25" s="85">
        <v>3.3</v>
      </c>
      <c r="AN25" s="86">
        <f t="shared" si="15"/>
        <v>5</v>
      </c>
    </row>
    <row r="26" spans="1:40" s="4" customFormat="1" x14ac:dyDescent="0.25">
      <c r="A26" s="131" t="s">
        <v>379</v>
      </c>
      <c r="B26" s="63" t="s">
        <v>45</v>
      </c>
      <c r="C26" s="77">
        <f>ROUND(IF('Indicator Data'!Q29="No data",IF((0.1233*LN('Indicator Data'!BB29)-0.4559)&gt;C$195,0,IF((0.1233*LN('Indicator Data'!BB29)-0.4559)&lt;C$194,10,(C$195-(0.1233*LN('Indicator Data'!BB29)-0.4559))/(C$195-C$194)*10)),IF('Indicator Data'!Q29&gt;C$195,0,IF('Indicator Data'!Q29&lt;C$194,10,(C$195-'Indicator Data'!Q29)/(C$195-C$194)*10))),1)</f>
        <v>1.3</v>
      </c>
      <c r="D26" s="77" t="str">
        <f>IF('Indicator Data'!R29="No data","x",ROUND((IF(LOG('Indicator Data'!R29*1000)&gt;D$195,10,IF(LOG('Indicator Data'!R29*1000)&lt;D$194,0,10-(D$195-LOG('Indicator Data'!R29*1000))/(D$195-D$194)*10))),1))</f>
        <v>x</v>
      </c>
      <c r="E26" s="78">
        <f t="shared" si="2"/>
        <v>1.3</v>
      </c>
      <c r="F26" s="77" t="str">
        <f>IF('Indicator Data'!AF29="No data","x",ROUND(IF('Indicator Data'!AF29&gt;F$195,10,IF('Indicator Data'!AF29&lt;F$194,0,10-(F$195-'Indicator Data'!AF29)/(F$195-F$194)*10)),1))</f>
        <v>x</v>
      </c>
      <c r="G26" s="77" t="str">
        <f>IF('Indicator Data'!AG29="No data","x",ROUND(IF('Indicator Data'!AG29&gt;G$195,10,IF('Indicator Data'!AG29&lt;G$194,0,10-(G$195-'Indicator Data'!AG29)/(G$195-G$194)*10)),1))</f>
        <v>x</v>
      </c>
      <c r="H26" s="78" t="str">
        <f t="shared" si="3"/>
        <v>x</v>
      </c>
      <c r="I26" s="79">
        <f>SUM(IF('Indicator Data'!S29=0,0,'Indicator Data'!S29/1000000),SUM('Indicator Data'!T29:U29))</f>
        <v>0</v>
      </c>
      <c r="J26" s="79">
        <f>I26/'Indicator Data'!BC29*1000000</f>
        <v>0</v>
      </c>
      <c r="K26" s="77">
        <f t="shared" si="4"/>
        <v>0</v>
      </c>
      <c r="L26" s="77" t="str">
        <f>IF('Indicator Data'!V29="No data","x",ROUND(IF('Indicator Data'!V29&gt;L$195,10,IF('Indicator Data'!V29&lt;L$194,0,10-(L$195-'Indicator Data'!V29)/(L$195-L$194)*10)),1))</f>
        <v>x</v>
      </c>
      <c r="M26" s="78">
        <f t="shared" si="5"/>
        <v>0</v>
      </c>
      <c r="N26" s="80">
        <f t="shared" si="6"/>
        <v>0.9</v>
      </c>
      <c r="O26" s="92">
        <f>IF(AND('Indicator Data'!AK29="No data",'Indicator Data'!AL29="No data"),0,SUM('Indicator Data'!AK29:AM29)/1000)</f>
        <v>0</v>
      </c>
      <c r="P26" s="77">
        <f t="shared" si="7"/>
        <v>0</v>
      </c>
      <c r="Q26" s="81">
        <f>O26*1000/'Indicator Data'!BC29</f>
        <v>0</v>
      </c>
      <c r="R26" s="77">
        <f t="shared" si="8"/>
        <v>0</v>
      </c>
      <c r="S26" s="82">
        <f t="shared" si="9"/>
        <v>0</v>
      </c>
      <c r="T26" s="77">
        <f>IF('Indicator Data'!AB29="No data","x",ROUND(IF('Indicator Data'!AB29&gt;T$195,10,IF('Indicator Data'!AB29&lt;T$194,0,10-(T$195-'Indicator Data'!AB29)/(T$195-T$194)*10)),1))</f>
        <v>0</v>
      </c>
      <c r="U26" s="77">
        <f>IF('Indicator Data'!AA29="No data","x",ROUND(IF('Indicator Data'!AA29&gt;U$195,10,IF('Indicator Data'!AA29&lt;U$194,0,10-(U$195-'Indicator Data'!AA29)/(U$195-U$194)*10)),1))</f>
        <v>1.2</v>
      </c>
      <c r="V26" s="77" t="str">
        <f>IF('Indicator Data'!AE29="No data","x",ROUND(IF('Indicator Data'!AE29&gt;V$195,10,IF('Indicator Data'!AE29&lt;V$194,0,10-(V$195-'Indicator Data'!AE29)/(V$195-V$194)*10)),1))</f>
        <v>x</v>
      </c>
      <c r="W26" s="78">
        <f t="shared" si="0"/>
        <v>0.6</v>
      </c>
      <c r="X26" s="77">
        <f>IF('Indicator Data'!W29="No data","x",ROUND(IF('Indicator Data'!W29&gt;X$195,10,IF('Indicator Data'!W29&lt;X$194,0,10-(X$195-'Indicator Data'!W29)/(X$195-X$194)*10)),1))</f>
        <v>0.8</v>
      </c>
      <c r="Y26" s="77">
        <f>IF('Indicator Data'!X29="No data","x",ROUND(IF('Indicator Data'!X29&gt;Y$195,10,IF('Indicator Data'!X29&lt;Y$194,0,10-(Y$195-'Indicator Data'!X29)/(Y$195-Y$194)*10)),1))</f>
        <v>2.1</v>
      </c>
      <c r="Z26" s="78">
        <f t="shared" si="10"/>
        <v>1.5</v>
      </c>
      <c r="AA26" s="92">
        <f>('Indicator Data'!AJ29+'Indicator Data'!AI29*0.5+'Indicator Data'!AH29*0.25)/1000</f>
        <v>0</v>
      </c>
      <c r="AB26" s="83">
        <f>AA26*1000/'Indicator Data'!BC29</f>
        <v>0</v>
      </c>
      <c r="AC26" s="78">
        <f t="shared" si="11"/>
        <v>0</v>
      </c>
      <c r="AD26" s="77">
        <f>IF('Indicator Data'!AN29="No data","x",ROUND(IF('Indicator Data'!AN29&lt;$AD$194,10,IF('Indicator Data'!AN29&gt;$AD$195,0,($AD$195-'Indicator Data'!AN29)/($AD$195-$AD$194)*10)),1))</f>
        <v>3.3</v>
      </c>
      <c r="AE26" s="77">
        <f>IF('Indicator Data'!AO29="No data","x",ROUND(IF('Indicator Data'!AO29&gt;$AE$195,10,IF('Indicator Data'!AO29&lt;$AE$194,0,10-($AE$195-'Indicator Data'!AO29)/($AE$195-$AE$194)*10)),1))</f>
        <v>0</v>
      </c>
      <c r="AF26" s="84">
        <f>IF('Indicator Data'!AP29="No data","x",ROUND(IF('Indicator Data'!AP29&gt;$AF$195,10,IF('Indicator Data'!AP29&lt;$AF$194,0,10-($AF$195-'Indicator Data'!AP29)/($AF$195-$AF$194)*10)),1))</f>
        <v>2.2000000000000002</v>
      </c>
      <c r="AG26" s="84">
        <f>IF('Indicator Data'!AQ29="No data","x",ROUND(IF('Indicator Data'!AQ29&gt;$AG$195,10,IF('Indicator Data'!AQ29&lt;$AG$194,0,10-($AG$195-'Indicator Data'!AQ29)/($AG$195-$AG$194)*10)),1))</f>
        <v>2.4</v>
      </c>
      <c r="AH26" s="77">
        <f t="shared" si="12"/>
        <v>2.2000000000000002</v>
      </c>
      <c r="AI26" s="78">
        <f t="shared" si="13"/>
        <v>1.8</v>
      </c>
      <c r="AJ26" s="85">
        <f t="shared" si="14"/>
        <v>1</v>
      </c>
      <c r="AK26" s="86">
        <f t="shared" si="1"/>
        <v>0.5</v>
      </c>
      <c r="AL26" s="85">
        <v>6.5</v>
      </c>
      <c r="AM26" s="85">
        <v>1.9</v>
      </c>
      <c r="AN26" s="86">
        <f t="shared" si="15"/>
        <v>4.2</v>
      </c>
    </row>
    <row r="27" spans="1:40" s="4" customFormat="1" x14ac:dyDescent="0.25">
      <c r="A27" s="131" t="s">
        <v>47</v>
      </c>
      <c r="B27" s="63" t="s">
        <v>46</v>
      </c>
      <c r="C27" s="77">
        <f>ROUND(IF('Indicator Data'!Q30="No data",IF((0.1233*LN('Indicator Data'!BB30)-0.4559)&gt;C$195,0,IF((0.1233*LN('Indicator Data'!BB30)-0.4559)&lt;C$194,10,(C$195-(0.1233*LN('Indicator Data'!BB30)-0.4559))/(C$195-C$194)*10)),IF('Indicator Data'!Q30&gt;C$195,0,IF('Indicator Data'!Q30&lt;C$194,10,(C$195-'Indicator Data'!Q30)/(C$195-C$194)*10))),1)</f>
        <v>2.4</v>
      </c>
      <c r="D27" s="77" t="str">
        <f>IF('Indicator Data'!R30="No data","x",ROUND((IF(LOG('Indicator Data'!R30*1000)&gt;D$195,10,IF(LOG('Indicator Data'!R30*1000)&lt;D$194,0,10-(D$195-LOG('Indicator Data'!R30*1000))/(D$195-D$194)*10))),1))</f>
        <v>x</v>
      </c>
      <c r="E27" s="78">
        <f t="shared" si="2"/>
        <v>2.4</v>
      </c>
      <c r="F27" s="77">
        <f>IF('Indicator Data'!AF30="No data","x",ROUND(IF('Indicator Data'!AF30&gt;F$195,10,IF('Indicator Data'!AF30&lt;F$194,0,10-(F$195-'Indicator Data'!AF30)/(F$195-F$194)*10)),1))</f>
        <v>3</v>
      </c>
      <c r="G27" s="77">
        <f>IF('Indicator Data'!AG30="No data","x",ROUND(IF('Indicator Data'!AG30&gt;G$195,10,IF('Indicator Data'!AG30&lt;G$194,0,10-(G$195-'Indicator Data'!AG30)/(G$195-G$194)*10)),1))</f>
        <v>2.8</v>
      </c>
      <c r="H27" s="78">
        <f t="shared" si="3"/>
        <v>2.9</v>
      </c>
      <c r="I27" s="79">
        <f>SUM(IF('Indicator Data'!S30=0,0,'Indicator Data'!S30/1000000),SUM('Indicator Data'!T30:U30))</f>
        <v>2.8351000000000001E-2</v>
      </c>
      <c r="J27" s="79">
        <f>I27/'Indicator Data'!BC30*1000000</f>
        <v>4.0066472667927367E-3</v>
      </c>
      <c r="K27" s="77">
        <f t="shared" si="4"/>
        <v>0</v>
      </c>
      <c r="L27" s="77" t="str">
        <f>IF('Indicator Data'!V30="No data","x",ROUND(IF('Indicator Data'!V30&gt;L$195,10,IF('Indicator Data'!V30&lt;L$194,0,10-(L$195-'Indicator Data'!V30)/(L$195-L$194)*10)),1))</f>
        <v>x</v>
      </c>
      <c r="M27" s="78">
        <f t="shared" si="5"/>
        <v>0</v>
      </c>
      <c r="N27" s="80">
        <f t="shared" si="6"/>
        <v>1.9</v>
      </c>
      <c r="O27" s="92">
        <f>IF(AND('Indicator Data'!AK30="No data",'Indicator Data'!AL30="No data"),0,SUM('Indicator Data'!AK30:AM30)/1000)</f>
        <v>19.184000000000001</v>
      </c>
      <c r="P27" s="77">
        <f t="shared" si="7"/>
        <v>4.3</v>
      </c>
      <c r="Q27" s="81">
        <f>O27*1000/'Indicator Data'!BC30</f>
        <v>2.7111396834733114E-3</v>
      </c>
      <c r="R27" s="77">
        <f t="shared" si="8"/>
        <v>4.0999999999999996</v>
      </c>
      <c r="S27" s="82">
        <f t="shared" si="9"/>
        <v>4.2</v>
      </c>
      <c r="T27" s="77">
        <f>IF('Indicator Data'!AB30="No data","x",ROUND(IF('Indicator Data'!AB30&gt;T$195,10,IF('Indicator Data'!AB30&lt;T$194,0,10-(T$195-'Indicator Data'!AB30)/(T$195-T$194)*10)),1))</f>
        <v>0.2</v>
      </c>
      <c r="U27" s="77">
        <f>IF('Indicator Data'!AA30="No data","x",ROUND(IF('Indicator Data'!AA30&gt;U$195,10,IF('Indicator Data'!AA30&lt;U$194,0,10-(U$195-'Indicator Data'!AA30)/(U$195-U$194)*10)),1))</f>
        <v>0.5</v>
      </c>
      <c r="V27" s="77" t="str">
        <f>IF('Indicator Data'!AE30="No data","x",ROUND(IF('Indicator Data'!AE30&gt;V$195,10,IF('Indicator Data'!AE30&lt;V$194,0,10-(V$195-'Indicator Data'!AE30)/(V$195-V$194)*10)),1))</f>
        <v>x</v>
      </c>
      <c r="W27" s="78">
        <f t="shared" si="0"/>
        <v>0.4</v>
      </c>
      <c r="X27" s="77">
        <f>IF('Indicator Data'!W30="No data","x",ROUND(IF('Indicator Data'!W30&gt;X$195,10,IF('Indicator Data'!W30&lt;X$194,0,10-(X$195-'Indicator Data'!W30)/(X$195-X$194)*10)),1))</f>
        <v>0.6</v>
      </c>
      <c r="Y27" s="77" t="str">
        <f>IF('Indicator Data'!X30="No data","x",ROUND(IF('Indicator Data'!X30&gt;Y$195,10,IF('Indicator Data'!X30&lt;Y$194,0,10-(Y$195-'Indicator Data'!X30)/(Y$195-Y$194)*10)),1))</f>
        <v>x</v>
      </c>
      <c r="Z27" s="78">
        <f t="shared" si="10"/>
        <v>0.6</v>
      </c>
      <c r="AA27" s="92">
        <f>('Indicator Data'!AJ30+'Indicator Data'!AI30*0.5+'Indicator Data'!AH30*0.25)/1000</f>
        <v>0</v>
      </c>
      <c r="AB27" s="83">
        <f>AA27*1000/'Indicator Data'!BC30</f>
        <v>0</v>
      </c>
      <c r="AC27" s="78">
        <f t="shared" si="11"/>
        <v>0</v>
      </c>
      <c r="AD27" s="77">
        <f>IF('Indicator Data'!AN30="No data","x",ROUND(IF('Indicator Data'!AN30&lt;$AD$194,10,IF('Indicator Data'!AN30&gt;$AD$195,0,($AD$195-'Indicator Data'!AN30)/($AD$195-$AD$194)*10)),1))</f>
        <v>4.4000000000000004</v>
      </c>
      <c r="AE27" s="77">
        <f>IF('Indicator Data'!AO30="No data","x",ROUND(IF('Indicator Data'!AO30&gt;$AE$195,10,IF('Indicator Data'!AO30&lt;$AE$194,0,10-($AE$195-'Indicator Data'!AO30)/($AE$195-$AE$194)*10)),1))</f>
        <v>0</v>
      </c>
      <c r="AF27" s="84">
        <f>IF('Indicator Data'!AP30="No data","x",ROUND(IF('Indicator Data'!AP30&gt;$AF$195,10,IF('Indicator Data'!AP30&lt;$AF$194,0,10-($AF$195-'Indicator Data'!AP30)/($AF$195-$AF$194)*10)),1))</f>
        <v>2.4</v>
      </c>
      <c r="AG27" s="84">
        <f>IF('Indicator Data'!AQ30="No data","x",ROUND(IF('Indicator Data'!AQ30&gt;$AG$195,10,IF('Indicator Data'!AQ30&lt;$AG$194,0,10-($AG$195-'Indicator Data'!AQ30)/($AG$195-$AG$194)*10)),1))</f>
        <v>3</v>
      </c>
      <c r="AH27" s="77">
        <f t="shared" si="12"/>
        <v>2.5</v>
      </c>
      <c r="AI27" s="78">
        <f t="shared" si="13"/>
        <v>2.2999999999999998</v>
      </c>
      <c r="AJ27" s="85">
        <f t="shared" si="14"/>
        <v>0.9</v>
      </c>
      <c r="AK27" s="86">
        <f t="shared" si="1"/>
        <v>2.7</v>
      </c>
      <c r="AL27" s="85">
        <v>4.3</v>
      </c>
      <c r="AM27" s="85">
        <v>2.7</v>
      </c>
      <c r="AN27" s="86">
        <f t="shared" si="15"/>
        <v>3.5</v>
      </c>
    </row>
    <row r="28" spans="1:40" s="4" customFormat="1" x14ac:dyDescent="0.25">
      <c r="A28" s="131" t="s">
        <v>49</v>
      </c>
      <c r="B28" s="63" t="s">
        <v>48</v>
      </c>
      <c r="C28" s="77">
        <f>ROUND(IF('Indicator Data'!Q31="No data",IF((0.1233*LN('Indicator Data'!BB31)-0.4559)&gt;C$195,0,IF((0.1233*LN('Indicator Data'!BB31)-0.4559)&lt;C$194,10,(C$195-(0.1233*LN('Indicator Data'!BB31)-0.4559))/(C$195-C$194)*10)),IF('Indicator Data'!Q31&gt;C$195,0,IF('Indicator Data'!Q31&lt;C$194,10,(C$195-'Indicator Data'!Q31)/(C$195-C$194)*10))),1)</f>
        <v>8.4</v>
      </c>
      <c r="D28" s="77">
        <f>IF('Indicator Data'!R31="No data","x",ROUND((IF(LOG('Indicator Data'!R31*1000)&gt;D$195,10,IF(LOG('Indicator Data'!R31*1000)&lt;D$194,0,10-(D$195-LOG('Indicator Data'!R31*1000))/(D$195-D$194)*10))),1))</f>
        <v>10</v>
      </c>
      <c r="E28" s="78">
        <f t="shared" si="2"/>
        <v>9.4</v>
      </c>
      <c r="F28" s="77">
        <f>IF('Indicator Data'!AF31="No data","x",ROUND(IF('Indicator Data'!AF31&gt;F$195,10,IF('Indicator Data'!AF31&lt;F$194,0,10-(F$195-'Indicator Data'!AF31)/(F$195-F$194)*10)),1))</f>
        <v>8.1999999999999993</v>
      </c>
      <c r="G28" s="77">
        <f>IF('Indicator Data'!AG31="No data","x",ROUND(IF('Indicator Data'!AG31&gt;G$195,10,IF('Indicator Data'!AG31&lt;G$194,0,10-(G$195-'Indicator Data'!AG31)/(G$195-G$194)*10)),1))</f>
        <v>2.6</v>
      </c>
      <c r="H28" s="78">
        <f t="shared" si="3"/>
        <v>5.4</v>
      </c>
      <c r="I28" s="79">
        <f>SUM(IF('Indicator Data'!S31=0,0,'Indicator Data'!S31/1000000),SUM('Indicator Data'!T31:U31))</f>
        <v>888.92459500000007</v>
      </c>
      <c r="J28" s="79">
        <f>I28/'Indicator Data'!BC31*1000000</f>
        <v>46.314119887782155</v>
      </c>
      <c r="K28" s="77">
        <f t="shared" si="4"/>
        <v>0.9</v>
      </c>
      <c r="L28" s="77">
        <f>IF('Indicator Data'!V31="No data","x",ROUND(IF('Indicator Data'!V31&gt;L$195,10,IF('Indicator Data'!V31&lt;L$194,0,10-(L$195-'Indicator Data'!V31)/(L$195-L$194)*10)),1))</f>
        <v>6</v>
      </c>
      <c r="M28" s="78">
        <f t="shared" si="5"/>
        <v>3.5</v>
      </c>
      <c r="N28" s="80">
        <f t="shared" si="6"/>
        <v>6.9</v>
      </c>
      <c r="O28" s="92">
        <f>IF(AND('Indicator Data'!AK31="No data",'Indicator Data'!AL31="No data"),0,SUM('Indicator Data'!AK31:AM31)/1000)</f>
        <v>52.127000000000002</v>
      </c>
      <c r="P28" s="77">
        <f t="shared" si="7"/>
        <v>5.7</v>
      </c>
      <c r="Q28" s="81">
        <f>O28*1000/'Indicator Data'!BC31</f>
        <v>2.7158840479494443E-3</v>
      </c>
      <c r="R28" s="77">
        <f t="shared" si="8"/>
        <v>4.0999999999999996</v>
      </c>
      <c r="S28" s="82">
        <f t="shared" si="9"/>
        <v>4.9000000000000004</v>
      </c>
      <c r="T28" s="77">
        <f>IF('Indicator Data'!AB31="No data","x",ROUND(IF('Indicator Data'!AB31&gt;T$195,10,IF('Indicator Data'!AB31&lt;T$194,0,10-(T$195-'Indicator Data'!AB31)/(T$195-T$194)*10)),1))</f>
        <v>1.6</v>
      </c>
      <c r="U28" s="77">
        <f>IF('Indicator Data'!AA31="No data","x",ROUND(IF('Indicator Data'!AA31&gt;U$195,10,IF('Indicator Data'!AA31&lt;U$194,0,10-(U$195-'Indicator Data'!AA31)/(U$195-U$194)*10)),1))</f>
        <v>0.9</v>
      </c>
      <c r="V28" s="77">
        <f>IF('Indicator Data'!AE31="No data","x",ROUND(IF('Indicator Data'!AE31&gt;V$195,10,IF('Indicator Data'!AE31&lt;V$194,0,10-(V$195-'Indicator Data'!AE31)/(V$195-V$194)*10)),1))</f>
        <v>8.6</v>
      </c>
      <c r="W28" s="78">
        <f t="shared" si="0"/>
        <v>3.7</v>
      </c>
      <c r="X28" s="77">
        <f>IF('Indicator Data'!W31="No data","x",ROUND(IF('Indicator Data'!W31&gt;X$195,10,IF('Indicator Data'!W31&lt;X$194,0,10-(X$195-'Indicator Data'!W31)/(X$195-X$194)*10)),1))</f>
        <v>6.5</v>
      </c>
      <c r="Y28" s="77">
        <f>IF('Indicator Data'!X31="No data","x",ROUND(IF('Indicator Data'!X31&gt;Y$195,10,IF('Indicator Data'!X31&lt;Y$194,0,10-(Y$195-'Indicator Data'!X31)/(Y$195-Y$194)*10)),1))</f>
        <v>4.3</v>
      </c>
      <c r="Z28" s="78">
        <f t="shared" si="10"/>
        <v>5.4</v>
      </c>
      <c r="AA28" s="92">
        <f>('Indicator Data'!AJ31+'Indicator Data'!AI31*0.5+'Indicator Data'!AH31*0.25)/1000</f>
        <v>13.678750000000001</v>
      </c>
      <c r="AB28" s="83">
        <f>AA28*1000/'Indicator Data'!BC31</f>
        <v>7.1268054790969097E-4</v>
      </c>
      <c r="AC28" s="78">
        <f t="shared" si="11"/>
        <v>0.1</v>
      </c>
      <c r="AD28" s="77">
        <f>IF('Indicator Data'!AN31="No data","x",ROUND(IF('Indicator Data'!AN31&lt;$AD$194,10,IF('Indicator Data'!AN31&gt;$AD$195,0,($AD$195-'Indicator Data'!AN31)/($AD$195-$AD$194)*10)),1))</f>
        <v>2.9</v>
      </c>
      <c r="AE28" s="77">
        <f>IF('Indicator Data'!AO31="No data","x",ROUND(IF('Indicator Data'!AO31&gt;$AE$195,10,IF('Indicator Data'!AO31&lt;$AE$194,0,10-($AE$195-'Indicator Data'!AO31)/($AE$195-$AE$194)*10)),1))</f>
        <v>5.0999999999999996</v>
      </c>
      <c r="AF28" s="84">
        <f>IF('Indicator Data'!AP31="No data","x",ROUND(IF('Indicator Data'!AP31&gt;$AF$195,10,IF('Indicator Data'!AP31&lt;$AF$194,0,10-($AF$195-'Indicator Data'!AP31)/($AF$195-$AF$194)*10)),1))</f>
        <v>8.1999999999999993</v>
      </c>
      <c r="AG28" s="84">
        <f>IF('Indicator Data'!AQ31="No data","x",ROUND(IF('Indicator Data'!AQ31&gt;$AG$195,10,IF('Indicator Data'!AQ31&lt;$AG$194,0,10-($AG$195-'Indicator Data'!AQ31)/($AG$195-$AG$194)*10)),1))</f>
        <v>5.9</v>
      </c>
      <c r="AH28" s="77">
        <f t="shared" si="12"/>
        <v>7.7</v>
      </c>
      <c r="AI28" s="78">
        <f t="shared" si="13"/>
        <v>5.2</v>
      </c>
      <c r="AJ28" s="85">
        <f t="shared" si="14"/>
        <v>3.9</v>
      </c>
      <c r="AK28" s="86">
        <f t="shared" si="1"/>
        <v>4.4000000000000004</v>
      </c>
      <c r="AL28" s="85">
        <v>2.7</v>
      </c>
      <c r="AM28" s="85">
        <v>8.1999999999999993</v>
      </c>
      <c r="AN28" s="86">
        <f t="shared" si="15"/>
        <v>5.5</v>
      </c>
    </row>
    <row r="29" spans="1:40" s="4" customFormat="1" x14ac:dyDescent="0.25">
      <c r="A29" s="131" t="s">
        <v>51</v>
      </c>
      <c r="B29" s="63" t="s">
        <v>50</v>
      </c>
      <c r="C29" s="77">
        <f>ROUND(IF('Indicator Data'!Q32="No data",IF((0.1233*LN('Indicator Data'!BB32)-0.4559)&gt;C$195,0,IF((0.1233*LN('Indicator Data'!BB32)-0.4559)&lt;C$194,10,(C$195-(0.1233*LN('Indicator Data'!BB32)-0.4559))/(C$195-C$194)*10)),IF('Indicator Data'!Q32&gt;C$195,0,IF('Indicator Data'!Q32&lt;C$194,10,(C$195-'Indicator Data'!Q32)/(C$195-C$194)*10))),1)</f>
        <v>8.4</v>
      </c>
      <c r="D29" s="77">
        <f>IF('Indicator Data'!R32="No data","x",ROUND((IF(LOG('Indicator Data'!R32*1000)&gt;D$195,10,IF(LOG('Indicator Data'!R32*1000)&lt;D$194,0,10-(D$195-LOG('Indicator Data'!R32*1000))/(D$195-D$194)*10))),1))</f>
        <v>9.8000000000000007</v>
      </c>
      <c r="E29" s="78">
        <f t="shared" si="2"/>
        <v>9.1999999999999993</v>
      </c>
      <c r="F29" s="77">
        <f>IF('Indicator Data'!AF32="No data","x",ROUND(IF('Indicator Data'!AF32&gt;F$195,10,IF('Indicator Data'!AF32&lt;F$194,0,10-(F$195-'Indicator Data'!AF32)/(F$195-F$194)*10)),1))</f>
        <v>6.3</v>
      </c>
      <c r="G29" s="77">
        <f>IF('Indicator Data'!AG32="No data","x",ROUND(IF('Indicator Data'!AG32&gt;G$195,10,IF('Indicator Data'!AG32&lt;G$194,0,10-(G$195-'Indicator Data'!AG32)/(G$195-G$194)*10)),1))</f>
        <v>2.1</v>
      </c>
      <c r="H29" s="78">
        <f t="shared" si="3"/>
        <v>4.2</v>
      </c>
      <c r="I29" s="79">
        <f>SUM(IF('Indicator Data'!S32=0,0,'Indicator Data'!S32/1000000),SUM('Indicator Data'!T32:U32))</f>
        <v>910.74216000000001</v>
      </c>
      <c r="J29" s="79">
        <f>I29/'Indicator Data'!BC32*1000000</f>
        <v>83.829309813981553</v>
      </c>
      <c r="K29" s="77">
        <f t="shared" si="4"/>
        <v>1.7</v>
      </c>
      <c r="L29" s="77">
        <f>IF('Indicator Data'!V32="No data","x",ROUND(IF('Indicator Data'!V32&gt;L$195,10,IF('Indicator Data'!V32&lt;L$194,0,10-(L$195-'Indicator Data'!V32)/(L$195-L$194)*10)),1))</f>
        <v>10</v>
      </c>
      <c r="M29" s="78">
        <f t="shared" si="5"/>
        <v>5.9</v>
      </c>
      <c r="N29" s="80">
        <f t="shared" si="6"/>
        <v>7.1</v>
      </c>
      <c r="O29" s="92">
        <f>IF(AND('Indicator Data'!AK32="No data",'Indicator Data'!AL32="No data"),0,SUM('Indicator Data'!AK32:AM32)/1000)</f>
        <v>190.126</v>
      </c>
      <c r="P29" s="77">
        <f t="shared" si="7"/>
        <v>7.6</v>
      </c>
      <c r="Q29" s="81">
        <f>O29*1000/'Indicator Data'!BC32</f>
        <v>1.7500157627152187E-2</v>
      </c>
      <c r="R29" s="77">
        <f t="shared" si="8"/>
        <v>6.5</v>
      </c>
      <c r="S29" s="82">
        <f t="shared" si="9"/>
        <v>7.1</v>
      </c>
      <c r="T29" s="77">
        <f>IF('Indicator Data'!AB32="No data","x",ROUND(IF('Indicator Data'!AB32&gt;T$195,10,IF('Indicator Data'!AB32&lt;T$194,0,10-(T$195-'Indicator Data'!AB32)/(T$195-T$194)*10)),1))</f>
        <v>2.2000000000000002</v>
      </c>
      <c r="U29" s="77">
        <f>IF('Indicator Data'!AA32="No data","x",ROUND(IF('Indicator Data'!AA32&gt;U$195,10,IF('Indicator Data'!AA32&lt;U$194,0,10-(U$195-'Indicator Data'!AA32)/(U$195-U$194)*10)),1))</f>
        <v>2.1</v>
      </c>
      <c r="V29" s="77">
        <f>IF('Indicator Data'!AE32="No data","x",ROUND(IF('Indicator Data'!AE32&gt;V$195,10,IF('Indicator Data'!AE32&lt;V$194,0,10-(V$195-'Indicator Data'!AE32)/(V$195-V$194)*10)),1))</f>
        <v>5.3</v>
      </c>
      <c r="W29" s="78">
        <f t="shared" si="0"/>
        <v>3.2</v>
      </c>
      <c r="X29" s="77">
        <f>IF('Indicator Data'!W32="No data","x",ROUND(IF('Indicator Data'!W32&gt;X$195,10,IF('Indicator Data'!W32&lt;X$194,0,10-(X$195-'Indicator Data'!W32)/(X$195-X$194)*10)),1))</f>
        <v>5.5</v>
      </c>
      <c r="Y29" s="77">
        <f>IF('Indicator Data'!X32="No data","x",ROUND(IF('Indicator Data'!X32&gt;Y$195,10,IF('Indicator Data'!X32&lt;Y$194,0,10-(Y$195-'Indicator Data'!X32)/(Y$195-Y$194)*10)),1))</f>
        <v>6.5</v>
      </c>
      <c r="Z29" s="78">
        <f t="shared" si="10"/>
        <v>6</v>
      </c>
      <c r="AA29" s="92">
        <f>('Indicator Data'!AJ32+'Indicator Data'!AI32*0.5+'Indicator Data'!AH32*0.25)/1000</f>
        <v>12.453250000000001</v>
      </c>
      <c r="AB29" s="83">
        <f>AA29*1000/'Indicator Data'!BC32</f>
        <v>1.1462600484433111E-3</v>
      </c>
      <c r="AC29" s="78">
        <f t="shared" si="11"/>
        <v>0.1</v>
      </c>
      <c r="AD29" s="77">
        <f>IF('Indicator Data'!AN32="No data","x",ROUND(IF('Indicator Data'!AN32&lt;$AD$194,10,IF('Indicator Data'!AN32&gt;$AD$195,0,($AD$195-'Indicator Data'!AN32)/($AD$195-$AD$194)*10)),1))</f>
        <v>7.7</v>
      </c>
      <c r="AE29" s="77">
        <f>IF('Indicator Data'!AO32="No data","x",ROUND(IF('Indicator Data'!AO32&gt;$AE$195,10,IF('Indicator Data'!AO32&lt;$AE$194,0,10-($AE$195-'Indicator Data'!AO32)/($AE$195-$AE$194)*10)),1))</f>
        <v>10</v>
      </c>
      <c r="AF29" s="84">
        <f>IF('Indicator Data'!AP32="No data","x",ROUND(IF('Indicator Data'!AP32&gt;$AF$195,10,IF('Indicator Data'!AP32&lt;$AF$194,0,10-($AF$195-'Indicator Data'!AP32)/($AF$195-$AF$194)*10)),1))</f>
        <v>6.7</v>
      </c>
      <c r="AG29" s="84">
        <f>IF('Indicator Data'!AQ32="No data","x",ROUND(IF('Indicator Data'!AQ32&gt;$AG$195,10,IF('Indicator Data'!AQ32&lt;$AG$194,0,10-($AG$195-'Indicator Data'!AQ32)/($AG$195-$AG$194)*10)),1))</f>
        <v>4.2</v>
      </c>
      <c r="AH29" s="77">
        <f t="shared" si="12"/>
        <v>6.2</v>
      </c>
      <c r="AI29" s="78">
        <f t="shared" si="13"/>
        <v>8</v>
      </c>
      <c r="AJ29" s="85">
        <f t="shared" si="14"/>
        <v>5</v>
      </c>
      <c r="AK29" s="86">
        <f t="shared" si="1"/>
        <v>6.2</v>
      </c>
      <c r="AL29" s="85">
        <v>4.5999999999999996</v>
      </c>
      <c r="AM29" s="85">
        <v>6.8</v>
      </c>
      <c r="AN29" s="86">
        <f t="shared" si="15"/>
        <v>5.7</v>
      </c>
    </row>
    <row r="30" spans="1:40" s="4" customFormat="1" x14ac:dyDescent="0.25">
      <c r="A30" s="131" t="s">
        <v>842</v>
      </c>
      <c r="B30" s="63" t="s">
        <v>58</v>
      </c>
      <c r="C30" s="77">
        <f>ROUND(IF('Indicator Data'!Q33="No data",IF((0.1233*LN('Indicator Data'!BB33)-0.4559)&gt;C$195,0,IF((0.1233*LN('Indicator Data'!BB33)-0.4559)&lt;C$194,10,(C$195-(0.1233*LN('Indicator Data'!BB33)-0.4559))/(C$195-C$194)*10)),IF('Indicator Data'!Q33&gt;C$195,0,IF('Indicator Data'!Q33&lt;C$194,10,(C$195-'Indicator Data'!Q33)/(C$195-C$194)*10))),1)</f>
        <v>4.5999999999999996</v>
      </c>
      <c r="D30" s="77" t="str">
        <f>IF('Indicator Data'!R33="No data","x",ROUND((IF(LOG('Indicator Data'!R33*1000)&gt;D$195,10,IF(LOG('Indicator Data'!R33*1000)&lt;D$194,0,10-(D$195-LOG('Indicator Data'!R33*1000))/(D$195-D$194)*10))),1))</f>
        <v>x</v>
      </c>
      <c r="E30" s="78">
        <f t="shared" si="2"/>
        <v>4.5999999999999996</v>
      </c>
      <c r="F30" s="77" t="str">
        <f>IF('Indicator Data'!AF33="No data","x",ROUND(IF('Indicator Data'!AF33&gt;F$195,10,IF('Indicator Data'!AF33&lt;F$194,0,10-(F$195-'Indicator Data'!AF33)/(F$195-F$194)*10)),1))</f>
        <v>x</v>
      </c>
      <c r="G30" s="77">
        <f>IF('Indicator Data'!AG33="No data","x",ROUND(IF('Indicator Data'!AG33&gt;G$195,10,IF('Indicator Data'!AG33&lt;G$194,0,10-(G$195-'Indicator Data'!AG33)/(G$195-G$194)*10)),1))</f>
        <v>5.5</v>
      </c>
      <c r="H30" s="78">
        <f t="shared" si="3"/>
        <v>5.5</v>
      </c>
      <c r="I30" s="79">
        <f>SUM(IF('Indicator Data'!S33=0,0,'Indicator Data'!S33/1000000),SUM('Indicator Data'!T33:U33))</f>
        <v>182.18268399999999</v>
      </c>
      <c r="J30" s="79">
        <f>I30/'Indicator Data'!BC33*1000000</f>
        <v>333.43097579009788</v>
      </c>
      <c r="K30" s="77">
        <f t="shared" si="4"/>
        <v>6.7</v>
      </c>
      <c r="L30" s="77">
        <f>IF('Indicator Data'!V33="No data","x",ROUND(IF('Indicator Data'!V33&gt;L$195,10,IF('Indicator Data'!V33&lt;L$194,0,10-(L$195-'Indicator Data'!V33)/(L$195-L$194)*10)),1))</f>
        <v>4.9000000000000004</v>
      </c>
      <c r="M30" s="78">
        <f t="shared" si="5"/>
        <v>5.8</v>
      </c>
      <c r="N30" s="80">
        <f t="shared" si="6"/>
        <v>5.0999999999999996</v>
      </c>
      <c r="O30" s="92">
        <f>IF(AND('Indicator Data'!AK33="No data",'Indicator Data'!AL33="No data"),0,SUM('Indicator Data'!AK33:AM33)/1000)</f>
        <v>0</v>
      </c>
      <c r="P30" s="77">
        <f t="shared" si="7"/>
        <v>0</v>
      </c>
      <c r="Q30" s="81">
        <f>O30*1000/'Indicator Data'!BC33</f>
        <v>0</v>
      </c>
      <c r="R30" s="77">
        <f t="shared" si="8"/>
        <v>0</v>
      </c>
      <c r="S30" s="82">
        <f t="shared" si="9"/>
        <v>0</v>
      </c>
      <c r="T30" s="77">
        <f>IF('Indicator Data'!AB33="No data","x",ROUND(IF('Indicator Data'!AB33&gt;T$195,10,IF('Indicator Data'!AB33&lt;T$194,0,10-(T$195-'Indicator Data'!AB33)/(T$195-T$194)*10)),1))</f>
        <v>1.6</v>
      </c>
      <c r="U30" s="77">
        <f>IF('Indicator Data'!AA33="No data","x",ROUND(IF('Indicator Data'!AA33&gt;U$195,10,IF('Indicator Data'!AA33&lt;U$194,0,10-(U$195-'Indicator Data'!AA33)/(U$195-U$194)*10)),1))</f>
        <v>2.5</v>
      </c>
      <c r="V30" s="77">
        <f>IF('Indicator Data'!AE33="No data","x",ROUND(IF('Indicator Data'!AE33&gt;V$195,10,IF('Indicator Data'!AE33&lt;V$194,0,10-(V$195-'Indicator Data'!AE33)/(V$195-V$194)*10)),1))</f>
        <v>0</v>
      </c>
      <c r="W30" s="78">
        <f t="shared" si="0"/>
        <v>1.4</v>
      </c>
      <c r="X30" s="77">
        <f>IF('Indicator Data'!W33="No data","x",ROUND(IF('Indicator Data'!W33&gt;X$195,10,IF('Indicator Data'!W33&lt;X$194,0,10-(X$195-'Indicator Data'!W33)/(X$195-X$194)*10)),1))</f>
        <v>1.6</v>
      </c>
      <c r="Y30" s="77" t="str">
        <f>IF('Indicator Data'!X33="No data","x",ROUND(IF('Indicator Data'!X33&gt;Y$195,10,IF('Indicator Data'!X33&lt;Y$194,0,10-(Y$195-'Indicator Data'!X33)/(Y$195-Y$194)*10)),1))</f>
        <v>x</v>
      </c>
      <c r="Z30" s="78">
        <f t="shared" si="10"/>
        <v>1.6</v>
      </c>
      <c r="AA30" s="92">
        <f>('Indicator Data'!AJ33+'Indicator Data'!AI33*0.5+'Indicator Data'!AH33*0.25)/1000</f>
        <v>0</v>
      </c>
      <c r="AB30" s="83">
        <f>AA30*1000/'Indicator Data'!BC33</f>
        <v>0</v>
      </c>
      <c r="AC30" s="78">
        <f t="shared" si="11"/>
        <v>0</v>
      </c>
      <c r="AD30" s="77">
        <f>IF('Indicator Data'!AN33="No data","x",ROUND(IF('Indicator Data'!AN33&lt;$AD$194,10,IF('Indicator Data'!AN33&gt;$AD$195,0,($AD$195-'Indicator Data'!AN33)/($AD$195-$AD$194)*10)),1))</f>
        <v>5.2</v>
      </c>
      <c r="AE30" s="77">
        <f>IF('Indicator Data'!AO33="No data","x",ROUND(IF('Indicator Data'!AO33&gt;$AE$195,10,IF('Indicator Data'!AO33&lt;$AE$194,0,10-($AE$195-'Indicator Data'!AO33)/($AE$195-$AE$194)*10)),1))</f>
        <v>2.9</v>
      </c>
      <c r="AF30" s="84">
        <f>IF('Indicator Data'!AP33="No data","x",ROUND(IF('Indicator Data'!AP33&gt;$AF$195,10,IF('Indicator Data'!AP33&lt;$AF$194,0,10-($AF$195-'Indicator Data'!AP33)/($AF$195-$AF$194)*10)),1))</f>
        <v>5.2</v>
      </c>
      <c r="AG30" s="84">
        <f>IF('Indicator Data'!AQ33="No data","x",ROUND(IF('Indicator Data'!AQ33&gt;$AG$195,10,IF('Indicator Data'!AQ33&lt;$AG$194,0,10-($AG$195-'Indicator Data'!AQ33)/($AG$195-$AG$194)*10)),1))</f>
        <v>2.7</v>
      </c>
      <c r="AH30" s="77">
        <f t="shared" si="12"/>
        <v>4.7</v>
      </c>
      <c r="AI30" s="78">
        <f t="shared" si="13"/>
        <v>4.3</v>
      </c>
      <c r="AJ30" s="85">
        <f t="shared" si="14"/>
        <v>2</v>
      </c>
      <c r="AK30" s="86">
        <f t="shared" si="1"/>
        <v>1</v>
      </c>
      <c r="AL30" s="85">
        <v>5.9</v>
      </c>
      <c r="AM30" s="85">
        <v>3.6</v>
      </c>
      <c r="AN30" s="86">
        <f t="shared" si="15"/>
        <v>4.8</v>
      </c>
    </row>
    <row r="31" spans="1:40" s="4" customFormat="1" x14ac:dyDescent="0.25">
      <c r="A31" s="131" t="s">
        <v>53</v>
      </c>
      <c r="B31" s="63" t="s">
        <v>52</v>
      </c>
      <c r="C31" s="77">
        <f>ROUND(IF('Indicator Data'!Q34="No data",IF((0.1233*LN('Indicator Data'!BB34)-0.4559)&gt;C$195,0,IF((0.1233*LN('Indicator Data'!BB34)-0.4559)&lt;C$194,10,(C$195-(0.1233*LN('Indicator Data'!BB34)-0.4559))/(C$195-C$194)*10)),IF('Indicator Data'!Q34&gt;C$195,0,IF('Indicator Data'!Q34&lt;C$194,10,(C$195-'Indicator Data'!Q34)/(C$195-C$194)*10))),1)</f>
        <v>6</v>
      </c>
      <c r="D31" s="77">
        <f>IF('Indicator Data'!R34="No data","x",ROUND((IF(LOG('Indicator Data'!R34*1000)&gt;D$195,10,IF(LOG('Indicator Data'!R34*1000)&lt;D$194,0,10-(D$195-LOG('Indicator Data'!R34*1000))/(D$195-D$194)*10))),1))</f>
        <v>8.1</v>
      </c>
      <c r="E31" s="78">
        <f t="shared" si="2"/>
        <v>7.2</v>
      </c>
      <c r="F31" s="77">
        <f>IF('Indicator Data'!AF34="No data","x",ROUND(IF('Indicator Data'!AF34&gt;F$195,10,IF('Indicator Data'!AF34&lt;F$194,0,10-(F$195-'Indicator Data'!AF34)/(F$195-F$194)*10)),1))</f>
        <v>6.4</v>
      </c>
      <c r="G31" s="77">
        <f>IF('Indicator Data'!AG34="No data","x",ROUND(IF('Indicator Data'!AG34&gt;G$195,10,IF('Indicator Data'!AG34&lt;G$194,0,10-(G$195-'Indicator Data'!AG34)/(G$195-G$194)*10)),1))</f>
        <v>1.4</v>
      </c>
      <c r="H31" s="78">
        <f t="shared" si="3"/>
        <v>3.9</v>
      </c>
      <c r="I31" s="79">
        <f>SUM(IF('Indicator Data'!S34=0,0,'Indicator Data'!S34/1000000),SUM('Indicator Data'!T34:U34))</f>
        <v>960.93775500000004</v>
      </c>
      <c r="J31" s="79">
        <f>I31/'Indicator Data'!BC34*1000000</f>
        <v>60.038448026172219</v>
      </c>
      <c r="K31" s="77">
        <f t="shared" si="4"/>
        <v>1.2</v>
      </c>
      <c r="L31" s="77">
        <f>IF('Indicator Data'!V34="No data","x",ROUND(IF('Indicator Data'!V34&gt;L$195,10,IF('Indicator Data'!V34&lt;L$194,0,10-(L$195-'Indicator Data'!V34)/(L$195-L$194)*10)),1))</f>
        <v>2.6</v>
      </c>
      <c r="M31" s="78">
        <f t="shared" si="5"/>
        <v>1.9</v>
      </c>
      <c r="N31" s="80">
        <f t="shared" si="6"/>
        <v>5.0999999999999996</v>
      </c>
      <c r="O31" s="92">
        <f>IF(AND('Indicator Data'!AK34="No data",'Indicator Data'!AL34="No data"),0,SUM('Indicator Data'!AK34:AM34)/1000)</f>
        <v>6.7000000000000004E-2</v>
      </c>
      <c r="P31" s="77">
        <f t="shared" si="7"/>
        <v>0</v>
      </c>
      <c r="Q31" s="81">
        <f>O31*1000/'Indicator Data'!BC34</f>
        <v>4.1860942572222465E-6</v>
      </c>
      <c r="R31" s="77">
        <f t="shared" si="8"/>
        <v>0</v>
      </c>
      <c r="S31" s="82">
        <f t="shared" si="9"/>
        <v>0</v>
      </c>
      <c r="T31" s="77">
        <f>IF('Indicator Data'!AB34="No data","x",ROUND(IF('Indicator Data'!AB34&gt;T$195,10,IF('Indicator Data'!AB34&lt;T$194,0,10-(T$195-'Indicator Data'!AB34)/(T$195-T$194)*10)),1))</f>
        <v>1.2</v>
      </c>
      <c r="U31" s="77">
        <f>IF('Indicator Data'!AA34="No data","x",ROUND(IF('Indicator Data'!AA34&gt;U$195,10,IF('Indicator Data'!AA34&lt;U$194,0,10-(U$195-'Indicator Data'!AA34)/(U$195-U$194)*10)),1))</f>
        <v>6.3</v>
      </c>
      <c r="V31" s="77">
        <f>IF('Indicator Data'!AE34="No data","x",ROUND(IF('Indicator Data'!AE34&gt;V$195,10,IF('Indicator Data'!AE34&lt;V$194,0,10-(V$195-'Indicator Data'!AE34)/(V$195-V$194)*10)),1))</f>
        <v>0.3</v>
      </c>
      <c r="W31" s="78">
        <f t="shared" si="0"/>
        <v>2.6</v>
      </c>
      <c r="X31" s="77">
        <f>IF('Indicator Data'!W34="No data","x",ROUND(IF('Indicator Data'!W34&gt;X$195,10,IF('Indicator Data'!W34&lt;X$194,0,10-(X$195-'Indicator Data'!W34)/(X$195-X$194)*10)),1))</f>
        <v>2.4</v>
      </c>
      <c r="Y31" s="77">
        <f>IF('Indicator Data'!X34="No data","x",ROUND(IF('Indicator Data'!X34&gt;Y$195,10,IF('Indicator Data'!X34&lt;Y$194,0,10-(Y$195-'Indicator Data'!X34)/(Y$195-Y$194)*10)),1))</f>
        <v>5.3</v>
      </c>
      <c r="Z31" s="78">
        <f t="shared" si="10"/>
        <v>3.9</v>
      </c>
      <c r="AA31" s="92">
        <f>('Indicator Data'!AJ34+'Indicator Data'!AI34*0.5+'Indicator Data'!AH34*0.25)/1000</f>
        <v>625</v>
      </c>
      <c r="AB31" s="83">
        <f>AA31*1000/'Indicator Data'!BC34</f>
        <v>3.9049386727819463E-2</v>
      </c>
      <c r="AC31" s="78">
        <f t="shared" si="11"/>
        <v>3.9</v>
      </c>
      <c r="AD31" s="77">
        <f>IF('Indicator Data'!AN34="No data","x",ROUND(IF('Indicator Data'!AN34&lt;$AD$194,10,IF('Indicator Data'!AN34&gt;$AD$195,0,($AD$195-'Indicator Data'!AN34)/($AD$195-$AD$194)*10)),1))</f>
        <v>5.0999999999999996</v>
      </c>
      <c r="AE31" s="77">
        <f>IF('Indicator Data'!AO34="No data","x",ROUND(IF('Indicator Data'!AO34&gt;$AE$195,10,IF('Indicator Data'!AO34&lt;$AE$194,0,10-($AE$195-'Indicator Data'!AO34)/($AE$195-$AE$194)*10)),1))</f>
        <v>3.4</v>
      </c>
      <c r="AF31" s="84">
        <f>IF('Indicator Data'!AP34="No data","x",ROUND(IF('Indicator Data'!AP34&gt;$AF$195,10,IF('Indicator Data'!AP34&lt;$AF$194,0,10-($AF$195-'Indicator Data'!AP34)/($AF$195-$AF$194)*10)),1))</f>
        <v>7.5</v>
      </c>
      <c r="AG31" s="84">
        <f>IF('Indicator Data'!AQ34="No data","x",ROUND(IF('Indicator Data'!AQ34&gt;$AG$195,10,IF('Indicator Data'!AQ34&lt;$AG$194,0,10-($AG$195-'Indicator Data'!AQ34)/($AG$195-$AG$194)*10)),1))</f>
        <v>2.4</v>
      </c>
      <c r="AH31" s="77">
        <f t="shared" si="12"/>
        <v>6.5</v>
      </c>
      <c r="AI31" s="78">
        <f t="shared" si="13"/>
        <v>5</v>
      </c>
      <c r="AJ31" s="85">
        <f t="shared" si="14"/>
        <v>3.9</v>
      </c>
      <c r="AK31" s="86">
        <f t="shared" si="1"/>
        <v>2.2000000000000002</v>
      </c>
      <c r="AL31" s="85">
        <v>5.2</v>
      </c>
      <c r="AM31" s="85">
        <v>4.9000000000000004</v>
      </c>
      <c r="AN31" s="86">
        <f t="shared" si="15"/>
        <v>5.0999999999999996</v>
      </c>
    </row>
    <row r="32" spans="1:40" s="4" customFormat="1" x14ac:dyDescent="0.25">
      <c r="A32" s="131" t="s">
        <v>55</v>
      </c>
      <c r="B32" s="63" t="s">
        <v>54</v>
      </c>
      <c r="C32" s="77">
        <f>ROUND(IF('Indicator Data'!Q35="No data",IF((0.1233*LN('Indicator Data'!BB35)-0.4559)&gt;C$195,0,IF((0.1233*LN('Indicator Data'!BB35)-0.4559)&lt;C$194,10,(C$195-(0.1233*LN('Indicator Data'!BB35)-0.4559))/(C$195-C$194)*10)),IF('Indicator Data'!Q35&gt;C$195,0,IF('Indicator Data'!Q35&lt;C$194,10,(C$195-'Indicator Data'!Q35)/(C$195-C$194)*10))),1)</f>
        <v>6.6</v>
      </c>
      <c r="D32" s="77">
        <f>IF('Indicator Data'!R35="No data","x",ROUND((IF(LOG('Indicator Data'!R35*1000)&gt;D$195,10,IF(LOG('Indicator Data'!R35*1000)&lt;D$194,0,10-(D$195-LOG('Indicator Data'!R35*1000))/(D$195-D$194)*10))),1))</f>
        <v>8.9</v>
      </c>
      <c r="E32" s="78">
        <f t="shared" si="2"/>
        <v>8</v>
      </c>
      <c r="F32" s="77">
        <f>IF('Indicator Data'!AF35="No data","x",ROUND(IF('Indicator Data'!AF35&gt;F$195,10,IF('Indicator Data'!AF35&lt;F$194,0,10-(F$195-'Indicator Data'!AF35)/(F$195-F$194)*10)),1))</f>
        <v>7.6</v>
      </c>
      <c r="G32" s="77">
        <f>IF('Indicator Data'!AG35="No data","x",ROUND(IF('Indicator Data'!AG35&gt;G$195,10,IF('Indicator Data'!AG35&lt;G$194,0,10-(G$195-'Indicator Data'!AG35)/(G$195-G$194)*10)),1))</f>
        <v>5.4</v>
      </c>
      <c r="H32" s="78">
        <f t="shared" si="3"/>
        <v>6.5</v>
      </c>
      <c r="I32" s="79">
        <f>SUM(IF('Indicator Data'!S35=0,0,'Indicator Data'!S35/1000000),SUM('Indicator Data'!T35:U35))</f>
        <v>1303.032005</v>
      </c>
      <c r="J32" s="79">
        <f>I32/'Indicator Data'!BC35*1000000</f>
        <v>54.171727767105374</v>
      </c>
      <c r="K32" s="77">
        <f t="shared" si="4"/>
        <v>1.1000000000000001</v>
      </c>
      <c r="L32" s="77">
        <f>IF('Indicator Data'!V35="No data","x",ROUND(IF('Indicator Data'!V35&gt;L$195,10,IF('Indicator Data'!V35&lt;L$194,0,10-(L$195-'Indicator Data'!V35)/(L$195-L$194)*10)),1))</f>
        <v>1.6</v>
      </c>
      <c r="M32" s="78">
        <f t="shared" si="5"/>
        <v>1.4</v>
      </c>
      <c r="N32" s="80">
        <f t="shared" si="6"/>
        <v>6</v>
      </c>
      <c r="O32" s="92">
        <f>IF(AND('Indicator Data'!AK35="No data",'Indicator Data'!AL35="No data"),0,SUM('Indicator Data'!AK35:AM35)/1000)</f>
        <v>602.44899999999996</v>
      </c>
      <c r="P32" s="77">
        <f t="shared" si="7"/>
        <v>9.3000000000000007</v>
      </c>
      <c r="Q32" s="81">
        <f>O32*1000/'Indicator Data'!BC35</f>
        <v>2.5045972083828336E-2</v>
      </c>
      <c r="R32" s="77">
        <f t="shared" si="8"/>
        <v>7.1</v>
      </c>
      <c r="S32" s="82">
        <f t="shared" si="9"/>
        <v>8.1999999999999993</v>
      </c>
      <c r="T32" s="77">
        <f>IF('Indicator Data'!AB35="No data","x",ROUND(IF('Indicator Data'!AB35&gt;T$195,10,IF('Indicator Data'!AB35&lt;T$194,0,10-(T$195-'Indicator Data'!AB35)/(T$195-T$194)*10)),1))</f>
        <v>7.6</v>
      </c>
      <c r="U32" s="77">
        <f>IF('Indicator Data'!AA35="No data","x",ROUND(IF('Indicator Data'!AA35&gt;U$195,10,IF('Indicator Data'!AA35&lt;U$194,0,10-(U$195-'Indicator Data'!AA35)/(U$195-U$194)*10)),1))</f>
        <v>3.7</v>
      </c>
      <c r="V32" s="77">
        <f>IF('Indicator Data'!AE35="No data","x",ROUND(IF('Indicator Data'!AE35&gt;V$195,10,IF('Indicator Data'!AE35&lt;V$194,0,10-(V$195-'Indicator Data'!AE35)/(V$195-V$194)*10)),1))</f>
        <v>5.4</v>
      </c>
      <c r="W32" s="78">
        <f t="shared" si="0"/>
        <v>5.6</v>
      </c>
      <c r="X32" s="77">
        <f>IF('Indicator Data'!W35="No data","x",ROUND(IF('Indicator Data'!W35&gt;X$195,10,IF('Indicator Data'!W35&lt;X$194,0,10-(X$195-'Indicator Data'!W35)/(X$195-X$194)*10)),1))</f>
        <v>6.1</v>
      </c>
      <c r="Y32" s="77">
        <f>IF('Indicator Data'!X35="No data","x",ROUND(IF('Indicator Data'!X35&gt;Y$195,10,IF('Indicator Data'!X35&lt;Y$194,0,10-(Y$195-'Indicator Data'!X35)/(Y$195-Y$194)*10)),1))</f>
        <v>3.4</v>
      </c>
      <c r="Z32" s="78">
        <f t="shared" si="10"/>
        <v>4.8</v>
      </c>
      <c r="AA32" s="92">
        <f>('Indicator Data'!AJ35+'Indicator Data'!AI35*0.5+'Indicator Data'!AH35*0.25)/1000</f>
        <v>6.4450000000000003</v>
      </c>
      <c r="AB32" s="83">
        <f>AA32*1000/'Indicator Data'!BC35</f>
        <v>2.679418342138067E-4</v>
      </c>
      <c r="AC32" s="78">
        <f t="shared" si="11"/>
        <v>0</v>
      </c>
      <c r="AD32" s="77">
        <f>IF('Indicator Data'!AN35="No data","x",ROUND(IF('Indicator Data'!AN35&lt;$AD$194,10,IF('Indicator Data'!AN35&gt;$AD$195,0,($AD$195-'Indicator Data'!AN35)/($AD$195-$AD$194)*10)),1))</f>
        <v>3.9</v>
      </c>
      <c r="AE32" s="77">
        <f>IF('Indicator Data'!AO35="No data","x",ROUND(IF('Indicator Data'!AO35&gt;$AE$195,10,IF('Indicator Data'!AO35&lt;$AE$194,0,10-($AE$195-'Indicator Data'!AO35)/($AE$195-$AE$194)*10)),1))</f>
        <v>1</v>
      </c>
      <c r="AF32" s="84">
        <f>IF('Indicator Data'!AP35="No data","x",ROUND(IF('Indicator Data'!AP35&gt;$AF$195,10,IF('Indicator Data'!AP35&lt;$AF$194,0,10-($AF$195-'Indicator Data'!AP35)/($AF$195-$AF$194)*10)),1))</f>
        <v>7.6</v>
      </c>
      <c r="AG32" s="84">
        <f>IF('Indicator Data'!AQ35="No data","x",ROUND(IF('Indicator Data'!AQ35&gt;$AG$195,10,IF('Indicator Data'!AQ35&lt;$AG$194,0,10-($AG$195-'Indicator Data'!AQ35)/($AG$195-$AG$194)*10)),1))</f>
        <v>5</v>
      </c>
      <c r="AH32" s="77">
        <f t="shared" si="12"/>
        <v>7.1</v>
      </c>
      <c r="AI32" s="78">
        <f t="shared" si="13"/>
        <v>4</v>
      </c>
      <c r="AJ32" s="85">
        <f t="shared" si="14"/>
        <v>3.9</v>
      </c>
      <c r="AK32" s="86">
        <f t="shared" si="1"/>
        <v>6.5</v>
      </c>
      <c r="AL32" s="85">
        <v>4.3</v>
      </c>
      <c r="AM32" s="85">
        <v>6.9</v>
      </c>
      <c r="AN32" s="86">
        <f t="shared" si="15"/>
        <v>5.6</v>
      </c>
    </row>
    <row r="33" spans="1:40" s="4" customFormat="1" x14ac:dyDescent="0.25">
      <c r="A33" s="131" t="s">
        <v>57</v>
      </c>
      <c r="B33" s="63" t="s">
        <v>56</v>
      </c>
      <c r="C33" s="77">
        <f>ROUND(IF('Indicator Data'!Q36="No data",IF((0.1233*LN('Indicator Data'!BB36)-0.4559)&gt;C$195,0,IF((0.1233*LN('Indicator Data'!BB36)-0.4559)&lt;C$194,10,(C$195-(0.1233*LN('Indicator Data'!BB36)-0.4559))/(C$195-C$194)*10)),IF('Indicator Data'!Q36&gt;C$195,0,IF('Indicator Data'!Q36&lt;C$194,10,(C$195-'Indicator Data'!Q36)/(C$195-C$194)*10))),1)</f>
        <v>0.5</v>
      </c>
      <c r="D33" s="77" t="str">
        <f>IF('Indicator Data'!R36="No data","x",ROUND((IF(LOG('Indicator Data'!R36*1000)&gt;D$195,10,IF(LOG('Indicator Data'!R36*1000)&lt;D$194,0,10-(D$195-LOG('Indicator Data'!R36*1000))/(D$195-D$194)*10))),1))</f>
        <v>x</v>
      </c>
      <c r="E33" s="78">
        <f t="shared" si="2"/>
        <v>0.5</v>
      </c>
      <c r="F33" s="77">
        <f>IF('Indicator Data'!AF36="No data","x",ROUND(IF('Indicator Data'!AF36&gt;F$195,10,IF('Indicator Data'!AF36&lt;F$194,0,10-(F$195-'Indicator Data'!AF36)/(F$195-F$194)*10)),1))</f>
        <v>1.3</v>
      </c>
      <c r="G33" s="77">
        <f>IF('Indicator Data'!AG36="No data","x",ROUND(IF('Indicator Data'!AG36&gt;G$195,10,IF('Indicator Data'!AG36&lt;G$194,0,10-(G$195-'Indicator Data'!AG36)/(G$195-G$194)*10)),1))</f>
        <v>2.2000000000000002</v>
      </c>
      <c r="H33" s="78">
        <f t="shared" si="3"/>
        <v>1.8</v>
      </c>
      <c r="I33" s="79">
        <f>SUM(IF('Indicator Data'!S36=0,0,'Indicator Data'!S36/1000000),SUM('Indicator Data'!T36:U36))</f>
        <v>0.1</v>
      </c>
      <c r="J33" s="79">
        <f>I33/'Indicator Data'!BC36*1000000</f>
        <v>2.7241955750128503E-3</v>
      </c>
      <c r="K33" s="77">
        <f t="shared" si="4"/>
        <v>0</v>
      </c>
      <c r="L33" s="77" t="str">
        <f>IF('Indicator Data'!V36="No data","x",ROUND(IF('Indicator Data'!V36&gt;L$195,10,IF('Indicator Data'!V36&lt;L$194,0,10-(L$195-'Indicator Data'!V36)/(L$195-L$194)*10)),1))</f>
        <v>x</v>
      </c>
      <c r="M33" s="78">
        <f t="shared" si="5"/>
        <v>0</v>
      </c>
      <c r="N33" s="80">
        <f t="shared" si="6"/>
        <v>0.7</v>
      </c>
      <c r="O33" s="92">
        <f>IF(AND('Indicator Data'!AK36="No data",'Indicator Data'!AL36="No data"),0,SUM('Indicator Data'!AK36:AM36)/1000)</f>
        <v>104.77800000000001</v>
      </c>
      <c r="P33" s="77">
        <f t="shared" si="7"/>
        <v>6.7</v>
      </c>
      <c r="Q33" s="81">
        <f>O33*1000/'Indicator Data'!BC36</f>
        <v>2.8543576395869642E-3</v>
      </c>
      <c r="R33" s="77">
        <f t="shared" si="8"/>
        <v>4.0999999999999996</v>
      </c>
      <c r="S33" s="82">
        <f t="shared" si="9"/>
        <v>5.4</v>
      </c>
      <c r="T33" s="77" t="str">
        <f>IF('Indicator Data'!AB36="No data","x",ROUND(IF('Indicator Data'!AB36&gt;T$195,10,IF('Indicator Data'!AB36&lt;T$194,0,10-(T$195-'Indicator Data'!AB36)/(T$195-T$194)*10)),1))</f>
        <v>x</v>
      </c>
      <c r="U33" s="77">
        <f>IF('Indicator Data'!AA36="No data","x",ROUND(IF('Indicator Data'!AA36&gt;U$195,10,IF('Indicator Data'!AA36&lt;U$194,0,10-(U$195-'Indicator Data'!AA36)/(U$195-U$194)*10)),1))</f>
        <v>0.1</v>
      </c>
      <c r="V33" s="77" t="str">
        <f>IF('Indicator Data'!AE36="No data","x",ROUND(IF('Indicator Data'!AE36&gt;V$195,10,IF('Indicator Data'!AE36&lt;V$194,0,10-(V$195-'Indicator Data'!AE36)/(V$195-V$194)*10)),1))</f>
        <v>x</v>
      </c>
      <c r="W33" s="78">
        <f t="shared" si="0"/>
        <v>0.1</v>
      </c>
      <c r="X33" s="77">
        <f>IF('Indicator Data'!W36="No data","x",ROUND(IF('Indicator Data'!W36&gt;X$195,10,IF('Indicator Data'!W36&lt;X$194,0,10-(X$195-'Indicator Data'!W36)/(X$195-X$194)*10)),1))</f>
        <v>0.4</v>
      </c>
      <c r="Y33" s="77" t="str">
        <f>IF('Indicator Data'!X36="No data","x",ROUND(IF('Indicator Data'!X36&gt;Y$195,10,IF('Indicator Data'!X36&lt;Y$194,0,10-(Y$195-'Indicator Data'!X36)/(Y$195-Y$194)*10)),1))</f>
        <v>x</v>
      </c>
      <c r="Z33" s="78">
        <f t="shared" si="10"/>
        <v>0.4</v>
      </c>
      <c r="AA33" s="92">
        <f>('Indicator Data'!AJ36+'Indicator Data'!AI36*0.5+'Indicator Data'!AH36*0.25)/1000</f>
        <v>53.351999999999997</v>
      </c>
      <c r="AB33" s="83">
        <f>AA33*1000/'Indicator Data'!BC36</f>
        <v>1.4534128231808558E-3</v>
      </c>
      <c r="AC33" s="78">
        <f t="shared" si="11"/>
        <v>0.1</v>
      </c>
      <c r="AD33" s="77">
        <f>IF('Indicator Data'!AN36="No data","x",ROUND(IF('Indicator Data'!AN36&lt;$AD$194,10,IF('Indicator Data'!AN36&gt;$AD$195,0,($AD$195-'Indicator Data'!AN36)/($AD$195-$AD$194)*10)),1))</f>
        <v>1.5</v>
      </c>
      <c r="AE33" s="77">
        <f>IF('Indicator Data'!AO36="No data","x",ROUND(IF('Indicator Data'!AO36&gt;$AE$195,10,IF('Indicator Data'!AO36&lt;$AE$194,0,10-($AE$195-'Indicator Data'!AO36)/($AE$195-$AE$194)*10)),1))</f>
        <v>0</v>
      </c>
      <c r="AF33" s="84">
        <f>IF('Indicator Data'!AP36="No data","x",ROUND(IF('Indicator Data'!AP36&gt;$AF$195,10,IF('Indicator Data'!AP36&lt;$AF$194,0,10-($AF$195-'Indicator Data'!AP36)/($AF$195-$AF$194)*10)),1))</f>
        <v>0.3</v>
      </c>
      <c r="AG33" s="84">
        <f>IF('Indicator Data'!AQ36="No data","x",ROUND(IF('Indicator Data'!AQ36&gt;$AG$195,10,IF('Indicator Data'!AQ36&lt;$AG$194,0,10-($AG$195-'Indicator Data'!AQ36)/($AG$195-$AG$194)*10)),1))</f>
        <v>3.6</v>
      </c>
      <c r="AH33" s="77">
        <f t="shared" si="12"/>
        <v>1</v>
      </c>
      <c r="AI33" s="78">
        <f t="shared" si="13"/>
        <v>0.8</v>
      </c>
      <c r="AJ33" s="85">
        <f t="shared" si="14"/>
        <v>0.4</v>
      </c>
      <c r="AK33" s="86">
        <f t="shared" si="1"/>
        <v>3.3</v>
      </c>
      <c r="AL33" s="85">
        <v>7.3</v>
      </c>
      <c r="AM33" s="85">
        <v>5.6</v>
      </c>
      <c r="AN33" s="86">
        <f t="shared" si="15"/>
        <v>6.5</v>
      </c>
    </row>
    <row r="34" spans="1:40" s="4" customFormat="1" x14ac:dyDescent="0.25">
      <c r="A34" s="131" t="s">
        <v>60</v>
      </c>
      <c r="B34" s="63" t="s">
        <v>59</v>
      </c>
      <c r="C34" s="77">
        <f>ROUND(IF('Indicator Data'!Q37="No data",IF((0.1233*LN('Indicator Data'!BB37)-0.4559)&gt;C$195,0,IF((0.1233*LN('Indicator Data'!BB37)-0.4559)&lt;C$194,10,(C$195-(0.1233*LN('Indicator Data'!BB37)-0.4559))/(C$195-C$194)*10)),IF('Indicator Data'!Q37&gt;C$195,0,IF('Indicator Data'!Q37&lt;C$194,10,(C$195-'Indicator Data'!Q37)/(C$195-C$194)*10))),1)</f>
        <v>9.1999999999999993</v>
      </c>
      <c r="D34" s="77">
        <f>IF('Indicator Data'!R37="No data","x",ROUND((IF(LOG('Indicator Data'!R37*1000)&gt;D$195,10,IF(LOG('Indicator Data'!R37*1000)&lt;D$194,0,10-(D$195-LOG('Indicator Data'!R37*1000))/(D$195-D$194)*10))),1))</f>
        <v>9.6999999999999993</v>
      </c>
      <c r="E34" s="78">
        <f t="shared" si="2"/>
        <v>9.5</v>
      </c>
      <c r="F34" s="77">
        <f>IF('Indicator Data'!AF37="No data","x",ROUND(IF('Indicator Data'!AF37&gt;F$195,10,IF('Indicator Data'!AF37&lt;F$194,0,10-(F$195-'Indicator Data'!AF37)/(F$195-F$194)*10)),1))</f>
        <v>8.6</v>
      </c>
      <c r="G34" s="77">
        <f>IF('Indicator Data'!AG37="No data","x",ROUND(IF('Indicator Data'!AG37&gt;G$195,10,IF('Indicator Data'!AG37&lt;G$194,0,10-(G$195-'Indicator Data'!AG37)/(G$195-G$194)*10)),1))</f>
        <v>7.8</v>
      </c>
      <c r="H34" s="78">
        <f t="shared" si="3"/>
        <v>8.1999999999999993</v>
      </c>
      <c r="I34" s="79">
        <f>SUM(IF('Indicator Data'!S37=0,0,'Indicator Data'!S37/1000000),SUM('Indicator Data'!T37:U37))</f>
        <v>1235.7887229999999</v>
      </c>
      <c r="J34" s="79">
        <f>I34/'Indicator Data'!BC37*1000000</f>
        <v>265.24307867647684</v>
      </c>
      <c r="K34" s="77">
        <f t="shared" si="4"/>
        <v>5.3</v>
      </c>
      <c r="L34" s="77">
        <f>IF('Indicator Data'!V37="No data","x",ROUND(IF('Indicator Data'!V37&gt;L$195,10,IF('Indicator Data'!V37&lt;L$194,0,10-(L$195-'Indicator Data'!V37)/(L$195-L$194)*10)),1))</f>
        <v>10</v>
      </c>
      <c r="M34" s="78">
        <f t="shared" si="5"/>
        <v>7.7</v>
      </c>
      <c r="N34" s="80">
        <f t="shared" si="6"/>
        <v>8.6999999999999993</v>
      </c>
      <c r="O34" s="92">
        <f>IF(AND('Indicator Data'!AK37="No data",'Indicator Data'!AL37="No data"),0,SUM('Indicator Data'!AK37:AM37)/1000)</f>
        <v>696.7</v>
      </c>
      <c r="P34" s="77">
        <f t="shared" si="7"/>
        <v>9.5</v>
      </c>
      <c r="Q34" s="81">
        <f>O34*1000/'Indicator Data'!BC37</f>
        <v>0.14953595988907681</v>
      </c>
      <c r="R34" s="77">
        <f t="shared" si="8"/>
        <v>10</v>
      </c>
      <c r="S34" s="82">
        <f t="shared" si="9"/>
        <v>9.8000000000000007</v>
      </c>
      <c r="T34" s="77">
        <f>IF('Indicator Data'!AB37="No data","x",ROUND(IF('Indicator Data'!AB37&gt;T$195,10,IF('Indicator Data'!AB37&lt;T$194,0,10-(T$195-'Indicator Data'!AB37)/(T$195-T$194)*10)),1))</f>
        <v>8</v>
      </c>
      <c r="U34" s="77">
        <f>IF('Indicator Data'!AA37="No data","x",ROUND(IF('Indicator Data'!AA37&gt;U$195,10,IF('Indicator Data'!AA37&lt;U$194,0,10-(U$195-'Indicator Data'!AA37)/(U$195-U$194)*10)),1))</f>
        <v>7.4</v>
      </c>
      <c r="V34" s="77">
        <f>IF('Indicator Data'!AE37="No data","x",ROUND(IF('Indicator Data'!AE37&gt;V$195,10,IF('Indicator Data'!AE37&lt;V$194,0,10-(V$195-'Indicator Data'!AE37)/(V$195-V$194)*10)),1))</f>
        <v>9.6</v>
      </c>
      <c r="W34" s="78">
        <f t="shared" si="0"/>
        <v>8.3000000000000007</v>
      </c>
      <c r="X34" s="77">
        <f>IF('Indicator Data'!W37="No data","x",ROUND(IF('Indicator Data'!W37&gt;X$195,10,IF('Indicator Data'!W37&lt;X$194,0,10-(X$195-'Indicator Data'!W37)/(X$195-X$194)*10)),1))</f>
        <v>9.5</v>
      </c>
      <c r="Y34" s="77">
        <f>IF('Indicator Data'!X37="No data","x",ROUND(IF('Indicator Data'!X37&gt;Y$195,10,IF('Indicator Data'!X37&lt;Y$194,0,10-(Y$195-'Indicator Data'!X37)/(Y$195-Y$194)*10)),1))</f>
        <v>5.2</v>
      </c>
      <c r="Z34" s="78">
        <f t="shared" si="10"/>
        <v>7.4</v>
      </c>
      <c r="AA34" s="92">
        <f>('Indicator Data'!AJ37+'Indicator Data'!AI37*0.5+'Indicator Data'!AH37*0.25)/1000</f>
        <v>2.7865000000000002</v>
      </c>
      <c r="AB34" s="83">
        <f>AA34*1000/'Indicator Data'!BC37</f>
        <v>5.9807944916163709E-4</v>
      </c>
      <c r="AC34" s="78">
        <f t="shared" si="11"/>
        <v>0.1</v>
      </c>
      <c r="AD34" s="77">
        <f>IF('Indicator Data'!AN37="No data","x",ROUND(IF('Indicator Data'!AN37&lt;$AD$194,10,IF('Indicator Data'!AN37&gt;$AD$195,0,($AD$195-'Indicator Data'!AN37)/($AD$195-$AD$194)*10)),1))</f>
        <v>9.3000000000000007</v>
      </c>
      <c r="AE34" s="77">
        <f>IF('Indicator Data'!AO37="No data","x",ROUND(IF('Indicator Data'!AO37&gt;$AE$195,10,IF('Indicator Data'!AO37&lt;$AE$194,0,10-($AE$195-'Indicator Data'!AO37)/($AE$195-$AE$194)*10)),1))</f>
        <v>10</v>
      </c>
      <c r="AF34" s="84" t="str">
        <f>IF('Indicator Data'!AP37="No data","x",ROUND(IF('Indicator Data'!AP37&gt;$AF$195,10,IF('Indicator Data'!AP37&lt;$AF$194,0,10-($AF$195-'Indicator Data'!AP37)/($AF$195-$AF$194)*10)),1))</f>
        <v>x</v>
      </c>
      <c r="AG34" s="84" t="str">
        <f>IF('Indicator Data'!AQ37="No data","x",ROUND(IF('Indicator Data'!AQ37&gt;$AG$195,10,IF('Indicator Data'!AQ37&lt;$AG$194,0,10-($AG$195-'Indicator Data'!AQ37)/($AG$195-$AG$194)*10)),1))</f>
        <v>x</v>
      </c>
      <c r="AH34" s="77" t="str">
        <f t="shared" si="12"/>
        <v>x</v>
      </c>
      <c r="AI34" s="78">
        <f t="shared" si="13"/>
        <v>9.6999999999999993</v>
      </c>
      <c r="AJ34" s="85">
        <f t="shared" si="14"/>
        <v>7.5</v>
      </c>
      <c r="AK34" s="86">
        <f t="shared" si="1"/>
        <v>8.9</v>
      </c>
      <c r="AL34" s="85">
        <v>2.4</v>
      </c>
      <c r="AM34" s="85">
        <v>9.4</v>
      </c>
      <c r="AN34" s="86">
        <f t="shared" si="15"/>
        <v>5.9</v>
      </c>
    </row>
    <row r="35" spans="1:40" s="4" customFormat="1" x14ac:dyDescent="0.25">
      <c r="A35" s="131" t="s">
        <v>62</v>
      </c>
      <c r="B35" s="63" t="s">
        <v>61</v>
      </c>
      <c r="C35" s="77">
        <f>ROUND(IF('Indicator Data'!Q38="No data",IF((0.1233*LN('Indicator Data'!BB38)-0.4559)&gt;C$195,0,IF((0.1233*LN('Indicator Data'!BB38)-0.4559)&lt;C$194,10,(C$195-(0.1233*LN('Indicator Data'!BB38)-0.4559))/(C$195-C$194)*10)),IF('Indicator Data'!Q38&gt;C$195,0,IF('Indicator Data'!Q38&lt;C$194,10,(C$195-'Indicator Data'!Q38)/(C$195-C$194)*10))),1)</f>
        <v>8.5</v>
      </c>
      <c r="D35" s="77">
        <f>IF('Indicator Data'!R38="No data","x",ROUND((IF(LOG('Indicator Data'!R38*1000)&gt;D$195,10,IF(LOG('Indicator Data'!R38*1000)&lt;D$194,0,10-(D$195-LOG('Indicator Data'!R38*1000))/(D$195-D$194)*10))),1))</f>
        <v>10</v>
      </c>
      <c r="E35" s="78">
        <f t="shared" si="2"/>
        <v>9.4</v>
      </c>
      <c r="F35" s="77">
        <f>IF('Indicator Data'!AF38="No data","x",ROUND(IF('Indicator Data'!AF38&gt;F$195,10,IF('Indicator Data'!AF38&lt;F$194,0,10-(F$195-'Indicator Data'!AF38)/(F$195-F$194)*10)),1))</f>
        <v>9.3000000000000007</v>
      </c>
      <c r="G35" s="77">
        <f>IF('Indicator Data'!AG38="No data","x",ROUND(IF('Indicator Data'!AG38&gt;G$195,10,IF('Indicator Data'!AG38&lt;G$194,0,10-(G$195-'Indicator Data'!AG38)/(G$195-G$194)*10)),1))</f>
        <v>4.5999999999999996</v>
      </c>
      <c r="H35" s="78">
        <f t="shared" si="3"/>
        <v>7</v>
      </c>
      <c r="I35" s="79">
        <f>SUM(IF('Indicator Data'!S38=0,0,'Indicator Data'!S38/1000000),SUM('Indicator Data'!T38:U38))</f>
        <v>1203.2392730000001</v>
      </c>
      <c r="J35" s="79">
        <f>I35/'Indicator Data'!BC38*1000000</f>
        <v>80.754346142689727</v>
      </c>
      <c r="K35" s="77">
        <f t="shared" si="4"/>
        <v>1.6</v>
      </c>
      <c r="L35" s="77">
        <f>IF('Indicator Data'!V38="No data","x",ROUND(IF('Indicator Data'!V38&gt;L$195,10,IF('Indicator Data'!V38&lt;L$194,0,10-(L$195-'Indicator Data'!V38)/(L$195-L$194)*10)),1))</f>
        <v>4.4000000000000004</v>
      </c>
      <c r="M35" s="78">
        <f t="shared" si="5"/>
        <v>3</v>
      </c>
      <c r="N35" s="80">
        <f t="shared" si="6"/>
        <v>7.2</v>
      </c>
      <c r="O35" s="92">
        <f>IF(AND('Indicator Data'!AK38="No data",'Indicator Data'!AL38="No data"),0,SUM('Indicator Data'!AK38:AM38)/1000)</f>
        <v>593.66399999999999</v>
      </c>
      <c r="P35" s="77">
        <f t="shared" si="7"/>
        <v>9.1999999999999993</v>
      </c>
      <c r="Q35" s="81">
        <f>O35*1000/'Indicator Data'!BC38</f>
        <v>3.9843237520766787E-2</v>
      </c>
      <c r="R35" s="77">
        <f t="shared" si="8"/>
        <v>7.9</v>
      </c>
      <c r="S35" s="82">
        <f t="shared" si="9"/>
        <v>8.6</v>
      </c>
      <c r="T35" s="77">
        <f>IF('Indicator Data'!AB38="No data","x",ROUND(IF('Indicator Data'!AB38&gt;T$195,10,IF('Indicator Data'!AB38&lt;T$194,0,10-(T$195-'Indicator Data'!AB38)/(T$195-T$194)*10)),1))</f>
        <v>2.6</v>
      </c>
      <c r="U35" s="77">
        <f>IF('Indicator Data'!AA38="No data","x",ROUND(IF('Indicator Data'!AA38&gt;U$195,10,IF('Indicator Data'!AA38&lt;U$194,0,10-(U$195-'Indicator Data'!AA38)/(U$195-U$194)*10)),1))</f>
        <v>2.8</v>
      </c>
      <c r="V35" s="77">
        <f>IF('Indicator Data'!AE38="No data","x",ROUND(IF('Indicator Data'!AE38&gt;V$195,10,IF('Indicator Data'!AE38&lt;V$194,0,10-(V$195-'Indicator Data'!AE38)/(V$195-V$194)*10)),1))</f>
        <v>10</v>
      </c>
      <c r="W35" s="78">
        <f t="shared" ref="W35:W66" si="16">IF(AND(T35="x",U35="x",V35="x"),"x",ROUND(AVERAGE(T35,U35,V35),1))</f>
        <v>5.0999999999999996</v>
      </c>
      <c r="X35" s="77">
        <f>IF('Indicator Data'!W38="No data","x",ROUND(IF('Indicator Data'!W38&gt;X$195,10,IF('Indicator Data'!W38&lt;X$194,0,10-(X$195-'Indicator Data'!W38)/(X$195-X$194)*10)),1))</f>
        <v>9.8000000000000007</v>
      </c>
      <c r="Y35" s="77">
        <f>IF('Indicator Data'!X38="No data","x",ROUND(IF('Indicator Data'!X38&gt;Y$195,10,IF('Indicator Data'!X38&lt;Y$194,0,10-(Y$195-'Indicator Data'!X38)/(Y$195-Y$194)*10)),1))</f>
        <v>6.4</v>
      </c>
      <c r="Z35" s="78">
        <f t="shared" si="10"/>
        <v>8.1</v>
      </c>
      <c r="AA35" s="92">
        <f>('Indicator Data'!AJ38+'Indicator Data'!AI38*0.5+'Indicator Data'!AH38*0.25)/1000</f>
        <v>943.726</v>
      </c>
      <c r="AB35" s="83">
        <f>AA35*1000/'Indicator Data'!BC38</f>
        <v>6.3337340941211115E-2</v>
      </c>
      <c r="AC35" s="78">
        <f t="shared" si="11"/>
        <v>6.3</v>
      </c>
      <c r="AD35" s="77">
        <f>IF('Indicator Data'!AN38="No data","x",ROUND(IF('Indicator Data'!AN38&lt;$AD$194,10,IF('Indicator Data'!AN38&gt;$AD$195,0,($AD$195-'Indicator Data'!AN38)/($AD$195-$AD$194)*10)),1))</f>
        <v>6.4</v>
      </c>
      <c r="AE35" s="77">
        <f>IF('Indicator Data'!AO38="No data","x",ROUND(IF('Indicator Data'!AO38&gt;$AE$195,10,IF('Indicator Data'!AO38&lt;$AE$194,0,10-($AE$195-'Indicator Data'!AO38)/($AE$195-$AE$194)*10)),1))</f>
        <v>9.1999999999999993</v>
      </c>
      <c r="AF35" s="84">
        <f>IF('Indicator Data'!AP38="No data","x",ROUND(IF('Indicator Data'!AP38&gt;$AF$195,10,IF('Indicator Data'!AP38&lt;$AF$194,0,10-($AF$195-'Indicator Data'!AP38)/($AF$195-$AF$194)*10)),1))</f>
        <v>7.8</v>
      </c>
      <c r="AG35" s="84" t="str">
        <f>IF('Indicator Data'!AQ38="No data","x",ROUND(IF('Indicator Data'!AQ38&gt;$AG$195,10,IF('Indicator Data'!AQ38&lt;$AG$194,0,10-($AG$195-'Indicator Data'!AQ38)/($AG$195-$AG$194)*10)),1))</f>
        <v>x</v>
      </c>
      <c r="AH35" s="77">
        <f t="shared" si="12"/>
        <v>7.8</v>
      </c>
      <c r="AI35" s="78">
        <f t="shared" si="13"/>
        <v>7.8</v>
      </c>
      <c r="AJ35" s="85">
        <f t="shared" si="14"/>
        <v>7</v>
      </c>
      <c r="AK35" s="86">
        <f t="shared" ref="AK35:AK66" si="17">ROUND((10-GEOMEAN(((10-S35)/10*9+1),((10-AJ35)/10*9+1)))/9*10,1)</f>
        <v>7.9</v>
      </c>
      <c r="AL35" s="85">
        <v>3.2</v>
      </c>
      <c r="AM35" s="85">
        <v>7.6</v>
      </c>
      <c r="AN35" s="86">
        <f t="shared" si="15"/>
        <v>5.4</v>
      </c>
    </row>
    <row r="36" spans="1:40" s="4" customFormat="1" x14ac:dyDescent="0.25">
      <c r="A36" s="131" t="s">
        <v>64</v>
      </c>
      <c r="B36" s="63" t="s">
        <v>63</v>
      </c>
      <c r="C36" s="77">
        <f>ROUND(IF('Indicator Data'!Q39="No data",IF((0.1233*LN('Indicator Data'!BB39)-0.4559)&gt;C$195,0,IF((0.1233*LN('Indicator Data'!BB39)-0.4559)&lt;C$194,10,(C$195-(0.1233*LN('Indicator Data'!BB39)-0.4559))/(C$195-C$194)*10)),IF('Indicator Data'!Q39&gt;C$195,0,IF('Indicator Data'!Q39&lt;C$194,10,(C$195-'Indicator Data'!Q39)/(C$195-C$194)*10))),1)</f>
        <v>1.6</v>
      </c>
      <c r="D36" s="77" t="str">
        <f>IF('Indicator Data'!R39="No data","x",ROUND((IF(LOG('Indicator Data'!R39*1000)&gt;D$195,10,IF(LOG('Indicator Data'!R39*1000)&lt;D$194,0,10-(D$195-LOG('Indicator Data'!R39*1000))/(D$195-D$194)*10))),1))</f>
        <v>x</v>
      </c>
      <c r="E36" s="78">
        <f t="shared" si="2"/>
        <v>1.6</v>
      </c>
      <c r="F36" s="77">
        <f>IF('Indicator Data'!AF39="No data","x",ROUND(IF('Indicator Data'!AF39&gt;F$195,10,IF('Indicator Data'!AF39&lt;F$194,0,10-(F$195-'Indicator Data'!AF39)/(F$195-F$194)*10)),1))</f>
        <v>4.3</v>
      </c>
      <c r="G36" s="77">
        <f>IF('Indicator Data'!AG39="No data","x",ROUND(IF('Indicator Data'!AG39&gt;G$195,10,IF('Indicator Data'!AG39&lt;G$194,0,10-(G$195-'Indicator Data'!AG39)/(G$195-G$194)*10)),1))</f>
        <v>6.4</v>
      </c>
      <c r="H36" s="78">
        <f t="shared" si="3"/>
        <v>5.4</v>
      </c>
      <c r="I36" s="79">
        <f>SUM(IF('Indicator Data'!S39=0,0,'Indicator Data'!S39/1000000),SUM('Indicator Data'!T39:U39))</f>
        <v>203.12684100000001</v>
      </c>
      <c r="J36" s="79">
        <f>I36/'Indicator Data'!BC39*1000000</f>
        <v>11.250618868433673</v>
      </c>
      <c r="K36" s="77">
        <f t="shared" si="4"/>
        <v>0.2</v>
      </c>
      <c r="L36" s="77">
        <f>IF('Indicator Data'!V39="No data","x",ROUND(IF('Indicator Data'!V39&gt;L$195,10,IF('Indicator Data'!V39&lt;L$194,0,10-(L$195-'Indicator Data'!V39)/(L$195-L$194)*10)),1))</f>
        <v>0</v>
      </c>
      <c r="M36" s="78">
        <f t="shared" si="5"/>
        <v>0.1</v>
      </c>
      <c r="N36" s="80">
        <f t="shared" si="6"/>
        <v>2.2000000000000002</v>
      </c>
      <c r="O36" s="92">
        <f>IF(AND('Indicator Data'!AK39="No data",'Indicator Data'!AL39="No data"),0,SUM('Indicator Data'!AK39:AM39)/1000)</f>
        <v>1.869</v>
      </c>
      <c r="P36" s="77">
        <f t="shared" si="7"/>
        <v>0.9</v>
      </c>
      <c r="Q36" s="81">
        <f>O36*1000/'Indicator Data'!BC39</f>
        <v>1.0351860227621289E-4</v>
      </c>
      <c r="R36" s="77">
        <f t="shared" si="8"/>
        <v>1.8</v>
      </c>
      <c r="S36" s="82">
        <f t="shared" si="9"/>
        <v>1.4</v>
      </c>
      <c r="T36" s="77">
        <f>IF('Indicator Data'!AB39="No data","x",ROUND(IF('Indicator Data'!AB39&gt;T$195,10,IF('Indicator Data'!AB39&lt;T$194,0,10-(T$195-'Indicator Data'!AB39)/(T$195-T$194)*10)),1))</f>
        <v>1</v>
      </c>
      <c r="U36" s="77">
        <f>IF('Indicator Data'!AA39="No data","x",ROUND(IF('Indicator Data'!AA39&gt;U$195,10,IF('Indicator Data'!AA39&lt;U$194,0,10-(U$195-'Indicator Data'!AA39)/(U$195-U$194)*10)),1))</f>
        <v>0.3</v>
      </c>
      <c r="V36" s="77" t="str">
        <f>IF('Indicator Data'!AE39="No data","x",ROUND(IF('Indicator Data'!AE39&gt;V$195,10,IF('Indicator Data'!AE39&lt;V$194,0,10-(V$195-'Indicator Data'!AE39)/(V$195-V$194)*10)),1))</f>
        <v>x</v>
      </c>
      <c r="W36" s="78">
        <f t="shared" si="16"/>
        <v>0.7</v>
      </c>
      <c r="X36" s="77">
        <f>IF('Indicator Data'!W39="No data","x",ROUND(IF('Indicator Data'!W39&gt;X$195,10,IF('Indicator Data'!W39&lt;X$194,0,10-(X$195-'Indicator Data'!W39)/(X$195-X$194)*10)),1))</f>
        <v>0.6</v>
      </c>
      <c r="Y36" s="77">
        <f>IF('Indicator Data'!X39="No data","x",ROUND(IF('Indicator Data'!X39&gt;Y$195,10,IF('Indicator Data'!X39&lt;Y$194,0,10-(Y$195-'Indicator Data'!X39)/(Y$195-Y$194)*10)),1))</f>
        <v>0.1</v>
      </c>
      <c r="Z36" s="78">
        <f t="shared" si="10"/>
        <v>0.4</v>
      </c>
      <c r="AA36" s="92">
        <f>('Indicator Data'!AJ39+'Indicator Data'!AI39*0.5+'Indicator Data'!AH39*0.25)/1000</f>
        <v>7.5194999999999999</v>
      </c>
      <c r="AB36" s="83">
        <f>AA36*1000/'Indicator Data'!BC39</f>
        <v>4.164837505703493E-4</v>
      </c>
      <c r="AC36" s="78">
        <f t="shared" si="11"/>
        <v>0</v>
      </c>
      <c r="AD36" s="77">
        <f>IF('Indicator Data'!AN39="No data","x",ROUND(IF('Indicator Data'!AN39&lt;$AD$194,10,IF('Indicator Data'!AN39&gt;$AD$195,0,($AD$195-'Indicator Data'!AN39)/($AD$195-$AD$194)*10)),1))</f>
        <v>3.7</v>
      </c>
      <c r="AE36" s="77">
        <f>IF('Indicator Data'!AO39="No data","x",ROUND(IF('Indicator Data'!AO39&gt;$AE$195,10,IF('Indicator Data'!AO39&lt;$AE$194,0,10-($AE$195-'Indicator Data'!AO39)/($AE$195-$AE$194)*10)),1))</f>
        <v>0</v>
      </c>
      <c r="AF36" s="84">
        <f>IF('Indicator Data'!AP39="No data","x",ROUND(IF('Indicator Data'!AP39&gt;$AF$195,10,IF('Indicator Data'!AP39&lt;$AF$194,0,10-($AF$195-'Indicator Data'!AP39)/($AF$195-$AF$194)*10)),1))</f>
        <v>1.8</v>
      </c>
      <c r="AG36" s="84">
        <f>IF('Indicator Data'!AQ39="No data","x",ROUND(IF('Indicator Data'!AQ39&gt;$AG$195,10,IF('Indicator Data'!AQ39&lt;$AG$194,0,10-($AG$195-'Indicator Data'!AQ39)/($AG$195-$AG$194)*10)),1))</f>
        <v>3.7</v>
      </c>
      <c r="AH36" s="77">
        <f t="shared" si="12"/>
        <v>2.2000000000000002</v>
      </c>
      <c r="AI36" s="78">
        <f t="shared" si="13"/>
        <v>2</v>
      </c>
      <c r="AJ36" s="85">
        <f t="shared" si="14"/>
        <v>0.8</v>
      </c>
      <c r="AK36" s="86">
        <f t="shared" si="17"/>
        <v>1.1000000000000001</v>
      </c>
      <c r="AL36" s="85">
        <v>6.8</v>
      </c>
      <c r="AM36" s="85">
        <v>2.2999999999999998</v>
      </c>
      <c r="AN36" s="86">
        <f t="shared" si="15"/>
        <v>4.5999999999999996</v>
      </c>
    </row>
    <row r="37" spans="1:40" s="4" customFormat="1" x14ac:dyDescent="0.25">
      <c r="A37" s="131" t="s">
        <v>376</v>
      </c>
      <c r="B37" s="63" t="s">
        <v>65</v>
      </c>
      <c r="C37" s="77">
        <f>ROUND(IF('Indicator Data'!Q40="No data",IF((0.1233*LN('Indicator Data'!BB40)-0.4559)&gt;C$195,0,IF((0.1233*LN('Indicator Data'!BB40)-0.4559)&lt;C$194,10,(C$195-(0.1233*LN('Indicator Data'!BB40)-0.4559))/(C$195-C$194)*10)),IF('Indicator Data'!Q40&gt;C$195,0,IF('Indicator Data'!Q40&lt;C$194,10,(C$195-'Indicator Data'!Q40)/(C$195-C$194)*10))),1)</f>
        <v>3.3</v>
      </c>
      <c r="D37" s="77">
        <f>IF('Indicator Data'!R40="No data","x",ROUND((IF(LOG('Indicator Data'!R40*1000)&gt;D$195,10,IF(LOG('Indicator Data'!R40*1000)&lt;D$194,0,10-(D$195-LOG('Indicator Data'!R40*1000))/(D$195-D$194)*10))),1))</f>
        <v>5</v>
      </c>
      <c r="E37" s="78">
        <f t="shared" si="2"/>
        <v>4.2</v>
      </c>
      <c r="F37" s="77">
        <f>IF('Indicator Data'!AF40="No data","x",ROUND(IF('Indicator Data'!AF40&gt;F$195,10,IF('Indicator Data'!AF40&lt;F$194,0,10-(F$195-'Indicator Data'!AF40)/(F$195-F$194)*10)),1))</f>
        <v>2.2000000000000002</v>
      </c>
      <c r="G37" s="77">
        <f>IF('Indicator Data'!AG40="No data","x",ROUND(IF('Indicator Data'!AG40&gt;G$195,10,IF('Indicator Data'!AG40&lt;G$194,0,10-(G$195-'Indicator Data'!AG40)/(G$195-G$194)*10)),1))</f>
        <v>4.3</v>
      </c>
      <c r="H37" s="78">
        <f t="shared" si="3"/>
        <v>3.3</v>
      </c>
      <c r="I37" s="79">
        <f>SUM(IF('Indicator Data'!S40=0,0,'Indicator Data'!S40/1000000),SUM('Indicator Data'!T40:U40))</f>
        <v>-266.23838799999999</v>
      </c>
      <c r="J37" s="79">
        <f>I37/'Indicator Data'!BC40*1000000</f>
        <v>-0.19203645891950585</v>
      </c>
      <c r="K37" s="77">
        <f t="shared" si="4"/>
        <v>0</v>
      </c>
      <c r="L37" s="77">
        <f>IF('Indicator Data'!V40="No data","x",ROUND(IF('Indicator Data'!V40&gt;L$195,10,IF('Indicator Data'!V40&lt;L$194,0,10-(L$195-'Indicator Data'!V40)/(L$195-L$194)*10)),1))</f>
        <v>0</v>
      </c>
      <c r="M37" s="78">
        <f t="shared" si="5"/>
        <v>0</v>
      </c>
      <c r="N37" s="80">
        <f t="shared" si="6"/>
        <v>2.9</v>
      </c>
      <c r="O37" s="92">
        <f>IF(AND('Indicator Data'!AK40="No data",'Indicator Data'!AL40="No data"),0,SUM('Indicator Data'!AK40:AM40)/1000)</f>
        <v>321.71800000000002</v>
      </c>
      <c r="P37" s="77">
        <f t="shared" si="7"/>
        <v>8.4</v>
      </c>
      <c r="Q37" s="81">
        <f>O37*1000/'Indicator Data'!BC40</f>
        <v>2.3205363416888472E-4</v>
      </c>
      <c r="R37" s="77">
        <f t="shared" si="8"/>
        <v>2.2000000000000002</v>
      </c>
      <c r="S37" s="82">
        <f t="shared" si="9"/>
        <v>5.3</v>
      </c>
      <c r="T37" s="77">
        <f>IF('Indicator Data'!AB40="No data","x",ROUND(IF('Indicator Data'!AB40&gt;T$195,10,IF('Indicator Data'!AB40&lt;T$194,0,10-(T$195-'Indicator Data'!AB40)/(T$195-T$194)*10)),1))</f>
        <v>0.2</v>
      </c>
      <c r="U37" s="77">
        <f>IF('Indicator Data'!AA40="No data","x",ROUND(IF('Indicator Data'!AA40&gt;U$195,10,IF('Indicator Data'!AA40&lt;U$194,0,10-(U$195-'Indicator Data'!AA40)/(U$195-U$194)*10)),1))</f>
        <v>1.2</v>
      </c>
      <c r="V37" s="77">
        <f>IF('Indicator Data'!AE40="No data","x",ROUND(IF('Indicator Data'!AE40&gt;V$195,10,IF('Indicator Data'!AE40&lt;V$194,0,10-(V$195-'Indicator Data'!AE40)/(V$195-V$194)*10)),1))</f>
        <v>0</v>
      </c>
      <c r="W37" s="78">
        <f t="shared" si="16"/>
        <v>0.5</v>
      </c>
      <c r="X37" s="77">
        <f>IF('Indicator Data'!W40="No data","x",ROUND(IF('Indicator Data'!W40&gt;X$195,10,IF('Indicator Data'!W40&lt;X$194,0,10-(X$195-'Indicator Data'!W40)/(X$195-X$194)*10)),1))</f>
        <v>0.8</v>
      </c>
      <c r="Y37" s="77">
        <f>IF('Indicator Data'!X40="No data","x",ROUND(IF('Indicator Data'!X40&gt;Y$195,10,IF('Indicator Data'!X40&lt;Y$194,0,10-(Y$195-'Indicator Data'!X40)/(Y$195-Y$194)*10)),1))</f>
        <v>0.8</v>
      </c>
      <c r="Z37" s="78">
        <f t="shared" si="10"/>
        <v>0.8</v>
      </c>
      <c r="AA37" s="92">
        <f>('Indicator Data'!AJ40+'Indicator Data'!AI40*0.5+'Indicator Data'!AH40*0.25)/1000</f>
        <v>28914.052</v>
      </c>
      <c r="AB37" s="83">
        <f>AA37*1000/'Indicator Data'!BC40</f>
        <v>2.0855565573415568E-2</v>
      </c>
      <c r="AC37" s="78">
        <f t="shared" si="11"/>
        <v>2.1</v>
      </c>
      <c r="AD37" s="77">
        <f>IF('Indicator Data'!AN40="No data","x",ROUND(IF('Indicator Data'!AN40&lt;$AD$194,10,IF('Indicator Data'!AN40&gt;$AD$195,0,($AD$195-'Indicator Data'!AN40)/($AD$195-$AD$194)*10)),1))</f>
        <v>2.8</v>
      </c>
      <c r="AE37" s="77">
        <f>IF('Indicator Data'!AO40="No data","x",ROUND(IF('Indicator Data'!AO40&gt;$AE$195,10,IF('Indicator Data'!AO40&lt;$AE$194,0,10-($AE$195-'Indicator Data'!AO40)/($AE$195-$AE$194)*10)),1))</f>
        <v>1.5</v>
      </c>
      <c r="AF37" s="84">
        <f>IF('Indicator Data'!AP40="No data","x",ROUND(IF('Indicator Data'!AP40&gt;$AF$195,10,IF('Indicator Data'!AP40&lt;$AF$194,0,10-($AF$195-'Indicator Data'!AP40)/($AF$195-$AF$194)*10)),1))</f>
        <v>2.5</v>
      </c>
      <c r="AG37" s="84">
        <f>IF('Indicator Data'!AQ40="No data","x",ROUND(IF('Indicator Data'!AQ40&gt;$AG$195,10,IF('Indicator Data'!AQ40&lt;$AG$194,0,10-($AG$195-'Indicator Data'!AQ40)/($AG$195-$AG$194)*10)),1))</f>
        <v>4.0999999999999996</v>
      </c>
      <c r="AH37" s="77">
        <f t="shared" si="12"/>
        <v>2.8</v>
      </c>
      <c r="AI37" s="78">
        <f t="shared" si="13"/>
        <v>2.4</v>
      </c>
      <c r="AJ37" s="85">
        <f t="shared" si="14"/>
        <v>1.5</v>
      </c>
      <c r="AK37" s="86">
        <f t="shared" si="17"/>
        <v>3.6</v>
      </c>
      <c r="AL37" s="85">
        <v>7.6</v>
      </c>
      <c r="AM37" s="85">
        <v>3.6</v>
      </c>
      <c r="AN37" s="86">
        <f t="shared" si="15"/>
        <v>5.6</v>
      </c>
    </row>
    <row r="38" spans="1:40" s="4" customFormat="1" x14ac:dyDescent="0.25">
      <c r="A38" s="131" t="s">
        <v>67</v>
      </c>
      <c r="B38" s="63" t="s">
        <v>66</v>
      </c>
      <c r="C38" s="77">
        <f>ROUND(IF('Indicator Data'!Q41="No data",IF((0.1233*LN('Indicator Data'!BB41)-0.4559)&gt;C$195,0,IF((0.1233*LN('Indicator Data'!BB41)-0.4559)&lt;C$194,10,(C$195-(0.1233*LN('Indicator Data'!BB41)-0.4559))/(C$195-C$194)*10)),IF('Indicator Data'!Q41&gt;C$195,0,IF('Indicator Data'!Q41&lt;C$194,10,(C$195-'Indicator Data'!Q41)/(C$195-C$194)*10))),1)</f>
        <v>3.4</v>
      </c>
      <c r="D38" s="77">
        <f>IF('Indicator Data'!R41="No data","x",ROUND((IF(LOG('Indicator Data'!R41*1000)&gt;D$195,10,IF(LOG('Indicator Data'!R41*1000)&lt;D$194,0,10-(D$195-LOG('Indicator Data'!R41*1000))/(D$195-D$194)*10))),1))</f>
        <v>5.6</v>
      </c>
      <c r="E38" s="78">
        <f t="shared" si="2"/>
        <v>4.5999999999999996</v>
      </c>
      <c r="F38" s="77">
        <f>IF('Indicator Data'!AF41="No data","x",ROUND(IF('Indicator Data'!AF41&gt;F$195,10,IF('Indicator Data'!AF41&lt;F$194,0,10-(F$195-'Indicator Data'!AF41)/(F$195-F$194)*10)),1))</f>
        <v>5.2</v>
      </c>
      <c r="G38" s="77">
        <f>IF('Indicator Data'!AG41="No data","x",ROUND(IF('Indicator Data'!AG41&gt;G$195,10,IF('Indicator Data'!AG41&lt;G$194,0,10-(G$195-'Indicator Data'!AG41)/(G$195-G$194)*10)),1))</f>
        <v>6.4</v>
      </c>
      <c r="H38" s="78">
        <f t="shared" si="3"/>
        <v>5.8</v>
      </c>
      <c r="I38" s="79">
        <f>SUM(IF('Indicator Data'!S41=0,0,'Indicator Data'!S41/1000000),SUM('Indicator Data'!T41:U41))</f>
        <v>2424.0878539999999</v>
      </c>
      <c r="J38" s="79">
        <f>I38/'Indicator Data'!BC41*1000000</f>
        <v>49.405022327652013</v>
      </c>
      <c r="K38" s="77">
        <f t="shared" si="4"/>
        <v>1</v>
      </c>
      <c r="L38" s="77">
        <f>IF('Indicator Data'!V41="No data","x",ROUND(IF('Indicator Data'!V41&gt;L$195,10,IF('Indicator Data'!V41&lt;L$194,0,10-(L$195-'Indicator Data'!V41)/(L$195-L$194)*10)),1))</f>
        <v>0.3</v>
      </c>
      <c r="M38" s="78">
        <f t="shared" si="5"/>
        <v>0.7</v>
      </c>
      <c r="N38" s="80">
        <f t="shared" si="6"/>
        <v>3.9</v>
      </c>
      <c r="O38" s="92">
        <f>IF(AND('Indicator Data'!AK41="No data",'Indicator Data'!AL41="No data"),0,SUM('Indicator Data'!AK41:AM41)/1000)</f>
        <v>6509.6940000000004</v>
      </c>
      <c r="P38" s="77">
        <f t="shared" si="7"/>
        <v>10</v>
      </c>
      <c r="Q38" s="81">
        <f>O38*1000/'Indicator Data'!BC41</f>
        <v>0.13267323495948771</v>
      </c>
      <c r="R38" s="77">
        <f t="shared" si="8"/>
        <v>10</v>
      </c>
      <c r="S38" s="82">
        <f t="shared" si="9"/>
        <v>10</v>
      </c>
      <c r="T38" s="77">
        <f>IF('Indicator Data'!AB41="No data","x",ROUND(IF('Indicator Data'!AB41&gt;T$195,10,IF('Indicator Data'!AB41&lt;T$194,0,10-(T$195-'Indicator Data'!AB41)/(T$195-T$194)*10)),1))</f>
        <v>0.8</v>
      </c>
      <c r="U38" s="77">
        <f>IF('Indicator Data'!AA41="No data","x",ROUND(IF('Indicator Data'!AA41&gt;U$195,10,IF('Indicator Data'!AA41&lt;U$194,0,10-(U$195-'Indicator Data'!AA41)/(U$195-U$194)*10)),1))</f>
        <v>0.6</v>
      </c>
      <c r="V38" s="77">
        <f>IF('Indicator Data'!AE41="No data","x",ROUND(IF('Indicator Data'!AE41&gt;V$195,10,IF('Indicator Data'!AE41&lt;V$194,0,10-(V$195-'Indicator Data'!AE41)/(V$195-V$194)*10)),1))</f>
        <v>0.1</v>
      </c>
      <c r="W38" s="78">
        <f t="shared" si="16"/>
        <v>0.5</v>
      </c>
      <c r="X38" s="77">
        <f>IF('Indicator Data'!W41="No data","x",ROUND(IF('Indicator Data'!W41&gt;X$195,10,IF('Indicator Data'!W41&lt;X$194,0,10-(X$195-'Indicator Data'!W41)/(X$195-X$194)*10)),1))</f>
        <v>1.2</v>
      </c>
      <c r="Y38" s="77">
        <f>IF('Indicator Data'!X41="No data","x",ROUND(IF('Indicator Data'!X41&gt;Y$195,10,IF('Indicator Data'!X41&lt;Y$194,0,10-(Y$195-'Indicator Data'!X41)/(Y$195-Y$194)*10)),1))</f>
        <v>0.8</v>
      </c>
      <c r="Z38" s="78">
        <f t="shared" si="10"/>
        <v>1</v>
      </c>
      <c r="AA38" s="92">
        <f>('Indicator Data'!AJ41+'Indicator Data'!AI41*0.5+'Indicator Data'!AH41*0.25)/1000</f>
        <v>38.933500000000002</v>
      </c>
      <c r="AB38" s="83">
        <f>AA38*1000/'Indicator Data'!BC41</f>
        <v>7.9349864882976293E-4</v>
      </c>
      <c r="AC38" s="78">
        <f t="shared" si="11"/>
        <v>0.1</v>
      </c>
      <c r="AD38" s="77">
        <f>IF('Indicator Data'!AN41="No data","x",ROUND(IF('Indicator Data'!AN41&lt;$AD$194,10,IF('Indicator Data'!AN41&gt;$AD$195,0,($AD$195-'Indicator Data'!AN41)/($AD$195-$AD$194)*10)),1))</f>
        <v>3.3</v>
      </c>
      <c r="AE38" s="77">
        <f>IF('Indicator Data'!AO41="No data","x",ROUND(IF('Indicator Data'!AO41&gt;$AE$195,10,IF('Indicator Data'!AO41&lt;$AE$194,0,10-($AE$195-'Indicator Data'!AO41)/($AE$195-$AE$194)*10)),1))</f>
        <v>0.7</v>
      </c>
      <c r="AF38" s="84">
        <f>IF('Indicator Data'!AP41="No data","x",ROUND(IF('Indicator Data'!AP41&gt;$AF$195,10,IF('Indicator Data'!AP41&lt;$AF$194,0,10-($AF$195-'Indicator Data'!AP41)/($AF$195-$AF$194)*10)),1))</f>
        <v>1.9</v>
      </c>
      <c r="AG38" s="84">
        <f>IF('Indicator Data'!AQ41="No data","x",ROUND(IF('Indicator Data'!AQ41&gt;$AG$195,10,IF('Indicator Data'!AQ41&lt;$AG$194,0,10-($AG$195-'Indicator Data'!AQ41)/($AG$195-$AG$194)*10)),1))</f>
        <v>2.2999999999999998</v>
      </c>
      <c r="AH38" s="77">
        <f t="shared" si="12"/>
        <v>2</v>
      </c>
      <c r="AI38" s="78">
        <f t="shared" si="13"/>
        <v>2</v>
      </c>
      <c r="AJ38" s="85">
        <f t="shared" si="14"/>
        <v>0.9</v>
      </c>
      <c r="AK38" s="86">
        <f t="shared" si="17"/>
        <v>7.7</v>
      </c>
      <c r="AL38" s="85">
        <v>5.9</v>
      </c>
      <c r="AM38" s="85">
        <v>3.2</v>
      </c>
      <c r="AN38" s="86">
        <f t="shared" si="15"/>
        <v>4.5999999999999996</v>
      </c>
    </row>
    <row r="39" spans="1:40" s="4" customFormat="1" x14ac:dyDescent="0.25">
      <c r="A39" s="131" t="s">
        <v>69</v>
      </c>
      <c r="B39" s="63" t="s">
        <v>68</v>
      </c>
      <c r="C39" s="77">
        <f>ROUND(IF('Indicator Data'!Q42="No data",IF((0.1233*LN('Indicator Data'!BB42)-0.4559)&gt;C$195,0,IF((0.1233*LN('Indicator Data'!BB42)-0.4559)&lt;C$194,10,(C$195-(0.1233*LN('Indicator Data'!BB42)-0.4559))/(C$195-C$194)*10)),IF('Indicator Data'!Q42&gt;C$195,0,IF('Indicator Data'!Q42&lt;C$194,10,(C$195-'Indicator Data'!Q42)/(C$195-C$194)*10))),1)</f>
        <v>7</v>
      </c>
      <c r="D39" s="77">
        <f>IF('Indicator Data'!R42="No data","x",ROUND((IF(LOG('Indicator Data'!R42*1000)&gt;D$195,10,IF(LOG('Indicator Data'!R42*1000)&lt;D$194,0,10-(D$195-LOG('Indicator Data'!R42*1000))/(D$195-D$194)*10))),1))</f>
        <v>8.1999999999999993</v>
      </c>
      <c r="E39" s="78">
        <f t="shared" si="2"/>
        <v>7.7</v>
      </c>
      <c r="F39" s="77" t="str">
        <f>IF('Indicator Data'!AF42="No data","x",ROUND(IF('Indicator Data'!AF42&gt;F$195,10,IF('Indicator Data'!AF42&lt;F$194,0,10-(F$195-'Indicator Data'!AF42)/(F$195-F$194)*10)),1))</f>
        <v>x</v>
      </c>
      <c r="G39" s="77">
        <f>IF('Indicator Data'!AG42="No data","x",ROUND(IF('Indicator Data'!AG42&gt;G$195,10,IF('Indicator Data'!AG42&lt;G$194,0,10-(G$195-'Indicator Data'!AG42)/(G$195-G$194)*10)),1))</f>
        <v>7.7</v>
      </c>
      <c r="H39" s="78">
        <f t="shared" si="3"/>
        <v>7.7</v>
      </c>
      <c r="I39" s="79">
        <f>SUM(IF('Indicator Data'!S42=0,0,'Indicator Data'!S42/1000000),SUM('Indicator Data'!T42:U42))</f>
        <v>48.061076</v>
      </c>
      <c r="J39" s="79">
        <f>I39/'Indicator Data'!BC42*1000000</f>
        <v>59.049474636078592</v>
      </c>
      <c r="K39" s="77">
        <f t="shared" si="4"/>
        <v>1.2</v>
      </c>
      <c r="L39" s="77">
        <f>IF('Indicator Data'!V42="No data","x",ROUND(IF('Indicator Data'!V42&gt;L$195,10,IF('Indicator Data'!V42&lt;L$194,0,10-(L$195-'Indicator Data'!V42)/(L$195-L$194)*10)),1))</f>
        <v>5.9</v>
      </c>
      <c r="M39" s="78">
        <f t="shared" si="5"/>
        <v>3.6</v>
      </c>
      <c r="N39" s="80">
        <f t="shared" si="6"/>
        <v>6.7</v>
      </c>
      <c r="O39" s="92">
        <f>IF(AND('Indicator Data'!AK42="No data",'Indicator Data'!AL42="No data"),0,SUM('Indicator Data'!AK42:AM42)/1000)</f>
        <v>0</v>
      </c>
      <c r="P39" s="77">
        <f t="shared" si="7"/>
        <v>0</v>
      </c>
      <c r="Q39" s="81">
        <f>O39*1000/'Indicator Data'!BC42</f>
        <v>0</v>
      </c>
      <c r="R39" s="77">
        <f t="shared" si="8"/>
        <v>0</v>
      </c>
      <c r="S39" s="82">
        <f t="shared" si="9"/>
        <v>0</v>
      </c>
      <c r="T39" s="77">
        <f>IF('Indicator Data'!AB42="No data","x",ROUND(IF('Indicator Data'!AB42&gt;T$195,10,IF('Indicator Data'!AB42&lt;T$194,0,10-(T$195-'Indicator Data'!AB42)/(T$195-T$194)*10)),1))</f>
        <v>0.2</v>
      </c>
      <c r="U39" s="77">
        <f>IF('Indicator Data'!AA42="No data","x",ROUND(IF('Indicator Data'!AA42&gt;U$195,10,IF('Indicator Data'!AA42&lt;U$194,0,10-(U$195-'Indicator Data'!AA42)/(U$195-U$194)*10)),1))</f>
        <v>0.6</v>
      </c>
      <c r="V39" s="77">
        <f>IF('Indicator Data'!AE42="No data","x",ROUND(IF('Indicator Data'!AE42&gt;V$195,10,IF('Indicator Data'!AE42&lt;V$194,0,10-(V$195-'Indicator Data'!AE42)/(V$195-V$194)*10)),1))</f>
        <v>5.8</v>
      </c>
      <c r="W39" s="78">
        <f t="shared" si="16"/>
        <v>2.2000000000000002</v>
      </c>
      <c r="X39" s="77">
        <f>IF('Indicator Data'!W42="No data","x",ROUND(IF('Indicator Data'!W42&gt;X$195,10,IF('Indicator Data'!W42&lt;X$194,0,10-(X$195-'Indicator Data'!W42)/(X$195-X$194)*10)),1))</f>
        <v>5.6</v>
      </c>
      <c r="Y39" s="77">
        <f>IF('Indicator Data'!X42="No data","x",ROUND(IF('Indicator Data'!X42&gt;Y$195,10,IF('Indicator Data'!X42&lt;Y$194,0,10-(Y$195-'Indicator Data'!X42)/(Y$195-Y$194)*10)),1))</f>
        <v>3.8</v>
      </c>
      <c r="Z39" s="78">
        <f t="shared" si="10"/>
        <v>4.7</v>
      </c>
      <c r="AA39" s="92">
        <f>('Indicator Data'!AJ42+'Indicator Data'!AI42*0.5+'Indicator Data'!AH42*0.25)/1000</f>
        <v>0</v>
      </c>
      <c r="AB39" s="83">
        <f>AA39*1000/'Indicator Data'!BC42</f>
        <v>0</v>
      </c>
      <c r="AC39" s="78">
        <f t="shared" si="11"/>
        <v>0</v>
      </c>
      <c r="AD39" s="77">
        <f>IF('Indicator Data'!AN42="No data","x",ROUND(IF('Indicator Data'!AN42&lt;$AD$194,10,IF('Indicator Data'!AN42&gt;$AD$195,0,($AD$195-'Indicator Data'!AN42)/($AD$195-$AD$194)*10)),1))</f>
        <v>5.9</v>
      </c>
      <c r="AE39" s="77">
        <f>IF('Indicator Data'!AO42="No data","x",ROUND(IF('Indicator Data'!AO42&gt;$AE$195,10,IF('Indicator Data'!AO42&lt;$AE$194,0,10-($AE$195-'Indicator Data'!AO42)/($AE$195-$AE$194)*10)),1))</f>
        <v>9</v>
      </c>
      <c r="AF39" s="84" t="str">
        <f>IF('Indicator Data'!AP42="No data","x",ROUND(IF('Indicator Data'!AP42&gt;$AF$195,10,IF('Indicator Data'!AP42&lt;$AF$194,0,10-($AF$195-'Indicator Data'!AP42)/($AF$195-$AF$194)*10)),1))</f>
        <v>x</v>
      </c>
      <c r="AG39" s="84" t="str">
        <f>IF('Indicator Data'!AQ42="No data","x",ROUND(IF('Indicator Data'!AQ42&gt;$AG$195,10,IF('Indicator Data'!AQ42&lt;$AG$194,0,10-($AG$195-'Indicator Data'!AQ42)/($AG$195-$AG$194)*10)),1))</f>
        <v>x</v>
      </c>
      <c r="AH39" s="77" t="str">
        <f t="shared" si="12"/>
        <v>x</v>
      </c>
      <c r="AI39" s="78">
        <f t="shared" si="13"/>
        <v>7.5</v>
      </c>
      <c r="AJ39" s="85">
        <f t="shared" si="14"/>
        <v>4.2</v>
      </c>
      <c r="AK39" s="86">
        <f t="shared" si="17"/>
        <v>2.2999999999999998</v>
      </c>
      <c r="AL39" s="85">
        <v>2.8</v>
      </c>
      <c r="AM39" s="85">
        <v>6.4</v>
      </c>
      <c r="AN39" s="86">
        <f t="shared" si="15"/>
        <v>4.5999999999999996</v>
      </c>
    </row>
    <row r="40" spans="1:40" s="4" customFormat="1" x14ac:dyDescent="0.25">
      <c r="A40" s="131" t="s">
        <v>374</v>
      </c>
      <c r="B40" s="63" t="s">
        <v>71</v>
      </c>
      <c r="C40" s="77">
        <f>ROUND(IF('Indicator Data'!Q43="No data",IF((0.1233*LN('Indicator Data'!BB43)-0.4559)&gt;C$195,0,IF((0.1233*LN('Indicator Data'!BB43)-0.4559)&lt;C$194,10,(C$195-(0.1233*LN('Indicator Data'!BB43)-0.4559))/(C$195-C$194)*10)),IF('Indicator Data'!Q43&gt;C$195,0,IF('Indicator Data'!Q43&lt;C$194,10,(C$195-'Indicator Data'!Q43)/(C$195-C$194)*10))),1)</f>
        <v>5.5</v>
      </c>
      <c r="D40" s="77">
        <f>IF('Indicator Data'!R43="No data","x",ROUND((IF(LOG('Indicator Data'!R43*1000)&gt;D$195,10,IF(LOG('Indicator Data'!R43*1000)&lt;D$194,0,10-(D$195-LOG('Indicator Data'!R43*1000))/(D$195-D$194)*10))),1))</f>
        <v>8.5</v>
      </c>
      <c r="E40" s="78">
        <f t="shared" si="2"/>
        <v>7.3</v>
      </c>
      <c r="F40" s="77">
        <f>IF('Indicator Data'!AF43="No data","x",ROUND(IF('Indicator Data'!AF43&gt;F$195,10,IF('Indicator Data'!AF43&lt;F$194,0,10-(F$195-'Indicator Data'!AF43)/(F$195-F$194)*10)),1))</f>
        <v>7.9</v>
      </c>
      <c r="G40" s="77">
        <f>IF('Indicator Data'!AG43="No data","x",ROUND(IF('Indicator Data'!AG43&gt;G$195,10,IF('Indicator Data'!AG43&lt;G$194,0,10-(G$195-'Indicator Data'!AG43)/(G$195-G$194)*10)),1))</f>
        <v>6</v>
      </c>
      <c r="H40" s="78">
        <f t="shared" si="3"/>
        <v>7</v>
      </c>
      <c r="I40" s="79">
        <f>SUM(IF('Indicator Data'!S43=0,0,'Indicator Data'!S43/1000000),SUM('Indicator Data'!T43:U43))</f>
        <v>118.28043100000001</v>
      </c>
      <c r="J40" s="79">
        <f>I40/'Indicator Data'!BC43*1000000</f>
        <v>22.483568122416006</v>
      </c>
      <c r="K40" s="77">
        <f t="shared" si="4"/>
        <v>0.4</v>
      </c>
      <c r="L40" s="77">
        <f>IF('Indicator Data'!V43="No data","x",ROUND(IF('Indicator Data'!V43&gt;L$195,10,IF('Indicator Data'!V43&lt;L$194,0,10-(L$195-'Indicator Data'!V43)/(L$195-L$194)*10)),1))</f>
        <v>0.8</v>
      </c>
      <c r="M40" s="78">
        <f t="shared" si="5"/>
        <v>0.6</v>
      </c>
      <c r="N40" s="80">
        <f t="shared" si="6"/>
        <v>5.6</v>
      </c>
      <c r="O40" s="92">
        <f>IF(AND('Indicator Data'!AK43="No data",'Indicator Data'!AL43="No data"),0,SUM('Indicator Data'!AK43:AM43)/1000)</f>
        <v>157.715</v>
      </c>
      <c r="P40" s="77">
        <f t="shared" si="7"/>
        <v>7.3</v>
      </c>
      <c r="Q40" s="81">
        <f>O40*1000/'Indicator Data'!BC43</f>
        <v>2.9979565651285463E-2</v>
      </c>
      <c r="R40" s="77">
        <f t="shared" si="8"/>
        <v>7.4</v>
      </c>
      <c r="S40" s="82">
        <f t="shared" si="9"/>
        <v>7.4</v>
      </c>
      <c r="T40" s="77">
        <f>IF('Indicator Data'!AB43="No data","x",ROUND(IF('Indicator Data'!AB43&gt;T$195,10,IF('Indicator Data'!AB43&lt;T$194,0,10-(T$195-'Indicator Data'!AB43)/(T$195-T$194)*10)),1))</f>
        <v>6.2</v>
      </c>
      <c r="U40" s="77">
        <f>IF('Indicator Data'!AA43="No data","x",ROUND(IF('Indicator Data'!AA43&gt;U$195,10,IF('Indicator Data'!AA43&lt;U$194,0,10-(U$195-'Indicator Data'!AA43)/(U$195-U$194)*10)),1))</f>
        <v>6.9</v>
      </c>
      <c r="V40" s="77">
        <f>IF('Indicator Data'!AE43="No data","x",ROUND(IF('Indicator Data'!AE43&gt;V$195,10,IF('Indicator Data'!AE43&lt;V$194,0,10-(V$195-'Indicator Data'!AE43)/(V$195-V$194)*10)),1))</f>
        <v>8.6999999999999993</v>
      </c>
      <c r="W40" s="78">
        <f t="shared" si="16"/>
        <v>7.3</v>
      </c>
      <c r="X40" s="77">
        <f>IF('Indicator Data'!W43="No data","x",ROUND(IF('Indicator Data'!W43&gt;X$195,10,IF('Indicator Data'!W43&lt;X$194,0,10-(X$195-'Indicator Data'!W43)/(X$195-X$194)*10)),1))</f>
        <v>4.2</v>
      </c>
      <c r="Y40" s="77">
        <f>IF('Indicator Data'!X43="No data","x",ROUND(IF('Indicator Data'!X43&gt;Y$195,10,IF('Indicator Data'!X43&lt;Y$194,0,10-(Y$195-'Indicator Data'!X43)/(Y$195-Y$194)*10)),1))</f>
        <v>2.7</v>
      </c>
      <c r="Z40" s="78">
        <f t="shared" si="10"/>
        <v>3.5</v>
      </c>
      <c r="AA40" s="92">
        <f>('Indicator Data'!AJ43+'Indicator Data'!AI43*0.5+'Indicator Data'!AH43*0.25)/1000</f>
        <v>0</v>
      </c>
      <c r="AB40" s="83">
        <f>AA40*1000/'Indicator Data'!BC43</f>
        <v>0</v>
      </c>
      <c r="AC40" s="78">
        <f t="shared" si="11"/>
        <v>0</v>
      </c>
      <c r="AD40" s="77">
        <f>IF('Indicator Data'!AN43="No data","x",ROUND(IF('Indicator Data'!AN43&lt;$AD$194,10,IF('Indicator Data'!AN43&gt;$AD$195,0,($AD$195-'Indicator Data'!AN43)/($AD$195-$AD$194)*10)),1))</f>
        <v>6.7</v>
      </c>
      <c r="AE40" s="77">
        <f>IF('Indicator Data'!AO43="No data","x",ROUND(IF('Indicator Data'!AO43&gt;$AE$195,10,IF('Indicator Data'!AO43&lt;$AE$194,0,10-($AE$195-'Indicator Data'!AO43)/($AE$195-$AE$194)*10)),1))</f>
        <v>7.7</v>
      </c>
      <c r="AF40" s="84">
        <f>IF('Indicator Data'!AP43="No data","x",ROUND(IF('Indicator Data'!AP43&gt;$AF$195,10,IF('Indicator Data'!AP43&lt;$AF$194,0,10-($AF$195-'Indicator Data'!AP43)/($AF$195-$AF$194)*10)),1))</f>
        <v>5.9</v>
      </c>
      <c r="AG40" s="84">
        <f>IF('Indicator Data'!AQ43="No data","x",ROUND(IF('Indicator Data'!AQ43&gt;$AG$195,10,IF('Indicator Data'!AQ43&lt;$AG$194,0,10-($AG$195-'Indicator Data'!AQ43)/($AG$195-$AG$194)*10)),1))</f>
        <v>9.4</v>
      </c>
      <c r="AH40" s="77">
        <f t="shared" si="12"/>
        <v>6.6</v>
      </c>
      <c r="AI40" s="78">
        <f t="shared" si="13"/>
        <v>7</v>
      </c>
      <c r="AJ40" s="85">
        <f t="shared" si="14"/>
        <v>5.0999999999999996</v>
      </c>
      <c r="AK40" s="86">
        <f t="shared" si="17"/>
        <v>6.4</v>
      </c>
      <c r="AL40" s="85">
        <v>3.1</v>
      </c>
      <c r="AM40" s="85">
        <v>5.9</v>
      </c>
      <c r="AN40" s="86">
        <f t="shared" si="15"/>
        <v>4.5</v>
      </c>
    </row>
    <row r="41" spans="1:40" s="4" customFormat="1" x14ac:dyDescent="0.25">
      <c r="A41" s="131" t="s">
        <v>844</v>
      </c>
      <c r="B41" s="63" t="s">
        <v>70</v>
      </c>
      <c r="C41" s="77">
        <f>ROUND(IF('Indicator Data'!Q44="No data",IF((0.1233*LN('Indicator Data'!BB44)-0.4559)&gt;C$195,0,IF((0.1233*LN('Indicator Data'!BB44)-0.4559)&lt;C$194,10,(C$195-(0.1233*LN('Indicator Data'!BB44)-0.4559))/(C$195-C$194)*10)),IF('Indicator Data'!Q44&gt;C$195,0,IF('Indicator Data'!Q44&lt;C$194,10,(C$195-'Indicator Data'!Q44)/(C$195-C$194)*10))),1)</f>
        <v>7.9</v>
      </c>
      <c r="D41" s="77">
        <f>IF('Indicator Data'!R44="No data","x",ROUND((IF(LOG('Indicator Data'!R44*1000)&gt;D$195,10,IF(LOG('Indicator Data'!R44*1000)&lt;D$194,0,10-(D$195-LOG('Indicator Data'!R44*1000))/(D$195-D$194)*10))),1))</f>
        <v>9.5</v>
      </c>
      <c r="E41" s="78">
        <f t="shared" si="2"/>
        <v>8.8000000000000007</v>
      </c>
      <c r="F41" s="77">
        <f>IF('Indicator Data'!AF44="No data","x",ROUND(IF('Indicator Data'!AF44&gt;F$195,10,IF('Indicator Data'!AF44&lt;F$194,0,10-(F$195-'Indicator Data'!AF44)/(F$195-F$194)*10)),1))</f>
        <v>8.8000000000000007</v>
      </c>
      <c r="G41" s="77">
        <f>IF('Indicator Data'!AG44="No data","x",ROUND(IF('Indicator Data'!AG44&gt;G$195,10,IF('Indicator Data'!AG44&lt;G$194,0,10-(G$195-'Indicator Data'!AG44)/(G$195-G$194)*10)),1))</f>
        <v>4.3</v>
      </c>
      <c r="H41" s="78">
        <f t="shared" si="3"/>
        <v>6.6</v>
      </c>
      <c r="I41" s="79">
        <f>SUM(IF('Indicator Data'!S44=0,0,'Indicator Data'!S44/1000000),SUM('Indicator Data'!T44:U44))</f>
        <v>3967.5228470000002</v>
      </c>
      <c r="J41" s="79">
        <f>I41/'Indicator Data'!BC44*1000000</f>
        <v>48.777030088916668</v>
      </c>
      <c r="K41" s="77">
        <f t="shared" si="4"/>
        <v>1</v>
      </c>
      <c r="L41" s="77">
        <f>IF('Indicator Data'!V44="No data","x",ROUND(IF('Indicator Data'!V44&gt;L$195,10,IF('Indicator Data'!V44&lt;L$194,0,10-(L$195-'Indicator Data'!V44)/(L$195-L$194)*10)),1))</f>
        <v>4.5</v>
      </c>
      <c r="M41" s="78">
        <f t="shared" si="5"/>
        <v>2.8</v>
      </c>
      <c r="N41" s="80">
        <f t="shared" si="6"/>
        <v>6.8</v>
      </c>
      <c r="O41" s="92">
        <f>IF(AND('Indicator Data'!AK44="No data",'Indicator Data'!AL44="No data"),0,SUM('Indicator Data'!AK44:AM44)/1000)</f>
        <v>5017.9110000000001</v>
      </c>
      <c r="P41" s="77">
        <f t="shared" si="7"/>
        <v>10</v>
      </c>
      <c r="Q41" s="81">
        <f>O41*1000/'Indicator Data'!BC44</f>
        <v>6.169058257990314E-2</v>
      </c>
      <c r="R41" s="77">
        <f t="shared" si="8"/>
        <v>8.8000000000000007</v>
      </c>
      <c r="S41" s="82">
        <f t="shared" si="9"/>
        <v>9.4</v>
      </c>
      <c r="T41" s="77">
        <f>IF('Indicator Data'!AB44="No data","x",ROUND(IF('Indicator Data'!AB44&gt;T$195,10,IF('Indicator Data'!AB44&lt;T$194,0,10-(T$195-'Indicator Data'!AB44)/(T$195-T$194)*10)),1))</f>
        <v>1.4</v>
      </c>
      <c r="U41" s="77">
        <f>IF('Indicator Data'!AA44="No data","x",ROUND(IF('Indicator Data'!AA44&gt;U$195,10,IF('Indicator Data'!AA44&lt;U$194,0,10-(U$195-'Indicator Data'!AA44)/(U$195-U$194)*10)),1))</f>
        <v>5.9</v>
      </c>
      <c r="V41" s="77">
        <f>IF('Indicator Data'!AE44="No data","x",ROUND(IF('Indicator Data'!AE44&gt;V$195,10,IF('Indicator Data'!AE44&lt;V$194,0,10-(V$195-'Indicator Data'!AE44)/(V$195-V$194)*10)),1))</f>
        <v>8.9</v>
      </c>
      <c r="W41" s="78">
        <f t="shared" si="16"/>
        <v>5.4</v>
      </c>
      <c r="X41" s="77">
        <f>IF('Indicator Data'!W44="No data","x",ROUND(IF('Indicator Data'!W44&gt;X$195,10,IF('Indicator Data'!W44&lt;X$194,0,10-(X$195-'Indicator Data'!W44)/(X$195-X$194)*10)),1))</f>
        <v>7.3</v>
      </c>
      <c r="Y41" s="77">
        <f>IF('Indicator Data'!X44="No data","x",ROUND(IF('Indicator Data'!X44&gt;Y$195,10,IF('Indicator Data'!X44&lt;Y$194,0,10-(Y$195-'Indicator Data'!X44)/(Y$195-Y$194)*10)),1))</f>
        <v>5.2</v>
      </c>
      <c r="Z41" s="78">
        <f t="shared" si="10"/>
        <v>6.3</v>
      </c>
      <c r="AA41" s="92">
        <f>('Indicator Data'!AJ44+'Indicator Data'!AI44*0.5+'Indicator Data'!AH44*0.25)/1000</f>
        <v>4.6012500000000003</v>
      </c>
      <c r="AB41" s="83">
        <f>AA41*1000/'Indicator Data'!BC44</f>
        <v>5.6568120298622136E-5</v>
      </c>
      <c r="AC41" s="78">
        <f t="shared" si="11"/>
        <v>0</v>
      </c>
      <c r="AD41" s="77">
        <f>IF('Indicator Data'!AN44="No data","x",ROUND(IF('Indicator Data'!AN44&lt;$AD$194,10,IF('Indicator Data'!AN44&gt;$AD$195,0,($AD$195-'Indicator Data'!AN44)/($AD$195-$AD$194)*10)),1))</f>
        <v>9.3000000000000007</v>
      </c>
      <c r="AE41" s="77">
        <f>IF('Indicator Data'!AO44="No data","x",ROUND(IF('Indicator Data'!AO44&gt;$AE$195,10,IF('Indicator Data'!AO44&lt;$AE$194,0,10-($AE$195-'Indicator Data'!AO44)/($AE$195-$AE$194)*10)),1))</f>
        <v>10</v>
      </c>
      <c r="AF41" s="84" t="str">
        <f>IF('Indicator Data'!AP44="No data","x",ROUND(IF('Indicator Data'!AP44&gt;$AF$195,10,IF('Indicator Data'!AP44&lt;$AF$194,0,10-($AF$195-'Indicator Data'!AP44)/($AF$195-$AF$194)*10)),1))</f>
        <v>x</v>
      </c>
      <c r="AG41" s="84" t="str">
        <f>IF('Indicator Data'!AQ44="No data","x",ROUND(IF('Indicator Data'!AQ44&gt;$AG$195,10,IF('Indicator Data'!AQ44&lt;$AG$194,0,10-($AG$195-'Indicator Data'!AQ44)/($AG$195-$AG$194)*10)),1))</f>
        <v>x</v>
      </c>
      <c r="AH41" s="77" t="str">
        <f t="shared" si="12"/>
        <v>x</v>
      </c>
      <c r="AI41" s="78">
        <f t="shared" si="13"/>
        <v>9.6999999999999993</v>
      </c>
      <c r="AJ41" s="85">
        <f t="shared" si="14"/>
        <v>6.6</v>
      </c>
      <c r="AK41" s="86">
        <f t="shared" si="17"/>
        <v>8.3000000000000007</v>
      </c>
      <c r="AL41" s="85">
        <v>4.5</v>
      </c>
      <c r="AM41" s="85">
        <v>5.5</v>
      </c>
      <c r="AN41" s="86">
        <f t="shared" si="15"/>
        <v>5</v>
      </c>
    </row>
    <row r="42" spans="1:40" s="4" customFormat="1" x14ac:dyDescent="0.25">
      <c r="A42" s="131" t="s">
        <v>73</v>
      </c>
      <c r="B42" s="63" t="s">
        <v>72</v>
      </c>
      <c r="C42" s="77">
        <f>ROUND(IF('Indicator Data'!Q45="No data",IF((0.1233*LN('Indicator Data'!BB45)-0.4559)&gt;C$195,0,IF((0.1233*LN('Indicator Data'!BB45)-0.4559)&lt;C$194,10,(C$195-(0.1233*LN('Indicator Data'!BB45)-0.4559))/(C$195-C$194)*10)),IF('Indicator Data'!Q45&gt;C$195,0,IF('Indicator Data'!Q45&lt;C$194,10,(C$195-'Indicator Data'!Q45)/(C$195-C$194)*10))),1)</f>
        <v>2.7</v>
      </c>
      <c r="D42" s="77" t="str">
        <f>IF('Indicator Data'!R45="No data","x",ROUND((IF(LOG('Indicator Data'!R45*1000)&gt;D$195,10,IF(LOG('Indicator Data'!R45*1000)&lt;D$194,0,10-(D$195-LOG('Indicator Data'!R45*1000))/(D$195-D$194)*10))),1))</f>
        <v>x</v>
      </c>
      <c r="E42" s="78">
        <f t="shared" si="2"/>
        <v>2.7</v>
      </c>
      <c r="F42" s="77">
        <f>IF('Indicator Data'!AF45="No data","x",ROUND(IF('Indicator Data'!AF45&gt;F$195,10,IF('Indicator Data'!AF45&lt;F$194,0,10-(F$195-'Indicator Data'!AF45)/(F$195-F$194)*10)),1))</f>
        <v>4.0999999999999996</v>
      </c>
      <c r="G42" s="77">
        <f>IF('Indicator Data'!AG45="No data","x",ROUND(IF('Indicator Data'!AG45&gt;G$195,10,IF('Indicator Data'!AG45&lt;G$194,0,10-(G$195-'Indicator Data'!AG45)/(G$195-G$194)*10)),1))</f>
        <v>5.9</v>
      </c>
      <c r="H42" s="78">
        <f t="shared" si="3"/>
        <v>5</v>
      </c>
      <c r="I42" s="79">
        <f>SUM(IF('Indicator Data'!S45=0,0,'Indicator Data'!S45/1000000),SUM('Indicator Data'!T45:U45))</f>
        <v>166.39874399999999</v>
      </c>
      <c r="J42" s="79">
        <f>I42/'Indicator Data'!BC45*1000000</f>
        <v>33.918992924452816</v>
      </c>
      <c r="K42" s="77">
        <f t="shared" si="4"/>
        <v>0.7</v>
      </c>
      <c r="L42" s="77">
        <f>IF('Indicator Data'!V45="No data","x",ROUND(IF('Indicator Data'!V45&gt;L$195,10,IF('Indicator Data'!V45&lt;L$194,0,10-(L$195-'Indicator Data'!V45)/(L$195-L$194)*10)),1))</f>
        <v>0.1</v>
      </c>
      <c r="M42" s="78">
        <f t="shared" si="5"/>
        <v>0.4</v>
      </c>
      <c r="N42" s="80">
        <f t="shared" si="6"/>
        <v>2.7</v>
      </c>
      <c r="O42" s="92">
        <f>IF(AND('Indicator Data'!AK45="No data",'Indicator Data'!AL45="No data"),0,SUM('Indicator Data'!AK45:AM45)/1000)</f>
        <v>4.4930000000000003</v>
      </c>
      <c r="P42" s="77">
        <f t="shared" si="7"/>
        <v>2.2000000000000002</v>
      </c>
      <c r="Q42" s="81">
        <f>O42*1000/'Indicator Data'!BC45</f>
        <v>9.1586048996599714E-4</v>
      </c>
      <c r="R42" s="77">
        <f t="shared" si="8"/>
        <v>3.1</v>
      </c>
      <c r="S42" s="82">
        <f t="shared" si="9"/>
        <v>2.7</v>
      </c>
      <c r="T42" s="77">
        <f>IF('Indicator Data'!AB45="No data","x",ROUND(IF('Indicator Data'!AB45&gt;T$195,10,IF('Indicator Data'!AB45&lt;T$194,0,10-(T$195-'Indicator Data'!AB45)/(T$195-T$194)*10)),1))</f>
        <v>0.8</v>
      </c>
      <c r="U42" s="77">
        <f>IF('Indicator Data'!AA45="No data","x",ROUND(IF('Indicator Data'!AA45&gt;U$195,10,IF('Indicator Data'!AA45&lt;U$194,0,10-(U$195-'Indicator Data'!AA45)/(U$195-U$194)*10)),1))</f>
        <v>0.2</v>
      </c>
      <c r="V42" s="77">
        <f>IF('Indicator Data'!AE45="No data","x",ROUND(IF('Indicator Data'!AE45&gt;V$195,10,IF('Indicator Data'!AE45&lt;V$194,0,10-(V$195-'Indicator Data'!AE45)/(V$195-V$194)*10)),1))</f>
        <v>0</v>
      </c>
      <c r="W42" s="78">
        <f t="shared" si="16"/>
        <v>0.3</v>
      </c>
      <c r="X42" s="77">
        <f>IF('Indicator Data'!W45="No data","x",ROUND(IF('Indicator Data'!W45&gt;X$195,10,IF('Indicator Data'!W45&lt;X$194,0,10-(X$195-'Indicator Data'!W45)/(X$195-X$194)*10)),1))</f>
        <v>0.7</v>
      </c>
      <c r="Y42" s="77">
        <f>IF('Indicator Data'!X45="No data","x",ROUND(IF('Indicator Data'!X45&gt;Y$195,10,IF('Indicator Data'!X45&lt;Y$194,0,10-(Y$195-'Indicator Data'!X45)/(Y$195-Y$194)*10)),1))</f>
        <v>0.2</v>
      </c>
      <c r="Z42" s="78">
        <f t="shared" si="10"/>
        <v>0.5</v>
      </c>
      <c r="AA42" s="92">
        <f>('Indicator Data'!AJ45+'Indicator Data'!AI45*0.5+'Indicator Data'!AH45*0.25)/1000</f>
        <v>18.25</v>
      </c>
      <c r="AB42" s="83">
        <f>AA42*1000/'Indicator Data'!BC45</f>
        <v>3.7201099358734582E-3</v>
      </c>
      <c r="AC42" s="78">
        <f t="shared" si="11"/>
        <v>0.4</v>
      </c>
      <c r="AD42" s="77">
        <f>IF('Indicator Data'!AN45="No data","x",ROUND(IF('Indicator Data'!AN45&lt;$AD$194,10,IF('Indicator Data'!AN45&gt;$AD$195,0,($AD$195-'Indicator Data'!AN45)/($AD$195-$AD$194)*10)),1))</f>
        <v>4.4000000000000004</v>
      </c>
      <c r="AE42" s="77">
        <f>IF('Indicator Data'!AO45="No data","x",ROUND(IF('Indicator Data'!AO45&gt;$AE$195,10,IF('Indicator Data'!AO45&lt;$AE$194,0,10-($AE$195-'Indicator Data'!AO45)/($AE$195-$AE$194)*10)),1))</f>
        <v>0.2</v>
      </c>
      <c r="AF42" s="84">
        <f>IF('Indicator Data'!AP45="No data","x",ROUND(IF('Indicator Data'!AP45&gt;$AF$195,10,IF('Indicator Data'!AP45&lt;$AF$194,0,10-($AF$195-'Indicator Data'!AP45)/($AF$195-$AF$194)*10)),1))</f>
        <v>2.5</v>
      </c>
      <c r="AG42" s="84">
        <f>IF('Indicator Data'!AQ45="No data","x",ROUND(IF('Indicator Data'!AQ45&gt;$AG$195,10,IF('Indicator Data'!AQ45&lt;$AG$194,0,10-($AG$195-'Indicator Data'!AQ45)/($AG$195-$AG$194)*10)),1))</f>
        <v>3.8</v>
      </c>
      <c r="AH42" s="77">
        <f t="shared" si="12"/>
        <v>2.8</v>
      </c>
      <c r="AI42" s="78">
        <f t="shared" si="13"/>
        <v>2.5</v>
      </c>
      <c r="AJ42" s="85">
        <f t="shared" si="14"/>
        <v>1</v>
      </c>
      <c r="AK42" s="86">
        <f t="shared" si="17"/>
        <v>1.9</v>
      </c>
      <c r="AL42" s="85">
        <v>6.4</v>
      </c>
      <c r="AM42" s="85">
        <v>2.7</v>
      </c>
      <c r="AN42" s="86">
        <f t="shared" si="15"/>
        <v>4.5999999999999996</v>
      </c>
    </row>
    <row r="43" spans="1:40" s="4" customFormat="1" x14ac:dyDescent="0.25">
      <c r="A43" s="131" t="s">
        <v>371</v>
      </c>
      <c r="B43" s="63" t="s">
        <v>74</v>
      </c>
      <c r="C43" s="77">
        <f>ROUND(IF('Indicator Data'!Q46="No data",IF((0.1233*LN('Indicator Data'!BB46)-0.4559)&gt;C$195,0,IF((0.1233*LN('Indicator Data'!BB46)-0.4559)&lt;C$194,10,(C$195-(0.1233*LN('Indicator Data'!BB46)-0.4559))/(C$195-C$194)*10)),IF('Indicator Data'!Q46&gt;C$195,0,IF('Indicator Data'!Q46&lt;C$194,10,(C$195-'Indicator Data'!Q46)/(C$195-C$194)*10))),1)</f>
        <v>7.3</v>
      </c>
      <c r="D43" s="77">
        <f>IF('Indicator Data'!R46="No data","x",ROUND((IF(LOG('Indicator Data'!R46*1000)&gt;D$195,10,IF(LOG('Indicator Data'!R46*1000)&lt;D$194,0,10-(D$195-LOG('Indicator Data'!R46*1000))/(D$195-D$194)*10))),1))</f>
        <v>9.1999999999999993</v>
      </c>
      <c r="E43" s="78">
        <f t="shared" si="2"/>
        <v>8.4</v>
      </c>
      <c r="F43" s="77">
        <f>IF('Indicator Data'!AF46="No data","x",ROUND(IF('Indicator Data'!AF46&gt;F$195,10,IF('Indicator Data'!AF46&lt;F$194,0,10-(F$195-'Indicator Data'!AF46)/(F$195-F$194)*10)),1))</f>
        <v>9</v>
      </c>
      <c r="G43" s="77">
        <f>IF('Indicator Data'!AG46="No data","x",ROUND(IF('Indicator Data'!AG46&gt;G$195,10,IF('Indicator Data'!AG46&lt;G$194,0,10-(G$195-'Indicator Data'!AG46)/(G$195-G$194)*10)),1))</f>
        <v>4.5</v>
      </c>
      <c r="H43" s="78">
        <f t="shared" si="3"/>
        <v>6.8</v>
      </c>
      <c r="I43" s="79">
        <f>SUM(IF('Indicator Data'!S46=0,0,'Indicator Data'!S46/1000000),SUM('Indicator Data'!T46:U46))</f>
        <v>414.67974000000004</v>
      </c>
      <c r="J43" s="79">
        <f>I43/'Indicator Data'!BC46*1000000</f>
        <v>17.068697558114408</v>
      </c>
      <c r="K43" s="77">
        <f t="shared" si="4"/>
        <v>0.3</v>
      </c>
      <c r="L43" s="77">
        <f>IF('Indicator Data'!V46="No data","x",ROUND(IF('Indicator Data'!V46&gt;L$195,10,IF('Indicator Data'!V46&lt;L$194,0,10-(L$195-'Indicator Data'!V46)/(L$195-L$194)*10)),1))</f>
        <v>1.2</v>
      </c>
      <c r="M43" s="78">
        <f t="shared" si="5"/>
        <v>0.8</v>
      </c>
      <c r="N43" s="80">
        <f t="shared" si="6"/>
        <v>6.1</v>
      </c>
      <c r="O43" s="92">
        <f>IF(AND('Indicator Data'!AK46="No data",'Indicator Data'!AL46="No data"),0,SUM('Indicator Data'!AK46:AM46)/1000)</f>
        <v>25.673999999999999</v>
      </c>
      <c r="P43" s="77">
        <f t="shared" si="7"/>
        <v>4.7</v>
      </c>
      <c r="Q43" s="81">
        <f>O43*1000/'Indicator Data'!BC46</f>
        <v>1.0567715247121292E-3</v>
      </c>
      <c r="R43" s="77">
        <f t="shared" si="8"/>
        <v>3.2</v>
      </c>
      <c r="S43" s="82">
        <f t="shared" si="9"/>
        <v>4</v>
      </c>
      <c r="T43" s="77">
        <f>IF('Indicator Data'!AB46="No data","x",ROUND(IF('Indicator Data'!AB46&gt;T$195,10,IF('Indicator Data'!AB46&lt;T$194,0,10-(T$195-'Indicator Data'!AB46)/(T$195-T$194)*10)),1))</f>
        <v>5.4</v>
      </c>
      <c r="U43" s="77">
        <f>IF('Indicator Data'!AA46="No data","x",ROUND(IF('Indicator Data'!AA46&gt;U$195,10,IF('Indicator Data'!AA46&lt;U$194,0,10-(U$195-'Indicator Data'!AA46)/(U$195-U$194)*10)),1))</f>
        <v>2.8</v>
      </c>
      <c r="V43" s="77">
        <f>IF('Indicator Data'!AE46="No data","x",ROUND(IF('Indicator Data'!AE46&gt;V$195,10,IF('Indicator Data'!AE46&lt;V$194,0,10-(V$195-'Indicator Data'!AE46)/(V$195-V$194)*10)),1))</f>
        <v>5.9</v>
      </c>
      <c r="W43" s="78">
        <f t="shared" si="16"/>
        <v>4.7</v>
      </c>
      <c r="X43" s="77">
        <f>IF('Indicator Data'!W46="No data","x",ROUND(IF('Indicator Data'!W46&gt;X$195,10,IF('Indicator Data'!W46&lt;X$194,0,10-(X$195-'Indicator Data'!W46)/(X$195-X$194)*10)),1))</f>
        <v>7.1</v>
      </c>
      <c r="Y43" s="77">
        <f>IF('Indicator Data'!X46="No data","x",ROUND(IF('Indicator Data'!X46&gt;Y$195,10,IF('Indicator Data'!X46&lt;Y$194,0,10-(Y$195-'Indicator Data'!X46)/(Y$195-Y$194)*10)),1))</f>
        <v>2.8</v>
      </c>
      <c r="Z43" s="78">
        <f t="shared" si="10"/>
        <v>5</v>
      </c>
      <c r="AA43" s="92">
        <f>('Indicator Data'!AJ46+'Indicator Data'!AI46*0.5+'Indicator Data'!AH46*0.25)/1000</f>
        <v>25.422999999999998</v>
      </c>
      <c r="AB43" s="83">
        <f>AA43*1000/'Indicator Data'!BC46</f>
        <v>1.0464400745016928E-3</v>
      </c>
      <c r="AC43" s="78">
        <f t="shared" si="11"/>
        <v>0.1</v>
      </c>
      <c r="AD43" s="77">
        <f>IF('Indicator Data'!AN46="No data","x",ROUND(IF('Indicator Data'!AN46&lt;$AD$194,10,IF('Indicator Data'!AN46&gt;$AD$195,0,($AD$195-'Indicator Data'!AN46)/($AD$195-$AD$194)*10)),1))</f>
        <v>3.1</v>
      </c>
      <c r="AE43" s="77">
        <f>IF('Indicator Data'!AO46="No data","x",ROUND(IF('Indicator Data'!AO46&gt;$AE$195,10,IF('Indicator Data'!AO46&lt;$AE$194,0,10-($AE$195-'Indicator Data'!AO46)/($AE$195-$AE$194)*10)),1))</f>
        <v>3.5</v>
      </c>
      <c r="AF43" s="84">
        <f>IF('Indicator Data'!AP46="No data","x",ROUND(IF('Indicator Data'!AP46&gt;$AF$195,10,IF('Indicator Data'!AP46&lt;$AF$194,0,10-($AF$195-'Indicator Data'!AP46)/($AF$195-$AF$194)*10)),1))</f>
        <v>6.4</v>
      </c>
      <c r="AG43" s="84">
        <f>IF('Indicator Data'!AQ46="No data","x",ROUND(IF('Indicator Data'!AQ46&gt;$AG$195,10,IF('Indicator Data'!AQ46&lt;$AG$194,0,10-($AG$195-'Indicator Data'!AQ46)/($AG$195-$AG$194)*10)),1))</f>
        <v>4.4000000000000004</v>
      </c>
      <c r="AH43" s="77">
        <f t="shared" si="12"/>
        <v>6</v>
      </c>
      <c r="AI43" s="78">
        <f t="shared" si="13"/>
        <v>4.2</v>
      </c>
      <c r="AJ43" s="85">
        <f t="shared" si="14"/>
        <v>3.7</v>
      </c>
      <c r="AK43" s="86">
        <f t="shared" si="17"/>
        <v>3.9</v>
      </c>
      <c r="AL43" s="85">
        <v>5.6</v>
      </c>
      <c r="AM43" s="85">
        <v>7.5</v>
      </c>
      <c r="AN43" s="86">
        <f t="shared" si="15"/>
        <v>6.6</v>
      </c>
    </row>
    <row r="44" spans="1:40" s="4" customFormat="1" x14ac:dyDescent="0.25">
      <c r="A44" s="131" t="s">
        <v>76</v>
      </c>
      <c r="B44" s="63" t="s">
        <v>75</v>
      </c>
      <c r="C44" s="77">
        <f>ROUND(IF('Indicator Data'!Q47="No data",IF((0.1233*LN('Indicator Data'!BB47)-0.4559)&gt;C$195,0,IF((0.1233*LN('Indicator Data'!BB47)-0.4559)&lt;C$194,10,(C$195-(0.1233*LN('Indicator Data'!BB47)-0.4559))/(C$195-C$194)*10)),IF('Indicator Data'!Q47&gt;C$195,0,IF('Indicator Data'!Q47&lt;C$194,10,(C$195-'Indicator Data'!Q47)/(C$195-C$194)*10))),1)</f>
        <v>1.9</v>
      </c>
      <c r="D44" s="77" t="str">
        <f>IF('Indicator Data'!R47="No data","x",ROUND((IF(LOG('Indicator Data'!R47*1000)&gt;D$195,10,IF(LOG('Indicator Data'!R47*1000)&lt;D$194,0,10-(D$195-LOG('Indicator Data'!R47*1000))/(D$195-D$194)*10))),1))</f>
        <v>x</v>
      </c>
      <c r="E44" s="78">
        <f t="shared" si="2"/>
        <v>1.9</v>
      </c>
      <c r="F44" s="77">
        <f>IF('Indicator Data'!AF47="No data","x",ROUND(IF('Indicator Data'!AF47&gt;F$195,10,IF('Indicator Data'!AF47&lt;F$194,0,10-(F$195-'Indicator Data'!AF47)/(F$195-F$194)*10)),1))</f>
        <v>1.9</v>
      </c>
      <c r="G44" s="77">
        <f>IF('Indicator Data'!AG47="No data","x",ROUND(IF('Indicator Data'!AG47&gt;G$195,10,IF('Indicator Data'!AG47&lt;G$194,0,10-(G$195-'Indicator Data'!AG47)/(G$195-G$194)*10)),1))</f>
        <v>1.9</v>
      </c>
      <c r="H44" s="78">
        <f t="shared" si="3"/>
        <v>1.9</v>
      </c>
      <c r="I44" s="79">
        <f>SUM(IF('Indicator Data'!S47=0,0,'Indicator Data'!S47/1000000),SUM('Indicator Data'!T47:U47))</f>
        <v>1.0756140000000001</v>
      </c>
      <c r="J44" s="79">
        <f>I44/'Indicator Data'!BC47*1000000</f>
        <v>0.26071066728070391</v>
      </c>
      <c r="K44" s="77">
        <f t="shared" si="4"/>
        <v>0</v>
      </c>
      <c r="L44" s="77" t="str">
        <f>IF('Indicator Data'!V47="No data","x",ROUND(IF('Indicator Data'!V47&gt;L$195,10,IF('Indicator Data'!V47&lt;L$194,0,10-(L$195-'Indicator Data'!V47)/(L$195-L$194)*10)),1))</f>
        <v>x</v>
      </c>
      <c r="M44" s="78">
        <f t="shared" si="5"/>
        <v>0</v>
      </c>
      <c r="N44" s="80">
        <f t="shared" si="6"/>
        <v>1.4</v>
      </c>
      <c r="O44" s="92">
        <f>IF(AND('Indicator Data'!AK47="No data",'Indicator Data'!AL47="No data"),0,SUM('Indicator Data'!AK47:AM47)/1000)</f>
        <v>0.54800000000000004</v>
      </c>
      <c r="P44" s="77">
        <f t="shared" si="7"/>
        <v>0</v>
      </c>
      <c r="Q44" s="81">
        <f>O44*1000/'Indicator Data'!BC47</f>
        <v>1.3282594468817414E-4</v>
      </c>
      <c r="R44" s="77">
        <f t="shared" si="8"/>
        <v>1.9</v>
      </c>
      <c r="S44" s="82">
        <f t="shared" si="9"/>
        <v>1</v>
      </c>
      <c r="T44" s="77">
        <f>IF('Indicator Data'!AB47="No data","x",ROUND(IF('Indicator Data'!AB47&gt;T$195,10,IF('Indicator Data'!AB47&lt;T$194,0,10-(T$195-'Indicator Data'!AB47)/(T$195-T$194)*10)),1))</f>
        <v>0.2</v>
      </c>
      <c r="U44" s="77">
        <f>IF('Indicator Data'!AA47="No data","x",ROUND(IF('Indicator Data'!AA47&gt;U$195,10,IF('Indicator Data'!AA47&lt;U$194,0,10-(U$195-'Indicator Data'!AA47)/(U$195-U$194)*10)),1))</f>
        <v>0.2</v>
      </c>
      <c r="V44" s="77" t="str">
        <f>IF('Indicator Data'!AE47="No data","x",ROUND(IF('Indicator Data'!AE47&gt;V$195,10,IF('Indicator Data'!AE47&lt;V$194,0,10-(V$195-'Indicator Data'!AE47)/(V$195-V$194)*10)),1))</f>
        <v>x</v>
      </c>
      <c r="W44" s="78">
        <f t="shared" si="16"/>
        <v>0.2</v>
      </c>
      <c r="X44" s="77">
        <f>IF('Indicator Data'!W47="No data","x",ROUND(IF('Indicator Data'!W47&gt;X$195,10,IF('Indicator Data'!W47&lt;X$194,0,10-(X$195-'Indicator Data'!W47)/(X$195-X$194)*10)),1))</f>
        <v>0.4</v>
      </c>
      <c r="Y44" s="77" t="str">
        <f>IF('Indicator Data'!X47="No data","x",ROUND(IF('Indicator Data'!X47&gt;Y$195,10,IF('Indicator Data'!X47&lt;Y$194,0,10-(Y$195-'Indicator Data'!X47)/(Y$195-Y$194)*10)),1))</f>
        <v>x</v>
      </c>
      <c r="Z44" s="78">
        <f t="shared" si="10"/>
        <v>0.4</v>
      </c>
      <c r="AA44" s="92">
        <f>('Indicator Data'!AJ47+'Indicator Data'!AI47*0.5+'Indicator Data'!AH47*0.25)/1000</f>
        <v>1.79</v>
      </c>
      <c r="AB44" s="83">
        <f>AA44*1000/'Indicator Data'!BC47</f>
        <v>4.338657682332695E-4</v>
      </c>
      <c r="AC44" s="78">
        <f t="shared" si="11"/>
        <v>0</v>
      </c>
      <c r="AD44" s="77">
        <f>IF('Indicator Data'!AN47="No data","x",ROUND(IF('Indicator Data'!AN47&lt;$AD$194,10,IF('Indicator Data'!AN47&gt;$AD$195,0,($AD$195-'Indicator Data'!AN47)/($AD$195-$AD$194)*10)),1))</f>
        <v>2.9</v>
      </c>
      <c r="AE44" s="77">
        <f>IF('Indicator Data'!AO47="No data","x",ROUND(IF('Indicator Data'!AO47&gt;$AE$195,10,IF('Indicator Data'!AO47&lt;$AE$194,0,10-($AE$195-'Indicator Data'!AO47)/($AE$195-$AE$194)*10)),1))</f>
        <v>0</v>
      </c>
      <c r="AF44" s="84">
        <f>IF('Indicator Data'!AP47="No data","x",ROUND(IF('Indicator Data'!AP47&gt;$AF$195,10,IF('Indicator Data'!AP47&lt;$AF$194,0,10-($AF$195-'Indicator Data'!AP47)/($AF$195-$AF$194)*10)),1))</f>
        <v>2.4</v>
      </c>
      <c r="AG44" s="84">
        <f>IF('Indicator Data'!AQ47="No data","x",ROUND(IF('Indicator Data'!AQ47&gt;$AG$195,10,IF('Indicator Data'!AQ47&lt;$AG$194,0,10-($AG$195-'Indicator Data'!AQ47)/($AG$195-$AG$194)*10)),1))</f>
        <v>1.4</v>
      </c>
      <c r="AH44" s="77">
        <f t="shared" si="12"/>
        <v>2.2000000000000002</v>
      </c>
      <c r="AI44" s="78">
        <f t="shared" si="13"/>
        <v>1.7</v>
      </c>
      <c r="AJ44" s="85">
        <f t="shared" si="14"/>
        <v>0.6</v>
      </c>
      <c r="AK44" s="86">
        <f t="shared" si="17"/>
        <v>0.8</v>
      </c>
      <c r="AL44" s="85">
        <v>7.2</v>
      </c>
      <c r="AM44" s="85">
        <v>3.3</v>
      </c>
      <c r="AN44" s="86">
        <f t="shared" si="15"/>
        <v>5.3</v>
      </c>
    </row>
    <row r="45" spans="1:40" s="4" customFormat="1" x14ac:dyDescent="0.25">
      <c r="A45" s="131" t="s">
        <v>78</v>
      </c>
      <c r="B45" s="63" t="s">
        <v>77</v>
      </c>
      <c r="C45" s="77">
        <f>ROUND(IF('Indicator Data'!Q48="No data",IF((0.1233*LN('Indicator Data'!BB48)-0.4559)&gt;C$195,0,IF((0.1233*LN('Indicator Data'!BB48)-0.4559)&lt;C$194,10,(C$195-(0.1233*LN('Indicator Data'!BB48)-0.4559))/(C$195-C$194)*10)),IF('Indicator Data'!Q48&gt;C$195,0,IF('Indicator Data'!Q48&lt;C$194,10,(C$195-'Indicator Data'!Q48)/(C$195-C$194)*10))),1)</f>
        <v>2.7</v>
      </c>
      <c r="D45" s="77" t="str">
        <f>IF('Indicator Data'!R48="No data","x",ROUND((IF(LOG('Indicator Data'!R48*1000)&gt;D$195,10,IF(LOG('Indicator Data'!R48*1000)&lt;D$194,0,10-(D$195-LOG('Indicator Data'!R48*1000))/(D$195-D$194)*10))),1))</f>
        <v>x</v>
      </c>
      <c r="E45" s="78">
        <f t="shared" si="2"/>
        <v>2.7</v>
      </c>
      <c r="F45" s="77">
        <f>IF('Indicator Data'!AF48="No data","x",ROUND(IF('Indicator Data'!AF48&gt;F$195,10,IF('Indicator Data'!AF48&lt;F$194,0,10-(F$195-'Indicator Data'!AF48)/(F$195-F$194)*10)),1))</f>
        <v>4.0999999999999996</v>
      </c>
      <c r="G45" s="77" t="str">
        <f>IF('Indicator Data'!AG48="No data","x",ROUND(IF('Indicator Data'!AG48&gt;G$195,10,IF('Indicator Data'!AG48&lt;G$194,0,10-(G$195-'Indicator Data'!AG48)/(G$195-G$194)*10)),1))</f>
        <v>x</v>
      </c>
      <c r="H45" s="78">
        <f t="shared" si="3"/>
        <v>4.0999999999999996</v>
      </c>
      <c r="I45" s="79">
        <f>SUM(IF('Indicator Data'!S48=0,0,'Indicator Data'!S48/1000000),SUM('Indicator Data'!T48:U48))</f>
        <v>2473.1956770000002</v>
      </c>
      <c r="J45" s="79">
        <f>I45/'Indicator Data'!BC48*1000000</f>
        <v>215.34819884583197</v>
      </c>
      <c r="K45" s="77">
        <f t="shared" si="4"/>
        <v>4.3</v>
      </c>
      <c r="L45" s="77" t="str">
        <f>IF('Indicator Data'!V48="No data","x",ROUND(IF('Indicator Data'!V48&gt;L$195,10,IF('Indicator Data'!V48&lt;L$194,0,10-(L$195-'Indicator Data'!V48)/(L$195-L$194)*10)),1))</f>
        <v>x</v>
      </c>
      <c r="M45" s="78">
        <f t="shared" si="5"/>
        <v>4.3</v>
      </c>
      <c r="N45" s="80">
        <f t="shared" si="6"/>
        <v>3.5</v>
      </c>
      <c r="O45" s="92">
        <f>IF(AND('Indicator Data'!AK48="No data",'Indicator Data'!AL48="No data"),0,SUM('Indicator Data'!AK48:AM48)/1000)</f>
        <v>0.35</v>
      </c>
      <c r="P45" s="77">
        <f t="shared" si="7"/>
        <v>0</v>
      </c>
      <c r="Q45" s="81">
        <f>O45*1000/'Indicator Data'!BC48</f>
        <v>3.0475497873855121E-5</v>
      </c>
      <c r="R45" s="77">
        <f t="shared" si="8"/>
        <v>0</v>
      </c>
      <c r="S45" s="82">
        <f t="shared" si="9"/>
        <v>0</v>
      </c>
      <c r="T45" s="77">
        <f>IF('Indicator Data'!AB48="No data","x",ROUND(IF('Indicator Data'!AB48&gt;T$195,10,IF('Indicator Data'!AB48&lt;T$194,0,10-(T$195-'Indicator Data'!AB48)/(T$195-T$194)*10)),1))</f>
        <v>0.8</v>
      </c>
      <c r="U45" s="77">
        <f>IF('Indicator Data'!AA48="No data","x",ROUND(IF('Indicator Data'!AA48&gt;U$195,10,IF('Indicator Data'!AA48&lt;U$194,0,10-(U$195-'Indicator Data'!AA48)/(U$195-U$194)*10)),1))</f>
        <v>0.1</v>
      </c>
      <c r="V45" s="77" t="str">
        <f>IF('Indicator Data'!AE48="No data","x",ROUND(IF('Indicator Data'!AE48&gt;V$195,10,IF('Indicator Data'!AE48&lt;V$194,0,10-(V$195-'Indicator Data'!AE48)/(V$195-V$194)*10)),1))</f>
        <v>x</v>
      </c>
      <c r="W45" s="78">
        <f t="shared" si="16"/>
        <v>0.5</v>
      </c>
      <c r="X45" s="77">
        <f>IF('Indicator Data'!W48="No data","x",ROUND(IF('Indicator Data'!W48&gt;X$195,10,IF('Indicator Data'!W48&lt;X$194,0,10-(X$195-'Indicator Data'!W48)/(X$195-X$194)*10)),1))</f>
        <v>0.4</v>
      </c>
      <c r="Y45" s="77" t="str">
        <f>IF('Indicator Data'!X48="No data","x",ROUND(IF('Indicator Data'!X48&gt;Y$195,10,IF('Indicator Data'!X48&lt;Y$194,0,10-(Y$195-'Indicator Data'!X48)/(Y$195-Y$194)*10)),1))</f>
        <v>x</v>
      </c>
      <c r="Z45" s="78">
        <f t="shared" si="10"/>
        <v>0.4</v>
      </c>
      <c r="AA45" s="92">
        <f>('Indicator Data'!AJ48+'Indicator Data'!AI48*0.5+'Indicator Data'!AH48*0.25)/1000</f>
        <v>5087.5</v>
      </c>
      <c r="AB45" s="83">
        <f>AA45*1000/'Indicator Data'!BC48</f>
        <v>0.44298312980925125</v>
      </c>
      <c r="AC45" s="78">
        <f t="shared" si="11"/>
        <v>10</v>
      </c>
      <c r="AD45" s="77">
        <f>IF('Indicator Data'!AN48="No data","x",ROUND(IF('Indicator Data'!AN48&lt;$AD$194,10,IF('Indicator Data'!AN48&gt;$AD$195,0,($AD$195-'Indicator Data'!AN48)/($AD$195-$AD$194)*10)),1))</f>
        <v>0.9</v>
      </c>
      <c r="AE45" s="77">
        <f>IF('Indicator Data'!AO48="No data","x",ROUND(IF('Indicator Data'!AO48&gt;$AE$195,10,IF('Indicator Data'!AO48&lt;$AE$194,0,10-($AE$195-'Indicator Data'!AO48)/($AE$195-$AE$194)*10)),1))</f>
        <v>0</v>
      </c>
      <c r="AF45" s="84" t="str">
        <f>IF('Indicator Data'!AP48="No data","x",ROUND(IF('Indicator Data'!AP48&gt;$AF$195,10,IF('Indicator Data'!AP48&lt;$AF$194,0,10-($AF$195-'Indicator Data'!AP48)/($AF$195-$AF$194)*10)),1))</f>
        <v>x</v>
      </c>
      <c r="AG45" s="84" t="str">
        <f>IF('Indicator Data'!AQ48="No data","x",ROUND(IF('Indicator Data'!AQ48&gt;$AG$195,10,IF('Indicator Data'!AQ48&lt;$AG$194,0,10-($AG$195-'Indicator Data'!AQ48)/($AG$195-$AG$194)*10)),1))</f>
        <v>x</v>
      </c>
      <c r="AH45" s="77" t="str">
        <f t="shared" si="12"/>
        <v>x</v>
      </c>
      <c r="AI45" s="78">
        <f t="shared" si="13"/>
        <v>0.5</v>
      </c>
      <c r="AJ45" s="85">
        <f t="shared" si="14"/>
        <v>5.0999999999999996</v>
      </c>
      <c r="AK45" s="86">
        <f t="shared" si="17"/>
        <v>2.9</v>
      </c>
      <c r="AL45" s="85">
        <v>7</v>
      </c>
      <c r="AM45" s="85">
        <v>4.7</v>
      </c>
      <c r="AN45" s="86">
        <f t="shared" si="15"/>
        <v>5.9</v>
      </c>
    </row>
    <row r="46" spans="1:40" s="4" customFormat="1" x14ac:dyDescent="0.25">
      <c r="A46" s="131" t="s">
        <v>80</v>
      </c>
      <c r="B46" s="63" t="s">
        <v>79</v>
      </c>
      <c r="C46" s="77">
        <f>ROUND(IF('Indicator Data'!Q49="No data",IF((0.1233*LN('Indicator Data'!BB49)-0.4559)&gt;C$195,0,IF((0.1233*LN('Indicator Data'!BB49)-0.4559)&lt;C$194,10,(C$195-(0.1233*LN('Indicator Data'!BB49)-0.4559))/(C$195-C$194)*10)),IF('Indicator Data'!Q49&gt;C$195,0,IF('Indicator Data'!Q49&lt;C$194,10,(C$195-'Indicator Data'!Q49)/(C$195-C$194)*10))),1)</f>
        <v>1.4</v>
      </c>
      <c r="D46" s="77" t="str">
        <f>IF('Indicator Data'!R49="No data","x",ROUND((IF(LOG('Indicator Data'!R49*1000)&gt;D$195,10,IF(LOG('Indicator Data'!R49*1000)&lt;D$194,0,10-(D$195-LOG('Indicator Data'!R49*1000))/(D$195-D$194)*10))),1))</f>
        <v>x</v>
      </c>
      <c r="E46" s="78">
        <f t="shared" si="2"/>
        <v>1.4</v>
      </c>
      <c r="F46" s="77">
        <f>IF('Indicator Data'!AF49="No data","x",ROUND(IF('Indicator Data'!AF49&gt;F$195,10,IF('Indicator Data'!AF49&lt;F$194,0,10-(F$195-'Indicator Data'!AF49)/(F$195-F$194)*10)),1))</f>
        <v>1.6</v>
      </c>
      <c r="G46" s="77">
        <f>IF('Indicator Data'!AG49="No data","x",ROUND(IF('Indicator Data'!AG49&gt;G$195,10,IF('Indicator Data'!AG49&lt;G$194,0,10-(G$195-'Indicator Data'!AG49)/(G$195-G$194)*10)),1))</f>
        <v>2.2999999999999998</v>
      </c>
      <c r="H46" s="78">
        <f t="shared" si="3"/>
        <v>2</v>
      </c>
      <c r="I46" s="79">
        <f>SUM(IF('Indicator Data'!S49=0,0,'Indicator Data'!S49/1000000),SUM('Indicator Data'!T49:U49))</f>
        <v>0</v>
      </c>
      <c r="J46" s="79">
        <f>I46/'Indicator Data'!BC49*1000000</f>
        <v>0</v>
      </c>
      <c r="K46" s="77">
        <f t="shared" si="4"/>
        <v>0</v>
      </c>
      <c r="L46" s="77" t="str">
        <f>IF('Indicator Data'!V49="No data","x",ROUND(IF('Indicator Data'!V49&gt;L$195,10,IF('Indicator Data'!V49&lt;L$194,0,10-(L$195-'Indicator Data'!V49)/(L$195-L$194)*10)),1))</f>
        <v>x</v>
      </c>
      <c r="M46" s="78">
        <f t="shared" si="5"/>
        <v>0</v>
      </c>
      <c r="N46" s="80">
        <f t="shared" si="6"/>
        <v>1.2</v>
      </c>
      <c r="O46" s="92">
        <f>IF(AND('Indicator Data'!AK49="No data",'Indicator Data'!AL49="No data"),0,SUM('Indicator Data'!AK49:AM49)/1000)</f>
        <v>226.667</v>
      </c>
      <c r="P46" s="77">
        <f t="shared" si="7"/>
        <v>7.9</v>
      </c>
      <c r="Q46" s="81">
        <f>O46*1000/'Indicator Data'!BC49</f>
        <v>0.19216379791971691</v>
      </c>
      <c r="R46" s="77">
        <f t="shared" si="8"/>
        <v>10</v>
      </c>
      <c r="S46" s="82">
        <f t="shared" si="9"/>
        <v>9</v>
      </c>
      <c r="T46" s="77">
        <f>IF('Indicator Data'!AB49="No data","x",ROUND(IF('Indicator Data'!AB49&gt;T$195,10,IF('Indicator Data'!AB49&lt;T$194,0,10-(T$195-'Indicator Data'!AB49)/(T$195-T$194)*10)),1))</f>
        <v>0.2</v>
      </c>
      <c r="U46" s="77">
        <f>IF('Indicator Data'!AA49="No data","x",ROUND(IF('Indicator Data'!AA49&gt;U$195,10,IF('Indicator Data'!AA49&lt;U$194,0,10-(U$195-'Indicator Data'!AA49)/(U$195-U$194)*10)),1))</f>
        <v>0.1</v>
      </c>
      <c r="V46" s="77" t="str">
        <f>IF('Indicator Data'!AE49="No data","x",ROUND(IF('Indicator Data'!AE49&gt;V$195,10,IF('Indicator Data'!AE49&lt;V$194,0,10-(V$195-'Indicator Data'!AE49)/(V$195-V$194)*10)),1))</f>
        <v>x</v>
      </c>
      <c r="W46" s="78">
        <f t="shared" si="16"/>
        <v>0.2</v>
      </c>
      <c r="X46" s="77">
        <f>IF('Indicator Data'!W49="No data","x",ROUND(IF('Indicator Data'!W49&gt;X$195,10,IF('Indicator Data'!W49&lt;X$194,0,10-(X$195-'Indicator Data'!W49)/(X$195-X$194)*10)),1))</f>
        <v>0.2</v>
      </c>
      <c r="Y46" s="77" t="str">
        <f>IF('Indicator Data'!X49="No data","x",ROUND(IF('Indicator Data'!X49&gt;Y$195,10,IF('Indicator Data'!X49&lt;Y$194,0,10-(Y$195-'Indicator Data'!X49)/(Y$195-Y$194)*10)),1))</f>
        <v>x</v>
      </c>
      <c r="Z46" s="78">
        <f t="shared" si="10"/>
        <v>0.2</v>
      </c>
      <c r="AA46" s="92">
        <f>('Indicator Data'!AJ49+'Indicator Data'!AI49*0.5+'Indicator Data'!AH49*0.25)/1000</f>
        <v>0</v>
      </c>
      <c r="AB46" s="83">
        <f>AA46*1000/'Indicator Data'!BC49</f>
        <v>0</v>
      </c>
      <c r="AC46" s="78">
        <f t="shared" si="11"/>
        <v>0</v>
      </c>
      <c r="AD46" s="77">
        <f>IF('Indicator Data'!AN49="No data","x",ROUND(IF('Indicator Data'!AN49&lt;$AD$194,10,IF('Indicator Data'!AN49&gt;$AD$195,0,($AD$195-'Indicator Data'!AN49)/($AD$195-$AD$194)*10)),1))</f>
        <v>5.7</v>
      </c>
      <c r="AE46" s="77">
        <f>IF('Indicator Data'!AO49="No data","x",ROUND(IF('Indicator Data'!AO49&gt;$AE$195,10,IF('Indicator Data'!AO49&lt;$AE$194,0,10-($AE$195-'Indicator Data'!AO49)/($AE$195-$AE$194)*10)),1))</f>
        <v>0</v>
      </c>
      <c r="AF46" s="84">
        <f>IF('Indicator Data'!AP49="No data","x",ROUND(IF('Indicator Data'!AP49&gt;$AF$195,10,IF('Indicator Data'!AP49&lt;$AF$194,0,10-($AF$195-'Indicator Data'!AP49)/($AF$195-$AF$194)*10)),1))</f>
        <v>1.1000000000000001</v>
      </c>
      <c r="AG46" s="84">
        <f>IF('Indicator Data'!AQ49="No data","x",ROUND(IF('Indicator Data'!AQ49&gt;$AG$195,10,IF('Indicator Data'!AQ49&lt;$AG$194,0,10-($AG$195-'Indicator Data'!AQ49)/($AG$195-$AG$194)*10)),1))</f>
        <v>6.4</v>
      </c>
      <c r="AH46" s="77">
        <f t="shared" si="12"/>
        <v>2.2000000000000002</v>
      </c>
      <c r="AI46" s="78">
        <f t="shared" si="13"/>
        <v>2.6</v>
      </c>
      <c r="AJ46" s="85">
        <f t="shared" si="14"/>
        <v>0.8</v>
      </c>
      <c r="AK46" s="86">
        <f t="shared" si="17"/>
        <v>6.4</v>
      </c>
      <c r="AL46" s="85">
        <v>6.9</v>
      </c>
      <c r="AM46" s="85">
        <v>3</v>
      </c>
      <c r="AN46" s="86">
        <f t="shared" si="15"/>
        <v>5</v>
      </c>
    </row>
    <row r="47" spans="1:40" s="4" customFormat="1" x14ac:dyDescent="0.25">
      <c r="A47" s="131" t="s">
        <v>82</v>
      </c>
      <c r="B47" s="63" t="s">
        <v>81</v>
      </c>
      <c r="C47" s="77">
        <f>ROUND(IF('Indicator Data'!Q50="No data",IF((0.1233*LN('Indicator Data'!BB50)-0.4559)&gt;C$195,0,IF((0.1233*LN('Indicator Data'!BB50)-0.4559)&lt;C$194,10,(C$195-(0.1233*LN('Indicator Data'!BB50)-0.4559))/(C$195-C$194)*10)),IF('Indicator Data'!Q50&gt;C$195,0,IF('Indicator Data'!Q50&lt;C$194,10,(C$195-'Indicator Data'!Q50)/(C$195-C$194)*10))),1)</f>
        <v>1.1000000000000001</v>
      </c>
      <c r="D47" s="77" t="str">
        <f>IF('Indicator Data'!R50="No data","x",ROUND((IF(LOG('Indicator Data'!R50*1000)&gt;D$195,10,IF(LOG('Indicator Data'!R50*1000)&lt;D$194,0,10-(D$195-LOG('Indicator Data'!R50*1000))/(D$195-D$194)*10))),1))</f>
        <v>x</v>
      </c>
      <c r="E47" s="78">
        <f t="shared" si="2"/>
        <v>1.1000000000000001</v>
      </c>
      <c r="F47" s="77">
        <f>IF('Indicator Data'!AF50="No data","x",ROUND(IF('Indicator Data'!AF50&gt;F$195,10,IF('Indicator Data'!AF50&lt;F$194,0,10-(F$195-'Indicator Data'!AF50)/(F$195-F$194)*10)),1))</f>
        <v>1.7</v>
      </c>
      <c r="G47" s="77">
        <f>IF('Indicator Data'!AG50="No data","x",ROUND(IF('Indicator Data'!AG50&gt;G$195,10,IF('Indicator Data'!AG50&lt;G$194,0,10-(G$195-'Indicator Data'!AG50)/(G$195-G$194)*10)),1))</f>
        <v>0.3</v>
      </c>
      <c r="H47" s="78">
        <f t="shared" si="3"/>
        <v>1</v>
      </c>
      <c r="I47" s="79">
        <f>SUM(IF('Indicator Data'!S50=0,0,'Indicator Data'!S50/1000000),SUM('Indicator Data'!T50:U50))</f>
        <v>0</v>
      </c>
      <c r="J47" s="79">
        <f>I47/'Indicator Data'!BC50*1000000</f>
        <v>0</v>
      </c>
      <c r="K47" s="77">
        <f t="shared" si="4"/>
        <v>0</v>
      </c>
      <c r="L47" s="77" t="str">
        <f>IF('Indicator Data'!V50="No data","x",ROUND(IF('Indicator Data'!V50&gt;L$195,10,IF('Indicator Data'!V50&lt;L$194,0,10-(L$195-'Indicator Data'!V50)/(L$195-L$194)*10)),1))</f>
        <v>x</v>
      </c>
      <c r="M47" s="78">
        <f t="shared" si="5"/>
        <v>0</v>
      </c>
      <c r="N47" s="80">
        <f t="shared" si="6"/>
        <v>0.8</v>
      </c>
      <c r="O47" s="92">
        <f>IF(AND('Indicator Data'!AK50="No data",'Indicator Data'!AL50="No data"),0,SUM('Indicator Data'!AK50:AM50)/1000)</f>
        <v>3.6440000000000001</v>
      </c>
      <c r="P47" s="77">
        <f t="shared" si="7"/>
        <v>1.9</v>
      </c>
      <c r="Q47" s="81">
        <f>O47*1000/'Indicator Data'!BC50</f>
        <v>3.4405522331818226E-4</v>
      </c>
      <c r="R47" s="77">
        <f t="shared" si="8"/>
        <v>2.5</v>
      </c>
      <c r="S47" s="82">
        <f t="shared" si="9"/>
        <v>2.2000000000000002</v>
      </c>
      <c r="T47" s="77">
        <f>IF('Indicator Data'!AB50="No data","x",ROUND(IF('Indicator Data'!AB50&gt;T$195,10,IF('Indicator Data'!AB50&lt;T$194,0,10-(T$195-'Indicator Data'!AB50)/(T$195-T$194)*10)),1))</f>
        <v>0.2</v>
      </c>
      <c r="U47" s="77">
        <f>IF('Indicator Data'!AA50="No data","x",ROUND(IF('Indicator Data'!AA50&gt;U$195,10,IF('Indicator Data'!AA50&lt;U$194,0,10-(U$195-'Indicator Data'!AA50)/(U$195-U$194)*10)),1))</f>
        <v>0.1</v>
      </c>
      <c r="V47" s="77" t="str">
        <f>IF('Indicator Data'!AE50="No data","x",ROUND(IF('Indicator Data'!AE50&gt;V$195,10,IF('Indicator Data'!AE50&lt;V$194,0,10-(V$195-'Indicator Data'!AE50)/(V$195-V$194)*10)),1))</f>
        <v>x</v>
      </c>
      <c r="W47" s="78">
        <f t="shared" si="16"/>
        <v>0.2</v>
      </c>
      <c r="X47" s="77">
        <f>IF('Indicator Data'!W50="No data","x",ROUND(IF('Indicator Data'!W50&gt;X$195,10,IF('Indicator Data'!W50&lt;X$194,0,10-(X$195-'Indicator Data'!W50)/(X$195-X$194)*10)),1))</f>
        <v>0.2</v>
      </c>
      <c r="Y47" s="77" t="str">
        <f>IF('Indicator Data'!X50="No data","x",ROUND(IF('Indicator Data'!X50&gt;Y$195,10,IF('Indicator Data'!X50&lt;Y$194,0,10-(Y$195-'Indicator Data'!X50)/(Y$195-Y$194)*10)),1))</f>
        <v>x</v>
      </c>
      <c r="Z47" s="78">
        <f t="shared" si="10"/>
        <v>0.2</v>
      </c>
      <c r="AA47" s="92">
        <f>('Indicator Data'!AJ50+'Indicator Data'!AI50*0.5+'Indicator Data'!AH50*0.25)/1000</f>
        <v>0</v>
      </c>
      <c r="AB47" s="83">
        <f>AA47*1000/'Indicator Data'!BC50</f>
        <v>0</v>
      </c>
      <c r="AC47" s="78">
        <f t="shared" si="11"/>
        <v>0</v>
      </c>
      <c r="AD47" s="77">
        <f>IF('Indicator Data'!AN50="No data","x",ROUND(IF('Indicator Data'!AN50&lt;$AD$194,10,IF('Indicator Data'!AN50&gt;$AD$195,0,($AD$195-'Indicator Data'!AN50)/($AD$195-$AD$194)*10)),1))</f>
        <v>2.8</v>
      </c>
      <c r="AE47" s="77">
        <f>IF('Indicator Data'!AO50="No data","x",ROUND(IF('Indicator Data'!AO50&gt;$AE$195,10,IF('Indicator Data'!AO50&lt;$AE$194,0,10-($AE$195-'Indicator Data'!AO50)/($AE$195-$AE$194)*10)),1))</f>
        <v>0</v>
      </c>
      <c r="AF47" s="84">
        <f>IF('Indicator Data'!AP50="No data","x",ROUND(IF('Indicator Data'!AP50&gt;$AF$195,10,IF('Indicator Data'!AP50&lt;$AF$194,0,10-($AF$195-'Indicator Data'!AP50)/($AF$195-$AF$194)*10)),1))</f>
        <v>1.4</v>
      </c>
      <c r="AG47" s="84">
        <f>IF('Indicator Data'!AQ50="No data","x",ROUND(IF('Indicator Data'!AQ50&gt;$AG$195,10,IF('Indicator Data'!AQ50&lt;$AG$194,0,10-($AG$195-'Indicator Data'!AQ50)/($AG$195-$AG$194)*10)),1))</f>
        <v>5.4</v>
      </c>
      <c r="AH47" s="77">
        <f t="shared" si="12"/>
        <v>2.2000000000000002</v>
      </c>
      <c r="AI47" s="78">
        <f t="shared" si="13"/>
        <v>1.7</v>
      </c>
      <c r="AJ47" s="85">
        <f t="shared" si="14"/>
        <v>0.5</v>
      </c>
      <c r="AK47" s="86">
        <f t="shared" si="17"/>
        <v>1.4</v>
      </c>
      <c r="AL47" s="85">
        <v>6</v>
      </c>
      <c r="AM47" s="85">
        <v>4.3</v>
      </c>
      <c r="AN47" s="86">
        <f t="shared" si="15"/>
        <v>5.2</v>
      </c>
    </row>
    <row r="48" spans="1:40" s="4" customFormat="1" x14ac:dyDescent="0.25">
      <c r="A48" s="131" t="s">
        <v>84</v>
      </c>
      <c r="B48" s="63" t="s">
        <v>83</v>
      </c>
      <c r="C48" s="77">
        <f>ROUND(IF('Indicator Data'!Q51="No data",IF((0.1233*LN('Indicator Data'!BB51)-0.4559)&gt;C$195,0,IF((0.1233*LN('Indicator Data'!BB51)-0.4559)&lt;C$194,10,(C$195-(0.1233*LN('Indicator Data'!BB51)-0.4559))/(C$195-C$194)*10)),IF('Indicator Data'!Q51&gt;C$195,0,IF('Indicator Data'!Q51&lt;C$194,10,(C$195-'Indicator Data'!Q51)/(C$195-C$194)*10))),1)</f>
        <v>0.4</v>
      </c>
      <c r="D48" s="77" t="str">
        <f>IF('Indicator Data'!R51="No data","x",ROUND((IF(LOG('Indicator Data'!R51*1000)&gt;D$195,10,IF(LOG('Indicator Data'!R51*1000)&lt;D$194,0,10-(D$195-LOG('Indicator Data'!R51*1000))/(D$195-D$194)*10))),1))</f>
        <v>x</v>
      </c>
      <c r="E48" s="78">
        <f t="shared" si="2"/>
        <v>0.4</v>
      </c>
      <c r="F48" s="77">
        <f>IF('Indicator Data'!AF51="No data","x",ROUND(IF('Indicator Data'!AF51&gt;F$195,10,IF('Indicator Data'!AF51&lt;F$194,0,10-(F$195-'Indicator Data'!AF51)/(F$195-F$194)*10)),1))</f>
        <v>0.6</v>
      </c>
      <c r="G48" s="77">
        <f>IF('Indicator Data'!AG51="No data","x",ROUND(IF('Indicator Data'!AG51&gt;G$195,10,IF('Indicator Data'!AG51&lt;G$194,0,10-(G$195-'Indicator Data'!AG51)/(G$195-G$194)*10)),1))</f>
        <v>1</v>
      </c>
      <c r="H48" s="78">
        <f t="shared" si="3"/>
        <v>0.8</v>
      </c>
      <c r="I48" s="79">
        <f>SUM(IF('Indicator Data'!S51=0,0,'Indicator Data'!S51/1000000),SUM('Indicator Data'!T51:U51))</f>
        <v>10</v>
      </c>
      <c r="J48" s="79">
        <f>I48/'Indicator Data'!BC51*1000000</f>
        <v>1.7332215058817737</v>
      </c>
      <c r="K48" s="77">
        <f t="shared" si="4"/>
        <v>0</v>
      </c>
      <c r="L48" s="77" t="str">
        <f>IF('Indicator Data'!V51="No data","x",ROUND(IF('Indicator Data'!V51&gt;L$195,10,IF('Indicator Data'!V51&lt;L$194,0,10-(L$195-'Indicator Data'!V51)/(L$195-L$194)*10)),1))</f>
        <v>x</v>
      </c>
      <c r="M48" s="78">
        <f t="shared" si="5"/>
        <v>0</v>
      </c>
      <c r="N48" s="80">
        <f t="shared" si="6"/>
        <v>0.4</v>
      </c>
      <c r="O48" s="92">
        <f>IF(AND('Indicator Data'!AK51="No data",'Indicator Data'!AL51="No data"),0,SUM('Indicator Data'!AK51:AM51)/1000)</f>
        <v>35.671999999999997</v>
      </c>
      <c r="P48" s="77">
        <f t="shared" si="7"/>
        <v>5.2</v>
      </c>
      <c r="Q48" s="81">
        <f>O48*1000/'Indicator Data'!BC51</f>
        <v>6.182747755781464E-3</v>
      </c>
      <c r="R48" s="77">
        <f t="shared" si="8"/>
        <v>5</v>
      </c>
      <c r="S48" s="82">
        <f t="shared" si="9"/>
        <v>5.0999999999999996</v>
      </c>
      <c r="T48" s="77">
        <f>IF('Indicator Data'!AB51="No data","x",ROUND(IF('Indicator Data'!AB51&gt;T$195,10,IF('Indicator Data'!AB51&lt;T$194,0,10-(T$195-'Indicator Data'!AB51)/(T$195-T$194)*10)),1))</f>
        <v>0.4</v>
      </c>
      <c r="U48" s="77">
        <f>IF('Indicator Data'!AA51="No data","x",ROUND(IF('Indicator Data'!AA51&gt;U$195,10,IF('Indicator Data'!AA51&lt;U$194,0,10-(U$195-'Indicator Data'!AA51)/(U$195-U$194)*10)),1))</f>
        <v>0.1</v>
      </c>
      <c r="V48" s="77" t="str">
        <f>IF('Indicator Data'!AE51="No data","x",ROUND(IF('Indicator Data'!AE51&gt;V$195,10,IF('Indicator Data'!AE51&lt;V$194,0,10-(V$195-'Indicator Data'!AE51)/(V$195-V$194)*10)),1))</f>
        <v>x</v>
      </c>
      <c r="W48" s="78">
        <f t="shared" si="16"/>
        <v>0.3</v>
      </c>
      <c r="X48" s="77">
        <f>IF('Indicator Data'!W51="No data","x",ROUND(IF('Indicator Data'!W51&gt;X$195,10,IF('Indicator Data'!W51&lt;X$194,0,10-(X$195-'Indicator Data'!W51)/(X$195-X$194)*10)),1))</f>
        <v>0.3</v>
      </c>
      <c r="Y48" s="77" t="str">
        <f>IF('Indicator Data'!X51="No data","x",ROUND(IF('Indicator Data'!X51&gt;Y$195,10,IF('Indicator Data'!X51&lt;Y$194,0,10-(Y$195-'Indicator Data'!X51)/(Y$195-Y$194)*10)),1))</f>
        <v>x</v>
      </c>
      <c r="Z48" s="78">
        <f t="shared" si="10"/>
        <v>0.3</v>
      </c>
      <c r="AA48" s="92">
        <f>('Indicator Data'!AJ51+'Indicator Data'!AI51*0.5+'Indicator Data'!AH51*0.25)/1000</f>
        <v>0</v>
      </c>
      <c r="AB48" s="83">
        <f>AA48*1000/'Indicator Data'!BC51</f>
        <v>0</v>
      </c>
      <c r="AC48" s="78">
        <f t="shared" si="11"/>
        <v>0</v>
      </c>
      <c r="AD48" s="77">
        <f>IF('Indicator Data'!AN51="No data","x",ROUND(IF('Indicator Data'!AN51&lt;$AD$194,10,IF('Indicator Data'!AN51&gt;$AD$195,0,($AD$195-'Indicator Data'!AN51)/($AD$195-$AD$194)*10)),1))</f>
        <v>2.2999999999999998</v>
      </c>
      <c r="AE48" s="77">
        <f>IF('Indicator Data'!AO51="No data","x",ROUND(IF('Indicator Data'!AO51&gt;$AE$195,10,IF('Indicator Data'!AO51&lt;$AE$194,0,10-($AE$195-'Indicator Data'!AO51)/($AE$195-$AE$194)*10)),1))</f>
        <v>0</v>
      </c>
      <c r="AF48" s="84">
        <f>IF('Indicator Data'!AP51="No data","x",ROUND(IF('Indicator Data'!AP51&gt;$AF$195,10,IF('Indicator Data'!AP51&lt;$AF$194,0,10-($AF$195-'Indicator Data'!AP51)/($AF$195-$AF$194)*10)),1))</f>
        <v>0.3</v>
      </c>
      <c r="AG48" s="84">
        <f>IF('Indicator Data'!AQ51="No data","x",ROUND(IF('Indicator Data'!AQ51&gt;$AG$195,10,IF('Indicator Data'!AQ51&lt;$AG$194,0,10-($AG$195-'Indicator Data'!AQ51)/($AG$195-$AG$194)*10)),1))</f>
        <v>3</v>
      </c>
      <c r="AH48" s="77">
        <f t="shared" si="12"/>
        <v>0.8</v>
      </c>
      <c r="AI48" s="78">
        <f t="shared" si="13"/>
        <v>1</v>
      </c>
      <c r="AJ48" s="85">
        <f t="shared" si="14"/>
        <v>0.4</v>
      </c>
      <c r="AK48" s="86">
        <f t="shared" si="17"/>
        <v>3.1</v>
      </c>
      <c r="AL48" s="85">
        <v>7.3</v>
      </c>
      <c r="AM48" s="85">
        <v>4.0999999999999996</v>
      </c>
      <c r="AN48" s="86">
        <f t="shared" si="15"/>
        <v>5.7</v>
      </c>
    </row>
    <row r="49" spans="1:40" s="4" customFormat="1" x14ac:dyDescent="0.25">
      <c r="A49" s="131" t="s">
        <v>86</v>
      </c>
      <c r="B49" s="63" t="s">
        <v>85</v>
      </c>
      <c r="C49" s="77">
        <f>ROUND(IF('Indicator Data'!Q52="No data",IF((0.1233*LN('Indicator Data'!BB52)-0.4559)&gt;C$195,0,IF((0.1233*LN('Indicator Data'!BB52)-0.4559)&lt;C$194,10,(C$195-(0.1233*LN('Indicator Data'!BB52)-0.4559))/(C$195-C$194)*10)),IF('Indicator Data'!Q52&gt;C$195,0,IF('Indicator Data'!Q52&lt;C$194,10,(C$195-'Indicator Data'!Q52)/(C$195-C$194)*10))),1)</f>
        <v>7.3</v>
      </c>
      <c r="D49" s="77">
        <f>IF('Indicator Data'!R52="No data","x",ROUND((IF(LOG('Indicator Data'!R52*1000)&gt;D$195,10,IF(LOG('Indicator Data'!R52*1000)&lt;D$194,0,10-(D$195-LOG('Indicator Data'!R52*1000))/(D$195-D$194)*10))),1))</f>
        <v>7.8</v>
      </c>
      <c r="E49" s="78">
        <f t="shared" si="2"/>
        <v>7.6</v>
      </c>
      <c r="F49" s="77" t="str">
        <f>IF('Indicator Data'!AF52="No data","x",ROUND(IF('Indicator Data'!AF52&gt;F$195,10,IF('Indicator Data'!AF52&lt;F$194,0,10-(F$195-'Indicator Data'!AF52)/(F$195-F$194)*10)),1))</f>
        <v>x</v>
      </c>
      <c r="G49" s="77">
        <f>IF('Indicator Data'!AG52="No data","x",ROUND(IF('Indicator Data'!AG52&gt;G$195,10,IF('Indicator Data'!AG52&lt;G$194,0,10-(G$195-'Indicator Data'!AG52)/(G$195-G$194)*10)),1))</f>
        <v>4.8</v>
      </c>
      <c r="H49" s="78">
        <f t="shared" si="3"/>
        <v>4.8</v>
      </c>
      <c r="I49" s="79">
        <f>SUM(IF('Indicator Data'!S52=0,0,'Indicator Data'!S52/1000000),SUM('Indicator Data'!T52:U52))</f>
        <v>215.57773599999999</v>
      </c>
      <c r="J49" s="79">
        <f>I49/'Indicator Data'!BC52*1000000</f>
        <v>225.26762279450566</v>
      </c>
      <c r="K49" s="77">
        <f t="shared" si="4"/>
        <v>4.5</v>
      </c>
      <c r="L49" s="77" t="str">
        <f>IF('Indicator Data'!V52="No data","x",ROUND(IF('Indicator Data'!V52&gt;L$195,10,IF('Indicator Data'!V52&lt;L$194,0,10-(L$195-'Indicator Data'!V52)/(L$195-L$194)*10)),1))</f>
        <v>x</v>
      </c>
      <c r="M49" s="78">
        <f t="shared" si="5"/>
        <v>4.5</v>
      </c>
      <c r="N49" s="80">
        <f t="shared" si="6"/>
        <v>6.1</v>
      </c>
      <c r="O49" s="92">
        <f>IF(AND('Indicator Data'!AK52="No data",'Indicator Data'!AL52="No data"),0,SUM('Indicator Data'!AK52:AM52)/1000)</f>
        <v>16.585000000000001</v>
      </c>
      <c r="P49" s="77">
        <f t="shared" si="7"/>
        <v>4.0999999999999996</v>
      </c>
      <c r="Q49" s="81">
        <f>O49*1000/'Indicator Data'!BC52</f>
        <v>1.7330470174558639E-2</v>
      </c>
      <c r="R49" s="77">
        <f t="shared" si="8"/>
        <v>6.4</v>
      </c>
      <c r="S49" s="82">
        <f t="shared" si="9"/>
        <v>5.3</v>
      </c>
      <c r="T49" s="77">
        <f>IF('Indicator Data'!AB52="No data","x",ROUND(IF('Indicator Data'!AB52&gt;T$195,10,IF('Indicator Data'!AB52&lt;T$194,0,10-(T$195-'Indicator Data'!AB52)/(T$195-T$194)*10)),1))</f>
        <v>2.6</v>
      </c>
      <c r="U49" s="77">
        <f>IF('Indicator Data'!AA52="No data","x",ROUND(IF('Indicator Data'!AA52&gt;U$195,10,IF('Indicator Data'!AA52&lt;U$194,0,10-(U$195-'Indicator Data'!AA52)/(U$195-U$194)*10)),1))</f>
        <v>6.1</v>
      </c>
      <c r="V49" s="77">
        <f>IF('Indicator Data'!AE52="No data","x",ROUND(IF('Indicator Data'!AE52&gt;V$195,10,IF('Indicator Data'!AE52&lt;V$194,0,10-(V$195-'Indicator Data'!AE52)/(V$195-V$194)*10)),1))</f>
        <v>2.2999999999999998</v>
      </c>
      <c r="W49" s="78">
        <f t="shared" si="16"/>
        <v>3.7</v>
      </c>
      <c r="X49" s="77">
        <f>IF('Indicator Data'!W52="No data","x",ROUND(IF('Indicator Data'!W52&gt;X$195,10,IF('Indicator Data'!W52&lt;X$194,0,10-(X$195-'Indicator Data'!W52)/(X$195-X$194)*10)),1))</f>
        <v>4.9000000000000004</v>
      </c>
      <c r="Y49" s="77">
        <f>IF('Indicator Data'!X52="No data","x",ROUND(IF('Indicator Data'!X52&gt;Y$195,10,IF('Indicator Data'!X52&lt;Y$194,0,10-(Y$195-'Indicator Data'!X52)/(Y$195-Y$194)*10)),1))</f>
        <v>6.6</v>
      </c>
      <c r="Z49" s="78">
        <f t="shared" si="10"/>
        <v>5.8</v>
      </c>
      <c r="AA49" s="92">
        <f>('Indicator Data'!AJ52+'Indicator Data'!AI52*0.5+'Indicator Data'!AH52*0.25)/1000</f>
        <v>25</v>
      </c>
      <c r="AB49" s="83">
        <f>AA49*1000/'Indicator Data'!BC52</f>
        <v>2.6123711447932831E-2</v>
      </c>
      <c r="AC49" s="78">
        <f t="shared" si="11"/>
        <v>2.6</v>
      </c>
      <c r="AD49" s="77">
        <f>IF('Indicator Data'!AN52="No data","x",ROUND(IF('Indicator Data'!AN52&lt;$AD$194,10,IF('Indicator Data'!AN52&gt;$AD$195,0,($AD$195-'Indicator Data'!AN52)/($AD$195-$AD$194)*10)),1))</f>
        <v>4.3</v>
      </c>
      <c r="AE49" s="77">
        <f>IF('Indicator Data'!AO52="No data","x",ROUND(IF('Indicator Data'!AO52&gt;$AE$195,10,IF('Indicator Data'!AO52&lt;$AE$194,0,10-($AE$195-'Indicator Data'!AO52)/($AE$195-$AE$194)*10)),1))</f>
        <v>2.6</v>
      </c>
      <c r="AF49" s="84" t="str">
        <f>IF('Indicator Data'!AP52="No data","x",ROUND(IF('Indicator Data'!AP52&gt;$AF$195,10,IF('Indicator Data'!AP52&lt;$AF$194,0,10-($AF$195-'Indicator Data'!AP52)/($AF$195-$AF$194)*10)),1))</f>
        <v>x</v>
      </c>
      <c r="AG49" s="84" t="str">
        <f>IF('Indicator Data'!AQ52="No data","x",ROUND(IF('Indicator Data'!AQ52&gt;$AG$195,10,IF('Indicator Data'!AQ52&lt;$AG$194,0,10-($AG$195-'Indicator Data'!AQ52)/($AG$195-$AG$194)*10)),1))</f>
        <v>x</v>
      </c>
      <c r="AH49" s="77" t="str">
        <f t="shared" si="12"/>
        <v>x</v>
      </c>
      <c r="AI49" s="78">
        <f t="shared" si="13"/>
        <v>3.5</v>
      </c>
      <c r="AJ49" s="85">
        <f t="shared" si="14"/>
        <v>4</v>
      </c>
      <c r="AK49" s="86">
        <f t="shared" si="17"/>
        <v>4.7</v>
      </c>
      <c r="AL49" s="85">
        <v>4.2</v>
      </c>
      <c r="AM49" s="85">
        <v>7.5</v>
      </c>
      <c r="AN49" s="86">
        <f t="shared" si="15"/>
        <v>5.9</v>
      </c>
    </row>
    <row r="50" spans="1:40" s="4" customFormat="1" x14ac:dyDescent="0.25">
      <c r="A50" s="131" t="s">
        <v>88</v>
      </c>
      <c r="B50" s="63" t="s">
        <v>87</v>
      </c>
      <c r="C50" s="77">
        <f>ROUND(IF('Indicator Data'!Q53="No data",IF((0.1233*LN('Indicator Data'!BB53)-0.4559)&gt;C$195,0,IF((0.1233*LN('Indicator Data'!BB53)-0.4559)&lt;C$194,10,(C$195-(0.1233*LN('Indicator Data'!BB53)-0.4559))/(C$195-C$194)*10)),IF('Indicator Data'!Q53&gt;C$195,0,IF('Indicator Data'!Q53&lt;C$194,10,(C$195-'Indicator Data'!Q53)/(C$195-C$194)*10))),1)</f>
        <v>3.4</v>
      </c>
      <c r="D50" s="77" t="str">
        <f>IF('Indicator Data'!R53="No data","x",ROUND((IF(LOG('Indicator Data'!R53*1000)&gt;D$195,10,IF(LOG('Indicator Data'!R53*1000)&lt;D$194,0,10-(D$195-LOG('Indicator Data'!R53*1000))/(D$195-D$194)*10))),1))</f>
        <v>x</v>
      </c>
      <c r="E50" s="78">
        <f t="shared" si="2"/>
        <v>3.4</v>
      </c>
      <c r="F50" s="77" t="str">
        <f>IF('Indicator Data'!AF53="No data","x",ROUND(IF('Indicator Data'!AF53&gt;F$195,10,IF('Indicator Data'!AF53&lt;F$194,0,10-(F$195-'Indicator Data'!AF53)/(F$195-F$194)*10)),1))</f>
        <v>x</v>
      </c>
      <c r="G50" s="77">
        <f>IF('Indicator Data'!AG53="No data","x",ROUND(IF('Indicator Data'!AG53&gt;G$195,10,IF('Indicator Data'!AG53&lt;G$194,0,10-(G$195-'Indicator Data'!AG53)/(G$195-G$194)*10)),1))</f>
        <v>4.8</v>
      </c>
      <c r="H50" s="78">
        <f t="shared" si="3"/>
        <v>4.8</v>
      </c>
      <c r="I50" s="79">
        <f>SUM(IF('Indicator Data'!S53=0,0,'Indicator Data'!S53/1000000),SUM('Indicator Data'!T53:U53))</f>
        <v>32.651041999999997</v>
      </c>
      <c r="J50" s="79">
        <f>I50/'Indicator Data'!BC53*1000000</f>
        <v>441.67794386202223</v>
      </c>
      <c r="K50" s="77">
        <f t="shared" si="4"/>
        <v>8.8000000000000007</v>
      </c>
      <c r="L50" s="77">
        <f>IF('Indicator Data'!V53="No data","x",ROUND(IF('Indicator Data'!V53&gt;L$195,10,IF('Indicator Data'!V53&lt;L$194,0,10-(L$195-'Indicator Data'!V53)/(L$195-L$194)*10)),1))</f>
        <v>1</v>
      </c>
      <c r="M50" s="78">
        <f t="shared" si="5"/>
        <v>4.9000000000000004</v>
      </c>
      <c r="N50" s="80">
        <f t="shared" si="6"/>
        <v>4.0999999999999996</v>
      </c>
      <c r="O50" s="92">
        <f>IF(AND('Indicator Data'!AK53="No data",'Indicator Data'!AL53="No data"),0,SUM('Indicator Data'!AK53:AM53)/1000)</f>
        <v>0</v>
      </c>
      <c r="P50" s="77">
        <f t="shared" si="7"/>
        <v>0</v>
      </c>
      <c r="Q50" s="81">
        <f>O50*1000/'Indicator Data'!BC53</f>
        <v>0</v>
      </c>
      <c r="R50" s="77">
        <f t="shared" si="8"/>
        <v>0</v>
      </c>
      <c r="S50" s="82">
        <f t="shared" si="9"/>
        <v>0</v>
      </c>
      <c r="T50" s="77" t="str">
        <f>IF('Indicator Data'!AB53="No data","x",ROUND(IF('Indicator Data'!AB53&gt;T$195,10,IF('Indicator Data'!AB53&lt;T$194,0,10-(T$195-'Indicator Data'!AB53)/(T$195-T$194)*10)),1))</f>
        <v>x</v>
      </c>
      <c r="U50" s="77">
        <f>IF('Indicator Data'!AA53="No data","x",ROUND(IF('Indicator Data'!AA53&gt;U$195,10,IF('Indicator Data'!AA53&lt;U$194,0,10-(U$195-'Indicator Data'!AA53)/(U$195-U$194)*10)),1))</f>
        <v>0.1</v>
      </c>
      <c r="V50" s="77" t="str">
        <f>IF('Indicator Data'!AE53="No data","x",ROUND(IF('Indicator Data'!AE53&gt;V$195,10,IF('Indicator Data'!AE53&lt;V$194,0,10-(V$195-'Indicator Data'!AE53)/(V$195-V$194)*10)),1))</f>
        <v>x</v>
      </c>
      <c r="W50" s="78">
        <f t="shared" si="16"/>
        <v>0.1</v>
      </c>
      <c r="X50" s="77">
        <f>IF('Indicator Data'!W53="No data","x",ROUND(IF('Indicator Data'!W53&gt;X$195,10,IF('Indicator Data'!W53&lt;X$194,0,10-(X$195-'Indicator Data'!W53)/(X$195-X$194)*10)),1))</f>
        <v>2.6</v>
      </c>
      <c r="Y50" s="77" t="str">
        <f>IF('Indicator Data'!X53="No data","x",ROUND(IF('Indicator Data'!X53&gt;Y$195,10,IF('Indicator Data'!X53&lt;Y$194,0,10-(Y$195-'Indicator Data'!X53)/(Y$195-Y$194)*10)),1))</f>
        <v>x</v>
      </c>
      <c r="Z50" s="78">
        <f t="shared" si="10"/>
        <v>2.6</v>
      </c>
      <c r="AA50" s="92">
        <f>('Indicator Data'!AJ53+'Indicator Data'!AI53*0.5+'Indicator Data'!AH53*0.25)/1000</f>
        <v>35.6965</v>
      </c>
      <c r="AB50" s="83">
        <f>AA50*1000/'Indicator Data'!BC53</f>
        <v>0.48287453500169092</v>
      </c>
      <c r="AC50" s="78">
        <f t="shared" si="11"/>
        <v>10</v>
      </c>
      <c r="AD50" s="77">
        <f>IF('Indicator Data'!AN53="No data","x",ROUND(IF('Indicator Data'!AN53&lt;$AD$194,10,IF('Indicator Data'!AN53&gt;$AD$195,0,($AD$195-'Indicator Data'!AN53)/($AD$195-$AD$194)*10)),1))</f>
        <v>4</v>
      </c>
      <c r="AE50" s="77">
        <f>IF('Indicator Data'!AO53="No data","x",ROUND(IF('Indicator Data'!AO53&gt;$AE$195,10,IF('Indicator Data'!AO53&lt;$AE$194,0,10-($AE$195-'Indicator Data'!AO53)/($AE$195-$AE$194)*10)),1))</f>
        <v>0.3</v>
      </c>
      <c r="AF50" s="84" t="str">
        <f>IF('Indicator Data'!AP53="No data","x",ROUND(IF('Indicator Data'!AP53&gt;$AF$195,10,IF('Indicator Data'!AP53&lt;$AF$194,0,10-($AF$195-'Indicator Data'!AP53)/($AF$195-$AF$194)*10)),1))</f>
        <v>x</v>
      </c>
      <c r="AG50" s="84" t="str">
        <f>IF('Indicator Data'!AQ53="No data","x",ROUND(IF('Indicator Data'!AQ53&gt;$AG$195,10,IF('Indicator Data'!AQ53&lt;$AG$194,0,10-($AG$195-'Indicator Data'!AQ53)/($AG$195-$AG$194)*10)),1))</f>
        <v>x</v>
      </c>
      <c r="AH50" s="77" t="str">
        <f t="shared" si="12"/>
        <v>x</v>
      </c>
      <c r="AI50" s="78">
        <f t="shared" si="13"/>
        <v>2.2000000000000002</v>
      </c>
      <c r="AJ50" s="85">
        <f t="shared" si="14"/>
        <v>5.6</v>
      </c>
      <c r="AK50" s="86">
        <f t="shared" si="17"/>
        <v>3.3</v>
      </c>
      <c r="AL50" s="85">
        <v>3.5</v>
      </c>
      <c r="AM50" s="85">
        <v>4</v>
      </c>
      <c r="AN50" s="86">
        <f t="shared" si="15"/>
        <v>3.8</v>
      </c>
    </row>
    <row r="51" spans="1:40" s="4" customFormat="1" x14ac:dyDescent="0.25">
      <c r="A51" s="131" t="s">
        <v>90</v>
      </c>
      <c r="B51" s="63" t="s">
        <v>89</v>
      </c>
      <c r="C51" s="77">
        <f>ROUND(IF('Indicator Data'!Q54="No data",IF((0.1233*LN('Indicator Data'!BB54)-0.4559)&gt;C$195,0,IF((0.1233*LN('Indicator Data'!BB54)-0.4559)&lt;C$194,10,(C$195-(0.1233*LN('Indicator Data'!BB54)-0.4559))/(C$195-C$194)*10)),IF('Indicator Data'!Q54&gt;C$195,0,IF('Indicator Data'!Q54&lt;C$194,10,(C$195-'Indicator Data'!Q54)/(C$195-C$194)*10))),1)</f>
        <v>3.5</v>
      </c>
      <c r="D51" s="77">
        <f>IF('Indicator Data'!R54="No data","x",ROUND((IF(LOG('Indicator Data'!R54*1000)&gt;D$195,10,IF(LOG('Indicator Data'!R54*1000)&lt;D$194,0,10-(D$195-LOG('Indicator Data'!R54*1000))/(D$195-D$194)*10))),1))</f>
        <v>5.2</v>
      </c>
      <c r="E51" s="78">
        <f t="shared" si="2"/>
        <v>4.4000000000000004</v>
      </c>
      <c r="F51" s="77">
        <f>IF('Indicator Data'!AF54="No data","x",ROUND(IF('Indicator Data'!AF54&gt;F$195,10,IF('Indicator Data'!AF54&lt;F$194,0,10-(F$195-'Indicator Data'!AF54)/(F$195-F$194)*10)),1))</f>
        <v>6.3</v>
      </c>
      <c r="G51" s="77">
        <f>IF('Indicator Data'!AG54="No data","x",ROUND(IF('Indicator Data'!AG54&gt;G$195,10,IF('Indicator Data'!AG54&lt;G$194,0,10-(G$195-'Indicator Data'!AG54)/(G$195-G$194)*10)),1))</f>
        <v>5.0999999999999996</v>
      </c>
      <c r="H51" s="78">
        <f t="shared" si="3"/>
        <v>5.7</v>
      </c>
      <c r="I51" s="79">
        <f>SUM(IF('Indicator Data'!S54=0,0,'Indicator Data'!S54/1000000),SUM('Indicator Data'!T54:U54))</f>
        <v>368.542171</v>
      </c>
      <c r="J51" s="79">
        <f>I51/'Indicator Data'!BC54*1000000</f>
        <v>34.228869644073491</v>
      </c>
      <c r="K51" s="77">
        <f t="shared" si="4"/>
        <v>0.7</v>
      </c>
      <c r="L51" s="77">
        <f>IF('Indicator Data'!V54="No data","x",ROUND(IF('Indicator Data'!V54&gt;L$195,10,IF('Indicator Data'!V54&lt;L$194,0,10-(L$195-'Indicator Data'!V54)/(L$195-L$194)*10)),1))</f>
        <v>0.2</v>
      </c>
      <c r="M51" s="78">
        <f t="shared" si="5"/>
        <v>0.5</v>
      </c>
      <c r="N51" s="80">
        <f t="shared" si="6"/>
        <v>3.8</v>
      </c>
      <c r="O51" s="92">
        <f>IF(AND('Indicator Data'!AK54="No data",'Indicator Data'!AL54="No data"),0,SUM('Indicator Data'!AK54:AM54)/1000)</f>
        <v>0.59299999999999997</v>
      </c>
      <c r="P51" s="77">
        <f t="shared" si="7"/>
        <v>0</v>
      </c>
      <c r="Q51" s="81">
        <f>O51*1000/'Indicator Data'!BC54</f>
        <v>5.5075704481416267E-5</v>
      </c>
      <c r="R51" s="77">
        <f t="shared" si="8"/>
        <v>1.6</v>
      </c>
      <c r="S51" s="82">
        <f t="shared" si="9"/>
        <v>0.8</v>
      </c>
      <c r="T51" s="77">
        <f>IF('Indicator Data'!AB54="No data","x",ROUND(IF('Indicator Data'!AB54&gt;T$195,10,IF('Indicator Data'!AB54&lt;T$194,0,10-(T$195-'Indicator Data'!AB54)/(T$195-T$194)*10)),1))</f>
        <v>2</v>
      </c>
      <c r="U51" s="77">
        <f>IF('Indicator Data'!AA54="No data","x",ROUND(IF('Indicator Data'!AA54&gt;U$195,10,IF('Indicator Data'!AA54&lt;U$194,0,10-(U$195-'Indicator Data'!AA54)/(U$195-U$194)*10)),1))</f>
        <v>1.1000000000000001</v>
      </c>
      <c r="V51" s="77">
        <f>IF('Indicator Data'!AE54="No data","x",ROUND(IF('Indicator Data'!AE54&gt;V$195,10,IF('Indicator Data'!AE54&lt;V$194,0,10-(V$195-'Indicator Data'!AE54)/(V$195-V$194)*10)),1))</f>
        <v>0</v>
      </c>
      <c r="W51" s="78">
        <f t="shared" si="16"/>
        <v>1</v>
      </c>
      <c r="X51" s="77">
        <f>IF('Indicator Data'!W54="No data","x",ROUND(IF('Indicator Data'!W54&gt;X$195,10,IF('Indicator Data'!W54&lt;X$194,0,10-(X$195-'Indicator Data'!W54)/(X$195-X$194)*10)),1))</f>
        <v>2.4</v>
      </c>
      <c r="Y51" s="77">
        <f>IF('Indicator Data'!X54="No data","x",ROUND(IF('Indicator Data'!X54&gt;Y$195,10,IF('Indicator Data'!X54&lt;Y$194,0,10-(Y$195-'Indicator Data'!X54)/(Y$195-Y$194)*10)),1))</f>
        <v>0.9</v>
      </c>
      <c r="Z51" s="78">
        <f t="shared" si="10"/>
        <v>1.7</v>
      </c>
      <c r="AA51" s="92">
        <f>('Indicator Data'!AJ54+'Indicator Data'!AI54*0.5+'Indicator Data'!AH54*0.25)/1000</f>
        <v>470.14350000000002</v>
      </c>
      <c r="AB51" s="83">
        <f>AA51*1000/'Indicator Data'!BC54</f>
        <v>4.3665235193690942E-2</v>
      </c>
      <c r="AC51" s="78">
        <f t="shared" si="11"/>
        <v>4.4000000000000004</v>
      </c>
      <c r="AD51" s="77">
        <f>IF('Indicator Data'!AN54="No data","x",ROUND(IF('Indicator Data'!AN54&lt;$AD$194,10,IF('Indicator Data'!AN54&gt;$AD$195,0,($AD$195-'Indicator Data'!AN54)/($AD$195-$AD$194)*10)),1))</f>
        <v>5.5</v>
      </c>
      <c r="AE51" s="77">
        <f>IF('Indicator Data'!AO54="No data","x",ROUND(IF('Indicator Data'!AO54&gt;$AE$195,10,IF('Indicator Data'!AO54&lt;$AE$194,0,10-($AE$195-'Indicator Data'!AO54)/($AE$195-$AE$194)*10)),1))</f>
        <v>2.8</v>
      </c>
      <c r="AF51" s="84">
        <f>IF('Indicator Data'!AP54="No data","x",ROUND(IF('Indicator Data'!AP54&gt;$AF$195,10,IF('Indicator Data'!AP54&lt;$AF$194,0,10-($AF$195-'Indicator Data'!AP54)/($AF$195-$AF$194)*10)),1))</f>
        <v>3.4</v>
      </c>
      <c r="AG51" s="84">
        <f>IF('Indicator Data'!AQ54="No data","x",ROUND(IF('Indicator Data'!AQ54&gt;$AG$195,10,IF('Indicator Data'!AQ54&lt;$AG$194,0,10-($AG$195-'Indicator Data'!AQ54)/($AG$195-$AG$194)*10)),1))</f>
        <v>2.6</v>
      </c>
      <c r="AH51" s="77">
        <f t="shared" si="12"/>
        <v>3.2</v>
      </c>
      <c r="AI51" s="78">
        <f t="shared" si="13"/>
        <v>3.8</v>
      </c>
      <c r="AJ51" s="85">
        <f t="shared" si="14"/>
        <v>2.8</v>
      </c>
      <c r="AK51" s="86">
        <f t="shared" si="17"/>
        <v>1.9</v>
      </c>
      <c r="AL51" s="85">
        <v>5.6</v>
      </c>
      <c r="AM51" s="85">
        <v>5.4</v>
      </c>
      <c r="AN51" s="86">
        <f t="shared" si="15"/>
        <v>5.5</v>
      </c>
    </row>
    <row r="52" spans="1:40" s="4" customFormat="1" x14ac:dyDescent="0.25">
      <c r="A52" s="131" t="s">
        <v>93</v>
      </c>
      <c r="B52" s="63" t="s">
        <v>92</v>
      </c>
      <c r="C52" s="77">
        <f>ROUND(IF('Indicator Data'!Q55="No data",IF((0.1233*LN('Indicator Data'!BB55)-0.4559)&gt;C$195,0,IF((0.1233*LN('Indicator Data'!BB55)-0.4559)&lt;C$194,10,(C$195-(0.1233*LN('Indicator Data'!BB55)-0.4559))/(C$195-C$194)*10)),IF('Indicator Data'!Q55&gt;C$195,0,IF('Indicator Data'!Q55&lt;C$194,10,(C$195-'Indicator Data'!Q55)/(C$195-C$194)*10))),1)</f>
        <v>3.2</v>
      </c>
      <c r="D52" s="77">
        <f>IF('Indicator Data'!R55="No data","x",ROUND((IF(LOG('Indicator Data'!R55*1000)&gt;D$195,10,IF(LOG('Indicator Data'!R55*1000)&lt;D$194,0,10-(D$195-LOG('Indicator Data'!R55*1000))/(D$195-D$194)*10))),1))</f>
        <v>4.3</v>
      </c>
      <c r="E52" s="78">
        <f t="shared" si="2"/>
        <v>3.8</v>
      </c>
      <c r="F52" s="77">
        <f>IF('Indicator Data'!AF55="No data","x",ROUND(IF('Indicator Data'!AF55&gt;F$195,10,IF('Indicator Data'!AF55&lt;F$194,0,10-(F$195-'Indicator Data'!AF55)/(F$195-F$194)*10)),1))</f>
        <v>5.2</v>
      </c>
      <c r="G52" s="77">
        <f>IF('Indicator Data'!AG55="No data","x",ROUND(IF('Indicator Data'!AG55&gt;G$195,10,IF('Indicator Data'!AG55&lt;G$194,0,10-(G$195-'Indicator Data'!AG55)/(G$195-G$194)*10)),1))</f>
        <v>5</v>
      </c>
      <c r="H52" s="78">
        <f t="shared" si="3"/>
        <v>5.0999999999999996</v>
      </c>
      <c r="I52" s="79">
        <f>SUM(IF('Indicator Data'!S55=0,0,'Indicator Data'!S55/1000000),SUM('Indicator Data'!T55:U55))</f>
        <v>400.25650000000002</v>
      </c>
      <c r="J52" s="79">
        <f>I52/'Indicator Data'!BC55*1000000</f>
        <v>24.075784587152562</v>
      </c>
      <c r="K52" s="77">
        <f t="shared" si="4"/>
        <v>0.5</v>
      </c>
      <c r="L52" s="77">
        <f>IF('Indicator Data'!V55="No data","x",ROUND(IF('Indicator Data'!V55&gt;L$195,10,IF('Indicator Data'!V55&lt;L$194,0,10-(L$195-'Indicator Data'!V55)/(L$195-L$194)*10)),1))</f>
        <v>0.2</v>
      </c>
      <c r="M52" s="78">
        <f t="shared" si="5"/>
        <v>0.4</v>
      </c>
      <c r="N52" s="80">
        <f t="shared" si="6"/>
        <v>3.3</v>
      </c>
      <c r="O52" s="92">
        <f>IF(AND('Indicator Data'!AK55="No data",'Indicator Data'!AL55="No data"),0,SUM('Indicator Data'!AK55:AM55)/1000)</f>
        <v>92.415999999999997</v>
      </c>
      <c r="P52" s="77">
        <f t="shared" si="7"/>
        <v>6.6</v>
      </c>
      <c r="Q52" s="81">
        <f>O52*1000/'Indicator Data'!BC55</f>
        <v>5.5589046234259566E-3</v>
      </c>
      <c r="R52" s="77">
        <f t="shared" si="8"/>
        <v>4.9000000000000004</v>
      </c>
      <c r="S52" s="82">
        <f t="shared" si="9"/>
        <v>5.8</v>
      </c>
      <c r="T52" s="77">
        <f>IF('Indicator Data'!AB55="No data","x",ROUND(IF('Indicator Data'!AB55&gt;T$195,10,IF('Indicator Data'!AB55&lt;T$194,0,10-(T$195-'Indicator Data'!AB55)/(T$195-T$194)*10)),1))</f>
        <v>0.6</v>
      </c>
      <c r="U52" s="77">
        <f>IF('Indicator Data'!AA55="No data","x",ROUND(IF('Indicator Data'!AA55&gt;U$195,10,IF('Indicator Data'!AA55&lt;U$194,0,10-(U$195-'Indicator Data'!AA55)/(U$195-U$194)*10)),1))</f>
        <v>0.9</v>
      </c>
      <c r="V52" s="77">
        <f>IF('Indicator Data'!AE55="No data","x",ROUND(IF('Indicator Data'!AE55&gt;V$195,10,IF('Indicator Data'!AE55&lt;V$194,0,10-(V$195-'Indicator Data'!AE55)/(V$195-V$194)*10)),1))</f>
        <v>0</v>
      </c>
      <c r="W52" s="78">
        <f t="shared" si="16"/>
        <v>0.5</v>
      </c>
      <c r="X52" s="77">
        <f>IF('Indicator Data'!W55="No data","x",ROUND(IF('Indicator Data'!W55&gt;X$195,10,IF('Indicator Data'!W55&lt;X$194,0,10-(X$195-'Indicator Data'!W55)/(X$195-X$194)*10)),1))</f>
        <v>1.6</v>
      </c>
      <c r="Y52" s="77">
        <f>IF('Indicator Data'!X55="No data","x",ROUND(IF('Indicator Data'!X55&gt;Y$195,10,IF('Indicator Data'!X55&lt;Y$194,0,10-(Y$195-'Indicator Data'!X55)/(Y$195-Y$194)*10)),1))</f>
        <v>1.4</v>
      </c>
      <c r="Z52" s="78">
        <f t="shared" si="10"/>
        <v>1.5</v>
      </c>
      <c r="AA52" s="92">
        <f>('Indicator Data'!AJ55+'Indicator Data'!AI55*0.5+'Indicator Data'!AH55*0.25)/1000</f>
        <v>105.8665</v>
      </c>
      <c r="AB52" s="83">
        <f>AA52*1000/'Indicator Data'!BC55</f>
        <v>6.3679641654683606E-3</v>
      </c>
      <c r="AC52" s="78">
        <f t="shared" si="11"/>
        <v>0.6</v>
      </c>
      <c r="AD52" s="77">
        <f>IF('Indicator Data'!AN55="No data","x",ROUND(IF('Indicator Data'!AN55&lt;$AD$194,10,IF('Indicator Data'!AN55&gt;$AD$195,0,($AD$195-'Indicator Data'!AN55)/($AD$195-$AD$194)*10)),1))</f>
        <v>5.6</v>
      </c>
      <c r="AE52" s="77">
        <f>IF('Indicator Data'!AO55="No data","x",ROUND(IF('Indicator Data'!AO55&gt;$AE$195,10,IF('Indicator Data'!AO55&lt;$AE$194,0,10-($AE$195-'Indicator Data'!AO55)/($AE$195-$AE$194)*10)),1))</f>
        <v>2.4</v>
      </c>
      <c r="AF52" s="84">
        <f>IF('Indicator Data'!AP55="No data","x",ROUND(IF('Indicator Data'!AP55&gt;$AF$195,10,IF('Indicator Data'!AP55&lt;$AF$194,0,10-($AF$195-'Indicator Data'!AP55)/($AF$195-$AF$194)*10)),1))</f>
        <v>2.7</v>
      </c>
      <c r="AG52" s="84">
        <f>IF('Indicator Data'!AQ55="No data","x",ROUND(IF('Indicator Data'!AQ55&gt;$AG$195,10,IF('Indicator Data'!AQ55&lt;$AG$194,0,10-($AG$195-'Indicator Data'!AQ55)/($AG$195-$AG$194)*10)),1))</f>
        <v>2.9</v>
      </c>
      <c r="AH52" s="77">
        <f t="shared" si="12"/>
        <v>2.7</v>
      </c>
      <c r="AI52" s="78">
        <f t="shared" si="13"/>
        <v>3.6</v>
      </c>
      <c r="AJ52" s="85">
        <f t="shared" si="14"/>
        <v>1.6</v>
      </c>
      <c r="AK52" s="86">
        <f t="shared" si="17"/>
        <v>4</v>
      </c>
      <c r="AL52" s="85">
        <v>5.3</v>
      </c>
      <c r="AM52" s="85">
        <v>4.9000000000000004</v>
      </c>
      <c r="AN52" s="86">
        <f t="shared" si="15"/>
        <v>5.0999999999999996</v>
      </c>
    </row>
    <row r="53" spans="1:40" s="4" customFormat="1" x14ac:dyDescent="0.25">
      <c r="A53" s="131" t="s">
        <v>95</v>
      </c>
      <c r="B53" s="63" t="s">
        <v>94</v>
      </c>
      <c r="C53" s="77">
        <f>ROUND(IF('Indicator Data'!Q56="No data",IF((0.1233*LN('Indicator Data'!BB56)-0.4559)&gt;C$195,0,IF((0.1233*LN('Indicator Data'!BB56)-0.4559)&lt;C$194,10,(C$195-(0.1233*LN('Indicator Data'!BB56)-0.4559))/(C$195-C$194)*10)),IF('Indicator Data'!Q56&gt;C$195,0,IF('Indicator Data'!Q56&lt;C$194,10,(C$195-'Indicator Data'!Q56)/(C$195-C$194)*10))),1)</f>
        <v>4</v>
      </c>
      <c r="D53" s="77">
        <f>IF('Indicator Data'!R56="No data","x",ROUND((IF(LOG('Indicator Data'!R56*1000)&gt;D$195,10,IF(LOG('Indicator Data'!R56*1000)&lt;D$194,0,10-(D$195-LOG('Indicator Data'!R56*1000))/(D$195-D$194)*10))),1))</f>
        <v>4.4000000000000004</v>
      </c>
      <c r="E53" s="78">
        <f t="shared" si="2"/>
        <v>4.2</v>
      </c>
      <c r="F53" s="77">
        <f>IF('Indicator Data'!AF56="No data","x",ROUND(IF('Indicator Data'!AF56&gt;F$195,10,IF('Indicator Data'!AF56&lt;F$194,0,10-(F$195-'Indicator Data'!AF56)/(F$195-F$194)*10)),1))</f>
        <v>7.5</v>
      </c>
      <c r="G53" s="77">
        <f>IF('Indicator Data'!AG56="No data","x",ROUND(IF('Indicator Data'!AG56&gt;G$195,10,IF('Indicator Data'!AG56&lt;G$194,0,10-(G$195-'Indicator Data'!AG56)/(G$195-G$194)*10)),1))</f>
        <v>1.4</v>
      </c>
      <c r="H53" s="78">
        <f t="shared" si="3"/>
        <v>4.5</v>
      </c>
      <c r="I53" s="79">
        <f>SUM(IF('Indicator Data'!S56=0,0,'Indicator Data'!S56/1000000),SUM('Indicator Data'!T56:U56))</f>
        <v>450.67988500000001</v>
      </c>
      <c r="J53" s="79">
        <f>I53/'Indicator Data'!BC56*1000000</f>
        <v>4.6198392954027767</v>
      </c>
      <c r="K53" s="77">
        <f t="shared" si="4"/>
        <v>0.1</v>
      </c>
      <c r="L53" s="77">
        <f>IF('Indicator Data'!V56="No data","x",ROUND(IF('Indicator Data'!V56&gt;L$195,10,IF('Indicator Data'!V56&lt;L$194,0,10-(L$195-'Indicator Data'!V56)/(L$195-L$194)*10)),1))</f>
        <v>0.4</v>
      </c>
      <c r="M53" s="78">
        <f t="shared" si="5"/>
        <v>0.3</v>
      </c>
      <c r="N53" s="80">
        <f t="shared" si="6"/>
        <v>3.3</v>
      </c>
      <c r="O53" s="92">
        <f>IF(AND('Indicator Data'!AK56="No data",'Indicator Data'!AL56="No data"),0,SUM('Indicator Data'!AK56:AM56)/1000)</f>
        <v>318.07299999999998</v>
      </c>
      <c r="P53" s="77">
        <f t="shared" si="7"/>
        <v>8.3000000000000007</v>
      </c>
      <c r="Q53" s="81">
        <f>O53*1000/'Indicator Data'!BC56</f>
        <v>3.2605097167952091E-3</v>
      </c>
      <c r="R53" s="77">
        <f t="shared" si="8"/>
        <v>4.3</v>
      </c>
      <c r="S53" s="82">
        <f t="shared" si="9"/>
        <v>6.3</v>
      </c>
      <c r="T53" s="77">
        <f>IF('Indicator Data'!AB56="No data","x",ROUND(IF('Indicator Data'!AB56&gt;T$195,10,IF('Indicator Data'!AB56&lt;T$194,0,10-(T$195-'Indicator Data'!AB56)/(T$195-T$194)*10)),1))</f>
        <v>0.2</v>
      </c>
      <c r="U53" s="77">
        <f>IF('Indicator Data'!AA56="No data","x",ROUND(IF('Indicator Data'!AA56&gt;U$195,10,IF('Indicator Data'!AA56&lt;U$194,0,10-(U$195-'Indicator Data'!AA56)/(U$195-U$194)*10)),1))</f>
        <v>0.3</v>
      </c>
      <c r="V53" s="77" t="str">
        <f>IF('Indicator Data'!AE56="No data","x",ROUND(IF('Indicator Data'!AE56&gt;V$195,10,IF('Indicator Data'!AE56&lt;V$194,0,10-(V$195-'Indicator Data'!AE56)/(V$195-V$194)*10)),1))</f>
        <v>x</v>
      </c>
      <c r="W53" s="78">
        <f t="shared" si="16"/>
        <v>0.3</v>
      </c>
      <c r="X53" s="77">
        <f>IF('Indicator Data'!W56="No data","x",ROUND(IF('Indicator Data'!W56&gt;X$195,10,IF('Indicator Data'!W56&lt;X$194,0,10-(X$195-'Indicator Data'!W56)/(X$195-X$194)*10)),1))</f>
        <v>1.8</v>
      </c>
      <c r="Y53" s="77">
        <f>IF('Indicator Data'!X56="No data","x",ROUND(IF('Indicator Data'!X56&gt;Y$195,10,IF('Indicator Data'!X56&lt;Y$194,0,10-(Y$195-'Indicator Data'!X56)/(Y$195-Y$194)*10)),1))</f>
        <v>1.6</v>
      </c>
      <c r="Z53" s="78">
        <f t="shared" si="10"/>
        <v>1.7</v>
      </c>
      <c r="AA53" s="92">
        <f>('Indicator Data'!AJ56+'Indicator Data'!AI56*0.5+'Indicator Data'!AH56*0.25)/1000</f>
        <v>8.1430000000000007</v>
      </c>
      <c r="AB53" s="83">
        <f>AA53*1000/'Indicator Data'!BC56</f>
        <v>8.3472443822214999E-5</v>
      </c>
      <c r="AC53" s="78">
        <f t="shared" si="11"/>
        <v>0</v>
      </c>
      <c r="AD53" s="77">
        <f>IF('Indicator Data'!AN56="No data","x",ROUND(IF('Indicator Data'!AN56&lt;$AD$194,10,IF('Indicator Data'!AN56&gt;$AD$195,0,($AD$195-'Indicator Data'!AN56)/($AD$195-$AD$194)*10)),1))</f>
        <v>0</v>
      </c>
      <c r="AE53" s="77">
        <f>IF('Indicator Data'!AO56="No data","x",ROUND(IF('Indicator Data'!AO56&gt;$AE$195,10,IF('Indicator Data'!AO56&lt;$AE$194,0,10-($AE$195-'Indicator Data'!AO56)/($AE$195-$AE$194)*10)),1))</f>
        <v>0</v>
      </c>
      <c r="AF53" s="84">
        <f>IF('Indicator Data'!AP56="No data","x",ROUND(IF('Indicator Data'!AP56&gt;$AF$195,10,IF('Indicator Data'!AP56&lt;$AF$194,0,10-($AF$195-'Indicator Data'!AP56)/($AF$195-$AF$194)*10)),1))</f>
        <v>7.2</v>
      </c>
      <c r="AG53" s="84">
        <f>IF('Indicator Data'!AQ56="No data","x",ROUND(IF('Indicator Data'!AQ56&gt;$AG$195,10,IF('Indicator Data'!AQ56&lt;$AG$194,0,10-($AG$195-'Indicator Data'!AQ56)/($AG$195-$AG$194)*10)),1))</f>
        <v>4.9000000000000004</v>
      </c>
      <c r="AH53" s="77">
        <f t="shared" si="12"/>
        <v>6.7</v>
      </c>
      <c r="AI53" s="78">
        <f t="shared" si="13"/>
        <v>2.2000000000000002</v>
      </c>
      <c r="AJ53" s="85">
        <f t="shared" si="14"/>
        <v>1.1000000000000001</v>
      </c>
      <c r="AK53" s="86">
        <f t="shared" si="17"/>
        <v>4.2</v>
      </c>
      <c r="AL53" s="85">
        <v>8.1</v>
      </c>
      <c r="AM53" s="85">
        <v>6.4</v>
      </c>
      <c r="AN53" s="86">
        <f t="shared" si="15"/>
        <v>7.3</v>
      </c>
    </row>
    <row r="54" spans="1:40" s="4" customFormat="1" x14ac:dyDescent="0.25">
      <c r="A54" s="131" t="s">
        <v>97</v>
      </c>
      <c r="B54" s="63" t="s">
        <v>96</v>
      </c>
      <c r="C54" s="77">
        <f>ROUND(IF('Indicator Data'!Q57="No data",IF((0.1233*LN('Indicator Data'!BB57)-0.4559)&gt;C$195,0,IF((0.1233*LN('Indicator Data'!BB57)-0.4559)&lt;C$194,10,(C$195-(0.1233*LN('Indicator Data'!BB57)-0.4559))/(C$195-C$194)*10)),IF('Indicator Data'!Q57&gt;C$195,0,IF('Indicator Data'!Q57&lt;C$194,10,(C$195-'Indicator Data'!Q57)/(C$195-C$194)*10))),1)</f>
        <v>4.2</v>
      </c>
      <c r="D54" s="77" t="str">
        <f>IF('Indicator Data'!R57="No data","x",ROUND((IF(LOG('Indicator Data'!R57*1000)&gt;D$195,10,IF(LOG('Indicator Data'!R57*1000)&lt;D$194,0,10-(D$195-LOG('Indicator Data'!R57*1000))/(D$195-D$194)*10))),1))</f>
        <v>x</v>
      </c>
      <c r="E54" s="78">
        <f t="shared" si="2"/>
        <v>4.2</v>
      </c>
      <c r="F54" s="77">
        <f>IF('Indicator Data'!AF57="No data","x",ROUND(IF('Indicator Data'!AF57&gt;F$195,10,IF('Indicator Data'!AF57&lt;F$194,0,10-(F$195-'Indicator Data'!AF57)/(F$195-F$194)*10)),1))</f>
        <v>5.0999999999999996</v>
      </c>
      <c r="G54" s="77">
        <f>IF('Indicator Data'!AG57="No data","x",ROUND(IF('Indicator Data'!AG57&gt;G$195,10,IF('Indicator Data'!AG57&lt;G$194,0,10-(G$195-'Indicator Data'!AG57)/(G$195-G$194)*10)),1))</f>
        <v>3.8</v>
      </c>
      <c r="H54" s="78">
        <f t="shared" si="3"/>
        <v>4.5</v>
      </c>
      <c r="I54" s="79">
        <f>SUM(IF('Indicator Data'!S57=0,0,'Indicator Data'!S57/1000000),SUM('Indicator Data'!T57:U57))</f>
        <v>200.102405</v>
      </c>
      <c r="J54" s="79">
        <f>I54/'Indicator Data'!BC57*1000000</f>
        <v>31.374571505489385</v>
      </c>
      <c r="K54" s="77">
        <f t="shared" si="4"/>
        <v>0.6</v>
      </c>
      <c r="L54" s="77">
        <f>IF('Indicator Data'!V57="No data","x",ROUND(IF('Indicator Data'!V57&gt;L$195,10,IF('Indicator Data'!V57&lt;L$194,0,10-(L$195-'Indicator Data'!V57)/(L$195-L$194)*10)),1))</f>
        <v>0.3</v>
      </c>
      <c r="M54" s="78">
        <f t="shared" si="5"/>
        <v>0.5</v>
      </c>
      <c r="N54" s="80">
        <f t="shared" si="6"/>
        <v>3.4</v>
      </c>
      <c r="O54" s="92">
        <f>IF(AND('Indicator Data'!AK57="No data",'Indicator Data'!AL57="No data"),0,SUM('Indicator Data'!AK57:AM57)/1000)</f>
        <v>4.3999999999999997E-2</v>
      </c>
      <c r="P54" s="77">
        <f t="shared" si="7"/>
        <v>0</v>
      </c>
      <c r="Q54" s="81">
        <f>O54*1000/'Indicator Data'!BC57</f>
        <v>6.8988733355880108E-6</v>
      </c>
      <c r="R54" s="77">
        <f t="shared" si="8"/>
        <v>0</v>
      </c>
      <c r="S54" s="82">
        <f t="shared" si="9"/>
        <v>0</v>
      </c>
      <c r="T54" s="77">
        <f>IF('Indicator Data'!AB57="No data","x",ROUND(IF('Indicator Data'!AB57&gt;T$195,10,IF('Indicator Data'!AB57&lt;T$194,0,10-(T$195-'Indicator Data'!AB57)/(T$195-T$194)*10)),1))</f>
        <v>1.2</v>
      </c>
      <c r="U54" s="77">
        <f>IF('Indicator Data'!AA57="No data","x",ROUND(IF('Indicator Data'!AA57&gt;U$195,10,IF('Indicator Data'!AA57&lt;U$194,0,10-(U$195-'Indicator Data'!AA57)/(U$195-U$194)*10)),1))</f>
        <v>1.1000000000000001</v>
      </c>
      <c r="V54" s="77">
        <f>IF('Indicator Data'!AE57="No data","x",ROUND(IF('Indicator Data'!AE57&gt;V$195,10,IF('Indicator Data'!AE57&lt;V$194,0,10-(V$195-'Indicator Data'!AE57)/(V$195-V$194)*10)),1))</f>
        <v>0</v>
      </c>
      <c r="W54" s="78">
        <f t="shared" si="16"/>
        <v>0.8</v>
      </c>
      <c r="X54" s="77">
        <f>IF('Indicator Data'!W57="No data","x",ROUND(IF('Indicator Data'!W57&gt;X$195,10,IF('Indicator Data'!W57&lt;X$194,0,10-(X$195-'Indicator Data'!W57)/(X$195-X$194)*10)),1))</f>
        <v>1.2</v>
      </c>
      <c r="Y54" s="77">
        <f>IF('Indicator Data'!X57="No data","x",ROUND(IF('Indicator Data'!X57&gt;Y$195,10,IF('Indicator Data'!X57&lt;Y$194,0,10-(Y$195-'Indicator Data'!X57)/(Y$195-Y$194)*10)),1))</f>
        <v>1.5</v>
      </c>
      <c r="Z54" s="78">
        <f t="shared" si="10"/>
        <v>1.4</v>
      </c>
      <c r="AA54" s="92">
        <f>('Indicator Data'!AJ57+'Indicator Data'!AI57*0.5+'Indicator Data'!AH57*0.25)/1000</f>
        <v>0.29199999999999998</v>
      </c>
      <c r="AB54" s="83">
        <f>AA54*1000/'Indicator Data'!BC57</f>
        <v>4.578343213617498E-5</v>
      </c>
      <c r="AC54" s="78">
        <f t="shared" si="11"/>
        <v>0</v>
      </c>
      <c r="AD54" s="77">
        <f>IF('Indicator Data'!AN57="No data","x",ROUND(IF('Indicator Data'!AN57&lt;$AD$194,10,IF('Indicator Data'!AN57&gt;$AD$195,0,($AD$195-'Indicator Data'!AN57)/($AD$195-$AD$194)*10)),1))</f>
        <v>4.8</v>
      </c>
      <c r="AE54" s="77">
        <f>IF('Indicator Data'!AO57="No data","x",ROUND(IF('Indicator Data'!AO57&gt;$AE$195,10,IF('Indicator Data'!AO57&lt;$AE$194,0,10-($AE$195-'Indicator Data'!AO57)/($AE$195-$AE$194)*10)),1))</f>
        <v>2.4</v>
      </c>
      <c r="AF54" s="84">
        <f>IF('Indicator Data'!AP57="No data","x",ROUND(IF('Indicator Data'!AP57&gt;$AF$195,10,IF('Indicator Data'!AP57&lt;$AF$194,0,10-($AF$195-'Indicator Data'!AP57)/($AF$195-$AF$194)*10)),1))</f>
        <v>3.6</v>
      </c>
      <c r="AG54" s="84">
        <f>IF('Indicator Data'!AQ57="No data","x",ROUND(IF('Indicator Data'!AQ57&gt;$AG$195,10,IF('Indicator Data'!AQ57&lt;$AG$194,0,10-($AG$195-'Indicator Data'!AQ57)/($AG$195-$AG$194)*10)),1))</f>
        <v>1.5</v>
      </c>
      <c r="AH54" s="77">
        <f t="shared" si="12"/>
        <v>3.2</v>
      </c>
      <c r="AI54" s="78">
        <f t="shared" si="13"/>
        <v>3.5</v>
      </c>
      <c r="AJ54" s="85">
        <f t="shared" si="14"/>
        <v>1.5</v>
      </c>
      <c r="AK54" s="86">
        <f t="shared" si="17"/>
        <v>0.8</v>
      </c>
      <c r="AL54" s="85">
        <v>7.5</v>
      </c>
      <c r="AM54" s="85">
        <v>3.7</v>
      </c>
      <c r="AN54" s="86">
        <f t="shared" si="15"/>
        <v>5.6</v>
      </c>
    </row>
    <row r="55" spans="1:40" s="4" customFormat="1" x14ac:dyDescent="0.25">
      <c r="A55" s="131" t="s">
        <v>99</v>
      </c>
      <c r="B55" s="63" t="s">
        <v>98</v>
      </c>
      <c r="C55" s="77">
        <f>ROUND(IF('Indicator Data'!Q58="No data",IF((0.1233*LN('Indicator Data'!BB58)-0.4559)&gt;C$195,0,IF((0.1233*LN('Indicator Data'!BB58)-0.4559)&lt;C$194,10,(C$195-(0.1233*LN('Indicator Data'!BB58)-0.4559))/(C$195-C$194)*10)),IF('Indicator Data'!Q58&gt;C$195,0,IF('Indicator Data'!Q58&lt;C$194,10,(C$195-'Indicator Data'!Q58)/(C$195-C$194)*10))),1)</f>
        <v>5.5</v>
      </c>
      <c r="D55" s="77" t="str">
        <f>IF('Indicator Data'!R58="No data","x",ROUND((IF(LOG('Indicator Data'!R58*1000)&gt;D$195,10,IF(LOG('Indicator Data'!R58*1000)&lt;D$194,0,10-(D$195-LOG('Indicator Data'!R58*1000))/(D$195-D$194)*10))),1))</f>
        <v>x</v>
      </c>
      <c r="E55" s="78">
        <f t="shared" si="2"/>
        <v>5.5</v>
      </c>
      <c r="F55" s="77" t="str">
        <f>IF('Indicator Data'!AF58="No data","x",ROUND(IF('Indicator Data'!AF58&gt;F$195,10,IF('Indicator Data'!AF58&lt;F$194,0,10-(F$195-'Indicator Data'!AF58)/(F$195-F$194)*10)),1))</f>
        <v>x</v>
      </c>
      <c r="G55" s="77" t="str">
        <f>IF('Indicator Data'!AG58="No data","x",ROUND(IF('Indicator Data'!AG58&gt;G$195,10,IF('Indicator Data'!AG58&lt;G$194,0,10-(G$195-'Indicator Data'!AG58)/(G$195-G$194)*10)),1))</f>
        <v>x</v>
      </c>
      <c r="H55" s="78" t="str">
        <f t="shared" si="3"/>
        <v>x</v>
      </c>
      <c r="I55" s="79">
        <f>SUM(IF('Indicator Data'!S58=0,0,'Indicator Data'!S58/1000000),SUM('Indicator Data'!T58:U58))</f>
        <v>11.649999999999999</v>
      </c>
      <c r="J55" s="79">
        <f>I55/'Indicator Data'!BC58*1000000</f>
        <v>9.1899511631007282</v>
      </c>
      <c r="K55" s="77">
        <f t="shared" si="4"/>
        <v>0.2</v>
      </c>
      <c r="L55" s="77">
        <f>IF('Indicator Data'!V58="No data","x",ROUND(IF('Indicator Data'!V58&gt;L$195,10,IF('Indicator Data'!V58&lt;L$194,0,10-(L$195-'Indicator Data'!V58)/(L$195-L$194)*10)),1))</f>
        <v>0.1</v>
      </c>
      <c r="M55" s="78">
        <f t="shared" si="5"/>
        <v>0.2</v>
      </c>
      <c r="N55" s="80">
        <f t="shared" si="6"/>
        <v>3.7</v>
      </c>
      <c r="O55" s="92">
        <f>IF(AND('Indicator Data'!AK58="No data",'Indicator Data'!AL58="No data"),0,SUM('Indicator Data'!AK58:AM58)/1000)</f>
        <v>0</v>
      </c>
      <c r="P55" s="77">
        <f t="shared" si="7"/>
        <v>0</v>
      </c>
      <c r="Q55" s="81">
        <f>O55*1000/'Indicator Data'!BC58</f>
        <v>0</v>
      </c>
      <c r="R55" s="77">
        <f t="shared" si="8"/>
        <v>0</v>
      </c>
      <c r="S55" s="82">
        <f t="shared" si="9"/>
        <v>0</v>
      </c>
      <c r="T55" s="77">
        <f>IF('Indicator Data'!AB58="No data","x",ROUND(IF('Indicator Data'!AB58&gt;T$195,10,IF('Indicator Data'!AB58&lt;T$194,0,10-(T$195-'Indicator Data'!AB58)/(T$195-T$194)*10)),1))</f>
        <v>10</v>
      </c>
      <c r="U55" s="77">
        <f>IF('Indicator Data'!AA58="No data","x",ROUND(IF('Indicator Data'!AA58&gt;U$195,10,IF('Indicator Data'!AA58&lt;U$194,0,10-(U$195-'Indicator Data'!AA58)/(U$195-U$194)*10)),1))</f>
        <v>3.3</v>
      </c>
      <c r="V55" s="77">
        <f>IF('Indicator Data'!AE58="No data","x",ROUND(IF('Indicator Data'!AE58&gt;V$195,10,IF('Indicator Data'!AE58&lt;V$194,0,10-(V$195-'Indicator Data'!AE58)/(V$195-V$194)*10)),1))</f>
        <v>5.8</v>
      </c>
      <c r="W55" s="78">
        <f t="shared" si="16"/>
        <v>6.4</v>
      </c>
      <c r="X55" s="77">
        <f>IF('Indicator Data'!W58="No data","x",ROUND(IF('Indicator Data'!W58&gt;X$195,10,IF('Indicator Data'!W58&lt;X$194,0,10-(X$195-'Indicator Data'!W58)/(X$195-X$194)*10)),1))</f>
        <v>7</v>
      </c>
      <c r="Y55" s="77">
        <f>IF('Indicator Data'!X58="No data","x",ROUND(IF('Indicator Data'!X58&gt;Y$195,10,IF('Indicator Data'!X58&lt;Y$194,0,10-(Y$195-'Indicator Data'!X58)/(Y$195-Y$194)*10)),1))</f>
        <v>1.2</v>
      </c>
      <c r="Z55" s="78">
        <f t="shared" si="10"/>
        <v>4.0999999999999996</v>
      </c>
      <c r="AA55" s="92">
        <f>('Indicator Data'!AJ58+'Indicator Data'!AI58*0.5+'Indicator Data'!AH58*0.25)/1000</f>
        <v>0</v>
      </c>
      <c r="AB55" s="83">
        <f>AA55*1000/'Indicator Data'!BC58</f>
        <v>0</v>
      </c>
      <c r="AC55" s="78">
        <f t="shared" si="11"/>
        <v>0</v>
      </c>
      <c r="AD55" s="77">
        <f>IF('Indicator Data'!AN58="No data","x",ROUND(IF('Indicator Data'!AN58&lt;$AD$194,10,IF('Indicator Data'!AN58&gt;$AD$195,0,($AD$195-'Indicator Data'!AN58)/($AD$195-$AD$194)*10)),1))</f>
        <v>3.2</v>
      </c>
      <c r="AE55" s="77">
        <f>IF('Indicator Data'!AO58="No data","x",ROUND(IF('Indicator Data'!AO58&gt;$AE$195,10,IF('Indicator Data'!AO58&lt;$AE$194,0,10-($AE$195-'Indicator Data'!AO58)/($AE$195-$AE$194)*10)),1))</f>
        <v>0.7</v>
      </c>
      <c r="AF55" s="84" t="str">
        <f>IF('Indicator Data'!AP58="No data","x",ROUND(IF('Indicator Data'!AP58&gt;$AF$195,10,IF('Indicator Data'!AP58&lt;$AF$194,0,10-($AF$195-'Indicator Data'!AP58)/($AF$195-$AF$194)*10)),1))</f>
        <v>x</v>
      </c>
      <c r="AG55" s="84" t="str">
        <f>IF('Indicator Data'!AQ58="No data","x",ROUND(IF('Indicator Data'!AQ58&gt;$AG$195,10,IF('Indicator Data'!AQ58&lt;$AG$194,0,10-($AG$195-'Indicator Data'!AQ58)/($AG$195-$AG$194)*10)),1))</f>
        <v>x</v>
      </c>
      <c r="AH55" s="77" t="str">
        <f t="shared" si="12"/>
        <v>x</v>
      </c>
      <c r="AI55" s="78">
        <f t="shared" si="13"/>
        <v>2</v>
      </c>
      <c r="AJ55" s="85">
        <f t="shared" si="14"/>
        <v>3.5</v>
      </c>
      <c r="AK55" s="86">
        <f t="shared" si="17"/>
        <v>1.9</v>
      </c>
      <c r="AL55" s="85">
        <v>4.2</v>
      </c>
      <c r="AM55" s="85">
        <v>5.2</v>
      </c>
      <c r="AN55" s="86">
        <f t="shared" si="15"/>
        <v>4.7</v>
      </c>
    </row>
    <row r="56" spans="1:40" s="4" customFormat="1" x14ac:dyDescent="0.25">
      <c r="A56" s="131" t="s">
        <v>101</v>
      </c>
      <c r="B56" s="63" t="s">
        <v>100</v>
      </c>
      <c r="C56" s="77">
        <f>ROUND(IF('Indicator Data'!Q59="No data",IF((0.1233*LN('Indicator Data'!BB59)-0.4559)&gt;C$195,0,IF((0.1233*LN('Indicator Data'!BB59)-0.4559)&lt;C$194,10,(C$195-(0.1233*LN('Indicator Data'!BB59)-0.4559))/(C$195-C$194)*10)),IF('Indicator Data'!Q59&gt;C$195,0,IF('Indicator Data'!Q59&lt;C$194,10,(C$195-'Indicator Data'!Q59)/(C$195-C$194)*10))),1)</f>
        <v>8.1999999999999993</v>
      </c>
      <c r="D56" s="77" t="str">
        <f>IF('Indicator Data'!R59="No data","x",ROUND((IF(LOG('Indicator Data'!R59*1000)&gt;D$195,10,IF(LOG('Indicator Data'!R59*1000)&lt;D$194,0,10-(D$195-LOG('Indicator Data'!R59*1000))/(D$195-D$194)*10))),1))</f>
        <v>x</v>
      </c>
      <c r="E56" s="78">
        <f t="shared" si="2"/>
        <v>8.1999999999999993</v>
      </c>
      <c r="F56" s="77" t="str">
        <f>IF('Indicator Data'!AF59="No data","x",ROUND(IF('Indicator Data'!AF59&gt;F$195,10,IF('Indicator Data'!AF59&lt;F$194,0,10-(F$195-'Indicator Data'!AF59)/(F$195-F$194)*10)),1))</f>
        <v>x</v>
      </c>
      <c r="G56" s="77" t="str">
        <f>IF('Indicator Data'!AG59="No data","x",ROUND(IF('Indicator Data'!AG59&gt;G$195,10,IF('Indicator Data'!AG59&lt;G$194,0,10-(G$195-'Indicator Data'!AG59)/(G$195-G$194)*10)),1))</f>
        <v>x</v>
      </c>
      <c r="H56" s="78" t="str">
        <f t="shared" si="3"/>
        <v>x</v>
      </c>
      <c r="I56" s="79">
        <f>SUM(IF('Indicator Data'!S59=0,0,'Indicator Data'!S59/1000000),SUM('Indicator Data'!T59:U59))</f>
        <v>42.526454999999999</v>
      </c>
      <c r="J56" s="79">
        <f>I56/'Indicator Data'!BC59*1000000</f>
        <v>8.3214795035421592</v>
      </c>
      <c r="K56" s="77">
        <f t="shared" si="4"/>
        <v>0.2</v>
      </c>
      <c r="L56" s="77" t="str">
        <f>IF('Indicator Data'!V59="No data","x",ROUND(IF('Indicator Data'!V59&gt;L$195,10,IF('Indicator Data'!V59&lt;L$194,0,10-(L$195-'Indicator Data'!V59)/(L$195-L$194)*10)),1))</f>
        <v>x</v>
      </c>
      <c r="M56" s="78">
        <f t="shared" si="5"/>
        <v>0.2</v>
      </c>
      <c r="N56" s="80">
        <f t="shared" si="6"/>
        <v>5.5</v>
      </c>
      <c r="O56" s="92">
        <f>IF(AND('Indicator Data'!AK59="No data",'Indicator Data'!AL59="No data"),0,SUM('Indicator Data'!AK59:AM59)/1000)</f>
        <v>2.86</v>
      </c>
      <c r="P56" s="77">
        <f t="shared" si="7"/>
        <v>1.5</v>
      </c>
      <c r="Q56" s="81">
        <f>O56*1000/'Indicator Data'!BC59</f>
        <v>5.5963826235059025E-4</v>
      </c>
      <c r="R56" s="77">
        <f t="shared" si="8"/>
        <v>2.8</v>
      </c>
      <c r="S56" s="82">
        <f t="shared" si="9"/>
        <v>2.2000000000000002</v>
      </c>
      <c r="T56" s="77">
        <f>IF('Indicator Data'!AB59="No data","x",ROUND(IF('Indicator Data'!AB59&gt;T$195,10,IF('Indicator Data'!AB59&lt;T$194,0,10-(T$195-'Indicator Data'!AB59)/(T$195-T$194)*10)),1))</f>
        <v>1.2</v>
      </c>
      <c r="U56" s="77">
        <f>IF('Indicator Data'!AA59="No data","x",ROUND(IF('Indicator Data'!AA59&gt;U$195,10,IF('Indicator Data'!AA59&lt;U$194,0,10-(U$195-'Indicator Data'!AA59)/(U$195-U$194)*10)),1))</f>
        <v>1.3</v>
      </c>
      <c r="V56" s="77">
        <f>IF('Indicator Data'!AE59="No data","x",ROUND(IF('Indicator Data'!AE59&gt;V$195,10,IF('Indicator Data'!AE59&lt;V$194,0,10-(V$195-'Indicator Data'!AE59)/(V$195-V$194)*10)),1))</f>
        <v>0.3</v>
      </c>
      <c r="W56" s="78">
        <f t="shared" si="16"/>
        <v>0.9</v>
      </c>
      <c r="X56" s="77">
        <f>IF('Indicator Data'!W59="No data","x",ROUND(IF('Indicator Data'!W59&gt;X$195,10,IF('Indicator Data'!W59&lt;X$194,0,10-(X$195-'Indicator Data'!W59)/(X$195-X$194)*10)),1))</f>
        <v>3.4</v>
      </c>
      <c r="Y56" s="77">
        <f>IF('Indicator Data'!X59="No data","x",ROUND(IF('Indicator Data'!X59&gt;Y$195,10,IF('Indicator Data'!X59&lt;Y$194,0,10-(Y$195-'Indicator Data'!X59)/(Y$195-Y$194)*10)),1))</f>
        <v>8.6</v>
      </c>
      <c r="Z56" s="78">
        <f t="shared" si="10"/>
        <v>6</v>
      </c>
      <c r="AA56" s="92">
        <f>('Indicator Data'!AJ59+'Indicator Data'!AI59*0.5+'Indicator Data'!AH59*0.25)/1000</f>
        <v>0</v>
      </c>
      <c r="AB56" s="83">
        <f>AA56*1000/'Indicator Data'!BC59</f>
        <v>0</v>
      </c>
      <c r="AC56" s="78">
        <f t="shared" si="11"/>
        <v>0</v>
      </c>
      <c r="AD56" s="77">
        <f>IF('Indicator Data'!AN59="No data","x",ROUND(IF('Indicator Data'!AN59&lt;$AD$194,10,IF('Indicator Data'!AN59&gt;$AD$195,0,($AD$195-'Indicator Data'!AN59)/($AD$195-$AD$194)*10)),1))</f>
        <v>6.8</v>
      </c>
      <c r="AE56" s="77">
        <f>IF('Indicator Data'!AO59="No data","x",ROUND(IF('Indicator Data'!AO59&gt;$AE$195,10,IF('Indicator Data'!AO59&lt;$AE$194,0,10-($AE$195-'Indicator Data'!AO59)/($AE$195-$AE$194)*10)),1))</f>
        <v>7.9</v>
      </c>
      <c r="AF56" s="84" t="str">
        <f>IF('Indicator Data'!AP59="No data","x",ROUND(IF('Indicator Data'!AP59&gt;$AF$195,10,IF('Indicator Data'!AP59&lt;$AF$194,0,10-($AF$195-'Indicator Data'!AP59)/($AF$195-$AF$194)*10)),1))</f>
        <v>x</v>
      </c>
      <c r="AG56" s="84" t="str">
        <f>IF('Indicator Data'!AQ59="No data","x",ROUND(IF('Indicator Data'!AQ59&gt;$AG$195,10,IF('Indicator Data'!AQ59&lt;$AG$194,0,10-($AG$195-'Indicator Data'!AQ59)/($AG$195-$AG$194)*10)),1))</f>
        <v>x</v>
      </c>
      <c r="AH56" s="77" t="str">
        <f t="shared" si="12"/>
        <v>x</v>
      </c>
      <c r="AI56" s="78">
        <f t="shared" si="13"/>
        <v>7.4</v>
      </c>
      <c r="AJ56" s="85">
        <f t="shared" si="14"/>
        <v>4.3</v>
      </c>
      <c r="AK56" s="86">
        <f t="shared" si="17"/>
        <v>3.3</v>
      </c>
      <c r="AL56" s="85">
        <v>4.7</v>
      </c>
      <c r="AM56" s="85">
        <v>8.3000000000000007</v>
      </c>
      <c r="AN56" s="86">
        <f t="shared" si="15"/>
        <v>6.5</v>
      </c>
    </row>
    <row r="57" spans="1:40" s="4" customFormat="1" x14ac:dyDescent="0.25">
      <c r="A57" s="131" t="s">
        <v>103</v>
      </c>
      <c r="B57" s="63" t="s">
        <v>102</v>
      </c>
      <c r="C57" s="77">
        <f>ROUND(IF('Indicator Data'!Q60="No data",IF((0.1233*LN('Indicator Data'!BB60)-0.4559)&gt;C$195,0,IF((0.1233*LN('Indicator Data'!BB60)-0.4559)&lt;C$194,10,(C$195-(0.1233*LN('Indicator Data'!BB60)-0.4559))/(C$195-C$194)*10)),IF('Indicator Data'!Q60&gt;C$195,0,IF('Indicator Data'!Q60&lt;C$194,10,(C$195-'Indicator Data'!Q60)/(C$195-C$194)*10))),1)</f>
        <v>1.3</v>
      </c>
      <c r="D57" s="77" t="str">
        <f>IF('Indicator Data'!R60="No data","x",ROUND((IF(LOG('Indicator Data'!R60*1000)&gt;D$195,10,IF(LOG('Indicator Data'!R60*1000)&lt;D$194,0,10-(D$195-LOG('Indicator Data'!R60*1000))/(D$195-D$194)*10))),1))</f>
        <v>x</v>
      </c>
      <c r="E57" s="78">
        <f t="shared" si="2"/>
        <v>1.3</v>
      </c>
      <c r="F57" s="77">
        <f>IF('Indicator Data'!AF60="No data","x",ROUND(IF('Indicator Data'!AF60&gt;F$195,10,IF('Indicator Data'!AF60&lt;F$194,0,10-(F$195-'Indicator Data'!AF60)/(F$195-F$194)*10)),1))</f>
        <v>1.7</v>
      </c>
      <c r="G57" s="77">
        <f>IF('Indicator Data'!AG60="No data","x",ROUND(IF('Indicator Data'!AG60&gt;G$195,10,IF('Indicator Data'!AG60&lt;G$194,0,10-(G$195-'Indicator Data'!AG60)/(G$195-G$194)*10)),1))</f>
        <v>2</v>
      </c>
      <c r="H57" s="78">
        <f t="shared" si="3"/>
        <v>1.9</v>
      </c>
      <c r="I57" s="79">
        <f>SUM(IF('Indicator Data'!S60=0,0,'Indicator Data'!S60/1000000),SUM('Indicator Data'!T60:U60))</f>
        <v>2.3229E-2</v>
      </c>
      <c r="J57" s="79">
        <f>I57/'Indicator Data'!BC60*1000000</f>
        <v>1.7658193207042296E-2</v>
      </c>
      <c r="K57" s="77">
        <f t="shared" si="4"/>
        <v>0</v>
      </c>
      <c r="L57" s="77" t="str">
        <f>IF('Indicator Data'!V60="No data","x",ROUND(IF('Indicator Data'!V60&gt;L$195,10,IF('Indicator Data'!V60&lt;L$194,0,10-(L$195-'Indicator Data'!V60)/(L$195-L$194)*10)),1))</f>
        <v>x</v>
      </c>
      <c r="M57" s="78">
        <f t="shared" si="5"/>
        <v>0</v>
      </c>
      <c r="N57" s="80">
        <f t="shared" si="6"/>
        <v>1.1000000000000001</v>
      </c>
      <c r="O57" s="92">
        <f>IF(AND('Indicator Data'!AK60="No data",'Indicator Data'!AL60="No data"),0,SUM('Indicator Data'!AK60:AM60)/1000)</f>
        <v>0.41099999999999998</v>
      </c>
      <c r="P57" s="77">
        <f t="shared" si="7"/>
        <v>0</v>
      </c>
      <c r="Q57" s="81">
        <f>O57*1000/'Indicator Data'!BC60</f>
        <v>3.1243348435552041E-4</v>
      </c>
      <c r="R57" s="77">
        <f t="shared" si="8"/>
        <v>2.4</v>
      </c>
      <c r="S57" s="82">
        <f t="shared" si="9"/>
        <v>1.2</v>
      </c>
      <c r="T57" s="77">
        <f>IF('Indicator Data'!AB60="No data","x",ROUND(IF('Indicator Data'!AB60&gt;T$195,10,IF('Indicator Data'!AB60&lt;T$194,0,10-(T$195-'Indicator Data'!AB60)/(T$195-T$194)*10)),1))</f>
        <v>2.6</v>
      </c>
      <c r="U57" s="77">
        <f>IF('Indicator Data'!AA60="No data","x",ROUND(IF('Indicator Data'!AA60&gt;U$195,10,IF('Indicator Data'!AA60&lt;U$194,0,10-(U$195-'Indicator Data'!AA60)/(U$195-U$194)*10)),1))</f>
        <v>0.3</v>
      </c>
      <c r="V57" s="77" t="str">
        <f>IF('Indicator Data'!AE60="No data","x",ROUND(IF('Indicator Data'!AE60&gt;V$195,10,IF('Indicator Data'!AE60&lt;V$194,0,10-(V$195-'Indicator Data'!AE60)/(V$195-V$194)*10)),1))</f>
        <v>x</v>
      </c>
      <c r="W57" s="78">
        <f t="shared" si="16"/>
        <v>1.5</v>
      </c>
      <c r="X57" s="77">
        <f>IF('Indicator Data'!W60="No data","x",ROUND(IF('Indicator Data'!W60&gt;X$195,10,IF('Indicator Data'!W60&lt;X$194,0,10-(X$195-'Indicator Data'!W60)/(X$195-X$194)*10)),1))</f>
        <v>0.2</v>
      </c>
      <c r="Y57" s="77" t="str">
        <f>IF('Indicator Data'!X60="No data","x",ROUND(IF('Indicator Data'!X60&gt;Y$195,10,IF('Indicator Data'!X60&lt;Y$194,0,10-(Y$195-'Indicator Data'!X60)/(Y$195-Y$194)*10)),1))</f>
        <v>x</v>
      </c>
      <c r="Z57" s="78">
        <f t="shared" si="10"/>
        <v>0.2</v>
      </c>
      <c r="AA57" s="92">
        <f>('Indicator Data'!AJ60+'Indicator Data'!AI60*0.5+'Indicator Data'!AH60*0.25)/1000</f>
        <v>0</v>
      </c>
      <c r="AB57" s="83">
        <f>AA57*1000/'Indicator Data'!BC60</f>
        <v>0</v>
      </c>
      <c r="AC57" s="78">
        <f t="shared" si="11"/>
        <v>0</v>
      </c>
      <c r="AD57" s="77">
        <f>IF('Indicator Data'!AN60="No data","x",ROUND(IF('Indicator Data'!AN60&lt;$AD$194,10,IF('Indicator Data'!AN60&gt;$AD$195,0,($AD$195-'Indicator Data'!AN60)/($AD$195-$AD$194)*10)),1))</f>
        <v>2.8</v>
      </c>
      <c r="AE57" s="77">
        <f>IF('Indicator Data'!AO60="No data","x",ROUND(IF('Indicator Data'!AO60&gt;$AE$195,10,IF('Indicator Data'!AO60&lt;$AE$194,0,10-($AE$195-'Indicator Data'!AO60)/($AE$195-$AE$194)*10)),1))</f>
        <v>0</v>
      </c>
      <c r="AF57" s="84">
        <f>IF('Indicator Data'!AP60="No data","x",ROUND(IF('Indicator Data'!AP60&gt;$AF$195,10,IF('Indicator Data'!AP60&lt;$AF$194,0,10-($AF$195-'Indicator Data'!AP60)/($AF$195-$AF$194)*10)),1))</f>
        <v>2</v>
      </c>
      <c r="AG57" s="84">
        <f>IF('Indicator Data'!AQ60="No data","x",ROUND(IF('Indicator Data'!AQ60&gt;$AG$195,10,IF('Indicator Data'!AQ60&lt;$AG$194,0,10-($AG$195-'Indicator Data'!AQ60)/($AG$195-$AG$194)*10)),1))</f>
        <v>3.7</v>
      </c>
      <c r="AH57" s="77">
        <f t="shared" si="12"/>
        <v>2.2999999999999998</v>
      </c>
      <c r="AI57" s="78">
        <f t="shared" si="13"/>
        <v>1.7</v>
      </c>
      <c r="AJ57" s="85">
        <f t="shared" si="14"/>
        <v>0.9</v>
      </c>
      <c r="AK57" s="86">
        <f t="shared" si="17"/>
        <v>1.1000000000000001</v>
      </c>
      <c r="AL57" s="85">
        <v>2.7</v>
      </c>
      <c r="AM57" s="85">
        <v>2.8</v>
      </c>
      <c r="AN57" s="86">
        <f t="shared" si="15"/>
        <v>2.8</v>
      </c>
    </row>
    <row r="58" spans="1:40" s="4" customFormat="1" x14ac:dyDescent="0.25">
      <c r="A58" s="131" t="s">
        <v>105</v>
      </c>
      <c r="B58" s="63" t="s">
        <v>104</v>
      </c>
      <c r="C58" s="77">
        <f>ROUND(IF('Indicator Data'!Q61="No data",IF((0.1233*LN('Indicator Data'!BB61)-0.4559)&gt;C$195,0,IF((0.1233*LN('Indicator Data'!BB61)-0.4559)&lt;C$194,10,(C$195-(0.1233*LN('Indicator Data'!BB61)-0.4559))/(C$195-C$194)*10)),IF('Indicator Data'!Q61&gt;C$195,0,IF('Indicator Data'!Q61&lt;C$194,10,(C$195-'Indicator Data'!Q61)/(C$195-C$194)*10))),1)</f>
        <v>7.7</v>
      </c>
      <c r="D58" s="77">
        <f>IF('Indicator Data'!R61="No data","x",ROUND((IF(LOG('Indicator Data'!R61*1000)&gt;D$195,10,IF(LOG('Indicator Data'!R61*1000)&lt;D$194,0,10-(D$195-LOG('Indicator Data'!R61*1000))/(D$195-D$194)*10))),1))</f>
        <v>10</v>
      </c>
      <c r="E58" s="78">
        <f t="shared" si="2"/>
        <v>9.1999999999999993</v>
      </c>
      <c r="F58" s="77">
        <f>IF('Indicator Data'!AF61="No data","x",ROUND(IF('Indicator Data'!AF61&gt;F$195,10,IF('Indicator Data'!AF61&lt;F$194,0,10-(F$195-'Indicator Data'!AF61)/(F$195-F$194)*10)),1))</f>
        <v>6.6</v>
      </c>
      <c r="G58" s="77">
        <f>IF('Indicator Data'!AG61="No data","x",ROUND(IF('Indicator Data'!AG61&gt;G$195,10,IF('Indicator Data'!AG61&lt;G$194,0,10-(G$195-'Indicator Data'!AG61)/(G$195-G$194)*10)),1))</f>
        <v>2</v>
      </c>
      <c r="H58" s="78">
        <f t="shared" si="3"/>
        <v>4.3</v>
      </c>
      <c r="I58" s="79">
        <f>SUM(IF('Indicator Data'!S61=0,0,'Indicator Data'!S61/1000000),SUM('Indicator Data'!T61:U61))</f>
        <v>6595.9069570000001</v>
      </c>
      <c r="J58" s="79">
        <f>I58/'Indicator Data'!BC61*1000000</f>
        <v>62.843634114932676</v>
      </c>
      <c r="K58" s="77">
        <f t="shared" si="4"/>
        <v>1.3</v>
      </c>
      <c r="L58" s="77">
        <f>IF('Indicator Data'!V61="No data","x",ROUND(IF('Indicator Data'!V61&gt;L$195,10,IF('Indicator Data'!V61&lt;L$194,0,10-(L$195-'Indicator Data'!V61)/(L$195-L$194)*10)),1))</f>
        <v>3.8</v>
      </c>
      <c r="M58" s="78">
        <f t="shared" si="5"/>
        <v>2.6</v>
      </c>
      <c r="N58" s="80">
        <f t="shared" si="6"/>
        <v>6.3</v>
      </c>
      <c r="O58" s="92">
        <f>IF(AND('Indicator Data'!AK61="No data",'Indicator Data'!AL61="No data"),0,SUM('Indicator Data'!AK61:AM61)/1000)</f>
        <v>2137.5729999999999</v>
      </c>
      <c r="P58" s="77">
        <f t="shared" si="7"/>
        <v>10</v>
      </c>
      <c r="Q58" s="81">
        <f>O58*1000/'Indicator Data'!BC61</f>
        <v>2.0366093151662237E-2</v>
      </c>
      <c r="R58" s="77">
        <f t="shared" si="8"/>
        <v>6.7</v>
      </c>
      <c r="S58" s="82">
        <f t="shared" si="9"/>
        <v>8.4</v>
      </c>
      <c r="T58" s="77">
        <f>IF('Indicator Data'!AB61="No data","x",ROUND(IF('Indicator Data'!AB61&gt;T$195,10,IF('Indicator Data'!AB61&lt;T$194,0,10-(T$195-'Indicator Data'!AB61)/(T$195-T$194)*10)),1))</f>
        <v>2.2000000000000002</v>
      </c>
      <c r="U58" s="77">
        <f>IF('Indicator Data'!AA61="No data","x",ROUND(IF('Indicator Data'!AA61&gt;U$195,10,IF('Indicator Data'!AA61&lt;U$194,0,10-(U$195-'Indicator Data'!AA61)/(U$195-U$194)*10)),1))</f>
        <v>3.2</v>
      </c>
      <c r="V58" s="77">
        <f>IF('Indicator Data'!AE61="No data","x",ROUND(IF('Indicator Data'!AE61&gt;V$195,10,IF('Indicator Data'!AE61&lt;V$194,0,10-(V$195-'Indicator Data'!AE61)/(V$195-V$194)*10)),1))</f>
        <v>4</v>
      </c>
      <c r="W58" s="78">
        <f t="shared" si="16"/>
        <v>3.1</v>
      </c>
      <c r="X58" s="77">
        <f>IF('Indicator Data'!W61="No data","x",ROUND(IF('Indicator Data'!W61&gt;X$195,10,IF('Indicator Data'!W61&lt;X$194,0,10-(X$195-'Indicator Data'!W61)/(X$195-X$194)*10)),1))</f>
        <v>4.5</v>
      </c>
      <c r="Y58" s="77">
        <f>IF('Indicator Data'!X61="No data","x",ROUND(IF('Indicator Data'!X61&gt;Y$195,10,IF('Indicator Data'!X61&lt;Y$194,0,10-(Y$195-'Indicator Data'!X61)/(Y$195-Y$194)*10)),1))</f>
        <v>5.2</v>
      </c>
      <c r="Z58" s="78">
        <f t="shared" si="10"/>
        <v>4.9000000000000004</v>
      </c>
      <c r="AA58" s="92">
        <f>('Indicator Data'!AJ61+'Indicator Data'!AI61*0.5+'Indicator Data'!AH61*0.25)/1000</f>
        <v>123.28700000000001</v>
      </c>
      <c r="AB58" s="83">
        <f>AA58*1000/'Indicator Data'!BC61</f>
        <v>1.1746380247079197E-3</v>
      </c>
      <c r="AC58" s="78">
        <f t="shared" si="11"/>
        <v>0.1</v>
      </c>
      <c r="AD58" s="77">
        <f>IF('Indicator Data'!AN61="No data","x",ROUND(IF('Indicator Data'!AN61&lt;$AD$194,10,IF('Indicator Data'!AN61&gt;$AD$195,0,($AD$195-'Indicator Data'!AN61)/($AD$195-$AD$194)*10)),1))</f>
        <v>6.8</v>
      </c>
      <c r="AE58" s="77">
        <f>IF('Indicator Data'!AO61="No data","x",ROUND(IF('Indicator Data'!AO61&gt;$AE$195,10,IF('Indicator Data'!AO61&lt;$AE$194,0,10-($AE$195-'Indicator Data'!AO61)/($AE$195-$AE$194)*10)),1))</f>
        <v>7.9</v>
      </c>
      <c r="AF58" s="84">
        <f>IF('Indicator Data'!AP61="No data","x",ROUND(IF('Indicator Data'!AP61&gt;$AF$195,10,IF('Indicator Data'!AP61&lt;$AF$194,0,10-($AF$195-'Indicator Data'!AP61)/($AF$195-$AF$194)*10)),1))</f>
        <v>5.8</v>
      </c>
      <c r="AG58" s="84">
        <f>IF('Indicator Data'!AQ61="No data","x",ROUND(IF('Indicator Data'!AQ61&gt;$AG$195,10,IF('Indicator Data'!AQ61&lt;$AG$194,0,10-($AG$195-'Indicator Data'!AQ61)/($AG$195-$AG$194)*10)),1))</f>
        <v>4.5</v>
      </c>
      <c r="AH58" s="77">
        <f t="shared" si="12"/>
        <v>5.5</v>
      </c>
      <c r="AI58" s="78">
        <f t="shared" si="13"/>
        <v>6.7</v>
      </c>
      <c r="AJ58" s="85">
        <f t="shared" si="14"/>
        <v>4.0999999999999996</v>
      </c>
      <c r="AK58" s="86">
        <f t="shared" si="17"/>
        <v>6.8</v>
      </c>
      <c r="AL58" s="85">
        <v>6.2</v>
      </c>
      <c r="AM58" s="85">
        <v>8.8000000000000007</v>
      </c>
      <c r="AN58" s="86">
        <f t="shared" si="15"/>
        <v>7.5</v>
      </c>
    </row>
    <row r="59" spans="1:40" s="4" customFormat="1" x14ac:dyDescent="0.25">
      <c r="A59" s="131" t="s">
        <v>107</v>
      </c>
      <c r="B59" s="63" t="s">
        <v>106</v>
      </c>
      <c r="C59" s="77">
        <f>ROUND(IF('Indicator Data'!Q62="No data",IF((0.1233*LN('Indicator Data'!BB62)-0.4559)&gt;C$195,0,IF((0.1233*LN('Indicator Data'!BB62)-0.4559)&lt;C$194,10,(C$195-(0.1233*LN('Indicator Data'!BB62)-0.4559))/(C$195-C$194)*10)),IF('Indicator Data'!Q62&gt;C$195,0,IF('Indicator Data'!Q62&lt;C$194,10,(C$195-'Indicator Data'!Q62)/(C$195-C$194)*10))),1)</f>
        <v>3.3</v>
      </c>
      <c r="D59" s="77" t="str">
        <f>IF('Indicator Data'!R62="No data","x",ROUND((IF(LOG('Indicator Data'!R62*1000)&gt;D$195,10,IF(LOG('Indicator Data'!R62*1000)&lt;D$194,0,10-(D$195-LOG('Indicator Data'!R62*1000))/(D$195-D$194)*10))),1))</f>
        <v>x</v>
      </c>
      <c r="E59" s="78">
        <f t="shared" si="2"/>
        <v>3.3</v>
      </c>
      <c r="F59" s="77">
        <f>IF('Indicator Data'!AF62="No data","x",ROUND(IF('Indicator Data'!AF62&gt;F$195,10,IF('Indicator Data'!AF62&lt;F$194,0,10-(F$195-'Indicator Data'!AF62)/(F$195-F$194)*10)),1))</f>
        <v>4.8</v>
      </c>
      <c r="G59" s="77">
        <f>IF('Indicator Data'!AG62="No data","x",ROUND(IF('Indicator Data'!AG62&gt;G$195,10,IF('Indicator Data'!AG62&lt;G$194,0,10-(G$195-'Indicator Data'!AG62)/(G$195-G$194)*10)),1))</f>
        <v>4.4000000000000004</v>
      </c>
      <c r="H59" s="78">
        <f t="shared" si="3"/>
        <v>4.5999999999999996</v>
      </c>
      <c r="I59" s="79">
        <f>SUM(IF('Indicator Data'!S62=0,0,'Indicator Data'!S62/1000000),SUM('Indicator Data'!T62:U62))</f>
        <v>198.081886</v>
      </c>
      <c r="J59" s="79">
        <f>I59/'Indicator Data'!BC62*1000000</f>
        <v>218.75367033976733</v>
      </c>
      <c r="K59" s="77">
        <f t="shared" si="4"/>
        <v>4.4000000000000004</v>
      </c>
      <c r="L59" s="77">
        <f>IF('Indicator Data'!V62="No data","x",ROUND(IF('Indicator Data'!V62&gt;L$195,10,IF('Indicator Data'!V62&lt;L$194,0,10-(L$195-'Indicator Data'!V62)/(L$195-L$194)*10)),1))</f>
        <v>1.6</v>
      </c>
      <c r="M59" s="78">
        <f t="shared" si="5"/>
        <v>3</v>
      </c>
      <c r="N59" s="80">
        <f t="shared" si="6"/>
        <v>3.6</v>
      </c>
      <c r="O59" s="92">
        <f>IF(AND('Indicator Data'!AK62="No data",'Indicator Data'!AL62="No data"),0,SUM('Indicator Data'!AK62:AM62)/1000)</f>
        <v>1.0999999999999999E-2</v>
      </c>
      <c r="P59" s="77">
        <f t="shared" si="7"/>
        <v>0</v>
      </c>
      <c r="Q59" s="81">
        <f>O59*1000/'Indicator Data'!BC62</f>
        <v>1.2147957707437422E-5</v>
      </c>
      <c r="R59" s="77">
        <f t="shared" si="8"/>
        <v>0</v>
      </c>
      <c r="S59" s="82">
        <f t="shared" si="9"/>
        <v>0</v>
      </c>
      <c r="T59" s="77">
        <f>IF('Indicator Data'!AB62="No data","x",ROUND(IF('Indicator Data'!AB62&gt;T$195,10,IF('Indicator Data'!AB62&lt;T$194,0,10-(T$195-'Indicator Data'!AB62)/(T$195-T$194)*10)),1))</f>
        <v>0.2</v>
      </c>
      <c r="U59" s="77">
        <f>IF('Indicator Data'!AA62="No data","x",ROUND(IF('Indicator Data'!AA62&gt;U$195,10,IF('Indicator Data'!AA62&lt;U$194,0,10-(U$195-'Indicator Data'!AA62)/(U$195-U$194)*10)),1))</f>
        <v>1.1000000000000001</v>
      </c>
      <c r="V59" s="77" t="str">
        <f>IF('Indicator Data'!AE62="No data","x",ROUND(IF('Indicator Data'!AE62&gt;V$195,10,IF('Indicator Data'!AE62&lt;V$194,0,10-(V$195-'Indicator Data'!AE62)/(V$195-V$194)*10)),1))</f>
        <v>x</v>
      </c>
      <c r="W59" s="78">
        <f t="shared" si="16"/>
        <v>0.7</v>
      </c>
      <c r="X59" s="77">
        <f>IF('Indicator Data'!W62="No data","x",ROUND(IF('Indicator Data'!W62&gt;X$195,10,IF('Indicator Data'!W62&lt;X$194,0,10-(X$195-'Indicator Data'!W62)/(X$195-X$194)*10)),1))</f>
        <v>1.7</v>
      </c>
      <c r="Y59" s="77" t="str">
        <f>IF('Indicator Data'!X62="No data","x",ROUND(IF('Indicator Data'!X62&gt;Y$195,10,IF('Indicator Data'!X62&lt;Y$194,0,10-(Y$195-'Indicator Data'!X62)/(Y$195-Y$194)*10)),1))</f>
        <v>x</v>
      </c>
      <c r="Z59" s="78">
        <f t="shared" si="10"/>
        <v>1.7</v>
      </c>
      <c r="AA59" s="92">
        <f>('Indicator Data'!AJ62+'Indicator Data'!AI62*0.5+'Indicator Data'!AH62*0.25)/1000</f>
        <v>178.7</v>
      </c>
      <c r="AB59" s="83">
        <f>AA59*1000/'Indicator Data'!BC62</f>
        <v>0.19734909475627885</v>
      </c>
      <c r="AC59" s="78">
        <f t="shared" si="11"/>
        <v>10</v>
      </c>
      <c r="AD59" s="77">
        <f>IF('Indicator Data'!AN62="No data","x",ROUND(IF('Indicator Data'!AN62&lt;$AD$194,10,IF('Indicator Data'!AN62&gt;$AD$195,0,($AD$195-'Indicator Data'!AN62)/($AD$195-$AD$194)*10)),1))</f>
        <v>3.6</v>
      </c>
      <c r="AE59" s="77">
        <f>IF('Indicator Data'!AO62="No data","x",ROUND(IF('Indicator Data'!AO62&gt;$AE$195,10,IF('Indicator Data'!AO62&lt;$AE$194,0,10-($AE$195-'Indicator Data'!AO62)/($AE$195-$AE$194)*10)),1))</f>
        <v>0</v>
      </c>
      <c r="AF59" s="84">
        <f>IF('Indicator Data'!AP62="No data","x",ROUND(IF('Indicator Data'!AP62&gt;$AF$195,10,IF('Indicator Data'!AP62&lt;$AF$194,0,10-($AF$195-'Indicator Data'!AP62)/($AF$195-$AF$194)*10)),1))</f>
        <v>4.5999999999999996</v>
      </c>
      <c r="AG59" s="84">
        <f>IF('Indicator Data'!AQ62="No data","x",ROUND(IF('Indicator Data'!AQ62&gt;$AG$195,10,IF('Indicator Data'!AQ62&lt;$AG$194,0,10-($AG$195-'Indicator Data'!AQ62)/($AG$195-$AG$194)*10)),1))</f>
        <v>4.2</v>
      </c>
      <c r="AH59" s="77">
        <f t="shared" si="12"/>
        <v>4.5</v>
      </c>
      <c r="AI59" s="78">
        <f t="shared" si="13"/>
        <v>2.7</v>
      </c>
      <c r="AJ59" s="85">
        <f t="shared" si="14"/>
        <v>5.6</v>
      </c>
      <c r="AK59" s="86">
        <f t="shared" si="17"/>
        <v>3.3</v>
      </c>
      <c r="AL59" s="85">
        <v>5.8</v>
      </c>
      <c r="AM59" s="85">
        <v>5.2</v>
      </c>
      <c r="AN59" s="86">
        <f t="shared" si="15"/>
        <v>5.5</v>
      </c>
    </row>
    <row r="60" spans="1:40" s="4" customFormat="1" x14ac:dyDescent="0.25">
      <c r="A60" s="131" t="s">
        <v>109</v>
      </c>
      <c r="B60" s="63" t="s">
        <v>108</v>
      </c>
      <c r="C60" s="77">
        <f>ROUND(IF('Indicator Data'!Q63="No data",IF((0.1233*LN('Indicator Data'!BB63)-0.4559)&gt;C$195,0,IF((0.1233*LN('Indicator Data'!BB63)-0.4559)&lt;C$194,10,(C$195-(0.1233*LN('Indicator Data'!BB63)-0.4559))/(C$195-C$194)*10)),IF('Indicator Data'!Q63&gt;C$195,0,IF('Indicator Data'!Q63&lt;C$194,10,(C$195-'Indicator Data'!Q63)/(C$195-C$194)*10))),1)</f>
        <v>0.8</v>
      </c>
      <c r="D60" s="77" t="str">
        <f>IF('Indicator Data'!R63="No data","x",ROUND((IF(LOG('Indicator Data'!R63*1000)&gt;D$195,10,IF(LOG('Indicator Data'!R63*1000)&lt;D$194,0,10-(D$195-LOG('Indicator Data'!R63*1000))/(D$195-D$194)*10))),1))</f>
        <v>x</v>
      </c>
      <c r="E60" s="78">
        <f t="shared" si="2"/>
        <v>0.8</v>
      </c>
      <c r="F60" s="77">
        <f>IF('Indicator Data'!AF63="No data","x",ROUND(IF('Indicator Data'!AF63&gt;F$195,10,IF('Indicator Data'!AF63&lt;F$194,0,10-(F$195-'Indicator Data'!AF63)/(F$195-F$194)*10)),1))</f>
        <v>0.8</v>
      </c>
      <c r="G60" s="77">
        <f>IF('Indicator Data'!AG63="No data","x",ROUND(IF('Indicator Data'!AG63&gt;G$195,10,IF('Indicator Data'!AG63&lt;G$194,0,10-(G$195-'Indicator Data'!AG63)/(G$195-G$194)*10)),1))</f>
        <v>0.5</v>
      </c>
      <c r="H60" s="78">
        <f t="shared" si="3"/>
        <v>0.7</v>
      </c>
      <c r="I60" s="79">
        <f>SUM(IF('Indicator Data'!S63=0,0,'Indicator Data'!S63/1000000),SUM('Indicator Data'!T63:U63))</f>
        <v>0</v>
      </c>
      <c r="J60" s="79">
        <f>I60/'Indicator Data'!BC63*1000000</f>
        <v>0</v>
      </c>
      <c r="K60" s="77">
        <f t="shared" si="4"/>
        <v>0</v>
      </c>
      <c r="L60" s="77" t="str">
        <f>IF('Indicator Data'!V63="No data","x",ROUND(IF('Indicator Data'!V63&gt;L$195,10,IF('Indicator Data'!V63&lt;L$194,0,10-(L$195-'Indicator Data'!V63)/(L$195-L$194)*10)),1))</f>
        <v>x</v>
      </c>
      <c r="M60" s="78">
        <f t="shared" si="5"/>
        <v>0</v>
      </c>
      <c r="N60" s="80">
        <f t="shared" si="6"/>
        <v>0.6</v>
      </c>
      <c r="O60" s="92">
        <f>IF(AND('Indicator Data'!AK63="No data",'Indicator Data'!AL63="No data"),0,SUM('Indicator Data'!AK63:AM63)/1000)</f>
        <v>20.805</v>
      </c>
      <c r="P60" s="77">
        <f t="shared" si="7"/>
        <v>4.4000000000000004</v>
      </c>
      <c r="Q60" s="81">
        <f>O60*1000/'Indicator Data'!BC63</f>
        <v>3.7749693674980307E-3</v>
      </c>
      <c r="R60" s="77">
        <f t="shared" si="8"/>
        <v>4.4000000000000004</v>
      </c>
      <c r="S60" s="82">
        <f t="shared" si="9"/>
        <v>4.4000000000000004</v>
      </c>
      <c r="T60" s="77" t="str">
        <f>IF('Indicator Data'!AB63="No data","x",ROUND(IF('Indicator Data'!AB63&gt;T$195,10,IF('Indicator Data'!AB63&lt;T$194,0,10-(T$195-'Indicator Data'!AB63)/(T$195-T$194)*10)),1))</f>
        <v>x</v>
      </c>
      <c r="U60" s="77">
        <f>IF('Indicator Data'!AA63="No data","x",ROUND(IF('Indicator Data'!AA63&gt;U$195,10,IF('Indicator Data'!AA63&lt;U$194,0,10-(U$195-'Indicator Data'!AA63)/(U$195-U$194)*10)),1))</f>
        <v>0.1</v>
      </c>
      <c r="V60" s="77" t="str">
        <f>IF('Indicator Data'!AE63="No data","x",ROUND(IF('Indicator Data'!AE63&gt;V$195,10,IF('Indicator Data'!AE63&lt;V$194,0,10-(V$195-'Indicator Data'!AE63)/(V$195-V$194)*10)),1))</f>
        <v>x</v>
      </c>
      <c r="W60" s="78">
        <f t="shared" si="16"/>
        <v>0.1</v>
      </c>
      <c r="X60" s="77">
        <f>IF('Indicator Data'!W63="No data","x",ROUND(IF('Indicator Data'!W63&gt;X$195,10,IF('Indicator Data'!W63&lt;X$194,0,10-(X$195-'Indicator Data'!W63)/(X$195-X$194)*10)),1))</f>
        <v>0.2</v>
      </c>
      <c r="Y60" s="77" t="str">
        <f>IF('Indicator Data'!X63="No data","x",ROUND(IF('Indicator Data'!X63&gt;Y$195,10,IF('Indicator Data'!X63&lt;Y$194,0,10-(Y$195-'Indicator Data'!X63)/(Y$195-Y$194)*10)),1))</f>
        <v>x</v>
      </c>
      <c r="Z60" s="78">
        <f t="shared" si="10"/>
        <v>0.2</v>
      </c>
      <c r="AA60" s="92">
        <f>('Indicator Data'!AJ63+'Indicator Data'!AI63*0.5+'Indicator Data'!AH63*0.25)/1000</f>
        <v>0</v>
      </c>
      <c r="AB60" s="83">
        <f>AA60*1000/'Indicator Data'!BC63</f>
        <v>0</v>
      </c>
      <c r="AC60" s="78">
        <f t="shared" si="11"/>
        <v>0</v>
      </c>
      <c r="AD60" s="77">
        <f>IF('Indicator Data'!AN63="No data","x",ROUND(IF('Indicator Data'!AN63&lt;$AD$194,10,IF('Indicator Data'!AN63&gt;$AD$195,0,($AD$195-'Indicator Data'!AN63)/($AD$195-$AD$194)*10)),1))</f>
        <v>2.1</v>
      </c>
      <c r="AE60" s="77">
        <f>IF('Indicator Data'!AO63="No data","x",ROUND(IF('Indicator Data'!AO63&gt;$AE$195,10,IF('Indicator Data'!AO63&lt;$AE$194,0,10-($AE$195-'Indicator Data'!AO63)/($AE$195-$AE$194)*10)),1))</f>
        <v>0</v>
      </c>
      <c r="AF60" s="84">
        <f>IF('Indicator Data'!AP63="No data","x",ROUND(IF('Indicator Data'!AP63&gt;$AF$195,10,IF('Indicator Data'!AP63&lt;$AF$194,0,10-($AF$195-'Indicator Data'!AP63)/($AF$195-$AF$194)*10)),1))</f>
        <v>0.7</v>
      </c>
      <c r="AG60" s="84">
        <f>IF('Indicator Data'!AQ63="No data","x",ROUND(IF('Indicator Data'!AQ63&gt;$AG$195,10,IF('Indicator Data'!AQ63&lt;$AG$194,0,10-($AG$195-'Indicator Data'!AQ63)/($AG$195-$AG$194)*10)),1))</f>
        <v>3.1</v>
      </c>
      <c r="AH60" s="77">
        <f t="shared" si="12"/>
        <v>1.2</v>
      </c>
      <c r="AI60" s="78">
        <f t="shared" si="13"/>
        <v>1.1000000000000001</v>
      </c>
      <c r="AJ60" s="85">
        <f t="shared" si="14"/>
        <v>0.4</v>
      </c>
      <c r="AK60" s="86">
        <f t="shared" si="17"/>
        <v>2.6</v>
      </c>
      <c r="AL60" s="85">
        <v>7</v>
      </c>
      <c r="AM60" s="85">
        <v>4.3</v>
      </c>
      <c r="AN60" s="86">
        <f t="shared" si="15"/>
        <v>5.7</v>
      </c>
    </row>
    <row r="61" spans="1:40" s="4" customFormat="1" x14ac:dyDescent="0.25">
      <c r="A61" s="131" t="s">
        <v>111</v>
      </c>
      <c r="B61" s="63" t="s">
        <v>110</v>
      </c>
      <c r="C61" s="77">
        <f>ROUND(IF('Indicator Data'!Q64="No data",IF((0.1233*LN('Indicator Data'!BB64)-0.4559)&gt;C$195,0,IF((0.1233*LN('Indicator Data'!BB64)-0.4559)&lt;C$194,10,(C$195-(0.1233*LN('Indicator Data'!BB64)-0.4559))/(C$195-C$194)*10)),IF('Indicator Data'!Q64&gt;C$195,0,IF('Indicator Data'!Q64&lt;C$194,10,(C$195-'Indicator Data'!Q64)/(C$195-C$194)*10))),1)</f>
        <v>0.8</v>
      </c>
      <c r="D61" s="77" t="str">
        <f>IF('Indicator Data'!R64="No data","x",ROUND((IF(LOG('Indicator Data'!R64*1000)&gt;D$195,10,IF(LOG('Indicator Data'!R64*1000)&lt;D$194,0,10-(D$195-LOG('Indicator Data'!R64*1000))/(D$195-D$194)*10))),1))</f>
        <v>x</v>
      </c>
      <c r="E61" s="78">
        <f t="shared" si="2"/>
        <v>0.8</v>
      </c>
      <c r="F61" s="77">
        <f>IF('Indicator Data'!AF64="No data","x",ROUND(IF('Indicator Data'!AF64&gt;F$195,10,IF('Indicator Data'!AF64&lt;F$194,0,10-(F$195-'Indicator Data'!AF64)/(F$195-F$194)*10)),1))</f>
        <v>1.4</v>
      </c>
      <c r="G61" s="77">
        <f>IF('Indicator Data'!AG64="No data","x",ROUND(IF('Indicator Data'!AG64&gt;G$195,10,IF('Indicator Data'!AG64&lt;G$194,0,10-(G$195-'Indicator Data'!AG64)/(G$195-G$194)*10)),1))</f>
        <v>2</v>
      </c>
      <c r="H61" s="78">
        <f t="shared" si="3"/>
        <v>1.7</v>
      </c>
      <c r="I61" s="79">
        <f>SUM(IF('Indicator Data'!S64=0,0,'Indicator Data'!S64/1000000),SUM('Indicator Data'!T64:U64))</f>
        <v>-0.51255200000000001</v>
      </c>
      <c r="J61" s="79">
        <f>I61/'Indicator Data'!BC64*1000000</f>
        <v>-7.6365066233157735E-3</v>
      </c>
      <c r="K61" s="77">
        <f t="shared" si="4"/>
        <v>0</v>
      </c>
      <c r="L61" s="77" t="str">
        <f>IF('Indicator Data'!V64="No data","x",ROUND(IF('Indicator Data'!V64&gt;L$195,10,IF('Indicator Data'!V64&lt;L$194,0,10-(L$195-'Indicator Data'!V64)/(L$195-L$194)*10)),1))</f>
        <v>x</v>
      </c>
      <c r="M61" s="78">
        <f t="shared" si="5"/>
        <v>0</v>
      </c>
      <c r="N61" s="80">
        <f t="shared" si="6"/>
        <v>0.8</v>
      </c>
      <c r="O61" s="92">
        <f>IF(AND('Indicator Data'!AK64="No data",'Indicator Data'!AL64="No data"),0,SUM('Indicator Data'!AK64:AM64)/1000)</f>
        <v>337.17700000000002</v>
      </c>
      <c r="P61" s="77">
        <f t="shared" si="7"/>
        <v>8.4</v>
      </c>
      <c r="Q61" s="81">
        <f>O61*1000/'Indicator Data'!BC64</f>
        <v>5.0235964228600074E-3</v>
      </c>
      <c r="R61" s="77">
        <f t="shared" si="8"/>
        <v>4.7</v>
      </c>
      <c r="S61" s="82">
        <f t="shared" si="9"/>
        <v>6.6</v>
      </c>
      <c r="T61" s="77">
        <f>IF('Indicator Data'!AB64="No data","x",ROUND(IF('Indicator Data'!AB64&gt;T$195,10,IF('Indicator Data'!AB64&lt;T$194,0,10-(T$195-'Indicator Data'!AB64)/(T$195-T$194)*10)),1))</f>
        <v>0.8</v>
      </c>
      <c r="U61" s="77">
        <f>IF('Indicator Data'!AA64="No data","x",ROUND(IF('Indicator Data'!AA64&gt;U$195,10,IF('Indicator Data'!AA64&lt;U$194,0,10-(U$195-'Indicator Data'!AA64)/(U$195-U$194)*10)),1))</f>
        <v>0.1</v>
      </c>
      <c r="V61" s="77" t="str">
        <f>IF('Indicator Data'!AE64="No data","x",ROUND(IF('Indicator Data'!AE64&gt;V$195,10,IF('Indicator Data'!AE64&lt;V$194,0,10-(V$195-'Indicator Data'!AE64)/(V$195-V$194)*10)),1))</f>
        <v>x</v>
      </c>
      <c r="W61" s="78">
        <f t="shared" si="16"/>
        <v>0.5</v>
      </c>
      <c r="X61" s="77">
        <f>IF('Indicator Data'!W64="No data","x",ROUND(IF('Indicator Data'!W64&gt;X$195,10,IF('Indicator Data'!W64&lt;X$194,0,10-(X$195-'Indicator Data'!W64)/(X$195-X$194)*10)),1))</f>
        <v>0.3</v>
      </c>
      <c r="Y61" s="77" t="str">
        <f>IF('Indicator Data'!X64="No data","x",ROUND(IF('Indicator Data'!X64&gt;Y$195,10,IF('Indicator Data'!X64&lt;Y$194,0,10-(Y$195-'Indicator Data'!X64)/(Y$195-Y$194)*10)),1))</f>
        <v>x</v>
      </c>
      <c r="Z61" s="78">
        <f t="shared" si="10"/>
        <v>0.3</v>
      </c>
      <c r="AA61" s="92">
        <f>('Indicator Data'!AJ64+'Indicator Data'!AI64*0.5+'Indicator Data'!AH64*0.25)/1000</f>
        <v>8.8774999999999995</v>
      </c>
      <c r="AB61" s="83">
        <f>AA61*1000/'Indicator Data'!BC64</f>
        <v>1.3226577507937883E-4</v>
      </c>
      <c r="AC61" s="78">
        <f t="shared" si="11"/>
        <v>0</v>
      </c>
      <c r="AD61" s="77">
        <f>IF('Indicator Data'!AN64="No data","x",ROUND(IF('Indicator Data'!AN64&lt;$AD$194,10,IF('Indicator Data'!AN64&gt;$AD$195,0,($AD$195-'Indicator Data'!AN64)/($AD$195-$AD$194)*10)),1))</f>
        <v>1.2</v>
      </c>
      <c r="AE61" s="77">
        <f>IF('Indicator Data'!AO64="No data","x",ROUND(IF('Indicator Data'!AO64&gt;$AE$195,10,IF('Indicator Data'!AO64&lt;$AE$194,0,10-($AE$195-'Indicator Data'!AO64)/($AE$195-$AE$194)*10)),1))</f>
        <v>0</v>
      </c>
      <c r="AF61" s="84">
        <f>IF('Indicator Data'!AP64="No data","x",ROUND(IF('Indicator Data'!AP64&gt;$AF$195,10,IF('Indicator Data'!AP64&lt;$AF$194,0,10-($AF$195-'Indicator Data'!AP64)/($AF$195-$AF$194)*10)),1))</f>
        <v>0.8</v>
      </c>
      <c r="AG61" s="84">
        <f>IF('Indicator Data'!AQ64="No data","x",ROUND(IF('Indicator Data'!AQ64&gt;$AG$195,10,IF('Indicator Data'!AQ64&lt;$AG$194,0,10-($AG$195-'Indicator Data'!AQ64)/($AG$195-$AG$194)*10)),1))</f>
        <v>2.4</v>
      </c>
      <c r="AH61" s="77">
        <f t="shared" si="12"/>
        <v>1.1000000000000001</v>
      </c>
      <c r="AI61" s="78">
        <f t="shared" si="13"/>
        <v>0.8</v>
      </c>
      <c r="AJ61" s="85">
        <f t="shared" si="14"/>
        <v>0.4</v>
      </c>
      <c r="AK61" s="86">
        <f t="shared" si="17"/>
        <v>4.2</v>
      </c>
      <c r="AL61" s="85">
        <v>6</v>
      </c>
      <c r="AM61" s="85">
        <v>3.5</v>
      </c>
      <c r="AN61" s="86">
        <f t="shared" si="15"/>
        <v>4.8</v>
      </c>
    </row>
    <row r="62" spans="1:40" s="4" customFormat="1" x14ac:dyDescent="0.25">
      <c r="A62" s="131" t="s">
        <v>113</v>
      </c>
      <c r="B62" s="63" t="s">
        <v>112</v>
      </c>
      <c r="C62" s="77">
        <f>ROUND(IF('Indicator Data'!Q65="No data",IF((0.1233*LN('Indicator Data'!BB65)-0.4559)&gt;C$195,0,IF((0.1233*LN('Indicator Data'!BB65)-0.4559)&lt;C$194,10,(C$195-(0.1233*LN('Indicator Data'!BB65)-0.4559))/(C$195-C$194)*10)),IF('Indicator Data'!Q65&gt;C$195,0,IF('Indicator Data'!Q65&lt;C$194,10,(C$195-'Indicator Data'!Q65)/(C$195-C$194)*10))),1)</f>
        <v>3.9</v>
      </c>
      <c r="D62" s="77">
        <f>IF('Indicator Data'!R65="No data","x",ROUND((IF(LOG('Indicator Data'!R65*1000)&gt;D$195,10,IF(LOG('Indicator Data'!R65*1000)&lt;D$194,0,10-(D$195-LOG('Indicator Data'!R65*1000))/(D$195-D$194)*10))),1))</f>
        <v>6.9</v>
      </c>
      <c r="E62" s="78">
        <f t="shared" si="2"/>
        <v>5.6</v>
      </c>
      <c r="F62" s="77">
        <f>IF('Indicator Data'!AF65="No data","x",ROUND(IF('Indicator Data'!AF65&gt;F$195,10,IF('Indicator Data'!AF65&lt;F$194,0,10-(F$195-'Indicator Data'!AF65)/(F$195-F$194)*10)),1))</f>
        <v>7.2</v>
      </c>
      <c r="G62" s="77">
        <f>IF('Indicator Data'!AG65="No data","x",ROUND(IF('Indicator Data'!AG65&gt;G$195,10,IF('Indicator Data'!AG65&lt;G$194,0,10-(G$195-'Indicator Data'!AG65)/(G$195-G$194)*10)),1))</f>
        <v>4.3</v>
      </c>
      <c r="H62" s="78">
        <f t="shared" si="3"/>
        <v>5.8</v>
      </c>
      <c r="I62" s="79">
        <f>SUM(IF('Indicator Data'!S65=0,0,'Indicator Data'!S65/1000000),SUM('Indicator Data'!T65:U65))</f>
        <v>108.5</v>
      </c>
      <c r="J62" s="79">
        <f>I62/'Indicator Data'!BC65*1000000</f>
        <v>53.576622223582895</v>
      </c>
      <c r="K62" s="77">
        <f t="shared" si="4"/>
        <v>1.1000000000000001</v>
      </c>
      <c r="L62" s="77">
        <f>IF('Indicator Data'!V65="No data","x",ROUND(IF('Indicator Data'!V65&gt;L$195,10,IF('Indicator Data'!V65&lt;L$194,0,10-(L$195-'Indicator Data'!V65)/(L$195-L$194)*10)),1))</f>
        <v>0.2</v>
      </c>
      <c r="M62" s="78">
        <f t="shared" si="5"/>
        <v>0.7</v>
      </c>
      <c r="N62" s="80">
        <f t="shared" si="6"/>
        <v>4.4000000000000004</v>
      </c>
      <c r="O62" s="92">
        <f>IF(AND('Indicator Data'!AK65="No data",'Indicator Data'!AL65="No data"),0,SUM('Indicator Data'!AK65:AM65)/1000)</f>
        <v>0.84399999999999997</v>
      </c>
      <c r="P62" s="77">
        <f t="shared" si="7"/>
        <v>0</v>
      </c>
      <c r="Q62" s="81">
        <f>O62*1000/'Indicator Data'!BC65</f>
        <v>4.1676192771155729E-4</v>
      </c>
      <c r="R62" s="77">
        <f t="shared" si="8"/>
        <v>2.6</v>
      </c>
      <c r="S62" s="82">
        <f t="shared" si="9"/>
        <v>1.3</v>
      </c>
      <c r="T62" s="77">
        <f>IF('Indicator Data'!AB65="No data","x",ROUND(IF('Indicator Data'!AB65&gt;T$195,10,IF('Indicator Data'!AB65&lt;T$194,0,10-(T$195-'Indicator Data'!AB65)/(T$195-T$194)*10)),1))</f>
        <v>7.2</v>
      </c>
      <c r="U62" s="77">
        <f>IF('Indicator Data'!AA65="No data","x",ROUND(IF('Indicator Data'!AA65&gt;U$195,10,IF('Indicator Data'!AA65&lt;U$194,0,10-(U$195-'Indicator Data'!AA65)/(U$195-U$194)*10)),1))</f>
        <v>8.8000000000000007</v>
      </c>
      <c r="V62" s="77">
        <f>IF('Indicator Data'!AE65="No data","x",ROUND(IF('Indicator Data'!AE65&gt;V$195,10,IF('Indicator Data'!AE65&lt;V$194,0,10-(V$195-'Indicator Data'!AE65)/(V$195-V$194)*10)),1))</f>
        <v>5.6</v>
      </c>
      <c r="W62" s="78">
        <f t="shared" si="16"/>
        <v>7.2</v>
      </c>
      <c r="X62" s="77">
        <f>IF('Indicator Data'!W65="No data","x",ROUND(IF('Indicator Data'!W65&gt;X$195,10,IF('Indicator Data'!W65&lt;X$194,0,10-(X$195-'Indicator Data'!W65)/(X$195-X$194)*10)),1))</f>
        <v>3.6</v>
      </c>
      <c r="Y62" s="77">
        <f>IF('Indicator Data'!X65="No data","x",ROUND(IF('Indicator Data'!X65&gt;Y$195,10,IF('Indicator Data'!X65&lt;Y$194,0,10-(Y$195-'Indicator Data'!X65)/(Y$195-Y$194)*10)),1))</f>
        <v>1.4</v>
      </c>
      <c r="Z62" s="78">
        <f t="shared" si="10"/>
        <v>2.5</v>
      </c>
      <c r="AA62" s="92">
        <f>('Indicator Data'!AJ65+'Indicator Data'!AI65*0.5+'Indicator Data'!AH65*0.25)/1000</f>
        <v>0</v>
      </c>
      <c r="AB62" s="83">
        <f>AA62*1000/'Indicator Data'!BC65</f>
        <v>0</v>
      </c>
      <c r="AC62" s="78">
        <f t="shared" si="11"/>
        <v>0</v>
      </c>
      <c r="AD62" s="77">
        <f>IF('Indicator Data'!AN65="No data","x",ROUND(IF('Indicator Data'!AN65&lt;$AD$194,10,IF('Indicator Data'!AN65&gt;$AD$195,0,($AD$195-'Indicator Data'!AN65)/($AD$195-$AD$194)*10)),1))</f>
        <v>3.2</v>
      </c>
      <c r="AE62" s="77">
        <f>IF('Indicator Data'!AO65="No data","x",ROUND(IF('Indicator Data'!AO65&gt;$AE$195,10,IF('Indicator Data'!AO65&lt;$AE$194,0,10-($AE$195-'Indicator Data'!AO65)/($AE$195-$AE$194)*10)),1))</f>
        <v>0.7</v>
      </c>
      <c r="AF62" s="84">
        <f>IF('Indicator Data'!AP65="No data","x",ROUND(IF('Indicator Data'!AP65&gt;$AF$195,10,IF('Indicator Data'!AP65&lt;$AF$194,0,10-($AF$195-'Indicator Data'!AP65)/($AF$195-$AF$194)*10)),1))</f>
        <v>4.7</v>
      </c>
      <c r="AG62" s="84">
        <f>IF('Indicator Data'!AQ65="No data","x",ROUND(IF('Indicator Data'!AQ65&gt;$AG$195,10,IF('Indicator Data'!AQ65&lt;$AG$194,0,10-($AG$195-'Indicator Data'!AQ65)/($AG$195-$AG$194)*10)),1))</f>
        <v>10</v>
      </c>
      <c r="AH62" s="77">
        <f t="shared" si="12"/>
        <v>5.8</v>
      </c>
      <c r="AI62" s="78">
        <f t="shared" si="13"/>
        <v>3.2</v>
      </c>
      <c r="AJ62" s="85">
        <f t="shared" si="14"/>
        <v>3.7</v>
      </c>
      <c r="AK62" s="86">
        <f t="shared" si="17"/>
        <v>2.6</v>
      </c>
      <c r="AL62" s="85">
        <v>2.5</v>
      </c>
      <c r="AM62" s="85">
        <v>4.3</v>
      </c>
      <c r="AN62" s="86">
        <f t="shared" si="15"/>
        <v>3.4</v>
      </c>
    </row>
    <row r="63" spans="1:40" s="4" customFormat="1" x14ac:dyDescent="0.25">
      <c r="A63" s="131" t="s">
        <v>115</v>
      </c>
      <c r="B63" s="63" t="s">
        <v>114</v>
      </c>
      <c r="C63" s="77">
        <f>ROUND(IF('Indicator Data'!Q66="No data",IF((0.1233*LN('Indicator Data'!BB66)-0.4559)&gt;C$195,0,IF((0.1233*LN('Indicator Data'!BB66)-0.4559)&lt;C$194,10,(C$195-(0.1233*LN('Indicator Data'!BB66)-0.4559))/(C$195-C$194)*10)),IF('Indicator Data'!Q66&gt;C$195,0,IF('Indicator Data'!Q66&lt;C$194,10,(C$195-'Indicator Data'!Q66)/(C$195-C$194)*10))),1)</f>
        <v>7.7</v>
      </c>
      <c r="D63" s="77">
        <f>IF('Indicator Data'!R66="No data","x",ROUND((IF(LOG('Indicator Data'!R66*1000)&gt;D$195,10,IF(LOG('Indicator Data'!R66*1000)&lt;D$194,0,10-(D$195-LOG('Indicator Data'!R66*1000))/(D$195-D$194)*10))),1))</f>
        <v>9.1</v>
      </c>
      <c r="E63" s="78">
        <f t="shared" si="2"/>
        <v>8.5</v>
      </c>
      <c r="F63" s="77">
        <f>IF('Indicator Data'!AF66="No data","x",ROUND(IF('Indicator Data'!AF66&gt;F$195,10,IF('Indicator Data'!AF66&lt;F$194,0,10-(F$195-'Indicator Data'!AF66)/(F$195-F$194)*10)),1))</f>
        <v>8.5</v>
      </c>
      <c r="G63" s="77" t="str">
        <f>IF('Indicator Data'!AG66="No data","x",ROUND(IF('Indicator Data'!AG66&gt;G$195,10,IF('Indicator Data'!AG66&lt;G$194,0,10-(G$195-'Indicator Data'!AG66)/(G$195-G$194)*10)),1))</f>
        <v>x</v>
      </c>
      <c r="H63" s="78">
        <f t="shared" si="3"/>
        <v>8.5</v>
      </c>
      <c r="I63" s="79">
        <f>SUM(IF('Indicator Data'!S66=0,0,'Indicator Data'!S66/1000000),SUM('Indicator Data'!T66:U66))</f>
        <v>48.050117999999998</v>
      </c>
      <c r="J63" s="79">
        <f>I63/'Indicator Data'!BC66*1000000</f>
        <v>22.874821476857687</v>
      </c>
      <c r="K63" s="77">
        <f t="shared" si="4"/>
        <v>0.5</v>
      </c>
      <c r="L63" s="77">
        <f>IF('Indicator Data'!V66="No data","x",ROUND(IF('Indicator Data'!V66&gt;L$195,10,IF('Indicator Data'!V66&lt;L$194,0,10-(L$195-'Indicator Data'!V66)/(L$195-L$194)*10)),1))</f>
        <v>6.5</v>
      </c>
      <c r="M63" s="78">
        <f t="shared" si="5"/>
        <v>3.5</v>
      </c>
      <c r="N63" s="80">
        <f t="shared" si="6"/>
        <v>7.3</v>
      </c>
      <c r="O63" s="92">
        <f>IF(AND('Indicator Data'!AK66="No data",'Indicator Data'!AL66="No data"),0,SUM('Indicator Data'!AK66:AM66)/1000)</f>
        <v>8.077</v>
      </c>
      <c r="P63" s="77">
        <f t="shared" si="7"/>
        <v>3</v>
      </c>
      <c r="Q63" s="81">
        <f>O63*1000/'Indicator Data'!BC66</f>
        <v>3.8451504545437233E-3</v>
      </c>
      <c r="R63" s="77">
        <f t="shared" si="8"/>
        <v>4.4000000000000004</v>
      </c>
      <c r="S63" s="82">
        <f t="shared" si="9"/>
        <v>3.7</v>
      </c>
      <c r="T63" s="77">
        <f>IF('Indicator Data'!AB66="No data","x",ROUND(IF('Indicator Data'!AB66&gt;T$195,10,IF('Indicator Data'!AB66&lt;T$194,0,10-(T$195-'Indicator Data'!AB66)/(T$195-T$194)*10)),1))</f>
        <v>3.4</v>
      </c>
      <c r="U63" s="77">
        <f>IF('Indicator Data'!AA66="No data","x",ROUND(IF('Indicator Data'!AA66&gt;U$195,10,IF('Indicator Data'!AA66&lt;U$194,0,10-(U$195-'Indicator Data'!AA66)/(U$195-U$194)*10)),1))</f>
        <v>3.2</v>
      </c>
      <c r="V63" s="77">
        <f>IF('Indicator Data'!AE66="No data","x",ROUND(IF('Indicator Data'!AE66&gt;V$195,10,IF('Indicator Data'!AE66&lt;V$194,0,10-(V$195-'Indicator Data'!AE66)/(V$195-V$194)*10)),1))</f>
        <v>7</v>
      </c>
      <c r="W63" s="78">
        <f t="shared" si="16"/>
        <v>4.5</v>
      </c>
      <c r="X63" s="77">
        <f>IF('Indicator Data'!W66="No data","x",ROUND(IF('Indicator Data'!W66&gt;X$195,10,IF('Indicator Data'!W66&lt;X$194,0,10-(X$195-'Indicator Data'!W66)/(X$195-X$194)*10)),1))</f>
        <v>5</v>
      </c>
      <c r="Y63" s="77">
        <f>IF('Indicator Data'!X66="No data","x",ROUND(IF('Indicator Data'!X66&gt;Y$195,10,IF('Indicator Data'!X66&lt;Y$194,0,10-(Y$195-'Indicator Data'!X66)/(Y$195-Y$194)*10)),1))</f>
        <v>3.6</v>
      </c>
      <c r="Z63" s="78">
        <f t="shared" si="10"/>
        <v>4.3</v>
      </c>
      <c r="AA63" s="92">
        <f>('Indicator Data'!AJ66+'Indicator Data'!AI66*0.5+'Indicator Data'!AH66*0.25)/1000</f>
        <v>0</v>
      </c>
      <c r="AB63" s="83">
        <f>AA63*1000/'Indicator Data'!BC66</f>
        <v>0</v>
      </c>
      <c r="AC63" s="78">
        <f t="shared" si="11"/>
        <v>0</v>
      </c>
      <c r="AD63" s="77">
        <f>IF('Indicator Data'!AN66="No data","x",ROUND(IF('Indicator Data'!AN66&lt;$AD$194,10,IF('Indicator Data'!AN66&gt;$AD$195,0,($AD$195-'Indicator Data'!AN66)/($AD$195-$AD$194)*10)),1))</f>
        <v>4.3</v>
      </c>
      <c r="AE63" s="77">
        <f>IF('Indicator Data'!AO66="No data","x",ROUND(IF('Indicator Data'!AO66&gt;$AE$195,10,IF('Indicator Data'!AO66&lt;$AE$194,0,10-($AE$195-'Indicator Data'!AO66)/($AE$195-$AE$194)*10)),1))</f>
        <v>2</v>
      </c>
      <c r="AF63" s="84">
        <f>IF('Indicator Data'!AP66="No data","x",ROUND(IF('Indicator Data'!AP66&gt;$AF$195,10,IF('Indicator Data'!AP66&lt;$AF$194,0,10-($AF$195-'Indicator Data'!AP66)/($AF$195-$AF$194)*10)),1))</f>
        <v>6.9</v>
      </c>
      <c r="AG63" s="84">
        <f>IF('Indicator Data'!AQ66="No data","x",ROUND(IF('Indicator Data'!AQ66&gt;$AG$195,10,IF('Indicator Data'!AQ66&lt;$AG$194,0,10-($AG$195-'Indicator Data'!AQ66)/($AG$195-$AG$194)*10)),1))</f>
        <v>1.4</v>
      </c>
      <c r="AH63" s="77">
        <f t="shared" si="12"/>
        <v>5.8</v>
      </c>
      <c r="AI63" s="78">
        <f t="shared" si="13"/>
        <v>4</v>
      </c>
      <c r="AJ63" s="85">
        <f t="shared" si="14"/>
        <v>3.4</v>
      </c>
      <c r="AK63" s="86">
        <f t="shared" si="17"/>
        <v>3.6</v>
      </c>
      <c r="AL63" s="85">
        <v>5.0999999999999996</v>
      </c>
      <c r="AM63" s="85">
        <v>6.3</v>
      </c>
      <c r="AN63" s="86">
        <f t="shared" si="15"/>
        <v>5.7</v>
      </c>
    </row>
    <row r="64" spans="1:40" s="4" customFormat="1" x14ac:dyDescent="0.25">
      <c r="A64" s="131" t="s">
        <v>117</v>
      </c>
      <c r="B64" s="63" t="s">
        <v>116</v>
      </c>
      <c r="C64" s="77">
        <f>ROUND(IF('Indicator Data'!Q67="No data",IF((0.1233*LN('Indicator Data'!BB67)-0.4559)&gt;C$195,0,IF((0.1233*LN('Indicator Data'!BB67)-0.4559)&lt;C$194,10,(C$195-(0.1233*LN('Indicator Data'!BB67)-0.4559))/(C$195-C$194)*10)),IF('Indicator Data'!Q67&gt;C$195,0,IF('Indicator Data'!Q67&lt;C$194,10,(C$195-'Indicator Data'!Q67)/(C$195-C$194)*10))),1)</f>
        <v>2.8</v>
      </c>
      <c r="D64" s="77">
        <f>IF('Indicator Data'!R67="No data","x",ROUND((IF(LOG('Indicator Data'!R67*1000)&gt;D$195,10,IF(LOG('Indicator Data'!R67*1000)&lt;D$194,0,10-(D$195-LOG('Indicator Data'!R67*1000))/(D$195-D$194)*10))),1))</f>
        <v>3.4</v>
      </c>
      <c r="E64" s="78">
        <f t="shared" si="2"/>
        <v>3.1</v>
      </c>
      <c r="F64" s="77">
        <f>IF('Indicator Data'!AF67="No data","x",ROUND(IF('Indicator Data'!AF67&gt;F$195,10,IF('Indicator Data'!AF67&lt;F$194,0,10-(F$195-'Indicator Data'!AF67)/(F$195-F$194)*10)),1))</f>
        <v>4.8</v>
      </c>
      <c r="G64" s="77">
        <f>IF('Indicator Data'!AG67="No data","x",ROUND(IF('Indicator Data'!AG67&gt;G$195,10,IF('Indicator Data'!AG67&lt;G$194,0,10-(G$195-'Indicator Data'!AG67)/(G$195-G$194)*10)),1))</f>
        <v>2.9</v>
      </c>
      <c r="H64" s="78">
        <f t="shared" si="3"/>
        <v>3.9</v>
      </c>
      <c r="I64" s="79">
        <f>SUM(IF('Indicator Data'!S67=0,0,'Indicator Data'!S67/1000000),SUM('Indicator Data'!T67:U67))</f>
        <v>382.98175699999996</v>
      </c>
      <c r="J64" s="79">
        <f>I64/'Indicator Data'!BC67*1000000</f>
        <v>103.03240617685829</v>
      </c>
      <c r="K64" s="77">
        <f t="shared" si="4"/>
        <v>2.1</v>
      </c>
      <c r="L64" s="77">
        <f>IF('Indicator Data'!V67="No data","x",ROUND(IF('Indicator Data'!V67&gt;L$195,10,IF('Indicator Data'!V67&lt;L$194,0,10-(L$195-'Indicator Data'!V67)/(L$195-L$194)*10)),1))</f>
        <v>2.2999999999999998</v>
      </c>
      <c r="M64" s="78">
        <f t="shared" si="5"/>
        <v>2.2000000000000002</v>
      </c>
      <c r="N64" s="80">
        <f t="shared" si="6"/>
        <v>3.1</v>
      </c>
      <c r="O64" s="92">
        <f>IF(AND('Indicator Data'!AK67="No data",'Indicator Data'!AL67="No data"),0,SUM('Indicator Data'!AK67:AM67)/1000)</f>
        <v>290.85599999999999</v>
      </c>
      <c r="P64" s="77">
        <f t="shared" si="7"/>
        <v>8.1999999999999993</v>
      </c>
      <c r="Q64" s="81">
        <f>O64*1000/'Indicator Data'!BC67</f>
        <v>7.8248096634473116E-2</v>
      </c>
      <c r="R64" s="77">
        <f t="shared" si="8"/>
        <v>9.3000000000000007</v>
      </c>
      <c r="S64" s="82">
        <f t="shared" si="9"/>
        <v>8.8000000000000007</v>
      </c>
      <c r="T64" s="77">
        <f>IF('Indicator Data'!AB67="No data","x",ROUND(IF('Indicator Data'!AB67&gt;T$195,10,IF('Indicator Data'!AB67&lt;T$194,0,10-(T$195-'Indicator Data'!AB67)/(T$195-T$194)*10)),1))</f>
        <v>1</v>
      </c>
      <c r="U64" s="77">
        <f>IF('Indicator Data'!AA67="No data","x",ROUND(IF('Indicator Data'!AA67&gt;U$195,10,IF('Indicator Data'!AA67&lt;U$194,0,10-(U$195-'Indicator Data'!AA67)/(U$195-U$194)*10)),1))</f>
        <v>1.7</v>
      </c>
      <c r="V64" s="77">
        <f>IF('Indicator Data'!AE67="No data","x",ROUND(IF('Indicator Data'!AE67&gt;V$195,10,IF('Indicator Data'!AE67&lt;V$194,0,10-(V$195-'Indicator Data'!AE67)/(V$195-V$194)*10)),1))</f>
        <v>0</v>
      </c>
      <c r="W64" s="78">
        <f t="shared" si="16"/>
        <v>0.9</v>
      </c>
      <c r="X64" s="77">
        <f>IF('Indicator Data'!W67="No data","x",ROUND(IF('Indicator Data'!W67&gt;X$195,10,IF('Indicator Data'!W67&lt;X$194,0,10-(X$195-'Indicator Data'!W67)/(X$195-X$194)*10)),1))</f>
        <v>0.8</v>
      </c>
      <c r="Y64" s="77">
        <f>IF('Indicator Data'!X67="No data","x",ROUND(IF('Indicator Data'!X67&gt;Y$195,10,IF('Indicator Data'!X67&lt;Y$194,0,10-(Y$195-'Indicator Data'!X67)/(Y$195-Y$194)*10)),1))</f>
        <v>0.2</v>
      </c>
      <c r="Z64" s="78">
        <f t="shared" si="10"/>
        <v>0.5</v>
      </c>
      <c r="AA64" s="92">
        <f>('Indicator Data'!AJ67+'Indicator Data'!AI67*0.5+'Indicator Data'!AH67*0.25)/1000</f>
        <v>0</v>
      </c>
      <c r="AB64" s="83">
        <f>AA64*1000/'Indicator Data'!BC67</f>
        <v>0</v>
      </c>
      <c r="AC64" s="78">
        <f t="shared" si="11"/>
        <v>0</v>
      </c>
      <c r="AD64" s="77">
        <f>IF('Indicator Data'!AN67="No data","x",ROUND(IF('Indicator Data'!AN67&lt;$AD$194,10,IF('Indicator Data'!AN67&gt;$AD$195,0,($AD$195-'Indicator Data'!AN67)/($AD$195-$AD$194)*10)),1))</f>
        <v>4.3</v>
      </c>
      <c r="AE64" s="77">
        <f>IF('Indicator Data'!AO67="No data","x",ROUND(IF('Indicator Data'!AO67&gt;$AE$195,10,IF('Indicator Data'!AO67&lt;$AE$194,0,10-($AE$195-'Indicator Data'!AO67)/($AE$195-$AE$194)*10)),1))</f>
        <v>0.7</v>
      </c>
      <c r="AF64" s="84" t="str">
        <f>IF('Indicator Data'!AP67="No data","x",ROUND(IF('Indicator Data'!AP67&gt;$AF$195,10,IF('Indicator Data'!AP67&lt;$AF$194,0,10-($AF$195-'Indicator Data'!AP67)/($AF$195-$AF$194)*10)),1))</f>
        <v>x</v>
      </c>
      <c r="AG64" s="84" t="str">
        <f>IF('Indicator Data'!AQ67="No data","x",ROUND(IF('Indicator Data'!AQ67&gt;$AG$195,10,IF('Indicator Data'!AQ67&lt;$AG$194,0,10-($AG$195-'Indicator Data'!AQ67)/($AG$195-$AG$194)*10)),1))</f>
        <v>x</v>
      </c>
      <c r="AH64" s="77" t="str">
        <f t="shared" si="12"/>
        <v>x</v>
      </c>
      <c r="AI64" s="78">
        <f t="shared" si="13"/>
        <v>2.5</v>
      </c>
      <c r="AJ64" s="85">
        <f t="shared" si="14"/>
        <v>1</v>
      </c>
      <c r="AK64" s="86">
        <f t="shared" si="17"/>
        <v>6.3</v>
      </c>
      <c r="AL64" s="85">
        <v>6.1</v>
      </c>
      <c r="AM64" s="85">
        <v>3.5</v>
      </c>
      <c r="AN64" s="86">
        <f t="shared" si="15"/>
        <v>4.8</v>
      </c>
    </row>
    <row r="65" spans="1:40" s="4" customFormat="1" x14ac:dyDescent="0.25">
      <c r="A65" s="131" t="s">
        <v>119</v>
      </c>
      <c r="B65" s="63" t="s">
        <v>118</v>
      </c>
      <c r="C65" s="77">
        <f>ROUND(IF('Indicator Data'!Q68="No data",IF((0.1233*LN('Indicator Data'!BB68)-0.4559)&gt;C$195,0,IF((0.1233*LN('Indicator Data'!BB68)-0.4559)&lt;C$194,10,(C$195-(0.1233*LN('Indicator Data'!BB68)-0.4559))/(C$195-C$194)*10)),IF('Indicator Data'!Q68&gt;C$195,0,IF('Indicator Data'!Q68&lt;C$194,10,(C$195-'Indicator Data'!Q68)/(C$195-C$194)*10))),1)</f>
        <v>0.4</v>
      </c>
      <c r="D65" s="77" t="str">
        <f>IF('Indicator Data'!R68="No data","x",ROUND((IF(LOG('Indicator Data'!R68*1000)&gt;D$195,10,IF(LOG('Indicator Data'!R68*1000)&lt;D$194,0,10-(D$195-LOG('Indicator Data'!R68*1000))/(D$195-D$194)*10))),1))</f>
        <v>x</v>
      </c>
      <c r="E65" s="78">
        <f t="shared" si="2"/>
        <v>0.4</v>
      </c>
      <c r="F65" s="77">
        <f>IF('Indicator Data'!AF68="No data","x",ROUND(IF('Indicator Data'!AF68&gt;F$195,10,IF('Indicator Data'!AF68&lt;F$194,0,10-(F$195-'Indicator Data'!AF68)/(F$195-F$194)*10)),1))</f>
        <v>0.9</v>
      </c>
      <c r="G65" s="77">
        <f>IF('Indicator Data'!AG68="No data","x",ROUND(IF('Indicator Data'!AG68&gt;G$195,10,IF('Indicator Data'!AG68&lt;G$194,0,10-(G$195-'Indicator Data'!AG68)/(G$195-G$194)*10)),1))</f>
        <v>1.3</v>
      </c>
      <c r="H65" s="78">
        <f t="shared" si="3"/>
        <v>1.1000000000000001</v>
      </c>
      <c r="I65" s="79">
        <f>SUM(IF('Indicator Data'!S68=0,0,'Indicator Data'!S68/1000000),SUM('Indicator Data'!T68:U68))</f>
        <v>2.7643949999999999</v>
      </c>
      <c r="J65" s="79">
        <f>I65/'Indicator Data'!BC68*1000000</f>
        <v>3.3428804643569739E-2</v>
      </c>
      <c r="K65" s="77">
        <f t="shared" si="4"/>
        <v>0</v>
      </c>
      <c r="L65" s="77" t="str">
        <f>IF('Indicator Data'!V68="No data","x",ROUND(IF('Indicator Data'!V68&gt;L$195,10,IF('Indicator Data'!V68&lt;L$194,0,10-(L$195-'Indicator Data'!V68)/(L$195-L$194)*10)),1))</f>
        <v>x</v>
      </c>
      <c r="M65" s="78">
        <f t="shared" si="5"/>
        <v>0</v>
      </c>
      <c r="N65" s="80">
        <f t="shared" si="6"/>
        <v>0.5</v>
      </c>
      <c r="O65" s="92">
        <f>IF(AND('Indicator Data'!AK68="No data",'Indicator Data'!AL68="No data"),0,SUM('Indicator Data'!AK68:AM68)/1000)</f>
        <v>970.36500000000001</v>
      </c>
      <c r="P65" s="77">
        <f t="shared" si="7"/>
        <v>10</v>
      </c>
      <c r="Q65" s="81">
        <f>O65*1000/'Indicator Data'!BC68</f>
        <v>1.1734264465808089E-2</v>
      </c>
      <c r="R65" s="77">
        <f t="shared" si="8"/>
        <v>5.9</v>
      </c>
      <c r="S65" s="82">
        <f t="shared" si="9"/>
        <v>8</v>
      </c>
      <c r="T65" s="77" t="str">
        <f>IF('Indicator Data'!AB68="No data","x",ROUND(IF('Indicator Data'!AB68&gt;T$195,10,IF('Indicator Data'!AB68&lt;T$194,0,10-(T$195-'Indicator Data'!AB68)/(T$195-T$194)*10)),1))</f>
        <v>x</v>
      </c>
      <c r="U65" s="77">
        <f>IF('Indicator Data'!AA68="No data","x",ROUND(IF('Indicator Data'!AA68&gt;U$195,10,IF('Indicator Data'!AA68&lt;U$194,0,10-(U$195-'Indicator Data'!AA68)/(U$195-U$194)*10)),1))</f>
        <v>0.1</v>
      </c>
      <c r="V65" s="77" t="str">
        <f>IF('Indicator Data'!AE68="No data","x",ROUND(IF('Indicator Data'!AE68&gt;V$195,10,IF('Indicator Data'!AE68&lt;V$194,0,10-(V$195-'Indicator Data'!AE68)/(V$195-V$194)*10)),1))</f>
        <v>x</v>
      </c>
      <c r="W65" s="78">
        <f t="shared" si="16"/>
        <v>0.1</v>
      </c>
      <c r="X65" s="77">
        <f>IF('Indicator Data'!W68="No data","x",ROUND(IF('Indicator Data'!W68&gt;X$195,10,IF('Indicator Data'!W68&lt;X$194,0,10-(X$195-'Indicator Data'!W68)/(X$195-X$194)*10)),1))</f>
        <v>0.3</v>
      </c>
      <c r="Y65" s="77" t="str">
        <f>IF('Indicator Data'!X68="No data","x",ROUND(IF('Indicator Data'!X68&gt;Y$195,10,IF('Indicator Data'!X68&lt;Y$194,0,10-(Y$195-'Indicator Data'!X68)/(Y$195-Y$194)*10)),1))</f>
        <v>x</v>
      </c>
      <c r="Z65" s="78">
        <f t="shared" si="10"/>
        <v>0.3</v>
      </c>
      <c r="AA65" s="92">
        <f>('Indicator Data'!AJ68+'Indicator Data'!AI68*0.5+'Indicator Data'!AH68*0.25)/1000</f>
        <v>0.33600000000000002</v>
      </c>
      <c r="AB65" s="83">
        <f>AA65*1000/'Indicator Data'!BC68</f>
        <v>4.0631235262107749E-6</v>
      </c>
      <c r="AC65" s="78">
        <f t="shared" si="11"/>
        <v>0</v>
      </c>
      <c r="AD65" s="77">
        <f>IF('Indicator Data'!AN68="No data","x",ROUND(IF('Indicator Data'!AN68&lt;$AD$194,10,IF('Indicator Data'!AN68&gt;$AD$195,0,($AD$195-'Indicator Data'!AN68)/($AD$195-$AD$194)*10)),1))</f>
        <v>1.9</v>
      </c>
      <c r="AE65" s="77">
        <f>IF('Indicator Data'!AO68="No data","x",ROUND(IF('Indicator Data'!AO68&gt;$AE$195,10,IF('Indicator Data'!AO68&lt;$AE$194,0,10-($AE$195-'Indicator Data'!AO68)/($AE$195-$AE$194)*10)),1))</f>
        <v>0</v>
      </c>
      <c r="AF65" s="84">
        <f>IF('Indicator Data'!AP68="No data","x",ROUND(IF('Indicator Data'!AP68&gt;$AF$195,10,IF('Indicator Data'!AP68&lt;$AF$194,0,10-($AF$195-'Indicator Data'!AP68)/($AF$195-$AF$194)*10)),1))</f>
        <v>0.6</v>
      </c>
      <c r="AG65" s="84">
        <f>IF('Indicator Data'!AQ68="No data","x",ROUND(IF('Indicator Data'!AQ68&gt;$AG$195,10,IF('Indicator Data'!AQ68&lt;$AG$194,0,10-($AG$195-'Indicator Data'!AQ68)/($AG$195-$AG$194)*10)),1))</f>
        <v>2.8</v>
      </c>
      <c r="AH65" s="77">
        <f t="shared" si="12"/>
        <v>1</v>
      </c>
      <c r="AI65" s="78">
        <f t="shared" si="13"/>
        <v>1</v>
      </c>
      <c r="AJ65" s="85">
        <f t="shared" si="14"/>
        <v>0.4</v>
      </c>
      <c r="AK65" s="86">
        <f t="shared" si="17"/>
        <v>5.3</v>
      </c>
      <c r="AL65" s="85">
        <v>8.5</v>
      </c>
      <c r="AM65" s="85">
        <v>5</v>
      </c>
      <c r="AN65" s="86">
        <f t="shared" si="15"/>
        <v>6.8</v>
      </c>
    </row>
    <row r="66" spans="1:40" s="4" customFormat="1" x14ac:dyDescent="0.25">
      <c r="A66" s="131" t="s">
        <v>121</v>
      </c>
      <c r="B66" s="63" t="s">
        <v>120</v>
      </c>
      <c r="C66" s="77">
        <f>ROUND(IF('Indicator Data'!Q69="No data",IF((0.1233*LN('Indicator Data'!BB69)-0.4559)&gt;C$195,0,IF((0.1233*LN('Indicator Data'!BB69)-0.4559)&lt;C$194,10,(C$195-(0.1233*LN('Indicator Data'!BB69)-0.4559))/(C$195-C$194)*10)),IF('Indicator Data'!Q69&gt;C$195,0,IF('Indicator Data'!Q69&lt;C$194,10,(C$195-'Indicator Data'!Q69)/(C$195-C$194)*10))),1)</f>
        <v>5.7</v>
      </c>
      <c r="D66" s="77">
        <f>IF('Indicator Data'!R69="No data","x",ROUND((IF(LOG('Indicator Data'!R69*1000)&gt;D$195,10,IF(LOG('Indicator Data'!R69*1000)&lt;D$194,0,10-(D$195-LOG('Indicator Data'!R69*1000))/(D$195-D$194)*10))),1))</f>
        <v>8</v>
      </c>
      <c r="E66" s="78">
        <f t="shared" si="2"/>
        <v>7</v>
      </c>
      <c r="F66" s="77">
        <f>IF('Indicator Data'!AF69="No data","x",ROUND(IF('Indicator Data'!AF69&gt;F$195,10,IF('Indicator Data'!AF69&lt;F$194,0,10-(F$195-'Indicator Data'!AF69)/(F$195-F$194)*10)),1))</f>
        <v>7.3</v>
      </c>
      <c r="G66" s="77">
        <f>IF('Indicator Data'!AG69="No data","x",ROUND(IF('Indicator Data'!AG69&gt;G$195,10,IF('Indicator Data'!AG69&lt;G$194,0,10-(G$195-'Indicator Data'!AG69)/(G$195-G$194)*10)),1))</f>
        <v>4.4000000000000004</v>
      </c>
      <c r="H66" s="78">
        <f t="shared" si="3"/>
        <v>5.9</v>
      </c>
      <c r="I66" s="79">
        <f>SUM(IF('Indicator Data'!S69=0,0,'Indicator Data'!S69/1000000),SUM('Indicator Data'!T69:U69))</f>
        <v>1249.1682679999999</v>
      </c>
      <c r="J66" s="79">
        <f>I66/'Indicator Data'!BC69*1000000</f>
        <v>43.32331221031221</v>
      </c>
      <c r="K66" s="77">
        <f t="shared" si="4"/>
        <v>0.9</v>
      </c>
      <c r="L66" s="77">
        <f>IF('Indicator Data'!V69="No data","x",ROUND(IF('Indicator Data'!V69&gt;L$195,10,IF('Indicator Data'!V69&lt;L$194,0,10-(L$195-'Indicator Data'!V69)/(L$195-L$194)*10)),1))</f>
        <v>2.1</v>
      </c>
      <c r="M66" s="78">
        <f t="shared" si="5"/>
        <v>1.5</v>
      </c>
      <c r="N66" s="80">
        <f t="shared" si="6"/>
        <v>5.4</v>
      </c>
      <c r="O66" s="92">
        <f>IF(AND('Indicator Data'!AK69="No data",'Indicator Data'!AL69="No data"),0,SUM('Indicator Data'!AK69:AM69)/1000)</f>
        <v>12.115</v>
      </c>
      <c r="P66" s="77">
        <f t="shared" si="7"/>
        <v>3.6</v>
      </c>
      <c r="Q66" s="81">
        <f>O66*1000/'Indicator Data'!BC69</f>
        <v>4.2016911642197782E-4</v>
      </c>
      <c r="R66" s="77">
        <f t="shared" si="8"/>
        <v>2.6</v>
      </c>
      <c r="S66" s="82">
        <f t="shared" si="9"/>
        <v>3.1</v>
      </c>
      <c r="T66" s="77">
        <f>IF('Indicator Data'!AB69="No data","x",ROUND(IF('Indicator Data'!AB69&gt;T$195,10,IF('Indicator Data'!AB69&lt;T$194,0,10-(T$195-'Indicator Data'!AB69)/(T$195-T$194)*10)),1))</f>
        <v>3.2</v>
      </c>
      <c r="U66" s="77">
        <f>IF('Indicator Data'!AA69="No data","x",ROUND(IF('Indicator Data'!AA69&gt;U$195,10,IF('Indicator Data'!AA69&lt;U$194,0,10-(U$195-'Indicator Data'!AA69)/(U$195-U$194)*10)),1))</f>
        <v>2.8</v>
      </c>
      <c r="V66" s="77">
        <f>IF('Indicator Data'!AE69="No data","x",ROUND(IF('Indicator Data'!AE69&gt;V$195,10,IF('Indicator Data'!AE69&lt;V$194,0,10-(V$195-'Indicator Data'!AE69)/(V$195-V$194)*10)),1))</f>
        <v>5.6</v>
      </c>
      <c r="W66" s="78">
        <f t="shared" si="16"/>
        <v>3.9</v>
      </c>
      <c r="X66" s="77">
        <f>IF('Indicator Data'!W69="No data","x",ROUND(IF('Indicator Data'!W69&gt;X$195,10,IF('Indicator Data'!W69&lt;X$194,0,10-(X$195-'Indicator Data'!W69)/(X$195-X$194)*10)),1))</f>
        <v>4.5</v>
      </c>
      <c r="Y66" s="77">
        <f>IF('Indicator Data'!X69="No data","x",ROUND(IF('Indicator Data'!X69&gt;Y$195,10,IF('Indicator Data'!X69&lt;Y$194,0,10-(Y$195-'Indicator Data'!X69)/(Y$195-Y$194)*10)),1))</f>
        <v>2.4</v>
      </c>
      <c r="Z66" s="78">
        <f t="shared" si="10"/>
        <v>3.5</v>
      </c>
      <c r="AA66" s="92">
        <f>('Indicator Data'!AJ69+'Indicator Data'!AI69*0.5+'Indicator Data'!AH69*0.25)/1000</f>
        <v>500.04899999999998</v>
      </c>
      <c r="AB66" s="83">
        <f>AA66*1000/'Indicator Data'!BC69</f>
        <v>1.734256264941755E-2</v>
      </c>
      <c r="AC66" s="78">
        <f t="shared" si="11"/>
        <v>1.7</v>
      </c>
      <c r="AD66" s="77">
        <f>IF('Indicator Data'!AN69="No data","x",ROUND(IF('Indicator Data'!AN69&lt;$AD$194,10,IF('Indicator Data'!AN69&gt;$AD$195,0,($AD$195-'Indicator Data'!AN69)/($AD$195-$AD$194)*10)),1))</f>
        <v>2.4</v>
      </c>
      <c r="AE66" s="77">
        <f>IF('Indicator Data'!AO69="No data","x",ROUND(IF('Indicator Data'!AO69&gt;$AE$195,10,IF('Indicator Data'!AO69&lt;$AE$194,0,10-($AE$195-'Indicator Data'!AO69)/($AE$195-$AE$194)*10)),1))</f>
        <v>0.9</v>
      </c>
      <c r="AF66" s="84">
        <f>IF('Indicator Data'!AP69="No data","x",ROUND(IF('Indicator Data'!AP69&gt;$AF$195,10,IF('Indicator Data'!AP69&lt;$AF$194,0,10-($AF$195-'Indicator Data'!AP69)/($AF$195-$AF$194)*10)),1))</f>
        <v>4.9000000000000004</v>
      </c>
      <c r="AG66" s="84">
        <f>IF('Indicator Data'!AQ69="No data","x",ROUND(IF('Indicator Data'!AQ69&gt;$AG$195,10,IF('Indicator Data'!AQ69&lt;$AG$194,0,10-($AG$195-'Indicator Data'!AQ69)/($AG$195-$AG$194)*10)),1))</f>
        <v>9.1999999999999993</v>
      </c>
      <c r="AH66" s="77">
        <f t="shared" si="12"/>
        <v>5.8</v>
      </c>
      <c r="AI66" s="78">
        <f t="shared" si="13"/>
        <v>3</v>
      </c>
      <c r="AJ66" s="85">
        <f t="shared" si="14"/>
        <v>3.1</v>
      </c>
      <c r="AK66" s="86">
        <f t="shared" si="17"/>
        <v>3.1</v>
      </c>
      <c r="AL66" s="85">
        <v>4.8</v>
      </c>
      <c r="AM66" s="85">
        <v>5.6</v>
      </c>
      <c r="AN66" s="86">
        <f t="shared" si="15"/>
        <v>5.2</v>
      </c>
    </row>
    <row r="67" spans="1:40" s="4" customFormat="1" x14ac:dyDescent="0.25">
      <c r="A67" s="131" t="s">
        <v>123</v>
      </c>
      <c r="B67" s="63" t="s">
        <v>122</v>
      </c>
      <c r="C67" s="77">
        <f>ROUND(IF('Indicator Data'!Q70="No data",IF((0.1233*LN('Indicator Data'!BB70)-0.4559)&gt;C$195,0,IF((0.1233*LN('Indicator Data'!BB70)-0.4559)&lt;C$194,10,(C$195-(0.1233*LN('Indicator Data'!BB70)-0.4559))/(C$195-C$194)*10)),IF('Indicator Data'!Q70&gt;C$195,0,IF('Indicator Data'!Q70&lt;C$194,10,(C$195-'Indicator Data'!Q70)/(C$195-C$194)*10))),1)</f>
        <v>1.3</v>
      </c>
      <c r="D67" s="77" t="str">
        <f>IF('Indicator Data'!R70="No data","x",ROUND((IF(LOG('Indicator Data'!R70*1000)&gt;D$195,10,IF(LOG('Indicator Data'!R70*1000)&lt;D$194,0,10-(D$195-LOG('Indicator Data'!R70*1000))/(D$195-D$194)*10))),1))</f>
        <v>x</v>
      </c>
      <c r="E67" s="78">
        <f t="shared" si="2"/>
        <v>1.3</v>
      </c>
      <c r="F67" s="77">
        <f>IF('Indicator Data'!AF70="No data","x",ROUND(IF('Indicator Data'!AF70&gt;F$195,10,IF('Indicator Data'!AF70&lt;F$194,0,10-(F$195-'Indicator Data'!AF70)/(F$195-F$194)*10)),1))</f>
        <v>1.6</v>
      </c>
      <c r="G67" s="77">
        <f>IF('Indicator Data'!AG70="No data","x",ROUND(IF('Indicator Data'!AG70&gt;G$195,10,IF('Indicator Data'!AG70&lt;G$194,0,10-(G$195-'Indicator Data'!AG70)/(G$195-G$194)*10)),1))</f>
        <v>2.9</v>
      </c>
      <c r="H67" s="78">
        <f t="shared" si="3"/>
        <v>2.2999999999999998</v>
      </c>
      <c r="I67" s="79">
        <f>SUM(IF('Indicator Data'!S70=0,0,'Indicator Data'!S70/1000000),SUM('Indicator Data'!T70:U70))</f>
        <v>1058.641756</v>
      </c>
      <c r="J67" s="79">
        <f>I67/'Indicator Data'!BC70*1000000</f>
        <v>98.382930928074288</v>
      </c>
      <c r="K67" s="77">
        <f t="shared" si="4"/>
        <v>2</v>
      </c>
      <c r="L67" s="77" t="str">
        <f>IF('Indicator Data'!V70="No data","x",ROUND(IF('Indicator Data'!V70&gt;L$195,10,IF('Indicator Data'!V70&lt;L$194,0,10-(L$195-'Indicator Data'!V70)/(L$195-L$194)*10)),1))</f>
        <v>x</v>
      </c>
      <c r="M67" s="78">
        <f t="shared" si="5"/>
        <v>2</v>
      </c>
      <c r="N67" s="80">
        <f t="shared" si="6"/>
        <v>1.7</v>
      </c>
      <c r="O67" s="92">
        <f>IF(AND('Indicator Data'!AK70="No data",'Indicator Data'!AL70="No data"),0,SUM('Indicator Data'!AK70:AM70)/1000)</f>
        <v>38.999000000000002</v>
      </c>
      <c r="P67" s="77">
        <f t="shared" si="7"/>
        <v>5.3</v>
      </c>
      <c r="Q67" s="81">
        <f>O67*1000/'Indicator Data'!BC70</f>
        <v>3.6243005733697592E-3</v>
      </c>
      <c r="R67" s="77">
        <f t="shared" si="8"/>
        <v>4.4000000000000004</v>
      </c>
      <c r="S67" s="82">
        <f t="shared" si="9"/>
        <v>4.9000000000000004</v>
      </c>
      <c r="T67" s="77">
        <f>IF('Indicator Data'!AB70="No data","x",ROUND(IF('Indicator Data'!AB70&gt;T$195,10,IF('Indicator Data'!AB70&lt;T$194,0,10-(T$195-'Indicator Data'!AB70)/(T$195-T$194)*10)),1))</f>
        <v>0.6</v>
      </c>
      <c r="U67" s="77">
        <f>IF('Indicator Data'!AA70="No data","x",ROUND(IF('Indicator Data'!AA70&gt;U$195,10,IF('Indicator Data'!AA70&lt;U$194,0,10-(U$195-'Indicator Data'!AA70)/(U$195-U$194)*10)),1))</f>
        <v>0.1</v>
      </c>
      <c r="V67" s="77" t="str">
        <f>IF('Indicator Data'!AE70="No data","x",ROUND(IF('Indicator Data'!AE70&gt;V$195,10,IF('Indicator Data'!AE70&lt;V$194,0,10-(V$195-'Indicator Data'!AE70)/(V$195-V$194)*10)),1))</f>
        <v>x</v>
      </c>
      <c r="W67" s="78">
        <f t="shared" ref="W67:W98" si="18">IF(AND(T67="x",U67="x",V67="x"),"x",ROUND(AVERAGE(T67,U67,V67),1))</f>
        <v>0.4</v>
      </c>
      <c r="X67" s="77">
        <f>IF('Indicator Data'!W70="No data","x",ROUND(IF('Indicator Data'!W70&gt;X$195,10,IF('Indicator Data'!W70&lt;X$194,0,10-(X$195-'Indicator Data'!W70)/(X$195-X$194)*10)),1))</f>
        <v>0.3</v>
      </c>
      <c r="Y67" s="77" t="str">
        <f>IF('Indicator Data'!X70="No data","x",ROUND(IF('Indicator Data'!X70&gt;Y$195,10,IF('Indicator Data'!X70&lt;Y$194,0,10-(Y$195-'Indicator Data'!X70)/(Y$195-Y$194)*10)),1))</f>
        <v>x</v>
      </c>
      <c r="Z67" s="78">
        <f t="shared" si="10"/>
        <v>0.3</v>
      </c>
      <c r="AA67" s="92">
        <f>('Indicator Data'!AJ70+'Indicator Data'!AI70*0.5+'Indicator Data'!AH70*0.25)/1000</f>
        <v>3.6515</v>
      </c>
      <c r="AB67" s="83">
        <f>AA67*1000/'Indicator Data'!BC70</f>
        <v>3.3934545869534284E-4</v>
      </c>
      <c r="AC67" s="78">
        <f t="shared" si="11"/>
        <v>0</v>
      </c>
      <c r="AD67" s="77">
        <f>IF('Indicator Data'!AN70="No data","x",ROUND(IF('Indicator Data'!AN70&lt;$AD$194,10,IF('Indicator Data'!AN70&gt;$AD$195,0,($AD$195-'Indicator Data'!AN70)/($AD$195-$AD$194)*10)),1))</f>
        <v>2</v>
      </c>
      <c r="AE67" s="77">
        <f>IF('Indicator Data'!AO70="No data","x",ROUND(IF('Indicator Data'!AO70&gt;$AE$195,10,IF('Indicator Data'!AO70&lt;$AE$194,0,10-($AE$195-'Indicator Data'!AO70)/($AE$195-$AE$194)*10)),1))</f>
        <v>0</v>
      </c>
      <c r="AF67" s="84">
        <f>IF('Indicator Data'!AP70="No data","x",ROUND(IF('Indicator Data'!AP70&gt;$AF$195,10,IF('Indicator Data'!AP70&lt;$AF$194,0,10-($AF$195-'Indicator Data'!AP70)/($AF$195-$AF$194)*10)),1))</f>
        <v>1.7</v>
      </c>
      <c r="AG67" s="84">
        <f>IF('Indicator Data'!AQ70="No data","x",ROUND(IF('Indicator Data'!AQ70&gt;$AG$195,10,IF('Indicator Data'!AQ70&lt;$AG$194,0,10-($AG$195-'Indicator Data'!AQ70)/($AG$195-$AG$194)*10)),1))</f>
        <v>5.6</v>
      </c>
      <c r="AH67" s="77">
        <f t="shared" si="12"/>
        <v>2.5</v>
      </c>
      <c r="AI67" s="78">
        <f t="shared" si="13"/>
        <v>1.5</v>
      </c>
      <c r="AJ67" s="85">
        <f t="shared" si="14"/>
        <v>0.6</v>
      </c>
      <c r="AK67" s="86">
        <f t="shared" ref="AK67:AK98" si="19">ROUND((10-GEOMEAN(((10-S67)/10*9+1),((10-AJ67)/10*9+1)))/9*10,1)</f>
        <v>3</v>
      </c>
      <c r="AL67" s="85">
        <v>6.4</v>
      </c>
      <c r="AM67" s="85">
        <v>2.2999999999999998</v>
      </c>
      <c r="AN67" s="86">
        <f t="shared" si="15"/>
        <v>4.4000000000000004</v>
      </c>
    </row>
    <row r="68" spans="1:40" s="4" customFormat="1" x14ac:dyDescent="0.25">
      <c r="A68" s="131" t="s">
        <v>125</v>
      </c>
      <c r="B68" s="63" t="s">
        <v>124</v>
      </c>
      <c r="C68" s="77">
        <f>ROUND(IF('Indicator Data'!Q71="No data",IF((0.1233*LN('Indicator Data'!BB71)-0.4559)&gt;C$195,0,IF((0.1233*LN('Indicator Data'!BB71)-0.4559)&lt;C$194,10,(C$195-(0.1233*LN('Indicator Data'!BB71)-0.4559))/(C$195-C$194)*10)),IF('Indicator Data'!Q71&gt;C$195,0,IF('Indicator Data'!Q71&lt;C$194,10,(C$195-'Indicator Data'!Q71)/(C$195-C$194)*10))),1)</f>
        <v>3</v>
      </c>
      <c r="D68" s="77" t="str">
        <f>IF('Indicator Data'!R71="No data","x",ROUND((IF(LOG('Indicator Data'!R71*1000)&gt;D$195,10,IF(LOG('Indicator Data'!R71*1000)&lt;D$194,0,10-(D$195-LOG('Indicator Data'!R71*1000))/(D$195-D$194)*10))),1))</f>
        <v>x</v>
      </c>
      <c r="E68" s="78">
        <f t="shared" ref="E68:E131" si="20">ROUND(IF(D68="x",C68,(10-GEOMEAN(((10-C68)/10*9+1),((10-D68)/10*9+1)))/9*10),1)</f>
        <v>3</v>
      </c>
      <c r="F68" s="77" t="str">
        <f>IF('Indicator Data'!AF71="No data","x",ROUND(IF('Indicator Data'!AF71&gt;F$195,10,IF('Indicator Data'!AF71&lt;F$194,0,10-(F$195-'Indicator Data'!AF71)/(F$195-F$194)*10)),1))</f>
        <v>x</v>
      </c>
      <c r="G68" s="77">
        <f>IF('Indicator Data'!AG71="No data","x",ROUND(IF('Indicator Data'!AG71&gt;G$195,10,IF('Indicator Data'!AG71&lt;G$194,0,10-(G$195-'Indicator Data'!AG71)/(G$195-G$194)*10)),1))</f>
        <v>3</v>
      </c>
      <c r="H68" s="78">
        <f t="shared" ref="H68:H131" si="21">IF(AND(F68="x",G68="x"),"x",ROUND(AVERAGE(F68,G68),1))</f>
        <v>3</v>
      </c>
      <c r="I68" s="79">
        <f>SUM(IF('Indicator Data'!S71=0,0,'Indicator Data'!S71/1000000),SUM('Indicator Data'!T71:U71))</f>
        <v>8.879999999999999</v>
      </c>
      <c r="J68" s="79">
        <f>I68/'Indicator Data'!BC71*1000000</f>
        <v>82.35566890795269</v>
      </c>
      <c r="K68" s="77">
        <f t="shared" ref="K68:K131" si="22">IF(J68="x","x",ROUND(IF(J68&gt;K$195,10,IF(J68&lt;K$194,0,10-(K$195-J68)/(K$195-K$194)*10)),1))</f>
        <v>1.6</v>
      </c>
      <c r="L68" s="77">
        <f>IF('Indicator Data'!V71="No data","x",ROUND(IF('Indicator Data'!V71&gt;L$195,10,IF('Indicator Data'!V71&lt;L$194,0,10-(L$195-'Indicator Data'!V71)/(L$195-L$194)*10)),1))</f>
        <v>0.6</v>
      </c>
      <c r="M68" s="78">
        <f t="shared" ref="M68:M131" si="23">ROUND(AVERAGE(K68,L68),1)</f>
        <v>1.1000000000000001</v>
      </c>
      <c r="N68" s="80">
        <f t="shared" ref="N68:N131" si="24">ROUND(AVERAGE(E68,E68,H68,M68),1)</f>
        <v>2.5</v>
      </c>
      <c r="O68" s="92">
        <f>IF(AND('Indicator Data'!AK71="No data",'Indicator Data'!AL71="No data"),0,SUM('Indicator Data'!AK71:AM71)/1000)</f>
        <v>2E-3</v>
      </c>
      <c r="P68" s="77">
        <f t="shared" ref="P68:P131" si="25">ROUND(IF(O68=0,0,IF(LOG(O68*1000)&gt;$P$195,10,IF(LOG(O68*1000)&lt;P$194,0,10-(P$195-LOG(O68*1000))/(P$195-P$194)*10))),1)</f>
        <v>0</v>
      </c>
      <c r="Q68" s="81">
        <f>O68*1000/'Indicator Data'!BC71</f>
        <v>1.8548574078367725E-5</v>
      </c>
      <c r="R68" s="77">
        <f t="shared" ref="R68:R131" si="26">IF(Q68="x","x",ROUND(IF(Q68&gt;$R$195,10,IF(Q68&lt;$R$194,0,((Q68*100)/0.0052)^(1/4.0545)/6.5*10)),1))</f>
        <v>0</v>
      </c>
      <c r="S68" s="82">
        <f t="shared" ref="S68:S131" si="27">ROUND(AVERAGE(P68,R68),1)</f>
        <v>0</v>
      </c>
      <c r="T68" s="77" t="str">
        <f>IF('Indicator Data'!AB71="No data","x",ROUND(IF('Indicator Data'!AB71&gt;T$195,10,IF('Indicator Data'!AB71&lt;T$194,0,10-(T$195-'Indicator Data'!AB71)/(T$195-T$194)*10)),1))</f>
        <v>x</v>
      </c>
      <c r="U68" s="77">
        <f>IF('Indicator Data'!AA71="No data","x",ROUND(IF('Indicator Data'!AA71&gt;U$195,10,IF('Indicator Data'!AA71&lt;U$194,0,10-(U$195-'Indicator Data'!AA71)/(U$195-U$194)*10)),1))</f>
        <v>0.1</v>
      </c>
      <c r="V68" s="77" t="str">
        <f>IF('Indicator Data'!AE71="No data","x",ROUND(IF('Indicator Data'!AE71&gt;V$195,10,IF('Indicator Data'!AE71&lt;V$194,0,10-(V$195-'Indicator Data'!AE71)/(V$195-V$194)*10)),1))</f>
        <v>x</v>
      </c>
      <c r="W68" s="78">
        <f t="shared" si="18"/>
        <v>0.1</v>
      </c>
      <c r="X68" s="77">
        <f>IF('Indicator Data'!W71="No data","x",ROUND(IF('Indicator Data'!W71&gt;X$195,10,IF('Indicator Data'!W71&lt;X$194,0,10-(X$195-'Indicator Data'!W71)/(X$195-X$194)*10)),1))</f>
        <v>1.2</v>
      </c>
      <c r="Y68" s="77" t="str">
        <f>IF('Indicator Data'!X71="No data","x",ROUND(IF('Indicator Data'!X71&gt;Y$195,10,IF('Indicator Data'!X71&lt;Y$194,0,10-(Y$195-'Indicator Data'!X71)/(Y$195-Y$194)*10)),1))</f>
        <v>x</v>
      </c>
      <c r="Z68" s="78">
        <f t="shared" ref="Z68:Z131" si="28">IF(AND(X68="x",Y68="x"),"x",ROUND(AVERAGE(Y68,X68),1))</f>
        <v>1.2</v>
      </c>
      <c r="AA68" s="92">
        <f>('Indicator Data'!AJ71+'Indicator Data'!AI71*0.5+'Indicator Data'!AH71*0.25)/1000</f>
        <v>0</v>
      </c>
      <c r="AB68" s="83">
        <f>AA68*1000/'Indicator Data'!BC71</f>
        <v>0</v>
      </c>
      <c r="AC68" s="78">
        <f t="shared" ref="AC68:AC131" si="29">IF(AB68="x","x",ROUND(IF(AB68&gt;AC$195,10,IF(AB68&lt;AC$194,0,10-(AC$195-AB68)/(AC$195-AC$194)*10)),1))</f>
        <v>0</v>
      </c>
      <c r="AD68" s="77">
        <f>IF('Indicator Data'!AN71="No data","x",ROUND(IF('Indicator Data'!AN71&lt;$AD$194,10,IF('Indicator Data'!AN71&gt;$AD$195,0,($AD$195-'Indicator Data'!AN71)/($AD$195-$AD$194)*10)),1))</f>
        <v>6.7</v>
      </c>
      <c r="AE68" s="77">
        <f>IF('Indicator Data'!AO71="No data","x",ROUND(IF('Indicator Data'!AO71&gt;$AE$195,10,IF('Indicator Data'!AO71&lt;$AE$194,0,10-($AE$195-'Indicator Data'!AO71)/($AE$195-$AE$194)*10)),1))</f>
        <v>6.8</v>
      </c>
      <c r="AF68" s="84">
        <f>IF('Indicator Data'!AP71="No data","x",ROUND(IF('Indicator Data'!AP71&gt;$AF$195,10,IF('Indicator Data'!AP71&lt;$AF$194,0,10-($AF$195-'Indicator Data'!AP71)/($AF$195-$AF$194)*10)),1))</f>
        <v>2.6</v>
      </c>
      <c r="AG68" s="84" t="str">
        <f>IF('Indicator Data'!AQ71="No data","x",ROUND(IF('Indicator Data'!AQ71&gt;$AG$195,10,IF('Indicator Data'!AQ71&lt;$AG$194,0,10-($AG$195-'Indicator Data'!AQ71)/($AG$195-$AG$194)*10)),1))</f>
        <v>x</v>
      </c>
      <c r="AH68" s="77">
        <f t="shared" ref="AH68:AH131" si="30">IF(AF68="x","x",ROUND(IF(AG68="x",AF68,SUM(AF68*0.8,AG68*0.2)),1))</f>
        <v>2.6</v>
      </c>
      <c r="AI68" s="78">
        <f t="shared" ref="AI68:AI131" si="31">ROUND(AVERAGE(AE68,AH68,AD68),1)</f>
        <v>5.4</v>
      </c>
      <c r="AJ68" s="85">
        <f t="shared" ref="AJ68:AJ131" si="32">ROUND(IF(AND(W68="x",Z68="x",AI68="x"),AC68,IF(AND(W68="x",Z68="x"),(10-GEOMEAN(((10-AI68)/10*9+1),((10-AC68)/10*9+1)))/9*10,IF(AI68="x",(10-GEOMEAN(((10-W68)/10*9+1),((10-Z68)/10*9+1),((10-AC68)/10*9+1)))/9*10,IF(W68="x",(10-GEOMEAN(((10-AI68)/10*9+1),((10-Z68)/10*9+1),((10-AC68)/10*9+1)))/9*10,(10-GEOMEAN(((10-W68)/10*9+1),((10-Z68)/10*9+1),((10-AC68)/10*9+1),((10-AI68)/10*9+1)))/9*10)))),1)</f>
        <v>2</v>
      </c>
      <c r="AK68" s="86">
        <f t="shared" si="19"/>
        <v>1</v>
      </c>
      <c r="AL68" s="85">
        <v>4</v>
      </c>
      <c r="AM68" s="85">
        <v>4.5</v>
      </c>
      <c r="AN68" s="86">
        <f t="shared" ref="AN68:AN131" si="33">ROUND(AVERAGE(AL68:AM68),1)</f>
        <v>4.3</v>
      </c>
    </row>
    <row r="69" spans="1:40" s="4" customFormat="1" x14ac:dyDescent="0.25">
      <c r="A69" s="131" t="s">
        <v>127</v>
      </c>
      <c r="B69" s="63" t="s">
        <v>126</v>
      </c>
      <c r="C69" s="77">
        <f>ROUND(IF('Indicator Data'!Q72="No data",IF((0.1233*LN('Indicator Data'!BB72)-0.4559)&gt;C$195,0,IF((0.1233*LN('Indicator Data'!BB72)-0.4559)&lt;C$194,10,(C$195-(0.1233*LN('Indicator Data'!BB72)-0.4559))/(C$195-C$194)*10)),IF('Indicator Data'!Q72&gt;C$195,0,IF('Indicator Data'!Q72&lt;C$194,10,(C$195-'Indicator Data'!Q72)/(C$195-C$194)*10))),1)</f>
        <v>4.8</v>
      </c>
      <c r="D69" s="77" t="str">
        <f>IF('Indicator Data'!R72="No data","x",ROUND((IF(LOG('Indicator Data'!R72*1000)&gt;D$195,10,IF(LOG('Indicator Data'!R72*1000)&lt;D$194,0,10-(D$195-LOG('Indicator Data'!R72*1000))/(D$195-D$194)*10))),1))</f>
        <v>x</v>
      </c>
      <c r="E69" s="78">
        <f t="shared" si="20"/>
        <v>4.8</v>
      </c>
      <c r="F69" s="77">
        <f>IF('Indicator Data'!AF72="No data","x",ROUND(IF('Indicator Data'!AF72&gt;F$195,10,IF('Indicator Data'!AF72&lt;F$194,0,10-(F$195-'Indicator Data'!AF72)/(F$195-F$194)*10)),1))</f>
        <v>6.6</v>
      </c>
      <c r="G69" s="77">
        <f>IF('Indicator Data'!AG72="No data","x",ROUND(IF('Indicator Data'!AG72&gt;G$195,10,IF('Indicator Data'!AG72&lt;G$194,0,10-(G$195-'Indicator Data'!AG72)/(G$195-G$194)*10)),1))</f>
        <v>5.9</v>
      </c>
      <c r="H69" s="78">
        <f t="shared" si="21"/>
        <v>6.3</v>
      </c>
      <c r="I69" s="79">
        <f>SUM(IF('Indicator Data'!S72=0,0,'Indicator Data'!S72/1000000),SUM('Indicator Data'!T72:U72))</f>
        <v>492.58851300000003</v>
      </c>
      <c r="J69" s="79">
        <f>I69/'Indicator Data'!BC72*1000000</f>
        <v>29.123977680792816</v>
      </c>
      <c r="K69" s="77">
        <f t="shared" si="22"/>
        <v>0.6</v>
      </c>
      <c r="L69" s="77">
        <f>IF('Indicator Data'!V72="No data","x",ROUND(IF('Indicator Data'!V72&gt;L$195,10,IF('Indicator Data'!V72&lt;L$194,0,10-(L$195-'Indicator Data'!V72)/(L$195-L$194)*10)),1))</f>
        <v>0.3</v>
      </c>
      <c r="M69" s="78">
        <f t="shared" si="23"/>
        <v>0.5</v>
      </c>
      <c r="N69" s="80">
        <f t="shared" si="24"/>
        <v>4.0999999999999996</v>
      </c>
      <c r="O69" s="92">
        <f>IF(AND('Indicator Data'!AK72="No data",'Indicator Data'!AL72="No data"),0,SUM('Indicator Data'!AK72:AM72)/1000)</f>
        <v>242.756</v>
      </c>
      <c r="P69" s="77">
        <f t="shared" si="25"/>
        <v>8</v>
      </c>
      <c r="Q69" s="81">
        <f>O69*1000/'Indicator Data'!BC72</f>
        <v>1.4352791710103358E-2</v>
      </c>
      <c r="R69" s="77">
        <f t="shared" si="26"/>
        <v>6.2</v>
      </c>
      <c r="S69" s="82">
        <f t="shared" si="27"/>
        <v>7.1</v>
      </c>
      <c r="T69" s="77">
        <f>IF('Indicator Data'!AB72="No data","x",ROUND(IF('Indicator Data'!AB72&gt;T$195,10,IF('Indicator Data'!AB72&lt;T$194,0,10-(T$195-'Indicator Data'!AB72)/(T$195-T$194)*10)),1))</f>
        <v>1</v>
      </c>
      <c r="U69" s="77">
        <f>IF('Indicator Data'!AA72="No data","x",ROUND(IF('Indicator Data'!AA72&gt;U$195,10,IF('Indicator Data'!AA72&lt;U$194,0,10-(U$195-'Indicator Data'!AA72)/(U$195-U$194)*10)),1))</f>
        <v>0.4</v>
      </c>
      <c r="V69" s="77">
        <f>IF('Indicator Data'!AE72="No data","x",ROUND(IF('Indicator Data'!AE72&gt;V$195,10,IF('Indicator Data'!AE72&lt;V$194,0,10-(V$195-'Indicator Data'!AE72)/(V$195-V$194)*10)),1))</f>
        <v>0</v>
      </c>
      <c r="W69" s="78">
        <f t="shared" si="18"/>
        <v>0.5</v>
      </c>
      <c r="X69" s="77">
        <f>IF('Indicator Data'!W72="No data","x",ROUND(IF('Indicator Data'!W72&gt;X$195,10,IF('Indicator Data'!W72&lt;X$194,0,10-(X$195-'Indicator Data'!W72)/(X$195-X$194)*10)),1))</f>
        <v>2.2000000000000002</v>
      </c>
      <c r="Y69" s="77">
        <f>IF('Indicator Data'!X72="No data","x",ROUND(IF('Indicator Data'!X72&gt;Y$195,10,IF('Indicator Data'!X72&lt;Y$194,0,10-(Y$195-'Indicator Data'!X72)/(Y$195-Y$194)*10)),1))</f>
        <v>2.8</v>
      </c>
      <c r="Z69" s="78">
        <f t="shared" si="28"/>
        <v>2.5</v>
      </c>
      <c r="AA69" s="92">
        <f>('Indicator Data'!AJ72+'Indicator Data'!AI72*0.5+'Indicator Data'!AH72*0.25)/1000</f>
        <v>1737.7537500000001</v>
      </c>
      <c r="AB69" s="83">
        <f>AA69*1000/'Indicator Data'!BC72</f>
        <v>0.10274356809801209</v>
      </c>
      <c r="AC69" s="78">
        <f t="shared" si="29"/>
        <v>10</v>
      </c>
      <c r="AD69" s="77">
        <f>IF('Indicator Data'!AN72="No data","x",ROUND(IF('Indicator Data'!AN72&lt;$AD$194,10,IF('Indicator Data'!AN72&gt;$AD$195,0,($AD$195-'Indicator Data'!AN72)/($AD$195-$AD$194)*10)),1))</f>
        <v>4.7</v>
      </c>
      <c r="AE69" s="77">
        <f>IF('Indicator Data'!AO72="No data","x",ROUND(IF('Indicator Data'!AO72&gt;$AE$195,10,IF('Indicator Data'!AO72&lt;$AE$194,0,10-($AE$195-'Indicator Data'!AO72)/($AE$195-$AE$194)*10)),1))</f>
        <v>3.5</v>
      </c>
      <c r="AF69" s="84">
        <f>IF('Indicator Data'!AP72="No data","x",ROUND(IF('Indicator Data'!AP72&gt;$AF$195,10,IF('Indicator Data'!AP72&lt;$AF$194,0,10-($AF$195-'Indicator Data'!AP72)/($AF$195-$AF$194)*10)),1))</f>
        <v>6.8</v>
      </c>
      <c r="AG69" s="84">
        <f>IF('Indicator Data'!AQ72="No data","x",ROUND(IF('Indicator Data'!AQ72&gt;$AG$195,10,IF('Indicator Data'!AQ72&lt;$AG$194,0,10-($AG$195-'Indicator Data'!AQ72)/($AG$195-$AG$194)*10)),1))</f>
        <v>2.8</v>
      </c>
      <c r="AH69" s="77">
        <f t="shared" si="30"/>
        <v>6</v>
      </c>
      <c r="AI69" s="78">
        <f t="shared" si="31"/>
        <v>4.7</v>
      </c>
      <c r="AJ69" s="85">
        <f t="shared" si="32"/>
        <v>6.1</v>
      </c>
      <c r="AK69" s="86">
        <f t="shared" si="19"/>
        <v>6.6</v>
      </c>
      <c r="AL69" s="85">
        <v>4.7</v>
      </c>
      <c r="AM69" s="85">
        <v>5.5</v>
      </c>
      <c r="AN69" s="86">
        <f t="shared" si="33"/>
        <v>5.0999999999999996</v>
      </c>
    </row>
    <row r="70" spans="1:40" s="4" customFormat="1" x14ac:dyDescent="0.25">
      <c r="A70" s="131" t="s">
        <v>129</v>
      </c>
      <c r="B70" s="63" t="s">
        <v>128</v>
      </c>
      <c r="C70" s="77">
        <f>ROUND(IF('Indicator Data'!Q73="No data",IF((0.1233*LN('Indicator Data'!BB73)-0.4559)&gt;C$195,0,IF((0.1233*LN('Indicator Data'!BB73)-0.4559)&lt;C$194,10,(C$195-(0.1233*LN('Indicator Data'!BB73)-0.4559))/(C$195-C$194)*10)),IF('Indicator Data'!Q73&gt;C$195,0,IF('Indicator Data'!Q73&lt;C$194,10,(C$195-'Indicator Data'!Q73)/(C$195-C$194)*10))),1)</f>
        <v>8.1999999999999993</v>
      </c>
      <c r="D70" s="77">
        <f>IF('Indicator Data'!R73="No data","x",ROUND((IF(LOG('Indicator Data'!R73*1000)&gt;D$195,10,IF(LOG('Indicator Data'!R73*1000)&lt;D$194,0,10-(D$195-LOG('Indicator Data'!R73*1000))/(D$195-D$194)*10))),1))</f>
        <v>9.6999999999999993</v>
      </c>
      <c r="E70" s="78">
        <f t="shared" si="20"/>
        <v>9.1</v>
      </c>
      <c r="F70" s="77" t="str">
        <f>IF('Indicator Data'!AF73="No data","x",ROUND(IF('Indicator Data'!AF73&gt;F$195,10,IF('Indicator Data'!AF73&lt;F$194,0,10-(F$195-'Indicator Data'!AF73)/(F$195-F$194)*10)),1))</f>
        <v>x</v>
      </c>
      <c r="G70" s="77">
        <f>IF('Indicator Data'!AG73="No data","x",ROUND(IF('Indicator Data'!AG73&gt;G$195,10,IF('Indicator Data'!AG73&lt;G$194,0,10-(G$195-'Indicator Data'!AG73)/(G$195-G$194)*10)),1))</f>
        <v>2.2000000000000002</v>
      </c>
      <c r="H70" s="78">
        <f t="shared" si="21"/>
        <v>2.2000000000000002</v>
      </c>
      <c r="I70" s="79">
        <f>SUM(IF('Indicator Data'!S73=0,0,'Indicator Data'!S73/1000000),SUM('Indicator Data'!T73:U73))</f>
        <v>432.82678699999997</v>
      </c>
      <c r="J70" s="79">
        <f>I70/'Indicator Data'!BC73*1000000</f>
        <v>34.034819286923444</v>
      </c>
      <c r="K70" s="77">
        <f t="shared" si="22"/>
        <v>0.7</v>
      </c>
      <c r="L70" s="77">
        <f>IF('Indicator Data'!V73="No data","x",ROUND(IF('Indicator Data'!V73&gt;L$195,10,IF('Indicator Data'!V73&lt;L$194,0,10-(L$195-'Indicator Data'!V73)/(L$195-L$194)*10)),1))</f>
        <v>4.9000000000000004</v>
      </c>
      <c r="M70" s="78">
        <f t="shared" si="23"/>
        <v>2.8</v>
      </c>
      <c r="N70" s="80">
        <f t="shared" si="24"/>
        <v>5.8</v>
      </c>
      <c r="O70" s="92">
        <f>IF(AND('Indicator Data'!AK73="No data",'Indicator Data'!AL73="No data"),0,SUM('Indicator Data'!AK73:AM73)/1000)</f>
        <v>4.8689999999999998</v>
      </c>
      <c r="P70" s="77">
        <f t="shared" si="25"/>
        <v>2.2999999999999998</v>
      </c>
      <c r="Q70" s="81">
        <f>O70*1000/'Indicator Data'!BC73</f>
        <v>3.8286802038439981E-4</v>
      </c>
      <c r="R70" s="77">
        <f t="shared" si="26"/>
        <v>2.5</v>
      </c>
      <c r="S70" s="82">
        <f t="shared" si="27"/>
        <v>2.4</v>
      </c>
      <c r="T70" s="77">
        <f>IF('Indicator Data'!AB73="No data","x",ROUND(IF('Indicator Data'!AB73&gt;T$195,10,IF('Indicator Data'!AB73&lt;T$194,0,10-(T$195-'Indicator Data'!AB73)/(T$195-T$194)*10)),1))</f>
        <v>3</v>
      </c>
      <c r="U70" s="77">
        <f>IF('Indicator Data'!AA73="No data","x",ROUND(IF('Indicator Data'!AA73&gt;U$195,10,IF('Indicator Data'!AA73&lt;U$194,0,10-(U$195-'Indicator Data'!AA73)/(U$195-U$194)*10)),1))</f>
        <v>3.2</v>
      </c>
      <c r="V70" s="77">
        <f>IF('Indicator Data'!AE73="No data","x",ROUND(IF('Indicator Data'!AE73&gt;V$195,10,IF('Indicator Data'!AE73&lt;V$194,0,10-(V$195-'Indicator Data'!AE73)/(V$195-V$194)*10)),1))</f>
        <v>8.8000000000000007</v>
      </c>
      <c r="W70" s="78">
        <f t="shared" si="18"/>
        <v>5</v>
      </c>
      <c r="X70" s="77">
        <f>IF('Indicator Data'!W73="No data","x",ROUND(IF('Indicator Data'!W73&gt;X$195,10,IF('Indicator Data'!W73&lt;X$194,0,10-(X$195-'Indicator Data'!W73)/(X$195-X$194)*10)),1))</f>
        <v>6.8</v>
      </c>
      <c r="Y70" s="77">
        <f>IF('Indicator Data'!X73="No data","x",ROUND(IF('Indicator Data'!X73&gt;Y$195,10,IF('Indicator Data'!X73&lt;Y$194,0,10-(Y$195-'Indicator Data'!X73)/(Y$195-Y$194)*10)),1))</f>
        <v>4.0999999999999996</v>
      </c>
      <c r="Z70" s="78">
        <f t="shared" si="28"/>
        <v>5.5</v>
      </c>
      <c r="AA70" s="92">
        <f>('Indicator Data'!AJ73+'Indicator Data'!AI73*0.5+'Indicator Data'!AH73*0.25)/1000</f>
        <v>1.7044999999999999</v>
      </c>
      <c r="AB70" s="83">
        <f>AA70*1000/'Indicator Data'!BC73</f>
        <v>1.3403132896800359E-4</v>
      </c>
      <c r="AC70" s="78">
        <f t="shared" si="29"/>
        <v>0</v>
      </c>
      <c r="AD70" s="77">
        <f>IF('Indicator Data'!AN73="No data","x",ROUND(IF('Indicator Data'!AN73&lt;$AD$194,10,IF('Indicator Data'!AN73&gt;$AD$195,0,($AD$195-'Indicator Data'!AN73)/($AD$195-$AD$194)*10)),1))</f>
        <v>4.4000000000000004</v>
      </c>
      <c r="AE70" s="77">
        <f>IF('Indicator Data'!AO73="No data","x",ROUND(IF('Indicator Data'!AO73&gt;$AE$195,10,IF('Indicator Data'!AO73&lt;$AE$194,0,10-($AE$195-'Indicator Data'!AO73)/($AE$195-$AE$194)*10)),1))</f>
        <v>4.2</v>
      </c>
      <c r="AF70" s="84">
        <f>IF('Indicator Data'!AP73="No data","x",ROUND(IF('Indicator Data'!AP73&gt;$AF$195,10,IF('Indicator Data'!AP73&lt;$AF$194,0,10-($AF$195-'Indicator Data'!AP73)/($AF$195-$AF$194)*10)),1))</f>
        <v>9.9</v>
      </c>
      <c r="AG70" s="84">
        <f>IF('Indicator Data'!AQ73="No data","x",ROUND(IF('Indicator Data'!AQ73&gt;$AG$195,10,IF('Indicator Data'!AQ73&lt;$AG$194,0,10-($AG$195-'Indicator Data'!AQ73)/($AG$195-$AG$194)*10)),1))</f>
        <v>3.7</v>
      </c>
      <c r="AH70" s="77">
        <f t="shared" si="30"/>
        <v>8.6999999999999993</v>
      </c>
      <c r="AI70" s="78">
        <f t="shared" si="31"/>
        <v>5.8</v>
      </c>
      <c r="AJ70" s="85">
        <f t="shared" si="32"/>
        <v>4.4000000000000004</v>
      </c>
      <c r="AK70" s="86">
        <f t="shared" si="19"/>
        <v>3.5</v>
      </c>
      <c r="AL70" s="85">
        <v>2.7</v>
      </c>
      <c r="AM70" s="85">
        <v>7.1</v>
      </c>
      <c r="AN70" s="86">
        <f t="shared" si="33"/>
        <v>4.9000000000000004</v>
      </c>
    </row>
    <row r="71" spans="1:40" s="4" customFormat="1" x14ac:dyDescent="0.25">
      <c r="A71" s="131" t="s">
        <v>372</v>
      </c>
      <c r="B71" s="63" t="s">
        <v>130</v>
      </c>
      <c r="C71" s="77">
        <f>ROUND(IF('Indicator Data'!Q74="No data",IF((0.1233*LN('Indicator Data'!BB74)-0.4559)&gt;C$195,0,IF((0.1233*LN('Indicator Data'!BB74)-0.4559)&lt;C$194,10,(C$195-(0.1233*LN('Indicator Data'!BB74)-0.4559))/(C$195-C$194)*10)),IF('Indicator Data'!Q74&gt;C$195,0,IF('Indicator Data'!Q74&lt;C$194,10,(C$195-'Indicator Data'!Q74)/(C$195-C$194)*10))),1)</f>
        <v>8.1</v>
      </c>
      <c r="D71" s="77">
        <f>IF('Indicator Data'!R74="No data","x",ROUND((IF(LOG('Indicator Data'!R74*1000)&gt;D$195,10,IF(LOG('Indicator Data'!R74*1000)&lt;D$194,0,10-(D$195-LOG('Indicator Data'!R74*1000))/(D$195-D$194)*10))),1))</f>
        <v>10</v>
      </c>
      <c r="E71" s="78">
        <f t="shared" si="20"/>
        <v>9.3000000000000007</v>
      </c>
      <c r="F71" s="77" t="str">
        <f>IF('Indicator Data'!AF74="No data","x",ROUND(IF('Indicator Data'!AF74&gt;F$195,10,IF('Indicator Data'!AF74&lt;F$194,0,10-(F$195-'Indicator Data'!AF74)/(F$195-F$194)*10)),1))</f>
        <v>x</v>
      </c>
      <c r="G71" s="77">
        <f>IF('Indicator Data'!AG74="No data","x",ROUND(IF('Indicator Data'!AG74&gt;G$195,10,IF('Indicator Data'!AG74&lt;G$194,0,10-(G$195-'Indicator Data'!AG74)/(G$195-G$194)*10)),1))</f>
        <v>6.4</v>
      </c>
      <c r="H71" s="78">
        <f t="shared" si="21"/>
        <v>6.4</v>
      </c>
      <c r="I71" s="79">
        <f>SUM(IF('Indicator Data'!S74=0,0,'Indicator Data'!S74/1000000),SUM('Indicator Data'!T74:U74))</f>
        <v>163.213099</v>
      </c>
      <c r="J71" s="79">
        <f>I71/'Indicator Data'!BC74*1000000</f>
        <v>87.68849175541817</v>
      </c>
      <c r="K71" s="77">
        <f t="shared" si="22"/>
        <v>1.8</v>
      </c>
      <c r="L71" s="77">
        <f>IF('Indicator Data'!V74="No data","x",ROUND(IF('Indicator Data'!V74&gt;L$195,10,IF('Indicator Data'!V74&lt;L$194,0,10-(L$195-'Indicator Data'!V74)/(L$195-L$194)*10)),1))</f>
        <v>10</v>
      </c>
      <c r="M71" s="78">
        <f t="shared" si="23"/>
        <v>5.9</v>
      </c>
      <c r="N71" s="80">
        <f t="shared" si="24"/>
        <v>7.7</v>
      </c>
      <c r="O71" s="92">
        <f>IF(AND('Indicator Data'!AK74="No data",'Indicator Data'!AL74="No data"),0,SUM('Indicator Data'!AK74:AM74)/1000)</f>
        <v>11.204000000000001</v>
      </c>
      <c r="P71" s="77">
        <f t="shared" si="25"/>
        <v>3.5</v>
      </c>
      <c r="Q71" s="81">
        <f>O71*1000/'Indicator Data'!BC74</f>
        <v>6.0195037509073041E-3</v>
      </c>
      <c r="R71" s="77">
        <f t="shared" si="26"/>
        <v>5</v>
      </c>
      <c r="S71" s="82">
        <f t="shared" si="27"/>
        <v>4.3</v>
      </c>
      <c r="T71" s="77">
        <f>IF('Indicator Data'!AB74="No data","x",ROUND(IF('Indicator Data'!AB74&gt;T$195,10,IF('Indicator Data'!AB74&lt;T$194,0,10-(T$195-'Indicator Data'!AB74)/(T$195-T$194)*10)),1))</f>
        <v>6.2</v>
      </c>
      <c r="U71" s="77">
        <f>IF('Indicator Data'!AA74="No data","x",ROUND(IF('Indicator Data'!AA74&gt;U$195,10,IF('Indicator Data'!AA74&lt;U$194,0,10-(U$195-'Indicator Data'!AA74)/(U$195-U$194)*10)),1))</f>
        <v>6.8</v>
      </c>
      <c r="V71" s="77">
        <f>IF('Indicator Data'!AE74="No data","x",ROUND(IF('Indicator Data'!AE74&gt;V$195,10,IF('Indicator Data'!AE74&lt;V$194,0,10-(V$195-'Indicator Data'!AE74)/(V$195-V$194)*10)),1))</f>
        <v>8</v>
      </c>
      <c r="W71" s="78">
        <f t="shared" si="18"/>
        <v>7</v>
      </c>
      <c r="X71" s="77">
        <f>IF('Indicator Data'!W74="No data","x",ROUND(IF('Indicator Data'!W74&gt;X$195,10,IF('Indicator Data'!W74&lt;X$194,0,10-(X$195-'Indicator Data'!W74)/(X$195-X$194)*10)),1))</f>
        <v>6.8</v>
      </c>
      <c r="Y71" s="77">
        <f>IF('Indicator Data'!X74="No data","x",ROUND(IF('Indicator Data'!X74&gt;Y$195,10,IF('Indicator Data'!X74&lt;Y$194,0,10-(Y$195-'Indicator Data'!X74)/(Y$195-Y$194)*10)),1))</f>
        <v>3.8</v>
      </c>
      <c r="Z71" s="78">
        <f t="shared" si="28"/>
        <v>5.3</v>
      </c>
      <c r="AA71" s="92">
        <f>('Indicator Data'!AJ74+'Indicator Data'!AI74*0.5+'Indicator Data'!AH74*0.25)/1000</f>
        <v>11.541</v>
      </c>
      <c r="AB71" s="83">
        <f>AA71*1000/'Indicator Data'!BC74</f>
        <v>6.2005616555891822E-3</v>
      </c>
      <c r="AC71" s="78">
        <f t="shared" si="29"/>
        <v>0.6</v>
      </c>
      <c r="AD71" s="77">
        <f>IF('Indicator Data'!AN74="No data","x",ROUND(IF('Indicator Data'!AN74&lt;$AD$194,10,IF('Indicator Data'!AN74&gt;$AD$195,0,($AD$195-'Indicator Data'!AN74)/($AD$195-$AD$194)*10)),1))</f>
        <v>6.7</v>
      </c>
      <c r="AE71" s="77">
        <f>IF('Indicator Data'!AO74="No data","x",ROUND(IF('Indicator Data'!AO74&gt;$AE$195,10,IF('Indicator Data'!AO74&lt;$AE$194,0,10-($AE$195-'Indicator Data'!AO74)/($AE$195-$AE$194)*10)),1))</f>
        <v>7.8</v>
      </c>
      <c r="AF71" s="84" t="str">
        <f>IF('Indicator Data'!AP74="No data","x",ROUND(IF('Indicator Data'!AP74&gt;$AF$195,10,IF('Indicator Data'!AP74&lt;$AF$194,0,10-($AF$195-'Indicator Data'!AP74)/($AF$195-$AF$194)*10)),1))</f>
        <v>x</v>
      </c>
      <c r="AG71" s="84" t="str">
        <f>IF('Indicator Data'!AQ74="No data","x",ROUND(IF('Indicator Data'!AQ74&gt;$AG$195,10,IF('Indicator Data'!AQ74&lt;$AG$194,0,10-($AG$195-'Indicator Data'!AQ74)/($AG$195-$AG$194)*10)),1))</f>
        <v>x</v>
      </c>
      <c r="AH71" s="77" t="str">
        <f t="shared" si="30"/>
        <v>x</v>
      </c>
      <c r="AI71" s="78">
        <f t="shared" si="31"/>
        <v>7.3</v>
      </c>
      <c r="AJ71" s="85">
        <f t="shared" si="32"/>
        <v>5.5</v>
      </c>
      <c r="AK71" s="86">
        <f t="shared" si="19"/>
        <v>4.9000000000000004</v>
      </c>
      <c r="AL71" s="85">
        <v>2.8</v>
      </c>
      <c r="AM71" s="85">
        <v>7.8</v>
      </c>
      <c r="AN71" s="86">
        <f t="shared" si="33"/>
        <v>5.3</v>
      </c>
    </row>
    <row r="72" spans="1:40" s="4" customFormat="1" x14ac:dyDescent="0.25">
      <c r="A72" s="131" t="s">
        <v>132</v>
      </c>
      <c r="B72" s="63" t="s">
        <v>131</v>
      </c>
      <c r="C72" s="77">
        <f>ROUND(IF('Indicator Data'!Q75="No data",IF((0.1233*LN('Indicator Data'!BB75)-0.4559)&gt;C$195,0,IF((0.1233*LN('Indicator Data'!BB75)-0.4559)&lt;C$194,10,(C$195-(0.1233*LN('Indicator Data'!BB75)-0.4559))/(C$195-C$194)*10)),IF('Indicator Data'!Q75&gt;C$195,0,IF('Indicator Data'!Q75&lt;C$194,10,(C$195-'Indicator Data'!Q75)/(C$195-C$194)*10))),1)</f>
        <v>4.8</v>
      </c>
      <c r="D72" s="77">
        <f>IF('Indicator Data'!R75="No data","x",ROUND((IF(LOG('Indicator Data'!R75*1000)&gt;D$195,10,IF(LOG('Indicator Data'!R75*1000)&lt;D$194,0,10-(D$195-LOG('Indicator Data'!R75*1000))/(D$195-D$194)*10))),1))</f>
        <v>5.5</v>
      </c>
      <c r="E72" s="78">
        <f t="shared" si="20"/>
        <v>5.2</v>
      </c>
      <c r="F72" s="77">
        <f>IF('Indicator Data'!AF75="No data","x",ROUND(IF('Indicator Data'!AF75&gt;F$195,10,IF('Indicator Data'!AF75&lt;F$194,0,10-(F$195-'Indicator Data'!AF75)/(F$195-F$194)*10)),1))</f>
        <v>6.8</v>
      </c>
      <c r="G72" s="77">
        <f>IF('Indicator Data'!AG75="No data","x",ROUND(IF('Indicator Data'!AG75&gt;G$195,10,IF('Indicator Data'!AG75&lt;G$194,0,10-(G$195-'Indicator Data'!AG75)/(G$195-G$194)*10)),1))</f>
        <v>2.5</v>
      </c>
      <c r="H72" s="78">
        <f t="shared" si="21"/>
        <v>4.7</v>
      </c>
      <c r="I72" s="79">
        <f>SUM(IF('Indicator Data'!S75=0,0,'Indicator Data'!S75/1000000),SUM('Indicator Data'!T75:U75))</f>
        <v>31.950000000000003</v>
      </c>
      <c r="J72" s="79">
        <f>I72/'Indicator Data'!BC75*1000000</f>
        <v>41.074282099969281</v>
      </c>
      <c r="K72" s="77">
        <f t="shared" si="22"/>
        <v>0.8</v>
      </c>
      <c r="L72" s="77">
        <f>IF('Indicator Data'!V75="No data","x",ROUND(IF('Indicator Data'!V75&gt;L$195,10,IF('Indicator Data'!V75&lt;L$194,0,10-(L$195-'Indicator Data'!V75)/(L$195-L$194)*10)),1))</f>
        <v>1.3</v>
      </c>
      <c r="M72" s="78">
        <f t="shared" si="23"/>
        <v>1.1000000000000001</v>
      </c>
      <c r="N72" s="80">
        <f t="shared" si="24"/>
        <v>4.0999999999999996</v>
      </c>
      <c r="O72" s="92">
        <f>IF(AND('Indicator Data'!AK75="No data",'Indicator Data'!AL75="No data"),0,SUM('Indicator Data'!AK75:AM75)/1000)</f>
        <v>1.4E-2</v>
      </c>
      <c r="P72" s="77">
        <f t="shared" si="25"/>
        <v>0</v>
      </c>
      <c r="Q72" s="81">
        <f>O72*1000/'Indicator Data'!BC75</f>
        <v>1.7998120481989666E-5</v>
      </c>
      <c r="R72" s="77">
        <f t="shared" si="26"/>
        <v>0</v>
      </c>
      <c r="S72" s="82">
        <f t="shared" si="27"/>
        <v>0</v>
      </c>
      <c r="T72" s="77">
        <f>IF('Indicator Data'!AB75="No data","x",ROUND(IF('Indicator Data'!AB75&gt;T$195,10,IF('Indicator Data'!AB75&lt;T$194,0,10-(T$195-'Indicator Data'!AB75)/(T$195-T$194)*10)),1))</f>
        <v>3.2</v>
      </c>
      <c r="U72" s="77">
        <f>IF('Indicator Data'!AA75="No data","x",ROUND(IF('Indicator Data'!AA75&gt;U$195,10,IF('Indicator Data'!AA75&lt;U$194,0,10-(U$195-'Indicator Data'!AA75)/(U$195-U$194)*10)),1))</f>
        <v>1.7</v>
      </c>
      <c r="V72" s="77">
        <f>IF('Indicator Data'!AE75="No data","x",ROUND(IF('Indicator Data'!AE75&gt;V$195,10,IF('Indicator Data'!AE75&lt;V$194,0,10-(V$195-'Indicator Data'!AE75)/(V$195-V$194)*10)),1))</f>
        <v>2</v>
      </c>
      <c r="W72" s="78">
        <f t="shared" si="18"/>
        <v>2.2999999999999998</v>
      </c>
      <c r="X72" s="77">
        <f>IF('Indicator Data'!W75="No data","x",ROUND(IF('Indicator Data'!W75&gt;X$195,10,IF('Indicator Data'!W75&lt;X$194,0,10-(X$195-'Indicator Data'!W75)/(X$195-X$194)*10)),1))</f>
        <v>2.5</v>
      </c>
      <c r="Y72" s="77">
        <f>IF('Indicator Data'!X75="No data","x",ROUND(IF('Indicator Data'!X75&gt;Y$195,10,IF('Indicator Data'!X75&lt;Y$194,0,10-(Y$195-'Indicator Data'!X75)/(Y$195-Y$194)*10)),1))</f>
        <v>1.9</v>
      </c>
      <c r="Z72" s="78">
        <f t="shared" si="28"/>
        <v>2.2000000000000002</v>
      </c>
      <c r="AA72" s="92">
        <f>('Indicator Data'!AJ75+'Indicator Data'!AI75*0.5+'Indicator Data'!AH75*0.25)/1000</f>
        <v>1.637</v>
      </c>
      <c r="AB72" s="83">
        <f>AA72*1000/'Indicator Data'!BC75</f>
        <v>2.1044945163583633E-3</v>
      </c>
      <c r="AC72" s="78">
        <f t="shared" si="29"/>
        <v>0.2</v>
      </c>
      <c r="AD72" s="77">
        <f>IF('Indicator Data'!AN75="No data","x",ROUND(IF('Indicator Data'!AN75&lt;$AD$194,10,IF('Indicator Data'!AN75&gt;$AD$195,0,($AD$195-'Indicator Data'!AN75)/($AD$195-$AD$194)*10)),1))</f>
        <v>4.3</v>
      </c>
      <c r="AE72" s="77">
        <f>IF('Indicator Data'!AO75="No data","x",ROUND(IF('Indicator Data'!AO75&gt;$AE$195,10,IF('Indicator Data'!AO75&lt;$AE$194,0,10-($AE$195-'Indicator Data'!AO75)/($AE$195-$AE$194)*10)),1))</f>
        <v>1.2</v>
      </c>
      <c r="AF72" s="84" t="str">
        <f>IF('Indicator Data'!AP75="No data","x",ROUND(IF('Indicator Data'!AP75&gt;$AF$195,10,IF('Indicator Data'!AP75&lt;$AF$194,0,10-($AF$195-'Indicator Data'!AP75)/($AF$195-$AF$194)*10)),1))</f>
        <v>x</v>
      </c>
      <c r="AG72" s="84" t="str">
        <f>IF('Indicator Data'!AQ75="No data","x",ROUND(IF('Indicator Data'!AQ75&gt;$AG$195,10,IF('Indicator Data'!AQ75&lt;$AG$194,0,10-($AG$195-'Indicator Data'!AQ75)/($AG$195-$AG$194)*10)),1))</f>
        <v>x</v>
      </c>
      <c r="AH72" s="77" t="str">
        <f t="shared" si="30"/>
        <v>x</v>
      </c>
      <c r="AI72" s="78">
        <f t="shared" si="31"/>
        <v>2.8</v>
      </c>
      <c r="AJ72" s="85">
        <f t="shared" si="32"/>
        <v>1.9</v>
      </c>
      <c r="AK72" s="86">
        <f t="shared" si="19"/>
        <v>1</v>
      </c>
      <c r="AL72" s="85">
        <v>2.9</v>
      </c>
      <c r="AM72" s="85">
        <v>5.3</v>
      </c>
      <c r="AN72" s="86">
        <f t="shared" si="33"/>
        <v>4.0999999999999996</v>
      </c>
    </row>
    <row r="73" spans="1:40" s="4" customFormat="1" x14ac:dyDescent="0.25">
      <c r="A73" s="131" t="s">
        <v>134</v>
      </c>
      <c r="B73" s="63" t="s">
        <v>133</v>
      </c>
      <c r="C73" s="77">
        <f>ROUND(IF('Indicator Data'!Q76="No data",IF((0.1233*LN('Indicator Data'!BB76)-0.4559)&gt;C$195,0,IF((0.1233*LN('Indicator Data'!BB76)-0.4559)&lt;C$194,10,(C$195-(0.1233*LN('Indicator Data'!BB76)-0.4559))/(C$195-C$194)*10)),IF('Indicator Data'!Q76&gt;C$195,0,IF('Indicator Data'!Q76&lt;C$194,10,(C$195-'Indicator Data'!Q76)/(C$195-C$194)*10))),1)</f>
        <v>7</v>
      </c>
      <c r="D73" s="77">
        <f>IF('Indicator Data'!R76="No data","x",ROUND((IF(LOG('Indicator Data'!R76*1000)&gt;D$195,10,IF(LOG('Indicator Data'!R76*1000)&lt;D$194,0,10-(D$195-LOG('Indicator Data'!R76*1000))/(D$195-D$194)*10))),1))</f>
        <v>8.8000000000000007</v>
      </c>
      <c r="E73" s="78">
        <f t="shared" si="20"/>
        <v>8</v>
      </c>
      <c r="F73" s="77">
        <f>IF('Indicator Data'!AF76="No data","x",ROUND(IF('Indicator Data'!AF76&gt;F$195,10,IF('Indicator Data'!AF76&lt;F$194,0,10-(F$195-'Indicator Data'!AF76)/(F$195-F$194)*10)),1))</f>
        <v>7.9</v>
      </c>
      <c r="G73" s="77">
        <f>IF('Indicator Data'!AG76="No data","x",ROUND(IF('Indicator Data'!AG76&gt;G$195,10,IF('Indicator Data'!AG76&lt;G$194,0,10-(G$195-'Indicator Data'!AG76)/(G$195-G$194)*10)),1))</f>
        <v>8.9</v>
      </c>
      <c r="H73" s="78">
        <f t="shared" si="21"/>
        <v>8.4</v>
      </c>
      <c r="I73" s="79">
        <f>SUM(IF('Indicator Data'!S76=0,0,'Indicator Data'!S76/1000000),SUM('Indicator Data'!T76:U76))</f>
        <v>1648.8835199999999</v>
      </c>
      <c r="J73" s="79">
        <f>I73/'Indicator Data'!BC76*1000000</f>
        <v>150.15473404661716</v>
      </c>
      <c r="K73" s="77">
        <f t="shared" si="22"/>
        <v>3</v>
      </c>
      <c r="L73" s="77">
        <f>IF('Indicator Data'!V76="No data","x",ROUND(IF('Indicator Data'!V76&gt;L$195,10,IF('Indicator Data'!V76&lt;L$194,0,10-(L$195-'Indicator Data'!V76)/(L$195-L$194)*10)),1))</f>
        <v>8.9</v>
      </c>
      <c r="M73" s="78">
        <f t="shared" si="23"/>
        <v>6</v>
      </c>
      <c r="N73" s="80">
        <f t="shared" si="24"/>
        <v>7.6</v>
      </c>
      <c r="O73" s="92">
        <f>IF(AND('Indicator Data'!AK76="No data",'Indicator Data'!AL76="No data"),0,SUM('Indicator Data'!AK76:AM76)/1000)</f>
        <v>49.655000000000001</v>
      </c>
      <c r="P73" s="77">
        <f t="shared" si="25"/>
        <v>5.7</v>
      </c>
      <c r="Q73" s="81">
        <f>O73*1000/'Indicator Data'!BC76</f>
        <v>4.5218071674855333E-3</v>
      </c>
      <c r="R73" s="77">
        <f t="shared" si="26"/>
        <v>4.5999999999999996</v>
      </c>
      <c r="S73" s="82">
        <f t="shared" si="27"/>
        <v>5.2</v>
      </c>
      <c r="T73" s="77">
        <f>IF('Indicator Data'!AB76="No data","x",ROUND(IF('Indicator Data'!AB76&gt;T$195,10,IF('Indicator Data'!AB76&lt;T$194,0,10-(T$195-'Indicator Data'!AB76)/(T$195-T$194)*10)),1))</f>
        <v>4.2</v>
      </c>
      <c r="U73" s="77">
        <f>IF('Indicator Data'!AA76="No data","x",ROUND(IF('Indicator Data'!AA76&gt;U$195,10,IF('Indicator Data'!AA76&lt;U$194,0,10-(U$195-'Indicator Data'!AA76)/(U$195-U$194)*10)),1))</f>
        <v>3.4</v>
      </c>
      <c r="V73" s="77">
        <f>IF('Indicator Data'!AE76="No data","x",ROUND(IF('Indicator Data'!AE76&gt;V$195,10,IF('Indicator Data'!AE76&lt;V$194,0,10-(V$195-'Indicator Data'!AE76)/(V$195-V$194)*10)),1))</f>
        <v>0.4</v>
      </c>
      <c r="W73" s="78">
        <f t="shared" si="18"/>
        <v>2.7</v>
      </c>
      <c r="X73" s="77">
        <f>IF('Indicator Data'!W76="No data","x",ROUND(IF('Indicator Data'!W76&gt;X$195,10,IF('Indicator Data'!W76&lt;X$194,0,10-(X$195-'Indicator Data'!W76)/(X$195-X$194)*10)),1))</f>
        <v>5.2</v>
      </c>
      <c r="Y73" s="77">
        <f>IF('Indicator Data'!X76="No data","x",ROUND(IF('Indicator Data'!X76&gt;Y$195,10,IF('Indicator Data'!X76&lt;Y$194,0,10-(Y$195-'Indicator Data'!X76)/(Y$195-Y$194)*10)),1))</f>
        <v>2.6</v>
      </c>
      <c r="Z73" s="78">
        <f t="shared" si="28"/>
        <v>3.9</v>
      </c>
      <c r="AA73" s="92">
        <f>('Indicator Data'!AJ76+'Indicator Data'!AI76*0.5+'Indicator Data'!AH76*0.25)/1000</f>
        <v>1495.4770000000001</v>
      </c>
      <c r="AB73" s="83">
        <f>AA73*1000/'Indicator Data'!BC76</f>
        <v>0.13618484779800147</v>
      </c>
      <c r="AC73" s="78">
        <f t="shared" si="29"/>
        <v>10</v>
      </c>
      <c r="AD73" s="77">
        <f>IF('Indicator Data'!AN76="No data","x",ROUND(IF('Indicator Data'!AN76&lt;$AD$194,10,IF('Indicator Data'!AN76&gt;$AD$195,0,($AD$195-'Indicator Data'!AN76)/($AD$195-$AD$194)*10)),1))</f>
        <v>7.3</v>
      </c>
      <c r="AE73" s="77">
        <f>IF('Indicator Data'!AO76="No data","x",ROUND(IF('Indicator Data'!AO76&gt;$AE$195,10,IF('Indicator Data'!AO76&lt;$AE$194,0,10-($AE$195-'Indicator Data'!AO76)/($AE$195-$AE$194)*10)),1))</f>
        <v>10</v>
      </c>
      <c r="AF73" s="84">
        <f>IF('Indicator Data'!AP76="No data","x",ROUND(IF('Indicator Data'!AP76&gt;$AF$195,10,IF('Indicator Data'!AP76&lt;$AF$194,0,10-($AF$195-'Indicator Data'!AP76)/($AF$195-$AF$194)*10)),1))</f>
        <v>9.6999999999999993</v>
      </c>
      <c r="AG73" s="84">
        <f>IF('Indicator Data'!AQ76="No data","x",ROUND(IF('Indicator Data'!AQ76&gt;$AG$195,10,IF('Indicator Data'!AQ76&lt;$AG$194,0,10-($AG$195-'Indicator Data'!AQ76)/($AG$195-$AG$194)*10)),1))</f>
        <v>1.7</v>
      </c>
      <c r="AH73" s="77">
        <f t="shared" si="30"/>
        <v>8.1</v>
      </c>
      <c r="AI73" s="78">
        <f t="shared" si="31"/>
        <v>8.5</v>
      </c>
      <c r="AJ73" s="85">
        <f t="shared" si="32"/>
        <v>7.5</v>
      </c>
      <c r="AK73" s="86">
        <f t="shared" si="19"/>
        <v>6.5</v>
      </c>
      <c r="AL73" s="85">
        <v>3.9</v>
      </c>
      <c r="AM73" s="85">
        <v>4.8</v>
      </c>
      <c r="AN73" s="86">
        <f t="shared" si="33"/>
        <v>4.4000000000000004</v>
      </c>
    </row>
    <row r="74" spans="1:40" s="4" customFormat="1" x14ac:dyDescent="0.25">
      <c r="A74" s="131" t="s">
        <v>136</v>
      </c>
      <c r="B74" s="63" t="s">
        <v>135</v>
      </c>
      <c r="C74" s="77">
        <f>ROUND(IF('Indicator Data'!Q77="No data",IF((0.1233*LN('Indicator Data'!BB77)-0.4559)&gt;C$195,0,IF((0.1233*LN('Indicator Data'!BB77)-0.4559)&lt;C$194,10,(C$195-(0.1233*LN('Indicator Data'!BB77)-0.4559))/(C$195-C$194)*10)),IF('Indicator Data'!Q77&gt;C$195,0,IF('Indicator Data'!Q77&lt;C$194,10,(C$195-'Indicator Data'!Q77)/(C$195-C$194)*10))),1)</f>
        <v>5</v>
      </c>
      <c r="D74" s="77">
        <f>IF('Indicator Data'!R77="No data","x",ROUND((IF(LOG('Indicator Data'!R77*1000)&gt;D$195,10,IF(LOG('Indicator Data'!R77*1000)&lt;D$194,0,10-(D$195-LOG('Indicator Data'!R77*1000))/(D$195-D$194)*10))),1))</f>
        <v>7.4</v>
      </c>
      <c r="E74" s="78">
        <f t="shared" si="20"/>
        <v>6.3</v>
      </c>
      <c r="F74" s="77">
        <f>IF('Indicator Data'!AF77="No data","x",ROUND(IF('Indicator Data'!AF77&gt;F$195,10,IF('Indicator Data'!AF77&lt;F$194,0,10-(F$195-'Indicator Data'!AF77)/(F$195-F$194)*10)),1))</f>
        <v>6.1</v>
      </c>
      <c r="G74" s="77">
        <f>IF('Indicator Data'!AG77="No data","x",ROUND(IF('Indicator Data'!AG77&gt;G$195,10,IF('Indicator Data'!AG77&lt;G$194,0,10-(G$195-'Indicator Data'!AG77)/(G$195-G$194)*10)),1))</f>
        <v>6.3</v>
      </c>
      <c r="H74" s="78">
        <f t="shared" si="21"/>
        <v>6.2</v>
      </c>
      <c r="I74" s="79">
        <f>SUM(IF('Indicator Data'!S77=0,0,'Indicator Data'!S77/1000000),SUM('Indicator Data'!T77:U77))</f>
        <v>433.16950700000001</v>
      </c>
      <c r="J74" s="79">
        <f>I74/'Indicator Data'!BC77*1000000</f>
        <v>46.752981602831369</v>
      </c>
      <c r="K74" s="77">
        <f t="shared" si="22"/>
        <v>0.9</v>
      </c>
      <c r="L74" s="77">
        <f>IF('Indicator Data'!V77="No data","x",ROUND(IF('Indicator Data'!V77&gt;L$195,10,IF('Indicator Data'!V77&lt;L$194,0,10-(L$195-'Indicator Data'!V77)/(L$195-L$194)*10)),1))</f>
        <v>1.4</v>
      </c>
      <c r="M74" s="78">
        <f t="shared" si="23"/>
        <v>1.2</v>
      </c>
      <c r="N74" s="80">
        <f t="shared" si="24"/>
        <v>5</v>
      </c>
      <c r="O74" s="92">
        <f>IF(AND('Indicator Data'!AK77="No data",'Indicator Data'!AL77="No data"),0,SUM('Indicator Data'!AK77:AM77)/1000)</f>
        <v>190.02500000000001</v>
      </c>
      <c r="P74" s="77">
        <f t="shared" si="25"/>
        <v>7.6</v>
      </c>
      <c r="Q74" s="81">
        <f>O74*1000/'Indicator Data'!BC77</f>
        <v>2.0509835492824823E-2</v>
      </c>
      <c r="R74" s="77">
        <f t="shared" si="26"/>
        <v>6.7</v>
      </c>
      <c r="S74" s="82">
        <f t="shared" si="27"/>
        <v>7.2</v>
      </c>
      <c r="T74" s="77">
        <f>IF('Indicator Data'!AB77="No data","x",ROUND(IF('Indicator Data'!AB77&gt;T$195,10,IF('Indicator Data'!AB77&lt;T$194,0,10-(T$195-'Indicator Data'!AB77)/(T$195-T$194)*10)),1))</f>
        <v>0.8</v>
      </c>
      <c r="U74" s="77">
        <f>IF('Indicator Data'!AA77="No data","x",ROUND(IF('Indicator Data'!AA77&gt;U$195,10,IF('Indicator Data'!AA77&lt;U$194,0,10-(U$195-'Indicator Data'!AA77)/(U$195-U$194)*10)),1))</f>
        <v>0.7</v>
      </c>
      <c r="V74" s="77">
        <f>IF('Indicator Data'!AE77="No data","x",ROUND(IF('Indicator Data'!AE77&gt;V$195,10,IF('Indicator Data'!AE77&lt;V$194,0,10-(V$195-'Indicator Data'!AE77)/(V$195-V$194)*10)),1))</f>
        <v>0</v>
      </c>
      <c r="W74" s="78">
        <f t="shared" si="18"/>
        <v>0.5</v>
      </c>
      <c r="X74" s="77">
        <f>IF('Indicator Data'!W77="No data","x",ROUND(IF('Indicator Data'!W77&gt;X$195,10,IF('Indicator Data'!W77&lt;X$194,0,10-(X$195-'Indicator Data'!W77)/(X$195-X$194)*10)),1))</f>
        <v>1.4</v>
      </c>
      <c r="Y74" s="77">
        <f>IF('Indicator Data'!X77="No data","x",ROUND(IF('Indicator Data'!X77&gt;Y$195,10,IF('Indicator Data'!X77&lt;Y$194,0,10-(Y$195-'Indicator Data'!X77)/(Y$195-Y$194)*10)),1))</f>
        <v>1.6</v>
      </c>
      <c r="Z74" s="78">
        <f t="shared" si="28"/>
        <v>1.5</v>
      </c>
      <c r="AA74" s="92">
        <f>('Indicator Data'!AJ77+'Indicator Data'!AI77*0.5+'Indicator Data'!AH77*0.25)/1000</f>
        <v>136.73275000000001</v>
      </c>
      <c r="AB74" s="83">
        <f>AA74*1000/'Indicator Data'!BC77</f>
        <v>1.4757880326175732E-2</v>
      </c>
      <c r="AC74" s="78">
        <f t="shared" si="29"/>
        <v>1.5</v>
      </c>
      <c r="AD74" s="77">
        <f>IF('Indicator Data'!AN77="No data","x",ROUND(IF('Indicator Data'!AN77&lt;$AD$194,10,IF('Indicator Data'!AN77&gt;$AD$195,0,($AD$195-'Indicator Data'!AN77)/($AD$195-$AD$194)*10)),1))</f>
        <v>4.7</v>
      </c>
      <c r="AE74" s="77">
        <f>IF('Indicator Data'!AO77="No data","x",ROUND(IF('Indicator Data'!AO77&gt;$AE$195,10,IF('Indicator Data'!AO77&lt;$AE$194,0,10-($AE$195-'Indicator Data'!AO77)/($AE$195-$AE$194)*10)),1))</f>
        <v>3.3</v>
      </c>
      <c r="AF74" s="84">
        <f>IF('Indicator Data'!AP77="No data","x",ROUND(IF('Indicator Data'!AP77&gt;$AF$195,10,IF('Indicator Data'!AP77&lt;$AF$194,0,10-($AF$195-'Indicator Data'!AP77)/($AF$195-$AF$194)*10)),1))</f>
        <v>4.2</v>
      </c>
      <c r="AG74" s="84">
        <f>IF('Indicator Data'!AQ77="No data","x",ROUND(IF('Indicator Data'!AQ77&gt;$AG$195,10,IF('Indicator Data'!AQ77&lt;$AG$194,0,10-($AG$195-'Indicator Data'!AQ77)/($AG$195-$AG$194)*10)),1))</f>
        <v>2.4</v>
      </c>
      <c r="AH74" s="77">
        <f t="shared" si="30"/>
        <v>3.8</v>
      </c>
      <c r="AI74" s="78">
        <f t="shared" si="31"/>
        <v>3.9</v>
      </c>
      <c r="AJ74" s="85">
        <f t="shared" si="32"/>
        <v>1.9</v>
      </c>
      <c r="AK74" s="86">
        <f t="shared" si="19"/>
        <v>5.0999999999999996</v>
      </c>
      <c r="AL74" s="85">
        <v>3.2</v>
      </c>
      <c r="AM74" s="85">
        <v>5</v>
      </c>
      <c r="AN74" s="86">
        <f t="shared" si="33"/>
        <v>4.0999999999999996</v>
      </c>
    </row>
    <row r="75" spans="1:40" s="4" customFormat="1" x14ac:dyDescent="0.25">
      <c r="A75" s="131" t="s">
        <v>138</v>
      </c>
      <c r="B75" s="63" t="s">
        <v>137</v>
      </c>
      <c r="C75" s="77">
        <f>ROUND(IF('Indicator Data'!Q78="No data",IF((0.1233*LN('Indicator Data'!BB78)-0.4559)&gt;C$195,0,IF((0.1233*LN('Indicator Data'!BB78)-0.4559)&lt;C$194,10,(C$195-(0.1233*LN('Indicator Data'!BB78)-0.4559))/(C$195-C$194)*10)),IF('Indicator Data'!Q78&gt;C$195,0,IF('Indicator Data'!Q78&lt;C$194,10,(C$195-'Indicator Data'!Q78)/(C$195-C$194)*10))),1)</f>
        <v>1.8</v>
      </c>
      <c r="D75" s="77" t="str">
        <f>IF('Indicator Data'!R78="No data","x",ROUND((IF(LOG('Indicator Data'!R78*1000)&gt;D$195,10,IF(LOG('Indicator Data'!R78*1000)&lt;D$194,0,10-(D$195-LOG('Indicator Data'!R78*1000))/(D$195-D$194)*10))),1))</f>
        <v>x</v>
      </c>
      <c r="E75" s="78">
        <f t="shared" si="20"/>
        <v>1.8</v>
      </c>
      <c r="F75" s="77">
        <f>IF('Indicator Data'!AF78="No data","x",ROUND(IF('Indicator Data'!AF78&gt;F$195,10,IF('Indicator Data'!AF78&lt;F$194,0,10-(F$195-'Indicator Data'!AF78)/(F$195-F$194)*10)),1))</f>
        <v>3.4</v>
      </c>
      <c r="G75" s="77">
        <f>IF('Indicator Data'!AG78="No data","x",ROUND(IF('Indicator Data'!AG78&gt;G$195,10,IF('Indicator Data'!AG78&lt;G$194,0,10-(G$195-'Indicator Data'!AG78)/(G$195-G$194)*10)),1))</f>
        <v>1.4</v>
      </c>
      <c r="H75" s="78">
        <f t="shared" si="21"/>
        <v>2.4</v>
      </c>
      <c r="I75" s="79">
        <f>SUM(IF('Indicator Data'!S78=0,0,'Indicator Data'!S78/1000000),SUM('Indicator Data'!T78:U78))</f>
        <v>0</v>
      </c>
      <c r="J75" s="79">
        <f>I75/'Indicator Data'!BC78*1000000</f>
        <v>0</v>
      </c>
      <c r="K75" s="77">
        <f t="shared" si="22"/>
        <v>0</v>
      </c>
      <c r="L75" s="77" t="str">
        <f>IF('Indicator Data'!V78="No data","x",ROUND(IF('Indicator Data'!V78&gt;L$195,10,IF('Indicator Data'!V78&lt;L$194,0,10-(L$195-'Indicator Data'!V78)/(L$195-L$194)*10)),1))</f>
        <v>x</v>
      </c>
      <c r="M75" s="78">
        <f t="shared" si="23"/>
        <v>0</v>
      </c>
      <c r="N75" s="80">
        <f t="shared" si="24"/>
        <v>1.5</v>
      </c>
      <c r="O75" s="92">
        <f>IF(AND('Indicator Data'!AK78="No data",'Indicator Data'!AL78="No data"),0,SUM('Indicator Data'!AK78:AM78)/1000)</f>
        <v>5.6909999999999998</v>
      </c>
      <c r="P75" s="77">
        <f t="shared" si="25"/>
        <v>2.5</v>
      </c>
      <c r="Q75" s="81">
        <f>O75*1000/'Indicator Data'!BC78</f>
        <v>5.818347926573287E-4</v>
      </c>
      <c r="R75" s="77">
        <f t="shared" si="26"/>
        <v>2.8</v>
      </c>
      <c r="S75" s="82">
        <f t="shared" si="27"/>
        <v>2.7</v>
      </c>
      <c r="T75" s="77" t="str">
        <f>IF('Indicator Data'!AB78="No data","x",ROUND(IF('Indicator Data'!AB78&gt;T$195,10,IF('Indicator Data'!AB78&lt;T$194,0,10-(T$195-'Indicator Data'!AB78)/(T$195-T$194)*10)),1))</f>
        <v>x</v>
      </c>
      <c r="U75" s="77">
        <f>IF('Indicator Data'!AA78="No data","x",ROUND(IF('Indicator Data'!AA78&gt;U$195,10,IF('Indicator Data'!AA78&lt;U$194,0,10-(U$195-'Indicator Data'!AA78)/(U$195-U$194)*10)),1))</f>
        <v>0.2</v>
      </c>
      <c r="V75" s="77" t="str">
        <f>IF('Indicator Data'!AE78="No data","x",ROUND(IF('Indicator Data'!AE78&gt;V$195,10,IF('Indicator Data'!AE78&lt;V$194,0,10-(V$195-'Indicator Data'!AE78)/(V$195-V$194)*10)),1))</f>
        <v>x</v>
      </c>
      <c r="W75" s="78">
        <f t="shared" si="18"/>
        <v>0.2</v>
      </c>
      <c r="X75" s="77">
        <f>IF('Indicator Data'!W78="No data","x",ROUND(IF('Indicator Data'!W78&gt;X$195,10,IF('Indicator Data'!W78&lt;X$194,0,10-(X$195-'Indicator Data'!W78)/(X$195-X$194)*10)),1))</f>
        <v>0.4</v>
      </c>
      <c r="Y75" s="77" t="str">
        <f>IF('Indicator Data'!X78="No data","x",ROUND(IF('Indicator Data'!X78&gt;Y$195,10,IF('Indicator Data'!X78&lt;Y$194,0,10-(Y$195-'Indicator Data'!X78)/(Y$195-Y$194)*10)),1))</f>
        <v>x</v>
      </c>
      <c r="Z75" s="78">
        <f t="shared" si="28"/>
        <v>0.4</v>
      </c>
      <c r="AA75" s="92">
        <f>('Indicator Data'!AJ78+'Indicator Data'!AI78*0.5+'Indicator Data'!AH78*0.25)/1000</f>
        <v>1.2195</v>
      </c>
      <c r="AB75" s="83">
        <f>AA75*1000/'Indicator Data'!BC78</f>
        <v>1.2467888414085615E-4</v>
      </c>
      <c r="AC75" s="78">
        <f t="shared" si="29"/>
        <v>0</v>
      </c>
      <c r="AD75" s="77">
        <f>IF('Indicator Data'!AN78="No data","x",ROUND(IF('Indicator Data'!AN78&lt;$AD$194,10,IF('Indicator Data'!AN78&gt;$AD$195,0,($AD$195-'Indicator Data'!AN78)/($AD$195-$AD$194)*10)),1))</f>
        <v>3.9</v>
      </c>
      <c r="AE75" s="77">
        <f>IF('Indicator Data'!AO78="No data","x",ROUND(IF('Indicator Data'!AO78&gt;$AE$195,10,IF('Indicator Data'!AO78&lt;$AE$194,0,10-($AE$195-'Indicator Data'!AO78)/($AE$195-$AE$194)*10)),1))</f>
        <v>0</v>
      </c>
      <c r="AF75" s="84">
        <f>IF('Indicator Data'!AP78="No data","x",ROUND(IF('Indicator Data'!AP78&gt;$AF$195,10,IF('Indicator Data'!AP78&lt;$AF$194,0,10-($AF$195-'Indicator Data'!AP78)/($AF$195-$AF$194)*10)),1))</f>
        <v>1.6</v>
      </c>
      <c r="AG75" s="84">
        <f>IF('Indicator Data'!AQ78="No data","x",ROUND(IF('Indicator Data'!AQ78&gt;$AG$195,10,IF('Indicator Data'!AQ78&lt;$AG$194,0,10-($AG$195-'Indicator Data'!AQ78)/($AG$195-$AG$194)*10)),1))</f>
        <v>2.9</v>
      </c>
      <c r="AH75" s="77">
        <f t="shared" si="30"/>
        <v>1.9</v>
      </c>
      <c r="AI75" s="78">
        <f t="shared" si="31"/>
        <v>1.9</v>
      </c>
      <c r="AJ75" s="85">
        <f t="shared" si="32"/>
        <v>0.7</v>
      </c>
      <c r="AK75" s="86">
        <f t="shared" si="19"/>
        <v>1.8</v>
      </c>
      <c r="AL75" s="85">
        <v>5</v>
      </c>
      <c r="AM75" s="85">
        <v>3</v>
      </c>
      <c r="AN75" s="86">
        <f t="shared" si="33"/>
        <v>4</v>
      </c>
    </row>
    <row r="76" spans="1:40" s="4" customFormat="1" x14ac:dyDescent="0.25">
      <c r="A76" s="131" t="s">
        <v>140</v>
      </c>
      <c r="B76" s="63" t="s">
        <v>139</v>
      </c>
      <c r="C76" s="77">
        <f>ROUND(IF('Indicator Data'!Q79="No data",IF((0.1233*LN('Indicator Data'!BB79)-0.4559)&gt;C$195,0,IF((0.1233*LN('Indicator Data'!BB79)-0.4559)&lt;C$194,10,(C$195-(0.1233*LN('Indicator Data'!BB79)-0.4559))/(C$195-C$194)*10)),IF('Indicator Data'!Q79&gt;C$195,0,IF('Indicator Data'!Q79&lt;C$194,10,(C$195-'Indicator Data'!Q79)/(C$195-C$194)*10))),1)</f>
        <v>0.4</v>
      </c>
      <c r="D76" s="77" t="str">
        <f>IF('Indicator Data'!R79="No data","x",ROUND((IF(LOG('Indicator Data'!R79*1000)&gt;D$195,10,IF(LOG('Indicator Data'!R79*1000)&lt;D$194,0,10-(D$195-LOG('Indicator Data'!R79*1000))/(D$195-D$194)*10))),1))</f>
        <v>x</v>
      </c>
      <c r="E76" s="78">
        <f t="shared" si="20"/>
        <v>0.4</v>
      </c>
      <c r="F76" s="77">
        <f>IF('Indicator Data'!AF79="No data","x",ROUND(IF('Indicator Data'!AF79&gt;F$195,10,IF('Indicator Data'!AF79&lt;F$194,0,10-(F$195-'Indicator Data'!AF79)/(F$195-F$194)*10)),1))</f>
        <v>0.7</v>
      </c>
      <c r="G76" s="77">
        <f>IF('Indicator Data'!AG79="No data","x",ROUND(IF('Indicator Data'!AG79&gt;G$195,10,IF('Indicator Data'!AG79&lt;G$194,0,10-(G$195-'Indicator Data'!AG79)/(G$195-G$194)*10)),1))</f>
        <v>0.5</v>
      </c>
      <c r="H76" s="78">
        <f t="shared" si="21"/>
        <v>0.6</v>
      </c>
      <c r="I76" s="79">
        <f>SUM(IF('Indicator Data'!S79=0,0,'Indicator Data'!S79/1000000),SUM('Indicator Data'!T79:U79))</f>
        <v>0</v>
      </c>
      <c r="J76" s="79">
        <f>I76/'Indicator Data'!BC79*1000000</f>
        <v>0</v>
      </c>
      <c r="K76" s="77">
        <f t="shared" si="22"/>
        <v>0</v>
      </c>
      <c r="L76" s="77" t="str">
        <f>IF('Indicator Data'!V79="No data","x",ROUND(IF('Indicator Data'!V79&gt;L$195,10,IF('Indicator Data'!V79&lt;L$194,0,10-(L$195-'Indicator Data'!V79)/(L$195-L$194)*10)),1))</f>
        <v>x</v>
      </c>
      <c r="M76" s="78">
        <f t="shared" si="23"/>
        <v>0</v>
      </c>
      <c r="N76" s="80">
        <f t="shared" si="24"/>
        <v>0.4</v>
      </c>
      <c r="O76" s="92">
        <f>IF(AND('Indicator Data'!AK79="No data",'Indicator Data'!AL79="No data"),0,SUM('Indicator Data'!AK79:AM79)/1000)</f>
        <v>0.375</v>
      </c>
      <c r="P76" s="77">
        <f t="shared" si="25"/>
        <v>0</v>
      </c>
      <c r="Q76" s="81">
        <f>O76*1000/'Indicator Data'!BC79</f>
        <v>1.09879162222665E-3</v>
      </c>
      <c r="R76" s="77">
        <f t="shared" si="26"/>
        <v>3.3</v>
      </c>
      <c r="S76" s="82">
        <f t="shared" si="27"/>
        <v>1.7</v>
      </c>
      <c r="T76" s="77" t="str">
        <f>IF('Indicator Data'!AB79="No data","x",ROUND(IF('Indicator Data'!AB79&gt;T$195,10,IF('Indicator Data'!AB79&lt;T$194,0,10-(T$195-'Indicator Data'!AB79)/(T$195-T$194)*10)),1))</f>
        <v>x</v>
      </c>
      <c r="U76" s="77">
        <f>IF('Indicator Data'!AA79="No data","x",ROUND(IF('Indicator Data'!AA79&gt;U$195,10,IF('Indicator Data'!AA79&lt;U$194,0,10-(U$195-'Indicator Data'!AA79)/(U$195-U$194)*10)),1))</f>
        <v>0</v>
      </c>
      <c r="V76" s="77" t="str">
        <f>IF('Indicator Data'!AE79="No data","x",ROUND(IF('Indicator Data'!AE79&gt;V$195,10,IF('Indicator Data'!AE79&lt;V$194,0,10-(V$195-'Indicator Data'!AE79)/(V$195-V$194)*10)),1))</f>
        <v>x</v>
      </c>
      <c r="W76" s="78">
        <f t="shared" si="18"/>
        <v>0</v>
      </c>
      <c r="X76" s="77">
        <f>IF('Indicator Data'!W79="No data","x",ROUND(IF('Indicator Data'!W79&gt;X$195,10,IF('Indicator Data'!W79&lt;X$194,0,10-(X$195-'Indicator Data'!W79)/(X$195-X$194)*10)),1))</f>
        <v>0.2</v>
      </c>
      <c r="Y76" s="77" t="str">
        <f>IF('Indicator Data'!X79="No data","x",ROUND(IF('Indicator Data'!X79&gt;Y$195,10,IF('Indicator Data'!X79&lt;Y$194,0,10-(Y$195-'Indicator Data'!X79)/(Y$195-Y$194)*10)),1))</f>
        <v>x</v>
      </c>
      <c r="Z76" s="78">
        <f t="shared" si="28"/>
        <v>0.2</v>
      </c>
      <c r="AA76" s="92">
        <f>('Indicator Data'!AJ79+'Indicator Data'!AI79*0.5+'Indicator Data'!AH79*0.25)/1000</f>
        <v>0</v>
      </c>
      <c r="AB76" s="83">
        <f>AA76*1000/'Indicator Data'!BC79</f>
        <v>0</v>
      </c>
      <c r="AC76" s="78">
        <f t="shared" si="29"/>
        <v>0</v>
      </c>
      <c r="AD76" s="77">
        <f>IF('Indicator Data'!AN79="No data","x",ROUND(IF('Indicator Data'!AN79&lt;$AD$194,10,IF('Indicator Data'!AN79&gt;$AD$195,0,($AD$195-'Indicator Data'!AN79)/($AD$195-$AD$194)*10)),1))</f>
        <v>2.2999999999999998</v>
      </c>
      <c r="AE76" s="77">
        <f>IF('Indicator Data'!AO79="No data","x",ROUND(IF('Indicator Data'!AO79&gt;$AE$195,10,IF('Indicator Data'!AO79&lt;$AE$194,0,10-($AE$195-'Indicator Data'!AO79)/($AE$195-$AE$194)*10)),1))</f>
        <v>0</v>
      </c>
      <c r="AF76" s="84">
        <f>IF('Indicator Data'!AP79="No data","x",ROUND(IF('Indicator Data'!AP79&gt;$AF$195,10,IF('Indicator Data'!AP79&lt;$AF$194,0,10-($AF$195-'Indicator Data'!AP79)/($AF$195-$AF$194)*10)),1))</f>
        <v>0.9</v>
      </c>
      <c r="AG76" s="84">
        <f>IF('Indicator Data'!AQ79="No data","x",ROUND(IF('Indicator Data'!AQ79&gt;$AG$195,10,IF('Indicator Data'!AQ79&lt;$AG$194,0,10-($AG$195-'Indicator Data'!AQ79)/($AG$195-$AG$194)*10)),1))</f>
        <v>2.7</v>
      </c>
      <c r="AH76" s="77">
        <f t="shared" si="30"/>
        <v>1.3</v>
      </c>
      <c r="AI76" s="78">
        <f t="shared" si="31"/>
        <v>1.2</v>
      </c>
      <c r="AJ76" s="85">
        <f t="shared" si="32"/>
        <v>0.4</v>
      </c>
      <c r="AK76" s="86">
        <f t="shared" si="19"/>
        <v>1.1000000000000001</v>
      </c>
      <c r="AL76" s="85">
        <v>5.7</v>
      </c>
      <c r="AM76" s="85">
        <v>3.4</v>
      </c>
      <c r="AN76" s="86">
        <f t="shared" si="33"/>
        <v>4.5999999999999996</v>
      </c>
    </row>
    <row r="77" spans="1:40" s="4" customFormat="1" x14ac:dyDescent="0.25">
      <c r="A77" s="131" t="s">
        <v>142</v>
      </c>
      <c r="B77" s="63" t="s">
        <v>141</v>
      </c>
      <c r="C77" s="77">
        <f>ROUND(IF('Indicator Data'!Q80="No data",IF((0.1233*LN('Indicator Data'!BB80)-0.4559)&gt;C$195,0,IF((0.1233*LN('Indicator Data'!BB80)-0.4559)&lt;C$194,10,(C$195-(0.1233*LN('Indicator Data'!BB80)-0.4559))/(C$195-C$194)*10)),IF('Indicator Data'!Q80&gt;C$195,0,IF('Indicator Data'!Q80&lt;C$194,10,(C$195-'Indicator Data'!Q80)/(C$195-C$194)*10))),1)</f>
        <v>5</v>
      </c>
      <c r="D77" s="77">
        <f>IF('Indicator Data'!R80="No data","x",ROUND((IF(LOG('Indicator Data'!R80*1000)&gt;D$195,10,IF(LOG('Indicator Data'!R80*1000)&lt;D$194,0,10-(D$195-LOG('Indicator Data'!R80*1000))/(D$195-D$194)*10))),1))</f>
        <v>9.1</v>
      </c>
      <c r="E77" s="78">
        <f t="shared" si="20"/>
        <v>7.6</v>
      </c>
      <c r="F77" s="77">
        <f>IF('Indicator Data'!AF80="No data","x",ROUND(IF('Indicator Data'!AF80&gt;F$195,10,IF('Indicator Data'!AF80&lt;F$194,0,10-(F$195-'Indicator Data'!AF80)/(F$195-F$194)*10)),1))</f>
        <v>7.1</v>
      </c>
      <c r="G77" s="77">
        <f>IF('Indicator Data'!AG80="No data","x",ROUND(IF('Indicator Data'!AG80&gt;G$195,10,IF('Indicator Data'!AG80&lt;G$194,0,10-(G$195-'Indicator Data'!AG80)/(G$195-G$194)*10)),1))</f>
        <v>2.2000000000000002</v>
      </c>
      <c r="H77" s="78">
        <f t="shared" si="21"/>
        <v>4.7</v>
      </c>
      <c r="I77" s="79">
        <f>SUM(IF('Indicator Data'!S80=0,0,'Indicator Data'!S80/1000000),SUM('Indicator Data'!T80:U80))</f>
        <v>3794.5909690000003</v>
      </c>
      <c r="J77" s="79">
        <f>I77/'Indicator Data'!BC80*1000000</f>
        <v>2.8335179106894777</v>
      </c>
      <c r="K77" s="77">
        <f t="shared" si="22"/>
        <v>0.1</v>
      </c>
      <c r="L77" s="77">
        <f>IF('Indicator Data'!V80="No data","x",ROUND(IF('Indicator Data'!V80&gt;L$195,10,IF('Indicator Data'!V80&lt;L$194,0,10-(L$195-'Indicator Data'!V80)/(L$195-L$194)*10)),1))</f>
        <v>0.1</v>
      </c>
      <c r="M77" s="78">
        <f t="shared" si="23"/>
        <v>0.1</v>
      </c>
      <c r="N77" s="80">
        <f t="shared" si="24"/>
        <v>5</v>
      </c>
      <c r="O77" s="92">
        <f>IF(AND('Indicator Data'!AK80="No data",'Indicator Data'!AL80="No data"),0,SUM('Indicator Data'!AK80:AM80)/1000)</f>
        <v>1002.89</v>
      </c>
      <c r="P77" s="77">
        <f t="shared" si="25"/>
        <v>10</v>
      </c>
      <c r="Q77" s="81">
        <f>O77*1000/'Indicator Data'!BC80</f>
        <v>7.488835557420445E-4</v>
      </c>
      <c r="R77" s="77">
        <f t="shared" si="26"/>
        <v>3</v>
      </c>
      <c r="S77" s="82">
        <f t="shared" si="27"/>
        <v>6.5</v>
      </c>
      <c r="T77" s="77">
        <f>IF('Indicator Data'!AB80="No data","x",ROUND(IF('Indicator Data'!AB80&gt;T$195,10,IF('Indicator Data'!AB80&lt;T$194,0,10-(T$195-'Indicator Data'!AB80)/(T$195-T$194)*10)),1))</f>
        <v>0.6</v>
      </c>
      <c r="U77" s="77">
        <f>IF('Indicator Data'!AA80="No data","x",ROUND(IF('Indicator Data'!AA80&gt;U$195,10,IF('Indicator Data'!AA80&lt;U$194,0,10-(U$195-'Indicator Data'!AA80)/(U$195-U$194)*10)),1))</f>
        <v>3.8</v>
      </c>
      <c r="V77" s="77">
        <f>IF('Indicator Data'!AE80="No data","x",ROUND(IF('Indicator Data'!AE80&gt;V$195,10,IF('Indicator Data'!AE80&lt;V$194,0,10-(V$195-'Indicator Data'!AE80)/(V$195-V$194)*10)),1))</f>
        <v>0.3</v>
      </c>
      <c r="W77" s="78">
        <f t="shared" si="18"/>
        <v>1.6</v>
      </c>
      <c r="X77" s="77">
        <f>IF('Indicator Data'!W80="No data","x",ROUND(IF('Indicator Data'!W80&gt;X$195,10,IF('Indicator Data'!W80&lt;X$194,0,10-(X$195-'Indicator Data'!W80)/(X$195-X$194)*10)),1))</f>
        <v>3.3</v>
      </c>
      <c r="Y77" s="77">
        <f>IF('Indicator Data'!X80="No data","x",ROUND(IF('Indicator Data'!X80&gt;Y$195,10,IF('Indicator Data'!X80&lt;Y$194,0,10-(Y$195-'Indicator Data'!X80)/(Y$195-Y$194)*10)),1))</f>
        <v>9.6999999999999993</v>
      </c>
      <c r="Z77" s="78">
        <f t="shared" si="28"/>
        <v>6.5</v>
      </c>
      <c r="AA77" s="92">
        <f>('Indicator Data'!AJ80+'Indicator Data'!AI80*0.5+'Indicator Data'!AH80*0.25)/1000</f>
        <v>12199.99575</v>
      </c>
      <c r="AB77" s="83">
        <f>AA77*1000/'Indicator Data'!BC80</f>
        <v>9.110048158120861E-3</v>
      </c>
      <c r="AC77" s="78">
        <f t="shared" si="29"/>
        <v>0.9</v>
      </c>
      <c r="AD77" s="77">
        <f>IF('Indicator Data'!AN80="No data","x",ROUND(IF('Indicator Data'!AN80&lt;$AD$194,10,IF('Indicator Data'!AN80&gt;$AD$195,0,($AD$195-'Indicator Data'!AN80)/($AD$195-$AD$194)*10)),1))</f>
        <v>5.5</v>
      </c>
      <c r="AE77" s="77">
        <f>IF('Indicator Data'!AO80="No data","x",ROUND(IF('Indicator Data'!AO80&gt;$AE$195,10,IF('Indicator Data'!AO80&lt;$AE$194,0,10-($AE$195-'Indicator Data'!AO80)/($AE$195-$AE$194)*10)),1))</f>
        <v>3.2</v>
      </c>
      <c r="AF77" s="84">
        <f>IF('Indicator Data'!AP80="No data","x",ROUND(IF('Indicator Data'!AP80&gt;$AF$195,10,IF('Indicator Data'!AP80&lt;$AF$194,0,10-($AF$195-'Indicator Data'!AP80)/($AF$195-$AF$194)*10)),1))</f>
        <v>4.0999999999999996</v>
      </c>
      <c r="AG77" s="84">
        <f>IF('Indicator Data'!AQ80="No data","x",ROUND(IF('Indicator Data'!AQ80&gt;$AG$195,10,IF('Indicator Data'!AQ80&lt;$AG$194,0,10-($AG$195-'Indicator Data'!AQ80)/($AG$195-$AG$194)*10)),1))</f>
        <v>4.2</v>
      </c>
      <c r="AH77" s="77">
        <f t="shared" si="30"/>
        <v>4.0999999999999996</v>
      </c>
      <c r="AI77" s="78">
        <f t="shared" si="31"/>
        <v>4.3</v>
      </c>
      <c r="AJ77" s="85">
        <f t="shared" si="32"/>
        <v>3.7</v>
      </c>
      <c r="AK77" s="86">
        <f t="shared" si="19"/>
        <v>5.3</v>
      </c>
      <c r="AL77" s="85">
        <v>7.7</v>
      </c>
      <c r="AM77" s="85">
        <v>7.6</v>
      </c>
      <c r="AN77" s="86">
        <f t="shared" si="33"/>
        <v>7.7</v>
      </c>
    </row>
    <row r="78" spans="1:40" s="4" customFormat="1" x14ac:dyDescent="0.25">
      <c r="A78" s="131" t="s">
        <v>144</v>
      </c>
      <c r="B78" s="63" t="s">
        <v>143</v>
      </c>
      <c r="C78" s="77">
        <f>ROUND(IF('Indicator Data'!Q81="No data",IF((0.1233*LN('Indicator Data'!BB81)-0.4559)&gt;C$195,0,IF((0.1233*LN('Indicator Data'!BB81)-0.4559)&lt;C$194,10,(C$195-(0.1233*LN('Indicator Data'!BB81)-0.4559))/(C$195-C$194)*10)),IF('Indicator Data'!Q81&gt;C$195,0,IF('Indicator Data'!Q81&lt;C$194,10,(C$195-'Indicator Data'!Q81)/(C$195-C$194)*10))),1)</f>
        <v>4</v>
      </c>
      <c r="D78" s="77">
        <f>IF('Indicator Data'!R81="No data","x",ROUND((IF(LOG('Indicator Data'!R81*1000)&gt;D$195,10,IF(LOG('Indicator Data'!R81*1000)&lt;D$194,0,10-(D$195-LOG('Indicator Data'!R81*1000))/(D$195-D$194)*10))),1))</f>
        <v>5.0999999999999996</v>
      </c>
      <c r="E78" s="78">
        <f t="shared" si="20"/>
        <v>4.5999999999999996</v>
      </c>
      <c r="F78" s="77">
        <f>IF('Indicator Data'!AF81="No data","x",ROUND(IF('Indicator Data'!AF81&gt;F$195,10,IF('Indicator Data'!AF81&lt;F$194,0,10-(F$195-'Indicator Data'!AF81)/(F$195-F$194)*10)),1))</f>
        <v>6.2</v>
      </c>
      <c r="G78" s="77">
        <f>IF('Indicator Data'!AG81="No data","x",ROUND(IF('Indicator Data'!AG81&gt;G$195,10,IF('Indicator Data'!AG81&lt;G$194,0,10-(G$195-'Indicator Data'!AG81)/(G$195-G$194)*10)),1))</f>
        <v>2.6</v>
      </c>
      <c r="H78" s="78">
        <f t="shared" si="21"/>
        <v>4.4000000000000004</v>
      </c>
      <c r="I78" s="79">
        <f>SUM(IF('Indicator Data'!S81=0,0,'Indicator Data'!S81/1000000),SUM('Indicator Data'!T81:U81))</f>
        <v>-6.0912850000000063</v>
      </c>
      <c r="J78" s="79">
        <f>I78/'Indicator Data'!BC81*1000000</f>
        <v>-2.3073802986655165E-2</v>
      </c>
      <c r="K78" s="77">
        <f t="shared" si="22"/>
        <v>0</v>
      </c>
      <c r="L78" s="77">
        <f>IF('Indicator Data'!V81="No data","x",ROUND(IF('Indicator Data'!V81&gt;L$195,10,IF('Indicator Data'!V81&lt;L$194,0,10-(L$195-'Indicator Data'!V81)/(L$195-L$194)*10)),1))</f>
        <v>0</v>
      </c>
      <c r="M78" s="78">
        <f t="shared" si="23"/>
        <v>0</v>
      </c>
      <c r="N78" s="80">
        <f t="shared" si="24"/>
        <v>3.4</v>
      </c>
      <c r="O78" s="92">
        <f>IF(AND('Indicator Data'!AK81="No data",'Indicator Data'!AL81="No data"),0,SUM('Indicator Data'!AK81:AM81)/1000)</f>
        <v>25.495000000000001</v>
      </c>
      <c r="P78" s="77">
        <f t="shared" si="25"/>
        <v>4.7</v>
      </c>
      <c r="Q78" s="81">
        <f>O78*1000/'Indicator Data'!BC81</f>
        <v>9.6575124484369525E-5</v>
      </c>
      <c r="R78" s="77">
        <f t="shared" si="26"/>
        <v>1.8</v>
      </c>
      <c r="S78" s="82">
        <f t="shared" si="27"/>
        <v>3.3</v>
      </c>
      <c r="T78" s="77">
        <f>IF('Indicator Data'!AB81="No data","x",ROUND(IF('Indicator Data'!AB81&gt;T$195,10,IF('Indicator Data'!AB81&lt;T$194,0,10-(T$195-'Indicator Data'!AB81)/(T$195-T$194)*10)),1))</f>
        <v>0.8</v>
      </c>
      <c r="U78" s="77">
        <f>IF('Indicator Data'!AA81="No data","x",ROUND(IF('Indicator Data'!AA81&gt;U$195,10,IF('Indicator Data'!AA81&lt;U$194,0,10-(U$195-'Indicator Data'!AA81)/(U$195-U$194)*10)),1))</f>
        <v>7.1</v>
      </c>
      <c r="V78" s="77">
        <f>IF('Indicator Data'!AE81="No data","x",ROUND(IF('Indicator Data'!AE81&gt;V$195,10,IF('Indicator Data'!AE81&lt;V$194,0,10-(V$195-'Indicator Data'!AE81)/(V$195-V$194)*10)),1))</f>
        <v>0.8</v>
      </c>
      <c r="W78" s="78">
        <f t="shared" si="18"/>
        <v>2.9</v>
      </c>
      <c r="X78" s="77">
        <f>IF('Indicator Data'!W81="No data","x",ROUND(IF('Indicator Data'!W81&gt;X$195,10,IF('Indicator Data'!W81&lt;X$194,0,10-(X$195-'Indicator Data'!W81)/(X$195-X$194)*10)),1))</f>
        <v>2</v>
      </c>
      <c r="Y78" s="77">
        <f>IF('Indicator Data'!X81="No data","x",ROUND(IF('Indicator Data'!X81&gt;Y$195,10,IF('Indicator Data'!X81&lt;Y$194,0,10-(Y$195-'Indicator Data'!X81)/(Y$195-Y$194)*10)),1))</f>
        <v>4.4000000000000004</v>
      </c>
      <c r="Z78" s="78">
        <f t="shared" si="28"/>
        <v>3.2</v>
      </c>
      <c r="AA78" s="92">
        <f>('Indicator Data'!AJ81+'Indicator Data'!AI81*0.5+'Indicator Data'!AH81*0.25)/1000</f>
        <v>488.23624999999998</v>
      </c>
      <c r="AB78" s="83">
        <f>AA78*1000/'Indicator Data'!BC81</f>
        <v>1.8494401498933813E-3</v>
      </c>
      <c r="AC78" s="78">
        <f t="shared" si="29"/>
        <v>0.2</v>
      </c>
      <c r="AD78" s="77">
        <f>IF('Indicator Data'!AN81="No data","x",ROUND(IF('Indicator Data'!AN81&lt;$AD$194,10,IF('Indicator Data'!AN81&gt;$AD$195,0,($AD$195-'Indicator Data'!AN81)/($AD$195-$AD$194)*10)),1))</f>
        <v>3.6</v>
      </c>
      <c r="AE78" s="77">
        <f>IF('Indicator Data'!AO81="No data","x",ROUND(IF('Indicator Data'!AO81&gt;$AE$195,10,IF('Indicator Data'!AO81&lt;$AE$194,0,10-($AE$195-'Indicator Data'!AO81)/($AE$195-$AE$194)*10)),1))</f>
        <v>1</v>
      </c>
      <c r="AF78" s="84">
        <f>IF('Indicator Data'!AP81="No data","x",ROUND(IF('Indicator Data'!AP81&gt;$AF$195,10,IF('Indicator Data'!AP81&lt;$AF$194,0,10-($AF$195-'Indicator Data'!AP81)/($AF$195-$AF$194)*10)),1))</f>
        <v>6.4</v>
      </c>
      <c r="AG78" s="84">
        <f>IF('Indicator Data'!AQ81="No data","x",ROUND(IF('Indicator Data'!AQ81&gt;$AG$195,10,IF('Indicator Data'!AQ81&lt;$AG$194,0,10-($AG$195-'Indicator Data'!AQ81)/($AG$195-$AG$194)*10)),1))</f>
        <v>5.4</v>
      </c>
      <c r="AH78" s="77">
        <f t="shared" si="30"/>
        <v>6.2</v>
      </c>
      <c r="AI78" s="78">
        <f t="shared" si="31"/>
        <v>3.6</v>
      </c>
      <c r="AJ78" s="85">
        <f t="shared" si="32"/>
        <v>2.6</v>
      </c>
      <c r="AK78" s="86">
        <f t="shared" si="19"/>
        <v>3</v>
      </c>
      <c r="AL78" s="85">
        <v>7.1</v>
      </c>
      <c r="AM78" s="85">
        <v>6.8</v>
      </c>
      <c r="AN78" s="86">
        <f t="shared" si="33"/>
        <v>7</v>
      </c>
    </row>
    <row r="79" spans="1:40" s="4" customFormat="1" x14ac:dyDescent="0.25">
      <c r="A79" s="131" t="s">
        <v>845</v>
      </c>
      <c r="B79" s="63" t="s">
        <v>145</v>
      </c>
      <c r="C79" s="77">
        <f>ROUND(IF('Indicator Data'!Q82="No data",IF((0.1233*LN('Indicator Data'!BB82)-0.4559)&gt;C$195,0,IF((0.1233*LN('Indicator Data'!BB82)-0.4559)&lt;C$194,10,(C$195-(0.1233*LN('Indicator Data'!BB82)-0.4559))/(C$195-C$194)*10)),IF('Indicator Data'!Q82&gt;C$195,0,IF('Indicator Data'!Q82&lt;C$194,10,(C$195-'Indicator Data'!Q82)/(C$195-C$194)*10))),1)</f>
        <v>2.7</v>
      </c>
      <c r="D79" s="77" t="str">
        <f>IF('Indicator Data'!R82="No data","x",ROUND((IF(LOG('Indicator Data'!R82*1000)&gt;D$195,10,IF(LOG('Indicator Data'!R82*1000)&lt;D$194,0,10-(D$195-LOG('Indicator Data'!R82*1000))/(D$195-D$194)*10))),1))</f>
        <v>x</v>
      </c>
      <c r="E79" s="78">
        <f t="shared" si="20"/>
        <v>2.7</v>
      </c>
      <c r="F79" s="77">
        <f>IF('Indicator Data'!AF82="No data","x",ROUND(IF('Indicator Data'!AF82&gt;F$195,10,IF('Indicator Data'!AF82&lt;F$194,0,10-(F$195-'Indicator Data'!AF82)/(F$195-F$194)*10)),1))</f>
        <v>6.8</v>
      </c>
      <c r="G79" s="77">
        <f>IF('Indicator Data'!AG82="No data","x",ROUND(IF('Indicator Data'!AG82&gt;G$195,10,IF('Indicator Data'!AG82&lt;G$194,0,10-(G$195-'Indicator Data'!AG82)/(G$195-G$194)*10)),1))</f>
        <v>3.1</v>
      </c>
      <c r="H79" s="78">
        <f t="shared" si="21"/>
        <v>5</v>
      </c>
      <c r="I79" s="79">
        <f>SUM(IF('Indicator Data'!S82=0,0,'Indicator Data'!S82/1000000),SUM('Indicator Data'!T82:U82))</f>
        <v>234.85077000000001</v>
      </c>
      <c r="J79" s="79">
        <f>I79/'Indicator Data'!BC82*1000000</f>
        <v>2.893577061131861</v>
      </c>
      <c r="K79" s="77">
        <f t="shared" si="22"/>
        <v>0.1</v>
      </c>
      <c r="L79" s="77">
        <f>IF('Indicator Data'!V82="No data","x",ROUND(IF('Indicator Data'!V82&gt;L$195,10,IF('Indicator Data'!V82&lt;L$194,0,10-(L$195-'Indicator Data'!V82)/(L$195-L$194)*10)),1))</f>
        <v>0</v>
      </c>
      <c r="M79" s="78">
        <f t="shared" si="23"/>
        <v>0.1</v>
      </c>
      <c r="N79" s="80">
        <f t="shared" si="24"/>
        <v>2.6</v>
      </c>
      <c r="O79" s="92">
        <f>IF(AND('Indicator Data'!AK82="No data",'Indicator Data'!AL82="No data"),0,SUM('Indicator Data'!AK82:AM82)/1000)</f>
        <v>979.44100000000003</v>
      </c>
      <c r="P79" s="77">
        <f t="shared" si="25"/>
        <v>10</v>
      </c>
      <c r="Q79" s="81">
        <f>O79*1000/'Indicator Data'!BC82</f>
        <v>1.2067612170622436E-2</v>
      </c>
      <c r="R79" s="77">
        <f t="shared" si="26"/>
        <v>5.9</v>
      </c>
      <c r="S79" s="82">
        <f t="shared" si="27"/>
        <v>8</v>
      </c>
      <c r="T79" s="77">
        <f>IF('Indicator Data'!AB82="No data","x",ROUND(IF('Indicator Data'!AB82&gt;T$195,10,IF('Indicator Data'!AB82&lt;T$194,0,10-(T$195-'Indicator Data'!AB82)/(T$195-T$194)*10)),1))</f>
        <v>0.2</v>
      </c>
      <c r="U79" s="77">
        <f>IF('Indicator Data'!AA82="No data","x",ROUND(IF('Indicator Data'!AA82&gt;U$195,10,IF('Indicator Data'!AA82&lt;U$194,0,10-(U$195-'Indicator Data'!AA82)/(U$195-U$194)*10)),1))</f>
        <v>0.3</v>
      </c>
      <c r="V79" s="77">
        <f>IF('Indicator Data'!AE82="No data","x",ROUND(IF('Indicator Data'!AE82&gt;V$195,10,IF('Indicator Data'!AE82&lt;V$194,0,10-(V$195-'Indicator Data'!AE82)/(V$195-V$194)*10)),1))</f>
        <v>0</v>
      </c>
      <c r="W79" s="78">
        <f t="shared" si="18"/>
        <v>0.2</v>
      </c>
      <c r="X79" s="77">
        <f>IF('Indicator Data'!W82="No data","x",ROUND(IF('Indicator Data'!W82&gt;X$195,10,IF('Indicator Data'!W82&lt;X$194,0,10-(X$195-'Indicator Data'!W82)/(X$195-X$194)*10)),1))</f>
        <v>1.2</v>
      </c>
      <c r="Y79" s="77" t="str">
        <f>IF('Indicator Data'!X82="No data","x",ROUND(IF('Indicator Data'!X82&gt;Y$195,10,IF('Indicator Data'!X82&lt;Y$194,0,10-(Y$195-'Indicator Data'!X82)/(Y$195-Y$194)*10)),1))</f>
        <v>x</v>
      </c>
      <c r="Z79" s="78">
        <f t="shared" si="28"/>
        <v>1.2</v>
      </c>
      <c r="AA79" s="92">
        <f>('Indicator Data'!AJ82+'Indicator Data'!AI82*0.5+'Indicator Data'!AH82*0.25)/1000</f>
        <v>134.691</v>
      </c>
      <c r="AB79" s="83">
        <f>AA79*1000/'Indicator Data'!BC82</f>
        <v>1.6595167558569701E-3</v>
      </c>
      <c r="AC79" s="78">
        <f t="shared" si="29"/>
        <v>0.2</v>
      </c>
      <c r="AD79" s="77">
        <f>IF('Indicator Data'!AN82="No data","x",ROUND(IF('Indicator Data'!AN82&lt;$AD$194,10,IF('Indicator Data'!AN82&gt;$AD$195,0,($AD$195-'Indicator Data'!AN82)/($AD$195-$AD$194)*10)),1))</f>
        <v>2.8</v>
      </c>
      <c r="AE79" s="77">
        <f>IF('Indicator Data'!AO82="No data","x",ROUND(IF('Indicator Data'!AO82&gt;$AE$195,10,IF('Indicator Data'!AO82&lt;$AE$194,0,10-($AE$195-'Indicator Data'!AO82)/($AE$195-$AE$194)*10)),1))</f>
        <v>0.2</v>
      </c>
      <c r="AF79" s="84">
        <f>IF('Indicator Data'!AP82="No data","x",ROUND(IF('Indicator Data'!AP82&gt;$AF$195,10,IF('Indicator Data'!AP82&lt;$AF$194,0,10-($AF$195-'Indicator Data'!AP82)/($AF$195-$AF$194)*10)),1))</f>
        <v>3.9</v>
      </c>
      <c r="AG79" s="84">
        <f>IF('Indicator Data'!AQ82="No data","x",ROUND(IF('Indicator Data'!AQ82&gt;$AG$195,10,IF('Indicator Data'!AQ82&lt;$AG$194,0,10-($AG$195-'Indicator Data'!AQ82)/($AG$195-$AG$194)*10)),1))</f>
        <v>6.5</v>
      </c>
      <c r="AH79" s="77">
        <f t="shared" si="30"/>
        <v>4.4000000000000004</v>
      </c>
      <c r="AI79" s="78">
        <f t="shared" si="31"/>
        <v>2.5</v>
      </c>
      <c r="AJ79" s="85">
        <f t="shared" si="32"/>
        <v>1.1000000000000001</v>
      </c>
      <c r="AK79" s="86">
        <f t="shared" si="19"/>
        <v>5.5</v>
      </c>
      <c r="AL79" s="85">
        <v>7.8</v>
      </c>
      <c r="AM79" s="85">
        <v>6.4</v>
      </c>
      <c r="AN79" s="86">
        <f t="shared" si="33"/>
        <v>7.1</v>
      </c>
    </row>
    <row r="80" spans="1:40" s="4" customFormat="1" x14ac:dyDescent="0.25">
      <c r="A80" s="131" t="s">
        <v>147</v>
      </c>
      <c r="B80" s="63" t="s">
        <v>146</v>
      </c>
      <c r="C80" s="77">
        <f>ROUND(IF('Indicator Data'!Q83="No data",IF((0.1233*LN('Indicator Data'!BB83)-0.4559)&gt;C$195,0,IF((0.1233*LN('Indicator Data'!BB83)-0.4559)&lt;C$194,10,(C$195-(0.1233*LN('Indicator Data'!BB83)-0.4559))/(C$195-C$194)*10)),IF('Indicator Data'!Q83&gt;C$195,0,IF('Indicator Data'!Q83&lt;C$194,10,(C$195-'Indicator Data'!Q83)/(C$195-C$194)*10))),1)</f>
        <v>4.5999999999999996</v>
      </c>
      <c r="D80" s="77">
        <f>IF('Indicator Data'!R83="No data","x",ROUND((IF(LOG('Indicator Data'!R83*1000)&gt;D$195,10,IF(LOG('Indicator Data'!R83*1000)&lt;D$194,0,10-(D$195-LOG('Indicator Data'!R83*1000))/(D$195-D$194)*10))),1))</f>
        <v>6.4</v>
      </c>
      <c r="E80" s="78">
        <f t="shared" si="20"/>
        <v>5.6</v>
      </c>
      <c r="F80" s="77">
        <f>IF('Indicator Data'!AF83="No data","x",ROUND(IF('Indicator Data'!AF83&gt;F$195,10,IF('Indicator Data'!AF83&lt;F$194,0,10-(F$195-'Indicator Data'!AF83)/(F$195-F$194)*10)),1))</f>
        <v>7</v>
      </c>
      <c r="G80" s="77">
        <f>IF('Indicator Data'!AG83="No data","x",ROUND(IF('Indicator Data'!AG83&gt;G$195,10,IF('Indicator Data'!AG83&lt;G$194,0,10-(G$195-'Indicator Data'!AG83)/(G$195-G$194)*10)),1))</f>
        <v>1.1000000000000001</v>
      </c>
      <c r="H80" s="78">
        <f t="shared" si="21"/>
        <v>4.0999999999999996</v>
      </c>
      <c r="I80" s="79">
        <f>SUM(IF('Indicator Data'!S83=0,0,'Indicator Data'!S83/1000000),SUM('Indicator Data'!T83:U83))</f>
        <v>7033.4041629999992</v>
      </c>
      <c r="J80" s="79">
        <f>I80/'Indicator Data'!BC83*1000000</f>
        <v>183.76158660873304</v>
      </c>
      <c r="K80" s="77">
        <f t="shared" si="22"/>
        <v>3.7</v>
      </c>
      <c r="L80" s="77">
        <f>IF('Indicator Data'!V83="No data","x",ROUND(IF('Indicator Data'!V83&gt;L$195,10,IF('Indicator Data'!V83&lt;L$194,0,10-(L$195-'Indicator Data'!V83)/(L$195-L$194)*10)),1))</f>
        <v>0.9</v>
      </c>
      <c r="M80" s="78">
        <f t="shared" si="23"/>
        <v>2.2999999999999998</v>
      </c>
      <c r="N80" s="80">
        <f t="shared" si="24"/>
        <v>4.4000000000000004</v>
      </c>
      <c r="O80" s="92">
        <f>IF(AND('Indicator Data'!AK83="No data",'Indicator Data'!AL83="No data"),0,SUM('Indicator Data'!AK83:AM83)/1000)</f>
        <v>2300.5700000000002</v>
      </c>
      <c r="P80" s="77">
        <f t="shared" si="25"/>
        <v>10</v>
      </c>
      <c r="Q80" s="81">
        <f>O80*1000/'Indicator Data'!BC83</f>
        <v>6.0106938760665814E-2</v>
      </c>
      <c r="R80" s="77">
        <f t="shared" si="26"/>
        <v>8.8000000000000007</v>
      </c>
      <c r="S80" s="82">
        <f t="shared" si="27"/>
        <v>9.4</v>
      </c>
      <c r="T80" s="77" t="str">
        <f>IF('Indicator Data'!AB83="No data","x",ROUND(IF('Indicator Data'!AB83&gt;T$195,10,IF('Indicator Data'!AB83&lt;T$194,0,10-(T$195-'Indicator Data'!AB83)/(T$195-T$194)*10)),1))</f>
        <v>x</v>
      </c>
      <c r="U80" s="77">
        <f>IF('Indicator Data'!AA83="No data","x",ROUND(IF('Indicator Data'!AA83&gt;U$195,10,IF('Indicator Data'!AA83&lt;U$194,0,10-(U$195-'Indicator Data'!AA83)/(U$195-U$194)*10)),1))</f>
        <v>0.8</v>
      </c>
      <c r="V80" s="77" t="str">
        <f>IF('Indicator Data'!AE83="No data","x",ROUND(IF('Indicator Data'!AE83&gt;V$195,10,IF('Indicator Data'!AE83&lt;V$194,0,10-(V$195-'Indicator Data'!AE83)/(V$195-V$194)*10)),1))</f>
        <v>x</v>
      </c>
      <c r="W80" s="78">
        <f t="shared" si="18"/>
        <v>0.8</v>
      </c>
      <c r="X80" s="77">
        <f>IF('Indicator Data'!W83="No data","x",ROUND(IF('Indicator Data'!W83&gt;X$195,10,IF('Indicator Data'!W83&lt;X$194,0,10-(X$195-'Indicator Data'!W83)/(X$195-X$194)*10)),1))</f>
        <v>2.4</v>
      </c>
      <c r="Y80" s="77">
        <f>IF('Indicator Data'!X83="No data","x",ROUND(IF('Indicator Data'!X83&gt;Y$195,10,IF('Indicator Data'!X83&lt;Y$194,0,10-(Y$195-'Indicator Data'!X83)/(Y$195-Y$194)*10)),1))</f>
        <v>1.9</v>
      </c>
      <c r="Z80" s="78">
        <f t="shared" si="28"/>
        <v>2.2000000000000002</v>
      </c>
      <c r="AA80" s="92">
        <f>('Indicator Data'!AJ83+'Indicator Data'!AI83*0.5+'Indicator Data'!AH83*0.25)/1000</f>
        <v>2.9845000000000002</v>
      </c>
      <c r="AB80" s="83">
        <f>AA80*1000/'Indicator Data'!BC83</f>
        <v>7.7975961927351532E-5</v>
      </c>
      <c r="AC80" s="78">
        <f t="shared" si="29"/>
        <v>0</v>
      </c>
      <c r="AD80" s="77">
        <f>IF('Indicator Data'!AN83="No data","x",ROUND(IF('Indicator Data'!AN83&lt;$AD$194,10,IF('Indicator Data'!AN83&gt;$AD$195,0,($AD$195-'Indicator Data'!AN83)/($AD$195-$AD$194)*10)),1))</f>
        <v>5.3</v>
      </c>
      <c r="AE80" s="77">
        <f>IF('Indicator Data'!AO83="No data","x",ROUND(IF('Indicator Data'!AO83&gt;$AE$195,10,IF('Indicator Data'!AO83&lt;$AE$194,0,10-($AE$195-'Indicator Data'!AO83)/($AE$195-$AE$194)*10)),1))</f>
        <v>7.6</v>
      </c>
      <c r="AF80" s="84">
        <f>IF('Indicator Data'!AP83="No data","x",ROUND(IF('Indicator Data'!AP83&gt;$AF$195,10,IF('Indicator Data'!AP83&lt;$AF$194,0,10-($AF$195-'Indicator Data'!AP83)/($AF$195-$AF$194)*10)),1))</f>
        <v>4.5</v>
      </c>
      <c r="AG80" s="84">
        <f>IF('Indicator Data'!AQ83="No data","x",ROUND(IF('Indicator Data'!AQ83&gt;$AG$195,10,IF('Indicator Data'!AQ83&lt;$AG$194,0,10-($AG$195-'Indicator Data'!AQ83)/($AG$195-$AG$194)*10)),1))</f>
        <v>8.1999999999999993</v>
      </c>
      <c r="AH80" s="77">
        <f t="shared" si="30"/>
        <v>5.2</v>
      </c>
      <c r="AI80" s="78">
        <f t="shared" si="31"/>
        <v>6</v>
      </c>
      <c r="AJ80" s="85">
        <f t="shared" si="32"/>
        <v>2.6</v>
      </c>
      <c r="AK80" s="86">
        <f t="shared" si="19"/>
        <v>7.3</v>
      </c>
      <c r="AL80" s="85">
        <v>7.1</v>
      </c>
      <c r="AM80" s="85">
        <v>5.2</v>
      </c>
      <c r="AN80" s="86">
        <f t="shared" si="33"/>
        <v>6.2</v>
      </c>
    </row>
    <row r="81" spans="1:40" s="4" customFormat="1" x14ac:dyDescent="0.25">
      <c r="A81" s="131" t="s">
        <v>149</v>
      </c>
      <c r="B81" s="63" t="s">
        <v>148</v>
      </c>
      <c r="C81" s="77">
        <f>ROUND(IF('Indicator Data'!Q84="No data",IF((0.1233*LN('Indicator Data'!BB84)-0.4559)&gt;C$195,0,IF((0.1233*LN('Indicator Data'!BB84)-0.4559)&lt;C$194,10,(C$195-(0.1233*LN('Indicator Data'!BB84)-0.4559))/(C$195-C$194)*10)),IF('Indicator Data'!Q84&gt;C$195,0,IF('Indicator Data'!Q84&lt;C$194,10,(C$195-'Indicator Data'!Q84)/(C$195-C$194)*10))),1)</f>
        <v>0.4</v>
      </c>
      <c r="D81" s="77" t="str">
        <f>IF('Indicator Data'!R84="No data","x",ROUND((IF(LOG('Indicator Data'!R84*1000)&gt;D$195,10,IF(LOG('Indicator Data'!R84*1000)&lt;D$194,0,10-(D$195-LOG('Indicator Data'!R84*1000))/(D$195-D$194)*10))),1))</f>
        <v>x</v>
      </c>
      <c r="E81" s="78">
        <f t="shared" si="20"/>
        <v>0.4</v>
      </c>
      <c r="F81" s="77">
        <f>IF('Indicator Data'!AF84="No data","x",ROUND(IF('Indicator Data'!AF84&gt;F$195,10,IF('Indicator Data'!AF84&lt;F$194,0,10-(F$195-'Indicator Data'!AF84)/(F$195-F$194)*10)),1))</f>
        <v>1.7</v>
      </c>
      <c r="G81" s="77">
        <f>IF('Indicator Data'!AG84="No data","x",ROUND(IF('Indicator Data'!AG84&gt;G$195,10,IF('Indicator Data'!AG84&lt;G$194,0,10-(G$195-'Indicator Data'!AG84)/(G$195-G$194)*10)),1))</f>
        <v>1.9</v>
      </c>
      <c r="H81" s="78">
        <f t="shared" si="21"/>
        <v>1.8</v>
      </c>
      <c r="I81" s="79">
        <f>SUM(IF('Indicator Data'!S84=0,0,'Indicator Data'!S84/1000000),SUM('Indicator Data'!T84:U84))</f>
        <v>0.793458</v>
      </c>
      <c r="J81" s="79">
        <f>I81/'Indicator Data'!BC84*1000000</f>
        <v>0.16483643869629599</v>
      </c>
      <c r="K81" s="77">
        <f t="shared" si="22"/>
        <v>0</v>
      </c>
      <c r="L81" s="77" t="str">
        <f>IF('Indicator Data'!V84="No data","x",ROUND(IF('Indicator Data'!V84&gt;L$195,10,IF('Indicator Data'!V84&lt;L$194,0,10-(L$195-'Indicator Data'!V84)/(L$195-L$194)*10)),1))</f>
        <v>x</v>
      </c>
      <c r="M81" s="78">
        <f t="shared" si="23"/>
        <v>0</v>
      </c>
      <c r="N81" s="80">
        <f t="shared" si="24"/>
        <v>0.7</v>
      </c>
      <c r="O81" s="92">
        <f>IF(AND('Indicator Data'!AK84="No data",'Indicator Data'!AL84="No data"),0,SUM('Indicator Data'!AK84:AM84)/1000)</f>
        <v>6.4050000000000002</v>
      </c>
      <c r="P81" s="77">
        <f t="shared" si="25"/>
        <v>2.7</v>
      </c>
      <c r="Q81" s="81">
        <f>O81*1000/'Indicator Data'!BC84</f>
        <v>1.3306027412286169E-3</v>
      </c>
      <c r="R81" s="77">
        <f t="shared" si="26"/>
        <v>3.4</v>
      </c>
      <c r="S81" s="82">
        <f t="shared" si="27"/>
        <v>3.1</v>
      </c>
      <c r="T81" s="77">
        <f>IF('Indicator Data'!AB84="No data","x",ROUND(IF('Indicator Data'!AB84&gt;T$195,10,IF('Indicator Data'!AB84&lt;T$194,0,10-(T$195-'Indicator Data'!AB84)/(T$195-T$194)*10)),1))</f>
        <v>0.4</v>
      </c>
      <c r="U81" s="77">
        <f>IF('Indicator Data'!AA84="No data","x",ROUND(IF('Indicator Data'!AA84&gt;U$195,10,IF('Indicator Data'!AA84&lt;U$194,0,10-(U$195-'Indicator Data'!AA84)/(U$195-U$194)*10)),1))</f>
        <v>0.1</v>
      </c>
      <c r="V81" s="77" t="str">
        <f>IF('Indicator Data'!AE84="No data","x",ROUND(IF('Indicator Data'!AE84&gt;V$195,10,IF('Indicator Data'!AE84&lt;V$194,0,10-(V$195-'Indicator Data'!AE84)/(V$195-V$194)*10)),1))</f>
        <v>x</v>
      </c>
      <c r="W81" s="78">
        <f t="shared" si="18"/>
        <v>0.3</v>
      </c>
      <c r="X81" s="77">
        <f>IF('Indicator Data'!W84="No data","x",ROUND(IF('Indicator Data'!W84&gt;X$195,10,IF('Indicator Data'!W84&lt;X$194,0,10-(X$195-'Indicator Data'!W84)/(X$195-X$194)*10)),1))</f>
        <v>0.3</v>
      </c>
      <c r="Y81" s="77" t="str">
        <f>IF('Indicator Data'!X84="No data","x",ROUND(IF('Indicator Data'!X84&gt;Y$195,10,IF('Indicator Data'!X84&lt;Y$194,0,10-(Y$195-'Indicator Data'!X84)/(Y$195-Y$194)*10)),1))</f>
        <v>x</v>
      </c>
      <c r="Z81" s="78">
        <f t="shared" si="28"/>
        <v>0.3</v>
      </c>
      <c r="AA81" s="92">
        <f>('Indicator Data'!AJ84+'Indicator Data'!AI84*0.5+'Indicator Data'!AH84*0.25)/1000</f>
        <v>0.15</v>
      </c>
      <c r="AB81" s="83">
        <f>AA81*1000/'Indicator Data'!BC84</f>
        <v>3.1161656703246295E-5</v>
      </c>
      <c r="AC81" s="78">
        <f t="shared" si="29"/>
        <v>0</v>
      </c>
      <c r="AD81" s="77">
        <f>IF('Indicator Data'!AN84="No data","x",ROUND(IF('Indicator Data'!AN84&lt;$AD$194,10,IF('Indicator Data'!AN84&gt;$AD$195,0,($AD$195-'Indicator Data'!AN84)/($AD$195-$AD$194)*10)),1))</f>
        <v>0.5</v>
      </c>
      <c r="AE81" s="77">
        <f>IF('Indicator Data'!AO84="No data","x",ROUND(IF('Indicator Data'!AO84&gt;$AE$195,10,IF('Indicator Data'!AO84&lt;$AE$194,0,10-($AE$195-'Indicator Data'!AO84)/($AE$195-$AE$194)*10)),1))</f>
        <v>0</v>
      </c>
      <c r="AF81" s="84">
        <f>IF('Indicator Data'!AP84="No data","x",ROUND(IF('Indicator Data'!AP84&gt;$AF$195,10,IF('Indicator Data'!AP84&lt;$AF$194,0,10-($AF$195-'Indicator Data'!AP84)/($AF$195-$AF$194)*10)),1))</f>
        <v>0.3</v>
      </c>
      <c r="AG81" s="84">
        <f>IF('Indicator Data'!AQ84="No data","x",ROUND(IF('Indicator Data'!AQ84&gt;$AG$195,10,IF('Indicator Data'!AQ84&lt;$AG$194,0,10-($AG$195-'Indicator Data'!AQ84)/($AG$195-$AG$194)*10)),1))</f>
        <v>1.7</v>
      </c>
      <c r="AH81" s="77">
        <f t="shared" si="30"/>
        <v>0.6</v>
      </c>
      <c r="AI81" s="78">
        <f t="shared" si="31"/>
        <v>0.4</v>
      </c>
      <c r="AJ81" s="85">
        <f t="shared" si="32"/>
        <v>0.3</v>
      </c>
      <c r="AK81" s="86">
        <f t="shared" si="19"/>
        <v>1.8</v>
      </c>
      <c r="AL81" s="85">
        <v>7.2</v>
      </c>
      <c r="AM81" s="85">
        <v>5.2</v>
      </c>
      <c r="AN81" s="86">
        <f t="shared" si="33"/>
        <v>6.2</v>
      </c>
    </row>
    <row r="82" spans="1:40" s="4" customFormat="1" x14ac:dyDescent="0.25">
      <c r="A82" s="131" t="s">
        <v>151</v>
      </c>
      <c r="B82" s="63" t="s">
        <v>150</v>
      </c>
      <c r="C82" s="77">
        <f>ROUND(IF('Indicator Data'!Q85="No data",IF((0.1233*LN('Indicator Data'!BB85)-0.4559)&gt;C$195,0,IF((0.1233*LN('Indicator Data'!BB85)-0.4559)&lt;C$194,10,(C$195-(0.1233*LN('Indicator Data'!BB85)-0.4559))/(C$195-C$194)*10)),IF('Indicator Data'!Q85&gt;C$195,0,IF('Indicator Data'!Q85&lt;C$194,10,(C$195-'Indicator Data'!Q85)/(C$195-C$194)*10))),1)</f>
        <v>0.8</v>
      </c>
      <c r="D82" s="77" t="str">
        <f>IF('Indicator Data'!R85="No data","x",ROUND((IF(LOG('Indicator Data'!R85*1000)&gt;D$195,10,IF(LOG('Indicator Data'!R85*1000)&lt;D$194,0,10-(D$195-LOG('Indicator Data'!R85*1000))/(D$195-D$194)*10))),1))</f>
        <v>x</v>
      </c>
      <c r="E82" s="78">
        <f t="shared" si="20"/>
        <v>0.8</v>
      </c>
      <c r="F82" s="77">
        <f>IF('Indicator Data'!AF85="No data","x",ROUND(IF('Indicator Data'!AF85&gt;F$195,10,IF('Indicator Data'!AF85&lt;F$194,0,10-(F$195-'Indicator Data'!AF85)/(F$195-F$194)*10)),1))</f>
        <v>1.4</v>
      </c>
      <c r="G82" s="77">
        <f>IF('Indicator Data'!AG85="No data","x",ROUND(IF('Indicator Data'!AG85&gt;G$195,10,IF('Indicator Data'!AG85&lt;G$194,0,10-(G$195-'Indicator Data'!AG85)/(G$195-G$194)*10)),1))</f>
        <v>4.4000000000000004</v>
      </c>
      <c r="H82" s="78">
        <f t="shared" si="21"/>
        <v>2.9</v>
      </c>
      <c r="I82" s="79">
        <f>SUM(IF('Indicator Data'!S85=0,0,'Indicator Data'!S85/1000000),SUM('Indicator Data'!T85:U85))</f>
        <v>0.91949700000000001</v>
      </c>
      <c r="J82" s="79">
        <f>I82/'Indicator Data'!BC85*1000000</f>
        <v>0.10553888710343878</v>
      </c>
      <c r="K82" s="77">
        <f t="shared" si="22"/>
        <v>0</v>
      </c>
      <c r="L82" s="77" t="str">
        <f>IF('Indicator Data'!V85="No data","x",ROUND(IF('Indicator Data'!V85&gt;L$195,10,IF('Indicator Data'!V85&lt;L$194,0,10-(L$195-'Indicator Data'!V85)/(L$195-L$194)*10)),1))</f>
        <v>x</v>
      </c>
      <c r="M82" s="78">
        <f t="shared" si="23"/>
        <v>0</v>
      </c>
      <c r="N82" s="80">
        <f t="shared" si="24"/>
        <v>1.1000000000000001</v>
      </c>
      <c r="O82" s="92">
        <f>IF(AND('Indicator Data'!AK85="No data",'Indicator Data'!AL85="No data"),0,SUM('Indicator Data'!AK85:AM85)/1000)</f>
        <v>25.472999999999999</v>
      </c>
      <c r="P82" s="77">
        <f t="shared" si="25"/>
        <v>4.7</v>
      </c>
      <c r="Q82" s="81">
        <f>O82*1000/'Indicator Data'!BC85</f>
        <v>2.9237638308617603E-3</v>
      </c>
      <c r="R82" s="77">
        <f t="shared" si="26"/>
        <v>4.2</v>
      </c>
      <c r="S82" s="82">
        <f t="shared" si="27"/>
        <v>4.5</v>
      </c>
      <c r="T82" s="77" t="str">
        <f>IF('Indicator Data'!AB85="No data","x",ROUND(IF('Indicator Data'!AB85&gt;T$195,10,IF('Indicator Data'!AB85&lt;T$194,0,10-(T$195-'Indicator Data'!AB85)/(T$195-T$194)*10)),1))</f>
        <v>x</v>
      </c>
      <c r="U82" s="77">
        <f>IF('Indicator Data'!AA85="No data","x",ROUND(IF('Indicator Data'!AA85&gt;U$195,10,IF('Indicator Data'!AA85&lt;U$194,0,10-(U$195-'Indicator Data'!AA85)/(U$195-U$194)*10)),1))</f>
        <v>0.1</v>
      </c>
      <c r="V82" s="77" t="str">
        <f>IF('Indicator Data'!AE85="No data","x",ROUND(IF('Indicator Data'!AE85&gt;V$195,10,IF('Indicator Data'!AE85&lt;V$194,0,10-(V$195-'Indicator Data'!AE85)/(V$195-V$194)*10)),1))</f>
        <v>x</v>
      </c>
      <c r="W82" s="78">
        <f t="shared" si="18"/>
        <v>0.1</v>
      </c>
      <c r="X82" s="77">
        <f>IF('Indicator Data'!W85="No data","x",ROUND(IF('Indicator Data'!W85&gt;X$195,10,IF('Indicator Data'!W85&lt;X$194,0,10-(X$195-'Indicator Data'!W85)/(X$195-X$194)*10)),1))</f>
        <v>0.3</v>
      </c>
      <c r="Y82" s="77" t="str">
        <f>IF('Indicator Data'!X85="No data","x",ROUND(IF('Indicator Data'!X85&gt;Y$195,10,IF('Indicator Data'!X85&lt;Y$194,0,10-(Y$195-'Indicator Data'!X85)/(Y$195-Y$194)*10)),1))</f>
        <v>x</v>
      </c>
      <c r="Z82" s="78">
        <f t="shared" si="28"/>
        <v>0.3</v>
      </c>
      <c r="AA82" s="92">
        <f>('Indicator Data'!AJ85+'Indicator Data'!AI85*0.5+'Indicator Data'!AH85*0.25)/1000</f>
        <v>15.03425</v>
      </c>
      <c r="AB82" s="83">
        <f>AA82*1000/'Indicator Data'!BC85</f>
        <v>1.7256152150957257E-3</v>
      </c>
      <c r="AC82" s="78">
        <f t="shared" si="29"/>
        <v>0.2</v>
      </c>
      <c r="AD82" s="77">
        <f>IF('Indicator Data'!AN85="No data","x",ROUND(IF('Indicator Data'!AN85&lt;$AD$194,10,IF('Indicator Data'!AN85&gt;$AD$195,0,($AD$195-'Indicator Data'!AN85)/($AD$195-$AD$194)*10)),1))</f>
        <v>0</v>
      </c>
      <c r="AE82" s="77">
        <f>IF('Indicator Data'!AO85="No data","x",ROUND(IF('Indicator Data'!AO85&gt;$AE$195,10,IF('Indicator Data'!AO85&lt;$AE$194,0,10-($AE$195-'Indicator Data'!AO85)/($AE$195-$AE$194)*10)),1))</f>
        <v>0</v>
      </c>
      <c r="AF82" s="84">
        <f>IF('Indicator Data'!AP85="No data","x",ROUND(IF('Indicator Data'!AP85&gt;$AF$195,10,IF('Indicator Data'!AP85&lt;$AF$194,0,10-($AF$195-'Indicator Data'!AP85)/($AF$195-$AF$194)*10)),1))</f>
        <v>1.3</v>
      </c>
      <c r="AG82" s="84">
        <f>IF('Indicator Data'!AQ85="No data","x",ROUND(IF('Indicator Data'!AQ85&gt;$AG$195,10,IF('Indicator Data'!AQ85&lt;$AG$194,0,10-($AG$195-'Indicator Data'!AQ85)/($AG$195-$AG$194)*10)),1))</f>
        <v>3</v>
      </c>
      <c r="AH82" s="77">
        <f t="shared" si="30"/>
        <v>1.6</v>
      </c>
      <c r="AI82" s="78">
        <f t="shared" si="31"/>
        <v>0.5</v>
      </c>
      <c r="AJ82" s="85">
        <f t="shared" si="32"/>
        <v>0.3</v>
      </c>
      <c r="AK82" s="86">
        <f t="shared" si="19"/>
        <v>2.7</v>
      </c>
      <c r="AL82" s="85">
        <v>6.8</v>
      </c>
      <c r="AM82" s="85">
        <v>4.0999999999999996</v>
      </c>
      <c r="AN82" s="86">
        <f t="shared" si="33"/>
        <v>5.5</v>
      </c>
    </row>
    <row r="83" spans="1:40" s="4" customFormat="1" x14ac:dyDescent="0.25">
      <c r="A83" s="131" t="s">
        <v>153</v>
      </c>
      <c r="B83" s="63" t="s">
        <v>152</v>
      </c>
      <c r="C83" s="77">
        <f>ROUND(IF('Indicator Data'!Q86="No data",IF((0.1233*LN('Indicator Data'!BB86)-0.4559)&gt;C$195,0,IF((0.1233*LN('Indicator Data'!BB86)-0.4559)&lt;C$194,10,(C$195-(0.1233*LN('Indicator Data'!BB86)-0.4559))/(C$195-C$194)*10)),IF('Indicator Data'!Q86&gt;C$195,0,IF('Indicator Data'!Q86&lt;C$194,10,(C$195-'Indicator Data'!Q86)/(C$195-C$194)*10))),1)</f>
        <v>1</v>
      </c>
      <c r="D83" s="77" t="str">
        <f>IF('Indicator Data'!R86="No data","x",ROUND((IF(LOG('Indicator Data'!R86*1000)&gt;D$195,10,IF(LOG('Indicator Data'!R86*1000)&lt;D$194,0,10-(D$195-LOG('Indicator Data'!R86*1000))/(D$195-D$194)*10))),1))</f>
        <v>x</v>
      </c>
      <c r="E83" s="78">
        <f t="shared" si="20"/>
        <v>1</v>
      </c>
      <c r="F83" s="77">
        <f>IF('Indicator Data'!AF86="No data","x",ROUND(IF('Indicator Data'!AF86&gt;F$195,10,IF('Indicator Data'!AF86&lt;F$194,0,10-(F$195-'Indicator Data'!AF86)/(F$195-F$194)*10)),1))</f>
        <v>1.1000000000000001</v>
      </c>
      <c r="G83" s="77">
        <f>IF('Indicator Data'!AG86="No data","x",ROUND(IF('Indicator Data'!AG86&gt;G$195,10,IF('Indicator Data'!AG86&lt;G$194,0,10-(G$195-'Indicator Data'!AG86)/(G$195-G$194)*10)),1))</f>
        <v>2.5</v>
      </c>
      <c r="H83" s="78">
        <f t="shared" si="21"/>
        <v>1.8</v>
      </c>
      <c r="I83" s="79">
        <f>SUM(IF('Indicator Data'!S86=0,0,'Indicator Data'!S86/1000000),SUM('Indicator Data'!T86:U86))</f>
        <v>0.13584299999999999</v>
      </c>
      <c r="J83" s="79">
        <f>I83/'Indicator Data'!BC86*1000000</f>
        <v>2.243432259288536E-3</v>
      </c>
      <c r="K83" s="77">
        <f t="shared" si="22"/>
        <v>0</v>
      </c>
      <c r="L83" s="77" t="str">
        <f>IF('Indicator Data'!V86="No data","x",ROUND(IF('Indicator Data'!V86&gt;L$195,10,IF('Indicator Data'!V86&lt;L$194,0,10-(L$195-'Indicator Data'!V86)/(L$195-L$194)*10)),1))</f>
        <v>x</v>
      </c>
      <c r="M83" s="78">
        <f t="shared" si="23"/>
        <v>0</v>
      </c>
      <c r="N83" s="80">
        <f t="shared" si="24"/>
        <v>1</v>
      </c>
      <c r="O83" s="92">
        <f>IF(AND('Indicator Data'!AK86="No data",'Indicator Data'!AL86="No data"),0,SUM('Indicator Data'!AK86:AM86)/1000)</f>
        <v>167.33500000000001</v>
      </c>
      <c r="P83" s="77">
        <f t="shared" si="25"/>
        <v>7.4</v>
      </c>
      <c r="Q83" s="81">
        <f>O83*1000/'Indicator Data'!BC86</f>
        <v>2.7635191883869405E-3</v>
      </c>
      <c r="R83" s="77">
        <f t="shared" si="26"/>
        <v>4.0999999999999996</v>
      </c>
      <c r="S83" s="82">
        <f t="shared" si="27"/>
        <v>5.8</v>
      </c>
      <c r="T83" s="77">
        <f>IF('Indicator Data'!AB86="No data","x",ROUND(IF('Indicator Data'!AB86&gt;T$195,10,IF('Indicator Data'!AB86&lt;T$194,0,10-(T$195-'Indicator Data'!AB86)/(T$195-T$194)*10)),1))</f>
        <v>0.6</v>
      </c>
      <c r="U83" s="77">
        <f>IF('Indicator Data'!AA86="No data","x",ROUND(IF('Indicator Data'!AA86&gt;U$195,10,IF('Indicator Data'!AA86&lt;U$194,0,10-(U$195-'Indicator Data'!AA86)/(U$195-U$194)*10)),1))</f>
        <v>0.1</v>
      </c>
      <c r="V83" s="77" t="str">
        <f>IF('Indicator Data'!AE86="No data","x",ROUND(IF('Indicator Data'!AE86&gt;V$195,10,IF('Indicator Data'!AE86&lt;V$194,0,10-(V$195-'Indicator Data'!AE86)/(V$195-V$194)*10)),1))</f>
        <v>x</v>
      </c>
      <c r="W83" s="78">
        <f t="shared" si="18"/>
        <v>0.4</v>
      </c>
      <c r="X83" s="77">
        <f>IF('Indicator Data'!W86="No data","x",ROUND(IF('Indicator Data'!W86&gt;X$195,10,IF('Indicator Data'!W86&lt;X$194,0,10-(X$195-'Indicator Data'!W86)/(X$195-X$194)*10)),1))</f>
        <v>0.3</v>
      </c>
      <c r="Y83" s="77" t="str">
        <f>IF('Indicator Data'!X86="No data","x",ROUND(IF('Indicator Data'!X86&gt;Y$195,10,IF('Indicator Data'!X86&lt;Y$194,0,10-(Y$195-'Indicator Data'!X86)/(Y$195-Y$194)*10)),1))</f>
        <v>x</v>
      </c>
      <c r="Z83" s="78">
        <f t="shared" si="28"/>
        <v>0.3</v>
      </c>
      <c r="AA83" s="92">
        <f>('Indicator Data'!AJ86+'Indicator Data'!AI86*0.5+'Indicator Data'!AH86*0.25)/1000</f>
        <v>9.9697499999999994</v>
      </c>
      <c r="AB83" s="83">
        <f>AA83*1000/'Indicator Data'!BC86</f>
        <v>1.6464932876218783E-4</v>
      </c>
      <c r="AC83" s="78">
        <f t="shared" si="29"/>
        <v>0</v>
      </c>
      <c r="AD83" s="77">
        <f>IF('Indicator Data'!AN86="No data","x",ROUND(IF('Indicator Data'!AN86&lt;$AD$194,10,IF('Indicator Data'!AN86&gt;$AD$195,0,($AD$195-'Indicator Data'!AN86)/($AD$195-$AD$194)*10)),1))</f>
        <v>1.1000000000000001</v>
      </c>
      <c r="AE83" s="77">
        <f>IF('Indicator Data'!AO86="No data","x",ROUND(IF('Indicator Data'!AO86&gt;$AE$195,10,IF('Indicator Data'!AO86&lt;$AE$194,0,10-($AE$195-'Indicator Data'!AO86)/($AE$195-$AE$194)*10)),1))</f>
        <v>0</v>
      </c>
      <c r="AF83" s="84">
        <f>IF('Indicator Data'!AP86="No data","x",ROUND(IF('Indicator Data'!AP86&gt;$AF$195,10,IF('Indicator Data'!AP86&lt;$AF$194,0,10-($AF$195-'Indicator Data'!AP86)/($AF$195-$AF$194)*10)),1))</f>
        <v>1.1000000000000001</v>
      </c>
      <c r="AG83" s="84">
        <f>IF('Indicator Data'!AQ86="No data","x",ROUND(IF('Indicator Data'!AQ86&gt;$AG$195,10,IF('Indicator Data'!AQ86&lt;$AG$194,0,10-($AG$195-'Indicator Data'!AQ86)/($AG$195-$AG$194)*10)),1))</f>
        <v>2.5</v>
      </c>
      <c r="AH83" s="77">
        <f t="shared" si="30"/>
        <v>1.4</v>
      </c>
      <c r="AI83" s="78">
        <f t="shared" si="31"/>
        <v>0.8</v>
      </c>
      <c r="AJ83" s="85">
        <f t="shared" si="32"/>
        <v>0.4</v>
      </c>
      <c r="AK83" s="86">
        <f t="shared" si="19"/>
        <v>3.6</v>
      </c>
      <c r="AL83" s="85">
        <v>7.8</v>
      </c>
      <c r="AM83" s="85">
        <v>2.7</v>
      </c>
      <c r="AN83" s="86">
        <f t="shared" si="33"/>
        <v>5.3</v>
      </c>
    </row>
    <row r="84" spans="1:40" s="4" customFormat="1" x14ac:dyDescent="0.25">
      <c r="A84" s="131" t="s">
        <v>155</v>
      </c>
      <c r="B84" s="63" t="s">
        <v>154</v>
      </c>
      <c r="C84" s="77">
        <f>ROUND(IF('Indicator Data'!Q87="No data",IF((0.1233*LN('Indicator Data'!BB87)-0.4559)&gt;C$195,0,IF((0.1233*LN('Indicator Data'!BB87)-0.4559)&lt;C$194,10,(C$195-(0.1233*LN('Indicator Data'!BB87)-0.4559))/(C$195-C$194)*10)),IF('Indicator Data'!Q87&gt;C$195,0,IF('Indicator Data'!Q87&lt;C$194,10,(C$195-'Indicator Data'!Q87)/(C$195-C$194)*10))),1)</f>
        <v>3.4</v>
      </c>
      <c r="D84" s="77">
        <f>IF('Indicator Data'!R87="No data","x",ROUND((IF(LOG('Indicator Data'!R87*1000)&gt;D$195,10,IF(LOG('Indicator Data'!R87*1000)&lt;D$194,0,10-(D$195-LOG('Indicator Data'!R87*1000))/(D$195-D$194)*10))),1))</f>
        <v>3.9</v>
      </c>
      <c r="E84" s="78">
        <f t="shared" si="20"/>
        <v>3.7</v>
      </c>
      <c r="F84" s="77">
        <f>IF('Indicator Data'!AF87="No data","x",ROUND(IF('Indicator Data'!AF87&gt;F$195,10,IF('Indicator Data'!AF87&lt;F$194,0,10-(F$195-'Indicator Data'!AF87)/(F$195-F$194)*10)),1))</f>
        <v>5.6</v>
      </c>
      <c r="G84" s="77">
        <f>IF('Indicator Data'!AG87="No data","x",ROUND(IF('Indicator Data'!AG87&gt;G$195,10,IF('Indicator Data'!AG87&lt;G$194,0,10-(G$195-'Indicator Data'!AG87)/(G$195-G$194)*10)),1))</f>
        <v>5.0999999999999996</v>
      </c>
      <c r="H84" s="78">
        <f t="shared" si="21"/>
        <v>5.4</v>
      </c>
      <c r="I84" s="79">
        <f>SUM(IF('Indicator Data'!S87=0,0,'Indicator Data'!S87/1000000),SUM('Indicator Data'!T87:U87))</f>
        <v>40.109726000000002</v>
      </c>
      <c r="J84" s="79">
        <f>I84/'Indicator Data'!BC87*1000000</f>
        <v>13.877362169104305</v>
      </c>
      <c r="K84" s="77">
        <f t="shared" si="22"/>
        <v>0.3</v>
      </c>
      <c r="L84" s="77">
        <f>IF('Indicator Data'!V87="No data","x",ROUND(IF('Indicator Data'!V87&gt;L$195,10,IF('Indicator Data'!V87&lt;L$194,0,10-(L$195-'Indicator Data'!V87)/(L$195-L$194)*10)),1))</f>
        <v>0.1</v>
      </c>
      <c r="M84" s="78">
        <f t="shared" si="23"/>
        <v>0.2</v>
      </c>
      <c r="N84" s="80">
        <f t="shared" si="24"/>
        <v>3.3</v>
      </c>
      <c r="O84" s="92">
        <f>IF(AND('Indicator Data'!AK87="No data",'Indicator Data'!AL87="No data"),0,SUM('Indicator Data'!AK87:AM87)/1000)</f>
        <v>1.4999999999999999E-2</v>
      </c>
      <c r="P84" s="77">
        <f t="shared" si="25"/>
        <v>0</v>
      </c>
      <c r="Q84" s="81">
        <f>O84*1000/'Indicator Data'!BC87</f>
        <v>5.1897744835395919E-6</v>
      </c>
      <c r="R84" s="77">
        <f t="shared" si="26"/>
        <v>0</v>
      </c>
      <c r="S84" s="82">
        <f t="shared" si="27"/>
        <v>0</v>
      </c>
      <c r="T84" s="77">
        <f>IF('Indicator Data'!AB87="No data","x",ROUND(IF('Indicator Data'!AB87&gt;T$195,10,IF('Indicator Data'!AB87&lt;T$194,0,10-(T$195-'Indicator Data'!AB87)/(T$195-T$194)*10)),1))</f>
        <v>3.4</v>
      </c>
      <c r="U84" s="77">
        <f>IF('Indicator Data'!AA87="No data","x",ROUND(IF('Indicator Data'!AA87&gt;U$195,10,IF('Indicator Data'!AA87&lt;U$194,0,10-(U$195-'Indicator Data'!AA87)/(U$195-U$194)*10)),1))</f>
        <v>0.1</v>
      </c>
      <c r="V84" s="77" t="str">
        <f>IF('Indicator Data'!AE87="No data","x",ROUND(IF('Indicator Data'!AE87&gt;V$195,10,IF('Indicator Data'!AE87&lt;V$194,0,10-(V$195-'Indicator Data'!AE87)/(V$195-V$194)*10)),1))</f>
        <v>x</v>
      </c>
      <c r="W84" s="78">
        <f t="shared" si="18"/>
        <v>1.8</v>
      </c>
      <c r="X84" s="77">
        <f>IF('Indicator Data'!W87="No data","x",ROUND(IF('Indicator Data'!W87&gt;X$195,10,IF('Indicator Data'!W87&lt;X$194,0,10-(X$195-'Indicator Data'!W87)/(X$195-X$194)*10)),1))</f>
        <v>1.2</v>
      </c>
      <c r="Y84" s="77">
        <f>IF('Indicator Data'!X87="No data","x",ROUND(IF('Indicator Data'!X87&gt;Y$195,10,IF('Indicator Data'!X87&lt;Y$194,0,10-(Y$195-'Indicator Data'!X87)/(Y$195-Y$194)*10)),1))</f>
        <v>0.6</v>
      </c>
      <c r="Z84" s="78">
        <f t="shared" si="28"/>
        <v>0.9</v>
      </c>
      <c r="AA84" s="92">
        <f>('Indicator Data'!AJ87+'Indicator Data'!AI87*0.5+'Indicator Data'!AH87*0.25)/1000</f>
        <v>33.75</v>
      </c>
      <c r="AB84" s="83">
        <f>AA84*1000/'Indicator Data'!BC87</f>
        <v>1.1676992587964083E-2</v>
      </c>
      <c r="AC84" s="78">
        <f t="shared" si="29"/>
        <v>1.2</v>
      </c>
      <c r="AD84" s="77">
        <f>IF('Indicator Data'!AN87="No data","x",ROUND(IF('Indicator Data'!AN87&lt;$AD$194,10,IF('Indicator Data'!AN87&gt;$AD$195,0,($AD$195-'Indicator Data'!AN87)/($AD$195-$AD$194)*10)),1))</f>
        <v>4.8</v>
      </c>
      <c r="AE84" s="77">
        <f>IF('Indicator Data'!AO87="No data","x",ROUND(IF('Indicator Data'!AO87&gt;$AE$195,10,IF('Indicator Data'!AO87&lt;$AE$194,0,10-($AE$195-'Indicator Data'!AO87)/($AE$195-$AE$194)*10)),1))</f>
        <v>1.1000000000000001</v>
      </c>
      <c r="AF84" s="84">
        <f>IF('Indicator Data'!AP87="No data","x",ROUND(IF('Indicator Data'!AP87&gt;$AF$195,10,IF('Indicator Data'!AP87&lt;$AF$194,0,10-($AF$195-'Indicator Data'!AP87)/($AF$195-$AF$194)*10)),1))</f>
        <v>4.4000000000000004</v>
      </c>
      <c r="AG84" s="84">
        <f>IF('Indicator Data'!AQ87="No data","x",ROUND(IF('Indicator Data'!AQ87&gt;$AG$195,10,IF('Indicator Data'!AQ87&lt;$AG$194,0,10-($AG$195-'Indicator Data'!AQ87)/($AG$195-$AG$194)*10)),1))</f>
        <v>3.5</v>
      </c>
      <c r="AH84" s="77">
        <f t="shared" si="30"/>
        <v>4.2</v>
      </c>
      <c r="AI84" s="78">
        <f t="shared" si="31"/>
        <v>3.4</v>
      </c>
      <c r="AJ84" s="85">
        <f t="shared" si="32"/>
        <v>1.9</v>
      </c>
      <c r="AK84" s="86">
        <f t="shared" si="19"/>
        <v>1</v>
      </c>
      <c r="AL84" s="85">
        <v>6.6</v>
      </c>
      <c r="AM84" s="85">
        <v>3.8</v>
      </c>
      <c r="AN84" s="86">
        <f t="shared" si="33"/>
        <v>5.2</v>
      </c>
    </row>
    <row r="85" spans="1:40" s="4" customFormat="1" x14ac:dyDescent="0.25">
      <c r="A85" s="131" t="s">
        <v>157</v>
      </c>
      <c r="B85" s="63" t="s">
        <v>156</v>
      </c>
      <c r="C85" s="77">
        <f>ROUND(IF('Indicator Data'!Q88="No data",IF((0.1233*LN('Indicator Data'!BB88)-0.4559)&gt;C$195,0,IF((0.1233*LN('Indicator Data'!BB88)-0.4559)&lt;C$194,10,(C$195-(0.1233*LN('Indicator Data'!BB88)-0.4559))/(C$195-C$194)*10)),IF('Indicator Data'!Q88&gt;C$195,0,IF('Indicator Data'!Q88&lt;C$194,10,(C$195-'Indicator Data'!Q88)/(C$195-C$194)*10))),1)</f>
        <v>0.7</v>
      </c>
      <c r="D85" s="77" t="str">
        <f>IF('Indicator Data'!R88="No data","x",ROUND((IF(LOG('Indicator Data'!R88*1000)&gt;D$195,10,IF(LOG('Indicator Data'!R88*1000)&lt;D$194,0,10-(D$195-LOG('Indicator Data'!R88*1000))/(D$195-D$194)*10))),1))</f>
        <v>x</v>
      </c>
      <c r="E85" s="78">
        <f t="shared" si="20"/>
        <v>0.7</v>
      </c>
      <c r="F85" s="77">
        <f>IF('Indicator Data'!AF88="No data","x",ROUND(IF('Indicator Data'!AF88&gt;F$195,10,IF('Indicator Data'!AF88&lt;F$194,0,10-(F$195-'Indicator Data'!AF88)/(F$195-F$194)*10)),1))</f>
        <v>1.5</v>
      </c>
      <c r="G85" s="77">
        <f>IF('Indicator Data'!AG88="No data","x",ROUND(IF('Indicator Data'!AG88&gt;G$195,10,IF('Indicator Data'!AG88&lt;G$194,0,10-(G$195-'Indicator Data'!AG88)/(G$195-G$194)*10)),1))</f>
        <v>1.8</v>
      </c>
      <c r="H85" s="78">
        <f t="shared" si="21"/>
        <v>1.7</v>
      </c>
      <c r="I85" s="79">
        <f>SUM(IF('Indicator Data'!S88=0,0,'Indicator Data'!S88/1000000),SUM('Indicator Data'!T88:U88))</f>
        <v>0.1</v>
      </c>
      <c r="J85" s="79">
        <f>I85/'Indicator Data'!BC88*1000000</f>
        <v>7.8873186113902346E-4</v>
      </c>
      <c r="K85" s="77">
        <f t="shared" si="22"/>
        <v>0</v>
      </c>
      <c r="L85" s="77" t="str">
        <f>IF('Indicator Data'!V88="No data","x",ROUND(IF('Indicator Data'!V88&gt;L$195,10,IF('Indicator Data'!V88&lt;L$194,0,10-(L$195-'Indicator Data'!V88)/(L$195-L$194)*10)),1))</f>
        <v>x</v>
      </c>
      <c r="M85" s="78">
        <f t="shared" si="23"/>
        <v>0</v>
      </c>
      <c r="N85" s="80">
        <f t="shared" si="24"/>
        <v>0.8</v>
      </c>
      <c r="O85" s="92">
        <f>IF(AND('Indicator Data'!AK88="No data",'Indicator Data'!AL88="No data"),0,SUM('Indicator Data'!AK88:AM88)/1000)</f>
        <v>2.1909999999999998</v>
      </c>
      <c r="P85" s="77">
        <f t="shared" si="25"/>
        <v>1.1000000000000001</v>
      </c>
      <c r="Q85" s="81">
        <f>O85*1000/'Indicator Data'!BC88</f>
        <v>1.7281115077556004E-5</v>
      </c>
      <c r="R85" s="77">
        <f t="shared" si="26"/>
        <v>0</v>
      </c>
      <c r="S85" s="82">
        <f t="shared" si="27"/>
        <v>0.6</v>
      </c>
      <c r="T85" s="77">
        <f>IF('Indicator Data'!AB88="No data","x",ROUND(IF('Indicator Data'!AB88&gt;T$195,10,IF('Indicator Data'!AB88&lt;T$194,0,10-(T$195-'Indicator Data'!AB88)/(T$195-T$194)*10)),1))</f>
        <v>0.2</v>
      </c>
      <c r="U85" s="77">
        <f>IF('Indicator Data'!AA88="No data","x",ROUND(IF('Indicator Data'!AA88&gt;U$195,10,IF('Indicator Data'!AA88&lt;U$194,0,10-(U$195-'Indicator Data'!AA88)/(U$195-U$194)*10)),1))</f>
        <v>0.3</v>
      </c>
      <c r="V85" s="77" t="str">
        <f>IF('Indicator Data'!AE88="No data","x",ROUND(IF('Indicator Data'!AE88&gt;V$195,10,IF('Indicator Data'!AE88&lt;V$194,0,10-(V$195-'Indicator Data'!AE88)/(V$195-V$194)*10)),1))</f>
        <v>x</v>
      </c>
      <c r="W85" s="78">
        <f t="shared" si="18"/>
        <v>0.3</v>
      </c>
      <c r="X85" s="77">
        <f>IF('Indicator Data'!W88="No data","x",ROUND(IF('Indicator Data'!W88&gt;X$195,10,IF('Indicator Data'!W88&lt;X$194,0,10-(X$195-'Indicator Data'!W88)/(X$195-X$194)*10)),1))</f>
        <v>0.2</v>
      </c>
      <c r="Y85" s="77">
        <f>IF('Indicator Data'!X88="No data","x",ROUND(IF('Indicator Data'!X88&gt;Y$195,10,IF('Indicator Data'!X88&lt;Y$194,0,10-(Y$195-'Indicator Data'!X88)/(Y$195-Y$194)*10)),1))</f>
        <v>0.8</v>
      </c>
      <c r="Z85" s="78">
        <f t="shared" si="28"/>
        <v>0.5</v>
      </c>
      <c r="AA85" s="92">
        <f>('Indicator Data'!AJ88+'Indicator Data'!AI88*0.5+'Indicator Data'!AH88*0.25)/1000</f>
        <v>1631.5315000000001</v>
      </c>
      <c r="AB85" s="83">
        <f>AA85*1000/'Indicator Data'!BC88</f>
        <v>1.2868408765019426E-2</v>
      </c>
      <c r="AC85" s="78">
        <f t="shared" si="29"/>
        <v>1.3</v>
      </c>
      <c r="AD85" s="77">
        <f>IF('Indicator Data'!AN88="No data","x",ROUND(IF('Indicator Data'!AN88&lt;$AD$194,10,IF('Indicator Data'!AN88&gt;$AD$195,0,($AD$195-'Indicator Data'!AN88)/($AD$195-$AD$194)*10)),1))</f>
        <v>5.0999999999999996</v>
      </c>
      <c r="AE85" s="77">
        <f>IF('Indicator Data'!AO88="No data","x",ROUND(IF('Indicator Data'!AO88&gt;$AE$195,10,IF('Indicator Data'!AO88&lt;$AE$194,0,10-($AE$195-'Indicator Data'!AO88)/($AE$195-$AE$194)*10)),1))</f>
        <v>0</v>
      </c>
      <c r="AF85" s="84">
        <f>IF('Indicator Data'!AP88="No data","x",ROUND(IF('Indicator Data'!AP88&gt;$AF$195,10,IF('Indicator Data'!AP88&lt;$AF$194,0,10-($AF$195-'Indicator Data'!AP88)/($AF$195-$AF$194)*10)),1))</f>
        <v>1</v>
      </c>
      <c r="AG85" s="84">
        <f>IF('Indicator Data'!AQ88="No data","x",ROUND(IF('Indicator Data'!AQ88&gt;$AG$195,10,IF('Indicator Data'!AQ88&lt;$AG$194,0,10-($AG$195-'Indicator Data'!AQ88)/($AG$195-$AG$194)*10)),1))</f>
        <v>2.8</v>
      </c>
      <c r="AH85" s="77">
        <f t="shared" si="30"/>
        <v>1.4</v>
      </c>
      <c r="AI85" s="78">
        <f t="shared" si="31"/>
        <v>2.2000000000000002</v>
      </c>
      <c r="AJ85" s="85">
        <f t="shared" si="32"/>
        <v>1.1000000000000001</v>
      </c>
      <c r="AK85" s="86">
        <f t="shared" si="19"/>
        <v>0.9</v>
      </c>
      <c r="AL85" s="85">
        <v>8.1</v>
      </c>
      <c r="AM85" s="85">
        <v>3.4</v>
      </c>
      <c r="AN85" s="86">
        <f t="shared" si="33"/>
        <v>5.8</v>
      </c>
    </row>
    <row r="86" spans="1:40" s="4" customFormat="1" x14ac:dyDescent="0.25">
      <c r="A86" s="131" t="s">
        <v>159</v>
      </c>
      <c r="B86" s="63" t="s">
        <v>158</v>
      </c>
      <c r="C86" s="77">
        <f>ROUND(IF('Indicator Data'!Q89="No data",IF((0.1233*LN('Indicator Data'!BB89)-0.4559)&gt;C$195,0,IF((0.1233*LN('Indicator Data'!BB89)-0.4559)&lt;C$194,10,(C$195-(0.1233*LN('Indicator Data'!BB89)-0.4559))/(C$195-C$194)*10)),IF('Indicator Data'!Q89&gt;C$195,0,IF('Indicator Data'!Q89&lt;C$194,10,(C$195-'Indicator Data'!Q89)/(C$195-C$194)*10))),1)</f>
        <v>3.2</v>
      </c>
      <c r="D86" s="77">
        <f>IF('Indicator Data'!R89="No data","x",ROUND((IF(LOG('Indicator Data'!R89*1000)&gt;D$195,10,IF(LOG('Indicator Data'!R89*1000)&lt;D$194,0,10-(D$195-LOG('Indicator Data'!R89*1000))/(D$195-D$194)*10))),1))</f>
        <v>2.2999999999999998</v>
      </c>
      <c r="E86" s="78">
        <f t="shared" si="20"/>
        <v>2.8</v>
      </c>
      <c r="F86" s="77">
        <f>IF('Indicator Data'!AF89="No data","x",ROUND(IF('Indicator Data'!AF89&gt;F$195,10,IF('Indicator Data'!AF89&lt;F$194,0,10-(F$195-'Indicator Data'!AF89)/(F$195-F$194)*10)),1))</f>
        <v>6.4</v>
      </c>
      <c r="G86" s="77">
        <f>IF('Indicator Data'!AG89="No data","x",ROUND(IF('Indicator Data'!AG89&gt;G$195,10,IF('Indicator Data'!AG89&lt;G$194,0,10-(G$195-'Indicator Data'!AG89)/(G$195-G$194)*10)),1))</f>
        <v>2.2000000000000002</v>
      </c>
      <c r="H86" s="78">
        <f t="shared" si="21"/>
        <v>4.3</v>
      </c>
      <c r="I86" s="79">
        <f>SUM(IF('Indicator Data'!S89=0,0,'Indicator Data'!S89/1000000),SUM('Indicator Data'!T89:U89))</f>
        <v>5338.1835819999997</v>
      </c>
      <c r="J86" s="79">
        <f>I86/'Indicator Data'!BC89*1000000</f>
        <v>550.194739564722</v>
      </c>
      <c r="K86" s="77">
        <f t="shared" si="22"/>
        <v>10</v>
      </c>
      <c r="L86" s="77">
        <f>IF('Indicator Data'!V89="No data","x",ROUND(IF('Indicator Data'!V89&gt;L$195,10,IF('Indicator Data'!V89&lt;L$194,0,10-(L$195-'Indicator Data'!V89)/(L$195-L$194)*10)),1))</f>
        <v>4.8</v>
      </c>
      <c r="M86" s="78">
        <f t="shared" si="23"/>
        <v>7.4</v>
      </c>
      <c r="N86" s="80">
        <f t="shared" si="24"/>
        <v>4.3</v>
      </c>
      <c r="O86" s="92">
        <f>IF(AND('Indicator Data'!AK89="No data",'Indicator Data'!AL89="No data"),0,SUM('Indicator Data'!AK89:AM89)/1000)</f>
        <v>2992.7579999999998</v>
      </c>
      <c r="P86" s="77">
        <f t="shared" si="25"/>
        <v>10</v>
      </c>
      <c r="Q86" s="81">
        <f>O86*1000/'Indicator Data'!BC89</f>
        <v>0.30845692792253593</v>
      </c>
      <c r="R86" s="77">
        <f t="shared" si="26"/>
        <v>10</v>
      </c>
      <c r="S86" s="82">
        <f t="shared" si="27"/>
        <v>10</v>
      </c>
      <c r="T86" s="77">
        <f>IF('Indicator Data'!AB89="No data","x",ROUND(IF('Indicator Data'!AB89&gt;T$195,10,IF('Indicator Data'!AB89&lt;T$194,0,10-(T$195-'Indicator Data'!AB89)/(T$195-T$194)*10)),1))</f>
        <v>0.2</v>
      </c>
      <c r="U86" s="77">
        <f>IF('Indicator Data'!AA89="No data","x",ROUND(IF('Indicator Data'!AA89&gt;U$195,10,IF('Indicator Data'!AA89&lt;U$194,0,10-(U$195-'Indicator Data'!AA89)/(U$195-U$194)*10)),1))</f>
        <v>0.1</v>
      </c>
      <c r="V86" s="77" t="str">
        <f>IF('Indicator Data'!AE89="No data","x",ROUND(IF('Indicator Data'!AE89&gt;V$195,10,IF('Indicator Data'!AE89&lt;V$194,0,10-(V$195-'Indicator Data'!AE89)/(V$195-V$194)*10)),1))</f>
        <v>x</v>
      </c>
      <c r="W86" s="78">
        <f t="shared" si="18"/>
        <v>0.2</v>
      </c>
      <c r="X86" s="77">
        <f>IF('Indicator Data'!W89="No data","x",ROUND(IF('Indicator Data'!W89&gt;X$195,10,IF('Indicator Data'!W89&lt;X$194,0,10-(X$195-'Indicator Data'!W89)/(X$195-X$194)*10)),1))</f>
        <v>1.4</v>
      </c>
      <c r="Y86" s="77">
        <f>IF('Indicator Data'!X89="No data","x",ROUND(IF('Indicator Data'!X89&gt;Y$195,10,IF('Indicator Data'!X89&lt;Y$194,0,10-(Y$195-'Indicator Data'!X89)/(Y$195-Y$194)*10)),1))</f>
        <v>0.7</v>
      </c>
      <c r="Z86" s="78">
        <f t="shared" si="28"/>
        <v>1.1000000000000001</v>
      </c>
      <c r="AA86" s="92">
        <f>('Indicator Data'!AJ89+'Indicator Data'!AI89*0.5+'Indicator Data'!AH89*0.25)/1000</f>
        <v>0</v>
      </c>
      <c r="AB86" s="83">
        <f>AA86*1000/'Indicator Data'!BC89</f>
        <v>0</v>
      </c>
      <c r="AC86" s="78">
        <f t="shared" si="29"/>
        <v>0</v>
      </c>
      <c r="AD86" s="77">
        <f>IF('Indicator Data'!AN89="No data","x",ROUND(IF('Indicator Data'!AN89&lt;$AD$194,10,IF('Indicator Data'!AN89&gt;$AD$195,0,($AD$195-'Indicator Data'!AN89)/($AD$195-$AD$194)*10)),1))</f>
        <v>2.4</v>
      </c>
      <c r="AE86" s="77">
        <f>IF('Indicator Data'!AO89="No data","x",ROUND(IF('Indicator Data'!AO89&gt;$AE$195,10,IF('Indicator Data'!AO89&lt;$AE$194,0,10-($AE$195-'Indicator Data'!AO89)/($AE$195-$AE$194)*10)),1))</f>
        <v>0</v>
      </c>
      <c r="AF86" s="84">
        <f>IF('Indicator Data'!AP89="No data","x",ROUND(IF('Indicator Data'!AP89&gt;$AF$195,10,IF('Indicator Data'!AP89&lt;$AF$194,0,10-($AF$195-'Indicator Data'!AP89)/($AF$195-$AF$194)*10)),1))</f>
        <v>3.9</v>
      </c>
      <c r="AG86" s="84">
        <f>IF('Indicator Data'!AQ89="No data","x",ROUND(IF('Indicator Data'!AQ89&gt;$AG$195,10,IF('Indicator Data'!AQ89&lt;$AG$194,0,10-($AG$195-'Indicator Data'!AQ89)/($AG$195-$AG$194)*10)),1))</f>
        <v>3.1</v>
      </c>
      <c r="AH86" s="77">
        <f t="shared" si="30"/>
        <v>3.7</v>
      </c>
      <c r="AI86" s="78">
        <f t="shared" si="31"/>
        <v>2</v>
      </c>
      <c r="AJ86" s="85">
        <f t="shared" si="32"/>
        <v>0.9</v>
      </c>
      <c r="AK86" s="86">
        <f t="shared" si="19"/>
        <v>7.7</v>
      </c>
      <c r="AL86" s="85">
        <v>7.4</v>
      </c>
      <c r="AM86" s="85">
        <v>1.5</v>
      </c>
      <c r="AN86" s="86">
        <f t="shared" si="33"/>
        <v>4.5</v>
      </c>
    </row>
    <row r="87" spans="1:40" s="4" customFormat="1" x14ac:dyDescent="0.25">
      <c r="A87" s="131" t="s">
        <v>161</v>
      </c>
      <c r="B87" s="63" t="s">
        <v>160</v>
      </c>
      <c r="C87" s="77">
        <f>ROUND(IF('Indicator Data'!Q90="No data",IF((0.1233*LN('Indicator Data'!BB90)-0.4559)&gt;C$195,0,IF((0.1233*LN('Indicator Data'!BB90)-0.4559)&lt;C$194,10,(C$195-(0.1233*LN('Indicator Data'!BB90)-0.4559))/(C$195-C$194)*10)),IF('Indicator Data'!Q90&gt;C$195,0,IF('Indicator Data'!Q90&lt;C$194,10,(C$195-'Indicator Data'!Q90)/(C$195-C$194)*10))),1)</f>
        <v>2.4</v>
      </c>
      <c r="D87" s="77">
        <f>IF('Indicator Data'!R90="No data","x",ROUND((IF(LOG('Indicator Data'!R90*1000)&gt;D$195,10,IF(LOG('Indicator Data'!R90*1000)&lt;D$194,0,10-(D$195-LOG('Indicator Data'!R90*1000))/(D$195-D$194)*10))),1))</f>
        <v>2.2000000000000002</v>
      </c>
      <c r="E87" s="78">
        <f t="shared" si="20"/>
        <v>2.2999999999999998</v>
      </c>
      <c r="F87" s="77">
        <f>IF('Indicator Data'!AF90="No data","x",ROUND(IF('Indicator Data'!AF90&gt;F$195,10,IF('Indicator Data'!AF90&lt;F$194,0,10-(F$195-'Indicator Data'!AF90)/(F$195-F$194)*10)),1))</f>
        <v>2.7</v>
      </c>
      <c r="G87" s="77">
        <f>IF('Indicator Data'!AG90="No data","x",ROUND(IF('Indicator Data'!AG90&gt;G$195,10,IF('Indicator Data'!AG90&lt;G$194,0,10-(G$195-'Indicator Data'!AG90)/(G$195-G$194)*10)),1))</f>
        <v>0.3</v>
      </c>
      <c r="H87" s="78">
        <f t="shared" si="21"/>
        <v>1.5</v>
      </c>
      <c r="I87" s="79">
        <f>SUM(IF('Indicator Data'!S90=0,0,'Indicator Data'!S90/1000000),SUM('Indicator Data'!T90:U90))</f>
        <v>17.689519000000001</v>
      </c>
      <c r="J87" s="79">
        <f>I87/'Indicator Data'!BC90*1000000</f>
        <v>0.98069997603900194</v>
      </c>
      <c r="K87" s="77">
        <f t="shared" si="22"/>
        <v>0</v>
      </c>
      <c r="L87" s="77">
        <f>IF('Indicator Data'!V90="No data","x",ROUND(IF('Indicator Data'!V90&gt;L$195,10,IF('Indicator Data'!V90&lt;L$194,0,10-(L$195-'Indicator Data'!V90)/(L$195-L$194)*10)),1))</f>
        <v>0</v>
      </c>
      <c r="M87" s="78">
        <f t="shared" si="23"/>
        <v>0</v>
      </c>
      <c r="N87" s="80">
        <f t="shared" si="24"/>
        <v>1.5</v>
      </c>
      <c r="O87" s="92">
        <f>IF(AND('Indicator Data'!AK90="No data",'Indicator Data'!AL90="No data"),0,SUM('Indicator Data'!AK90:AM90)/1000)</f>
        <v>0.60899999999999999</v>
      </c>
      <c r="P87" s="77">
        <f t="shared" si="25"/>
        <v>0</v>
      </c>
      <c r="Q87" s="81">
        <f>O87*1000/'Indicator Data'!BC90</f>
        <v>3.3762720479157867E-5</v>
      </c>
      <c r="R87" s="77">
        <f t="shared" si="26"/>
        <v>0</v>
      </c>
      <c r="S87" s="82">
        <f t="shared" si="27"/>
        <v>0</v>
      </c>
      <c r="T87" s="77">
        <f>IF('Indicator Data'!AB90="No data","x",ROUND(IF('Indicator Data'!AB90&gt;T$195,10,IF('Indicator Data'!AB90&lt;T$194,0,10-(T$195-'Indicator Data'!AB90)/(T$195-T$194)*10)),1))</f>
        <v>0.4</v>
      </c>
      <c r="U87" s="77">
        <f>IF('Indicator Data'!AA90="No data","x",ROUND(IF('Indicator Data'!AA90&gt;U$195,10,IF('Indicator Data'!AA90&lt;U$194,0,10-(U$195-'Indicator Data'!AA90)/(U$195-U$194)*10)),1))</f>
        <v>1.2</v>
      </c>
      <c r="V87" s="77" t="str">
        <f>IF('Indicator Data'!AE90="No data","x",ROUND(IF('Indicator Data'!AE90&gt;V$195,10,IF('Indicator Data'!AE90&lt;V$194,0,10-(V$195-'Indicator Data'!AE90)/(V$195-V$194)*10)),1))</f>
        <v>x</v>
      </c>
      <c r="W87" s="78">
        <f t="shared" si="18"/>
        <v>0.8</v>
      </c>
      <c r="X87" s="77">
        <f>IF('Indicator Data'!W90="No data","x",ROUND(IF('Indicator Data'!W90&gt;X$195,10,IF('Indicator Data'!W90&lt;X$194,0,10-(X$195-'Indicator Data'!W90)/(X$195-X$194)*10)),1))</f>
        <v>0.9</v>
      </c>
      <c r="Y87" s="77">
        <f>IF('Indicator Data'!X90="No data","x",ROUND(IF('Indicator Data'!X90&gt;Y$195,10,IF('Indicator Data'!X90&lt;Y$194,0,10-(Y$195-'Indicator Data'!X90)/(Y$195-Y$194)*10)),1))</f>
        <v>0.8</v>
      </c>
      <c r="Z87" s="78">
        <f t="shared" si="28"/>
        <v>0.9</v>
      </c>
      <c r="AA87" s="92">
        <f>('Indicator Data'!AJ90+'Indicator Data'!AI90*0.5+'Indicator Data'!AH90*0.25)/1000</f>
        <v>3.5</v>
      </c>
      <c r="AB87" s="83">
        <f>AA87*1000/'Indicator Data'!BC90</f>
        <v>1.9403862344343601E-4</v>
      </c>
      <c r="AC87" s="78">
        <f t="shared" si="29"/>
        <v>0</v>
      </c>
      <c r="AD87" s="77">
        <f>IF('Indicator Data'!AN90="No data","x",ROUND(IF('Indicator Data'!AN90&lt;$AD$194,10,IF('Indicator Data'!AN90&gt;$AD$195,0,($AD$195-'Indicator Data'!AN90)/($AD$195-$AD$194)*10)),1))</f>
        <v>1.7</v>
      </c>
      <c r="AE87" s="77">
        <f>IF('Indicator Data'!AO90="No data","x",ROUND(IF('Indicator Data'!AO90&gt;$AE$195,10,IF('Indicator Data'!AO90&lt;$AE$194,0,10-($AE$195-'Indicator Data'!AO90)/($AE$195-$AE$194)*10)),1))</f>
        <v>0</v>
      </c>
      <c r="AF87" s="84" t="str">
        <f>IF('Indicator Data'!AP90="No data","x",ROUND(IF('Indicator Data'!AP90&gt;$AF$195,10,IF('Indicator Data'!AP90&lt;$AF$194,0,10-($AF$195-'Indicator Data'!AP90)/($AF$195-$AF$194)*10)),1))</f>
        <v>x</v>
      </c>
      <c r="AG87" s="84" t="str">
        <f>IF('Indicator Data'!AQ90="No data","x",ROUND(IF('Indicator Data'!AQ90&gt;$AG$195,10,IF('Indicator Data'!AQ90&lt;$AG$194,0,10-($AG$195-'Indicator Data'!AQ90)/($AG$195-$AG$194)*10)),1))</f>
        <v>x</v>
      </c>
      <c r="AH87" s="77" t="str">
        <f t="shared" si="30"/>
        <v>x</v>
      </c>
      <c r="AI87" s="78">
        <f t="shared" si="31"/>
        <v>0.9</v>
      </c>
      <c r="AJ87" s="85">
        <f t="shared" si="32"/>
        <v>0.7</v>
      </c>
      <c r="AK87" s="86">
        <f t="shared" si="19"/>
        <v>0.4</v>
      </c>
      <c r="AL87" s="85">
        <v>4.2</v>
      </c>
      <c r="AM87" s="85">
        <v>5.6</v>
      </c>
      <c r="AN87" s="86">
        <f t="shared" si="33"/>
        <v>4.9000000000000004</v>
      </c>
    </row>
    <row r="88" spans="1:40" s="4" customFormat="1" x14ac:dyDescent="0.25">
      <c r="A88" s="131" t="s">
        <v>163</v>
      </c>
      <c r="B88" s="63" t="s">
        <v>162</v>
      </c>
      <c r="C88" s="77">
        <f>ROUND(IF('Indicator Data'!Q91="No data",IF((0.1233*LN('Indicator Data'!BB91)-0.4559)&gt;C$195,0,IF((0.1233*LN('Indicator Data'!BB91)-0.4559)&lt;C$194,10,(C$195-(0.1233*LN('Indicator Data'!BB91)-0.4559))/(C$195-C$194)*10)),IF('Indicator Data'!Q91&gt;C$195,0,IF('Indicator Data'!Q91&lt;C$194,10,(C$195-'Indicator Data'!Q91)/(C$195-C$194)*10))),1)</f>
        <v>6.1</v>
      </c>
      <c r="D88" s="77">
        <f>IF('Indicator Data'!R91="No data","x",ROUND((IF(LOG('Indicator Data'!R91*1000)&gt;D$195,10,IF(LOG('Indicator Data'!R91*1000)&lt;D$194,0,10-(D$195-LOG('Indicator Data'!R91*1000))/(D$195-D$194)*10))),1))</f>
        <v>8.1999999999999993</v>
      </c>
      <c r="E88" s="78">
        <f t="shared" si="20"/>
        <v>7.3</v>
      </c>
      <c r="F88" s="77">
        <f>IF('Indicator Data'!AF91="No data","x",ROUND(IF('Indicator Data'!AF91&gt;F$195,10,IF('Indicator Data'!AF91&lt;F$194,0,10-(F$195-'Indicator Data'!AF91)/(F$195-F$194)*10)),1))</f>
        <v>7.5</v>
      </c>
      <c r="G88" s="77">
        <f>IF('Indicator Data'!AG91="No data","x",ROUND(IF('Indicator Data'!AG91&gt;G$195,10,IF('Indicator Data'!AG91&lt;G$194,0,10-(G$195-'Indicator Data'!AG91)/(G$195-G$194)*10)),1))</f>
        <v>5.9</v>
      </c>
      <c r="H88" s="78">
        <f t="shared" si="21"/>
        <v>6.7</v>
      </c>
      <c r="I88" s="79">
        <f>SUM(IF('Indicator Data'!S91=0,0,'Indicator Data'!S91/1000000),SUM('Indicator Data'!T91:U91))</f>
        <v>3534.9224119999999</v>
      </c>
      <c r="J88" s="79">
        <f>I88/'Indicator Data'!BC91*1000000</f>
        <v>71.125394065464647</v>
      </c>
      <c r="K88" s="77">
        <f t="shared" si="22"/>
        <v>1.4</v>
      </c>
      <c r="L88" s="77">
        <f>IF('Indicator Data'!V91="No data","x",ROUND(IF('Indicator Data'!V91&gt;L$195,10,IF('Indicator Data'!V91&lt;L$194,0,10-(L$195-'Indicator Data'!V91)/(L$195-L$194)*10)),1))</f>
        <v>2.1</v>
      </c>
      <c r="M88" s="78">
        <f t="shared" si="23"/>
        <v>1.8</v>
      </c>
      <c r="N88" s="80">
        <f t="shared" si="24"/>
        <v>5.8</v>
      </c>
      <c r="O88" s="92">
        <f>IF(AND('Indicator Data'!AK91="No data",'Indicator Data'!AL91="No data"),0,SUM('Indicator Data'!AK91:AM91)/1000)</f>
        <v>842.82</v>
      </c>
      <c r="P88" s="77">
        <f t="shared" si="25"/>
        <v>9.8000000000000007</v>
      </c>
      <c r="Q88" s="81">
        <f>O88*1000/'Indicator Data'!BC91</f>
        <v>1.6958195298079688E-2</v>
      </c>
      <c r="R88" s="77">
        <f t="shared" si="26"/>
        <v>6.4</v>
      </c>
      <c r="S88" s="82">
        <f t="shared" si="27"/>
        <v>8.1</v>
      </c>
      <c r="T88" s="77">
        <f>IF('Indicator Data'!AB91="No data","x",ROUND(IF('Indicator Data'!AB91&gt;T$195,10,IF('Indicator Data'!AB91&lt;T$194,0,10-(T$195-'Indicator Data'!AB91)/(T$195-T$194)*10)),1))</f>
        <v>10</v>
      </c>
      <c r="U88" s="77">
        <f>IF('Indicator Data'!AA91="No data","x",ROUND(IF('Indicator Data'!AA91&gt;U$195,10,IF('Indicator Data'!AA91&lt;U$194,0,10-(U$195-'Indicator Data'!AA91)/(U$195-U$194)*10)),1))</f>
        <v>6.3</v>
      </c>
      <c r="V88" s="77">
        <f>IF('Indicator Data'!AE91="No data","x",ROUND(IF('Indicator Data'!AE91&gt;V$195,10,IF('Indicator Data'!AE91&lt;V$194,0,10-(V$195-'Indicator Data'!AE91)/(V$195-V$194)*10)),1))</f>
        <v>4.2</v>
      </c>
      <c r="W88" s="78">
        <f t="shared" si="18"/>
        <v>6.8</v>
      </c>
      <c r="X88" s="77">
        <f>IF('Indicator Data'!W91="No data","x",ROUND(IF('Indicator Data'!W91&gt;X$195,10,IF('Indicator Data'!W91&lt;X$194,0,10-(X$195-'Indicator Data'!W91)/(X$195-X$194)*10)),1))</f>
        <v>3.8</v>
      </c>
      <c r="Y88" s="77">
        <f>IF('Indicator Data'!X91="No data","x",ROUND(IF('Indicator Data'!X91&gt;Y$195,10,IF('Indicator Data'!X91&lt;Y$194,0,10-(Y$195-'Indicator Data'!X91)/(Y$195-Y$194)*10)),1))</f>
        <v>2.4</v>
      </c>
      <c r="Z88" s="78">
        <f t="shared" si="28"/>
        <v>3.1</v>
      </c>
      <c r="AA88" s="92">
        <f>('Indicator Data'!AJ91+'Indicator Data'!AI91*0.5+'Indicator Data'!AH91*0.25)/1000</f>
        <v>542.29849999999999</v>
      </c>
      <c r="AB88" s="83">
        <f>AA88*1000/'Indicator Data'!BC91</f>
        <v>1.0911468490135103E-2</v>
      </c>
      <c r="AC88" s="78">
        <f t="shared" si="29"/>
        <v>1.1000000000000001</v>
      </c>
      <c r="AD88" s="77">
        <f>IF('Indicator Data'!AN91="No data","x",ROUND(IF('Indicator Data'!AN91&lt;$AD$194,10,IF('Indicator Data'!AN91&gt;$AD$195,0,($AD$195-'Indicator Data'!AN91)/($AD$195-$AD$194)*10)),1))</f>
        <v>6.1</v>
      </c>
      <c r="AE88" s="77">
        <f>IF('Indicator Data'!AO91="No data","x",ROUND(IF('Indicator Data'!AO91&gt;$AE$195,10,IF('Indicator Data'!AO91&lt;$AE$194,0,10-($AE$195-'Indicator Data'!AO91)/($AE$195-$AE$194)*10)),1))</f>
        <v>4.7</v>
      </c>
      <c r="AF88" s="84">
        <f>IF('Indicator Data'!AP91="No data","x",ROUND(IF('Indicator Data'!AP91&gt;$AF$195,10,IF('Indicator Data'!AP91&lt;$AF$194,0,10-($AF$195-'Indicator Data'!AP91)/($AF$195-$AF$194)*10)),1))</f>
        <v>5.4</v>
      </c>
      <c r="AG88" s="84">
        <f>IF('Indicator Data'!AQ91="No data","x",ROUND(IF('Indicator Data'!AQ91&gt;$AG$195,10,IF('Indicator Data'!AQ91&lt;$AG$194,0,10-($AG$195-'Indicator Data'!AQ91)/($AG$195-$AG$194)*10)),1))</f>
        <v>3</v>
      </c>
      <c r="AH88" s="77">
        <f t="shared" si="30"/>
        <v>4.9000000000000004</v>
      </c>
      <c r="AI88" s="78">
        <f t="shared" si="31"/>
        <v>5.2</v>
      </c>
      <c r="AJ88" s="85">
        <f t="shared" si="32"/>
        <v>4.4000000000000004</v>
      </c>
      <c r="AK88" s="86">
        <f t="shared" si="19"/>
        <v>6.6</v>
      </c>
      <c r="AL88" s="85">
        <v>4.3</v>
      </c>
      <c r="AM88" s="85">
        <v>6.8</v>
      </c>
      <c r="AN88" s="86">
        <f t="shared" si="33"/>
        <v>5.6</v>
      </c>
    </row>
    <row r="89" spans="1:40" s="4" customFormat="1" x14ac:dyDescent="0.25">
      <c r="A89" s="131" t="s">
        <v>165</v>
      </c>
      <c r="B89" s="63" t="s">
        <v>164</v>
      </c>
      <c r="C89" s="77">
        <f>ROUND(IF('Indicator Data'!Q92="No data",IF((0.1233*LN('Indicator Data'!BB92)-0.4559)&gt;C$195,0,IF((0.1233*LN('Indicator Data'!BB92)-0.4559)&lt;C$194,10,(C$195-(0.1233*LN('Indicator Data'!BB92)-0.4559))/(C$195-C$194)*10)),IF('Indicator Data'!Q92&gt;C$195,0,IF('Indicator Data'!Q92&lt;C$194,10,(C$195-'Indicator Data'!Q92)/(C$195-C$194)*10))),1)</f>
        <v>5.6</v>
      </c>
      <c r="D89" s="77" t="str">
        <f>IF('Indicator Data'!R92="No data","x",ROUND((IF(LOG('Indicator Data'!R92*1000)&gt;D$195,10,IF(LOG('Indicator Data'!R92*1000)&lt;D$194,0,10-(D$195-LOG('Indicator Data'!R92*1000))/(D$195-D$194)*10))),1))</f>
        <v>x</v>
      </c>
      <c r="E89" s="78">
        <f t="shared" si="20"/>
        <v>5.6</v>
      </c>
      <c r="F89" s="77" t="str">
        <f>IF('Indicator Data'!AF92="No data","x",ROUND(IF('Indicator Data'!AF92&gt;F$195,10,IF('Indicator Data'!AF92&lt;F$194,0,10-(F$195-'Indicator Data'!AF92)/(F$195-F$194)*10)),1))</f>
        <v>x</v>
      </c>
      <c r="G89" s="77">
        <f>IF('Indicator Data'!AG92="No data","x",ROUND(IF('Indicator Data'!AG92&gt;G$195,10,IF('Indicator Data'!AG92&lt;G$194,0,10-(G$195-'Indicator Data'!AG92)/(G$195-G$194)*10)),1))</f>
        <v>3.2</v>
      </c>
      <c r="H89" s="78">
        <f t="shared" si="21"/>
        <v>3.2</v>
      </c>
      <c r="I89" s="79">
        <f>SUM(IF('Indicator Data'!S92=0,0,'Indicator Data'!S92/1000000),SUM('Indicator Data'!T92:U92))</f>
        <v>76.06</v>
      </c>
      <c r="J89" s="79">
        <f>I89/'Indicator Data'!BC92*1000000</f>
        <v>653.44765373975497</v>
      </c>
      <c r="K89" s="77">
        <f t="shared" si="22"/>
        <v>10</v>
      </c>
      <c r="L89" s="77">
        <f>IF('Indicator Data'!V92="No data","x",ROUND(IF('Indicator Data'!V92&gt;L$195,10,IF('Indicator Data'!V92&lt;L$194,0,10-(L$195-'Indicator Data'!V92)/(L$195-L$194)*10)),1))</f>
        <v>10</v>
      </c>
      <c r="M89" s="78">
        <f t="shared" si="23"/>
        <v>10</v>
      </c>
      <c r="N89" s="80">
        <f t="shared" si="24"/>
        <v>6.1</v>
      </c>
      <c r="O89" s="92">
        <f>IF(AND('Indicator Data'!AK92="No data",'Indicator Data'!AL92="No data"),0,SUM('Indicator Data'!AK92:AM92)/1000)</f>
        <v>0</v>
      </c>
      <c r="P89" s="77">
        <f t="shared" si="25"/>
        <v>0</v>
      </c>
      <c r="Q89" s="81">
        <f>O89*1000/'Indicator Data'!BC92</f>
        <v>0</v>
      </c>
      <c r="R89" s="77">
        <f t="shared" si="26"/>
        <v>0</v>
      </c>
      <c r="S89" s="82">
        <f t="shared" si="27"/>
        <v>0</v>
      </c>
      <c r="T89" s="77" t="str">
        <f>IF('Indicator Data'!AB92="No data","x",ROUND(IF('Indicator Data'!AB92&gt;T$195,10,IF('Indicator Data'!AB92&lt;T$194,0,10-(T$195-'Indicator Data'!AB92)/(T$195-T$194)*10)),1))</f>
        <v>x</v>
      </c>
      <c r="U89" s="77">
        <f>IF('Indicator Data'!AA92="No data","x",ROUND(IF('Indicator Data'!AA92&gt;U$195,10,IF('Indicator Data'!AA92&lt;U$194,0,10-(U$195-'Indicator Data'!AA92)/(U$195-U$194)*10)),1))</f>
        <v>10</v>
      </c>
      <c r="V89" s="77" t="str">
        <f>IF('Indicator Data'!AE92="No data","x",ROUND(IF('Indicator Data'!AE92&gt;V$195,10,IF('Indicator Data'!AE92&lt;V$194,0,10-(V$195-'Indicator Data'!AE92)/(V$195-V$194)*10)),1))</f>
        <v>x</v>
      </c>
      <c r="W89" s="78">
        <f t="shared" si="18"/>
        <v>10</v>
      </c>
      <c r="X89" s="77">
        <f>IF('Indicator Data'!W92="No data","x",ROUND(IF('Indicator Data'!W92&gt;X$195,10,IF('Indicator Data'!W92&lt;X$194,0,10-(X$195-'Indicator Data'!W92)/(X$195-X$194)*10)),1))</f>
        <v>4.2</v>
      </c>
      <c r="Y89" s="77">
        <f>IF('Indicator Data'!X92="No data","x",ROUND(IF('Indicator Data'!X92&gt;Y$195,10,IF('Indicator Data'!X92&lt;Y$194,0,10-(Y$195-'Indicator Data'!X92)/(Y$195-Y$194)*10)),1))</f>
        <v>3.3</v>
      </c>
      <c r="Z89" s="78">
        <f t="shared" si="28"/>
        <v>3.8</v>
      </c>
      <c r="AA89" s="92">
        <f>('Indicator Data'!AJ92+'Indicator Data'!AI92*0.5+'Indicator Data'!AH92*0.25)/1000</f>
        <v>0</v>
      </c>
      <c r="AB89" s="83">
        <f>AA89*1000/'Indicator Data'!BC92</f>
        <v>0</v>
      </c>
      <c r="AC89" s="78">
        <f t="shared" si="29"/>
        <v>0</v>
      </c>
      <c r="AD89" s="77">
        <f>IF('Indicator Data'!AN92="No data","x",ROUND(IF('Indicator Data'!AN92&lt;$AD$194,10,IF('Indicator Data'!AN92&gt;$AD$195,0,($AD$195-'Indicator Data'!AN92)/($AD$195-$AD$194)*10)),1))</f>
        <v>1.5</v>
      </c>
      <c r="AE89" s="77">
        <f>IF('Indicator Data'!AO92="No data","x",ROUND(IF('Indicator Data'!AO92&gt;$AE$195,10,IF('Indicator Data'!AO92&lt;$AE$194,0,10-($AE$195-'Indicator Data'!AO92)/($AE$195-$AE$194)*10)),1))</f>
        <v>0</v>
      </c>
      <c r="AF89" s="84" t="str">
        <f>IF('Indicator Data'!AP92="No data","x",ROUND(IF('Indicator Data'!AP92&gt;$AF$195,10,IF('Indicator Data'!AP92&lt;$AF$194,0,10-($AF$195-'Indicator Data'!AP92)/($AF$195-$AF$194)*10)),1))</f>
        <v>x</v>
      </c>
      <c r="AG89" s="84" t="str">
        <f>IF('Indicator Data'!AQ92="No data","x",ROUND(IF('Indicator Data'!AQ92&gt;$AG$195,10,IF('Indicator Data'!AQ92&lt;$AG$194,0,10-($AG$195-'Indicator Data'!AQ92)/($AG$195-$AG$194)*10)),1))</f>
        <v>x</v>
      </c>
      <c r="AH89" s="77" t="str">
        <f t="shared" si="30"/>
        <v>x</v>
      </c>
      <c r="AI89" s="78">
        <f t="shared" si="31"/>
        <v>0.8</v>
      </c>
      <c r="AJ89" s="85">
        <f t="shared" si="32"/>
        <v>5.6</v>
      </c>
      <c r="AK89" s="86">
        <f t="shared" si="19"/>
        <v>3.3</v>
      </c>
      <c r="AL89" s="85">
        <v>3.2</v>
      </c>
      <c r="AM89" s="85">
        <v>8.1</v>
      </c>
      <c r="AN89" s="86">
        <f t="shared" si="33"/>
        <v>5.7</v>
      </c>
    </row>
    <row r="90" spans="1:40" s="4" customFormat="1" x14ac:dyDescent="0.25">
      <c r="A90" s="131" t="s">
        <v>843</v>
      </c>
      <c r="B90" s="63" t="s">
        <v>166</v>
      </c>
      <c r="C90" s="77">
        <f>ROUND(IF('Indicator Data'!Q93="No data",IF((0.1233*LN('Indicator Data'!BB93)-0.4559)&gt;C$195,0,IF((0.1233*LN('Indicator Data'!BB93)-0.4559)&lt;C$194,10,(C$195-(0.1233*LN('Indicator Data'!BB93)-0.4559))/(C$195-C$194)*10)),IF('Indicator Data'!Q93&gt;C$195,0,IF('Indicator Data'!Q93&lt;C$194,10,(C$195-'Indicator Data'!Q93)/(C$195-C$194)*10))),1)</f>
        <v>7.5</v>
      </c>
      <c r="D90" s="77" t="str">
        <f>IF('Indicator Data'!R93="No data","x",ROUND((IF(LOG('Indicator Data'!R93*1000)&gt;D$195,10,IF(LOG('Indicator Data'!R93*1000)&lt;D$194,0,10-(D$195-LOG('Indicator Data'!R93*1000))/(D$195-D$194)*10))),1))</f>
        <v>x</v>
      </c>
      <c r="E90" s="78">
        <f t="shared" si="20"/>
        <v>7.5</v>
      </c>
      <c r="F90" s="77" t="str">
        <f>IF('Indicator Data'!AF93="No data","x",ROUND(IF('Indicator Data'!AF93&gt;F$195,10,IF('Indicator Data'!AF93&lt;F$194,0,10-(F$195-'Indicator Data'!AF93)/(F$195-F$194)*10)),1))</f>
        <v>x</v>
      </c>
      <c r="G90" s="77" t="str">
        <f>IF('Indicator Data'!AG93="No data","x",ROUND(IF('Indicator Data'!AG93&gt;G$195,10,IF('Indicator Data'!AG93&lt;G$194,0,10-(G$195-'Indicator Data'!AG93)/(G$195-G$194)*10)),1))</f>
        <v>x</v>
      </c>
      <c r="H90" s="78" t="str">
        <f t="shared" si="21"/>
        <v>x</v>
      </c>
      <c r="I90" s="79">
        <f>SUM(IF('Indicator Data'!S93=0,0,'Indicator Data'!S93/1000000),SUM('Indicator Data'!T93:U93))</f>
        <v>157.42704000000001</v>
      </c>
      <c r="J90" s="79">
        <f>I90/'Indicator Data'!BC93*1000000</f>
        <v>6.175797823887712</v>
      </c>
      <c r="K90" s="77">
        <f t="shared" si="22"/>
        <v>0.1</v>
      </c>
      <c r="L90" s="77" t="str">
        <f>IF('Indicator Data'!V93="No data","x",ROUND(IF('Indicator Data'!V93&gt;L$195,10,IF('Indicator Data'!V93&lt;L$194,0,10-(L$195-'Indicator Data'!V93)/(L$195-L$194)*10)),1))</f>
        <v>x</v>
      </c>
      <c r="M90" s="78">
        <f t="shared" si="23"/>
        <v>0.1</v>
      </c>
      <c r="N90" s="80">
        <f t="shared" si="24"/>
        <v>5</v>
      </c>
      <c r="O90" s="92">
        <f>IF(AND('Indicator Data'!AK93="No data",'Indicator Data'!AL93="No data"),0,SUM('Indicator Data'!AK93:AM93)/1000)</f>
        <v>0</v>
      </c>
      <c r="P90" s="77">
        <f t="shared" si="25"/>
        <v>0</v>
      </c>
      <c r="Q90" s="81">
        <f>O90*1000/'Indicator Data'!BC93</f>
        <v>0</v>
      </c>
      <c r="R90" s="77">
        <f t="shared" si="26"/>
        <v>0</v>
      </c>
      <c r="S90" s="82">
        <f t="shared" si="27"/>
        <v>0</v>
      </c>
      <c r="T90" s="77" t="str">
        <f>IF('Indicator Data'!AB93="No data","x",ROUND(IF('Indicator Data'!AB93&gt;T$195,10,IF('Indicator Data'!AB93&lt;T$194,0,10-(T$195-'Indicator Data'!AB93)/(T$195-T$194)*10)),1))</f>
        <v>x</v>
      </c>
      <c r="U90" s="77">
        <f>IF('Indicator Data'!AA93="No data","x",ROUND(IF('Indicator Data'!AA93&gt;U$195,10,IF('Indicator Data'!AA93&lt;U$194,0,10-(U$195-'Indicator Data'!AA93)/(U$195-U$194)*10)),1))</f>
        <v>9.3000000000000007</v>
      </c>
      <c r="V90" s="77">
        <f>IF('Indicator Data'!AE93="No data","x",ROUND(IF('Indicator Data'!AE93&gt;V$195,10,IF('Indicator Data'!AE93&lt;V$194,0,10-(V$195-'Indicator Data'!AE93)/(V$195-V$194)*10)),1))</f>
        <v>0</v>
      </c>
      <c r="W90" s="78">
        <f t="shared" si="18"/>
        <v>4.7</v>
      </c>
      <c r="X90" s="77">
        <f>IF('Indicator Data'!W93="No data","x",ROUND(IF('Indicator Data'!W93&gt;X$195,10,IF('Indicator Data'!W93&lt;X$194,0,10-(X$195-'Indicator Data'!W93)/(X$195-X$194)*10)),1))</f>
        <v>1.5</v>
      </c>
      <c r="Y90" s="77">
        <f>IF('Indicator Data'!X93="No data","x",ROUND(IF('Indicator Data'!X93&gt;Y$195,10,IF('Indicator Data'!X93&lt;Y$194,0,10-(Y$195-'Indicator Data'!X93)/(Y$195-Y$194)*10)),1))</f>
        <v>3.4</v>
      </c>
      <c r="Z90" s="78">
        <f t="shared" si="28"/>
        <v>2.5</v>
      </c>
      <c r="AA90" s="92">
        <f>('Indicator Data'!AJ93+'Indicator Data'!AI93*0.5+'Indicator Data'!AH93*0.25)/1000</f>
        <v>213.28700000000001</v>
      </c>
      <c r="AB90" s="83">
        <f>AA90*1000/'Indicator Data'!BC93</f>
        <v>8.3671610065433385E-3</v>
      </c>
      <c r="AC90" s="78">
        <f t="shared" si="29"/>
        <v>0.8</v>
      </c>
      <c r="AD90" s="77">
        <f>IF('Indicator Data'!AN93="No data","x",ROUND(IF('Indicator Data'!AN93&lt;$AD$194,10,IF('Indicator Data'!AN93&gt;$AD$195,0,($AD$195-'Indicator Data'!AN93)/($AD$195-$AD$194)*10)),1))</f>
        <v>8.3000000000000007</v>
      </c>
      <c r="AE90" s="77">
        <f>IF('Indicator Data'!AO93="No data","x",ROUND(IF('Indicator Data'!AO93&gt;$AE$195,10,IF('Indicator Data'!AO93&lt;$AE$194,0,10-($AE$195-'Indicator Data'!AO93)/($AE$195-$AE$194)*10)),1))</f>
        <v>10</v>
      </c>
      <c r="AF90" s="84" t="str">
        <f>IF('Indicator Data'!AP93="No data","x",ROUND(IF('Indicator Data'!AP93&gt;$AF$195,10,IF('Indicator Data'!AP93&lt;$AF$194,0,10-($AF$195-'Indicator Data'!AP93)/($AF$195-$AF$194)*10)),1))</f>
        <v>x</v>
      </c>
      <c r="AG90" s="84" t="str">
        <f>IF('Indicator Data'!AQ93="No data","x",ROUND(IF('Indicator Data'!AQ93&gt;$AG$195,10,IF('Indicator Data'!AQ93&lt;$AG$194,0,10-($AG$195-'Indicator Data'!AQ93)/($AG$195-$AG$194)*10)),1))</f>
        <v>x</v>
      </c>
      <c r="AH90" s="77" t="str">
        <f t="shared" si="30"/>
        <v>x</v>
      </c>
      <c r="AI90" s="78">
        <f t="shared" si="31"/>
        <v>9.1999999999999993</v>
      </c>
      <c r="AJ90" s="85">
        <f t="shared" si="32"/>
        <v>5.4</v>
      </c>
      <c r="AK90" s="86">
        <f t="shared" si="19"/>
        <v>3.1</v>
      </c>
      <c r="AL90" s="85">
        <v>4</v>
      </c>
      <c r="AM90" s="85">
        <v>4.8</v>
      </c>
      <c r="AN90" s="86">
        <f t="shared" si="33"/>
        <v>4.4000000000000004</v>
      </c>
    </row>
    <row r="91" spans="1:40" s="4" customFormat="1" x14ac:dyDescent="0.25">
      <c r="A91" s="131" t="s">
        <v>847</v>
      </c>
      <c r="B91" s="63" t="s">
        <v>297</v>
      </c>
      <c r="C91" s="77">
        <f>ROUND(IF('Indicator Data'!Q94="No data",IF((0.1233*LN('Indicator Data'!BB94)-0.4559)&gt;C$195,0,IF((0.1233*LN('Indicator Data'!BB94)-0.4559)&lt;C$194,10,(C$195-(0.1233*LN('Indicator Data'!BB94)-0.4559))/(C$195-C$194)*10)),IF('Indicator Data'!Q94&gt;C$195,0,IF('Indicator Data'!Q94&lt;C$194,10,(C$195-'Indicator Data'!Q94)/(C$195-C$194)*10))),1)</f>
        <v>0.8</v>
      </c>
      <c r="D91" s="77" t="str">
        <f>IF('Indicator Data'!R94="No data","x",ROUND((IF(LOG('Indicator Data'!R94*1000)&gt;D$195,10,IF(LOG('Indicator Data'!R94*1000)&lt;D$194,0,10-(D$195-LOG('Indicator Data'!R94*1000))/(D$195-D$194)*10))),1))</f>
        <v>x</v>
      </c>
      <c r="E91" s="78">
        <f t="shared" si="20"/>
        <v>0.8</v>
      </c>
      <c r="F91" s="77">
        <f>IF('Indicator Data'!AF94="No data","x",ROUND(IF('Indicator Data'!AF94&gt;F$195,10,IF('Indicator Data'!AF94&lt;F$194,0,10-(F$195-'Indicator Data'!AF94)/(F$195-F$194)*10)),1))</f>
        <v>0.9</v>
      </c>
      <c r="G91" s="77" t="str">
        <f>IF('Indicator Data'!AG94="No data","x",ROUND(IF('Indicator Data'!AG94&gt;G$195,10,IF('Indicator Data'!AG94&lt;G$194,0,10-(G$195-'Indicator Data'!AG94)/(G$195-G$194)*10)),1))</f>
        <v>x</v>
      </c>
      <c r="H91" s="78">
        <f t="shared" si="21"/>
        <v>0.9</v>
      </c>
      <c r="I91" s="79">
        <f>SUM(IF('Indicator Data'!S94=0,0,'Indicator Data'!S94/1000000),SUM('Indicator Data'!T94:U94))</f>
        <v>1.1128130000000001</v>
      </c>
      <c r="J91" s="79">
        <f>I91/'Indicator Data'!BC94*1000000</f>
        <v>2.162221030501572E-2</v>
      </c>
      <c r="K91" s="77">
        <f t="shared" si="22"/>
        <v>0</v>
      </c>
      <c r="L91" s="77" t="str">
        <f>IF('Indicator Data'!V94="No data","x",ROUND(IF('Indicator Data'!V94&gt;L$195,10,IF('Indicator Data'!V94&lt;L$194,0,10-(L$195-'Indicator Data'!V94)/(L$195-L$194)*10)),1))</f>
        <v>x</v>
      </c>
      <c r="M91" s="78">
        <f t="shared" si="23"/>
        <v>0</v>
      </c>
      <c r="N91" s="80">
        <f t="shared" si="24"/>
        <v>0.6</v>
      </c>
      <c r="O91" s="92">
        <f>IF(AND('Indicator Data'!AK94="No data",'Indicator Data'!AL94="No data"),0,SUM('Indicator Data'!AK94:AM94)/1000)</f>
        <v>2.2450000000000001</v>
      </c>
      <c r="P91" s="77">
        <f t="shared" si="25"/>
        <v>1.2</v>
      </c>
      <c r="Q91" s="81">
        <f>O91*1000/'Indicator Data'!BC94</f>
        <v>4.3620861847192916E-5</v>
      </c>
      <c r="R91" s="77">
        <f t="shared" si="26"/>
        <v>0</v>
      </c>
      <c r="S91" s="82">
        <f t="shared" si="27"/>
        <v>0.6</v>
      </c>
      <c r="T91" s="77" t="str">
        <f>IF('Indicator Data'!AB94="No data","x",ROUND(IF('Indicator Data'!AB94&gt;T$195,10,IF('Indicator Data'!AB94&lt;T$194,0,10-(T$195-'Indicator Data'!AB94)/(T$195-T$194)*10)),1))</f>
        <v>x</v>
      </c>
      <c r="U91" s="77">
        <f>IF('Indicator Data'!AA94="No data","x",ROUND(IF('Indicator Data'!AA94&gt;U$195,10,IF('Indicator Data'!AA94&lt;U$194,0,10-(U$195-'Indicator Data'!AA94)/(U$195-U$194)*10)),1))</f>
        <v>1.4</v>
      </c>
      <c r="V91" s="77">
        <f>IF('Indicator Data'!AE94="No data","x",ROUND(IF('Indicator Data'!AE94&gt;V$195,10,IF('Indicator Data'!AE94&lt;V$194,0,10-(V$195-'Indicator Data'!AE94)/(V$195-V$194)*10)),1))</f>
        <v>0</v>
      </c>
      <c r="W91" s="78">
        <f t="shared" si="18"/>
        <v>0.7</v>
      </c>
      <c r="X91" s="77">
        <f>IF('Indicator Data'!W94="No data","x",ROUND(IF('Indicator Data'!W94&gt;X$195,10,IF('Indicator Data'!W94&lt;X$194,0,10-(X$195-'Indicator Data'!W94)/(X$195-X$194)*10)),1))</f>
        <v>0.3</v>
      </c>
      <c r="Y91" s="77">
        <f>IF('Indicator Data'!X94="No data","x",ROUND(IF('Indicator Data'!X94&gt;Y$195,10,IF('Indicator Data'!X94&lt;Y$194,0,10-(Y$195-'Indicator Data'!X94)/(Y$195-Y$194)*10)),1))</f>
        <v>0.1</v>
      </c>
      <c r="Z91" s="78">
        <f t="shared" si="28"/>
        <v>0.2</v>
      </c>
      <c r="AA91" s="92">
        <f>('Indicator Data'!AJ94+'Indicator Data'!AI94*0.5+'Indicator Data'!AH94*0.25)/1000</f>
        <v>10.361499999999999</v>
      </c>
      <c r="AB91" s="83">
        <f>AA91*1000/'Indicator Data'!BC94</f>
        <v>2.0132630736289061E-4</v>
      </c>
      <c r="AC91" s="78">
        <f t="shared" si="29"/>
        <v>0</v>
      </c>
      <c r="AD91" s="77">
        <f>IF('Indicator Data'!AN94="No data","x",ROUND(IF('Indicator Data'!AN94&lt;$AD$194,10,IF('Indicator Data'!AN94&gt;$AD$195,0,($AD$195-'Indicator Data'!AN94)/($AD$195-$AD$194)*10)),1))</f>
        <v>2</v>
      </c>
      <c r="AE91" s="77">
        <f>IF('Indicator Data'!AO94="No data","x",ROUND(IF('Indicator Data'!AO94&gt;$AE$195,10,IF('Indicator Data'!AO94&lt;$AE$194,0,10-($AE$195-'Indicator Data'!AO94)/($AE$195-$AE$194)*10)),1))</f>
        <v>0</v>
      </c>
      <c r="AF91" s="84">
        <f>IF('Indicator Data'!AP94="No data","x",ROUND(IF('Indicator Data'!AP94&gt;$AF$195,10,IF('Indicator Data'!AP94&lt;$AF$194,0,10-($AF$195-'Indicator Data'!AP94)/($AF$195-$AF$194)*10)),1))</f>
        <v>0.9</v>
      </c>
      <c r="AG91" s="84">
        <f>IF('Indicator Data'!AQ94="No data","x",ROUND(IF('Indicator Data'!AQ94&gt;$AG$195,10,IF('Indicator Data'!AQ94&lt;$AG$194,0,10-($AG$195-'Indicator Data'!AQ94)/($AG$195-$AG$194)*10)),1))</f>
        <v>4.5999999999999996</v>
      </c>
      <c r="AH91" s="77">
        <f t="shared" si="30"/>
        <v>1.6</v>
      </c>
      <c r="AI91" s="78">
        <f t="shared" si="31"/>
        <v>1.2</v>
      </c>
      <c r="AJ91" s="85">
        <f t="shared" si="32"/>
        <v>0.5</v>
      </c>
      <c r="AK91" s="86">
        <f t="shared" si="19"/>
        <v>0.6</v>
      </c>
      <c r="AL91" s="85">
        <v>8.1</v>
      </c>
      <c r="AM91" s="85">
        <v>2.2999999999999998</v>
      </c>
      <c r="AN91" s="86">
        <f t="shared" si="33"/>
        <v>5.2</v>
      </c>
    </row>
    <row r="92" spans="1:40" s="4" customFormat="1" x14ac:dyDescent="0.25">
      <c r="A92" s="131" t="s">
        <v>168</v>
      </c>
      <c r="B92" s="63" t="s">
        <v>167</v>
      </c>
      <c r="C92" s="77">
        <f>ROUND(IF('Indicator Data'!Q95="No data",IF((0.1233*LN('Indicator Data'!BB95)-0.4559)&gt;C$195,0,IF((0.1233*LN('Indicator Data'!BB95)-0.4559)&lt;C$194,10,(C$195-(0.1233*LN('Indicator Data'!BB95)-0.4559))/(C$195-C$194)*10)),IF('Indicator Data'!Q95&gt;C$195,0,IF('Indicator Data'!Q95&lt;C$194,10,(C$195-'Indicator Data'!Q95)/(C$195-C$194)*10))),1)</f>
        <v>2.2999999999999998</v>
      </c>
      <c r="D92" s="77" t="str">
        <f>IF('Indicator Data'!R95="No data","x",ROUND((IF(LOG('Indicator Data'!R95*1000)&gt;D$195,10,IF(LOG('Indicator Data'!R95*1000)&lt;D$194,0,10-(D$195-LOG('Indicator Data'!R95*1000))/(D$195-D$194)*10))),1))</f>
        <v>x</v>
      </c>
      <c r="E92" s="78">
        <f t="shared" si="20"/>
        <v>2.2999999999999998</v>
      </c>
      <c r="F92" s="77">
        <f>IF('Indicator Data'!AF95="No data","x",ROUND(IF('Indicator Data'!AF95&gt;F$195,10,IF('Indicator Data'!AF95&lt;F$194,0,10-(F$195-'Indicator Data'!AF95)/(F$195-F$194)*10)),1))</f>
        <v>4.5</v>
      </c>
      <c r="G92" s="77" t="str">
        <f>IF('Indicator Data'!AG95="No data","x",ROUND(IF('Indicator Data'!AG95&gt;G$195,10,IF('Indicator Data'!AG95&lt;G$194,0,10-(G$195-'Indicator Data'!AG95)/(G$195-G$194)*10)),1))</f>
        <v>x</v>
      </c>
      <c r="H92" s="78">
        <f t="shared" si="21"/>
        <v>4.5</v>
      </c>
      <c r="I92" s="79">
        <f>SUM(IF('Indicator Data'!S95=0,0,'Indicator Data'!S95/1000000),SUM('Indicator Data'!T95:U95))</f>
        <v>0</v>
      </c>
      <c r="J92" s="79">
        <f>I92/'Indicator Data'!BC95*1000000</f>
        <v>0</v>
      </c>
      <c r="K92" s="77">
        <f t="shared" si="22"/>
        <v>0</v>
      </c>
      <c r="L92" s="77" t="str">
        <f>IF('Indicator Data'!V95="No data","x",ROUND(IF('Indicator Data'!V95&gt;L$195,10,IF('Indicator Data'!V95&lt;L$194,0,10-(L$195-'Indicator Data'!V95)/(L$195-L$194)*10)),1))</f>
        <v>x</v>
      </c>
      <c r="M92" s="78">
        <f t="shared" si="23"/>
        <v>0</v>
      </c>
      <c r="N92" s="80">
        <f t="shared" si="24"/>
        <v>2.2999999999999998</v>
      </c>
      <c r="O92" s="92">
        <f>IF(AND('Indicator Data'!AK95="No data",'Indicator Data'!AL95="No data"),0,SUM('Indicator Data'!AK95:AM95)/1000)</f>
        <v>0.61799999999999999</v>
      </c>
      <c r="P92" s="77">
        <f t="shared" si="25"/>
        <v>0</v>
      </c>
      <c r="Q92" s="81">
        <f>O92*1000/'Indicator Data'!BC95</f>
        <v>1.4940065678269312E-4</v>
      </c>
      <c r="R92" s="77">
        <f t="shared" si="26"/>
        <v>2</v>
      </c>
      <c r="S92" s="82">
        <f t="shared" si="27"/>
        <v>1</v>
      </c>
      <c r="T92" s="77">
        <f>IF('Indicator Data'!AB95="No data","x",ROUND(IF('Indicator Data'!AB95&gt;T$195,10,IF('Indicator Data'!AB95&lt;T$194,0,10-(T$195-'Indicator Data'!AB95)/(T$195-T$194)*10)),1))</f>
        <v>0.2</v>
      </c>
      <c r="U92" s="77">
        <f>IF('Indicator Data'!AA95="No data","x",ROUND(IF('Indicator Data'!AA95&gt;U$195,10,IF('Indicator Data'!AA95&lt;U$194,0,10-(U$195-'Indicator Data'!AA95)/(U$195-U$194)*10)),1))</f>
        <v>0.4</v>
      </c>
      <c r="V92" s="77" t="str">
        <f>IF('Indicator Data'!AE95="No data","x",ROUND(IF('Indicator Data'!AE95&gt;V$195,10,IF('Indicator Data'!AE95&lt;V$194,0,10-(V$195-'Indicator Data'!AE95)/(V$195-V$194)*10)),1))</f>
        <v>x</v>
      </c>
      <c r="W92" s="78">
        <f t="shared" si="18"/>
        <v>0.3</v>
      </c>
      <c r="X92" s="77">
        <f>IF('Indicator Data'!W95="No data","x",ROUND(IF('Indicator Data'!W95&gt;X$195,10,IF('Indicator Data'!W95&lt;X$194,0,10-(X$195-'Indicator Data'!W95)/(X$195-X$194)*10)),1))</f>
        <v>0.6</v>
      </c>
      <c r="Y92" s="77">
        <f>IF('Indicator Data'!X95="No data","x",ROUND(IF('Indicator Data'!X95&gt;Y$195,10,IF('Indicator Data'!X95&lt;Y$194,0,10-(Y$195-'Indicator Data'!X95)/(Y$195-Y$194)*10)),1))</f>
        <v>0.7</v>
      </c>
      <c r="Z92" s="78">
        <f t="shared" si="28"/>
        <v>0.7</v>
      </c>
      <c r="AA92" s="92">
        <f>('Indicator Data'!AJ95+'Indicator Data'!AI95*0.5+'Indicator Data'!AH95*0.25)/1000</f>
        <v>0</v>
      </c>
      <c r="AB92" s="83">
        <f>AA92*1000/'Indicator Data'!BC95</f>
        <v>0</v>
      </c>
      <c r="AC92" s="78">
        <f t="shared" si="29"/>
        <v>0</v>
      </c>
      <c r="AD92" s="77">
        <f>IF('Indicator Data'!AN95="No data","x",ROUND(IF('Indicator Data'!AN95&lt;$AD$194,10,IF('Indicator Data'!AN95&gt;$AD$195,0,($AD$195-'Indicator Data'!AN95)/($AD$195-$AD$194)*10)),1))</f>
        <v>1.3</v>
      </c>
      <c r="AE92" s="77">
        <f>IF('Indicator Data'!AO95="No data","x",ROUND(IF('Indicator Data'!AO95&gt;$AE$195,10,IF('Indicator Data'!AO95&lt;$AE$194,0,10-($AE$195-'Indicator Data'!AO95)/($AE$195-$AE$194)*10)),1))</f>
        <v>0</v>
      </c>
      <c r="AF92" s="84">
        <f>IF('Indicator Data'!AP95="No data","x",ROUND(IF('Indicator Data'!AP95&gt;$AF$195,10,IF('Indicator Data'!AP95&lt;$AF$194,0,10-($AF$195-'Indicator Data'!AP95)/($AF$195-$AF$194)*10)),1))</f>
        <v>1.8</v>
      </c>
      <c r="AG92" s="84">
        <f>IF('Indicator Data'!AQ95="No data","x",ROUND(IF('Indicator Data'!AQ95&gt;$AG$195,10,IF('Indicator Data'!AQ95&lt;$AG$194,0,10-($AG$195-'Indicator Data'!AQ95)/($AG$195-$AG$194)*10)),1))</f>
        <v>1.9</v>
      </c>
      <c r="AH92" s="77">
        <f t="shared" si="30"/>
        <v>1.8</v>
      </c>
      <c r="AI92" s="78">
        <f t="shared" si="31"/>
        <v>1</v>
      </c>
      <c r="AJ92" s="85">
        <f t="shared" si="32"/>
        <v>0.5</v>
      </c>
      <c r="AK92" s="86">
        <f t="shared" si="19"/>
        <v>0.8</v>
      </c>
      <c r="AL92" s="85">
        <v>6.8</v>
      </c>
      <c r="AM92" s="85">
        <v>1.2</v>
      </c>
      <c r="AN92" s="86">
        <f t="shared" si="33"/>
        <v>4</v>
      </c>
    </row>
    <row r="93" spans="1:40" s="4" customFormat="1" x14ac:dyDescent="0.25">
      <c r="A93" s="131" t="s">
        <v>170</v>
      </c>
      <c r="B93" s="63" t="s">
        <v>169</v>
      </c>
      <c r="C93" s="77">
        <f>ROUND(IF('Indicator Data'!Q96="No data",IF((0.1233*LN('Indicator Data'!BB96)-0.4559)&gt;C$195,0,IF((0.1233*LN('Indicator Data'!BB96)-0.4559)&lt;C$194,10,(C$195-(0.1233*LN('Indicator Data'!BB96)-0.4559))/(C$195-C$194)*10)),IF('Indicator Data'!Q96&gt;C$195,0,IF('Indicator Data'!Q96&lt;C$194,10,(C$195-'Indicator Data'!Q96)/(C$195-C$194)*10))),1)</f>
        <v>4.4000000000000004</v>
      </c>
      <c r="D93" s="77">
        <f>IF('Indicator Data'!R96="No data","x",ROUND((IF(LOG('Indicator Data'!R96*1000)&gt;D$195,10,IF(LOG('Indicator Data'!R96*1000)&lt;D$194,0,10-(D$195-LOG('Indicator Data'!R96*1000))/(D$195-D$194)*10))),1))</f>
        <v>3.3</v>
      </c>
      <c r="E93" s="78">
        <f t="shared" si="20"/>
        <v>3.9</v>
      </c>
      <c r="F93" s="77">
        <f>IF('Indicator Data'!AF96="No data","x",ROUND(IF('Indicator Data'!AF96&gt;F$195,10,IF('Indicator Data'!AF96&lt;F$194,0,10-(F$195-'Indicator Data'!AF96)/(F$195-F$194)*10)),1))</f>
        <v>5.3</v>
      </c>
      <c r="G93" s="77">
        <f>IF('Indicator Data'!AG96="No data","x",ROUND(IF('Indicator Data'!AG96&gt;G$195,10,IF('Indicator Data'!AG96&lt;G$194,0,10-(G$195-'Indicator Data'!AG96)/(G$195-G$194)*10)),1))</f>
        <v>0.4</v>
      </c>
      <c r="H93" s="78">
        <f t="shared" si="21"/>
        <v>2.9</v>
      </c>
      <c r="I93" s="79">
        <f>SUM(IF('Indicator Data'!S96=0,0,'Indicator Data'!S96/1000000),SUM('Indicator Data'!T96:U96))</f>
        <v>296.29672900000003</v>
      </c>
      <c r="J93" s="79">
        <f>I93/'Indicator Data'!BC96*1000000</f>
        <v>47.778235749415465</v>
      </c>
      <c r="K93" s="77">
        <f t="shared" si="22"/>
        <v>1</v>
      </c>
      <c r="L93" s="77">
        <f>IF('Indicator Data'!V96="No data","x",ROUND(IF('Indicator Data'!V96&gt;L$195,10,IF('Indicator Data'!V96&lt;L$194,0,10-(L$195-'Indicator Data'!V96)/(L$195-L$194)*10)),1))</f>
        <v>5.5</v>
      </c>
      <c r="M93" s="78">
        <f t="shared" si="23"/>
        <v>3.3</v>
      </c>
      <c r="N93" s="80">
        <f t="shared" si="24"/>
        <v>3.5</v>
      </c>
      <c r="O93" s="92">
        <f>IF(AND('Indicator Data'!AK96="No data",'Indicator Data'!AL96="No data"),0,SUM('Indicator Data'!AK96:AM96)/1000)</f>
        <v>0.34100000000000003</v>
      </c>
      <c r="P93" s="77">
        <f t="shared" si="25"/>
        <v>0</v>
      </c>
      <c r="Q93" s="81">
        <f>O93*1000/'Indicator Data'!BC96</f>
        <v>5.4986696766911229E-5</v>
      </c>
      <c r="R93" s="77">
        <f t="shared" si="26"/>
        <v>1.6</v>
      </c>
      <c r="S93" s="82">
        <f t="shared" si="27"/>
        <v>0.8</v>
      </c>
      <c r="T93" s="77">
        <f>IF('Indicator Data'!AB96="No data","x",ROUND(IF('Indicator Data'!AB96&gt;T$195,10,IF('Indicator Data'!AB96&lt;T$194,0,10-(T$195-'Indicator Data'!AB96)/(T$195-T$194)*10)),1))</f>
        <v>0.4</v>
      </c>
      <c r="U93" s="77">
        <f>IF('Indicator Data'!AA96="No data","x",ROUND(IF('Indicator Data'!AA96&gt;U$195,10,IF('Indicator Data'!AA96&lt;U$194,0,10-(U$195-'Indicator Data'!AA96)/(U$195-U$194)*10)),1))</f>
        <v>2.6</v>
      </c>
      <c r="V93" s="77">
        <f>IF('Indicator Data'!AE96="No data","x",ROUND(IF('Indicator Data'!AE96&gt;V$195,10,IF('Indicator Data'!AE96&lt;V$194,0,10-(V$195-'Indicator Data'!AE96)/(V$195-V$194)*10)),1))</f>
        <v>0</v>
      </c>
      <c r="W93" s="78">
        <f t="shared" si="18"/>
        <v>1</v>
      </c>
      <c r="X93" s="77">
        <f>IF('Indicator Data'!W96="No data","x",ROUND(IF('Indicator Data'!W96&gt;X$195,10,IF('Indicator Data'!W96&lt;X$194,0,10-(X$195-'Indicator Data'!W96)/(X$195-X$194)*10)),1))</f>
        <v>1.6</v>
      </c>
      <c r="Y93" s="77">
        <f>IF('Indicator Data'!X96="No data","x",ROUND(IF('Indicator Data'!X96&gt;Y$195,10,IF('Indicator Data'!X96&lt;Y$194,0,10-(Y$195-'Indicator Data'!X96)/(Y$195-Y$194)*10)),1))</f>
        <v>0.6</v>
      </c>
      <c r="Z93" s="78">
        <f t="shared" si="28"/>
        <v>1.1000000000000001</v>
      </c>
      <c r="AA93" s="92">
        <f>('Indicator Data'!AJ96+'Indicator Data'!AI96*0.5+'Indicator Data'!AH96*0.25)/1000</f>
        <v>2.5274999999999999</v>
      </c>
      <c r="AB93" s="83">
        <f>AA93*1000/'Indicator Data'!BC96</f>
        <v>4.0756268644682737E-4</v>
      </c>
      <c r="AC93" s="78">
        <f t="shared" si="29"/>
        <v>0</v>
      </c>
      <c r="AD93" s="77">
        <f>IF('Indicator Data'!AN96="No data","x",ROUND(IF('Indicator Data'!AN96&lt;$AD$194,10,IF('Indicator Data'!AN96&gt;$AD$195,0,($AD$195-'Indicator Data'!AN96)/($AD$195-$AD$194)*10)),1))</f>
        <v>4</v>
      </c>
      <c r="AE93" s="77">
        <f>IF('Indicator Data'!AO96="No data","x",ROUND(IF('Indicator Data'!AO96&gt;$AE$195,10,IF('Indicator Data'!AO96&lt;$AE$194,0,10-($AE$195-'Indicator Data'!AO96)/($AE$195-$AE$194)*10)),1))</f>
        <v>0.5</v>
      </c>
      <c r="AF93" s="84" t="str">
        <f>IF('Indicator Data'!AP96="No data","x",ROUND(IF('Indicator Data'!AP96&gt;$AF$195,10,IF('Indicator Data'!AP96&lt;$AF$194,0,10-($AF$195-'Indicator Data'!AP96)/($AF$195-$AF$194)*10)),1))</f>
        <v>x</v>
      </c>
      <c r="AG93" s="84" t="str">
        <f>IF('Indicator Data'!AQ96="No data","x",ROUND(IF('Indicator Data'!AQ96&gt;$AG$195,10,IF('Indicator Data'!AQ96&lt;$AG$194,0,10-($AG$195-'Indicator Data'!AQ96)/($AG$195-$AG$194)*10)),1))</f>
        <v>x</v>
      </c>
      <c r="AH93" s="77" t="str">
        <f t="shared" si="30"/>
        <v>x</v>
      </c>
      <c r="AI93" s="78">
        <f t="shared" si="31"/>
        <v>2.2999999999999998</v>
      </c>
      <c r="AJ93" s="85">
        <f t="shared" si="32"/>
        <v>1.1000000000000001</v>
      </c>
      <c r="AK93" s="86">
        <f t="shared" si="19"/>
        <v>1</v>
      </c>
      <c r="AL93" s="85">
        <v>4</v>
      </c>
      <c r="AM93" s="85">
        <v>5</v>
      </c>
      <c r="AN93" s="86">
        <f t="shared" si="33"/>
        <v>4.5</v>
      </c>
    </row>
    <row r="94" spans="1:40" s="4" customFormat="1" x14ac:dyDescent="0.25">
      <c r="A94" s="131" t="s">
        <v>846</v>
      </c>
      <c r="B94" s="63" t="s">
        <v>171</v>
      </c>
      <c r="C94" s="77">
        <f>ROUND(IF('Indicator Data'!Q97="No data",IF((0.1233*LN('Indicator Data'!BB97)-0.4559)&gt;C$195,0,IF((0.1233*LN('Indicator Data'!BB97)-0.4559)&lt;C$194,10,(C$195-(0.1233*LN('Indicator Data'!BB97)-0.4559))/(C$195-C$194)*10)),IF('Indicator Data'!Q97&gt;C$195,0,IF('Indicator Data'!Q97&lt;C$194,10,(C$195-'Indicator Data'!Q97)/(C$195-C$194)*10))),1)</f>
        <v>5.6</v>
      </c>
      <c r="D94" s="77">
        <f>IF('Indicator Data'!R97="No data","x",ROUND((IF(LOG('Indicator Data'!R97*1000)&gt;D$195,10,IF(LOG('Indicator Data'!R97*1000)&lt;D$194,0,10-(D$195-LOG('Indicator Data'!R97*1000))/(D$195-D$194)*10))),1))</f>
        <v>8.4</v>
      </c>
      <c r="E94" s="78">
        <f t="shared" si="20"/>
        <v>7.2</v>
      </c>
      <c r="F94" s="77">
        <f>IF('Indicator Data'!AF97="No data","x",ROUND(IF('Indicator Data'!AF97&gt;F$195,10,IF('Indicator Data'!AF97&lt;F$194,0,10-(F$195-'Indicator Data'!AF97)/(F$195-F$194)*10)),1))</f>
        <v>6.2</v>
      </c>
      <c r="G94" s="77">
        <f>IF('Indicator Data'!AG97="No data","x",ROUND(IF('Indicator Data'!AG97&gt;G$195,10,IF('Indicator Data'!AG97&lt;G$194,0,10-(G$195-'Indicator Data'!AG97)/(G$195-G$194)*10)),1))</f>
        <v>3.2</v>
      </c>
      <c r="H94" s="78">
        <f t="shared" si="21"/>
        <v>4.7</v>
      </c>
      <c r="I94" s="79">
        <f>SUM(IF('Indicator Data'!S97=0,0,'Indicator Data'!S97/1000000),SUM('Indicator Data'!T97:U97))</f>
        <v>602.23762699999997</v>
      </c>
      <c r="J94" s="79">
        <f>I94/'Indicator Data'!BC97*1000000</f>
        <v>87.813294965413462</v>
      </c>
      <c r="K94" s="77">
        <f t="shared" si="22"/>
        <v>1.8</v>
      </c>
      <c r="L94" s="77">
        <f>IF('Indicator Data'!V97="No data","x",ROUND(IF('Indicator Data'!V97&gt;L$195,10,IF('Indicator Data'!V97&lt;L$194,0,10-(L$195-'Indicator Data'!V97)/(L$195-L$194)*10)),1))</f>
        <v>1.8</v>
      </c>
      <c r="M94" s="78">
        <f t="shared" si="23"/>
        <v>1.8</v>
      </c>
      <c r="N94" s="80">
        <f t="shared" si="24"/>
        <v>5.2</v>
      </c>
      <c r="O94" s="92">
        <f>IF(AND('Indicator Data'!AK97="No data",'Indicator Data'!AL97="No data"),0,SUM('Indicator Data'!AK97:AM97)/1000)</f>
        <v>0</v>
      </c>
      <c r="P94" s="77">
        <f t="shared" si="25"/>
        <v>0</v>
      </c>
      <c r="Q94" s="81">
        <f>O94*1000/'Indicator Data'!BC97</f>
        <v>0</v>
      </c>
      <c r="R94" s="77">
        <f t="shared" si="26"/>
        <v>0</v>
      </c>
      <c r="S94" s="82">
        <f t="shared" si="27"/>
        <v>0</v>
      </c>
      <c r="T94" s="77">
        <f>IF('Indicator Data'!AB97="No data","x",ROUND(IF('Indicator Data'!AB97&gt;T$195,10,IF('Indicator Data'!AB97&lt;T$194,0,10-(T$195-'Indicator Data'!AB97)/(T$195-T$194)*10)),1))</f>
        <v>0.6</v>
      </c>
      <c r="U94" s="77">
        <f>IF('Indicator Data'!AA97="No data","x",ROUND(IF('Indicator Data'!AA97&gt;U$195,10,IF('Indicator Data'!AA97&lt;U$194,0,10-(U$195-'Indicator Data'!AA97)/(U$195-U$194)*10)),1))</f>
        <v>3.2</v>
      </c>
      <c r="V94" s="77">
        <f>IF('Indicator Data'!AE97="No data","x",ROUND(IF('Indicator Data'!AE97&gt;V$195,10,IF('Indicator Data'!AE97&lt;V$194,0,10-(V$195-'Indicator Data'!AE97)/(V$195-V$194)*10)),1))</f>
        <v>0.8</v>
      </c>
      <c r="W94" s="78">
        <f t="shared" si="18"/>
        <v>1.5</v>
      </c>
      <c r="X94" s="77">
        <f>IF('Indicator Data'!W97="No data","x",ROUND(IF('Indicator Data'!W97&gt;X$195,10,IF('Indicator Data'!W97&lt;X$194,0,10-(X$195-'Indicator Data'!W97)/(X$195-X$194)*10)),1))</f>
        <v>4.9000000000000004</v>
      </c>
      <c r="Y94" s="77">
        <f>IF('Indicator Data'!X97="No data","x",ROUND(IF('Indicator Data'!X97&gt;Y$195,10,IF('Indicator Data'!X97&lt;Y$194,0,10-(Y$195-'Indicator Data'!X97)/(Y$195-Y$194)*10)),1))</f>
        <v>5.9</v>
      </c>
      <c r="Z94" s="78">
        <f t="shared" si="28"/>
        <v>5.4</v>
      </c>
      <c r="AA94" s="92">
        <f>('Indicator Data'!AJ97+'Indicator Data'!AI97*0.5+'Indicator Data'!AH97*0.25)/1000</f>
        <v>6.5819999999999999</v>
      </c>
      <c r="AB94" s="83">
        <f>AA94*1000/'Indicator Data'!BC97</f>
        <v>9.597326396584507E-4</v>
      </c>
      <c r="AC94" s="78">
        <f t="shared" si="29"/>
        <v>0.1</v>
      </c>
      <c r="AD94" s="77">
        <f>IF('Indicator Data'!AN97="No data","x",ROUND(IF('Indicator Data'!AN97&lt;$AD$194,10,IF('Indicator Data'!AN97&gt;$AD$195,0,($AD$195-'Indicator Data'!AN97)/($AD$195-$AD$194)*10)),1))</f>
        <v>5.9</v>
      </c>
      <c r="AE94" s="77">
        <f>IF('Indicator Data'!AO97="No data","x",ROUND(IF('Indicator Data'!AO97&gt;$AE$195,10,IF('Indicator Data'!AO97&lt;$AE$194,0,10-($AE$195-'Indicator Data'!AO97)/($AE$195-$AE$194)*10)),1))</f>
        <v>4</v>
      </c>
      <c r="AF94" s="84">
        <f>IF('Indicator Data'!AP97="No data","x",ROUND(IF('Indicator Data'!AP97&gt;$AF$195,10,IF('Indicator Data'!AP97&lt;$AF$194,0,10-($AF$195-'Indicator Data'!AP97)/($AF$195-$AF$194)*10)),1))</f>
        <v>8.5</v>
      </c>
      <c r="AG94" s="84">
        <f>IF('Indicator Data'!AQ97="No data","x",ROUND(IF('Indicator Data'!AQ97&gt;$AG$195,10,IF('Indicator Data'!AQ97&lt;$AG$194,0,10-($AG$195-'Indicator Data'!AQ97)/($AG$195-$AG$194)*10)),1))</f>
        <v>1.8</v>
      </c>
      <c r="AH94" s="77">
        <f t="shared" si="30"/>
        <v>7.2</v>
      </c>
      <c r="AI94" s="78">
        <f t="shared" si="31"/>
        <v>5.7</v>
      </c>
      <c r="AJ94" s="85">
        <f t="shared" si="32"/>
        <v>3.5</v>
      </c>
      <c r="AK94" s="86">
        <f t="shared" si="19"/>
        <v>1.9</v>
      </c>
      <c r="AL94" s="85">
        <v>3.6</v>
      </c>
      <c r="AM94" s="85">
        <v>6.4</v>
      </c>
      <c r="AN94" s="86">
        <f t="shared" si="33"/>
        <v>5</v>
      </c>
    </row>
    <row r="95" spans="1:40" s="4" customFormat="1" x14ac:dyDescent="0.25">
      <c r="A95" s="131" t="s">
        <v>378</v>
      </c>
      <c r="B95" s="63" t="s">
        <v>172</v>
      </c>
      <c r="C95" s="77">
        <f>ROUND(IF('Indicator Data'!Q98="No data",IF((0.1233*LN('Indicator Data'!BB98)-0.4559)&gt;C$195,0,IF((0.1233*LN('Indicator Data'!BB98)-0.4559)&lt;C$194,10,(C$195-(0.1233*LN('Indicator Data'!BB98)-0.4559))/(C$195-C$194)*10)),IF('Indicator Data'!Q98&gt;C$195,0,IF('Indicator Data'!Q98&lt;C$194,10,(C$195-'Indicator Data'!Q98)/(C$195-C$194)*10))),1)</f>
        <v>1.8</v>
      </c>
      <c r="D95" s="77" t="str">
        <f>IF('Indicator Data'!R98="No data","x",ROUND((IF(LOG('Indicator Data'!R98*1000)&gt;D$195,10,IF(LOG('Indicator Data'!R98*1000)&lt;D$194,0,10-(D$195-LOG('Indicator Data'!R98*1000))/(D$195-D$194)*10))),1))</f>
        <v>x</v>
      </c>
      <c r="E95" s="78">
        <f t="shared" si="20"/>
        <v>1.8</v>
      </c>
      <c r="F95" s="77">
        <f>IF('Indicator Data'!AF98="No data","x",ROUND(IF('Indicator Data'!AF98&gt;F$195,10,IF('Indicator Data'!AF98&lt;F$194,0,10-(F$195-'Indicator Data'!AF98)/(F$195-F$194)*10)),1))</f>
        <v>2.5</v>
      </c>
      <c r="G95" s="77">
        <f>IF('Indicator Data'!AG98="No data","x",ROUND(IF('Indicator Data'!AG98&gt;G$195,10,IF('Indicator Data'!AG98&lt;G$194,0,10-(G$195-'Indicator Data'!AG98)/(G$195-G$194)*10)),1))</f>
        <v>2.6</v>
      </c>
      <c r="H95" s="78">
        <f t="shared" si="21"/>
        <v>2.6</v>
      </c>
      <c r="I95" s="79">
        <f>SUM(IF('Indicator Data'!S98=0,0,'Indicator Data'!S98/1000000),SUM('Indicator Data'!T98:U98))</f>
        <v>0</v>
      </c>
      <c r="J95" s="79">
        <f>I95/'Indicator Data'!BC98*1000000</f>
        <v>0</v>
      </c>
      <c r="K95" s="77">
        <f t="shared" si="22"/>
        <v>0</v>
      </c>
      <c r="L95" s="77" t="str">
        <f>IF('Indicator Data'!V98="No data","x",ROUND(IF('Indicator Data'!V98&gt;L$195,10,IF('Indicator Data'!V98&lt;L$194,0,10-(L$195-'Indicator Data'!V98)/(L$195-L$194)*10)),1))</f>
        <v>x</v>
      </c>
      <c r="M95" s="78">
        <f t="shared" si="23"/>
        <v>0</v>
      </c>
      <c r="N95" s="80">
        <f t="shared" si="24"/>
        <v>1.6</v>
      </c>
      <c r="O95" s="92">
        <f>IF(AND('Indicator Data'!AK98="No data",'Indicator Data'!AL98="No data"),0,SUM('Indicator Data'!AK98:AM98)/1000)</f>
        <v>0.66200000000000003</v>
      </c>
      <c r="P95" s="77">
        <f t="shared" si="25"/>
        <v>0</v>
      </c>
      <c r="Q95" s="81">
        <f>O95*1000/'Indicator Data'!BC98</f>
        <v>3.4110700042251922E-4</v>
      </c>
      <c r="R95" s="77">
        <f t="shared" si="26"/>
        <v>2.4</v>
      </c>
      <c r="S95" s="82">
        <f t="shared" si="27"/>
        <v>1.2</v>
      </c>
      <c r="T95" s="77">
        <f>IF('Indicator Data'!AB98="No data","x",ROUND(IF('Indicator Data'!AB98&gt;T$195,10,IF('Indicator Data'!AB98&lt;T$194,0,10-(T$195-'Indicator Data'!AB98)/(T$195-T$194)*10)),1))</f>
        <v>1.4</v>
      </c>
      <c r="U95" s="77">
        <f>IF('Indicator Data'!AA98="No data","x",ROUND(IF('Indicator Data'!AA98&gt;U$195,10,IF('Indicator Data'!AA98&lt;U$194,0,10-(U$195-'Indicator Data'!AA98)/(U$195-U$194)*10)),1))</f>
        <v>0.7</v>
      </c>
      <c r="V95" s="77" t="str">
        <f>IF('Indicator Data'!AE98="No data","x",ROUND(IF('Indicator Data'!AE98&gt;V$195,10,IF('Indicator Data'!AE98&lt;V$194,0,10-(V$195-'Indicator Data'!AE98)/(V$195-V$194)*10)),1))</f>
        <v>x</v>
      </c>
      <c r="W95" s="78">
        <f t="shared" si="18"/>
        <v>1.1000000000000001</v>
      </c>
      <c r="X95" s="77">
        <f>IF('Indicator Data'!W98="No data","x",ROUND(IF('Indicator Data'!W98&gt;X$195,10,IF('Indicator Data'!W98&lt;X$194,0,10-(X$195-'Indicator Data'!W98)/(X$195-X$194)*10)),1))</f>
        <v>0.4</v>
      </c>
      <c r="Y95" s="77" t="str">
        <f>IF('Indicator Data'!X98="No data","x",ROUND(IF('Indicator Data'!X98&gt;Y$195,10,IF('Indicator Data'!X98&lt;Y$194,0,10-(Y$195-'Indicator Data'!X98)/(Y$195-Y$194)*10)),1))</f>
        <v>x</v>
      </c>
      <c r="Z95" s="78">
        <f t="shared" si="28"/>
        <v>0.4</v>
      </c>
      <c r="AA95" s="92">
        <f>('Indicator Data'!AJ98+'Indicator Data'!AI98*0.5+'Indicator Data'!AH98*0.25)/1000</f>
        <v>0</v>
      </c>
      <c r="AB95" s="83">
        <f>AA95*1000/'Indicator Data'!BC98</f>
        <v>0</v>
      </c>
      <c r="AC95" s="78">
        <f t="shared" si="29"/>
        <v>0</v>
      </c>
      <c r="AD95" s="77">
        <f>IF('Indicator Data'!AN98="No data","x",ROUND(IF('Indicator Data'!AN98&lt;$AD$194,10,IF('Indicator Data'!AN98&gt;$AD$195,0,($AD$195-'Indicator Data'!AN98)/($AD$195-$AD$194)*10)),1))</f>
        <v>2.4</v>
      </c>
      <c r="AE95" s="77">
        <f>IF('Indicator Data'!AO98="No data","x",ROUND(IF('Indicator Data'!AO98&gt;$AE$195,10,IF('Indicator Data'!AO98&lt;$AE$194,0,10-($AE$195-'Indicator Data'!AO98)/($AE$195-$AE$194)*10)),1))</f>
        <v>0</v>
      </c>
      <c r="AF95" s="84">
        <f>IF('Indicator Data'!AP98="No data","x",ROUND(IF('Indicator Data'!AP98&gt;$AF$195,10,IF('Indicator Data'!AP98&lt;$AF$194,0,10-($AF$195-'Indicator Data'!AP98)/($AF$195-$AF$194)*10)),1))</f>
        <v>2.1</v>
      </c>
      <c r="AG95" s="84">
        <f>IF('Indicator Data'!AQ98="No data","x",ROUND(IF('Indicator Data'!AQ98&gt;$AG$195,10,IF('Indicator Data'!AQ98&lt;$AG$194,0,10-($AG$195-'Indicator Data'!AQ98)/($AG$195-$AG$194)*10)),1))</f>
        <v>4</v>
      </c>
      <c r="AH95" s="77">
        <f t="shared" si="30"/>
        <v>2.5</v>
      </c>
      <c r="AI95" s="78">
        <f t="shared" si="31"/>
        <v>1.6</v>
      </c>
      <c r="AJ95" s="85">
        <f t="shared" si="32"/>
        <v>0.8</v>
      </c>
      <c r="AK95" s="86">
        <f t="shared" si="19"/>
        <v>1</v>
      </c>
      <c r="AL95" s="85">
        <v>6.7</v>
      </c>
      <c r="AM95" s="85">
        <v>2.9</v>
      </c>
      <c r="AN95" s="86">
        <f t="shared" si="33"/>
        <v>4.8</v>
      </c>
    </row>
    <row r="96" spans="1:40" s="4" customFormat="1" x14ac:dyDescent="0.25">
      <c r="A96" s="131" t="s">
        <v>174</v>
      </c>
      <c r="B96" s="63" t="s">
        <v>173</v>
      </c>
      <c r="C96" s="77">
        <f>ROUND(IF('Indicator Data'!Q99="No data",IF((0.1233*LN('Indicator Data'!BB99)-0.4559)&gt;C$195,0,IF((0.1233*LN('Indicator Data'!BB99)-0.4559)&lt;C$194,10,(C$195-(0.1233*LN('Indicator Data'!BB99)-0.4559))/(C$195-C$194)*10)),IF('Indicator Data'!Q99&gt;C$195,0,IF('Indicator Data'!Q99&lt;C$194,10,(C$195-'Indicator Data'!Q99)/(C$195-C$194)*10))),1)</f>
        <v>2.9</v>
      </c>
      <c r="D96" s="77" t="str">
        <f>IF('Indicator Data'!R99="No data","x",ROUND((IF(LOG('Indicator Data'!R99*1000)&gt;D$195,10,IF(LOG('Indicator Data'!R99*1000)&lt;D$194,0,10-(D$195-LOG('Indicator Data'!R99*1000))/(D$195-D$194)*10))),1))</f>
        <v>x</v>
      </c>
      <c r="E96" s="78">
        <f t="shared" si="20"/>
        <v>2.9</v>
      </c>
      <c r="F96" s="77">
        <f>IF('Indicator Data'!AF99="No data","x",ROUND(IF('Indicator Data'!AF99&gt;F$195,10,IF('Indicator Data'!AF99&lt;F$194,0,10-(F$195-'Indicator Data'!AF99)/(F$195-F$194)*10)),1))</f>
        <v>5.0999999999999996</v>
      </c>
      <c r="G96" s="77" t="str">
        <f>IF('Indicator Data'!AG99="No data","x",ROUND(IF('Indicator Data'!AG99&gt;G$195,10,IF('Indicator Data'!AG99&lt;G$194,0,10-(G$195-'Indicator Data'!AG99)/(G$195-G$194)*10)),1))</f>
        <v>x</v>
      </c>
      <c r="H96" s="78">
        <f t="shared" si="21"/>
        <v>5.0999999999999996</v>
      </c>
      <c r="I96" s="79">
        <f>SUM(IF('Indicator Data'!S99=0,0,'Indicator Data'!S99/1000000),SUM('Indicator Data'!T99:U99))</f>
        <v>4708.0467600000002</v>
      </c>
      <c r="J96" s="79">
        <f>I96/'Indicator Data'!BC99*1000000</f>
        <v>774.04972447358818</v>
      </c>
      <c r="K96" s="77">
        <f t="shared" si="22"/>
        <v>10</v>
      </c>
      <c r="L96" s="77">
        <f>IF('Indicator Data'!V99="No data","x",ROUND(IF('Indicator Data'!V99&gt;L$195,10,IF('Indicator Data'!V99&lt;L$194,0,10-(L$195-'Indicator Data'!V99)/(L$195-L$194)*10)),1))</f>
        <v>1.6</v>
      </c>
      <c r="M96" s="78">
        <f t="shared" si="23"/>
        <v>5.8</v>
      </c>
      <c r="N96" s="80">
        <f t="shared" si="24"/>
        <v>4.2</v>
      </c>
      <c r="O96" s="92">
        <f>IF(AND('Indicator Data'!AK99="No data",'Indicator Data'!AL99="No data"),0,SUM('Indicator Data'!AK99:AM99)/1000)</f>
        <v>1525.7529999999999</v>
      </c>
      <c r="P96" s="77">
        <f t="shared" si="25"/>
        <v>10</v>
      </c>
      <c r="Q96" s="81">
        <f>O96*1000/'Indicator Data'!BC99</f>
        <v>0.25084897187060873</v>
      </c>
      <c r="R96" s="77">
        <f t="shared" si="26"/>
        <v>10</v>
      </c>
      <c r="S96" s="82">
        <f t="shared" si="27"/>
        <v>10</v>
      </c>
      <c r="T96" s="77">
        <f>IF('Indicator Data'!AB99="No data","x",ROUND(IF('Indicator Data'!AB99&gt;T$195,10,IF('Indicator Data'!AB99&lt;T$194,0,10-(T$195-'Indicator Data'!AB99)/(T$195-T$194)*10)),1))</f>
        <v>0.2</v>
      </c>
      <c r="U96" s="77">
        <f>IF('Indicator Data'!AA99="No data","x",ROUND(IF('Indicator Data'!AA99&gt;U$195,10,IF('Indicator Data'!AA99&lt;U$194,0,10-(U$195-'Indicator Data'!AA99)/(U$195-U$194)*10)),1))</f>
        <v>0.2</v>
      </c>
      <c r="V96" s="77" t="str">
        <f>IF('Indicator Data'!AE99="No data","x",ROUND(IF('Indicator Data'!AE99&gt;V$195,10,IF('Indicator Data'!AE99&lt;V$194,0,10-(V$195-'Indicator Data'!AE99)/(V$195-V$194)*10)),1))</f>
        <v>x</v>
      </c>
      <c r="W96" s="78">
        <f t="shared" si="18"/>
        <v>0.2</v>
      </c>
      <c r="X96" s="77">
        <f>IF('Indicator Data'!W99="No data","x",ROUND(IF('Indicator Data'!W99&gt;X$195,10,IF('Indicator Data'!W99&lt;X$194,0,10-(X$195-'Indicator Data'!W99)/(X$195-X$194)*10)),1))</f>
        <v>0.6</v>
      </c>
      <c r="Y96" s="77" t="str">
        <f>IF('Indicator Data'!X99="No data","x",ROUND(IF('Indicator Data'!X99&gt;Y$195,10,IF('Indicator Data'!X99&lt;Y$194,0,10-(Y$195-'Indicator Data'!X99)/(Y$195-Y$194)*10)),1))</f>
        <v>x</v>
      </c>
      <c r="Z96" s="78">
        <f t="shared" si="28"/>
        <v>0.6</v>
      </c>
      <c r="AA96" s="92">
        <f>('Indicator Data'!AJ99+'Indicator Data'!AI99*0.5+'Indicator Data'!AH99*0.25)/1000</f>
        <v>0</v>
      </c>
      <c r="AB96" s="83">
        <f>AA96*1000/'Indicator Data'!BC99</f>
        <v>0</v>
      </c>
      <c r="AC96" s="78">
        <f t="shared" si="29"/>
        <v>0</v>
      </c>
      <c r="AD96" s="77">
        <f>IF('Indicator Data'!AN99="No data","x",ROUND(IF('Indicator Data'!AN99&lt;$AD$194,10,IF('Indicator Data'!AN99&gt;$AD$195,0,($AD$195-'Indicator Data'!AN99)/($AD$195-$AD$194)*10)),1))</f>
        <v>3.3</v>
      </c>
      <c r="AE96" s="77">
        <f>IF('Indicator Data'!AO99="No data","x",ROUND(IF('Indicator Data'!AO99&gt;$AE$195,10,IF('Indicator Data'!AO99&lt;$AE$194,0,10-($AE$195-'Indicator Data'!AO99)/($AE$195-$AE$194)*10)),1))</f>
        <v>0.1</v>
      </c>
      <c r="AF96" s="84" t="str">
        <f>IF('Indicator Data'!AP99="No data","x",ROUND(IF('Indicator Data'!AP99&gt;$AF$195,10,IF('Indicator Data'!AP99&lt;$AF$194,0,10-($AF$195-'Indicator Data'!AP99)/($AF$195-$AF$194)*10)),1))</f>
        <v>x</v>
      </c>
      <c r="AG96" s="84" t="str">
        <f>IF('Indicator Data'!AQ99="No data","x",ROUND(IF('Indicator Data'!AQ99&gt;$AG$195,10,IF('Indicator Data'!AQ99&lt;$AG$194,0,10-($AG$195-'Indicator Data'!AQ99)/($AG$195-$AG$194)*10)),1))</f>
        <v>x</v>
      </c>
      <c r="AH96" s="77" t="str">
        <f t="shared" si="30"/>
        <v>x</v>
      </c>
      <c r="AI96" s="78">
        <f t="shared" si="31"/>
        <v>1.7</v>
      </c>
      <c r="AJ96" s="85">
        <f t="shared" si="32"/>
        <v>0.6</v>
      </c>
      <c r="AK96" s="86">
        <f t="shared" si="19"/>
        <v>7.7</v>
      </c>
      <c r="AL96" s="85">
        <v>6.2</v>
      </c>
      <c r="AM96" s="85">
        <v>2.9</v>
      </c>
      <c r="AN96" s="86">
        <f t="shared" si="33"/>
        <v>4.5999999999999996</v>
      </c>
    </row>
    <row r="97" spans="1:40" s="4" customFormat="1" x14ac:dyDescent="0.25">
      <c r="A97" s="131" t="s">
        <v>176</v>
      </c>
      <c r="B97" s="63" t="s">
        <v>175</v>
      </c>
      <c r="C97" s="77">
        <f>ROUND(IF('Indicator Data'!Q100="No data",IF((0.1233*LN('Indicator Data'!BB100)-0.4559)&gt;C$195,0,IF((0.1233*LN('Indicator Data'!BB100)-0.4559)&lt;C$194,10,(C$195-(0.1233*LN('Indicator Data'!BB100)-0.4559))/(C$195-C$194)*10)),IF('Indicator Data'!Q100&gt;C$195,0,IF('Indicator Data'!Q100&lt;C$194,10,(C$195-'Indicator Data'!Q100)/(C$195-C$194)*10))),1)</f>
        <v>7</v>
      </c>
      <c r="D97" s="77">
        <f>IF('Indicator Data'!R100="No data","x",ROUND((IF(LOG('Indicator Data'!R100*1000)&gt;D$195,10,IF(LOG('Indicator Data'!R100*1000)&lt;D$194,0,10-(D$195-LOG('Indicator Data'!R100*1000))/(D$195-D$194)*10))),1))</f>
        <v>8.6999999999999993</v>
      </c>
      <c r="E97" s="78">
        <f t="shared" si="20"/>
        <v>8</v>
      </c>
      <c r="F97" s="77">
        <f>IF('Indicator Data'!AF100="No data","x",ROUND(IF('Indicator Data'!AF100&gt;F$195,10,IF('Indicator Data'!AF100&lt;F$194,0,10-(F$195-'Indicator Data'!AF100)/(F$195-F$194)*10)),1))</f>
        <v>7.3</v>
      </c>
      <c r="G97" s="77">
        <f>IF('Indicator Data'!AG100="No data","x",ROUND(IF('Indicator Data'!AG100&gt;G$195,10,IF('Indicator Data'!AG100&lt;G$194,0,10-(G$195-'Indicator Data'!AG100)/(G$195-G$194)*10)),1))</f>
        <v>7.3</v>
      </c>
      <c r="H97" s="78">
        <f t="shared" si="21"/>
        <v>7.3</v>
      </c>
      <c r="I97" s="79">
        <f>SUM(IF('Indicator Data'!S100=0,0,'Indicator Data'!S100/1000000),SUM('Indicator Data'!T100:U100))</f>
        <v>133.758443</v>
      </c>
      <c r="J97" s="79">
        <f>I97/'Indicator Data'!BC100*1000000</f>
        <v>59.891688185268784</v>
      </c>
      <c r="K97" s="77">
        <f t="shared" si="22"/>
        <v>1.2</v>
      </c>
      <c r="L97" s="77">
        <f>IF('Indicator Data'!V100="No data","x",ROUND(IF('Indicator Data'!V100&gt;L$195,10,IF('Indicator Data'!V100&lt;L$194,0,10-(L$195-'Indicator Data'!V100)/(L$195-L$194)*10)),1))</f>
        <v>2.9</v>
      </c>
      <c r="M97" s="78">
        <f t="shared" si="23"/>
        <v>2.1</v>
      </c>
      <c r="N97" s="80">
        <f t="shared" si="24"/>
        <v>6.4</v>
      </c>
      <c r="O97" s="92">
        <f>IF(AND('Indicator Data'!AK100="No data",'Indicator Data'!AL100="No data"),0,SUM('Indicator Data'!AK100:AM100)/1000)</f>
        <v>5.6000000000000001E-2</v>
      </c>
      <c r="P97" s="77">
        <f t="shared" si="25"/>
        <v>0</v>
      </c>
      <c r="Q97" s="81">
        <f>O97*1000/'Indicator Data'!BC100</f>
        <v>2.5074563243645501E-5</v>
      </c>
      <c r="R97" s="77">
        <f t="shared" si="26"/>
        <v>0</v>
      </c>
      <c r="S97" s="82">
        <f t="shared" si="27"/>
        <v>0</v>
      </c>
      <c r="T97" s="77">
        <f>IF('Indicator Data'!AB100="No data","x",ROUND(IF('Indicator Data'!AB100&gt;T$195,10,IF('Indicator Data'!AB100&lt;T$194,0,10-(T$195-'Indicator Data'!AB100)/(T$195-T$194)*10)),1))</f>
        <v>10</v>
      </c>
      <c r="U97" s="77">
        <f>IF('Indicator Data'!AA100="No data","x",ROUND(IF('Indicator Data'!AA100&gt;U$195,10,IF('Indicator Data'!AA100&lt;U$194,0,10-(U$195-'Indicator Data'!AA100)/(U$195-U$194)*10)),1))</f>
        <v>10</v>
      </c>
      <c r="V97" s="77" t="str">
        <f>IF('Indicator Data'!AE100="No data","x",ROUND(IF('Indicator Data'!AE100&gt;V$195,10,IF('Indicator Data'!AE100&lt;V$194,0,10-(V$195-'Indicator Data'!AE100)/(V$195-V$194)*10)),1))</f>
        <v>x</v>
      </c>
      <c r="W97" s="78">
        <f t="shared" si="18"/>
        <v>10</v>
      </c>
      <c r="X97" s="77">
        <f>IF('Indicator Data'!W100="No data","x",ROUND(IF('Indicator Data'!W100&gt;X$195,10,IF('Indicator Data'!W100&lt;X$194,0,10-(X$195-'Indicator Data'!W100)/(X$195-X$194)*10)),1))</f>
        <v>7.2</v>
      </c>
      <c r="Y97" s="77">
        <f>IF('Indicator Data'!X100="No data","x",ROUND(IF('Indicator Data'!X100&gt;Y$195,10,IF('Indicator Data'!X100&lt;Y$194,0,10-(Y$195-'Indicator Data'!X100)/(Y$195-Y$194)*10)),1))</f>
        <v>2.2999999999999998</v>
      </c>
      <c r="Z97" s="78">
        <f t="shared" si="28"/>
        <v>4.8</v>
      </c>
      <c r="AA97" s="92">
        <f>('Indicator Data'!AJ100+'Indicator Data'!AI100*0.5+'Indicator Data'!AH100*0.25)/1000</f>
        <v>244.75</v>
      </c>
      <c r="AB97" s="83">
        <f>AA97*1000/'Indicator Data'!BC100</f>
        <v>0.10958927417646851</v>
      </c>
      <c r="AC97" s="78">
        <f t="shared" si="29"/>
        <v>10</v>
      </c>
      <c r="AD97" s="77">
        <f>IF('Indicator Data'!AN100="No data","x",ROUND(IF('Indicator Data'!AN100&lt;$AD$194,10,IF('Indicator Data'!AN100&gt;$AD$195,0,($AD$195-'Indicator Data'!AN100)/($AD$195-$AD$194)*10)),1))</f>
        <v>5.2</v>
      </c>
      <c r="AE97" s="77">
        <f>IF('Indicator Data'!AO100="No data","x",ROUND(IF('Indicator Data'!AO100&gt;$AE$195,10,IF('Indicator Data'!AO100&lt;$AE$194,0,10-($AE$195-'Indicator Data'!AO100)/($AE$195-$AE$194)*10)),1))</f>
        <v>3.2</v>
      </c>
      <c r="AF97" s="84">
        <f>IF('Indicator Data'!AP100="No data","x",ROUND(IF('Indicator Data'!AP100&gt;$AF$195,10,IF('Indicator Data'!AP100&lt;$AF$194,0,10-($AF$195-'Indicator Data'!AP100)/($AF$195-$AF$194)*10)),1))</f>
        <v>3.8</v>
      </c>
      <c r="AG97" s="84">
        <f>IF('Indicator Data'!AQ100="No data","x",ROUND(IF('Indicator Data'!AQ100&gt;$AG$195,10,IF('Indicator Data'!AQ100&lt;$AG$194,0,10-($AG$195-'Indicator Data'!AQ100)/($AG$195-$AG$194)*10)),1))</f>
        <v>3.2</v>
      </c>
      <c r="AH97" s="77">
        <f t="shared" si="30"/>
        <v>3.7</v>
      </c>
      <c r="AI97" s="78">
        <f t="shared" si="31"/>
        <v>4</v>
      </c>
      <c r="AJ97" s="85">
        <f t="shared" si="32"/>
        <v>8.4</v>
      </c>
      <c r="AK97" s="86">
        <f t="shared" si="19"/>
        <v>5.6</v>
      </c>
      <c r="AL97" s="85">
        <v>5</v>
      </c>
      <c r="AM97" s="85">
        <v>6.5</v>
      </c>
      <c r="AN97" s="86">
        <f t="shared" si="33"/>
        <v>5.8</v>
      </c>
    </row>
    <row r="98" spans="1:40" s="4" customFormat="1" x14ac:dyDescent="0.25">
      <c r="A98" s="131" t="s">
        <v>178</v>
      </c>
      <c r="B98" s="63" t="s">
        <v>177</v>
      </c>
      <c r="C98" s="77">
        <f>ROUND(IF('Indicator Data'!Q101="No data",IF((0.1233*LN('Indicator Data'!BB101)-0.4559)&gt;C$195,0,IF((0.1233*LN('Indicator Data'!BB101)-0.4559)&lt;C$194,10,(C$195-(0.1233*LN('Indicator Data'!BB101)-0.4559))/(C$195-C$194)*10)),IF('Indicator Data'!Q101&gt;C$195,0,IF('Indicator Data'!Q101&lt;C$194,10,(C$195-'Indicator Data'!Q101)/(C$195-C$194)*10))),1)</f>
        <v>8</v>
      </c>
      <c r="D98" s="77">
        <f>IF('Indicator Data'!R101="No data","x",ROUND((IF(LOG('Indicator Data'!R101*1000)&gt;D$195,10,IF(LOG('Indicator Data'!R101*1000)&lt;D$194,0,10-(D$195-LOG('Indicator Data'!R101*1000))/(D$195-D$194)*10))),1))</f>
        <v>9.5</v>
      </c>
      <c r="E98" s="78">
        <f t="shared" si="20"/>
        <v>8.9</v>
      </c>
      <c r="F98" s="77">
        <f>IF('Indicator Data'!AF101="No data","x",ROUND(IF('Indicator Data'!AF101&gt;F$195,10,IF('Indicator Data'!AF101&lt;F$194,0,10-(F$195-'Indicator Data'!AF101)/(F$195-F$194)*10)),1))</f>
        <v>8.6</v>
      </c>
      <c r="G98" s="77">
        <f>IF('Indicator Data'!AG101="No data","x",ROUND(IF('Indicator Data'!AG101&gt;G$195,10,IF('Indicator Data'!AG101&lt;G$194,0,10-(G$195-'Indicator Data'!AG101)/(G$195-G$194)*10)),1))</f>
        <v>2.9</v>
      </c>
      <c r="H98" s="78">
        <f t="shared" si="21"/>
        <v>5.8</v>
      </c>
      <c r="I98" s="79">
        <f>SUM(IF('Indicator Data'!S101=0,0,'Indicator Data'!S101/1000000),SUM('Indicator Data'!T101:U101))</f>
        <v>1203.8377599999999</v>
      </c>
      <c r="J98" s="79">
        <f>I98/'Indicator Data'!BC101*1000000</f>
        <v>254.40863787234997</v>
      </c>
      <c r="K98" s="77">
        <f t="shared" si="22"/>
        <v>5.0999999999999996</v>
      </c>
      <c r="L98" s="77">
        <f>IF('Indicator Data'!V101="No data","x",ROUND(IF('Indicator Data'!V101&gt;L$195,10,IF('Indicator Data'!V101&lt;L$194,0,10-(L$195-'Indicator Data'!V101)/(L$195-L$194)*10)),1))</f>
        <v>10</v>
      </c>
      <c r="M98" s="78">
        <f t="shared" si="23"/>
        <v>7.6</v>
      </c>
      <c r="N98" s="80">
        <f t="shared" si="24"/>
        <v>7.8</v>
      </c>
      <c r="O98" s="92">
        <f>IF(AND('Indicator Data'!AK101="No data",'Indicator Data'!AL101="No data"),0,SUM('Indicator Data'!AK101:AM101)/1000)</f>
        <v>9.5239999999999991</v>
      </c>
      <c r="P98" s="77">
        <f t="shared" si="25"/>
        <v>3.3</v>
      </c>
      <c r="Q98" s="81">
        <f>O98*1000/'Indicator Data'!BC101</f>
        <v>2.0127196102373971E-3</v>
      </c>
      <c r="R98" s="77">
        <f t="shared" si="26"/>
        <v>3.8</v>
      </c>
      <c r="S98" s="82">
        <f t="shared" si="27"/>
        <v>3.6</v>
      </c>
      <c r="T98" s="77">
        <f>IF('Indicator Data'!AB101="No data","x",ROUND(IF('Indicator Data'!AB101&gt;T$195,10,IF('Indicator Data'!AB101&lt;T$194,0,10-(T$195-'Indicator Data'!AB101)/(T$195-T$194)*10)),1))</f>
        <v>3.2</v>
      </c>
      <c r="U98" s="77">
        <f>IF('Indicator Data'!AA101="No data","x",ROUND(IF('Indicator Data'!AA101&gt;U$195,10,IF('Indicator Data'!AA101&lt;U$194,0,10-(U$195-'Indicator Data'!AA101)/(U$195-U$194)*10)),1))</f>
        <v>5.6</v>
      </c>
      <c r="V98" s="77">
        <f>IF('Indicator Data'!AE101="No data","x",ROUND(IF('Indicator Data'!AE101&gt;V$195,10,IF('Indicator Data'!AE101&lt;V$194,0,10-(V$195-'Indicator Data'!AE101)/(V$195-V$194)*10)),1))</f>
        <v>5.8</v>
      </c>
      <c r="W98" s="78">
        <f t="shared" si="18"/>
        <v>4.9000000000000004</v>
      </c>
      <c r="X98" s="77">
        <f>IF('Indicator Data'!W101="No data","x",ROUND(IF('Indicator Data'!W101&gt;X$195,10,IF('Indicator Data'!W101&lt;X$194,0,10-(X$195-'Indicator Data'!W101)/(X$195-X$194)*10)),1))</f>
        <v>5.2</v>
      </c>
      <c r="Y98" s="77">
        <f>IF('Indicator Data'!X101="No data","x",ROUND(IF('Indicator Data'!X101&gt;Y$195,10,IF('Indicator Data'!X101&lt;Y$194,0,10-(Y$195-'Indicator Data'!X101)/(Y$195-Y$194)*10)),1))</f>
        <v>3.4</v>
      </c>
      <c r="Z98" s="78">
        <f t="shared" si="28"/>
        <v>4.3</v>
      </c>
      <c r="AA98" s="92">
        <f>('Indicator Data'!AJ101+'Indicator Data'!AI101*0.5+'Indicator Data'!AH101*0.25)/1000</f>
        <v>3.8577499999999998</v>
      </c>
      <c r="AB98" s="83">
        <f>AA98*1000/'Indicator Data'!BC101</f>
        <v>8.1526344775234333E-4</v>
      </c>
      <c r="AC98" s="78">
        <f t="shared" si="29"/>
        <v>0.1</v>
      </c>
      <c r="AD98" s="77">
        <f>IF('Indicator Data'!AN101="No data","x",ROUND(IF('Indicator Data'!AN101&lt;$AD$194,10,IF('Indicator Data'!AN101&gt;$AD$195,0,($AD$195-'Indicator Data'!AN101)/($AD$195-$AD$194)*10)),1))</f>
        <v>7.2</v>
      </c>
      <c r="AE98" s="77">
        <f>IF('Indicator Data'!AO101="No data","x",ROUND(IF('Indicator Data'!AO101&gt;$AE$195,10,IF('Indicator Data'!AO101&lt;$AE$194,0,10-($AE$195-'Indicator Data'!AO101)/($AE$195-$AE$194)*10)),1))</f>
        <v>10</v>
      </c>
      <c r="AF98" s="84" t="str">
        <f>IF('Indicator Data'!AP101="No data","x",ROUND(IF('Indicator Data'!AP101&gt;$AF$195,10,IF('Indicator Data'!AP101&lt;$AF$194,0,10-($AF$195-'Indicator Data'!AP101)/($AF$195-$AF$194)*10)),1))</f>
        <v>x</v>
      </c>
      <c r="AG98" s="84" t="str">
        <f>IF('Indicator Data'!AQ101="No data","x",ROUND(IF('Indicator Data'!AQ101&gt;$AG$195,10,IF('Indicator Data'!AQ101&lt;$AG$194,0,10-($AG$195-'Indicator Data'!AQ101)/($AG$195-$AG$194)*10)),1))</f>
        <v>x</v>
      </c>
      <c r="AH98" s="77" t="str">
        <f t="shared" si="30"/>
        <v>x</v>
      </c>
      <c r="AI98" s="78">
        <f t="shared" si="31"/>
        <v>8.6</v>
      </c>
      <c r="AJ98" s="85">
        <f t="shared" si="32"/>
        <v>5.3</v>
      </c>
      <c r="AK98" s="86">
        <f t="shared" si="19"/>
        <v>4.5</v>
      </c>
      <c r="AL98" s="85">
        <v>6.2</v>
      </c>
      <c r="AM98" s="85">
        <v>7.4</v>
      </c>
      <c r="AN98" s="86">
        <f t="shared" si="33"/>
        <v>6.8</v>
      </c>
    </row>
    <row r="99" spans="1:40" s="4" customFormat="1" x14ac:dyDescent="0.25">
      <c r="A99" s="131" t="s">
        <v>180</v>
      </c>
      <c r="B99" s="63" t="s">
        <v>179</v>
      </c>
      <c r="C99" s="77">
        <f>ROUND(IF('Indicator Data'!Q102="No data",IF((0.1233*LN('Indicator Data'!BB102)-0.4559)&gt;C$195,0,IF((0.1233*LN('Indicator Data'!BB102)-0.4559)&lt;C$194,10,(C$195-(0.1233*LN('Indicator Data'!BB102)-0.4559))/(C$195-C$194)*10)),IF('Indicator Data'!Q102&gt;C$195,0,IF('Indicator Data'!Q102&lt;C$194,10,(C$195-'Indicator Data'!Q102)/(C$195-C$194)*10))),1)</f>
        <v>3.6</v>
      </c>
      <c r="D99" s="77">
        <f>IF('Indicator Data'!R102="No data","x",ROUND((IF(LOG('Indicator Data'!R102*1000)&gt;D$195,10,IF(LOG('Indicator Data'!R102*1000)&lt;D$194,0,10-(D$195-LOG('Indicator Data'!R102*1000))/(D$195-D$194)*10))),1))</f>
        <v>2.6</v>
      </c>
      <c r="E99" s="78">
        <f t="shared" si="20"/>
        <v>3.1</v>
      </c>
      <c r="F99" s="77">
        <f>IF('Indicator Data'!AF102="No data","x",ROUND(IF('Indicator Data'!AF102&gt;F$195,10,IF('Indicator Data'!AF102&lt;F$194,0,10-(F$195-'Indicator Data'!AF102)/(F$195-F$194)*10)),1))</f>
        <v>2.2000000000000002</v>
      </c>
      <c r="G99" s="77" t="str">
        <f>IF('Indicator Data'!AG102="No data","x",ROUND(IF('Indicator Data'!AG102&gt;G$195,10,IF('Indicator Data'!AG102&lt;G$194,0,10-(G$195-'Indicator Data'!AG102)/(G$195-G$194)*10)),1))</f>
        <v>x</v>
      </c>
      <c r="H99" s="78">
        <f t="shared" si="21"/>
        <v>2.2000000000000002</v>
      </c>
      <c r="I99" s="79">
        <f>SUM(IF('Indicator Data'!S102=0,0,'Indicator Data'!S102/1000000),SUM('Indicator Data'!T102:U102))</f>
        <v>522.18554799999993</v>
      </c>
      <c r="J99" s="79">
        <f>I99/'Indicator Data'!BC102*1000000</f>
        <v>81.916392767815339</v>
      </c>
      <c r="K99" s="77">
        <f t="shared" si="22"/>
        <v>1.6</v>
      </c>
      <c r="L99" s="77" t="str">
        <f>IF('Indicator Data'!V102="No data","x",ROUND(IF('Indicator Data'!V102&gt;L$195,10,IF('Indicator Data'!V102&lt;L$194,0,10-(L$195-'Indicator Data'!V102)/(L$195-L$194)*10)),1))</f>
        <v>x</v>
      </c>
      <c r="M99" s="78">
        <f t="shared" si="23"/>
        <v>1.6</v>
      </c>
      <c r="N99" s="80">
        <f t="shared" si="24"/>
        <v>2.5</v>
      </c>
      <c r="O99" s="92">
        <f>IF(AND('Indicator Data'!AK102="No data",'Indicator Data'!AL102="No data"),0,SUM('Indicator Data'!AK102:AM102)/1000)</f>
        <v>202.905</v>
      </c>
      <c r="P99" s="77">
        <f t="shared" si="25"/>
        <v>7.7</v>
      </c>
      <c r="Q99" s="81">
        <f>O99*1000/'Indicator Data'!BC102</f>
        <v>3.183015259272088E-2</v>
      </c>
      <c r="R99" s="77">
        <f t="shared" si="26"/>
        <v>7.5</v>
      </c>
      <c r="S99" s="82">
        <f t="shared" si="27"/>
        <v>7.6</v>
      </c>
      <c r="T99" s="77" t="str">
        <f>IF('Indicator Data'!AB102="No data","x",ROUND(IF('Indicator Data'!AB102&gt;T$195,10,IF('Indicator Data'!AB102&lt;T$194,0,10-(T$195-'Indicator Data'!AB102)/(T$195-T$194)*10)),1))</f>
        <v>x</v>
      </c>
      <c r="U99" s="77">
        <f>IF('Indicator Data'!AA102="No data","x",ROUND(IF('Indicator Data'!AA102&gt;U$195,10,IF('Indicator Data'!AA102&lt;U$194,0,10-(U$195-'Indicator Data'!AA102)/(U$195-U$194)*10)),1))</f>
        <v>0.7</v>
      </c>
      <c r="V99" s="77" t="str">
        <f>IF('Indicator Data'!AE102="No data","x",ROUND(IF('Indicator Data'!AE102&gt;V$195,10,IF('Indicator Data'!AE102&lt;V$194,0,10-(V$195-'Indicator Data'!AE102)/(V$195-V$194)*10)),1))</f>
        <v>x</v>
      </c>
      <c r="W99" s="78">
        <f t="shared" ref="W99:W130" si="34">IF(AND(T99="x",U99="x",V99="x"),"x",ROUND(AVERAGE(T99,U99,V99),1))</f>
        <v>0.7</v>
      </c>
      <c r="X99" s="77">
        <f>IF('Indicator Data'!W102="No data","x",ROUND(IF('Indicator Data'!W102&gt;X$195,10,IF('Indicator Data'!W102&lt;X$194,0,10-(X$195-'Indicator Data'!W102)/(X$195-X$194)*10)),1))</f>
        <v>1</v>
      </c>
      <c r="Y99" s="77">
        <f>IF('Indicator Data'!X102="No data","x",ROUND(IF('Indicator Data'!X102&gt;Y$195,10,IF('Indicator Data'!X102&lt;Y$194,0,10-(Y$195-'Indicator Data'!X102)/(Y$195-Y$194)*10)),1))</f>
        <v>1.2</v>
      </c>
      <c r="Z99" s="78">
        <f t="shared" si="28"/>
        <v>1.1000000000000001</v>
      </c>
      <c r="AA99" s="92">
        <f>('Indicator Data'!AJ102+'Indicator Data'!AI102*0.5+'Indicator Data'!AH102*0.25)/1000</f>
        <v>0</v>
      </c>
      <c r="AB99" s="83">
        <f>AA99*1000/'Indicator Data'!BC102</f>
        <v>0</v>
      </c>
      <c r="AC99" s="78">
        <f t="shared" si="29"/>
        <v>0</v>
      </c>
      <c r="AD99" s="77">
        <f>IF('Indicator Data'!AN102="No data","x",ROUND(IF('Indicator Data'!AN102&lt;$AD$194,10,IF('Indicator Data'!AN102&gt;$AD$195,0,($AD$195-'Indicator Data'!AN102)/($AD$195-$AD$194)*10)),1))</f>
        <v>2.2999999999999998</v>
      </c>
      <c r="AE99" s="77">
        <f>IF('Indicator Data'!AO102="No data","x",ROUND(IF('Indicator Data'!AO102&gt;$AE$195,10,IF('Indicator Data'!AO102&lt;$AE$194,0,10-($AE$195-'Indicator Data'!AO102)/($AE$195-$AE$194)*10)),1))</f>
        <v>0.1</v>
      </c>
      <c r="AF99" s="84" t="str">
        <f>IF('Indicator Data'!AP102="No data","x",ROUND(IF('Indicator Data'!AP102&gt;$AF$195,10,IF('Indicator Data'!AP102&lt;$AF$194,0,10-($AF$195-'Indicator Data'!AP102)/($AF$195-$AF$194)*10)),1))</f>
        <v>x</v>
      </c>
      <c r="AG99" s="84" t="str">
        <f>IF('Indicator Data'!AQ102="No data","x",ROUND(IF('Indicator Data'!AQ102&gt;$AG$195,10,IF('Indicator Data'!AQ102&lt;$AG$194,0,10-($AG$195-'Indicator Data'!AQ102)/($AG$195-$AG$194)*10)),1))</f>
        <v>x</v>
      </c>
      <c r="AH99" s="77" t="str">
        <f t="shared" si="30"/>
        <v>x</v>
      </c>
      <c r="AI99" s="78">
        <f t="shared" si="31"/>
        <v>1.2</v>
      </c>
      <c r="AJ99" s="85">
        <f t="shared" si="32"/>
        <v>0.8</v>
      </c>
      <c r="AK99" s="86">
        <f t="shared" ref="AK99:AK130" si="35">ROUND((10-GEOMEAN(((10-S99)/10*9+1),((10-AJ99)/10*9+1)))/9*10,1)</f>
        <v>5.0999999999999996</v>
      </c>
      <c r="AL99" s="85">
        <v>5.4</v>
      </c>
      <c r="AM99" s="85">
        <v>4.5999999999999996</v>
      </c>
      <c r="AN99" s="86">
        <f t="shared" si="33"/>
        <v>5</v>
      </c>
    </row>
    <row r="100" spans="1:40" s="4" customFormat="1" x14ac:dyDescent="0.25">
      <c r="A100" s="131" t="s">
        <v>182</v>
      </c>
      <c r="B100" s="63" t="s">
        <v>181</v>
      </c>
      <c r="C100" s="77">
        <f>ROUND(IF('Indicator Data'!Q103="No data",IF((0.1233*LN('Indicator Data'!BB103)-0.4559)&gt;C$195,0,IF((0.1233*LN('Indicator Data'!BB103)-0.4559)&lt;C$194,10,(C$195-(0.1233*LN('Indicator Data'!BB103)-0.4559))/(C$195-C$194)*10)),IF('Indicator Data'!Q103&gt;C$195,0,IF('Indicator Data'!Q103&lt;C$194,10,(C$195-'Indicator Data'!Q103)/(C$195-C$194)*10))),1)</f>
        <v>0.6</v>
      </c>
      <c r="D100" s="77" t="str">
        <f>IF('Indicator Data'!R103="No data","x",ROUND((IF(LOG('Indicator Data'!R103*1000)&gt;D$195,10,IF(LOG('Indicator Data'!R103*1000)&lt;D$194,0,10-(D$195-LOG('Indicator Data'!R103*1000))/(D$195-D$194)*10))),1))</f>
        <v>x</v>
      </c>
      <c r="E100" s="78">
        <f t="shared" si="20"/>
        <v>0.6</v>
      </c>
      <c r="F100" s="77" t="str">
        <f>IF('Indicator Data'!AF103="No data","x",ROUND(IF('Indicator Data'!AF103&gt;F$195,10,IF('Indicator Data'!AF103&lt;F$194,0,10-(F$195-'Indicator Data'!AF103)/(F$195-F$194)*10)),1))</f>
        <v>x</v>
      </c>
      <c r="G100" s="77" t="str">
        <f>IF('Indicator Data'!AG103="No data","x",ROUND(IF('Indicator Data'!AG103&gt;G$195,10,IF('Indicator Data'!AG103&lt;G$194,0,10-(G$195-'Indicator Data'!AG103)/(G$195-G$194)*10)),1))</f>
        <v>x</v>
      </c>
      <c r="H100" s="78" t="str">
        <f t="shared" si="21"/>
        <v>x</v>
      </c>
      <c r="I100" s="79">
        <f>SUM(IF('Indicator Data'!S103=0,0,'Indicator Data'!S103/1000000),SUM('Indicator Data'!T103:U103))</f>
        <v>0</v>
      </c>
      <c r="J100" s="79">
        <f>I100/'Indicator Data'!BC103*1000000</f>
        <v>0</v>
      </c>
      <c r="K100" s="77">
        <f t="shared" si="22"/>
        <v>0</v>
      </c>
      <c r="L100" s="77" t="str">
        <f>IF('Indicator Data'!V103="No data","x",ROUND(IF('Indicator Data'!V103&gt;L$195,10,IF('Indicator Data'!V103&lt;L$194,0,10-(L$195-'Indicator Data'!V103)/(L$195-L$194)*10)),1))</f>
        <v>x</v>
      </c>
      <c r="M100" s="78">
        <f t="shared" si="23"/>
        <v>0</v>
      </c>
      <c r="N100" s="80">
        <f t="shared" si="24"/>
        <v>0.4</v>
      </c>
      <c r="O100" s="92">
        <f>IF(AND('Indicator Data'!AK103="No data",'Indicator Data'!AL103="No data"),0,SUM('Indicator Data'!AK103:AM103)/1000)</f>
        <v>0.16500000000000001</v>
      </c>
      <c r="P100" s="77">
        <f t="shared" si="25"/>
        <v>0</v>
      </c>
      <c r="Q100" s="81">
        <f>O100*1000/'Indicator Data'!BC103</f>
        <v>4.3510363377458998E-3</v>
      </c>
      <c r="R100" s="77">
        <f t="shared" si="26"/>
        <v>4.5999999999999996</v>
      </c>
      <c r="S100" s="82">
        <f t="shared" si="27"/>
        <v>2.2999999999999998</v>
      </c>
      <c r="T100" s="77" t="str">
        <f>IF('Indicator Data'!AB103="No data","x",ROUND(IF('Indicator Data'!AB103&gt;T$195,10,IF('Indicator Data'!AB103&lt;T$194,0,10-(T$195-'Indicator Data'!AB103)/(T$195-T$194)*10)),1))</f>
        <v>x</v>
      </c>
      <c r="U100" s="77" t="str">
        <f>IF('Indicator Data'!AA103="No data","x",ROUND(IF('Indicator Data'!AA103&gt;U$195,10,IF('Indicator Data'!AA103&lt;U$194,0,10-(U$195-'Indicator Data'!AA103)/(U$195-U$194)*10)),1))</f>
        <v>x</v>
      </c>
      <c r="V100" s="77" t="str">
        <f>IF('Indicator Data'!AE103="No data","x",ROUND(IF('Indicator Data'!AE103&gt;V$195,10,IF('Indicator Data'!AE103&lt;V$194,0,10-(V$195-'Indicator Data'!AE103)/(V$195-V$194)*10)),1))</f>
        <v>x</v>
      </c>
      <c r="W100" s="78" t="str">
        <f t="shared" si="34"/>
        <v>x</v>
      </c>
      <c r="X100" s="77" t="str">
        <f>IF('Indicator Data'!W103="No data","x",ROUND(IF('Indicator Data'!W103&gt;X$195,10,IF('Indicator Data'!W103&lt;X$194,0,10-(X$195-'Indicator Data'!W103)/(X$195-X$194)*10)),1))</f>
        <v>x</v>
      </c>
      <c r="Y100" s="77" t="str">
        <f>IF('Indicator Data'!X103="No data","x",ROUND(IF('Indicator Data'!X103&gt;Y$195,10,IF('Indicator Data'!X103&lt;Y$194,0,10-(Y$195-'Indicator Data'!X103)/(Y$195-Y$194)*10)),1))</f>
        <v>x</v>
      </c>
      <c r="Z100" s="78" t="str">
        <f t="shared" si="28"/>
        <v>x</v>
      </c>
      <c r="AA100" s="92">
        <f>('Indicator Data'!AJ103+'Indicator Data'!AI103*0.5+'Indicator Data'!AH103*0.25)/1000</f>
        <v>0</v>
      </c>
      <c r="AB100" s="83">
        <f>AA100*1000/'Indicator Data'!BC103</f>
        <v>0</v>
      </c>
      <c r="AC100" s="78">
        <f t="shared" si="29"/>
        <v>0</v>
      </c>
      <c r="AD100" s="77" t="str">
        <f>IF('Indicator Data'!AN103="No data","x",ROUND(IF('Indicator Data'!AN103&lt;$AD$194,10,IF('Indicator Data'!AN103&gt;$AD$195,0,($AD$195-'Indicator Data'!AN103)/($AD$195-$AD$194)*10)),1))</f>
        <v>x</v>
      </c>
      <c r="AE100" s="77">
        <f>IF('Indicator Data'!AO103="No data","x",ROUND(IF('Indicator Data'!AO103&gt;$AE$195,10,IF('Indicator Data'!AO103&lt;$AE$194,0,10-($AE$195-'Indicator Data'!AO103)/($AE$195-$AE$194)*10)),1))</f>
        <v>0</v>
      </c>
      <c r="AF100" s="84" t="str">
        <f>IF('Indicator Data'!AP103="No data","x",ROUND(IF('Indicator Data'!AP103&gt;$AF$195,10,IF('Indicator Data'!AP103&lt;$AF$194,0,10-($AF$195-'Indicator Data'!AP103)/($AF$195-$AF$194)*10)),1))</f>
        <v>x</v>
      </c>
      <c r="AG100" s="84" t="str">
        <f>IF('Indicator Data'!AQ103="No data","x",ROUND(IF('Indicator Data'!AQ103&gt;$AG$195,10,IF('Indicator Data'!AQ103&lt;$AG$194,0,10-($AG$195-'Indicator Data'!AQ103)/($AG$195-$AG$194)*10)),1))</f>
        <v>x</v>
      </c>
      <c r="AH100" s="77" t="str">
        <f t="shared" si="30"/>
        <v>x</v>
      </c>
      <c r="AI100" s="78">
        <f t="shared" si="31"/>
        <v>0</v>
      </c>
      <c r="AJ100" s="85">
        <f t="shared" si="32"/>
        <v>0</v>
      </c>
      <c r="AK100" s="86">
        <f t="shared" si="35"/>
        <v>1.2</v>
      </c>
      <c r="AL100" s="85">
        <v>4.4000000000000004</v>
      </c>
      <c r="AM100" s="85">
        <v>2.2999999999999998</v>
      </c>
      <c r="AN100" s="86">
        <f t="shared" si="33"/>
        <v>3.4</v>
      </c>
    </row>
    <row r="101" spans="1:40" s="4" customFormat="1" x14ac:dyDescent="0.25">
      <c r="A101" s="131" t="s">
        <v>184</v>
      </c>
      <c r="B101" s="63" t="s">
        <v>183</v>
      </c>
      <c r="C101" s="77">
        <f>ROUND(IF('Indicator Data'!Q104="No data",IF((0.1233*LN('Indicator Data'!BB104)-0.4559)&gt;C$195,0,IF((0.1233*LN('Indicator Data'!BB104)-0.4559)&lt;C$194,10,(C$195-(0.1233*LN('Indicator Data'!BB104)-0.4559))/(C$195-C$194)*10)),IF('Indicator Data'!Q104&gt;C$195,0,IF('Indicator Data'!Q104&lt;C$194,10,(C$195-'Indicator Data'!Q104)/(C$195-C$194)*10))),1)</f>
        <v>1.6</v>
      </c>
      <c r="D101" s="77" t="str">
        <f>IF('Indicator Data'!R104="No data","x",ROUND((IF(LOG('Indicator Data'!R104*1000)&gt;D$195,10,IF(LOG('Indicator Data'!R104*1000)&lt;D$194,0,10-(D$195-LOG('Indicator Data'!R104*1000))/(D$195-D$194)*10))),1))</f>
        <v>x</v>
      </c>
      <c r="E101" s="78">
        <f t="shared" si="20"/>
        <v>1.6</v>
      </c>
      <c r="F101" s="77">
        <f>IF('Indicator Data'!AF104="No data","x",ROUND(IF('Indicator Data'!AF104&gt;F$195,10,IF('Indicator Data'!AF104&lt;F$194,0,10-(F$195-'Indicator Data'!AF104)/(F$195-F$194)*10)),1))</f>
        <v>1.6</v>
      </c>
      <c r="G101" s="77">
        <f>IF('Indicator Data'!AG104="No data","x",ROUND(IF('Indicator Data'!AG104&gt;G$195,10,IF('Indicator Data'!AG104&lt;G$194,0,10-(G$195-'Indicator Data'!AG104)/(G$195-G$194)*10)),1))</f>
        <v>2.5</v>
      </c>
      <c r="H101" s="78">
        <f t="shared" si="21"/>
        <v>2.1</v>
      </c>
      <c r="I101" s="79">
        <f>SUM(IF('Indicator Data'!S104=0,0,'Indicator Data'!S104/1000000),SUM('Indicator Data'!T104:U104))</f>
        <v>0</v>
      </c>
      <c r="J101" s="79">
        <f>I101/'Indicator Data'!BC104*1000000</f>
        <v>0</v>
      </c>
      <c r="K101" s="77">
        <f t="shared" si="22"/>
        <v>0</v>
      </c>
      <c r="L101" s="77" t="str">
        <f>IF('Indicator Data'!V104="No data","x",ROUND(IF('Indicator Data'!V104&gt;L$195,10,IF('Indicator Data'!V104&lt;L$194,0,10-(L$195-'Indicator Data'!V104)/(L$195-L$194)*10)),1))</f>
        <v>x</v>
      </c>
      <c r="M101" s="78">
        <f t="shared" si="23"/>
        <v>0</v>
      </c>
      <c r="N101" s="80">
        <f t="shared" si="24"/>
        <v>1.3</v>
      </c>
      <c r="O101" s="92">
        <f>IF(AND('Indicator Data'!AK104="No data",'Indicator Data'!AL104="No data"),0,SUM('Indicator Data'!AK104:AM104)/1000)</f>
        <v>1.58</v>
      </c>
      <c r="P101" s="77">
        <f t="shared" si="25"/>
        <v>0.7</v>
      </c>
      <c r="Q101" s="81">
        <f>O101*1000/'Indicator Data'!BC104</f>
        <v>5.5875385159992799E-4</v>
      </c>
      <c r="R101" s="77">
        <f t="shared" si="26"/>
        <v>2.8</v>
      </c>
      <c r="S101" s="82">
        <f t="shared" si="27"/>
        <v>1.8</v>
      </c>
      <c r="T101" s="77">
        <f>IF('Indicator Data'!AB104="No data","x",ROUND(IF('Indicator Data'!AB104&gt;T$195,10,IF('Indicator Data'!AB104&lt;T$194,0,10-(T$195-'Indicator Data'!AB104)/(T$195-T$194)*10)),1))</f>
        <v>0.4</v>
      </c>
      <c r="U101" s="77">
        <f>IF('Indicator Data'!AA104="No data","x",ROUND(IF('Indicator Data'!AA104&gt;U$195,10,IF('Indicator Data'!AA104&lt;U$194,0,10-(U$195-'Indicator Data'!AA104)/(U$195-U$194)*10)),1))</f>
        <v>1</v>
      </c>
      <c r="V101" s="77" t="str">
        <f>IF('Indicator Data'!AE104="No data","x",ROUND(IF('Indicator Data'!AE104&gt;V$195,10,IF('Indicator Data'!AE104&lt;V$194,0,10-(V$195-'Indicator Data'!AE104)/(V$195-V$194)*10)),1))</f>
        <v>x</v>
      </c>
      <c r="W101" s="78">
        <f t="shared" si="34"/>
        <v>0.7</v>
      </c>
      <c r="X101" s="77">
        <f>IF('Indicator Data'!W104="No data","x",ROUND(IF('Indicator Data'!W104&gt;X$195,10,IF('Indicator Data'!W104&lt;X$194,0,10-(X$195-'Indicator Data'!W104)/(X$195-X$194)*10)),1))</f>
        <v>0.4</v>
      </c>
      <c r="Y101" s="77" t="str">
        <f>IF('Indicator Data'!X104="No data","x",ROUND(IF('Indicator Data'!X104&gt;Y$195,10,IF('Indicator Data'!X104&lt;Y$194,0,10-(Y$195-'Indicator Data'!X104)/(Y$195-Y$194)*10)),1))</f>
        <v>x</v>
      </c>
      <c r="Z101" s="78">
        <f t="shared" si="28"/>
        <v>0.4</v>
      </c>
      <c r="AA101" s="92">
        <f>('Indicator Data'!AJ104+'Indicator Data'!AI104*0.5+'Indicator Data'!AH104*0.25)/1000</f>
        <v>0</v>
      </c>
      <c r="AB101" s="83">
        <f>AA101*1000/'Indicator Data'!BC104</f>
        <v>0</v>
      </c>
      <c r="AC101" s="78">
        <f t="shared" si="29"/>
        <v>0</v>
      </c>
      <c r="AD101" s="77">
        <f>IF('Indicator Data'!AN104="No data","x",ROUND(IF('Indicator Data'!AN104&lt;$AD$194,10,IF('Indicator Data'!AN104&gt;$AD$195,0,($AD$195-'Indicator Data'!AN104)/($AD$195-$AD$194)*10)),1))</f>
        <v>1.2</v>
      </c>
      <c r="AE101" s="77">
        <f>IF('Indicator Data'!AO104="No data","x",ROUND(IF('Indicator Data'!AO104&gt;$AE$195,10,IF('Indicator Data'!AO104&lt;$AE$194,0,10-($AE$195-'Indicator Data'!AO104)/($AE$195-$AE$194)*10)),1))</f>
        <v>0</v>
      </c>
      <c r="AF101" s="84">
        <f>IF('Indicator Data'!AP104="No data","x",ROUND(IF('Indicator Data'!AP104&gt;$AF$195,10,IF('Indicator Data'!AP104&lt;$AF$194,0,10-($AF$195-'Indicator Data'!AP104)/($AF$195-$AF$194)*10)),1))</f>
        <v>2.8</v>
      </c>
      <c r="AG101" s="84">
        <f>IF('Indicator Data'!AQ104="No data","x",ROUND(IF('Indicator Data'!AQ104&gt;$AG$195,10,IF('Indicator Data'!AQ104&lt;$AG$194,0,10-($AG$195-'Indicator Data'!AQ104)/($AG$195-$AG$194)*10)),1))</f>
        <v>2.8</v>
      </c>
      <c r="AH101" s="77">
        <f t="shared" si="30"/>
        <v>2.8</v>
      </c>
      <c r="AI101" s="78">
        <f t="shared" si="31"/>
        <v>1.3</v>
      </c>
      <c r="AJ101" s="85">
        <f t="shared" si="32"/>
        <v>0.6</v>
      </c>
      <c r="AK101" s="86">
        <f t="shared" si="35"/>
        <v>1.2</v>
      </c>
      <c r="AL101" s="85">
        <v>6.2</v>
      </c>
      <c r="AM101" s="85">
        <v>2.6</v>
      </c>
      <c r="AN101" s="86">
        <f t="shared" si="33"/>
        <v>4.4000000000000004</v>
      </c>
    </row>
    <row r="102" spans="1:40" s="4" customFormat="1" x14ac:dyDescent="0.25">
      <c r="A102" s="131" t="s">
        <v>186</v>
      </c>
      <c r="B102" s="63" t="s">
        <v>185</v>
      </c>
      <c r="C102" s="77">
        <f>ROUND(IF('Indicator Data'!Q105="No data",IF((0.1233*LN('Indicator Data'!BB105)-0.4559)&gt;C$195,0,IF((0.1233*LN('Indicator Data'!BB105)-0.4559)&lt;C$194,10,(C$195-(0.1233*LN('Indicator Data'!BB105)-0.4559))/(C$195-C$194)*10)),IF('Indicator Data'!Q105&gt;C$195,0,IF('Indicator Data'!Q105&lt;C$194,10,(C$195-'Indicator Data'!Q105)/(C$195-C$194)*10))),1)</f>
        <v>0.8</v>
      </c>
      <c r="D102" s="77" t="str">
        <f>IF('Indicator Data'!R105="No data","x",ROUND((IF(LOG('Indicator Data'!R105*1000)&gt;D$195,10,IF(LOG('Indicator Data'!R105*1000)&lt;D$194,0,10-(D$195-LOG('Indicator Data'!R105*1000))/(D$195-D$194)*10))),1))</f>
        <v>x</v>
      </c>
      <c r="E102" s="78">
        <f t="shared" si="20"/>
        <v>0.8</v>
      </c>
      <c r="F102" s="77">
        <f>IF('Indicator Data'!AF105="No data","x",ROUND(IF('Indicator Data'!AF105&gt;F$195,10,IF('Indicator Data'!AF105&lt;F$194,0,10-(F$195-'Indicator Data'!AF105)/(F$195-F$194)*10)),1))</f>
        <v>1</v>
      </c>
      <c r="G102" s="77">
        <f>IF('Indicator Data'!AG105="No data","x",ROUND(IF('Indicator Data'!AG105&gt;G$195,10,IF('Indicator Data'!AG105&lt;G$194,0,10-(G$195-'Indicator Data'!AG105)/(G$195-G$194)*10)),1))</f>
        <v>2.4</v>
      </c>
      <c r="H102" s="78">
        <f t="shared" si="21"/>
        <v>1.7</v>
      </c>
      <c r="I102" s="79">
        <f>SUM(IF('Indicator Data'!S105=0,0,'Indicator Data'!S105/1000000),SUM('Indicator Data'!T105:U105))</f>
        <v>0</v>
      </c>
      <c r="J102" s="79">
        <f>I102/'Indicator Data'!BC105*1000000</f>
        <v>0</v>
      </c>
      <c r="K102" s="77">
        <f t="shared" si="22"/>
        <v>0</v>
      </c>
      <c r="L102" s="77" t="str">
        <f>IF('Indicator Data'!V105="No data","x",ROUND(IF('Indicator Data'!V105&gt;L$195,10,IF('Indicator Data'!V105&lt;L$194,0,10-(L$195-'Indicator Data'!V105)/(L$195-L$194)*10)),1))</f>
        <v>x</v>
      </c>
      <c r="M102" s="78">
        <f t="shared" si="23"/>
        <v>0</v>
      </c>
      <c r="N102" s="80">
        <f t="shared" si="24"/>
        <v>0.8</v>
      </c>
      <c r="O102" s="92">
        <f>IF(AND('Indicator Data'!AK105="No data",'Indicator Data'!AL105="No data"),0,SUM('Indicator Data'!AK105:AM105)/1000)</f>
        <v>2.0459999999999998</v>
      </c>
      <c r="P102" s="77">
        <f t="shared" si="25"/>
        <v>1</v>
      </c>
      <c r="Q102" s="81">
        <f>O102*1000/'Indicator Data'!BC105</f>
        <v>3.4131343950861539E-3</v>
      </c>
      <c r="R102" s="77">
        <f t="shared" si="26"/>
        <v>4.3</v>
      </c>
      <c r="S102" s="82">
        <f t="shared" si="27"/>
        <v>2.7</v>
      </c>
      <c r="T102" s="77" t="str">
        <f>IF('Indicator Data'!AB105="No data","x",ROUND(IF('Indicator Data'!AB105&gt;T$195,10,IF('Indicator Data'!AB105&lt;T$194,0,10-(T$195-'Indicator Data'!AB105)/(T$195-T$194)*10)),1))</f>
        <v>x</v>
      </c>
      <c r="U102" s="77">
        <f>IF('Indicator Data'!AA105="No data","x",ROUND(IF('Indicator Data'!AA105&gt;U$195,10,IF('Indicator Data'!AA105&lt;U$194,0,10-(U$195-'Indicator Data'!AA105)/(U$195-U$194)*10)),1))</f>
        <v>0.1</v>
      </c>
      <c r="V102" s="77" t="str">
        <f>IF('Indicator Data'!AE105="No data","x",ROUND(IF('Indicator Data'!AE105&gt;V$195,10,IF('Indicator Data'!AE105&lt;V$194,0,10-(V$195-'Indicator Data'!AE105)/(V$195-V$194)*10)),1))</f>
        <v>x</v>
      </c>
      <c r="W102" s="78">
        <f t="shared" si="34"/>
        <v>0.1</v>
      </c>
      <c r="X102" s="77">
        <f>IF('Indicator Data'!W105="No data","x",ROUND(IF('Indicator Data'!W105&gt;X$195,10,IF('Indicator Data'!W105&lt;X$194,0,10-(X$195-'Indicator Data'!W105)/(X$195-X$194)*10)),1))</f>
        <v>0.2</v>
      </c>
      <c r="Y102" s="77" t="str">
        <f>IF('Indicator Data'!X105="No data","x",ROUND(IF('Indicator Data'!X105&gt;Y$195,10,IF('Indicator Data'!X105&lt;Y$194,0,10-(Y$195-'Indicator Data'!X105)/(Y$195-Y$194)*10)),1))</f>
        <v>x</v>
      </c>
      <c r="Z102" s="78">
        <f t="shared" si="28"/>
        <v>0.2</v>
      </c>
      <c r="AA102" s="92">
        <f>('Indicator Data'!AJ105+'Indicator Data'!AI105*0.5+'Indicator Data'!AH105*0.25)/1000</f>
        <v>0</v>
      </c>
      <c r="AB102" s="83">
        <f>AA102*1000/'Indicator Data'!BC105</f>
        <v>0</v>
      </c>
      <c r="AC102" s="78">
        <f t="shared" si="29"/>
        <v>0</v>
      </c>
      <c r="AD102" s="77">
        <f>IF('Indicator Data'!AN105="No data","x",ROUND(IF('Indicator Data'!AN105&lt;$AD$194,10,IF('Indicator Data'!AN105&gt;$AD$195,0,($AD$195-'Indicator Data'!AN105)/($AD$195-$AD$194)*10)),1))</f>
        <v>1.6</v>
      </c>
      <c r="AE102" s="77">
        <f>IF('Indicator Data'!AO105="No data","x",ROUND(IF('Indicator Data'!AO105&gt;$AE$195,10,IF('Indicator Data'!AO105&lt;$AE$194,0,10-($AE$195-'Indicator Data'!AO105)/($AE$195-$AE$194)*10)),1))</f>
        <v>0</v>
      </c>
      <c r="AF102" s="84">
        <f>IF('Indicator Data'!AP105="No data","x",ROUND(IF('Indicator Data'!AP105&gt;$AF$195,10,IF('Indicator Data'!AP105&lt;$AF$194,0,10-($AF$195-'Indicator Data'!AP105)/($AF$195-$AF$194)*10)),1))</f>
        <v>0.3</v>
      </c>
      <c r="AG102" s="84">
        <f>IF('Indicator Data'!AQ105="No data","x",ROUND(IF('Indicator Data'!AQ105&gt;$AG$195,10,IF('Indicator Data'!AQ105&lt;$AG$194,0,10-($AG$195-'Indicator Data'!AQ105)/($AG$195-$AG$194)*10)),1))</f>
        <v>4.5</v>
      </c>
      <c r="AH102" s="77">
        <f t="shared" si="30"/>
        <v>1.1000000000000001</v>
      </c>
      <c r="AI102" s="78">
        <f t="shared" si="31"/>
        <v>0.9</v>
      </c>
      <c r="AJ102" s="85">
        <f t="shared" si="32"/>
        <v>0.3</v>
      </c>
      <c r="AK102" s="86">
        <f t="shared" si="35"/>
        <v>1.6</v>
      </c>
      <c r="AL102" s="85">
        <v>7.3</v>
      </c>
      <c r="AM102" s="85">
        <v>5</v>
      </c>
      <c r="AN102" s="86">
        <f t="shared" si="33"/>
        <v>6.2</v>
      </c>
    </row>
    <row r="103" spans="1:40" s="4" customFormat="1" x14ac:dyDescent="0.25">
      <c r="A103" s="131" t="s">
        <v>189</v>
      </c>
      <c r="B103" s="63" t="s">
        <v>188</v>
      </c>
      <c r="C103" s="77">
        <f>ROUND(IF('Indicator Data'!Q106="No data",IF((0.1233*LN('Indicator Data'!BB106)-0.4559)&gt;C$195,0,IF((0.1233*LN('Indicator Data'!BB106)-0.4559)&lt;C$194,10,(C$195-(0.1233*LN('Indicator Data'!BB106)-0.4559))/(C$195-C$194)*10)),IF('Indicator Data'!Q106&gt;C$195,0,IF('Indicator Data'!Q106&lt;C$194,10,(C$195-'Indicator Data'!Q106)/(C$195-C$194)*10))),1)</f>
        <v>6.7</v>
      </c>
      <c r="D103" s="77">
        <f>IF('Indicator Data'!R106="No data","x",ROUND((IF(LOG('Indicator Data'!R106*1000)&gt;D$195,10,IF(LOG('Indicator Data'!R106*1000)&lt;D$194,0,10-(D$195-LOG('Indicator Data'!R106*1000))/(D$195-D$194)*10))),1))</f>
        <v>9.6999999999999993</v>
      </c>
      <c r="E103" s="78">
        <f t="shared" si="20"/>
        <v>8.6</v>
      </c>
      <c r="F103" s="77" t="str">
        <f>IF('Indicator Data'!AF106="No data","x",ROUND(IF('Indicator Data'!AF106&gt;F$195,10,IF('Indicator Data'!AF106&lt;F$194,0,10-(F$195-'Indicator Data'!AF106)/(F$195-F$194)*10)),1))</f>
        <v>x</v>
      </c>
      <c r="G103" s="77">
        <f>IF('Indicator Data'!AG106="No data","x",ROUND(IF('Indicator Data'!AG106&gt;G$195,10,IF('Indicator Data'!AG106&lt;G$194,0,10-(G$195-'Indicator Data'!AG106)/(G$195-G$194)*10)),1))</f>
        <v>3.9</v>
      </c>
      <c r="H103" s="78">
        <f t="shared" si="21"/>
        <v>3.9</v>
      </c>
      <c r="I103" s="79">
        <f>SUM(IF('Indicator Data'!S106=0,0,'Indicator Data'!S106/1000000),SUM('Indicator Data'!T106:U106))</f>
        <v>725.56530699999996</v>
      </c>
      <c r="J103" s="79">
        <f>I103/'Indicator Data'!BC106*1000000</f>
        <v>28.37465323858812</v>
      </c>
      <c r="K103" s="77">
        <f t="shared" si="22"/>
        <v>0.6</v>
      </c>
      <c r="L103" s="77">
        <f>IF('Indicator Data'!V106="No data","x",ROUND(IF('Indicator Data'!V106&gt;L$195,10,IF('Indicator Data'!V106&lt;L$194,0,10-(L$195-'Indicator Data'!V106)/(L$195-L$194)*10)),1))</f>
        <v>4.3</v>
      </c>
      <c r="M103" s="78">
        <f t="shared" si="23"/>
        <v>2.5</v>
      </c>
      <c r="N103" s="80">
        <f t="shared" si="24"/>
        <v>5.9</v>
      </c>
      <c r="O103" s="92">
        <f>IF(AND('Indicator Data'!AK106="No data",'Indicator Data'!AL106="No data"),0,SUM('Indicator Data'!AK106:AM106)/1000)</f>
        <v>4.2999999999999997E-2</v>
      </c>
      <c r="P103" s="77">
        <f t="shared" si="25"/>
        <v>0</v>
      </c>
      <c r="Q103" s="81">
        <f>O103*1000/'Indicator Data'!BC106</f>
        <v>1.6815992681679984E-6</v>
      </c>
      <c r="R103" s="77">
        <f t="shared" si="26"/>
        <v>0</v>
      </c>
      <c r="S103" s="82">
        <f t="shared" si="27"/>
        <v>0</v>
      </c>
      <c r="T103" s="77">
        <f>IF('Indicator Data'!AB106="No data","x",ROUND(IF('Indicator Data'!AB106&gt;T$195,10,IF('Indicator Data'!AB106&lt;T$194,0,10-(T$195-'Indicator Data'!AB106)/(T$195-T$194)*10)),1))</f>
        <v>0.4</v>
      </c>
      <c r="U103" s="77">
        <f>IF('Indicator Data'!AA106="No data","x",ROUND(IF('Indicator Data'!AA106&gt;U$195,10,IF('Indicator Data'!AA106&lt;U$194,0,10-(U$195-'Indicator Data'!AA106)/(U$195-U$194)*10)),1))</f>
        <v>4.3</v>
      </c>
      <c r="V103" s="77">
        <f>IF('Indicator Data'!AE106="No data","x",ROUND(IF('Indicator Data'!AE106&gt;V$195,10,IF('Indicator Data'!AE106&lt;V$194,0,10-(V$195-'Indicator Data'!AE106)/(V$195-V$194)*10)),1))</f>
        <v>3.4</v>
      </c>
      <c r="W103" s="78">
        <f t="shared" si="34"/>
        <v>2.7</v>
      </c>
      <c r="X103" s="77">
        <f>IF('Indicator Data'!W106="No data","x",ROUND(IF('Indicator Data'!W106&gt;X$195,10,IF('Indicator Data'!W106&lt;X$194,0,10-(X$195-'Indicator Data'!W106)/(X$195-X$194)*10)),1))</f>
        <v>3.6</v>
      </c>
      <c r="Y103" s="77" t="str">
        <f>IF('Indicator Data'!X106="No data","x",ROUND(IF('Indicator Data'!X106&gt;Y$195,10,IF('Indicator Data'!X106&lt;Y$194,0,10-(Y$195-'Indicator Data'!X106)/(Y$195-Y$194)*10)),1))</f>
        <v>x</v>
      </c>
      <c r="Z103" s="78">
        <f t="shared" si="28"/>
        <v>3.6</v>
      </c>
      <c r="AA103" s="92">
        <f>('Indicator Data'!AJ106+'Indicator Data'!AI106*0.5+'Indicator Data'!AH106*0.25)/1000</f>
        <v>664.31849999999997</v>
      </c>
      <c r="AB103" s="83">
        <f>AA103*1000/'Indicator Data'!BC106</f>
        <v>2.5979476823964245E-2</v>
      </c>
      <c r="AC103" s="78">
        <f t="shared" si="29"/>
        <v>2.6</v>
      </c>
      <c r="AD103" s="77">
        <f>IF('Indicator Data'!AN106="No data","x",ROUND(IF('Indicator Data'!AN106&lt;$AD$194,10,IF('Indicator Data'!AN106&gt;$AD$195,0,($AD$195-'Indicator Data'!AN106)/($AD$195-$AD$194)*10)),1))</f>
        <v>8</v>
      </c>
      <c r="AE103" s="77">
        <f>IF('Indicator Data'!AO106="No data","x",ROUND(IF('Indicator Data'!AO106&gt;$AE$195,10,IF('Indicator Data'!AO106&lt;$AE$194,0,10-($AE$195-'Indicator Data'!AO106)/($AE$195-$AE$194)*10)),1))</f>
        <v>10</v>
      </c>
      <c r="AF103" s="84">
        <f>IF('Indicator Data'!AP106="No data","x",ROUND(IF('Indicator Data'!AP106&gt;$AF$195,10,IF('Indicator Data'!AP106&lt;$AF$194,0,10-($AF$195-'Indicator Data'!AP106)/($AF$195-$AF$194)*10)),1))</f>
        <v>6.7</v>
      </c>
      <c r="AG103" s="84">
        <f>IF('Indicator Data'!AQ106="No data","x",ROUND(IF('Indicator Data'!AQ106&gt;$AG$195,10,IF('Indicator Data'!AQ106&lt;$AG$194,0,10-($AG$195-'Indicator Data'!AQ106)/($AG$195-$AG$194)*10)),1))</f>
        <v>1.8</v>
      </c>
      <c r="AH103" s="77">
        <f t="shared" si="30"/>
        <v>5.7</v>
      </c>
      <c r="AI103" s="78">
        <f t="shared" si="31"/>
        <v>7.9</v>
      </c>
      <c r="AJ103" s="85">
        <f t="shared" si="32"/>
        <v>4.7</v>
      </c>
      <c r="AK103" s="86">
        <f t="shared" si="35"/>
        <v>2.7</v>
      </c>
      <c r="AL103" s="85">
        <v>2.4</v>
      </c>
      <c r="AM103" s="85">
        <v>7.3</v>
      </c>
      <c r="AN103" s="86">
        <f t="shared" si="33"/>
        <v>4.9000000000000004</v>
      </c>
    </row>
    <row r="104" spans="1:40" s="4" customFormat="1" x14ac:dyDescent="0.25">
      <c r="A104" s="131" t="s">
        <v>191</v>
      </c>
      <c r="B104" s="63" t="s">
        <v>190</v>
      </c>
      <c r="C104" s="77">
        <f>ROUND(IF('Indicator Data'!Q107="No data",IF((0.1233*LN('Indicator Data'!BB107)-0.4559)&gt;C$195,0,IF((0.1233*LN('Indicator Data'!BB107)-0.4559)&lt;C$194,10,(C$195-(0.1233*LN('Indicator Data'!BB107)-0.4559))/(C$195-C$194)*10)),IF('Indicator Data'!Q107&gt;C$195,0,IF('Indicator Data'!Q107&lt;C$194,10,(C$195-'Indicator Data'!Q107)/(C$195-C$194)*10))),1)</f>
        <v>7.3</v>
      </c>
      <c r="D104" s="77">
        <f>IF('Indicator Data'!R107="No data","x",ROUND((IF(LOG('Indicator Data'!R107*1000)&gt;D$195,10,IF(LOG('Indicator Data'!R107*1000)&lt;D$194,0,10-(D$195-LOG('Indicator Data'!R107*1000))/(D$195-D$194)*10))),1))</f>
        <v>9</v>
      </c>
      <c r="E104" s="78">
        <f t="shared" si="20"/>
        <v>8.3000000000000007</v>
      </c>
      <c r="F104" s="77">
        <f>IF('Indicator Data'!AF107="No data","x",ROUND(IF('Indicator Data'!AF107&gt;F$195,10,IF('Indicator Data'!AF107&lt;F$194,0,10-(F$195-'Indicator Data'!AF107)/(F$195-F$194)*10)),1))</f>
        <v>8.1999999999999993</v>
      </c>
      <c r="G104" s="77">
        <f>IF('Indicator Data'!AG107="No data","x",ROUND(IF('Indicator Data'!AG107&gt;G$195,10,IF('Indicator Data'!AG107&lt;G$194,0,10-(G$195-'Indicator Data'!AG107)/(G$195-G$194)*10)),1))</f>
        <v>5.3</v>
      </c>
      <c r="H104" s="78">
        <f t="shared" si="21"/>
        <v>6.8</v>
      </c>
      <c r="I104" s="79">
        <f>SUM(IF('Indicator Data'!S107=0,0,'Indicator Data'!S107/1000000),SUM('Indicator Data'!T107:U107))</f>
        <v>1497.575636</v>
      </c>
      <c r="J104" s="79">
        <f>I104/'Indicator Data'!BC107*1000000</f>
        <v>80.419249940823022</v>
      </c>
      <c r="K104" s="77">
        <f t="shared" si="22"/>
        <v>1.6</v>
      </c>
      <c r="L104" s="77">
        <f>IF('Indicator Data'!V107="No data","x",ROUND(IF('Indicator Data'!V107&gt;L$195,10,IF('Indicator Data'!V107&lt;L$194,0,10-(L$195-'Indicator Data'!V107)/(L$195-L$194)*10)),1))</f>
        <v>10</v>
      </c>
      <c r="M104" s="78">
        <f t="shared" si="23"/>
        <v>5.8</v>
      </c>
      <c r="N104" s="80">
        <f t="shared" si="24"/>
        <v>7.3</v>
      </c>
      <c r="O104" s="92">
        <f>IF(AND('Indicator Data'!AK107="No data",'Indicator Data'!AL107="No data"),0,SUM('Indicator Data'!AK107:AM107)/1000)</f>
        <v>10.946</v>
      </c>
      <c r="P104" s="77">
        <f t="shared" si="25"/>
        <v>3.5</v>
      </c>
      <c r="Q104" s="81">
        <f>O104*1000/'Indicator Data'!BC107</f>
        <v>5.8779609436184009E-4</v>
      </c>
      <c r="R104" s="77">
        <f t="shared" si="26"/>
        <v>2.8</v>
      </c>
      <c r="S104" s="82">
        <f t="shared" si="27"/>
        <v>3.2</v>
      </c>
      <c r="T104" s="77">
        <f>IF('Indicator Data'!AB107="No data","x",ROUND(IF('Indicator Data'!AB107&gt;T$195,10,IF('Indicator Data'!AB107&lt;T$194,0,10-(T$195-'Indicator Data'!AB107)/(T$195-T$194)*10)),1))</f>
        <v>10</v>
      </c>
      <c r="U104" s="77">
        <f>IF('Indicator Data'!AA107="No data","x",ROUND(IF('Indicator Data'!AA107&gt;U$195,10,IF('Indicator Data'!AA107&lt;U$194,0,10-(U$195-'Indicator Data'!AA107)/(U$195-U$194)*10)),1))</f>
        <v>2.9</v>
      </c>
      <c r="V104" s="77">
        <f>IF('Indicator Data'!AE107="No data","x",ROUND(IF('Indicator Data'!AE107&gt;V$195,10,IF('Indicator Data'!AE107&lt;V$194,0,10-(V$195-'Indicator Data'!AE107)/(V$195-V$194)*10)),1))</f>
        <v>5.3</v>
      </c>
      <c r="W104" s="78">
        <f t="shared" si="34"/>
        <v>6.1</v>
      </c>
      <c r="X104" s="77">
        <f>IF('Indicator Data'!W107="No data","x",ROUND(IF('Indicator Data'!W107&gt;X$195,10,IF('Indicator Data'!W107&lt;X$194,0,10-(X$195-'Indicator Data'!W107)/(X$195-X$194)*10)),1))</f>
        <v>4.2</v>
      </c>
      <c r="Y104" s="77">
        <f>IF('Indicator Data'!X107="No data","x",ROUND(IF('Indicator Data'!X107&gt;Y$195,10,IF('Indicator Data'!X107&lt;Y$194,0,10-(Y$195-'Indicator Data'!X107)/(Y$195-Y$194)*10)),1))</f>
        <v>3.7</v>
      </c>
      <c r="Z104" s="78">
        <f t="shared" si="28"/>
        <v>4</v>
      </c>
      <c r="AA104" s="92">
        <f>('Indicator Data'!AJ107+'Indicator Data'!AI107*0.5+'Indicator Data'!AH107*0.25)/1000</f>
        <v>29.3855</v>
      </c>
      <c r="AB104" s="83">
        <f>AA104*1000/'Indicator Data'!BC107</f>
        <v>1.5779903280531565E-3</v>
      </c>
      <c r="AC104" s="78">
        <f t="shared" si="29"/>
        <v>0.2</v>
      </c>
      <c r="AD104" s="77">
        <f>IF('Indicator Data'!AN107="No data","x",ROUND(IF('Indicator Data'!AN107&lt;$AD$194,10,IF('Indicator Data'!AN107&gt;$AD$195,0,($AD$195-'Indicator Data'!AN107)/($AD$195-$AD$194)*10)),1))</f>
        <v>6</v>
      </c>
      <c r="AE104" s="77">
        <f>IF('Indicator Data'!AO107="No data","x",ROUND(IF('Indicator Data'!AO107&gt;$AE$195,10,IF('Indicator Data'!AO107&lt;$AE$194,0,10-($AE$195-'Indicator Data'!AO107)/($AE$195-$AE$194)*10)),1))</f>
        <v>7</v>
      </c>
      <c r="AF104" s="84">
        <f>IF('Indicator Data'!AP107="No data","x",ROUND(IF('Indicator Data'!AP107&gt;$AF$195,10,IF('Indicator Data'!AP107&lt;$AF$194,0,10-($AF$195-'Indicator Data'!AP107)/($AF$195-$AF$194)*10)),1))</f>
        <v>7.4</v>
      </c>
      <c r="AG104" s="84">
        <f>IF('Indicator Data'!AQ107="No data","x",ROUND(IF('Indicator Data'!AQ107&gt;$AG$195,10,IF('Indicator Data'!AQ107&lt;$AG$194,0,10-($AG$195-'Indicator Data'!AQ107)/($AG$195-$AG$194)*10)),1))</f>
        <v>10</v>
      </c>
      <c r="AH104" s="77">
        <f t="shared" si="30"/>
        <v>7.9</v>
      </c>
      <c r="AI104" s="78">
        <f t="shared" si="31"/>
        <v>7</v>
      </c>
      <c r="AJ104" s="85">
        <f t="shared" si="32"/>
        <v>4.8</v>
      </c>
      <c r="AK104" s="86">
        <f t="shared" si="35"/>
        <v>4</v>
      </c>
      <c r="AL104" s="85">
        <v>3.1</v>
      </c>
      <c r="AM104" s="85">
        <v>7.4</v>
      </c>
      <c r="AN104" s="86">
        <f t="shared" si="33"/>
        <v>5.3</v>
      </c>
    </row>
    <row r="105" spans="1:40" s="4" customFormat="1" x14ac:dyDescent="0.25">
      <c r="A105" s="131" t="s">
        <v>193</v>
      </c>
      <c r="B105" s="63" t="s">
        <v>192</v>
      </c>
      <c r="C105" s="77">
        <f>ROUND(IF('Indicator Data'!Q108="No data",IF((0.1233*LN('Indicator Data'!BB108)-0.4559)&gt;C$195,0,IF((0.1233*LN('Indicator Data'!BB108)-0.4559)&lt;C$194,10,(C$195-(0.1233*LN('Indicator Data'!BB108)-0.4559))/(C$195-C$194)*10)),IF('Indicator Data'!Q108&gt;C$195,0,IF('Indicator Data'!Q108&lt;C$194,10,(C$195-'Indicator Data'!Q108)/(C$195-C$194)*10))),1)</f>
        <v>2.5</v>
      </c>
      <c r="D105" s="77" t="str">
        <f>IF('Indicator Data'!R108="No data","x",ROUND((IF(LOG('Indicator Data'!R108*1000)&gt;D$195,10,IF(LOG('Indicator Data'!R108*1000)&lt;D$194,0,10-(D$195-LOG('Indicator Data'!R108*1000))/(D$195-D$194)*10))),1))</f>
        <v>x</v>
      </c>
      <c r="E105" s="78">
        <f t="shared" si="20"/>
        <v>2.5</v>
      </c>
      <c r="F105" s="77">
        <f>IF('Indicator Data'!AF108="No data","x",ROUND(IF('Indicator Data'!AF108&gt;F$195,10,IF('Indicator Data'!AF108&lt;F$194,0,10-(F$195-'Indicator Data'!AF108)/(F$195-F$194)*10)),1))</f>
        <v>3.9</v>
      </c>
      <c r="G105" s="77">
        <f>IF('Indicator Data'!AG108="No data","x",ROUND(IF('Indicator Data'!AG108&gt;G$195,10,IF('Indicator Data'!AG108&lt;G$194,0,10-(G$195-'Indicator Data'!AG108)/(G$195-G$194)*10)),1))</f>
        <v>5.3</v>
      </c>
      <c r="H105" s="78">
        <f t="shared" si="21"/>
        <v>4.5999999999999996</v>
      </c>
      <c r="I105" s="79">
        <f>SUM(IF('Indicator Data'!S108=0,0,'Indicator Data'!S108/1000000),SUM('Indicator Data'!T108:U108))</f>
        <v>-78.87726099999999</v>
      </c>
      <c r="J105" s="79">
        <f>I105/'Indicator Data'!BC108*1000000</f>
        <v>-2.4942006871685609</v>
      </c>
      <c r="K105" s="77">
        <f t="shared" si="22"/>
        <v>0</v>
      </c>
      <c r="L105" s="77">
        <f>IF('Indicator Data'!V108="No data","x",ROUND(IF('Indicator Data'!V108&gt;L$195,10,IF('Indicator Data'!V108&lt;L$194,0,10-(L$195-'Indicator Data'!V108)/(L$195-L$194)*10)),1))</f>
        <v>0</v>
      </c>
      <c r="M105" s="78">
        <f t="shared" si="23"/>
        <v>0</v>
      </c>
      <c r="N105" s="80">
        <f t="shared" si="24"/>
        <v>2.4</v>
      </c>
      <c r="O105" s="92">
        <f>IF(AND('Indicator Data'!AK108="No data",'Indicator Data'!AL108="No data"),0,SUM('Indicator Data'!AK108:AM108)/1000)</f>
        <v>103.839</v>
      </c>
      <c r="P105" s="77">
        <f t="shared" si="25"/>
        <v>6.7</v>
      </c>
      <c r="Q105" s="81">
        <f>O105*1000/'Indicator Data'!BC108</f>
        <v>3.2835230568528015E-3</v>
      </c>
      <c r="R105" s="77">
        <f t="shared" si="26"/>
        <v>4.3</v>
      </c>
      <c r="S105" s="82">
        <f t="shared" si="27"/>
        <v>5.5</v>
      </c>
      <c r="T105" s="77">
        <f>IF('Indicator Data'!AB108="No data","x",ROUND(IF('Indicator Data'!AB108&gt;T$195,10,IF('Indicator Data'!AB108&lt;T$194,0,10-(T$195-'Indicator Data'!AB108)/(T$195-T$194)*10)),1))</f>
        <v>0.8</v>
      </c>
      <c r="U105" s="77">
        <f>IF('Indicator Data'!AA108="No data","x",ROUND(IF('Indicator Data'!AA108&gt;U$195,10,IF('Indicator Data'!AA108&lt;U$194,0,10-(U$195-'Indicator Data'!AA108)/(U$195-U$194)*10)),1))</f>
        <v>1.7</v>
      </c>
      <c r="V105" s="77">
        <f>IF('Indicator Data'!AE108="No data","x",ROUND(IF('Indicator Data'!AE108&gt;V$195,10,IF('Indicator Data'!AE108&lt;V$194,0,10-(V$195-'Indicator Data'!AE108)/(V$195-V$194)*10)),1))</f>
        <v>0.1</v>
      </c>
      <c r="W105" s="78">
        <f t="shared" si="34"/>
        <v>0.9</v>
      </c>
      <c r="X105" s="77">
        <f>IF('Indicator Data'!W108="No data","x",ROUND(IF('Indicator Data'!W108&gt;X$195,10,IF('Indicator Data'!W108&lt;X$194,0,10-(X$195-'Indicator Data'!W108)/(X$195-X$194)*10)),1))</f>
        <v>0.6</v>
      </c>
      <c r="Y105" s="77">
        <f>IF('Indicator Data'!X108="No data","x",ROUND(IF('Indicator Data'!X108&gt;Y$195,10,IF('Indicator Data'!X108&lt;Y$194,0,10-(Y$195-'Indicator Data'!X108)/(Y$195-Y$194)*10)),1))</f>
        <v>3</v>
      </c>
      <c r="Z105" s="78">
        <f t="shared" si="28"/>
        <v>1.8</v>
      </c>
      <c r="AA105" s="92">
        <f>('Indicator Data'!AJ108+'Indicator Data'!AI108*0.5+'Indicator Data'!AH108*0.25)/1000</f>
        <v>36.063749999999999</v>
      </c>
      <c r="AB105" s="83">
        <f>AA105*1000/'Indicator Data'!BC108</f>
        <v>1.1403822710308769E-3</v>
      </c>
      <c r="AC105" s="78">
        <f t="shared" si="29"/>
        <v>0.1</v>
      </c>
      <c r="AD105" s="77">
        <f>IF('Indicator Data'!AN108="No data","x",ROUND(IF('Indicator Data'!AN108&lt;$AD$194,10,IF('Indicator Data'!AN108&gt;$AD$195,0,($AD$195-'Indicator Data'!AN108)/($AD$195-$AD$194)*10)),1))</f>
        <v>3.1</v>
      </c>
      <c r="AE105" s="77">
        <f>IF('Indicator Data'!AO108="No data","x",ROUND(IF('Indicator Data'!AO108&gt;$AE$195,10,IF('Indicator Data'!AO108&lt;$AE$194,0,10-($AE$195-'Indicator Data'!AO108)/($AE$195-$AE$194)*10)),1))</f>
        <v>0</v>
      </c>
      <c r="AF105" s="84">
        <f>IF('Indicator Data'!AP108="No data","x",ROUND(IF('Indicator Data'!AP108&gt;$AF$195,10,IF('Indicator Data'!AP108&lt;$AF$194,0,10-($AF$195-'Indicator Data'!AP108)/($AF$195-$AF$194)*10)),1))</f>
        <v>2.1</v>
      </c>
      <c r="AG105" s="84">
        <f>IF('Indicator Data'!AQ108="No data","x",ROUND(IF('Indicator Data'!AQ108&gt;$AG$195,10,IF('Indicator Data'!AQ108&lt;$AG$194,0,10-($AG$195-'Indicator Data'!AQ108)/($AG$195-$AG$194)*10)),1))</f>
        <v>2.2000000000000002</v>
      </c>
      <c r="AH105" s="77">
        <f t="shared" si="30"/>
        <v>2.1</v>
      </c>
      <c r="AI105" s="78">
        <f t="shared" si="31"/>
        <v>1.7</v>
      </c>
      <c r="AJ105" s="85">
        <f t="shared" si="32"/>
        <v>1.1000000000000001</v>
      </c>
      <c r="AK105" s="86">
        <f t="shared" si="35"/>
        <v>3.6</v>
      </c>
      <c r="AL105" s="85">
        <v>8.1999999999999993</v>
      </c>
      <c r="AM105" s="85">
        <v>3.8</v>
      </c>
      <c r="AN105" s="86">
        <f t="shared" si="33"/>
        <v>6</v>
      </c>
    </row>
    <row r="106" spans="1:40" s="4" customFormat="1" x14ac:dyDescent="0.25">
      <c r="A106" s="131" t="s">
        <v>195</v>
      </c>
      <c r="B106" s="63" t="s">
        <v>194</v>
      </c>
      <c r="C106" s="77">
        <f>ROUND(IF('Indicator Data'!Q109="No data",IF((0.1233*LN('Indicator Data'!BB109)-0.4559)&gt;C$195,0,IF((0.1233*LN('Indicator Data'!BB109)-0.4559)&lt;C$194,10,(C$195-(0.1233*LN('Indicator Data'!BB109)-0.4559))/(C$195-C$194)*10)),IF('Indicator Data'!Q109&gt;C$195,0,IF('Indicator Data'!Q109&lt;C$194,10,(C$195-'Indicator Data'!Q109)/(C$195-C$194)*10))),1)</f>
        <v>3.8</v>
      </c>
      <c r="D106" s="77">
        <f>IF('Indicator Data'!R109="No data","x",ROUND((IF(LOG('Indicator Data'!R109*1000)&gt;D$195,10,IF(LOG('Indicator Data'!R109*1000)&lt;D$194,0,10-(D$195-LOG('Indicator Data'!R109*1000))/(D$195-D$194)*10))),1))</f>
        <v>3.2</v>
      </c>
      <c r="E106" s="78">
        <f t="shared" si="20"/>
        <v>3.5</v>
      </c>
      <c r="F106" s="77">
        <f>IF('Indicator Data'!AF109="No data","x",ROUND(IF('Indicator Data'!AF109&gt;F$195,10,IF('Indicator Data'!AF109&lt;F$194,0,10-(F$195-'Indicator Data'!AF109)/(F$195-F$194)*10)),1))</f>
        <v>4.2</v>
      </c>
      <c r="G106" s="77">
        <f>IF('Indicator Data'!AG109="No data","x",ROUND(IF('Indicator Data'!AG109&gt;G$195,10,IF('Indicator Data'!AG109&lt;G$194,0,10-(G$195-'Indicator Data'!AG109)/(G$195-G$194)*10)),1))</f>
        <v>2.9</v>
      </c>
      <c r="H106" s="78">
        <f t="shared" si="21"/>
        <v>3.6</v>
      </c>
      <c r="I106" s="79">
        <f>SUM(IF('Indicator Data'!S109=0,0,'Indicator Data'!S109/1000000),SUM('Indicator Data'!T109:U109))</f>
        <v>30.262182000000003</v>
      </c>
      <c r="J106" s="79">
        <f>I106/'Indicator Data'!BC109*1000000</f>
        <v>69.356179955538238</v>
      </c>
      <c r="K106" s="77">
        <f t="shared" si="22"/>
        <v>1.4</v>
      </c>
      <c r="L106" s="77">
        <f>IF('Indicator Data'!V109="No data","x",ROUND(IF('Indicator Data'!V109&gt;L$195,10,IF('Indicator Data'!V109&lt;L$194,0,10-(L$195-'Indicator Data'!V109)/(L$195-L$194)*10)),1))</f>
        <v>0.4</v>
      </c>
      <c r="M106" s="78">
        <f t="shared" si="23"/>
        <v>0.9</v>
      </c>
      <c r="N106" s="80">
        <f t="shared" si="24"/>
        <v>2.9</v>
      </c>
      <c r="O106" s="92">
        <f>IF(AND('Indicator Data'!AK109="No data",'Indicator Data'!AL109="No data"),0,SUM('Indicator Data'!AK109:AM109)/1000)</f>
        <v>0</v>
      </c>
      <c r="P106" s="77">
        <f t="shared" si="25"/>
        <v>0</v>
      </c>
      <c r="Q106" s="81">
        <f>O106*1000/'Indicator Data'!BC109</f>
        <v>0</v>
      </c>
      <c r="R106" s="77">
        <f t="shared" si="26"/>
        <v>0</v>
      </c>
      <c r="S106" s="82">
        <f t="shared" si="27"/>
        <v>0</v>
      </c>
      <c r="T106" s="77">
        <f>IF('Indicator Data'!AB109="No data","x",ROUND(IF('Indicator Data'!AB109&gt;T$195,10,IF('Indicator Data'!AB109&lt;T$194,0,10-(T$195-'Indicator Data'!AB109)/(T$195-T$194)*10)),1))</f>
        <v>0.2</v>
      </c>
      <c r="U106" s="77">
        <f>IF('Indicator Data'!AA109="No data","x",ROUND(IF('Indicator Data'!AA109&gt;U$195,10,IF('Indicator Data'!AA109&lt;U$194,0,10-(U$195-'Indicator Data'!AA109)/(U$195-U$194)*10)),1))</f>
        <v>0.9</v>
      </c>
      <c r="V106" s="77" t="str">
        <f>IF('Indicator Data'!AE109="No data","x",ROUND(IF('Indicator Data'!AE109&gt;V$195,10,IF('Indicator Data'!AE109&lt;V$194,0,10-(V$195-'Indicator Data'!AE109)/(V$195-V$194)*10)),1))</f>
        <v>x</v>
      </c>
      <c r="W106" s="78">
        <f t="shared" si="34"/>
        <v>0.6</v>
      </c>
      <c r="X106" s="77">
        <f>IF('Indicator Data'!W109="No data","x",ROUND(IF('Indicator Data'!W109&gt;X$195,10,IF('Indicator Data'!W109&lt;X$194,0,10-(X$195-'Indicator Data'!W109)/(X$195-X$194)*10)),1))</f>
        <v>0.7</v>
      </c>
      <c r="Y106" s="77">
        <f>IF('Indicator Data'!X109="No data","x",ROUND(IF('Indicator Data'!X109&gt;Y$195,10,IF('Indicator Data'!X109&lt;Y$194,0,10-(Y$195-'Indicator Data'!X109)/(Y$195-Y$194)*10)),1))</f>
        <v>4</v>
      </c>
      <c r="Z106" s="78">
        <f t="shared" si="28"/>
        <v>2.4</v>
      </c>
      <c r="AA106" s="92">
        <f>('Indicator Data'!AJ109+'Indicator Data'!AI109*0.5+'Indicator Data'!AH109*0.25)/1000</f>
        <v>0</v>
      </c>
      <c r="AB106" s="83">
        <f>AA106*1000/'Indicator Data'!BC109</f>
        <v>0</v>
      </c>
      <c r="AC106" s="78">
        <f t="shared" si="29"/>
        <v>0</v>
      </c>
      <c r="AD106" s="77">
        <f>IF('Indicator Data'!AN109="No data","x",ROUND(IF('Indicator Data'!AN109&lt;$AD$194,10,IF('Indicator Data'!AN109&gt;$AD$195,0,($AD$195-'Indicator Data'!AN109)/($AD$195-$AD$194)*10)),1))</f>
        <v>4</v>
      </c>
      <c r="AE106" s="77">
        <f>IF('Indicator Data'!AO109="No data","x",ROUND(IF('Indicator Data'!AO109&gt;$AE$195,10,IF('Indicator Data'!AO109&lt;$AE$194,0,10-($AE$195-'Indicator Data'!AO109)/($AE$195-$AE$194)*10)),1))</f>
        <v>1.2</v>
      </c>
      <c r="AF106" s="84">
        <f>IF('Indicator Data'!AP109="No data","x",ROUND(IF('Indicator Data'!AP109&gt;$AF$195,10,IF('Indicator Data'!AP109&lt;$AF$194,0,10-($AF$195-'Indicator Data'!AP109)/($AF$195-$AF$194)*10)),1))</f>
        <v>2.8</v>
      </c>
      <c r="AG106" s="84">
        <f>IF('Indicator Data'!AQ109="No data","x",ROUND(IF('Indicator Data'!AQ109&gt;$AG$195,10,IF('Indicator Data'!AQ109&lt;$AG$194,0,10-($AG$195-'Indicator Data'!AQ109)/($AG$195-$AG$194)*10)),1))</f>
        <v>7.1</v>
      </c>
      <c r="AH106" s="77">
        <f t="shared" si="30"/>
        <v>3.7</v>
      </c>
      <c r="AI106" s="78">
        <f t="shared" si="31"/>
        <v>3</v>
      </c>
      <c r="AJ106" s="85">
        <f t="shared" si="32"/>
        <v>1.6</v>
      </c>
      <c r="AK106" s="86">
        <f t="shared" si="35"/>
        <v>0.8</v>
      </c>
      <c r="AL106" s="85">
        <v>3.8</v>
      </c>
      <c r="AM106" s="85">
        <v>1.4</v>
      </c>
      <c r="AN106" s="86">
        <f t="shared" si="33"/>
        <v>2.6</v>
      </c>
    </row>
    <row r="107" spans="1:40" s="4" customFormat="1" x14ac:dyDescent="0.25">
      <c r="A107" s="131" t="s">
        <v>197</v>
      </c>
      <c r="B107" s="63" t="s">
        <v>196</v>
      </c>
      <c r="C107" s="77">
        <f>ROUND(IF('Indicator Data'!Q110="No data",IF((0.1233*LN('Indicator Data'!BB110)-0.4559)&gt;C$195,0,IF((0.1233*LN('Indicator Data'!BB110)-0.4559)&lt;C$194,10,(C$195-(0.1233*LN('Indicator Data'!BB110)-0.4559))/(C$195-C$194)*10)),IF('Indicator Data'!Q110&gt;C$195,0,IF('Indicator Data'!Q110&lt;C$194,10,(C$195-'Indicator Data'!Q110)/(C$195-C$194)*10))),1)</f>
        <v>7.8</v>
      </c>
      <c r="D107" s="77">
        <f>IF('Indicator Data'!R110="No data","x",ROUND((IF(LOG('Indicator Data'!R110*1000)&gt;D$195,10,IF(LOG('Indicator Data'!R110*1000)&lt;D$194,0,10-(D$195-LOG('Indicator Data'!R110*1000))/(D$195-D$194)*10))),1))</f>
        <v>9.8000000000000007</v>
      </c>
      <c r="E107" s="78">
        <f t="shared" si="20"/>
        <v>9</v>
      </c>
      <c r="F107" s="77">
        <f>IF('Indicator Data'!AF110="No data","x",ROUND(IF('Indicator Data'!AF110&gt;F$195,10,IF('Indicator Data'!AF110&lt;F$194,0,10-(F$195-'Indicator Data'!AF110)/(F$195-F$194)*10)),1))</f>
        <v>9.1999999999999993</v>
      </c>
      <c r="G107" s="77">
        <f>IF('Indicator Data'!AG110="No data","x",ROUND(IF('Indicator Data'!AG110&gt;G$195,10,IF('Indicator Data'!AG110&lt;G$194,0,10-(G$195-'Indicator Data'!AG110)/(G$195-G$194)*10)),1))</f>
        <v>2</v>
      </c>
      <c r="H107" s="78">
        <f t="shared" si="21"/>
        <v>5.6</v>
      </c>
      <c r="I107" s="79">
        <f>SUM(IF('Indicator Data'!S110=0,0,'Indicator Data'!S110/1000000),SUM('Indicator Data'!T110:U110))</f>
        <v>1884.0473650000001</v>
      </c>
      <c r="J107" s="79">
        <f>I107/'Indicator Data'!BC110*1000000</f>
        <v>101.60982618900464</v>
      </c>
      <c r="K107" s="77">
        <f t="shared" si="22"/>
        <v>2</v>
      </c>
      <c r="L107" s="77">
        <f>IF('Indicator Data'!V110="No data","x",ROUND(IF('Indicator Data'!V110&gt;L$195,10,IF('Indicator Data'!V110&lt;L$194,0,10-(L$195-'Indicator Data'!V110)/(L$195-L$194)*10)),1))</f>
        <v>5.9</v>
      </c>
      <c r="M107" s="78">
        <f t="shared" si="23"/>
        <v>4</v>
      </c>
      <c r="N107" s="80">
        <f t="shared" si="24"/>
        <v>6.9</v>
      </c>
      <c r="O107" s="92">
        <f>IF(AND('Indicator Data'!AK110="No data",'Indicator Data'!AL110="No data"),0,SUM('Indicator Data'!AK110:AM110)/1000)</f>
        <v>147.08600000000001</v>
      </c>
      <c r="P107" s="77">
        <f t="shared" si="25"/>
        <v>7.2</v>
      </c>
      <c r="Q107" s="81">
        <f>O107*1000/'Indicator Data'!BC110</f>
        <v>7.9325940379614251E-3</v>
      </c>
      <c r="R107" s="77">
        <f t="shared" si="26"/>
        <v>5.3</v>
      </c>
      <c r="S107" s="82">
        <f t="shared" si="27"/>
        <v>6.3</v>
      </c>
      <c r="T107" s="77">
        <f>IF('Indicator Data'!AB110="No data","x",ROUND(IF('Indicator Data'!AB110&gt;T$195,10,IF('Indicator Data'!AB110&lt;T$194,0,10-(T$195-'Indicator Data'!AB110)/(T$195-T$194)*10)),1))</f>
        <v>2</v>
      </c>
      <c r="U107" s="77">
        <f>IF('Indicator Data'!AA110="No data","x",ROUND(IF('Indicator Data'!AA110&gt;U$195,10,IF('Indicator Data'!AA110&lt;U$194,0,10-(U$195-'Indicator Data'!AA110)/(U$195-U$194)*10)),1))</f>
        <v>1</v>
      </c>
      <c r="V107" s="77">
        <f>IF('Indicator Data'!AE110="No data","x",ROUND(IF('Indicator Data'!AE110&gt;V$195,10,IF('Indicator Data'!AE110&lt;V$194,0,10-(V$195-'Indicator Data'!AE110)/(V$195-V$194)*10)),1))</f>
        <v>7.7</v>
      </c>
      <c r="W107" s="78">
        <f t="shared" si="34"/>
        <v>3.6</v>
      </c>
      <c r="X107" s="77">
        <f>IF('Indicator Data'!W110="No data","x",ROUND(IF('Indicator Data'!W110&gt;X$195,10,IF('Indicator Data'!W110&lt;X$194,0,10-(X$195-'Indicator Data'!W110)/(X$195-X$194)*10)),1))</f>
        <v>8.5</v>
      </c>
      <c r="Y107" s="77">
        <f>IF('Indicator Data'!X110="No data","x",ROUND(IF('Indicator Data'!X110&gt;Y$195,10,IF('Indicator Data'!X110&lt;Y$194,0,10-(Y$195-'Indicator Data'!X110)/(Y$195-Y$194)*10)),1))</f>
        <v>6.2</v>
      </c>
      <c r="Z107" s="78">
        <f t="shared" si="28"/>
        <v>7.4</v>
      </c>
      <c r="AA107" s="92">
        <f>('Indicator Data'!AJ110+'Indicator Data'!AI110*0.5+'Indicator Data'!AH110*0.25)/1000</f>
        <v>2.375</v>
      </c>
      <c r="AB107" s="83">
        <f>AA107*1000/'Indicator Data'!BC110</f>
        <v>1.280877231018478E-4</v>
      </c>
      <c r="AC107" s="78">
        <f t="shared" si="29"/>
        <v>0</v>
      </c>
      <c r="AD107" s="77">
        <f>IF('Indicator Data'!AN110="No data","x",ROUND(IF('Indicator Data'!AN110&lt;$AD$194,10,IF('Indicator Data'!AN110&gt;$AD$195,0,($AD$195-'Indicator Data'!AN110)/($AD$195-$AD$194)*10)),1))</f>
        <v>0.4</v>
      </c>
      <c r="AE107" s="77">
        <f>IF('Indicator Data'!AO110="No data","x",ROUND(IF('Indicator Data'!AO110&gt;$AE$195,10,IF('Indicator Data'!AO110&lt;$AE$194,0,10-($AE$195-'Indicator Data'!AO110)/($AE$195-$AE$194)*10)),1))</f>
        <v>0</v>
      </c>
      <c r="AF107" s="84">
        <f>IF('Indicator Data'!AP110="No data","x",ROUND(IF('Indicator Data'!AP110&gt;$AF$195,10,IF('Indicator Data'!AP110&lt;$AF$194,0,10-($AF$195-'Indicator Data'!AP110)/($AF$195-$AF$194)*10)),1))</f>
        <v>7.4</v>
      </c>
      <c r="AG107" s="84">
        <f>IF('Indicator Data'!AQ110="No data","x",ROUND(IF('Indicator Data'!AQ110&gt;$AG$195,10,IF('Indicator Data'!AQ110&lt;$AG$194,0,10-($AG$195-'Indicator Data'!AQ110)/($AG$195-$AG$194)*10)),1))</f>
        <v>4.7</v>
      </c>
      <c r="AH107" s="77">
        <f t="shared" si="30"/>
        <v>6.9</v>
      </c>
      <c r="AI107" s="78">
        <f t="shared" si="31"/>
        <v>2.4</v>
      </c>
      <c r="AJ107" s="85">
        <f t="shared" si="32"/>
        <v>3.9</v>
      </c>
      <c r="AK107" s="86">
        <f t="shared" si="35"/>
        <v>5.2</v>
      </c>
      <c r="AL107" s="85">
        <v>1.6</v>
      </c>
      <c r="AM107" s="85">
        <v>7.1</v>
      </c>
      <c r="AN107" s="86">
        <f t="shared" si="33"/>
        <v>4.4000000000000004</v>
      </c>
    </row>
    <row r="108" spans="1:40" s="4" customFormat="1" x14ac:dyDescent="0.25">
      <c r="A108" s="131" t="s">
        <v>199</v>
      </c>
      <c r="B108" s="63" t="s">
        <v>198</v>
      </c>
      <c r="C108" s="77">
        <f>ROUND(IF('Indicator Data'!Q111="No data",IF((0.1233*LN('Indicator Data'!BB111)-0.4559)&gt;C$195,0,IF((0.1233*LN('Indicator Data'!BB111)-0.4559)&lt;C$194,10,(C$195-(0.1233*LN('Indicator Data'!BB111)-0.4559))/(C$195-C$194)*10)),IF('Indicator Data'!Q111&gt;C$195,0,IF('Indicator Data'!Q111&lt;C$194,10,(C$195-'Indicator Data'!Q111)/(C$195-C$194)*10))),1)</f>
        <v>1.4</v>
      </c>
      <c r="D108" s="77" t="str">
        <f>IF('Indicator Data'!R111="No data","x",ROUND((IF(LOG('Indicator Data'!R111*1000)&gt;D$195,10,IF(LOG('Indicator Data'!R111*1000)&lt;D$194,0,10-(D$195-LOG('Indicator Data'!R111*1000))/(D$195-D$194)*10))),1))</f>
        <v>x</v>
      </c>
      <c r="E108" s="78">
        <f t="shared" si="20"/>
        <v>1.4</v>
      </c>
      <c r="F108" s="77">
        <f>IF('Indicator Data'!AF111="No data","x",ROUND(IF('Indicator Data'!AF111&gt;F$195,10,IF('Indicator Data'!AF111&lt;F$194,0,10-(F$195-'Indicator Data'!AF111)/(F$195-F$194)*10)),1))</f>
        <v>2.9</v>
      </c>
      <c r="G108" s="77" t="str">
        <f>IF('Indicator Data'!AG111="No data","x",ROUND(IF('Indicator Data'!AG111&gt;G$195,10,IF('Indicator Data'!AG111&lt;G$194,0,10-(G$195-'Indicator Data'!AG111)/(G$195-G$194)*10)),1))</f>
        <v>x</v>
      </c>
      <c r="H108" s="78">
        <f t="shared" si="21"/>
        <v>2.9</v>
      </c>
      <c r="I108" s="79">
        <f>SUM(IF('Indicator Data'!S111=0,0,'Indicator Data'!S111/1000000),SUM('Indicator Data'!T111:U111))</f>
        <v>0.25458199999999997</v>
      </c>
      <c r="J108" s="79">
        <f>I108/'Indicator Data'!BC111*1000000</f>
        <v>0.54714458877436101</v>
      </c>
      <c r="K108" s="77">
        <f t="shared" si="22"/>
        <v>0</v>
      </c>
      <c r="L108" s="77" t="str">
        <f>IF('Indicator Data'!V111="No data","x",ROUND(IF('Indicator Data'!V111&gt;L$195,10,IF('Indicator Data'!V111&lt;L$194,0,10-(L$195-'Indicator Data'!V111)/(L$195-L$194)*10)),1))</f>
        <v>x</v>
      </c>
      <c r="M108" s="78">
        <f t="shared" si="23"/>
        <v>0</v>
      </c>
      <c r="N108" s="80">
        <f t="shared" si="24"/>
        <v>1.4</v>
      </c>
      <c r="O108" s="92">
        <f>IF(AND('Indicator Data'!AK111="No data",'Indicator Data'!AL111="No data"),0,SUM('Indicator Data'!AK111:AM111)/1000)</f>
        <v>8</v>
      </c>
      <c r="P108" s="77">
        <f t="shared" si="25"/>
        <v>3</v>
      </c>
      <c r="Q108" s="81">
        <f>O108*1000/'Indicator Data'!BC111</f>
        <v>1.7193504294077698E-2</v>
      </c>
      <c r="R108" s="77">
        <f t="shared" si="26"/>
        <v>6.4</v>
      </c>
      <c r="S108" s="82">
        <f t="shared" si="27"/>
        <v>4.7</v>
      </c>
      <c r="T108" s="77">
        <f>IF('Indicator Data'!AB111="No data","x",ROUND(IF('Indicator Data'!AB111&gt;T$195,10,IF('Indicator Data'!AB111&lt;T$194,0,10-(T$195-'Indicator Data'!AB111)/(T$195-T$194)*10)),1))</f>
        <v>0.2</v>
      </c>
      <c r="U108" s="77">
        <f>IF('Indicator Data'!AA111="No data","x",ROUND(IF('Indicator Data'!AA111&gt;U$195,10,IF('Indicator Data'!AA111&lt;U$194,0,10-(U$195-'Indicator Data'!AA111)/(U$195-U$194)*10)),1))</f>
        <v>0.2</v>
      </c>
      <c r="V108" s="77" t="str">
        <f>IF('Indicator Data'!AE111="No data","x",ROUND(IF('Indicator Data'!AE111&gt;V$195,10,IF('Indicator Data'!AE111&lt;V$194,0,10-(V$195-'Indicator Data'!AE111)/(V$195-V$194)*10)),1))</f>
        <v>x</v>
      </c>
      <c r="W108" s="78">
        <f t="shared" si="34"/>
        <v>0.2</v>
      </c>
      <c r="X108" s="77">
        <f>IF('Indicator Data'!W111="No data","x",ROUND(IF('Indicator Data'!W111&gt;X$195,10,IF('Indicator Data'!W111&lt;X$194,0,10-(X$195-'Indicator Data'!W111)/(X$195-X$194)*10)),1))</f>
        <v>0.5</v>
      </c>
      <c r="Y108" s="77" t="str">
        <f>IF('Indicator Data'!X111="No data","x",ROUND(IF('Indicator Data'!X111&gt;Y$195,10,IF('Indicator Data'!X111&lt;Y$194,0,10-(Y$195-'Indicator Data'!X111)/(Y$195-Y$194)*10)),1))</f>
        <v>x</v>
      </c>
      <c r="Z108" s="78">
        <f t="shared" si="28"/>
        <v>0.5</v>
      </c>
      <c r="AA108" s="92">
        <f>('Indicator Data'!AJ111+'Indicator Data'!AI111*0.5+'Indicator Data'!AH111*0.25)/1000</f>
        <v>0</v>
      </c>
      <c r="AB108" s="83">
        <f>AA108*1000/'Indicator Data'!BC111</f>
        <v>0</v>
      </c>
      <c r="AC108" s="78">
        <f t="shared" si="29"/>
        <v>0</v>
      </c>
      <c r="AD108" s="77">
        <f>IF('Indicator Data'!AN111="No data","x",ROUND(IF('Indicator Data'!AN111&lt;$AD$194,10,IF('Indicator Data'!AN111&gt;$AD$195,0,($AD$195-'Indicator Data'!AN111)/($AD$195-$AD$194)*10)),1))</f>
        <v>2.2999999999999998</v>
      </c>
      <c r="AE108" s="77">
        <f>IF('Indicator Data'!AO111="No data","x",ROUND(IF('Indicator Data'!AO111&gt;$AE$195,10,IF('Indicator Data'!AO111&lt;$AE$194,0,10-($AE$195-'Indicator Data'!AO111)/($AE$195-$AE$194)*10)),1))</f>
        <v>0</v>
      </c>
      <c r="AF108" s="84">
        <f>IF('Indicator Data'!AP111="No data","x",ROUND(IF('Indicator Data'!AP111&gt;$AF$195,10,IF('Indicator Data'!AP111&lt;$AF$194,0,10-($AF$195-'Indicator Data'!AP111)/($AF$195-$AF$194)*10)),1))</f>
        <v>1.8</v>
      </c>
      <c r="AG108" s="84">
        <f>IF('Indicator Data'!AQ111="No data","x",ROUND(IF('Indicator Data'!AQ111&gt;$AG$195,10,IF('Indicator Data'!AQ111&lt;$AG$194,0,10-($AG$195-'Indicator Data'!AQ111)/($AG$195-$AG$194)*10)),1))</f>
        <v>4.3</v>
      </c>
      <c r="AH108" s="77">
        <f t="shared" si="30"/>
        <v>2.2999999999999998</v>
      </c>
      <c r="AI108" s="78">
        <f t="shared" si="31"/>
        <v>1.5</v>
      </c>
      <c r="AJ108" s="85">
        <f t="shared" si="32"/>
        <v>0.6</v>
      </c>
      <c r="AK108" s="86">
        <f t="shared" si="35"/>
        <v>2.9</v>
      </c>
      <c r="AL108" s="85">
        <v>8.1</v>
      </c>
      <c r="AM108" s="85">
        <v>5.0999999999999996</v>
      </c>
      <c r="AN108" s="86">
        <f t="shared" si="33"/>
        <v>6.6</v>
      </c>
    </row>
    <row r="109" spans="1:40" s="4" customFormat="1" x14ac:dyDescent="0.25">
      <c r="A109" s="131" t="s">
        <v>201</v>
      </c>
      <c r="B109" s="63" t="s">
        <v>200</v>
      </c>
      <c r="C109" s="77">
        <f>ROUND(IF('Indicator Data'!Q112="No data",IF((0.1233*LN('Indicator Data'!BB112)-0.4559)&gt;C$195,0,IF((0.1233*LN('Indicator Data'!BB112)-0.4559)&lt;C$194,10,(C$195-(0.1233*LN('Indicator Data'!BB112)-0.4559))/(C$195-C$194)*10)),IF('Indicator Data'!Q112&gt;C$195,0,IF('Indicator Data'!Q112&lt;C$194,10,(C$195-'Indicator Data'!Q112)/(C$195-C$194)*10))),1)</f>
        <v>5.8</v>
      </c>
      <c r="D109" s="77" t="str">
        <f>IF('Indicator Data'!R112="No data","x",ROUND((IF(LOG('Indicator Data'!R112*1000)&gt;D$195,10,IF(LOG('Indicator Data'!R112*1000)&lt;D$194,0,10-(D$195-LOG('Indicator Data'!R112*1000))/(D$195-D$194)*10))),1))</f>
        <v>x</v>
      </c>
      <c r="E109" s="78">
        <f t="shared" si="20"/>
        <v>5.8</v>
      </c>
      <c r="F109" s="77" t="str">
        <f>IF('Indicator Data'!AF112="No data","x",ROUND(IF('Indicator Data'!AF112&gt;F$195,10,IF('Indicator Data'!AF112&lt;F$194,0,10-(F$195-'Indicator Data'!AF112)/(F$195-F$194)*10)),1))</f>
        <v>x</v>
      </c>
      <c r="G109" s="77" t="str">
        <f>IF('Indicator Data'!AG112="No data","x",ROUND(IF('Indicator Data'!AG112&gt;G$195,10,IF('Indicator Data'!AG112&lt;G$194,0,10-(G$195-'Indicator Data'!AG112)/(G$195-G$194)*10)),1))</f>
        <v>x</v>
      </c>
      <c r="H109" s="78" t="str">
        <f t="shared" si="21"/>
        <v>x</v>
      </c>
      <c r="I109" s="79">
        <f>SUM(IF('Indicator Data'!S112=0,0,'Indicator Data'!S112/1000000),SUM('Indicator Data'!T112:U112))</f>
        <v>70.606987000000004</v>
      </c>
      <c r="J109" s="79">
        <f>I109/'Indicator Data'!BC112*1000000</f>
        <v>1329.0226626762287</v>
      </c>
      <c r="K109" s="77">
        <f t="shared" si="22"/>
        <v>10</v>
      </c>
      <c r="L109" s="77">
        <f>IF('Indicator Data'!V112="No data","x",ROUND(IF('Indicator Data'!V112&gt;L$195,10,IF('Indicator Data'!V112&lt;L$194,0,10-(L$195-'Indicator Data'!V112)/(L$195-L$194)*10)),1))</f>
        <v>3.2</v>
      </c>
      <c r="M109" s="78">
        <f t="shared" si="23"/>
        <v>6.6</v>
      </c>
      <c r="N109" s="80">
        <f t="shared" si="24"/>
        <v>6.1</v>
      </c>
      <c r="O109" s="92">
        <f>IF(AND('Indicator Data'!AK112="No data",'Indicator Data'!AL112="No data"),0,SUM('Indicator Data'!AK112:AM112)/1000)</f>
        <v>0</v>
      </c>
      <c r="P109" s="77">
        <f t="shared" si="25"/>
        <v>0</v>
      </c>
      <c r="Q109" s="81">
        <f>O109*1000/'Indicator Data'!BC112</f>
        <v>0</v>
      </c>
      <c r="R109" s="77">
        <f t="shared" si="26"/>
        <v>0</v>
      </c>
      <c r="S109" s="82">
        <f t="shared" si="27"/>
        <v>0</v>
      </c>
      <c r="T109" s="77" t="str">
        <f>IF('Indicator Data'!AB112="No data","x",ROUND(IF('Indicator Data'!AB112&gt;T$195,10,IF('Indicator Data'!AB112&lt;T$194,0,10-(T$195-'Indicator Data'!AB112)/(T$195-T$194)*10)),1))</f>
        <v>x</v>
      </c>
      <c r="U109" s="77">
        <f>IF('Indicator Data'!AA112="No data","x",ROUND(IF('Indicator Data'!AA112&gt;U$195,10,IF('Indicator Data'!AA112&lt;U$194,0,10-(U$195-'Indicator Data'!AA112)/(U$195-U$194)*10)),1))</f>
        <v>7.7</v>
      </c>
      <c r="V109" s="77" t="str">
        <f>IF('Indicator Data'!AE112="No data","x",ROUND(IF('Indicator Data'!AE112&gt;V$195,10,IF('Indicator Data'!AE112&lt;V$194,0,10-(V$195-'Indicator Data'!AE112)/(V$195-V$194)*10)),1))</f>
        <v>x</v>
      </c>
      <c r="W109" s="78">
        <f t="shared" si="34"/>
        <v>7.7</v>
      </c>
      <c r="X109" s="77">
        <f>IF('Indicator Data'!W112="No data","x",ROUND(IF('Indicator Data'!W112&gt;X$195,10,IF('Indicator Data'!W112&lt;X$194,0,10-(X$195-'Indicator Data'!W112)/(X$195-X$194)*10)),1))</f>
        <v>2.7</v>
      </c>
      <c r="Y109" s="77">
        <f>IF('Indicator Data'!X112="No data","x",ROUND(IF('Indicator Data'!X112&gt;Y$195,10,IF('Indicator Data'!X112&lt;Y$194,0,10-(Y$195-'Indicator Data'!X112)/(Y$195-Y$194)*10)),1))</f>
        <v>2.9</v>
      </c>
      <c r="Z109" s="78">
        <f t="shared" si="28"/>
        <v>2.8</v>
      </c>
      <c r="AA109" s="92">
        <f>('Indicator Data'!AJ112+'Indicator Data'!AI112*0.5+'Indicator Data'!AH112*0.25)/1000</f>
        <v>5.25</v>
      </c>
      <c r="AB109" s="83">
        <f>AA109*1000/'Indicator Data'!BC112</f>
        <v>9.8819809136597214E-2</v>
      </c>
      <c r="AC109" s="78">
        <f t="shared" si="29"/>
        <v>9.9</v>
      </c>
      <c r="AD109" s="77">
        <f>IF('Indicator Data'!AN112="No data","x",ROUND(IF('Indicator Data'!AN112&lt;$AD$194,10,IF('Indicator Data'!AN112&gt;$AD$195,0,($AD$195-'Indicator Data'!AN112)/($AD$195-$AD$194)*10)),1))</f>
        <v>10</v>
      </c>
      <c r="AE109" s="77">
        <f>IF('Indicator Data'!AO112="No data","x",ROUND(IF('Indicator Data'!AO112&gt;$AE$195,10,IF('Indicator Data'!AO112&lt;$AE$194,0,10-($AE$195-'Indicator Data'!AO112)/($AE$195-$AE$194)*10)),1))</f>
        <v>0</v>
      </c>
      <c r="AF109" s="84" t="str">
        <f>IF('Indicator Data'!AP112="No data","x",ROUND(IF('Indicator Data'!AP112&gt;$AF$195,10,IF('Indicator Data'!AP112&lt;$AF$194,0,10-($AF$195-'Indicator Data'!AP112)/($AF$195-$AF$194)*10)),1))</f>
        <v>x</v>
      </c>
      <c r="AG109" s="84" t="str">
        <f>IF('Indicator Data'!AQ112="No data","x",ROUND(IF('Indicator Data'!AQ112&gt;$AG$195,10,IF('Indicator Data'!AQ112&lt;$AG$194,0,10-($AG$195-'Indicator Data'!AQ112)/($AG$195-$AG$194)*10)),1))</f>
        <v>x</v>
      </c>
      <c r="AH109" s="77" t="str">
        <f t="shared" si="30"/>
        <v>x</v>
      </c>
      <c r="AI109" s="78">
        <f t="shared" si="31"/>
        <v>5</v>
      </c>
      <c r="AJ109" s="85">
        <f t="shared" si="32"/>
        <v>7.3</v>
      </c>
      <c r="AK109" s="86">
        <f t="shared" si="35"/>
        <v>4.5999999999999996</v>
      </c>
      <c r="AL109" s="85">
        <v>1.5</v>
      </c>
      <c r="AM109" s="85">
        <v>5.4</v>
      </c>
      <c r="AN109" s="86">
        <f t="shared" si="33"/>
        <v>3.5</v>
      </c>
    </row>
    <row r="110" spans="1:40" s="4" customFormat="1" x14ac:dyDescent="0.25">
      <c r="A110" s="131" t="s">
        <v>203</v>
      </c>
      <c r="B110" s="63" t="s">
        <v>202</v>
      </c>
      <c r="C110" s="77">
        <f>ROUND(IF('Indicator Data'!Q113="No data",IF((0.1233*LN('Indicator Data'!BB113)-0.4559)&gt;C$195,0,IF((0.1233*LN('Indicator Data'!BB113)-0.4559)&lt;C$194,10,(C$195-(0.1233*LN('Indicator Data'!BB113)-0.4559))/(C$195-C$194)*10)),IF('Indicator Data'!Q113&gt;C$195,0,IF('Indicator Data'!Q113&lt;C$194,10,(C$195-'Indicator Data'!Q113)/(C$195-C$194)*10))),1)</f>
        <v>6.7</v>
      </c>
      <c r="D110" s="77">
        <f>IF('Indicator Data'!R113="No data","x",ROUND((IF(LOG('Indicator Data'!R113*1000)&gt;D$195,10,IF(LOG('Indicator Data'!R113*1000)&lt;D$194,0,10-(D$195-LOG('Indicator Data'!R113*1000))/(D$195-D$194)*10))),1))</f>
        <v>9.1</v>
      </c>
      <c r="E110" s="78">
        <f t="shared" si="20"/>
        <v>8.1</v>
      </c>
      <c r="F110" s="77">
        <f>IF('Indicator Data'!AF113="No data","x",ROUND(IF('Indicator Data'!AF113&gt;F$195,10,IF('Indicator Data'!AF113&lt;F$194,0,10-(F$195-'Indicator Data'!AF113)/(F$195-F$194)*10)),1))</f>
        <v>8.4</v>
      </c>
      <c r="G110" s="77">
        <f>IF('Indicator Data'!AG113="No data","x",ROUND(IF('Indicator Data'!AG113&gt;G$195,10,IF('Indicator Data'!AG113&lt;G$194,0,10-(G$195-'Indicator Data'!AG113)/(G$195-G$194)*10)),1))</f>
        <v>1.9</v>
      </c>
      <c r="H110" s="78">
        <f t="shared" si="21"/>
        <v>5.2</v>
      </c>
      <c r="I110" s="79">
        <f>SUM(IF('Indicator Data'!S113=0,0,'Indicator Data'!S113/1000000),SUM('Indicator Data'!T113:U113))</f>
        <v>290.34841</v>
      </c>
      <c r="J110" s="79">
        <f>I110/'Indicator Data'!BC113*1000000</f>
        <v>65.686951040952152</v>
      </c>
      <c r="K110" s="77">
        <f t="shared" si="22"/>
        <v>1.3</v>
      </c>
      <c r="L110" s="77">
        <f>IF('Indicator Data'!V113="No data","x",ROUND(IF('Indicator Data'!V113&gt;L$195,10,IF('Indicator Data'!V113&lt;L$194,0,10-(L$195-'Indicator Data'!V113)/(L$195-L$194)*10)),1))</f>
        <v>4.2</v>
      </c>
      <c r="M110" s="78">
        <f t="shared" si="23"/>
        <v>2.8</v>
      </c>
      <c r="N110" s="80">
        <f t="shared" si="24"/>
        <v>6.1</v>
      </c>
      <c r="O110" s="92">
        <f>IF(AND('Indicator Data'!AK113="No data",'Indicator Data'!AL113="No data"),0,SUM('Indicator Data'!AK113:AM113)/1000)</f>
        <v>84.27</v>
      </c>
      <c r="P110" s="77">
        <f t="shared" si="25"/>
        <v>6.4</v>
      </c>
      <c r="Q110" s="81">
        <f>O110*1000/'Indicator Data'!BC113</f>
        <v>1.9064817211229216E-2</v>
      </c>
      <c r="R110" s="77">
        <f t="shared" si="26"/>
        <v>6.6</v>
      </c>
      <c r="S110" s="82">
        <f t="shared" si="27"/>
        <v>6.5</v>
      </c>
      <c r="T110" s="77">
        <f>IF('Indicator Data'!AB113="No data","x",ROUND(IF('Indicator Data'!AB113&gt;T$195,10,IF('Indicator Data'!AB113&lt;T$194,0,10-(T$195-'Indicator Data'!AB113)/(T$195-T$194)*10)),1))</f>
        <v>1</v>
      </c>
      <c r="U110" s="77">
        <f>IF('Indicator Data'!AA113="No data","x",ROUND(IF('Indicator Data'!AA113&gt;U$195,10,IF('Indicator Data'!AA113&lt;U$194,0,10-(U$195-'Indicator Data'!AA113)/(U$195-U$194)*10)),1))</f>
        <v>1.9</v>
      </c>
      <c r="V110" s="77">
        <f>IF('Indicator Data'!AE113="No data","x",ROUND(IF('Indicator Data'!AE113&gt;V$195,10,IF('Indicator Data'!AE113&lt;V$194,0,10-(V$195-'Indicator Data'!AE113)/(V$195-V$194)*10)),1))</f>
        <v>5.6</v>
      </c>
      <c r="W110" s="78">
        <f t="shared" si="34"/>
        <v>2.8</v>
      </c>
      <c r="X110" s="77">
        <f>IF('Indicator Data'!W113="No data","x",ROUND(IF('Indicator Data'!W113&gt;X$195,10,IF('Indicator Data'!W113&lt;X$194,0,10-(X$195-'Indicator Data'!W113)/(X$195-X$194)*10)),1))</f>
        <v>6.3</v>
      </c>
      <c r="Y110" s="77">
        <f>IF('Indicator Data'!X113="No data","x",ROUND(IF('Indicator Data'!X113&gt;Y$195,10,IF('Indicator Data'!X113&lt;Y$194,0,10-(Y$195-'Indicator Data'!X113)/(Y$195-Y$194)*10)),1))</f>
        <v>4.3</v>
      </c>
      <c r="Z110" s="78">
        <f t="shared" si="28"/>
        <v>5.3</v>
      </c>
      <c r="AA110" s="92">
        <f>('Indicator Data'!AJ113+'Indicator Data'!AI113*0.5+'Indicator Data'!AH113*0.25)/1000</f>
        <v>1947.9069999999999</v>
      </c>
      <c r="AB110" s="83">
        <f>AA110*1000/'Indicator Data'!BC113</f>
        <v>0.44068459593537285</v>
      </c>
      <c r="AC110" s="78">
        <f t="shared" si="29"/>
        <v>10</v>
      </c>
      <c r="AD110" s="77">
        <f>IF('Indicator Data'!AN113="No data","x",ROUND(IF('Indicator Data'!AN113&lt;$AD$194,10,IF('Indicator Data'!AN113&gt;$AD$195,0,($AD$195-'Indicator Data'!AN113)/($AD$195-$AD$194)*10)),1))</f>
        <v>2.2999999999999998</v>
      </c>
      <c r="AE110" s="77">
        <f>IF('Indicator Data'!AO113="No data","x",ROUND(IF('Indicator Data'!AO113&gt;$AE$195,10,IF('Indicator Data'!AO113&lt;$AE$194,0,10-($AE$195-'Indicator Data'!AO113)/($AE$195-$AE$194)*10)),1))</f>
        <v>0.1</v>
      </c>
      <c r="AF110" s="84">
        <f>IF('Indicator Data'!AP113="No data","x",ROUND(IF('Indicator Data'!AP113&gt;$AF$195,10,IF('Indicator Data'!AP113&lt;$AF$194,0,10-($AF$195-'Indicator Data'!AP113)/($AF$195-$AF$194)*10)),1))</f>
        <v>10</v>
      </c>
      <c r="AG110" s="84">
        <f>IF('Indicator Data'!AQ113="No data","x",ROUND(IF('Indicator Data'!AQ113&gt;$AG$195,10,IF('Indicator Data'!AQ113&lt;$AG$194,0,10-($AG$195-'Indicator Data'!AQ113)/($AG$195-$AG$194)*10)),1))</f>
        <v>1.6</v>
      </c>
      <c r="AH110" s="77">
        <f t="shared" si="30"/>
        <v>8.3000000000000007</v>
      </c>
      <c r="AI110" s="78">
        <f t="shared" si="31"/>
        <v>3.6</v>
      </c>
      <c r="AJ110" s="85">
        <f t="shared" si="32"/>
        <v>6.6</v>
      </c>
      <c r="AK110" s="86">
        <f t="shared" si="35"/>
        <v>6.6</v>
      </c>
      <c r="AL110" s="85">
        <v>2</v>
      </c>
      <c r="AM110" s="85">
        <v>5.5</v>
      </c>
      <c r="AN110" s="86">
        <f t="shared" si="33"/>
        <v>3.8</v>
      </c>
    </row>
    <row r="111" spans="1:40" s="4" customFormat="1" x14ac:dyDescent="0.25">
      <c r="A111" s="131" t="s">
        <v>205</v>
      </c>
      <c r="B111" s="63" t="s">
        <v>204</v>
      </c>
      <c r="C111" s="77">
        <f>ROUND(IF('Indicator Data'!Q114="No data",IF((0.1233*LN('Indicator Data'!BB114)-0.4559)&gt;C$195,0,IF((0.1233*LN('Indicator Data'!BB114)-0.4559)&lt;C$194,10,(C$195-(0.1233*LN('Indicator Data'!BB114)-0.4559))/(C$195-C$194)*10)),IF('Indicator Data'!Q114&gt;C$195,0,IF('Indicator Data'!Q114&lt;C$194,10,(C$195-'Indicator Data'!Q114)/(C$195-C$194)*10))),1)</f>
        <v>2.6</v>
      </c>
      <c r="D111" s="77" t="str">
        <f>IF('Indicator Data'!R114="No data","x",ROUND((IF(LOG('Indicator Data'!R114*1000)&gt;D$195,10,IF(LOG('Indicator Data'!R114*1000)&lt;D$194,0,10-(D$195-LOG('Indicator Data'!R114*1000))/(D$195-D$194)*10))),1))</f>
        <v>x</v>
      </c>
      <c r="E111" s="78">
        <f t="shared" si="20"/>
        <v>2.6</v>
      </c>
      <c r="F111" s="77">
        <f>IF('Indicator Data'!AF114="No data","x",ROUND(IF('Indicator Data'!AF114&gt;F$195,10,IF('Indicator Data'!AF114&lt;F$194,0,10-(F$195-'Indicator Data'!AF114)/(F$195-F$194)*10)),1))</f>
        <v>5.0999999999999996</v>
      </c>
      <c r="G111" s="77">
        <f>IF('Indicator Data'!AG114="No data","x",ROUND(IF('Indicator Data'!AG114&gt;G$195,10,IF('Indicator Data'!AG114&lt;G$194,0,10-(G$195-'Indicator Data'!AG114)/(G$195-G$194)*10)),1))</f>
        <v>2.7</v>
      </c>
      <c r="H111" s="78">
        <f t="shared" si="21"/>
        <v>3.9</v>
      </c>
      <c r="I111" s="79">
        <f>SUM(IF('Indicator Data'!S114=0,0,'Indicator Data'!S114/1000000),SUM('Indicator Data'!T114:U114))</f>
        <v>46.480000000000004</v>
      </c>
      <c r="J111" s="79">
        <f>I111/'Indicator Data'!BC114*1000000</f>
        <v>36.754327213147427</v>
      </c>
      <c r="K111" s="77">
        <f t="shared" si="22"/>
        <v>0.7</v>
      </c>
      <c r="L111" s="77">
        <f>IF('Indicator Data'!V114="No data","x",ROUND(IF('Indicator Data'!V114&gt;L$195,10,IF('Indicator Data'!V114&lt;L$194,0,10-(L$195-'Indicator Data'!V114)/(L$195-L$194)*10)),1))</f>
        <v>0.2</v>
      </c>
      <c r="M111" s="78">
        <f t="shared" si="23"/>
        <v>0.5</v>
      </c>
      <c r="N111" s="80">
        <f t="shared" si="24"/>
        <v>2.4</v>
      </c>
      <c r="O111" s="92">
        <f>IF(AND('Indicator Data'!AK114="No data",'Indicator Data'!AL114="No data"),0,SUM('Indicator Data'!AK114:AM114)/1000)</f>
        <v>3.0000000000000001E-3</v>
      </c>
      <c r="P111" s="77">
        <f t="shared" si="25"/>
        <v>0</v>
      </c>
      <c r="Q111" s="81">
        <f>O111*1000/'Indicator Data'!BC114</f>
        <v>2.3722672469759523E-6</v>
      </c>
      <c r="R111" s="77">
        <f t="shared" si="26"/>
        <v>0</v>
      </c>
      <c r="S111" s="82">
        <f t="shared" si="27"/>
        <v>0</v>
      </c>
      <c r="T111" s="77">
        <f>IF('Indicator Data'!AB114="No data","x",ROUND(IF('Indicator Data'!AB114&gt;T$195,10,IF('Indicator Data'!AB114&lt;T$194,0,10-(T$195-'Indicator Data'!AB114)/(T$195-T$194)*10)),1))</f>
        <v>1.8</v>
      </c>
      <c r="U111" s="77">
        <f>IF('Indicator Data'!AA114="No data","x",ROUND(IF('Indicator Data'!AA114&gt;U$195,10,IF('Indicator Data'!AA114&lt;U$194,0,10-(U$195-'Indicator Data'!AA114)/(U$195-U$194)*10)),1))</f>
        <v>0.4</v>
      </c>
      <c r="V111" s="77" t="str">
        <f>IF('Indicator Data'!AE114="No data","x",ROUND(IF('Indicator Data'!AE114&gt;V$195,10,IF('Indicator Data'!AE114&lt;V$194,0,10-(V$195-'Indicator Data'!AE114)/(V$195-V$194)*10)),1))</f>
        <v>x</v>
      </c>
      <c r="W111" s="78">
        <f t="shared" si="34"/>
        <v>1.1000000000000001</v>
      </c>
      <c r="X111" s="77">
        <f>IF('Indicator Data'!W114="No data","x",ROUND(IF('Indicator Data'!W114&gt;X$195,10,IF('Indicator Data'!W114&lt;X$194,0,10-(X$195-'Indicator Data'!W114)/(X$195-X$194)*10)),1))</f>
        <v>1.1000000000000001</v>
      </c>
      <c r="Y111" s="77" t="str">
        <f>IF('Indicator Data'!X114="No data","x",ROUND(IF('Indicator Data'!X114&gt;Y$195,10,IF('Indicator Data'!X114&lt;Y$194,0,10-(Y$195-'Indicator Data'!X114)/(Y$195-Y$194)*10)),1))</f>
        <v>x</v>
      </c>
      <c r="Z111" s="78">
        <f t="shared" si="28"/>
        <v>1.1000000000000001</v>
      </c>
      <c r="AA111" s="92">
        <f>('Indicator Data'!AJ114+'Indicator Data'!AI114*0.5+'Indicator Data'!AH114*0.25)/1000</f>
        <v>10</v>
      </c>
      <c r="AB111" s="83">
        <f>AA111*1000/'Indicator Data'!BC114</f>
        <v>7.9075574899198416E-3</v>
      </c>
      <c r="AC111" s="78">
        <f t="shared" si="29"/>
        <v>0.8</v>
      </c>
      <c r="AD111" s="77">
        <f>IF('Indicator Data'!AN114="No data","x",ROUND(IF('Indicator Data'!AN114&lt;$AD$194,10,IF('Indicator Data'!AN114&gt;$AD$195,0,($AD$195-'Indicator Data'!AN114)/($AD$195-$AD$194)*10)),1))</f>
        <v>3.1</v>
      </c>
      <c r="AE111" s="77">
        <f>IF('Indicator Data'!AO114="No data","x",ROUND(IF('Indicator Data'!AO114&gt;$AE$195,10,IF('Indicator Data'!AO114&lt;$AE$194,0,10-($AE$195-'Indicator Data'!AO114)/($AE$195-$AE$194)*10)),1))</f>
        <v>0.1</v>
      </c>
      <c r="AF111" s="84">
        <f>IF('Indicator Data'!AP114="No data","x",ROUND(IF('Indicator Data'!AP114&gt;$AF$195,10,IF('Indicator Data'!AP114&lt;$AF$194,0,10-($AF$195-'Indicator Data'!AP114)/($AF$195-$AF$194)*10)),1))</f>
        <v>4.3</v>
      </c>
      <c r="AG111" s="84">
        <f>IF('Indicator Data'!AQ114="No data","x",ROUND(IF('Indicator Data'!AQ114&gt;$AG$195,10,IF('Indicator Data'!AQ114&lt;$AG$194,0,10-($AG$195-'Indicator Data'!AQ114)/($AG$195-$AG$194)*10)),1))</f>
        <v>5.9</v>
      </c>
      <c r="AH111" s="77">
        <f t="shared" si="30"/>
        <v>4.5999999999999996</v>
      </c>
      <c r="AI111" s="78">
        <f t="shared" si="31"/>
        <v>2.6</v>
      </c>
      <c r="AJ111" s="85">
        <f t="shared" si="32"/>
        <v>1.4</v>
      </c>
      <c r="AK111" s="86">
        <f t="shared" si="35"/>
        <v>0.7</v>
      </c>
      <c r="AL111" s="85">
        <v>5.2</v>
      </c>
      <c r="AM111" s="85">
        <v>5.2</v>
      </c>
      <c r="AN111" s="86">
        <f t="shared" si="33"/>
        <v>5.2</v>
      </c>
    </row>
    <row r="112" spans="1:40" s="4" customFormat="1" x14ac:dyDescent="0.25">
      <c r="A112" s="131" t="s">
        <v>207</v>
      </c>
      <c r="B112" s="63" t="s">
        <v>206</v>
      </c>
      <c r="C112" s="77">
        <f>ROUND(IF('Indicator Data'!Q115="No data",IF((0.1233*LN('Indicator Data'!BB115)-0.4559)&gt;C$195,0,IF((0.1233*LN('Indicator Data'!BB115)-0.4559)&lt;C$194,10,(C$195-(0.1233*LN('Indicator Data'!BB115)-0.4559))/(C$195-C$194)*10)),IF('Indicator Data'!Q115&gt;C$195,0,IF('Indicator Data'!Q115&lt;C$194,10,(C$195-'Indicator Data'!Q115)/(C$195-C$194)*10))),1)</f>
        <v>2.9</v>
      </c>
      <c r="D112" s="77">
        <f>IF('Indicator Data'!R115="No data","x",ROUND((IF(LOG('Indicator Data'!R115*1000)&gt;D$195,10,IF(LOG('Indicator Data'!R115*1000)&lt;D$194,0,10-(D$195-LOG('Indicator Data'!R115*1000))/(D$195-D$194)*10))),1))</f>
        <v>5.0999999999999996</v>
      </c>
      <c r="E112" s="78">
        <f t="shared" si="20"/>
        <v>4.0999999999999996</v>
      </c>
      <c r="F112" s="77">
        <f>IF('Indicator Data'!AF115="No data","x",ROUND(IF('Indicator Data'!AF115&gt;F$195,10,IF('Indicator Data'!AF115&lt;F$194,0,10-(F$195-'Indicator Data'!AF115)/(F$195-F$194)*10)),1))</f>
        <v>4.5999999999999996</v>
      </c>
      <c r="G112" s="77">
        <f>IF('Indicator Data'!AG115="No data","x",ROUND(IF('Indicator Data'!AG115&gt;G$195,10,IF('Indicator Data'!AG115&lt;G$194,0,10-(G$195-'Indicator Data'!AG115)/(G$195-G$194)*10)),1))</f>
        <v>4.5999999999999996</v>
      </c>
      <c r="H112" s="78">
        <f t="shared" si="21"/>
        <v>4.5999999999999996</v>
      </c>
      <c r="I112" s="79">
        <f>SUM(IF('Indicator Data'!S115=0,0,'Indicator Data'!S115/1000000),SUM('Indicator Data'!T115:U115))</f>
        <v>917.42239499999994</v>
      </c>
      <c r="J112" s="79">
        <f>I112/'Indicator Data'!BC115*1000000</f>
        <v>7.1028112246762394</v>
      </c>
      <c r="K112" s="77">
        <f t="shared" si="22"/>
        <v>0.1</v>
      </c>
      <c r="L112" s="77">
        <f>IF('Indicator Data'!V115="No data","x",ROUND(IF('Indicator Data'!V115&gt;L$195,10,IF('Indicator Data'!V115&lt;L$194,0,10-(L$195-'Indicator Data'!V115)/(L$195-L$194)*10)),1))</f>
        <v>0.1</v>
      </c>
      <c r="M112" s="78">
        <f t="shared" si="23"/>
        <v>0.1</v>
      </c>
      <c r="N112" s="80">
        <f t="shared" si="24"/>
        <v>3.2</v>
      </c>
      <c r="O112" s="92">
        <f>IF(AND('Indicator Data'!AK115="No data",'Indicator Data'!AL115="No data"),0,SUM('Indicator Data'!AK115:AM115)/1000)</f>
        <v>338.93400000000003</v>
      </c>
      <c r="P112" s="77">
        <f t="shared" si="25"/>
        <v>8.4</v>
      </c>
      <c r="Q112" s="81">
        <f>O112*1000/'Indicator Data'!BC115</f>
        <v>2.6240739628166769E-3</v>
      </c>
      <c r="R112" s="77">
        <f t="shared" si="26"/>
        <v>4</v>
      </c>
      <c r="S112" s="82">
        <f t="shared" si="27"/>
        <v>6.2</v>
      </c>
      <c r="T112" s="77">
        <f>IF('Indicator Data'!AB115="No data","x",ROUND(IF('Indicator Data'!AB115&gt;T$195,10,IF('Indicator Data'!AB115&lt;T$194,0,10-(T$195-'Indicator Data'!AB115)/(T$195-T$194)*10)),1))</f>
        <v>0.6</v>
      </c>
      <c r="U112" s="77">
        <f>IF('Indicator Data'!AA115="No data","x",ROUND(IF('Indicator Data'!AA115&gt;U$195,10,IF('Indicator Data'!AA115&lt;U$194,0,10-(U$195-'Indicator Data'!AA115)/(U$195-U$194)*10)),1))</f>
        <v>0.4</v>
      </c>
      <c r="V112" s="77">
        <f>IF('Indicator Data'!AE115="No data","x",ROUND(IF('Indicator Data'!AE115&gt;V$195,10,IF('Indicator Data'!AE115&lt;V$194,0,10-(V$195-'Indicator Data'!AE115)/(V$195-V$194)*10)),1))</f>
        <v>0</v>
      </c>
      <c r="W112" s="78">
        <f t="shared" si="34"/>
        <v>0.3</v>
      </c>
      <c r="X112" s="77">
        <f>IF('Indicator Data'!W115="No data","x",ROUND(IF('Indicator Data'!W115&gt;X$195,10,IF('Indicator Data'!W115&lt;X$194,0,10-(X$195-'Indicator Data'!W115)/(X$195-X$194)*10)),1))</f>
        <v>1.1000000000000001</v>
      </c>
      <c r="Y112" s="77">
        <f>IF('Indicator Data'!X115="No data","x",ROUND(IF('Indicator Data'!X115&gt;Y$195,10,IF('Indicator Data'!X115&lt;Y$194,0,10-(Y$195-'Indicator Data'!X115)/(Y$195-Y$194)*10)),1))</f>
        <v>0.6</v>
      </c>
      <c r="Z112" s="78">
        <f t="shared" si="28"/>
        <v>0.9</v>
      </c>
      <c r="AA112" s="92">
        <f>('Indicator Data'!AJ115+'Indicator Data'!AI115*0.5+'Indicator Data'!AH115*0.25)/1000</f>
        <v>748.65499999999997</v>
      </c>
      <c r="AB112" s="83">
        <f>AA112*1000/'Indicator Data'!BC115</f>
        <v>5.7961906820576253E-3</v>
      </c>
      <c r="AC112" s="78">
        <f t="shared" si="29"/>
        <v>0.6</v>
      </c>
      <c r="AD112" s="77">
        <f>IF('Indicator Data'!AN115="No data","x",ROUND(IF('Indicator Data'!AN115&lt;$AD$194,10,IF('Indicator Data'!AN115&gt;$AD$195,0,($AD$195-'Indicator Data'!AN115)/($AD$195-$AD$194)*10)),1))</f>
        <v>2.7</v>
      </c>
      <c r="AE112" s="77">
        <f>IF('Indicator Data'!AO115="No data","x",ROUND(IF('Indicator Data'!AO115&gt;$AE$195,10,IF('Indicator Data'!AO115&lt;$AE$194,0,10-($AE$195-'Indicator Data'!AO115)/($AE$195-$AE$194)*10)),1))</f>
        <v>0</v>
      </c>
      <c r="AF112" s="84">
        <f>IF('Indicator Data'!AP115="No data","x",ROUND(IF('Indicator Data'!AP115&gt;$AF$195,10,IF('Indicator Data'!AP115&lt;$AF$194,0,10-($AF$195-'Indicator Data'!AP115)/($AF$195-$AF$194)*10)),1))</f>
        <v>3</v>
      </c>
      <c r="AG112" s="84">
        <f>IF('Indicator Data'!AQ115="No data","x",ROUND(IF('Indicator Data'!AQ115&gt;$AG$195,10,IF('Indicator Data'!AQ115&lt;$AG$194,0,10-($AG$195-'Indicator Data'!AQ115)/($AG$195-$AG$194)*10)),1))</f>
        <v>2.4</v>
      </c>
      <c r="AH112" s="77">
        <f t="shared" si="30"/>
        <v>2.9</v>
      </c>
      <c r="AI112" s="78">
        <f t="shared" si="31"/>
        <v>1.9</v>
      </c>
      <c r="AJ112" s="85">
        <f t="shared" si="32"/>
        <v>0.9</v>
      </c>
      <c r="AK112" s="86">
        <f t="shared" si="35"/>
        <v>4</v>
      </c>
      <c r="AL112" s="85">
        <v>6.9</v>
      </c>
      <c r="AM112" s="85">
        <v>3.5</v>
      </c>
      <c r="AN112" s="86">
        <f t="shared" si="33"/>
        <v>5.2</v>
      </c>
    </row>
    <row r="113" spans="1:40" s="4" customFormat="1" x14ac:dyDescent="0.25">
      <c r="A113" s="131" t="s">
        <v>753</v>
      </c>
      <c r="B113" s="63" t="s">
        <v>208</v>
      </c>
      <c r="C113" s="77">
        <f>ROUND(IF('Indicator Data'!Q116="No data",IF((0.1233*LN('Indicator Data'!BB116)-0.4559)&gt;C$195,0,IF((0.1233*LN('Indicator Data'!BB116)-0.4559)&lt;C$194,10,(C$195-(0.1233*LN('Indicator Data'!BB116)-0.4559))/(C$195-C$194)*10)),IF('Indicator Data'!Q116&gt;C$195,0,IF('Indicator Data'!Q116&lt;C$194,10,(C$195-'Indicator Data'!Q116)/(C$195-C$194)*10))),1)</f>
        <v>4.8</v>
      </c>
      <c r="D113" s="77" t="str">
        <f>IF('Indicator Data'!R116="No data","x",ROUND((IF(LOG('Indicator Data'!R116*1000)&gt;D$195,10,IF(LOG('Indicator Data'!R116*1000)&lt;D$194,0,10-(D$195-LOG('Indicator Data'!R116*1000))/(D$195-D$194)*10))),1))</f>
        <v>x</v>
      </c>
      <c r="E113" s="78">
        <f t="shared" si="20"/>
        <v>4.8</v>
      </c>
      <c r="F113" s="77" t="str">
        <f>IF('Indicator Data'!AF116="No data","x",ROUND(IF('Indicator Data'!AF116&gt;F$195,10,IF('Indicator Data'!AF116&lt;F$194,0,10-(F$195-'Indicator Data'!AF116)/(F$195-F$194)*10)),1))</f>
        <v>x</v>
      </c>
      <c r="G113" s="77" t="str">
        <f>IF('Indicator Data'!AG116="No data","x",ROUND(IF('Indicator Data'!AG116&gt;G$195,10,IF('Indicator Data'!AG116&lt;G$194,0,10-(G$195-'Indicator Data'!AG116)/(G$195-G$194)*10)),1))</f>
        <v>x</v>
      </c>
      <c r="H113" s="78" t="str">
        <f t="shared" si="21"/>
        <v>x</v>
      </c>
      <c r="I113" s="79">
        <f>SUM(IF('Indicator Data'!S116=0,0,'Indicator Data'!S116/1000000),SUM('Indicator Data'!T116:U116))</f>
        <v>153.48539700000001</v>
      </c>
      <c r="J113" s="79">
        <f>I113/'Indicator Data'!BC116*1000000</f>
        <v>1454.2313821723642</v>
      </c>
      <c r="K113" s="77">
        <f t="shared" si="22"/>
        <v>10</v>
      </c>
      <c r="L113" s="77">
        <f>IF('Indicator Data'!V116="No data","x",ROUND(IF('Indicator Data'!V116&gt;L$195,10,IF('Indicator Data'!V116&lt;L$194,0,10-(L$195-'Indicator Data'!V116)/(L$195-L$194)*10)),1))</f>
        <v>8.8000000000000007</v>
      </c>
      <c r="M113" s="78">
        <f t="shared" si="23"/>
        <v>9.4</v>
      </c>
      <c r="N113" s="80">
        <f t="shared" si="24"/>
        <v>6.3</v>
      </c>
      <c r="O113" s="92">
        <f>IF(AND('Indicator Data'!AK116="No data",'Indicator Data'!AL116="No data"),0,SUM('Indicator Data'!AK116:AM116)/1000)</f>
        <v>0</v>
      </c>
      <c r="P113" s="77">
        <f t="shared" si="25"/>
        <v>0</v>
      </c>
      <c r="Q113" s="81">
        <f>O113*1000/'Indicator Data'!BC116</f>
        <v>0</v>
      </c>
      <c r="R113" s="77">
        <f t="shared" si="26"/>
        <v>0</v>
      </c>
      <c r="S113" s="82">
        <f t="shared" si="27"/>
        <v>0</v>
      </c>
      <c r="T113" s="77" t="str">
        <f>IF('Indicator Data'!AB116="No data","x",ROUND(IF('Indicator Data'!AB116&gt;T$195,10,IF('Indicator Data'!AB116&lt;T$194,0,10-(T$195-'Indicator Data'!AB116)/(T$195-T$194)*10)),1))</f>
        <v>x</v>
      </c>
      <c r="U113" s="77">
        <f>IF('Indicator Data'!AA116="No data","x",ROUND(IF('Indicator Data'!AA116&gt;U$195,10,IF('Indicator Data'!AA116&lt;U$194,0,10-(U$195-'Indicator Data'!AA116)/(U$195-U$194)*10)),1))</f>
        <v>3.2</v>
      </c>
      <c r="V113" s="77" t="str">
        <f>IF('Indicator Data'!AE116="No data","x",ROUND(IF('Indicator Data'!AE116&gt;V$195,10,IF('Indicator Data'!AE116&lt;V$194,0,10-(V$195-'Indicator Data'!AE116)/(V$195-V$194)*10)),1))</f>
        <v>x</v>
      </c>
      <c r="W113" s="78">
        <f t="shared" si="34"/>
        <v>3.2</v>
      </c>
      <c r="X113" s="77">
        <f>IF('Indicator Data'!W116="No data","x",ROUND(IF('Indicator Data'!W116&gt;X$195,10,IF('Indicator Data'!W116&lt;X$194,0,10-(X$195-'Indicator Data'!W116)/(X$195-X$194)*10)),1))</f>
        <v>2.6</v>
      </c>
      <c r="Y113" s="77" t="str">
        <f>IF('Indicator Data'!X116="No data","x",ROUND(IF('Indicator Data'!X116&gt;Y$195,10,IF('Indicator Data'!X116&lt;Y$194,0,10-(Y$195-'Indicator Data'!X116)/(Y$195-Y$194)*10)),1))</f>
        <v>x</v>
      </c>
      <c r="Z113" s="78">
        <f t="shared" si="28"/>
        <v>2.6</v>
      </c>
      <c r="AA113" s="92">
        <f>('Indicator Data'!AJ116+'Indicator Data'!AI116*0.5+'Indicator Data'!AH116*0.25)/1000</f>
        <v>25</v>
      </c>
      <c r="AB113" s="83">
        <f>AA113*1000/'Indicator Data'!BC116</f>
        <v>0.23686803607973925</v>
      </c>
      <c r="AC113" s="78">
        <f t="shared" si="29"/>
        <v>10</v>
      </c>
      <c r="AD113" s="77">
        <f>IF('Indicator Data'!AN116="No data","x",ROUND(IF('Indicator Data'!AN116&lt;$AD$194,10,IF('Indicator Data'!AN116&gt;$AD$195,0,($AD$195-'Indicator Data'!AN116)/($AD$195-$AD$194)*10)),1))</f>
        <v>10</v>
      </c>
      <c r="AE113" s="77">
        <f>IF('Indicator Data'!AO116="No data","x",ROUND(IF('Indicator Data'!AO116&gt;$AE$195,10,IF('Indicator Data'!AO116&lt;$AE$194,0,10-($AE$195-'Indicator Data'!AO116)/($AE$195-$AE$194)*10)),1))</f>
        <v>0</v>
      </c>
      <c r="AF113" s="84" t="str">
        <f>IF('Indicator Data'!AP116="No data","x",ROUND(IF('Indicator Data'!AP116&gt;$AF$195,10,IF('Indicator Data'!AP116&lt;$AF$194,0,10-($AF$195-'Indicator Data'!AP116)/($AF$195-$AF$194)*10)),1))</f>
        <v>x</v>
      </c>
      <c r="AG113" s="84" t="str">
        <f>IF('Indicator Data'!AQ116="No data","x",ROUND(IF('Indicator Data'!AQ116&gt;$AG$195,10,IF('Indicator Data'!AQ116&lt;$AG$194,0,10-($AG$195-'Indicator Data'!AQ116)/($AG$195-$AG$194)*10)),1))</f>
        <v>x</v>
      </c>
      <c r="AH113" s="77" t="str">
        <f t="shared" si="30"/>
        <v>x</v>
      </c>
      <c r="AI113" s="78">
        <f t="shared" si="31"/>
        <v>5</v>
      </c>
      <c r="AJ113" s="85">
        <f t="shared" si="32"/>
        <v>6.5</v>
      </c>
      <c r="AK113" s="86">
        <f t="shared" si="35"/>
        <v>4</v>
      </c>
      <c r="AL113" s="85">
        <v>4</v>
      </c>
      <c r="AM113" s="85">
        <v>7.9</v>
      </c>
      <c r="AN113" s="86">
        <f t="shared" si="33"/>
        <v>6</v>
      </c>
    </row>
    <row r="114" spans="1:40" s="4" customFormat="1" x14ac:dyDescent="0.25">
      <c r="A114" s="131" t="s">
        <v>848</v>
      </c>
      <c r="B114" s="63" t="s">
        <v>209</v>
      </c>
      <c r="C114" s="77">
        <f>ROUND(IF('Indicator Data'!Q117="No data",IF((0.1233*LN('Indicator Data'!BB117)-0.4559)&gt;C$195,0,IF((0.1233*LN('Indicator Data'!BB117)-0.4559)&lt;C$194,10,(C$195-(0.1233*LN('Indicator Data'!BB117)-0.4559))/(C$195-C$194)*10)),IF('Indicator Data'!Q117&gt;C$195,0,IF('Indicator Data'!Q117&lt;C$194,10,(C$195-'Indicator Data'!Q117)/(C$195-C$194)*10))),1)</f>
        <v>3.9</v>
      </c>
      <c r="D114" s="77">
        <f>IF('Indicator Data'!R117="No data","x",ROUND((IF(LOG('Indicator Data'!R117*1000)&gt;D$195,10,IF(LOG('Indicator Data'!R117*1000)&lt;D$194,0,10-(D$195-LOG('Indicator Data'!R117*1000))/(D$195-D$194)*10))),1))</f>
        <v>2.2999999999999998</v>
      </c>
      <c r="E114" s="78">
        <f t="shared" si="20"/>
        <v>3.1</v>
      </c>
      <c r="F114" s="77">
        <f>IF('Indicator Data'!AF117="No data","x",ROUND(IF('Indicator Data'!AF117&gt;F$195,10,IF('Indicator Data'!AF117&lt;F$194,0,10-(F$195-'Indicator Data'!AF117)/(F$195-F$194)*10)),1))</f>
        <v>3.1</v>
      </c>
      <c r="G114" s="77">
        <f>IF('Indicator Data'!AG117="No data","x",ROUND(IF('Indicator Data'!AG117&gt;G$195,10,IF('Indicator Data'!AG117&lt;G$194,0,10-(G$195-'Indicator Data'!AG117)/(G$195-G$194)*10)),1))</f>
        <v>0.3</v>
      </c>
      <c r="H114" s="78">
        <f t="shared" si="21"/>
        <v>1.7</v>
      </c>
      <c r="I114" s="79">
        <f>SUM(IF('Indicator Data'!S117=0,0,'Indicator Data'!S117/1000000),SUM('Indicator Data'!T117:U117))</f>
        <v>292.24353100000002</v>
      </c>
      <c r="J114" s="79">
        <f>I114/'Indicator Data'!BC117*1000000</f>
        <v>82.327919149235868</v>
      </c>
      <c r="K114" s="77">
        <f t="shared" si="22"/>
        <v>1.6</v>
      </c>
      <c r="L114" s="77">
        <f>IF('Indicator Data'!V117="No data","x",ROUND(IF('Indicator Data'!V117&gt;L$195,10,IF('Indicator Data'!V117&lt;L$194,0,10-(L$195-'Indicator Data'!V117)/(L$195-L$194)*10)),1))</f>
        <v>3.1</v>
      </c>
      <c r="M114" s="78">
        <f t="shared" si="23"/>
        <v>2.4</v>
      </c>
      <c r="N114" s="80">
        <f t="shared" si="24"/>
        <v>2.6</v>
      </c>
      <c r="O114" s="92">
        <f>IF(AND('Indicator Data'!AK117="No data",'Indicator Data'!AL117="No data"),0,SUM('Indicator Data'!AK117:AM117)/1000)</f>
        <v>0.40100000000000002</v>
      </c>
      <c r="P114" s="77">
        <f t="shared" si="25"/>
        <v>0</v>
      </c>
      <c r="Q114" s="81">
        <f>O114*1000/'Indicator Data'!BC117</f>
        <v>1.1296570180998662E-4</v>
      </c>
      <c r="R114" s="77">
        <f t="shared" si="26"/>
        <v>1.9</v>
      </c>
      <c r="S114" s="82">
        <f t="shared" si="27"/>
        <v>1</v>
      </c>
      <c r="T114" s="77">
        <f>IF('Indicator Data'!AB117="No data","x",ROUND(IF('Indicator Data'!AB117&gt;T$195,10,IF('Indicator Data'!AB117&lt;T$194,0,10-(T$195-'Indicator Data'!AB117)/(T$195-T$194)*10)),1))</f>
        <v>1.2</v>
      </c>
      <c r="U114" s="77">
        <f>IF('Indicator Data'!AA117="No data","x",ROUND(IF('Indicator Data'!AA117&gt;U$195,10,IF('Indicator Data'!AA117&lt;U$194,0,10-(U$195-'Indicator Data'!AA117)/(U$195-U$194)*10)),1))</f>
        <v>1.8</v>
      </c>
      <c r="V114" s="77" t="str">
        <f>IF('Indicator Data'!AE117="No data","x",ROUND(IF('Indicator Data'!AE117&gt;V$195,10,IF('Indicator Data'!AE117&lt;V$194,0,10-(V$195-'Indicator Data'!AE117)/(V$195-V$194)*10)),1))</f>
        <v>x</v>
      </c>
      <c r="W114" s="78">
        <f t="shared" si="34"/>
        <v>1.5</v>
      </c>
      <c r="X114" s="77">
        <f>IF('Indicator Data'!W117="No data","x",ROUND(IF('Indicator Data'!W117&gt;X$195,10,IF('Indicator Data'!W117&lt;X$194,0,10-(X$195-'Indicator Data'!W117)/(X$195-X$194)*10)),1))</f>
        <v>1.2</v>
      </c>
      <c r="Y114" s="77">
        <f>IF('Indicator Data'!X117="No data","x",ROUND(IF('Indicator Data'!X117&gt;Y$195,10,IF('Indicator Data'!X117&lt;Y$194,0,10-(Y$195-'Indicator Data'!X117)/(Y$195-Y$194)*10)),1))</f>
        <v>0.5</v>
      </c>
      <c r="Z114" s="78">
        <f t="shared" si="28"/>
        <v>0.9</v>
      </c>
      <c r="AA114" s="92">
        <f>('Indicator Data'!AJ117+'Indicator Data'!AI117*0.5+'Indicator Data'!AH117*0.25)/1000</f>
        <v>0</v>
      </c>
      <c r="AB114" s="83">
        <f>AA114*1000/'Indicator Data'!BC117</f>
        <v>0</v>
      </c>
      <c r="AC114" s="78">
        <f t="shared" si="29"/>
        <v>0</v>
      </c>
      <c r="AD114" s="77">
        <f>IF('Indicator Data'!AN117="No data","x",ROUND(IF('Indicator Data'!AN117&lt;$AD$194,10,IF('Indicator Data'!AN117&gt;$AD$195,0,($AD$195-'Indicator Data'!AN117)/($AD$195-$AD$194)*10)),1))</f>
        <v>6</v>
      </c>
      <c r="AE114" s="77">
        <f>IF('Indicator Data'!AO117="No data","x",ROUND(IF('Indicator Data'!AO117&gt;$AE$195,10,IF('Indicator Data'!AO117&lt;$AE$194,0,10-($AE$195-'Indicator Data'!AO117)/($AE$195-$AE$194)*10)),1))</f>
        <v>1.2</v>
      </c>
      <c r="AF114" s="84">
        <f>IF('Indicator Data'!AP117="No data","x",ROUND(IF('Indicator Data'!AP117&gt;$AF$195,10,IF('Indicator Data'!AP117&lt;$AF$194,0,10-($AF$195-'Indicator Data'!AP117)/($AF$195-$AF$194)*10)),1))</f>
        <v>4.2</v>
      </c>
      <c r="AG114" s="84">
        <f>IF('Indicator Data'!AQ117="No data","x",ROUND(IF('Indicator Data'!AQ117&gt;$AG$195,10,IF('Indicator Data'!AQ117&lt;$AG$194,0,10-($AG$195-'Indicator Data'!AQ117)/($AG$195-$AG$194)*10)),1))</f>
        <v>2.9</v>
      </c>
      <c r="AH114" s="77">
        <f t="shared" si="30"/>
        <v>3.9</v>
      </c>
      <c r="AI114" s="78">
        <f t="shared" si="31"/>
        <v>3.7</v>
      </c>
      <c r="AJ114" s="85">
        <f t="shared" si="32"/>
        <v>1.6</v>
      </c>
      <c r="AK114" s="86">
        <f t="shared" si="35"/>
        <v>1.3</v>
      </c>
      <c r="AL114" s="85">
        <v>5.4</v>
      </c>
      <c r="AM114" s="85">
        <v>1.8</v>
      </c>
      <c r="AN114" s="86">
        <f t="shared" si="33"/>
        <v>3.6</v>
      </c>
    </row>
    <row r="115" spans="1:40" s="4" customFormat="1" x14ac:dyDescent="0.25">
      <c r="A115" s="131" t="s">
        <v>211</v>
      </c>
      <c r="B115" s="63" t="s">
        <v>210</v>
      </c>
      <c r="C115" s="77">
        <f>ROUND(IF('Indicator Data'!Q118="No data",IF((0.1233*LN('Indicator Data'!BB118)-0.4559)&gt;C$195,0,IF((0.1233*LN('Indicator Data'!BB118)-0.4559)&lt;C$194,10,(C$195-(0.1233*LN('Indicator Data'!BB118)-0.4559))/(C$195-C$194)*10)),IF('Indicator Data'!Q118&gt;C$195,0,IF('Indicator Data'!Q118&lt;C$194,10,(C$195-'Indicator Data'!Q118)/(C$195-C$194)*10))),1)</f>
        <v>3.3</v>
      </c>
      <c r="D115" s="77">
        <f>IF('Indicator Data'!R118="No data","x",ROUND((IF(LOG('Indicator Data'!R118*1000)&gt;D$195,10,IF(LOG('Indicator Data'!R118*1000)&lt;D$194,0,10-(D$195-LOG('Indicator Data'!R118*1000))/(D$195-D$194)*10))),1))</f>
        <v>6.2</v>
      </c>
      <c r="E115" s="78">
        <f t="shared" si="20"/>
        <v>4.9000000000000004</v>
      </c>
      <c r="F115" s="77">
        <f>IF('Indicator Data'!AF118="No data","x",ROUND(IF('Indicator Data'!AF118&gt;F$195,10,IF('Indicator Data'!AF118&lt;F$194,0,10-(F$195-'Indicator Data'!AF118)/(F$195-F$194)*10)),1))</f>
        <v>3.7</v>
      </c>
      <c r="G115" s="77">
        <f>IF('Indicator Data'!AG118="No data","x",ROUND(IF('Indicator Data'!AG118&gt;G$195,10,IF('Indicator Data'!AG118&lt;G$194,0,10-(G$195-'Indicator Data'!AG118)/(G$195-G$194)*10)),1))</f>
        <v>1.8</v>
      </c>
      <c r="H115" s="78">
        <f t="shared" si="21"/>
        <v>2.8</v>
      </c>
      <c r="I115" s="79">
        <f>SUM(IF('Indicator Data'!S118=0,0,'Indicator Data'!S118/1000000),SUM('Indicator Data'!T118:U118))</f>
        <v>498.34536699999995</v>
      </c>
      <c r="J115" s="79">
        <f>I115/'Indicator Data'!BC118*1000000</f>
        <v>162.02944193530661</v>
      </c>
      <c r="K115" s="77">
        <f t="shared" si="22"/>
        <v>3.2</v>
      </c>
      <c r="L115" s="77">
        <f>IF('Indicator Data'!V118="No data","x",ROUND(IF('Indicator Data'!V118&gt;L$195,10,IF('Indicator Data'!V118&lt;L$194,0,10-(L$195-'Indicator Data'!V118)/(L$195-L$194)*10)),1))</f>
        <v>2.1</v>
      </c>
      <c r="M115" s="78">
        <f t="shared" si="23"/>
        <v>2.7</v>
      </c>
      <c r="N115" s="80">
        <f t="shared" si="24"/>
        <v>3.8</v>
      </c>
      <c r="O115" s="92">
        <f>IF(AND('Indicator Data'!AK118="No data",'Indicator Data'!AL118="No data"),0,SUM('Indicator Data'!AK118:AM118)/1000)</f>
        <v>6.0000000000000001E-3</v>
      </c>
      <c r="P115" s="77">
        <f t="shared" si="25"/>
        <v>0</v>
      </c>
      <c r="Q115" s="81">
        <f>O115*1000/'Indicator Data'!BC118</f>
        <v>1.9508090492829638E-6</v>
      </c>
      <c r="R115" s="77">
        <f t="shared" si="26"/>
        <v>0</v>
      </c>
      <c r="S115" s="82">
        <f t="shared" si="27"/>
        <v>0</v>
      </c>
      <c r="T115" s="77">
        <f>IF('Indicator Data'!AB118="No data","x",ROUND(IF('Indicator Data'!AB118&gt;T$195,10,IF('Indicator Data'!AB118&lt;T$194,0,10-(T$195-'Indicator Data'!AB118)/(T$195-T$194)*10)),1))</f>
        <v>0.2</v>
      </c>
      <c r="U115" s="77">
        <f>IF('Indicator Data'!AA118="No data","x",ROUND(IF('Indicator Data'!AA118&gt;U$195,10,IF('Indicator Data'!AA118&lt;U$194,0,10-(U$195-'Indicator Data'!AA118)/(U$195-U$194)*10)),1))</f>
        <v>3.3</v>
      </c>
      <c r="V115" s="77" t="str">
        <f>IF('Indicator Data'!AE118="No data","x",ROUND(IF('Indicator Data'!AE118&gt;V$195,10,IF('Indicator Data'!AE118&lt;V$194,0,10-(V$195-'Indicator Data'!AE118)/(V$195-V$194)*10)),1))</f>
        <v>x</v>
      </c>
      <c r="W115" s="78">
        <f t="shared" si="34"/>
        <v>1.8</v>
      </c>
      <c r="X115" s="77">
        <f>IF('Indicator Data'!W118="No data","x",ROUND(IF('Indicator Data'!W118&gt;X$195,10,IF('Indicator Data'!W118&lt;X$194,0,10-(X$195-'Indicator Data'!W118)/(X$195-X$194)*10)),1))</f>
        <v>1.4</v>
      </c>
      <c r="Y115" s="77">
        <f>IF('Indicator Data'!X118="No data","x",ROUND(IF('Indicator Data'!X118&gt;Y$195,10,IF('Indicator Data'!X118&lt;Y$194,0,10-(Y$195-'Indicator Data'!X118)/(Y$195-Y$194)*10)),1))</f>
        <v>0.4</v>
      </c>
      <c r="Z115" s="78">
        <f t="shared" si="28"/>
        <v>0.9</v>
      </c>
      <c r="AA115" s="92">
        <f>('Indicator Data'!AJ118+'Indicator Data'!AI118*0.5+'Indicator Data'!AH118*0.25)/1000</f>
        <v>303.25</v>
      </c>
      <c r="AB115" s="83">
        <f>AA115*1000/'Indicator Data'!BC118</f>
        <v>9.8597140699176467E-2</v>
      </c>
      <c r="AC115" s="78">
        <f t="shared" si="29"/>
        <v>9.9</v>
      </c>
      <c r="AD115" s="77">
        <f>IF('Indicator Data'!AN118="No data","x",ROUND(IF('Indicator Data'!AN118&lt;$AD$194,10,IF('Indicator Data'!AN118&gt;$AD$195,0,($AD$195-'Indicator Data'!AN118)/($AD$195-$AD$194)*10)),1))</f>
        <v>5.9</v>
      </c>
      <c r="AE115" s="77">
        <f>IF('Indicator Data'!AO118="No data","x",ROUND(IF('Indicator Data'!AO118&gt;$AE$195,10,IF('Indicator Data'!AO118&lt;$AE$194,0,10-($AE$195-'Indicator Data'!AO118)/($AE$195-$AE$194)*10)),1))</f>
        <v>4.9000000000000004</v>
      </c>
      <c r="AF115" s="84">
        <f>IF('Indicator Data'!AP118="No data","x",ROUND(IF('Indicator Data'!AP118&gt;$AF$195,10,IF('Indicator Data'!AP118&lt;$AF$194,0,10-($AF$195-'Indicator Data'!AP118)/($AF$195-$AF$194)*10)),1))</f>
        <v>4.2</v>
      </c>
      <c r="AG115" s="84">
        <f>IF('Indicator Data'!AQ118="No data","x",ROUND(IF('Indicator Data'!AQ118&gt;$AG$195,10,IF('Indicator Data'!AQ118&lt;$AG$194,0,10-($AG$195-'Indicator Data'!AQ118)/($AG$195-$AG$194)*10)),1))</f>
        <v>8.4</v>
      </c>
      <c r="AH115" s="77">
        <f t="shared" si="30"/>
        <v>5</v>
      </c>
      <c r="AI115" s="78">
        <f t="shared" si="31"/>
        <v>5.3</v>
      </c>
      <c r="AJ115" s="85">
        <f t="shared" si="32"/>
        <v>6</v>
      </c>
      <c r="AK115" s="86">
        <f t="shared" si="35"/>
        <v>3.6</v>
      </c>
      <c r="AL115" s="85">
        <v>5</v>
      </c>
      <c r="AM115" s="85">
        <v>4.3</v>
      </c>
      <c r="AN115" s="86">
        <f t="shared" si="33"/>
        <v>4.7</v>
      </c>
    </row>
    <row r="116" spans="1:40" s="4" customFormat="1" x14ac:dyDescent="0.25">
      <c r="A116" s="131" t="s">
        <v>213</v>
      </c>
      <c r="B116" s="63" t="s">
        <v>212</v>
      </c>
      <c r="C116" s="77">
        <f>ROUND(IF('Indicator Data'!Q119="No data",IF((0.1233*LN('Indicator Data'!BB119)-0.4559)&gt;C$195,0,IF((0.1233*LN('Indicator Data'!BB119)-0.4559)&lt;C$194,10,(C$195-(0.1233*LN('Indicator Data'!BB119)-0.4559))/(C$195-C$194)*10)),IF('Indicator Data'!Q119&gt;C$195,0,IF('Indicator Data'!Q119&lt;C$194,10,(C$195-'Indicator Data'!Q119)/(C$195-C$194)*10))),1)</f>
        <v>2.2000000000000002</v>
      </c>
      <c r="D116" s="77">
        <f>IF('Indicator Data'!R119="No data","x",ROUND((IF(LOG('Indicator Data'!R119*1000)&gt;D$195,10,IF(LOG('Indicator Data'!R119*1000)&lt;D$194,0,10-(D$195-LOG('Indicator Data'!R119*1000))/(D$195-D$194)*10))),1))</f>
        <v>1</v>
      </c>
      <c r="E116" s="78">
        <f t="shared" si="20"/>
        <v>1.6</v>
      </c>
      <c r="F116" s="77">
        <f>IF('Indicator Data'!AF119="No data","x",ROUND(IF('Indicator Data'!AF119&gt;F$195,10,IF('Indicator Data'!AF119&lt;F$194,0,10-(F$195-'Indicator Data'!AF119)/(F$195-F$194)*10)),1))</f>
        <v>2.1</v>
      </c>
      <c r="G116" s="77">
        <f>IF('Indicator Data'!AG119="No data","x",ROUND(IF('Indicator Data'!AG119&gt;G$195,10,IF('Indicator Data'!AG119&lt;G$194,0,10-(G$195-'Indicator Data'!AG119)/(G$195-G$194)*10)),1))</f>
        <v>1.7</v>
      </c>
      <c r="H116" s="78">
        <f t="shared" si="21"/>
        <v>1.9</v>
      </c>
      <c r="I116" s="79">
        <f>SUM(IF('Indicator Data'!S119=0,0,'Indicator Data'!S119/1000000),SUM('Indicator Data'!T119:U119))</f>
        <v>39.957990000000009</v>
      </c>
      <c r="J116" s="79">
        <f>I116/'Indicator Data'!BC119*1000000</f>
        <v>64.192532664172319</v>
      </c>
      <c r="K116" s="77">
        <f t="shared" si="22"/>
        <v>1.3</v>
      </c>
      <c r="L116" s="77">
        <f>IF('Indicator Data'!V119="No data","x",ROUND(IF('Indicator Data'!V119&gt;L$195,10,IF('Indicator Data'!V119&lt;L$194,0,10-(L$195-'Indicator Data'!V119)/(L$195-L$194)*10)),1))</f>
        <v>1.3</v>
      </c>
      <c r="M116" s="78">
        <f t="shared" si="23"/>
        <v>1.3</v>
      </c>
      <c r="N116" s="80">
        <f t="shared" si="24"/>
        <v>1.6</v>
      </c>
      <c r="O116" s="92">
        <f>IF(AND('Indicator Data'!AK119="No data",'Indicator Data'!AL119="No data"),0,SUM('Indicator Data'!AK119:AM119)/1000)</f>
        <v>0.79900000000000004</v>
      </c>
      <c r="P116" s="77">
        <f t="shared" si="25"/>
        <v>0</v>
      </c>
      <c r="Q116" s="81">
        <f>O116*1000/'Indicator Data'!BC119</f>
        <v>1.2835939344965467E-3</v>
      </c>
      <c r="R116" s="77">
        <f t="shared" si="26"/>
        <v>3.4</v>
      </c>
      <c r="S116" s="82">
        <f t="shared" si="27"/>
        <v>1.7</v>
      </c>
      <c r="T116" s="77">
        <f>IF('Indicator Data'!AB119="No data","x",ROUND(IF('Indicator Data'!AB119&gt;T$195,10,IF('Indicator Data'!AB119&lt;T$194,0,10-(T$195-'Indicator Data'!AB119)/(T$195-T$194)*10)),1))</f>
        <v>0.2</v>
      </c>
      <c r="U116" s="77">
        <f>IF('Indicator Data'!AA119="No data","x",ROUND(IF('Indicator Data'!AA119&gt;U$195,10,IF('Indicator Data'!AA119&lt;U$194,0,10-(U$195-'Indicator Data'!AA119)/(U$195-U$194)*10)),1))</f>
        <v>0.3</v>
      </c>
      <c r="V116" s="77" t="str">
        <f>IF('Indicator Data'!AE119="No data","x",ROUND(IF('Indicator Data'!AE119&gt;V$195,10,IF('Indicator Data'!AE119&lt;V$194,0,10-(V$195-'Indicator Data'!AE119)/(V$195-V$194)*10)),1))</f>
        <v>x</v>
      </c>
      <c r="W116" s="78">
        <f t="shared" si="34"/>
        <v>0.3</v>
      </c>
      <c r="X116" s="77">
        <f>IF('Indicator Data'!W119="No data","x",ROUND(IF('Indicator Data'!W119&gt;X$195,10,IF('Indicator Data'!W119&lt;X$194,0,10-(X$195-'Indicator Data'!W119)/(X$195-X$194)*10)),1))</f>
        <v>0.3</v>
      </c>
      <c r="Y116" s="77">
        <f>IF('Indicator Data'!X119="No data","x",ROUND(IF('Indicator Data'!X119&gt;Y$195,10,IF('Indicator Data'!X119&lt;Y$194,0,10-(Y$195-'Indicator Data'!X119)/(Y$195-Y$194)*10)),1))</f>
        <v>0.2</v>
      </c>
      <c r="Z116" s="78">
        <f t="shared" si="28"/>
        <v>0.3</v>
      </c>
      <c r="AA116" s="92">
        <f>('Indicator Data'!AJ119+'Indicator Data'!AI119*0.5+'Indicator Data'!AH119*0.25)/1000</f>
        <v>0.1</v>
      </c>
      <c r="AB116" s="83">
        <f>AA116*1000/'Indicator Data'!BC119</f>
        <v>1.6065005438004341E-4</v>
      </c>
      <c r="AC116" s="78">
        <f t="shared" si="29"/>
        <v>0</v>
      </c>
      <c r="AD116" s="77">
        <f>IF('Indicator Data'!AN119="No data","x",ROUND(IF('Indicator Data'!AN119&lt;$AD$194,10,IF('Indicator Data'!AN119&gt;$AD$195,0,($AD$195-'Indicator Data'!AN119)/($AD$195-$AD$194)*10)),1))</f>
        <v>0.1</v>
      </c>
      <c r="AE116" s="77">
        <f>IF('Indicator Data'!AO119="No data","x",ROUND(IF('Indicator Data'!AO119&gt;$AE$195,10,IF('Indicator Data'!AO119&lt;$AE$194,0,10-($AE$195-'Indicator Data'!AO119)/($AE$195-$AE$194)*10)),1))</f>
        <v>0</v>
      </c>
      <c r="AF116" s="84">
        <f>IF('Indicator Data'!AP119="No data","x",ROUND(IF('Indicator Data'!AP119&gt;$AF$195,10,IF('Indicator Data'!AP119&lt;$AF$194,0,10-($AF$195-'Indicator Data'!AP119)/($AF$195-$AF$194)*10)),1))</f>
        <v>5.0999999999999996</v>
      </c>
      <c r="AG116" s="84" t="str">
        <f>IF('Indicator Data'!AQ119="No data","x",ROUND(IF('Indicator Data'!AQ119&gt;$AG$195,10,IF('Indicator Data'!AQ119&lt;$AG$194,0,10-($AG$195-'Indicator Data'!AQ119)/($AG$195-$AG$194)*10)),1))</f>
        <v>x</v>
      </c>
      <c r="AH116" s="77">
        <f t="shared" si="30"/>
        <v>5.0999999999999996</v>
      </c>
      <c r="AI116" s="78">
        <f t="shared" si="31"/>
        <v>1.7</v>
      </c>
      <c r="AJ116" s="85">
        <f t="shared" si="32"/>
        <v>0.6</v>
      </c>
      <c r="AK116" s="86">
        <f t="shared" si="35"/>
        <v>1.2</v>
      </c>
      <c r="AL116" s="85">
        <v>3.6</v>
      </c>
      <c r="AM116" s="85">
        <v>2.9</v>
      </c>
      <c r="AN116" s="86">
        <f t="shared" si="33"/>
        <v>3.3</v>
      </c>
    </row>
    <row r="117" spans="1:40" s="4" customFormat="1" x14ac:dyDescent="0.25">
      <c r="A117" s="131" t="s">
        <v>215</v>
      </c>
      <c r="B117" s="63" t="s">
        <v>214</v>
      </c>
      <c r="C117" s="77">
        <f>ROUND(IF('Indicator Data'!Q120="No data",IF((0.1233*LN('Indicator Data'!BB120)-0.4559)&gt;C$195,0,IF((0.1233*LN('Indicator Data'!BB120)-0.4559)&lt;C$194,10,(C$195-(0.1233*LN('Indicator Data'!BB120)-0.4559))/(C$195-C$194)*10)),IF('Indicator Data'!Q120&gt;C$195,0,IF('Indicator Data'!Q120&lt;C$194,10,(C$195-'Indicator Data'!Q120)/(C$195-C$194)*10))),1)</f>
        <v>4.7</v>
      </c>
      <c r="D117" s="77">
        <f>IF('Indicator Data'!R120="No data","x",ROUND((IF(LOG('Indicator Data'!R120*1000)&gt;D$195,10,IF(LOG('Indicator Data'!R120*1000)&lt;D$194,0,10-(D$195-LOG('Indicator Data'!R120*1000))/(D$195-D$194)*10))),1))</f>
        <v>6.8</v>
      </c>
      <c r="E117" s="78">
        <f t="shared" si="20"/>
        <v>5.9</v>
      </c>
      <c r="F117" s="77">
        <f>IF('Indicator Data'!AF120="No data","x",ROUND(IF('Indicator Data'!AF120&gt;F$195,10,IF('Indicator Data'!AF120&lt;F$194,0,10-(F$195-'Indicator Data'!AF120)/(F$195-F$194)*10)),1))</f>
        <v>6.6</v>
      </c>
      <c r="G117" s="77">
        <f>IF('Indicator Data'!AG120="No data","x",ROUND(IF('Indicator Data'!AG120&gt;G$195,10,IF('Indicator Data'!AG120&lt;G$194,0,10-(G$195-'Indicator Data'!AG120)/(G$195-G$194)*10)),1))</f>
        <v>3.9</v>
      </c>
      <c r="H117" s="78">
        <f t="shared" si="21"/>
        <v>5.3</v>
      </c>
      <c r="I117" s="79">
        <f>SUM(IF('Indicator Data'!S120=0,0,'Indicator Data'!S120/1000000),SUM('Indicator Data'!T120:U120))</f>
        <v>1633.7390969999999</v>
      </c>
      <c r="J117" s="79">
        <f>I117/'Indicator Data'!BC120*1000000</f>
        <v>45.71231942289193</v>
      </c>
      <c r="K117" s="77">
        <f t="shared" si="22"/>
        <v>0.9</v>
      </c>
      <c r="L117" s="77">
        <f>IF('Indicator Data'!V120="No data","x",ROUND(IF('Indicator Data'!V120&gt;L$195,10,IF('Indicator Data'!V120&lt;L$194,0,10-(L$195-'Indicator Data'!V120)/(L$195-L$194)*10)),1))</f>
        <v>1.3</v>
      </c>
      <c r="M117" s="78">
        <f t="shared" si="23"/>
        <v>1.1000000000000001</v>
      </c>
      <c r="N117" s="80">
        <f t="shared" si="24"/>
        <v>4.5999999999999996</v>
      </c>
      <c r="O117" s="92">
        <f>IF(AND('Indicator Data'!AK120="No data",'Indicator Data'!AL120="No data"),0,SUM('Indicator Data'!AK120:AM120)/1000)</f>
        <v>4.7149999999999999</v>
      </c>
      <c r="P117" s="77">
        <f t="shared" si="25"/>
        <v>2.2000000000000002</v>
      </c>
      <c r="Q117" s="81">
        <f>O117*1000/'Indicator Data'!BC120</f>
        <v>1.3192656433007885E-4</v>
      </c>
      <c r="R117" s="77">
        <f t="shared" si="26"/>
        <v>1.9</v>
      </c>
      <c r="S117" s="82">
        <f t="shared" si="27"/>
        <v>2.1</v>
      </c>
      <c r="T117" s="77">
        <f>IF('Indicator Data'!AB120="No data","x",ROUND(IF('Indicator Data'!AB120&gt;T$195,10,IF('Indicator Data'!AB120&lt;T$194,0,10-(T$195-'Indicator Data'!AB120)/(T$195-T$194)*10)),1))</f>
        <v>0.2</v>
      </c>
      <c r="U117" s="77">
        <f>IF('Indicator Data'!AA120="No data","x",ROUND(IF('Indicator Data'!AA120&gt;U$195,10,IF('Indicator Data'!AA120&lt;U$194,0,10-(U$195-'Indicator Data'!AA120)/(U$195-U$194)*10)),1))</f>
        <v>1.9</v>
      </c>
      <c r="V117" s="77" t="str">
        <f>IF('Indicator Data'!AE120="No data","x",ROUND(IF('Indicator Data'!AE120&gt;V$195,10,IF('Indicator Data'!AE120&lt;V$194,0,10-(V$195-'Indicator Data'!AE120)/(V$195-V$194)*10)),1))</f>
        <v>x</v>
      </c>
      <c r="W117" s="78">
        <f t="shared" si="34"/>
        <v>1.1000000000000001</v>
      </c>
      <c r="X117" s="77">
        <f>IF('Indicator Data'!W120="No data","x",ROUND(IF('Indicator Data'!W120&gt;X$195,10,IF('Indicator Data'!W120&lt;X$194,0,10-(X$195-'Indicator Data'!W120)/(X$195-X$194)*10)),1))</f>
        <v>2.1</v>
      </c>
      <c r="Y117" s="77">
        <f>IF('Indicator Data'!X120="No data","x",ROUND(IF('Indicator Data'!X120&gt;Y$195,10,IF('Indicator Data'!X120&lt;Y$194,0,10-(Y$195-'Indicator Data'!X120)/(Y$195-Y$194)*10)),1))</f>
        <v>0.7</v>
      </c>
      <c r="Z117" s="78">
        <f t="shared" si="28"/>
        <v>1.4</v>
      </c>
      <c r="AA117" s="92">
        <f>('Indicator Data'!AJ120+'Indicator Data'!AI120*0.5+'Indicator Data'!AH120*0.25)/1000</f>
        <v>1082.5</v>
      </c>
      <c r="AB117" s="83">
        <f>AA117*1000/'Indicator Data'!BC120</f>
        <v>3.0288548438453949E-2</v>
      </c>
      <c r="AC117" s="78">
        <f t="shared" si="29"/>
        <v>3</v>
      </c>
      <c r="AD117" s="77">
        <f>IF('Indicator Data'!AN120="No data","x",ROUND(IF('Indicator Data'!AN120&lt;$AD$194,10,IF('Indicator Data'!AN120&gt;$AD$195,0,($AD$195-'Indicator Data'!AN120)/($AD$195-$AD$194)*10)),1))</f>
        <v>0.7</v>
      </c>
      <c r="AE117" s="77">
        <f>IF('Indicator Data'!AO120="No data","x",ROUND(IF('Indicator Data'!AO120&gt;$AE$195,10,IF('Indicator Data'!AO120&lt;$AE$194,0,10-($AE$195-'Indicator Data'!AO120)/($AE$195-$AE$194)*10)),1))</f>
        <v>0</v>
      </c>
      <c r="AF117" s="84">
        <f>IF('Indicator Data'!AP120="No data","x",ROUND(IF('Indicator Data'!AP120&gt;$AF$195,10,IF('Indicator Data'!AP120&lt;$AF$194,0,10-($AF$195-'Indicator Data'!AP120)/($AF$195-$AF$194)*10)),1))</f>
        <v>5.2</v>
      </c>
      <c r="AG117" s="84">
        <f>IF('Indicator Data'!AQ120="No data","x",ROUND(IF('Indicator Data'!AQ120&gt;$AG$195,10,IF('Indicator Data'!AQ120&lt;$AG$194,0,10-($AG$195-'Indicator Data'!AQ120)/($AG$195-$AG$194)*10)),1))</f>
        <v>2.5</v>
      </c>
      <c r="AH117" s="77">
        <f t="shared" si="30"/>
        <v>4.7</v>
      </c>
      <c r="AI117" s="78">
        <f t="shared" si="31"/>
        <v>1.8</v>
      </c>
      <c r="AJ117" s="85">
        <f t="shared" si="32"/>
        <v>1.9</v>
      </c>
      <c r="AK117" s="86">
        <f t="shared" si="35"/>
        <v>2</v>
      </c>
      <c r="AL117" s="85">
        <v>6.3</v>
      </c>
      <c r="AM117" s="85">
        <v>4.5999999999999996</v>
      </c>
      <c r="AN117" s="86">
        <f t="shared" si="33"/>
        <v>5.5</v>
      </c>
    </row>
    <row r="118" spans="1:40" s="4" customFormat="1" x14ac:dyDescent="0.25">
      <c r="A118" s="131" t="s">
        <v>217</v>
      </c>
      <c r="B118" s="63" t="s">
        <v>216</v>
      </c>
      <c r="C118" s="77">
        <f>ROUND(IF('Indicator Data'!Q121="No data",IF((0.1233*LN('Indicator Data'!BB121)-0.4559)&gt;C$195,0,IF((0.1233*LN('Indicator Data'!BB121)-0.4559)&lt;C$194,10,(C$195-(0.1233*LN('Indicator Data'!BB121)-0.4559))/(C$195-C$194)*10)),IF('Indicator Data'!Q121&gt;C$195,0,IF('Indicator Data'!Q121&lt;C$194,10,(C$195-'Indicator Data'!Q121)/(C$195-C$194)*10))),1)</f>
        <v>8.1999999999999993</v>
      </c>
      <c r="D118" s="77">
        <f>IF('Indicator Data'!R121="No data","x",ROUND((IF(LOG('Indicator Data'!R121*1000)&gt;D$195,10,IF(LOG('Indicator Data'!R121*1000)&lt;D$194,0,10-(D$195-LOG('Indicator Data'!R121*1000))/(D$195-D$194)*10))),1))</f>
        <v>9.6</v>
      </c>
      <c r="E118" s="78">
        <f t="shared" si="20"/>
        <v>9</v>
      </c>
      <c r="F118" s="77">
        <f>IF('Indicator Data'!AF121="No data","x",ROUND(IF('Indicator Data'!AF121&gt;F$195,10,IF('Indicator Data'!AF121&lt;F$194,0,10-(F$195-'Indicator Data'!AF121)/(F$195-F$194)*10)),1))</f>
        <v>7.7</v>
      </c>
      <c r="G118" s="77">
        <f>IF('Indicator Data'!AG121="No data","x",ROUND(IF('Indicator Data'!AG121&gt;G$195,10,IF('Indicator Data'!AG121&lt;G$194,0,10-(G$195-'Indicator Data'!AG121)/(G$195-G$194)*10)),1))</f>
        <v>5.0999999999999996</v>
      </c>
      <c r="H118" s="78">
        <f t="shared" si="21"/>
        <v>6.4</v>
      </c>
      <c r="I118" s="79">
        <f>SUM(IF('Indicator Data'!S121=0,0,'Indicator Data'!S121/1000000),SUM('Indicator Data'!T121:U121))</f>
        <v>2248.4389900000001</v>
      </c>
      <c r="J118" s="79">
        <f>I118/'Indicator Data'!BC121*1000000</f>
        <v>75.784541785497865</v>
      </c>
      <c r="K118" s="77">
        <f t="shared" si="22"/>
        <v>1.5</v>
      </c>
      <c r="L118" s="77">
        <f>IF('Indicator Data'!V121="No data","x",ROUND(IF('Indicator Data'!V121&gt;L$195,10,IF('Indicator Data'!V121&lt;L$194,0,10-(L$195-'Indicator Data'!V121)/(L$195-L$194)*10)),1))</f>
        <v>9.5</v>
      </c>
      <c r="M118" s="78">
        <f t="shared" si="23"/>
        <v>5.5</v>
      </c>
      <c r="N118" s="80">
        <f t="shared" si="24"/>
        <v>7.5</v>
      </c>
      <c r="O118" s="92">
        <f>IF(AND('Indicator Data'!AK121="No data",'Indicator Data'!AL121="No data"),0,SUM('Indicator Data'!AK121:AM121)/1000)</f>
        <v>21.192</v>
      </c>
      <c r="P118" s="77">
        <f t="shared" si="25"/>
        <v>4.4000000000000004</v>
      </c>
      <c r="Q118" s="81">
        <f>O118*1000/'Indicator Data'!BC121</f>
        <v>7.1428489572593248E-4</v>
      </c>
      <c r="R118" s="77">
        <f t="shared" si="26"/>
        <v>2.9</v>
      </c>
      <c r="S118" s="82">
        <f t="shared" si="27"/>
        <v>3.7</v>
      </c>
      <c r="T118" s="77">
        <f>IF('Indicator Data'!AB121="No data","x",ROUND(IF('Indicator Data'!AB121&gt;T$195,10,IF('Indicator Data'!AB121&lt;T$194,0,10-(T$195-'Indicator Data'!AB121)/(T$195-T$194)*10)),1))</f>
        <v>10</v>
      </c>
      <c r="U118" s="77">
        <f>IF('Indicator Data'!AA121="No data","x",ROUND(IF('Indicator Data'!AA121&gt;U$195,10,IF('Indicator Data'!AA121&lt;U$194,0,10-(U$195-'Indicator Data'!AA121)/(U$195-U$194)*10)),1))</f>
        <v>10</v>
      </c>
      <c r="V118" s="77">
        <f>IF('Indicator Data'!AE121="No data","x",ROUND(IF('Indicator Data'!AE121&gt;V$195,10,IF('Indicator Data'!AE121&lt;V$194,0,10-(V$195-'Indicator Data'!AE121)/(V$195-V$194)*10)),1))</f>
        <v>5.9</v>
      </c>
      <c r="W118" s="78">
        <f t="shared" si="34"/>
        <v>8.6</v>
      </c>
      <c r="X118" s="77">
        <f>IF('Indicator Data'!W121="No data","x",ROUND(IF('Indicator Data'!W121&gt;X$195,10,IF('Indicator Data'!W121&lt;X$194,0,10-(X$195-'Indicator Data'!W121)/(X$195-X$194)*10)),1))</f>
        <v>5.5</v>
      </c>
      <c r="Y118" s="77">
        <f>IF('Indicator Data'!X121="No data","x",ROUND(IF('Indicator Data'!X121&gt;Y$195,10,IF('Indicator Data'!X121&lt;Y$194,0,10-(Y$195-'Indicator Data'!X121)/(Y$195-Y$194)*10)),1))</f>
        <v>3.5</v>
      </c>
      <c r="Z118" s="78">
        <f t="shared" si="28"/>
        <v>4.5</v>
      </c>
      <c r="AA118" s="92">
        <f>('Indicator Data'!AJ121+'Indicator Data'!AI121*0.5+'Indicator Data'!AH121*0.25)/1000</f>
        <v>1071.7255</v>
      </c>
      <c r="AB118" s="83">
        <f>AA118*1000/'Indicator Data'!BC121</f>
        <v>3.6122939647712481E-2</v>
      </c>
      <c r="AC118" s="78">
        <f t="shared" si="29"/>
        <v>3.6</v>
      </c>
      <c r="AD118" s="77">
        <f>IF('Indicator Data'!AN121="No data","x",ROUND(IF('Indicator Data'!AN121&lt;$AD$194,10,IF('Indicator Data'!AN121&gt;$AD$195,0,($AD$195-'Indicator Data'!AN121)/($AD$195-$AD$194)*10)),1))</f>
        <v>5.5</v>
      </c>
      <c r="AE118" s="77">
        <f>IF('Indicator Data'!AO121="No data","x",ROUND(IF('Indicator Data'!AO121&gt;$AE$195,10,IF('Indicator Data'!AO121&lt;$AE$194,0,10-($AE$195-'Indicator Data'!AO121)/($AE$195-$AE$194)*10)),1))</f>
        <v>7.2</v>
      </c>
      <c r="AF118" s="84">
        <f>IF('Indicator Data'!AP121="No data","x",ROUND(IF('Indicator Data'!AP121&gt;$AF$195,10,IF('Indicator Data'!AP121&lt;$AF$194,0,10-($AF$195-'Indicator Data'!AP121)/($AF$195-$AF$194)*10)),1))</f>
        <v>8.5</v>
      </c>
      <c r="AG118" s="84">
        <f>IF('Indicator Data'!AQ121="No data","x",ROUND(IF('Indicator Data'!AQ121&gt;$AG$195,10,IF('Indicator Data'!AQ121&lt;$AG$194,0,10-($AG$195-'Indicator Data'!AQ121)/($AG$195-$AG$194)*10)),1))</f>
        <v>3.4</v>
      </c>
      <c r="AH118" s="77">
        <f t="shared" si="30"/>
        <v>7.5</v>
      </c>
      <c r="AI118" s="78">
        <f t="shared" si="31"/>
        <v>6.7</v>
      </c>
      <c r="AJ118" s="85">
        <f t="shared" si="32"/>
        <v>6.3</v>
      </c>
      <c r="AK118" s="86">
        <f t="shared" si="35"/>
        <v>5.0999999999999996</v>
      </c>
      <c r="AL118" s="85">
        <v>3.3</v>
      </c>
      <c r="AM118" s="85">
        <v>8.1999999999999993</v>
      </c>
      <c r="AN118" s="86">
        <f t="shared" si="33"/>
        <v>5.8</v>
      </c>
    </row>
    <row r="119" spans="1:40" s="4" customFormat="1" x14ac:dyDescent="0.25">
      <c r="A119" s="131" t="s">
        <v>370</v>
      </c>
      <c r="B119" s="63" t="s">
        <v>218</v>
      </c>
      <c r="C119" s="77">
        <f>ROUND(IF('Indicator Data'!Q122="No data",IF((0.1233*LN('Indicator Data'!BB122)-0.4559)&gt;C$195,0,IF((0.1233*LN('Indicator Data'!BB122)-0.4559)&lt;C$194,10,(C$195-(0.1233*LN('Indicator Data'!BB122)-0.4559))/(C$195-C$194)*10)),IF('Indicator Data'!Q122&gt;C$195,0,IF('Indicator Data'!Q122&lt;C$194,10,(C$195-'Indicator Data'!Q122)/(C$195-C$194)*10))),1)</f>
        <v>6.1</v>
      </c>
      <c r="D119" s="77" t="str">
        <f>IF('Indicator Data'!R122="No data","x",ROUND((IF(LOG('Indicator Data'!R122*1000)&gt;D$195,10,IF(LOG('Indicator Data'!R122*1000)&lt;D$194,0,10-(D$195-LOG('Indicator Data'!R122*1000))/(D$195-D$194)*10))),1))</f>
        <v>x</v>
      </c>
      <c r="E119" s="78">
        <f t="shared" si="20"/>
        <v>6.1</v>
      </c>
      <c r="F119" s="77">
        <f>IF('Indicator Data'!AF122="No data","x",ROUND(IF('Indicator Data'!AF122&gt;F$195,10,IF('Indicator Data'!AF122&lt;F$194,0,10-(F$195-'Indicator Data'!AF122)/(F$195-F$194)*10)),1))</f>
        <v>5</v>
      </c>
      <c r="G119" s="77" t="str">
        <f>IF('Indicator Data'!AG122="No data","x",ROUND(IF('Indicator Data'!AG122&gt;G$195,10,IF('Indicator Data'!AG122&lt;G$194,0,10-(G$195-'Indicator Data'!AG122)/(G$195-G$194)*10)),1))</f>
        <v>x</v>
      </c>
      <c r="H119" s="78">
        <f t="shared" si="21"/>
        <v>5</v>
      </c>
      <c r="I119" s="79">
        <f>SUM(IF('Indicator Data'!S122=0,0,'Indicator Data'!S122/1000000),SUM('Indicator Data'!T122:U122))</f>
        <v>2424.3373689999999</v>
      </c>
      <c r="J119" s="79">
        <f>I119/'Indicator Data'!BC122*1000000</f>
        <v>45.424578430884651</v>
      </c>
      <c r="K119" s="77">
        <f t="shared" si="22"/>
        <v>0.9</v>
      </c>
      <c r="L119" s="77">
        <f>IF('Indicator Data'!V122="No data","x",ROUND(IF('Indicator Data'!V122&gt;L$195,10,IF('Indicator Data'!V122&lt;L$194,0,10-(L$195-'Indicator Data'!V122)/(L$195-L$194)*10)),1))</f>
        <v>1.7</v>
      </c>
      <c r="M119" s="78">
        <f t="shared" si="23"/>
        <v>1.3</v>
      </c>
      <c r="N119" s="80">
        <f t="shared" si="24"/>
        <v>4.5999999999999996</v>
      </c>
      <c r="O119" s="92">
        <f>IF(AND('Indicator Data'!AK122="No data",'Indicator Data'!AL122="No data"),0,SUM('Indicator Data'!AK122:AM122)/1000)</f>
        <v>635.15700000000004</v>
      </c>
      <c r="P119" s="77">
        <f t="shared" si="25"/>
        <v>9.3000000000000007</v>
      </c>
      <c r="Q119" s="81">
        <f>O119*1000/'Indicator Data'!BC122</f>
        <v>1.1900876227604527E-2</v>
      </c>
      <c r="R119" s="77">
        <f t="shared" si="26"/>
        <v>5.9</v>
      </c>
      <c r="S119" s="82">
        <f t="shared" si="27"/>
        <v>7.6</v>
      </c>
      <c r="T119" s="77">
        <f>IF('Indicator Data'!AB122="No data","x",ROUND(IF('Indicator Data'!AB122&gt;T$195,10,IF('Indicator Data'!AB122&lt;T$194,0,10-(T$195-'Indicator Data'!AB122)/(T$195-T$194)*10)),1))</f>
        <v>1.6</v>
      </c>
      <c r="U119" s="77">
        <f>IF('Indicator Data'!AA122="No data","x",ROUND(IF('Indicator Data'!AA122&gt;U$195,10,IF('Indicator Data'!AA122&lt;U$194,0,10-(U$195-'Indicator Data'!AA122)/(U$195-U$194)*10)),1))</f>
        <v>6.6</v>
      </c>
      <c r="V119" s="77">
        <f>IF('Indicator Data'!AE122="No data","x",ROUND(IF('Indicator Data'!AE122&gt;V$195,10,IF('Indicator Data'!AE122&lt;V$194,0,10-(V$195-'Indicator Data'!AE122)/(V$195-V$194)*10)),1))</f>
        <v>0.9</v>
      </c>
      <c r="W119" s="78">
        <f t="shared" si="34"/>
        <v>3</v>
      </c>
      <c r="X119" s="77">
        <f>IF('Indicator Data'!W122="No data","x",ROUND(IF('Indicator Data'!W122&gt;X$195,10,IF('Indicator Data'!W122&lt;X$194,0,10-(X$195-'Indicator Data'!W122)/(X$195-X$194)*10)),1))</f>
        <v>3.9</v>
      </c>
      <c r="Y119" s="77">
        <f>IF('Indicator Data'!X122="No data","x",ROUND(IF('Indicator Data'!X122&gt;Y$195,10,IF('Indicator Data'!X122&lt;Y$194,0,10-(Y$195-'Indicator Data'!X122)/(Y$195-Y$194)*10)),1))</f>
        <v>4.2</v>
      </c>
      <c r="Z119" s="78">
        <f t="shared" si="28"/>
        <v>4.0999999999999996</v>
      </c>
      <c r="AA119" s="92">
        <f>('Indicator Data'!AJ122+'Indicator Data'!AI122*0.5+'Indicator Data'!AH122*0.25)/1000</f>
        <v>338.09750000000003</v>
      </c>
      <c r="AB119" s="83">
        <f>AA119*1000/'Indicator Data'!BC122</f>
        <v>6.3349006629266806E-3</v>
      </c>
      <c r="AC119" s="78">
        <f t="shared" si="29"/>
        <v>0.6</v>
      </c>
      <c r="AD119" s="77">
        <f>IF('Indicator Data'!AN122="No data","x",ROUND(IF('Indicator Data'!AN122&lt;$AD$194,10,IF('Indicator Data'!AN122&gt;$AD$195,0,($AD$195-'Indicator Data'!AN122)/($AD$195-$AD$194)*10)),1))</f>
        <v>5.0999999999999996</v>
      </c>
      <c r="AE119" s="77">
        <f>IF('Indicator Data'!AO122="No data","x",ROUND(IF('Indicator Data'!AO122&gt;$AE$195,10,IF('Indicator Data'!AO122&lt;$AE$194,0,10-($AE$195-'Indicator Data'!AO122)/($AE$195-$AE$194)*10)),1))</f>
        <v>4</v>
      </c>
      <c r="AF119" s="84">
        <f>IF('Indicator Data'!AP122="No data","x",ROUND(IF('Indicator Data'!AP122&gt;$AF$195,10,IF('Indicator Data'!AP122&lt;$AF$194,0,10-($AF$195-'Indicator Data'!AP122)/($AF$195-$AF$194)*10)),1))</f>
        <v>8.3000000000000007</v>
      </c>
      <c r="AG119" s="84">
        <f>IF('Indicator Data'!AQ122="No data","x",ROUND(IF('Indicator Data'!AQ122&gt;$AG$195,10,IF('Indicator Data'!AQ122&lt;$AG$194,0,10-($AG$195-'Indicator Data'!AQ122)/($AG$195-$AG$194)*10)),1))</f>
        <v>4.0999999999999996</v>
      </c>
      <c r="AH119" s="77">
        <f t="shared" si="30"/>
        <v>7.5</v>
      </c>
      <c r="AI119" s="78">
        <f t="shared" si="31"/>
        <v>5.5</v>
      </c>
      <c r="AJ119" s="85">
        <f t="shared" si="32"/>
        <v>3.5</v>
      </c>
      <c r="AK119" s="86">
        <f t="shared" si="35"/>
        <v>5.9</v>
      </c>
      <c r="AL119" s="85">
        <v>3.8</v>
      </c>
      <c r="AM119" s="85">
        <v>6</v>
      </c>
      <c r="AN119" s="86">
        <f t="shared" si="33"/>
        <v>4.9000000000000004</v>
      </c>
    </row>
    <row r="120" spans="1:40" s="4" customFormat="1" x14ac:dyDescent="0.25">
      <c r="A120" s="131" t="s">
        <v>220</v>
      </c>
      <c r="B120" s="63" t="s">
        <v>219</v>
      </c>
      <c r="C120" s="77">
        <f>ROUND(IF('Indicator Data'!Q123="No data",IF((0.1233*LN('Indicator Data'!BB123)-0.4559)&gt;C$195,0,IF((0.1233*LN('Indicator Data'!BB123)-0.4559)&lt;C$194,10,(C$195-(0.1233*LN('Indicator Data'!BB123)-0.4559))/(C$195-C$194)*10)),IF('Indicator Data'!Q123&gt;C$195,0,IF('Indicator Data'!Q123&lt;C$194,10,(C$195-'Indicator Data'!Q123)/(C$195-C$194)*10))),1)</f>
        <v>4.8</v>
      </c>
      <c r="D120" s="77">
        <f>IF('Indicator Data'!R123="No data","x",ROUND((IF(LOG('Indicator Data'!R123*1000)&gt;D$195,10,IF(LOG('Indicator Data'!R123*1000)&lt;D$194,0,10-(D$195-LOG('Indicator Data'!R123*1000))/(D$195-D$194)*10))),1))</f>
        <v>8.6</v>
      </c>
      <c r="E120" s="78">
        <f t="shared" si="20"/>
        <v>7.1</v>
      </c>
      <c r="F120" s="77">
        <f>IF('Indicator Data'!AF123="No data","x",ROUND(IF('Indicator Data'!AF123&gt;F$195,10,IF('Indicator Data'!AF123&lt;F$194,0,10-(F$195-'Indicator Data'!AF123)/(F$195-F$194)*10)),1))</f>
        <v>6.3</v>
      </c>
      <c r="G120" s="77">
        <f>IF('Indicator Data'!AG123="No data","x",ROUND(IF('Indicator Data'!AG123&gt;G$195,10,IF('Indicator Data'!AG123&lt;G$194,0,10-(G$195-'Indicator Data'!AG123)/(G$195-G$194)*10)),1))</f>
        <v>9</v>
      </c>
      <c r="H120" s="78">
        <f t="shared" si="21"/>
        <v>7.7</v>
      </c>
      <c r="I120" s="79">
        <f>SUM(IF('Indicator Data'!S123=0,0,'Indicator Data'!S123/1000000),SUM('Indicator Data'!T123:U123))</f>
        <v>245.09000000000003</v>
      </c>
      <c r="J120" s="79">
        <f>I120/'Indicator Data'!BC123*1000000</f>
        <v>96.728463324169212</v>
      </c>
      <c r="K120" s="77">
        <f t="shared" si="22"/>
        <v>1.9</v>
      </c>
      <c r="L120" s="77">
        <f>IF('Indicator Data'!V123="No data","x",ROUND(IF('Indicator Data'!V123&gt;L$195,10,IF('Indicator Data'!V123&lt;L$194,0,10-(L$195-'Indicator Data'!V123)/(L$195-L$194)*10)),1))</f>
        <v>1.1000000000000001</v>
      </c>
      <c r="M120" s="78">
        <f t="shared" si="23"/>
        <v>1.5</v>
      </c>
      <c r="N120" s="80">
        <f t="shared" si="24"/>
        <v>5.9</v>
      </c>
      <c r="O120" s="92">
        <f>IF(AND('Indicator Data'!AK123="No data",'Indicator Data'!AL123="No data"),0,SUM('Indicator Data'!AK123:AM123)/1000)</f>
        <v>2.2069999999999999</v>
      </c>
      <c r="P120" s="77">
        <f t="shared" si="25"/>
        <v>1.1000000000000001</v>
      </c>
      <c r="Q120" s="81">
        <f>O120*1000/'Indicator Data'!BC123</f>
        <v>8.7102582135722159E-4</v>
      </c>
      <c r="R120" s="77">
        <f t="shared" si="26"/>
        <v>3.1</v>
      </c>
      <c r="S120" s="82">
        <f t="shared" si="27"/>
        <v>2.1</v>
      </c>
      <c r="T120" s="77">
        <f>IF('Indicator Data'!AB123="No data","x",ROUND(IF('Indicator Data'!AB123&gt;T$195,10,IF('Indicator Data'!AB123&lt;T$194,0,10-(T$195-'Indicator Data'!AB123)/(T$195-T$194)*10)),1))</f>
        <v>10</v>
      </c>
      <c r="U120" s="77">
        <f>IF('Indicator Data'!AA123="No data","x",ROUND(IF('Indicator Data'!AA123&gt;U$195,10,IF('Indicator Data'!AA123&lt;U$194,0,10-(U$195-'Indicator Data'!AA123)/(U$195-U$194)*10)),1))</f>
        <v>8.1</v>
      </c>
      <c r="V120" s="77">
        <f>IF('Indicator Data'!AE123="No data","x",ROUND(IF('Indicator Data'!AE123&gt;V$195,10,IF('Indicator Data'!AE123&lt;V$194,0,10-(V$195-'Indicator Data'!AE123)/(V$195-V$194)*10)),1))</f>
        <v>0</v>
      </c>
      <c r="W120" s="78">
        <f t="shared" si="34"/>
        <v>6</v>
      </c>
      <c r="X120" s="77">
        <f>IF('Indicator Data'!W123="No data","x",ROUND(IF('Indicator Data'!W123&gt;X$195,10,IF('Indicator Data'!W123&lt;X$194,0,10-(X$195-'Indicator Data'!W123)/(X$195-X$194)*10)),1))</f>
        <v>3.5</v>
      </c>
      <c r="Y120" s="77">
        <f>IF('Indicator Data'!X123="No data","x",ROUND(IF('Indicator Data'!X123&gt;Y$195,10,IF('Indicator Data'!X123&lt;Y$194,0,10-(Y$195-'Indicator Data'!X123)/(Y$195-Y$194)*10)),1))</f>
        <v>2.9</v>
      </c>
      <c r="Z120" s="78">
        <f t="shared" si="28"/>
        <v>3.2</v>
      </c>
      <c r="AA120" s="92">
        <f>('Indicator Data'!AJ123+'Indicator Data'!AI123*0.5+'Indicator Data'!AH123*0.25)/1000</f>
        <v>1.2509999999999999</v>
      </c>
      <c r="AB120" s="83">
        <f>AA120*1000/'Indicator Data'!BC123</f>
        <v>4.9372600929673048E-4</v>
      </c>
      <c r="AC120" s="78">
        <f t="shared" si="29"/>
        <v>0</v>
      </c>
      <c r="AD120" s="77">
        <f>IF('Indicator Data'!AN123="No data","x",ROUND(IF('Indicator Data'!AN123&lt;$AD$194,10,IF('Indicator Data'!AN123&gt;$AD$195,0,($AD$195-'Indicator Data'!AN123)/($AD$195-$AD$194)*10)),1))</f>
        <v>7.2</v>
      </c>
      <c r="AE120" s="77">
        <f>IF('Indicator Data'!AO123="No data","x",ROUND(IF('Indicator Data'!AO123&gt;$AE$195,10,IF('Indicator Data'!AO123&lt;$AE$194,0,10-($AE$195-'Indicator Data'!AO123)/($AE$195-$AE$194)*10)),1))</f>
        <v>7.9</v>
      </c>
      <c r="AF120" s="84">
        <f>IF('Indicator Data'!AP123="No data","x",ROUND(IF('Indicator Data'!AP123&gt;$AF$195,10,IF('Indicator Data'!AP123&lt;$AF$194,0,10-($AF$195-'Indicator Data'!AP123)/($AF$195-$AF$194)*10)),1))</f>
        <v>2.7</v>
      </c>
      <c r="AG120" s="84">
        <f>IF('Indicator Data'!AQ123="No data","x",ROUND(IF('Indicator Data'!AQ123&gt;$AG$195,10,IF('Indicator Data'!AQ123&lt;$AG$194,0,10-($AG$195-'Indicator Data'!AQ123)/($AG$195-$AG$194)*10)),1))</f>
        <v>3.6</v>
      </c>
      <c r="AH120" s="77">
        <f t="shared" si="30"/>
        <v>2.9</v>
      </c>
      <c r="AI120" s="78">
        <f t="shared" si="31"/>
        <v>6</v>
      </c>
      <c r="AJ120" s="85">
        <f t="shared" si="32"/>
        <v>4.2</v>
      </c>
      <c r="AK120" s="86">
        <f t="shared" si="35"/>
        <v>3.2</v>
      </c>
      <c r="AL120" s="85">
        <v>5.3</v>
      </c>
      <c r="AM120" s="85">
        <v>7.2</v>
      </c>
      <c r="AN120" s="86">
        <f t="shared" si="33"/>
        <v>6.3</v>
      </c>
    </row>
    <row r="121" spans="1:40" s="4" customFormat="1" x14ac:dyDescent="0.25">
      <c r="A121" s="131" t="s">
        <v>222</v>
      </c>
      <c r="B121" s="63" t="s">
        <v>221</v>
      </c>
      <c r="C121" s="77">
        <f>ROUND(IF('Indicator Data'!Q124="No data",IF((0.1233*LN('Indicator Data'!BB124)-0.4559)&gt;C$195,0,IF((0.1233*LN('Indicator Data'!BB124)-0.4559)&lt;C$194,10,(C$195-(0.1233*LN('Indicator Data'!BB124)-0.4559))/(C$195-C$194)*10)),IF('Indicator Data'!Q124&gt;C$195,0,IF('Indicator Data'!Q124&lt;C$194,10,(C$195-'Indicator Data'!Q124)/(C$195-C$194)*10))),1)</f>
        <v>3.5</v>
      </c>
      <c r="D121" s="77" t="str">
        <f>IF('Indicator Data'!R124="No data","x",ROUND((IF(LOG('Indicator Data'!R124*1000)&gt;D$195,10,IF(LOG('Indicator Data'!R124*1000)&lt;D$194,0,10-(D$195-LOG('Indicator Data'!R124*1000))/(D$195-D$194)*10))),1))</f>
        <v>x</v>
      </c>
      <c r="E121" s="78">
        <f t="shared" si="20"/>
        <v>3.5</v>
      </c>
      <c r="F121" s="77" t="str">
        <f>IF('Indicator Data'!AF124="No data","x",ROUND(IF('Indicator Data'!AF124&gt;F$195,10,IF('Indicator Data'!AF124&lt;F$194,0,10-(F$195-'Indicator Data'!AF124)/(F$195-F$194)*10)),1))</f>
        <v>x</v>
      </c>
      <c r="G121" s="77" t="str">
        <f>IF('Indicator Data'!AG124="No data","x",ROUND(IF('Indicator Data'!AG124&gt;G$195,10,IF('Indicator Data'!AG124&lt;G$194,0,10-(G$195-'Indicator Data'!AG124)/(G$195-G$194)*10)),1))</f>
        <v>x</v>
      </c>
      <c r="H121" s="78" t="str">
        <f t="shared" si="21"/>
        <v>x</v>
      </c>
      <c r="I121" s="79">
        <f>SUM(IF('Indicator Data'!S124=0,0,'Indicator Data'!S124/1000000),SUM('Indicator Data'!T124:U124))</f>
        <v>46.57</v>
      </c>
      <c r="J121" s="79">
        <f>I121/'Indicator Data'!BC124*1000000</f>
        <v>3411.9715730090115</v>
      </c>
      <c r="K121" s="77">
        <f t="shared" si="22"/>
        <v>10</v>
      </c>
      <c r="L121" s="77">
        <f>IF('Indicator Data'!V124="No data","x",ROUND(IF('Indicator Data'!V124&gt;L$195,10,IF('Indicator Data'!V124&lt;L$194,0,10-(L$195-'Indicator Data'!V124)/(L$195-L$194)*10)),1))</f>
        <v>10</v>
      </c>
      <c r="M121" s="78">
        <f t="shared" si="23"/>
        <v>10</v>
      </c>
      <c r="N121" s="80">
        <f t="shared" si="24"/>
        <v>5.7</v>
      </c>
      <c r="O121" s="92">
        <f>IF(AND('Indicator Data'!AK124="No data",'Indicator Data'!AL124="No data"),0,SUM('Indicator Data'!AK124:AM124)/1000)</f>
        <v>0.96199999999999997</v>
      </c>
      <c r="P121" s="77">
        <f t="shared" si="25"/>
        <v>0</v>
      </c>
      <c r="Q121" s="81">
        <f>O121*1000/'Indicator Data'!BC124</f>
        <v>7.048135394534398E-2</v>
      </c>
      <c r="R121" s="77">
        <f t="shared" si="26"/>
        <v>9.1</v>
      </c>
      <c r="S121" s="82">
        <f t="shared" si="27"/>
        <v>4.5999999999999996</v>
      </c>
      <c r="T121" s="77" t="str">
        <f>IF('Indicator Data'!AB124="No data","x",ROUND(IF('Indicator Data'!AB124&gt;T$195,10,IF('Indicator Data'!AB124&lt;T$194,0,10-(T$195-'Indicator Data'!AB124)/(T$195-T$194)*10)),1))</f>
        <v>x</v>
      </c>
      <c r="U121" s="77">
        <f>IF('Indicator Data'!AA124="No data","x",ROUND(IF('Indicator Data'!AA124&gt;U$195,10,IF('Indicator Data'!AA124&lt;U$194,0,10-(U$195-'Indicator Data'!AA124)/(U$195-U$194)*10)),1))</f>
        <v>2</v>
      </c>
      <c r="V121" s="77" t="str">
        <f>IF('Indicator Data'!AE124="No data","x",ROUND(IF('Indicator Data'!AE124&gt;V$195,10,IF('Indicator Data'!AE124&lt;V$194,0,10-(V$195-'Indicator Data'!AE124)/(V$195-V$194)*10)),1))</f>
        <v>x</v>
      </c>
      <c r="W121" s="78">
        <f t="shared" si="34"/>
        <v>2</v>
      </c>
      <c r="X121" s="77">
        <f>IF('Indicator Data'!W124="No data","x",ROUND(IF('Indicator Data'!W124&gt;X$195,10,IF('Indicator Data'!W124&lt;X$194,0,10-(X$195-'Indicator Data'!W124)/(X$195-X$194)*10)),1))</f>
        <v>2.7</v>
      </c>
      <c r="Y121" s="77">
        <f>IF('Indicator Data'!X124="No data","x",ROUND(IF('Indicator Data'!X124&gt;Y$195,10,IF('Indicator Data'!X124&lt;Y$194,0,10-(Y$195-'Indicator Data'!X124)/(Y$195-Y$194)*10)),1))</f>
        <v>1.1000000000000001</v>
      </c>
      <c r="Z121" s="78">
        <f t="shared" si="28"/>
        <v>1.9</v>
      </c>
      <c r="AA121" s="92">
        <f>('Indicator Data'!AJ124+'Indicator Data'!AI124*0.5+'Indicator Data'!AH124*0.25)/1000</f>
        <v>0</v>
      </c>
      <c r="AB121" s="83">
        <f>AA121*1000/'Indicator Data'!BC124</f>
        <v>0</v>
      </c>
      <c r="AC121" s="78">
        <f t="shared" si="29"/>
        <v>0</v>
      </c>
      <c r="AD121" s="77">
        <f>IF('Indicator Data'!AN124="No data","x",ROUND(IF('Indicator Data'!AN124&lt;$AD$194,10,IF('Indicator Data'!AN124&gt;$AD$195,0,($AD$195-'Indicator Data'!AN124)/($AD$195-$AD$194)*10)),1))</f>
        <v>10</v>
      </c>
      <c r="AE121" s="77">
        <f>IF('Indicator Data'!AO124="No data","x",ROUND(IF('Indicator Data'!AO124&gt;$AE$195,10,IF('Indicator Data'!AO124&lt;$AE$194,0,10-($AE$195-'Indicator Data'!AO124)/($AE$195-$AE$194)*10)),1))</f>
        <v>0</v>
      </c>
      <c r="AF121" s="84" t="str">
        <f>IF('Indicator Data'!AP124="No data","x",ROUND(IF('Indicator Data'!AP124&gt;$AF$195,10,IF('Indicator Data'!AP124&lt;$AF$194,0,10-($AF$195-'Indicator Data'!AP124)/($AF$195-$AF$194)*10)),1))</f>
        <v>x</v>
      </c>
      <c r="AG121" s="84" t="str">
        <f>IF('Indicator Data'!AQ124="No data","x",ROUND(IF('Indicator Data'!AQ124&gt;$AG$195,10,IF('Indicator Data'!AQ124&lt;$AG$194,0,10-($AG$195-'Indicator Data'!AQ124)/($AG$195-$AG$194)*10)),1))</f>
        <v>x</v>
      </c>
      <c r="AH121" s="77" t="str">
        <f t="shared" si="30"/>
        <v>x</v>
      </c>
      <c r="AI121" s="78">
        <f t="shared" si="31"/>
        <v>5</v>
      </c>
      <c r="AJ121" s="85">
        <f t="shared" si="32"/>
        <v>2.4</v>
      </c>
      <c r="AK121" s="86">
        <f t="shared" si="35"/>
        <v>3.6</v>
      </c>
      <c r="AL121" s="85">
        <v>3.8</v>
      </c>
      <c r="AM121" s="85">
        <v>5</v>
      </c>
      <c r="AN121" s="86">
        <f t="shared" si="33"/>
        <v>4.4000000000000004</v>
      </c>
    </row>
    <row r="122" spans="1:40" s="4" customFormat="1" x14ac:dyDescent="0.25">
      <c r="A122" s="131" t="s">
        <v>224</v>
      </c>
      <c r="B122" s="63" t="s">
        <v>223</v>
      </c>
      <c r="C122" s="77">
        <f>ROUND(IF('Indicator Data'!Q125="No data",IF((0.1233*LN('Indicator Data'!BB125)-0.4559)&gt;C$195,0,IF((0.1233*LN('Indicator Data'!BB125)-0.4559)&lt;C$194,10,(C$195-(0.1233*LN('Indicator Data'!BB125)-0.4559))/(C$195-C$194)*10)),IF('Indicator Data'!Q125&gt;C$195,0,IF('Indicator Data'!Q125&lt;C$194,10,(C$195-'Indicator Data'!Q125)/(C$195-C$194)*10))),1)</f>
        <v>6</v>
      </c>
      <c r="D122" s="77">
        <f>IF('Indicator Data'!R125="No data","x",ROUND((IF(LOG('Indicator Data'!R125*1000)&gt;D$195,10,IF(LOG('Indicator Data'!R125*1000)&lt;D$194,0,10-(D$195-LOG('Indicator Data'!R125*1000))/(D$195-D$194)*10))),1))</f>
        <v>7.7</v>
      </c>
      <c r="E122" s="78">
        <f t="shared" si="20"/>
        <v>6.9</v>
      </c>
      <c r="F122" s="77">
        <f>IF('Indicator Data'!AF125="No data","x",ROUND(IF('Indicator Data'!AF125&gt;F$195,10,IF('Indicator Data'!AF125&lt;F$194,0,10-(F$195-'Indicator Data'!AF125)/(F$195-F$194)*10)),1))</f>
        <v>6.6</v>
      </c>
      <c r="G122" s="77">
        <f>IF('Indicator Data'!AG125="No data","x",ROUND(IF('Indicator Data'!AG125&gt;G$195,10,IF('Indicator Data'!AG125&lt;G$194,0,10-(G$195-'Indicator Data'!AG125)/(G$195-G$194)*10)),1))</f>
        <v>1.9</v>
      </c>
      <c r="H122" s="78">
        <f t="shared" si="21"/>
        <v>4.3</v>
      </c>
      <c r="I122" s="79">
        <f>SUM(IF('Indicator Data'!S125=0,0,'Indicator Data'!S125/1000000),SUM('Indicator Data'!T125:U125))</f>
        <v>1292.5901510000001</v>
      </c>
      <c r="J122" s="79">
        <f>I122/'Indicator Data'!BC125*1000000</f>
        <v>44.108180829768358</v>
      </c>
      <c r="K122" s="77">
        <f t="shared" si="22"/>
        <v>0.9</v>
      </c>
      <c r="L122" s="77">
        <f>IF('Indicator Data'!V125="No data","x",ROUND(IF('Indicator Data'!V125&gt;L$195,10,IF('Indicator Data'!V125&lt;L$194,0,10-(L$195-'Indicator Data'!V125)/(L$195-L$194)*10)),1))</f>
        <v>3.3</v>
      </c>
      <c r="M122" s="78">
        <f t="shared" si="23"/>
        <v>2.1</v>
      </c>
      <c r="N122" s="80">
        <f t="shared" si="24"/>
        <v>5.0999999999999996</v>
      </c>
      <c r="O122" s="92">
        <f>IF(AND('Indicator Data'!AK125="No data",'Indicator Data'!AL125="No data"),0,SUM('Indicator Data'!AK125:AM125)/1000)</f>
        <v>21.472999999999999</v>
      </c>
      <c r="P122" s="77">
        <f t="shared" si="25"/>
        <v>4.4000000000000004</v>
      </c>
      <c r="Q122" s="81">
        <f>O122*1000/'Indicator Data'!BC125</f>
        <v>7.3274190293410018E-4</v>
      </c>
      <c r="R122" s="77">
        <f t="shared" si="26"/>
        <v>3</v>
      </c>
      <c r="S122" s="82">
        <f t="shared" si="27"/>
        <v>3.7</v>
      </c>
      <c r="T122" s="77">
        <f>IF('Indicator Data'!AB125="No data","x",ROUND(IF('Indicator Data'!AB125&gt;T$195,10,IF('Indicator Data'!AB125&lt;T$194,0,10-(T$195-'Indicator Data'!AB125)/(T$195-T$194)*10)),1))</f>
        <v>0.4</v>
      </c>
      <c r="U122" s="77">
        <f>IF('Indicator Data'!AA125="No data","x",ROUND(IF('Indicator Data'!AA125&gt;U$195,10,IF('Indicator Data'!AA125&lt;U$194,0,10-(U$195-'Indicator Data'!AA125)/(U$195-U$194)*10)),1))</f>
        <v>2.8</v>
      </c>
      <c r="V122" s="77">
        <f>IF('Indicator Data'!AE125="No data","x",ROUND(IF('Indicator Data'!AE125&gt;V$195,10,IF('Indicator Data'!AE125&lt;V$194,0,10-(V$195-'Indicator Data'!AE125)/(V$195-V$194)*10)),1))</f>
        <v>0</v>
      </c>
      <c r="W122" s="78">
        <f t="shared" si="34"/>
        <v>1.1000000000000001</v>
      </c>
      <c r="X122" s="77">
        <f>IF('Indicator Data'!W125="No data","x",ROUND(IF('Indicator Data'!W125&gt;X$195,10,IF('Indicator Data'!W125&lt;X$194,0,10-(X$195-'Indicator Data'!W125)/(X$195-X$194)*10)),1))</f>
        <v>2.7</v>
      </c>
      <c r="Y122" s="77">
        <f>IF('Indicator Data'!X125="No data","x",ROUND(IF('Indicator Data'!X125&gt;Y$195,10,IF('Indicator Data'!X125&lt;Y$194,0,10-(Y$195-'Indicator Data'!X125)/(Y$195-Y$194)*10)),1))</f>
        <v>6</v>
      </c>
      <c r="Z122" s="78">
        <f t="shared" si="28"/>
        <v>4.4000000000000004</v>
      </c>
      <c r="AA122" s="92">
        <f>('Indicator Data'!AJ125+'Indicator Data'!AI125*0.5+'Indicator Data'!AH125*0.25)/1000</f>
        <v>863.3605</v>
      </c>
      <c r="AB122" s="83">
        <f>AA122*1000/'Indicator Data'!BC125</f>
        <v>2.9461203170872082E-2</v>
      </c>
      <c r="AC122" s="78">
        <f t="shared" si="29"/>
        <v>2.9</v>
      </c>
      <c r="AD122" s="77">
        <f>IF('Indicator Data'!AN125="No data","x",ROUND(IF('Indicator Data'!AN125&lt;$AD$194,10,IF('Indicator Data'!AN125&gt;$AD$195,0,($AD$195-'Indicator Data'!AN125)/($AD$195-$AD$194)*10)),1))</f>
        <v>3.9</v>
      </c>
      <c r="AE122" s="77">
        <f>IF('Indicator Data'!AO125="No data","x",ROUND(IF('Indicator Data'!AO125&gt;$AE$195,10,IF('Indicator Data'!AO125&lt;$AE$194,0,10-($AE$195-'Indicator Data'!AO125)/($AE$195-$AE$194)*10)),1))</f>
        <v>1</v>
      </c>
      <c r="AF122" s="84">
        <f>IF('Indicator Data'!AP125="No data","x",ROUND(IF('Indicator Data'!AP125&gt;$AF$195,10,IF('Indicator Data'!AP125&lt;$AF$194,0,10-($AF$195-'Indicator Data'!AP125)/($AF$195-$AF$194)*10)),1))</f>
        <v>9.4</v>
      </c>
      <c r="AG122" s="84">
        <f>IF('Indicator Data'!AQ125="No data","x",ROUND(IF('Indicator Data'!AQ125&gt;$AG$195,10,IF('Indicator Data'!AQ125&lt;$AG$194,0,10-($AG$195-'Indicator Data'!AQ125)/($AG$195-$AG$194)*10)),1))</f>
        <v>5.0999999999999996</v>
      </c>
      <c r="AH122" s="77">
        <f t="shared" si="30"/>
        <v>8.5</v>
      </c>
      <c r="AI122" s="78">
        <f t="shared" si="31"/>
        <v>4.5</v>
      </c>
      <c r="AJ122" s="85">
        <f t="shared" si="32"/>
        <v>3.3</v>
      </c>
      <c r="AK122" s="86">
        <f t="shared" si="35"/>
        <v>3.5</v>
      </c>
      <c r="AL122" s="85">
        <v>4.2</v>
      </c>
      <c r="AM122" s="85">
        <v>6.2</v>
      </c>
      <c r="AN122" s="86">
        <f t="shared" si="33"/>
        <v>5.2</v>
      </c>
    </row>
    <row r="123" spans="1:40" s="4" customFormat="1" x14ac:dyDescent="0.25">
      <c r="A123" s="131" t="s">
        <v>226</v>
      </c>
      <c r="B123" s="63" t="s">
        <v>225</v>
      </c>
      <c r="C123" s="77">
        <f>ROUND(IF('Indicator Data'!Q126="No data",IF((0.1233*LN('Indicator Data'!BB126)-0.4559)&gt;C$195,0,IF((0.1233*LN('Indicator Data'!BB126)-0.4559)&lt;C$194,10,(C$195-(0.1233*LN('Indicator Data'!BB126)-0.4559))/(C$195-C$194)*10)),IF('Indicator Data'!Q126&gt;C$195,0,IF('Indicator Data'!Q126&lt;C$194,10,(C$195-'Indicator Data'!Q126)/(C$195-C$194)*10))),1)</f>
        <v>0.4</v>
      </c>
      <c r="D123" s="77" t="str">
        <f>IF('Indicator Data'!R126="No data","x",ROUND((IF(LOG('Indicator Data'!R126*1000)&gt;D$195,10,IF(LOG('Indicator Data'!R126*1000)&lt;D$194,0,10-(D$195-LOG('Indicator Data'!R126*1000))/(D$195-D$194)*10))),1))</f>
        <v>x</v>
      </c>
      <c r="E123" s="78">
        <f t="shared" si="20"/>
        <v>0.4</v>
      </c>
      <c r="F123" s="77">
        <f>IF('Indicator Data'!AF126="No data","x",ROUND(IF('Indicator Data'!AF126&gt;F$195,10,IF('Indicator Data'!AF126&lt;F$194,0,10-(F$195-'Indicator Data'!AF126)/(F$195-F$194)*10)),1))</f>
        <v>0.6</v>
      </c>
      <c r="G123" s="77">
        <f>IF('Indicator Data'!AG126="No data","x",ROUND(IF('Indicator Data'!AG126&gt;G$195,10,IF('Indicator Data'!AG126&lt;G$194,0,10-(G$195-'Indicator Data'!AG126)/(G$195-G$194)*10)),1))</f>
        <v>0.7</v>
      </c>
      <c r="H123" s="78">
        <f t="shared" si="21"/>
        <v>0.7</v>
      </c>
      <c r="I123" s="79">
        <f>SUM(IF('Indicator Data'!S126=0,0,'Indicator Data'!S126/1000000),SUM('Indicator Data'!T126:U126))</f>
        <v>0</v>
      </c>
      <c r="J123" s="79">
        <f>I123/'Indicator Data'!BC126*1000000</f>
        <v>0</v>
      </c>
      <c r="K123" s="77">
        <f t="shared" si="22"/>
        <v>0</v>
      </c>
      <c r="L123" s="77" t="str">
        <f>IF('Indicator Data'!V126="No data","x",ROUND(IF('Indicator Data'!V126&gt;L$195,10,IF('Indicator Data'!V126&lt;L$194,0,10-(L$195-'Indicator Data'!V126)/(L$195-L$194)*10)),1))</f>
        <v>x</v>
      </c>
      <c r="M123" s="78">
        <f t="shared" si="23"/>
        <v>0</v>
      </c>
      <c r="N123" s="80">
        <f t="shared" si="24"/>
        <v>0.4</v>
      </c>
      <c r="O123" s="92">
        <f>IF(AND('Indicator Data'!AK126="No data",'Indicator Data'!AL126="No data"),0,SUM('Indicator Data'!AK126:AM126)/1000)</f>
        <v>103.86</v>
      </c>
      <c r="P123" s="77">
        <f t="shared" si="25"/>
        <v>6.7</v>
      </c>
      <c r="Q123" s="81">
        <f>O123*1000/'Indicator Data'!BC126</f>
        <v>6.0620372997983877E-3</v>
      </c>
      <c r="R123" s="77">
        <f t="shared" si="26"/>
        <v>5</v>
      </c>
      <c r="S123" s="82">
        <f t="shared" si="27"/>
        <v>5.9</v>
      </c>
      <c r="T123" s="77">
        <f>IF('Indicator Data'!AB126="No data","x",ROUND(IF('Indicator Data'!AB126&gt;T$195,10,IF('Indicator Data'!AB126&lt;T$194,0,10-(T$195-'Indicator Data'!AB126)/(T$195-T$194)*10)),1))</f>
        <v>0.4</v>
      </c>
      <c r="U123" s="77">
        <f>IF('Indicator Data'!AA126="No data","x",ROUND(IF('Indicator Data'!AA126&gt;U$195,10,IF('Indicator Data'!AA126&lt;U$194,0,10-(U$195-'Indicator Data'!AA126)/(U$195-U$194)*10)),1))</f>
        <v>0.1</v>
      </c>
      <c r="V123" s="77" t="str">
        <f>IF('Indicator Data'!AE126="No data","x",ROUND(IF('Indicator Data'!AE126&gt;V$195,10,IF('Indicator Data'!AE126&lt;V$194,0,10-(V$195-'Indicator Data'!AE126)/(V$195-V$194)*10)),1))</f>
        <v>x</v>
      </c>
      <c r="W123" s="78">
        <f t="shared" si="34"/>
        <v>0.3</v>
      </c>
      <c r="X123" s="77">
        <f>IF('Indicator Data'!W126="No data","x",ROUND(IF('Indicator Data'!W126&gt;X$195,10,IF('Indicator Data'!W126&lt;X$194,0,10-(X$195-'Indicator Data'!W126)/(X$195-X$194)*10)),1))</f>
        <v>0.3</v>
      </c>
      <c r="Y123" s="77" t="str">
        <f>IF('Indicator Data'!X126="No data","x",ROUND(IF('Indicator Data'!X126&gt;Y$195,10,IF('Indicator Data'!X126&lt;Y$194,0,10-(Y$195-'Indicator Data'!X126)/(Y$195-Y$194)*10)),1))</f>
        <v>x</v>
      </c>
      <c r="Z123" s="78">
        <f t="shared" si="28"/>
        <v>0.3</v>
      </c>
      <c r="AA123" s="92">
        <f>('Indicator Data'!AJ126+'Indicator Data'!AI126*0.5+'Indicator Data'!AH126*0.25)/1000</f>
        <v>0</v>
      </c>
      <c r="AB123" s="83">
        <f>AA123*1000/'Indicator Data'!BC126</f>
        <v>0</v>
      </c>
      <c r="AC123" s="78">
        <f t="shared" si="29"/>
        <v>0</v>
      </c>
      <c r="AD123" s="77">
        <f>IF('Indicator Data'!AN126="No data","x",ROUND(IF('Indicator Data'!AN126&lt;$AD$194,10,IF('Indicator Data'!AN126&gt;$AD$195,0,($AD$195-'Indicator Data'!AN126)/($AD$195-$AD$194)*10)),1))</f>
        <v>3.2</v>
      </c>
      <c r="AE123" s="77">
        <f>IF('Indicator Data'!AO126="No data","x",ROUND(IF('Indicator Data'!AO126&gt;$AE$195,10,IF('Indicator Data'!AO126&lt;$AE$194,0,10-($AE$195-'Indicator Data'!AO126)/($AE$195-$AE$194)*10)),1))</f>
        <v>0</v>
      </c>
      <c r="AF123" s="84">
        <f>IF('Indicator Data'!AP126="No data","x",ROUND(IF('Indicator Data'!AP126&gt;$AF$195,10,IF('Indicator Data'!AP126&lt;$AF$194,0,10-($AF$195-'Indicator Data'!AP126)/($AF$195-$AF$194)*10)),1))</f>
        <v>0.4</v>
      </c>
      <c r="AG123" s="84">
        <f>IF('Indicator Data'!AQ126="No data","x",ROUND(IF('Indicator Data'!AQ126&gt;$AG$195,10,IF('Indicator Data'!AQ126&lt;$AG$194,0,10-($AG$195-'Indicator Data'!AQ126)/($AG$195-$AG$194)*10)),1))</f>
        <v>2.8</v>
      </c>
      <c r="AH123" s="77">
        <f t="shared" si="30"/>
        <v>0.9</v>
      </c>
      <c r="AI123" s="78">
        <f t="shared" si="31"/>
        <v>1.4</v>
      </c>
      <c r="AJ123" s="85">
        <f t="shared" si="32"/>
        <v>0.5</v>
      </c>
      <c r="AK123" s="86">
        <f t="shared" si="35"/>
        <v>3.7</v>
      </c>
      <c r="AL123" s="85">
        <v>8.5</v>
      </c>
      <c r="AM123" s="85">
        <v>4.7</v>
      </c>
      <c r="AN123" s="86">
        <f t="shared" si="33"/>
        <v>6.6</v>
      </c>
    </row>
    <row r="124" spans="1:40" s="4" customFormat="1" x14ac:dyDescent="0.25">
      <c r="A124" s="131" t="s">
        <v>228</v>
      </c>
      <c r="B124" s="63" t="s">
        <v>227</v>
      </c>
      <c r="C124" s="77">
        <f>ROUND(IF('Indicator Data'!Q127="No data",IF((0.1233*LN('Indicator Data'!BB127)-0.4559)&gt;C$195,0,IF((0.1233*LN('Indicator Data'!BB127)-0.4559)&lt;C$194,10,(C$195-(0.1233*LN('Indicator Data'!BB127)-0.4559))/(C$195-C$194)*10)),IF('Indicator Data'!Q127&gt;C$195,0,IF('Indicator Data'!Q127&lt;C$194,10,(C$195-'Indicator Data'!Q127)/(C$195-C$194)*10))),1)</f>
        <v>0.5</v>
      </c>
      <c r="D124" s="77" t="str">
        <f>IF('Indicator Data'!R127="No data","x",ROUND((IF(LOG('Indicator Data'!R127*1000)&gt;D$195,10,IF(LOG('Indicator Data'!R127*1000)&lt;D$194,0,10-(D$195-LOG('Indicator Data'!R127*1000))/(D$195-D$194)*10))),1))</f>
        <v>x</v>
      </c>
      <c r="E124" s="78">
        <f t="shared" si="20"/>
        <v>0.5</v>
      </c>
      <c r="F124" s="77">
        <f>IF('Indicator Data'!AF127="No data","x",ROUND(IF('Indicator Data'!AF127&gt;F$195,10,IF('Indicator Data'!AF127&lt;F$194,0,10-(F$195-'Indicator Data'!AF127)/(F$195-F$194)*10)),1))</f>
        <v>2.1</v>
      </c>
      <c r="G124" s="77" t="str">
        <f>IF('Indicator Data'!AG127="No data","x",ROUND(IF('Indicator Data'!AG127&gt;G$195,10,IF('Indicator Data'!AG127&lt;G$194,0,10-(G$195-'Indicator Data'!AG127)/(G$195-G$194)*10)),1))</f>
        <v>x</v>
      </c>
      <c r="H124" s="78">
        <f t="shared" si="21"/>
        <v>2.1</v>
      </c>
      <c r="I124" s="79">
        <f>SUM(IF('Indicator Data'!S127=0,0,'Indicator Data'!S127/1000000),SUM('Indicator Data'!T127:U127))</f>
        <v>-1.1745E-2</v>
      </c>
      <c r="J124" s="79">
        <f>I124/'Indicator Data'!BC127*1000000</f>
        <v>-2.4499885270865057E-3</v>
      </c>
      <c r="K124" s="77">
        <f t="shared" si="22"/>
        <v>0</v>
      </c>
      <c r="L124" s="77" t="str">
        <f>IF('Indicator Data'!V127="No data","x",ROUND(IF('Indicator Data'!V127&gt;L$195,10,IF('Indicator Data'!V127&lt;L$194,0,10-(L$195-'Indicator Data'!V127)/(L$195-L$194)*10)),1))</f>
        <v>x</v>
      </c>
      <c r="M124" s="78">
        <f t="shared" si="23"/>
        <v>0</v>
      </c>
      <c r="N124" s="80">
        <f t="shared" si="24"/>
        <v>0.8</v>
      </c>
      <c r="O124" s="92">
        <f>IF(AND('Indicator Data'!AK127="No data",'Indicator Data'!AL127="No data"),0,SUM('Indicator Data'!AK127:AM127)/1000)</f>
        <v>1.474</v>
      </c>
      <c r="P124" s="77">
        <f t="shared" si="25"/>
        <v>0.6</v>
      </c>
      <c r="Q124" s="81">
        <f>O124*1000/'Indicator Data'!BC127</f>
        <v>3.0747408164542438E-4</v>
      </c>
      <c r="R124" s="77">
        <f t="shared" si="26"/>
        <v>2.4</v>
      </c>
      <c r="S124" s="82">
        <f t="shared" si="27"/>
        <v>1.5</v>
      </c>
      <c r="T124" s="77">
        <f>IF('Indicator Data'!AB127="No data","x",ROUND(IF('Indicator Data'!AB127&gt;T$195,10,IF('Indicator Data'!AB127&lt;T$194,0,10-(T$195-'Indicator Data'!AB127)/(T$195-T$194)*10)),1))</f>
        <v>0.2</v>
      </c>
      <c r="U124" s="77">
        <f>IF('Indicator Data'!AA127="No data","x",ROUND(IF('Indicator Data'!AA127&gt;U$195,10,IF('Indicator Data'!AA127&lt;U$194,0,10-(U$195-'Indicator Data'!AA127)/(U$195-U$194)*10)),1))</f>
        <v>0.1</v>
      </c>
      <c r="V124" s="77" t="str">
        <f>IF('Indicator Data'!AE127="No data","x",ROUND(IF('Indicator Data'!AE127&gt;V$195,10,IF('Indicator Data'!AE127&lt;V$194,0,10-(V$195-'Indicator Data'!AE127)/(V$195-V$194)*10)),1))</f>
        <v>x</v>
      </c>
      <c r="W124" s="78">
        <f t="shared" si="34"/>
        <v>0.2</v>
      </c>
      <c r="X124" s="77">
        <f>IF('Indicator Data'!W127="No data","x",ROUND(IF('Indicator Data'!W127&gt;X$195,10,IF('Indicator Data'!W127&lt;X$194,0,10-(X$195-'Indicator Data'!W127)/(X$195-X$194)*10)),1))</f>
        <v>0.4</v>
      </c>
      <c r="Y124" s="77" t="str">
        <f>IF('Indicator Data'!X127="No data","x",ROUND(IF('Indicator Data'!X127&gt;Y$195,10,IF('Indicator Data'!X127&lt;Y$194,0,10-(Y$195-'Indicator Data'!X127)/(Y$195-Y$194)*10)),1))</f>
        <v>x</v>
      </c>
      <c r="Z124" s="78">
        <f t="shared" si="28"/>
        <v>0.4</v>
      </c>
      <c r="AA124" s="92">
        <f>('Indicator Data'!AJ127+'Indicator Data'!AI127*0.5+'Indicator Data'!AH127*0.25)/1000</f>
        <v>1.2789999999999999</v>
      </c>
      <c r="AB124" s="83">
        <f>AA124*1000/'Indicator Data'!BC127</f>
        <v>2.6679738834769188E-4</v>
      </c>
      <c r="AC124" s="78">
        <f t="shared" si="29"/>
        <v>0</v>
      </c>
      <c r="AD124" s="77">
        <f>IF('Indicator Data'!AN127="No data","x",ROUND(IF('Indicator Data'!AN127&lt;$AD$194,10,IF('Indicator Data'!AN127&gt;$AD$195,0,($AD$195-'Indicator Data'!AN127)/($AD$195-$AD$194)*10)),1))</f>
        <v>3.9</v>
      </c>
      <c r="AE124" s="77">
        <f>IF('Indicator Data'!AO127="No data","x",ROUND(IF('Indicator Data'!AO127&gt;$AE$195,10,IF('Indicator Data'!AO127&lt;$AE$194,0,10-($AE$195-'Indicator Data'!AO127)/($AE$195-$AE$194)*10)),1))</f>
        <v>0</v>
      </c>
      <c r="AF124" s="84">
        <f>IF('Indicator Data'!AP127="No data","x",ROUND(IF('Indicator Data'!AP127&gt;$AF$195,10,IF('Indicator Data'!AP127&lt;$AF$194,0,10-($AF$195-'Indicator Data'!AP127)/($AF$195-$AF$194)*10)),1))</f>
        <v>1.1000000000000001</v>
      </c>
      <c r="AG124" s="84" t="str">
        <f>IF('Indicator Data'!AQ127="No data","x",ROUND(IF('Indicator Data'!AQ127&gt;$AG$195,10,IF('Indicator Data'!AQ127&lt;$AG$194,0,10-($AG$195-'Indicator Data'!AQ127)/($AG$195-$AG$194)*10)),1))</f>
        <v>x</v>
      </c>
      <c r="AH124" s="77">
        <f t="shared" si="30"/>
        <v>1.1000000000000001</v>
      </c>
      <c r="AI124" s="78">
        <f t="shared" si="31"/>
        <v>1.7</v>
      </c>
      <c r="AJ124" s="85">
        <f t="shared" si="32"/>
        <v>0.6</v>
      </c>
      <c r="AK124" s="86">
        <f t="shared" si="35"/>
        <v>1.1000000000000001</v>
      </c>
      <c r="AL124" s="85">
        <v>6.7</v>
      </c>
      <c r="AM124" s="85">
        <v>5.0999999999999996</v>
      </c>
      <c r="AN124" s="86">
        <f t="shared" si="33"/>
        <v>5.9</v>
      </c>
    </row>
    <row r="125" spans="1:40" s="4" customFormat="1" x14ac:dyDescent="0.25">
      <c r="A125" s="131" t="s">
        <v>230</v>
      </c>
      <c r="B125" s="63" t="s">
        <v>229</v>
      </c>
      <c r="C125" s="77">
        <f>ROUND(IF('Indicator Data'!Q128="No data",IF((0.1233*LN('Indicator Data'!BB128)-0.4559)&gt;C$195,0,IF((0.1233*LN('Indicator Data'!BB128)-0.4559)&lt;C$194,10,(C$195-(0.1233*LN('Indicator Data'!BB128)-0.4559))/(C$195-C$194)*10)),IF('Indicator Data'!Q128&gt;C$195,0,IF('Indicator Data'!Q128&lt;C$194,10,(C$195-'Indicator Data'!Q128)/(C$195-C$194)*10))),1)</f>
        <v>4.7</v>
      </c>
      <c r="D125" s="77">
        <f>IF('Indicator Data'!R128="No data","x",ROUND((IF(LOG('Indicator Data'!R128*1000)&gt;D$195,10,IF(LOG('Indicator Data'!R128*1000)&lt;D$194,0,10-(D$195-LOG('Indicator Data'!R128*1000))/(D$195-D$194)*10))),1))</f>
        <v>7.2</v>
      </c>
      <c r="E125" s="78">
        <f t="shared" si="20"/>
        <v>6.1</v>
      </c>
      <c r="F125" s="77">
        <f>IF('Indicator Data'!AF128="No data","x",ROUND(IF('Indicator Data'!AF128&gt;F$195,10,IF('Indicator Data'!AF128&lt;F$194,0,10-(F$195-'Indicator Data'!AF128)/(F$195-F$194)*10)),1))</f>
        <v>6.2</v>
      </c>
      <c r="G125" s="77">
        <f>IF('Indicator Data'!AG128="No data","x",ROUND(IF('Indicator Data'!AG128&gt;G$195,10,IF('Indicator Data'!AG128&lt;G$194,0,10-(G$195-'Indicator Data'!AG128)/(G$195-G$194)*10)),1))</f>
        <v>5.5</v>
      </c>
      <c r="H125" s="78">
        <f t="shared" si="21"/>
        <v>5.9</v>
      </c>
      <c r="I125" s="79">
        <f>SUM(IF('Indicator Data'!S128=0,0,'Indicator Data'!S128/1000000),SUM('Indicator Data'!T128:U128))</f>
        <v>332.25233199999997</v>
      </c>
      <c r="J125" s="79">
        <f>I125/'Indicator Data'!BC128*1000000</f>
        <v>53.437555859746737</v>
      </c>
      <c r="K125" s="77">
        <f t="shared" si="22"/>
        <v>1.1000000000000001</v>
      </c>
      <c r="L125" s="77">
        <f>IF('Indicator Data'!V128="No data","x",ROUND(IF('Indicator Data'!V128&gt;L$195,10,IF('Indicator Data'!V128&lt;L$194,0,10-(L$195-'Indicator Data'!V128)/(L$195-L$194)*10)),1))</f>
        <v>2.2000000000000002</v>
      </c>
      <c r="M125" s="78">
        <f t="shared" si="23"/>
        <v>1.7</v>
      </c>
      <c r="N125" s="80">
        <f t="shared" si="24"/>
        <v>5</v>
      </c>
      <c r="O125" s="92">
        <f>IF(AND('Indicator Data'!AK128="No data",'Indicator Data'!AL128="No data"),0,SUM('Indicator Data'!AK128:AM128)/1000)</f>
        <v>0.32800000000000001</v>
      </c>
      <c r="P125" s="77">
        <f t="shared" si="25"/>
        <v>0</v>
      </c>
      <c r="Q125" s="81">
        <f>O125*1000/'Indicator Data'!BC128</f>
        <v>5.2753635216010855E-5</v>
      </c>
      <c r="R125" s="77">
        <f t="shared" si="26"/>
        <v>1.5</v>
      </c>
      <c r="S125" s="82">
        <f t="shared" si="27"/>
        <v>0.8</v>
      </c>
      <c r="T125" s="77">
        <f>IF('Indicator Data'!AB128="No data","x",ROUND(IF('Indicator Data'!AB128&gt;T$195,10,IF('Indicator Data'!AB128&lt;T$194,0,10-(T$195-'Indicator Data'!AB128)/(T$195-T$194)*10)),1))</f>
        <v>0.4</v>
      </c>
      <c r="U125" s="77">
        <f>IF('Indicator Data'!AA128="No data","x",ROUND(IF('Indicator Data'!AA128&gt;U$195,10,IF('Indicator Data'!AA128&lt;U$194,0,10-(U$195-'Indicator Data'!AA128)/(U$195-U$194)*10)),1))</f>
        <v>0.9</v>
      </c>
      <c r="V125" s="77">
        <f>IF('Indicator Data'!AE128="No data","x",ROUND(IF('Indicator Data'!AE128&gt;V$195,10,IF('Indicator Data'!AE128&lt;V$194,0,10-(V$195-'Indicator Data'!AE128)/(V$195-V$194)*10)),1))</f>
        <v>0</v>
      </c>
      <c r="W125" s="78">
        <f t="shared" si="34"/>
        <v>0.4</v>
      </c>
      <c r="X125" s="77">
        <f>IF('Indicator Data'!W128="No data","x",ROUND(IF('Indicator Data'!W128&gt;X$195,10,IF('Indicator Data'!W128&lt;X$194,0,10-(X$195-'Indicator Data'!W128)/(X$195-X$194)*10)),1))</f>
        <v>1.5</v>
      </c>
      <c r="Y125" s="77">
        <f>IF('Indicator Data'!X128="No data","x",ROUND(IF('Indicator Data'!X128&gt;Y$195,10,IF('Indicator Data'!X128&lt;Y$194,0,10-(Y$195-'Indicator Data'!X128)/(Y$195-Y$194)*10)),1))</f>
        <v>1.3</v>
      </c>
      <c r="Z125" s="78">
        <f t="shared" si="28"/>
        <v>1.4</v>
      </c>
      <c r="AA125" s="92">
        <f>('Indicator Data'!AJ128+'Indicator Data'!AI128*0.5+'Indicator Data'!AH128*0.25)/1000</f>
        <v>29.1</v>
      </c>
      <c r="AB125" s="83">
        <f>AA125*1000/'Indicator Data'!BC128</f>
        <v>4.6802767828838902E-3</v>
      </c>
      <c r="AC125" s="78">
        <f t="shared" si="29"/>
        <v>0.5</v>
      </c>
      <c r="AD125" s="77">
        <f>IF('Indicator Data'!AN128="No data","x",ROUND(IF('Indicator Data'!AN128&lt;$AD$194,10,IF('Indicator Data'!AN128&gt;$AD$195,0,($AD$195-'Indicator Data'!AN128)/($AD$195-$AD$194)*10)),1))</f>
        <v>4.5</v>
      </c>
      <c r="AE125" s="77">
        <f>IF('Indicator Data'!AO128="No data","x",ROUND(IF('Indicator Data'!AO128&gt;$AE$195,10,IF('Indicator Data'!AO128&lt;$AE$194,0,10-($AE$195-'Indicator Data'!AO128)/($AE$195-$AE$194)*10)),1))</f>
        <v>4</v>
      </c>
      <c r="AF125" s="84">
        <f>IF('Indicator Data'!AP128="No data","x",ROUND(IF('Indicator Data'!AP128&gt;$AF$195,10,IF('Indicator Data'!AP128&lt;$AF$194,0,10-($AF$195-'Indicator Data'!AP128)/($AF$195-$AF$194)*10)),1))</f>
        <v>3.9</v>
      </c>
      <c r="AG125" s="84">
        <f>IF('Indicator Data'!AQ128="No data","x",ROUND(IF('Indicator Data'!AQ128&gt;$AG$195,10,IF('Indicator Data'!AQ128&lt;$AG$194,0,10-($AG$195-'Indicator Data'!AQ128)/($AG$195-$AG$194)*10)),1))</f>
        <v>3.2</v>
      </c>
      <c r="AH125" s="77">
        <f t="shared" si="30"/>
        <v>3.8</v>
      </c>
      <c r="AI125" s="78">
        <f t="shared" si="31"/>
        <v>4.0999999999999996</v>
      </c>
      <c r="AJ125" s="85">
        <f t="shared" si="32"/>
        <v>1.7</v>
      </c>
      <c r="AK125" s="86">
        <f t="shared" si="35"/>
        <v>1.3</v>
      </c>
      <c r="AL125" s="85">
        <v>5.0999999999999996</v>
      </c>
      <c r="AM125" s="85">
        <v>6.2</v>
      </c>
      <c r="AN125" s="86">
        <f t="shared" si="33"/>
        <v>5.7</v>
      </c>
    </row>
    <row r="126" spans="1:40" s="4" customFormat="1" x14ac:dyDescent="0.25">
      <c r="A126" s="131" t="s">
        <v>232</v>
      </c>
      <c r="B126" s="63" t="s">
        <v>231</v>
      </c>
      <c r="C126" s="77">
        <f>ROUND(IF('Indicator Data'!Q129="No data",IF((0.1233*LN('Indicator Data'!BB129)-0.4559)&gt;C$195,0,IF((0.1233*LN('Indicator Data'!BB129)-0.4559)&lt;C$194,10,(C$195-(0.1233*LN('Indicator Data'!BB129)-0.4559))/(C$195-C$194)*10)),IF('Indicator Data'!Q129&gt;C$195,0,IF('Indicator Data'!Q129&lt;C$194,10,(C$195-'Indicator Data'!Q129)/(C$195-C$194)*10))),1)</f>
        <v>9.1999999999999993</v>
      </c>
      <c r="D126" s="77">
        <f>IF('Indicator Data'!R129="No data","x",ROUND((IF(LOG('Indicator Data'!R129*1000)&gt;D$195,10,IF(LOG('Indicator Data'!R129*1000)&lt;D$194,0,10-(D$195-LOG('Indicator Data'!R129*1000))/(D$195-D$194)*10))),1))</f>
        <v>10</v>
      </c>
      <c r="E126" s="78">
        <f t="shared" si="20"/>
        <v>9.6999999999999993</v>
      </c>
      <c r="F126" s="77">
        <f>IF('Indicator Data'!AF129="No data","x",ROUND(IF('Indicator Data'!AF129&gt;F$195,10,IF('Indicator Data'!AF129&lt;F$194,0,10-(F$195-'Indicator Data'!AF129)/(F$195-F$194)*10)),1))</f>
        <v>9.3000000000000007</v>
      </c>
      <c r="G126" s="77">
        <f>IF('Indicator Data'!AG129="No data","x",ROUND(IF('Indicator Data'!AG129&gt;G$195,10,IF('Indicator Data'!AG129&lt;G$194,0,10-(G$195-'Indicator Data'!AG129)/(G$195-G$194)*10)),1))</f>
        <v>2.2000000000000002</v>
      </c>
      <c r="H126" s="78">
        <f t="shared" si="21"/>
        <v>5.8</v>
      </c>
      <c r="I126" s="79">
        <f>SUM(IF('Indicator Data'!S129=0,0,'Indicator Data'!S129/1000000),SUM('Indicator Data'!T129:U129))</f>
        <v>1365.3887009999999</v>
      </c>
      <c r="J126" s="79">
        <f>I126/'Indicator Data'!BC129*1000000</f>
        <v>63.573430993435487</v>
      </c>
      <c r="K126" s="77">
        <f t="shared" si="22"/>
        <v>1.3</v>
      </c>
      <c r="L126" s="77" t="str">
        <f>IF('Indicator Data'!V129="No data","x",ROUND(IF('Indicator Data'!V129&gt;L$195,10,IF('Indicator Data'!V129&lt;L$194,0,10-(L$195-'Indicator Data'!V129)/(L$195-L$194)*10)),1))</f>
        <v>x</v>
      </c>
      <c r="M126" s="78">
        <f t="shared" si="23"/>
        <v>1.3</v>
      </c>
      <c r="N126" s="80">
        <f t="shared" si="24"/>
        <v>6.6</v>
      </c>
      <c r="O126" s="92">
        <f>IF(AND('Indicator Data'!AK129="No data",'Indicator Data'!AL129="No data"),0,SUM('Indicator Data'!AK129:AM129)/1000)</f>
        <v>321.363</v>
      </c>
      <c r="P126" s="77">
        <f t="shared" si="25"/>
        <v>8.4</v>
      </c>
      <c r="Q126" s="81">
        <f>O126*1000/'Indicator Data'!BC129</f>
        <v>1.4962880891998398E-2</v>
      </c>
      <c r="R126" s="77">
        <f t="shared" si="26"/>
        <v>6.2</v>
      </c>
      <c r="S126" s="82">
        <f t="shared" si="27"/>
        <v>7.3</v>
      </c>
      <c r="T126" s="77">
        <f>IF('Indicator Data'!AB129="No data","x",ROUND(IF('Indicator Data'!AB129&gt;T$195,10,IF('Indicator Data'!AB129&lt;T$194,0,10-(T$195-'Indicator Data'!AB129)/(T$195-T$194)*10)),1))</f>
        <v>0.8</v>
      </c>
      <c r="U126" s="77">
        <f>IF('Indicator Data'!AA129="No data","x",ROUND(IF('Indicator Data'!AA129&gt;U$195,10,IF('Indicator Data'!AA129&lt;U$194,0,10-(U$195-'Indicator Data'!AA129)/(U$195-U$194)*10)),1))</f>
        <v>1.7</v>
      </c>
      <c r="V126" s="77">
        <f>IF('Indicator Data'!AE129="No data","x",ROUND(IF('Indicator Data'!AE129&gt;V$195,10,IF('Indicator Data'!AE129&lt;V$194,0,10-(V$195-'Indicator Data'!AE129)/(V$195-V$194)*10)),1))</f>
        <v>10</v>
      </c>
      <c r="W126" s="78">
        <f t="shared" si="34"/>
        <v>4.2</v>
      </c>
      <c r="X126" s="77">
        <f>IF('Indicator Data'!W129="No data","x",ROUND(IF('Indicator Data'!W129&gt;X$195,10,IF('Indicator Data'!W129&lt;X$194,0,10-(X$195-'Indicator Data'!W129)/(X$195-X$194)*10)),1))</f>
        <v>7</v>
      </c>
      <c r="Y126" s="77">
        <f>IF('Indicator Data'!X129="No data","x",ROUND(IF('Indicator Data'!X129&gt;Y$195,10,IF('Indicator Data'!X129&lt;Y$194,0,10-(Y$195-'Indicator Data'!X129)/(Y$195-Y$194)*10)),1))</f>
        <v>7</v>
      </c>
      <c r="Z126" s="78">
        <f t="shared" si="28"/>
        <v>7</v>
      </c>
      <c r="AA126" s="92">
        <f>('Indicator Data'!AJ129+'Indicator Data'!AI129*0.5+'Indicator Data'!AH129*0.25)/1000</f>
        <v>703.1875</v>
      </c>
      <c r="AB126" s="83">
        <f>AA126*1000/'Indicator Data'!BC129</f>
        <v>3.2740890541979394E-2</v>
      </c>
      <c r="AC126" s="78">
        <f t="shared" si="29"/>
        <v>3.3</v>
      </c>
      <c r="AD126" s="77">
        <f>IF('Indicator Data'!AN129="No data","x",ROUND(IF('Indicator Data'!AN129&lt;$AD$194,10,IF('Indicator Data'!AN129&gt;$AD$195,0,($AD$195-'Indicator Data'!AN129)/($AD$195-$AD$194)*10)),1))</f>
        <v>3.6</v>
      </c>
      <c r="AE126" s="77">
        <f>IF('Indicator Data'!AO129="No data","x",ROUND(IF('Indicator Data'!AO129&gt;$AE$195,10,IF('Indicator Data'!AO129&lt;$AE$194,0,10-($AE$195-'Indicator Data'!AO129)/($AE$195-$AE$194)*10)),1))</f>
        <v>2.1</v>
      </c>
      <c r="AF126" s="84">
        <f>IF('Indicator Data'!AP129="No data","x",ROUND(IF('Indicator Data'!AP129&gt;$AF$195,10,IF('Indicator Data'!AP129&lt;$AF$194,0,10-($AF$195-'Indicator Data'!AP129)/($AF$195-$AF$194)*10)),1))</f>
        <v>6.9</v>
      </c>
      <c r="AG126" s="84">
        <f>IF('Indicator Data'!AQ129="No data","x",ROUND(IF('Indicator Data'!AQ129&gt;$AG$195,10,IF('Indicator Data'!AQ129&lt;$AG$194,0,10-($AG$195-'Indicator Data'!AQ129)/($AG$195-$AG$194)*10)),1))</f>
        <v>4.7</v>
      </c>
      <c r="AH126" s="77">
        <f t="shared" si="30"/>
        <v>6.5</v>
      </c>
      <c r="AI126" s="78">
        <f t="shared" si="31"/>
        <v>4.0999999999999996</v>
      </c>
      <c r="AJ126" s="85">
        <f t="shared" si="32"/>
        <v>4.8</v>
      </c>
      <c r="AK126" s="86">
        <f t="shared" si="35"/>
        <v>6.2</v>
      </c>
      <c r="AL126" s="85">
        <v>3.1</v>
      </c>
      <c r="AM126" s="85">
        <v>8</v>
      </c>
      <c r="AN126" s="86">
        <f t="shared" si="33"/>
        <v>5.6</v>
      </c>
    </row>
    <row r="127" spans="1:40" s="4" customFormat="1" x14ac:dyDescent="0.25">
      <c r="A127" s="131" t="s">
        <v>234</v>
      </c>
      <c r="B127" s="63" t="s">
        <v>233</v>
      </c>
      <c r="C127" s="77">
        <f>ROUND(IF('Indicator Data'!Q130="No data",IF((0.1233*LN('Indicator Data'!BB130)-0.4559)&gt;C$195,0,IF((0.1233*LN('Indicator Data'!BB130)-0.4559)&lt;C$194,10,(C$195-(0.1233*LN('Indicator Data'!BB130)-0.4559))/(C$195-C$194)*10)),IF('Indicator Data'!Q130&gt;C$195,0,IF('Indicator Data'!Q130&lt;C$194,10,(C$195-'Indicator Data'!Q130)/(C$195-C$194)*10))),1)</f>
        <v>6.5</v>
      </c>
      <c r="D127" s="77">
        <f>IF('Indicator Data'!R130="No data","x",ROUND((IF(LOG('Indicator Data'!R130*1000)&gt;D$195,10,IF(LOG('Indicator Data'!R130*1000)&lt;D$194,0,10-(D$195-LOG('Indicator Data'!R130*1000))/(D$195-D$194)*10))),1))</f>
        <v>9.1</v>
      </c>
      <c r="E127" s="78">
        <f t="shared" si="20"/>
        <v>8.1</v>
      </c>
      <c r="F127" s="77" t="str">
        <f>IF('Indicator Data'!AF130="No data","x",ROUND(IF('Indicator Data'!AF130&gt;F$195,10,IF('Indicator Data'!AF130&lt;F$194,0,10-(F$195-'Indicator Data'!AF130)/(F$195-F$194)*10)),1))</f>
        <v>x</v>
      </c>
      <c r="G127" s="77">
        <f>IF('Indicator Data'!AG130="No data","x",ROUND(IF('Indicator Data'!AG130&gt;G$195,10,IF('Indicator Data'!AG130&lt;G$194,0,10-(G$195-'Indicator Data'!AG130)/(G$195-G$194)*10)),1))</f>
        <v>4.5</v>
      </c>
      <c r="H127" s="78">
        <f t="shared" si="21"/>
        <v>4.5</v>
      </c>
      <c r="I127" s="79">
        <f>SUM(IF('Indicator Data'!S130=0,0,'Indicator Data'!S130/1000000),SUM('Indicator Data'!T130:U130))</f>
        <v>4347.199619</v>
      </c>
      <c r="J127" s="79">
        <f>I127/'Indicator Data'!BC130*1000000</f>
        <v>22.77376389979241</v>
      </c>
      <c r="K127" s="77">
        <f t="shared" si="22"/>
        <v>0.5</v>
      </c>
      <c r="L127" s="77">
        <f>IF('Indicator Data'!V130="No data","x",ROUND(IF('Indicator Data'!V130&gt;L$195,10,IF('Indicator Data'!V130&lt;L$194,0,10-(L$195-'Indicator Data'!V130)/(L$195-L$194)*10)),1))</f>
        <v>0.4</v>
      </c>
      <c r="M127" s="78">
        <f t="shared" si="23"/>
        <v>0.5</v>
      </c>
      <c r="N127" s="80">
        <f t="shared" si="24"/>
        <v>5.3</v>
      </c>
      <c r="O127" s="92">
        <f>IF(AND('Indicator Data'!AK130="No data",'Indicator Data'!AL130="No data"),0,SUM('Indicator Data'!AK130:AM130)/1000)</f>
        <v>2201.2719999999999</v>
      </c>
      <c r="P127" s="77">
        <f t="shared" si="25"/>
        <v>10</v>
      </c>
      <c r="Q127" s="81">
        <f>O127*1000/'Indicator Data'!BC130</f>
        <v>1.1531848822427826E-2</v>
      </c>
      <c r="R127" s="77">
        <f t="shared" si="26"/>
        <v>5.8</v>
      </c>
      <c r="S127" s="82">
        <f t="shared" si="27"/>
        <v>7.9</v>
      </c>
      <c r="T127" s="77">
        <f>IF('Indicator Data'!AB130="No data","x",ROUND(IF('Indicator Data'!AB130&gt;T$195,10,IF('Indicator Data'!AB130&lt;T$194,0,10-(T$195-'Indicator Data'!AB130)/(T$195-T$194)*10)),1))</f>
        <v>5.8</v>
      </c>
      <c r="U127" s="77">
        <f>IF('Indicator Data'!AA130="No data","x",ROUND(IF('Indicator Data'!AA130&gt;U$195,10,IF('Indicator Data'!AA130&lt;U$194,0,10-(U$195-'Indicator Data'!AA130)/(U$195-U$194)*10)),1))</f>
        <v>4</v>
      </c>
      <c r="V127" s="77">
        <f>IF('Indicator Data'!AE130="No data","x",ROUND(IF('Indicator Data'!AE130&gt;V$195,10,IF('Indicator Data'!AE130&lt;V$194,0,10-(V$195-'Indicator Data'!AE130)/(V$195-V$194)*10)),1))</f>
        <v>8.9</v>
      </c>
      <c r="W127" s="78">
        <f t="shared" si="34"/>
        <v>6.2</v>
      </c>
      <c r="X127" s="77">
        <f>IF('Indicator Data'!W130="No data","x",ROUND(IF('Indicator Data'!W130&gt;X$195,10,IF('Indicator Data'!W130&lt;X$194,0,10-(X$195-'Indicator Data'!W130)/(X$195-X$194)*10)),1))</f>
        <v>8</v>
      </c>
      <c r="Y127" s="77">
        <f>IF('Indicator Data'!X130="No data","x",ROUND(IF('Indicator Data'!X130&gt;Y$195,10,IF('Indicator Data'!X130&lt;Y$194,0,10-(Y$195-'Indicator Data'!X130)/(Y$195-Y$194)*10)),1))</f>
        <v>7</v>
      </c>
      <c r="Z127" s="78">
        <f t="shared" si="28"/>
        <v>7.5</v>
      </c>
      <c r="AA127" s="92">
        <f>('Indicator Data'!AJ130+'Indicator Data'!AI130*0.5+'Indicator Data'!AH130*0.25)/1000</f>
        <v>11.49675</v>
      </c>
      <c r="AB127" s="83">
        <f>AA127*1000/'Indicator Data'!BC130</f>
        <v>6.0228260273717699E-5</v>
      </c>
      <c r="AC127" s="78">
        <f t="shared" si="29"/>
        <v>0</v>
      </c>
      <c r="AD127" s="77">
        <f>IF('Indicator Data'!AN130="No data","x",ROUND(IF('Indicator Data'!AN130&lt;$AD$194,10,IF('Indicator Data'!AN130&gt;$AD$195,0,($AD$195-'Indicator Data'!AN130)/($AD$195-$AD$194)*10)),1))</f>
        <v>3.9</v>
      </c>
      <c r="AE127" s="77">
        <f>IF('Indicator Data'!AO130="No data","x",ROUND(IF('Indicator Data'!AO130&gt;$AE$195,10,IF('Indicator Data'!AO130&lt;$AE$194,0,10-($AE$195-'Indicator Data'!AO130)/($AE$195-$AE$194)*10)),1))</f>
        <v>1</v>
      </c>
      <c r="AF127" s="84">
        <f>IF('Indicator Data'!AP130="No data","x",ROUND(IF('Indicator Data'!AP130&gt;$AF$195,10,IF('Indicator Data'!AP130&lt;$AF$194,0,10-($AF$195-'Indicator Data'!AP130)/($AF$195-$AF$194)*10)),1))</f>
        <v>5.9</v>
      </c>
      <c r="AG127" s="84">
        <f>IF('Indicator Data'!AQ130="No data","x",ROUND(IF('Indicator Data'!AQ130&gt;$AG$195,10,IF('Indicator Data'!AQ130&lt;$AG$194,0,10-($AG$195-'Indicator Data'!AQ130)/($AG$195-$AG$194)*10)),1))</f>
        <v>2</v>
      </c>
      <c r="AH127" s="77">
        <f t="shared" si="30"/>
        <v>5.0999999999999996</v>
      </c>
      <c r="AI127" s="78">
        <f t="shared" si="31"/>
        <v>3.3</v>
      </c>
      <c r="AJ127" s="85">
        <f t="shared" si="32"/>
        <v>4.8</v>
      </c>
      <c r="AK127" s="86">
        <f t="shared" si="35"/>
        <v>6.6</v>
      </c>
      <c r="AL127" s="85">
        <v>4.5</v>
      </c>
      <c r="AM127" s="85">
        <v>7</v>
      </c>
      <c r="AN127" s="86">
        <f t="shared" si="33"/>
        <v>5.8</v>
      </c>
    </row>
    <row r="128" spans="1:40" s="4" customFormat="1" x14ac:dyDescent="0.25">
      <c r="A128" s="131" t="s">
        <v>236</v>
      </c>
      <c r="B128" s="63" t="s">
        <v>235</v>
      </c>
      <c r="C128" s="77">
        <f>ROUND(IF('Indicator Data'!Q131="No data",IF((0.1233*LN('Indicator Data'!BB131)-0.4559)&gt;C$195,0,IF((0.1233*LN('Indicator Data'!BB131)-0.4559)&lt;C$194,10,(C$195-(0.1233*LN('Indicator Data'!BB131)-0.4559))/(C$195-C$194)*10)),IF('Indicator Data'!Q131&gt;C$195,0,IF('Indicator Data'!Q131&lt;C$194,10,(C$195-'Indicator Data'!Q131)/(C$195-C$194)*10))),1)</f>
        <v>0</v>
      </c>
      <c r="D128" s="77" t="str">
        <f>IF('Indicator Data'!R131="No data","x",ROUND((IF(LOG('Indicator Data'!R131*1000)&gt;D$195,10,IF(LOG('Indicator Data'!R131*1000)&lt;D$194,0,10-(D$195-LOG('Indicator Data'!R131*1000))/(D$195-D$194)*10))),1))</f>
        <v>x</v>
      </c>
      <c r="E128" s="78">
        <f t="shared" si="20"/>
        <v>0</v>
      </c>
      <c r="F128" s="77">
        <f>IF('Indicator Data'!AF131="No data","x",ROUND(IF('Indicator Data'!AF131&gt;F$195,10,IF('Indicator Data'!AF131&lt;F$194,0,10-(F$195-'Indicator Data'!AF131)/(F$195-F$194)*10)),1))</f>
        <v>0.7</v>
      </c>
      <c r="G128" s="77">
        <f>IF('Indicator Data'!AG131="No data","x",ROUND(IF('Indicator Data'!AG131&gt;G$195,10,IF('Indicator Data'!AG131&lt;G$194,0,10-(G$195-'Indicator Data'!AG131)/(G$195-G$194)*10)),1))</f>
        <v>0.2</v>
      </c>
      <c r="H128" s="78">
        <f t="shared" si="21"/>
        <v>0.5</v>
      </c>
      <c r="I128" s="79">
        <f>SUM(IF('Indicator Data'!S131=0,0,'Indicator Data'!S131/1000000),SUM('Indicator Data'!T131:U131))</f>
        <v>0</v>
      </c>
      <c r="J128" s="79">
        <f>I128/'Indicator Data'!BC131*1000000</f>
        <v>0</v>
      </c>
      <c r="K128" s="77">
        <f t="shared" si="22"/>
        <v>0</v>
      </c>
      <c r="L128" s="77" t="str">
        <f>IF('Indicator Data'!V131="No data","x",ROUND(IF('Indicator Data'!V131&gt;L$195,10,IF('Indicator Data'!V131&lt;L$194,0,10-(L$195-'Indicator Data'!V131)/(L$195-L$194)*10)),1))</f>
        <v>x</v>
      </c>
      <c r="M128" s="78">
        <f t="shared" si="23"/>
        <v>0</v>
      </c>
      <c r="N128" s="80">
        <f t="shared" si="24"/>
        <v>0.1</v>
      </c>
      <c r="O128" s="92">
        <f>IF(AND('Indicator Data'!AK131="No data",'Indicator Data'!AL131="No data"),0,SUM('Indicator Data'!AK131:AM131)/1000)</f>
        <v>59.235999999999997</v>
      </c>
      <c r="P128" s="77">
        <f t="shared" si="25"/>
        <v>5.9</v>
      </c>
      <c r="Q128" s="81">
        <f>O128*1000/'Indicator Data'!BC131</f>
        <v>1.1214217953312459E-2</v>
      </c>
      <c r="R128" s="77">
        <f t="shared" si="26"/>
        <v>5.8</v>
      </c>
      <c r="S128" s="82">
        <f t="shared" si="27"/>
        <v>5.9</v>
      </c>
      <c r="T128" s="77">
        <f>IF('Indicator Data'!AB131="No data","x",ROUND(IF('Indicator Data'!AB131&gt;T$195,10,IF('Indicator Data'!AB131&lt;T$194,0,10-(T$195-'Indicator Data'!AB131)/(T$195-T$194)*10)),1))</f>
        <v>0.4</v>
      </c>
      <c r="U128" s="77">
        <f>IF('Indicator Data'!AA131="No data","x",ROUND(IF('Indicator Data'!AA131&gt;U$195,10,IF('Indicator Data'!AA131&lt;U$194,0,10-(U$195-'Indicator Data'!AA131)/(U$195-U$194)*10)),1))</f>
        <v>0.1</v>
      </c>
      <c r="V128" s="77" t="str">
        <f>IF('Indicator Data'!AE131="No data","x",ROUND(IF('Indicator Data'!AE131&gt;V$195,10,IF('Indicator Data'!AE131&lt;V$194,0,10-(V$195-'Indicator Data'!AE131)/(V$195-V$194)*10)),1))</f>
        <v>x</v>
      </c>
      <c r="W128" s="78">
        <f t="shared" si="34"/>
        <v>0.3</v>
      </c>
      <c r="X128" s="77">
        <f>IF('Indicator Data'!W131="No data","x",ROUND(IF('Indicator Data'!W131&gt;X$195,10,IF('Indicator Data'!W131&lt;X$194,0,10-(X$195-'Indicator Data'!W131)/(X$195-X$194)*10)),1))</f>
        <v>0.2</v>
      </c>
      <c r="Y128" s="77" t="str">
        <f>IF('Indicator Data'!X131="No data","x",ROUND(IF('Indicator Data'!X131&gt;Y$195,10,IF('Indicator Data'!X131&lt;Y$194,0,10-(Y$195-'Indicator Data'!X131)/(Y$195-Y$194)*10)),1))</f>
        <v>x</v>
      </c>
      <c r="Z128" s="78">
        <f t="shared" si="28"/>
        <v>0.2</v>
      </c>
      <c r="AA128" s="92">
        <f>('Indicator Data'!AJ131+'Indicator Data'!AI131*0.5+'Indicator Data'!AH131*0.25)/1000</f>
        <v>0</v>
      </c>
      <c r="AB128" s="83">
        <f>AA128*1000/'Indicator Data'!BC131</f>
        <v>0</v>
      </c>
      <c r="AC128" s="78">
        <f t="shared" si="29"/>
        <v>0</v>
      </c>
      <c r="AD128" s="77">
        <f>IF('Indicator Data'!AN131="No data","x",ROUND(IF('Indicator Data'!AN131&lt;$AD$194,10,IF('Indicator Data'!AN131&gt;$AD$195,0,($AD$195-'Indicator Data'!AN131)/($AD$195-$AD$194)*10)),1))</f>
        <v>1.9</v>
      </c>
      <c r="AE128" s="77">
        <f>IF('Indicator Data'!AO131="No data","x",ROUND(IF('Indicator Data'!AO131&gt;$AE$195,10,IF('Indicator Data'!AO131&lt;$AE$194,0,10-($AE$195-'Indicator Data'!AO131)/($AE$195-$AE$194)*10)),1))</f>
        <v>0</v>
      </c>
      <c r="AF128" s="84">
        <f>IF('Indicator Data'!AP131="No data","x",ROUND(IF('Indicator Data'!AP131&gt;$AF$195,10,IF('Indicator Data'!AP131&lt;$AF$194,0,10-($AF$195-'Indicator Data'!AP131)/($AF$195-$AF$194)*10)),1))</f>
        <v>0.6</v>
      </c>
      <c r="AG128" s="84">
        <f>IF('Indicator Data'!AQ131="No data","x",ROUND(IF('Indicator Data'!AQ131&gt;$AG$195,10,IF('Indicator Data'!AQ131&lt;$AG$194,0,10-($AG$195-'Indicator Data'!AQ131)/($AG$195-$AG$194)*10)),1))</f>
        <v>5.7</v>
      </c>
      <c r="AH128" s="77">
        <f t="shared" si="30"/>
        <v>1.6</v>
      </c>
      <c r="AI128" s="78">
        <f t="shared" si="31"/>
        <v>1.2</v>
      </c>
      <c r="AJ128" s="85">
        <f t="shared" si="32"/>
        <v>0.4</v>
      </c>
      <c r="AK128" s="86">
        <f t="shared" si="35"/>
        <v>3.6</v>
      </c>
      <c r="AL128" s="85">
        <v>6.8</v>
      </c>
      <c r="AM128" s="85">
        <v>5.4</v>
      </c>
      <c r="AN128" s="86">
        <f t="shared" si="33"/>
        <v>6.1</v>
      </c>
    </row>
    <row r="129" spans="1:40" s="4" customFormat="1" x14ac:dyDescent="0.25">
      <c r="A129" s="131" t="s">
        <v>239</v>
      </c>
      <c r="B129" s="63" t="s">
        <v>238</v>
      </c>
      <c r="C129" s="77">
        <f>ROUND(IF('Indicator Data'!Q132="No data",IF((0.1233*LN('Indicator Data'!BB132)-0.4559)&gt;C$195,0,IF((0.1233*LN('Indicator Data'!BB132)-0.4559)&lt;C$194,10,(C$195-(0.1233*LN('Indicator Data'!BB132)-0.4559))/(C$195-C$194)*10)),IF('Indicator Data'!Q132&gt;C$195,0,IF('Indicator Data'!Q132&lt;C$194,10,(C$195-'Indicator Data'!Q132)/(C$195-C$194)*10))),1)</f>
        <v>2.4</v>
      </c>
      <c r="D129" s="77" t="str">
        <f>IF('Indicator Data'!R132="No data","x",ROUND((IF(LOG('Indicator Data'!R132*1000)&gt;D$195,10,IF(LOG('Indicator Data'!R132*1000)&lt;D$194,0,10-(D$195-LOG('Indicator Data'!R132*1000))/(D$195-D$194)*10))),1))</f>
        <v>x</v>
      </c>
      <c r="E129" s="78">
        <f t="shared" si="20"/>
        <v>2.4</v>
      </c>
      <c r="F129" s="77">
        <f>IF('Indicator Data'!AF132="No data","x",ROUND(IF('Indicator Data'!AF132&gt;F$195,10,IF('Indicator Data'!AF132&lt;F$194,0,10-(F$195-'Indicator Data'!AF132)/(F$195-F$194)*10)),1))</f>
        <v>3.8</v>
      </c>
      <c r="G129" s="77" t="str">
        <f>IF('Indicator Data'!AG132="No data","x",ROUND(IF('Indicator Data'!AG132&gt;G$195,10,IF('Indicator Data'!AG132&lt;G$194,0,10-(G$195-'Indicator Data'!AG132)/(G$195-G$194)*10)),1))</f>
        <v>x</v>
      </c>
      <c r="H129" s="78">
        <f t="shared" si="21"/>
        <v>3.8</v>
      </c>
      <c r="I129" s="79">
        <f>SUM(IF('Indicator Data'!S132=0,0,'Indicator Data'!S132/1000000),SUM('Indicator Data'!T132:U132))</f>
        <v>0</v>
      </c>
      <c r="J129" s="79">
        <f>I129/'Indicator Data'!BC132*1000000</f>
        <v>0</v>
      </c>
      <c r="K129" s="77">
        <f t="shared" si="22"/>
        <v>0</v>
      </c>
      <c r="L129" s="77" t="str">
        <f>IF('Indicator Data'!V132="No data","x",ROUND(IF('Indicator Data'!V132&gt;L$195,10,IF('Indicator Data'!V132&lt;L$194,0,10-(L$195-'Indicator Data'!V132)/(L$195-L$194)*10)),1))</f>
        <v>x</v>
      </c>
      <c r="M129" s="78">
        <f t="shared" si="23"/>
        <v>0</v>
      </c>
      <c r="N129" s="80">
        <f t="shared" si="24"/>
        <v>2.2000000000000002</v>
      </c>
      <c r="O129" s="92">
        <f>IF(AND('Indicator Data'!AK132="No data",'Indicator Data'!AL132="No data"),0,SUM('Indicator Data'!AK132:AM132)/1000)</f>
        <v>0.309</v>
      </c>
      <c r="P129" s="77">
        <f t="shared" si="25"/>
        <v>0</v>
      </c>
      <c r="Q129" s="81">
        <f>O129*1000/'Indicator Data'!BC132</f>
        <v>6.6648519863631516E-5</v>
      </c>
      <c r="R129" s="77">
        <f t="shared" si="26"/>
        <v>1.6</v>
      </c>
      <c r="S129" s="82">
        <f t="shared" si="27"/>
        <v>0.8</v>
      </c>
      <c r="T129" s="77">
        <f>IF('Indicator Data'!AB132="No data","x",ROUND(IF('Indicator Data'!AB132&gt;T$195,10,IF('Indicator Data'!AB132&lt;T$194,0,10-(T$195-'Indicator Data'!AB132)/(T$195-T$194)*10)),1))</f>
        <v>0.4</v>
      </c>
      <c r="U129" s="77">
        <f>IF('Indicator Data'!AA132="No data","x",ROUND(IF('Indicator Data'!AA132&gt;U$195,10,IF('Indicator Data'!AA132&lt;U$194,0,10-(U$195-'Indicator Data'!AA132)/(U$195-U$194)*10)),1))</f>
        <v>0.2</v>
      </c>
      <c r="V129" s="77" t="str">
        <f>IF('Indicator Data'!AE132="No data","x",ROUND(IF('Indicator Data'!AE132&gt;V$195,10,IF('Indicator Data'!AE132&lt;V$194,0,10-(V$195-'Indicator Data'!AE132)/(V$195-V$194)*10)),1))</f>
        <v>x</v>
      </c>
      <c r="W129" s="78">
        <f t="shared" si="34"/>
        <v>0.3</v>
      </c>
      <c r="X129" s="77">
        <f>IF('Indicator Data'!W132="No data","x",ROUND(IF('Indicator Data'!W132&gt;X$195,10,IF('Indicator Data'!W132&lt;X$194,0,10-(X$195-'Indicator Data'!W132)/(X$195-X$194)*10)),1))</f>
        <v>0.8</v>
      </c>
      <c r="Y129" s="77">
        <f>IF('Indicator Data'!X132="No data","x",ROUND(IF('Indicator Data'!X132&gt;Y$195,10,IF('Indicator Data'!X132&lt;Y$194,0,10-(Y$195-'Indicator Data'!X132)/(Y$195-Y$194)*10)),1))</f>
        <v>1.9</v>
      </c>
      <c r="Z129" s="78">
        <f t="shared" si="28"/>
        <v>1.4</v>
      </c>
      <c r="AA129" s="92">
        <f>('Indicator Data'!AJ132+'Indicator Data'!AI132*0.5+'Indicator Data'!AH132*0.25)/1000</f>
        <v>0.1</v>
      </c>
      <c r="AB129" s="83">
        <f>AA129*1000/'Indicator Data'!BC132</f>
        <v>2.1569100279492402E-5</v>
      </c>
      <c r="AC129" s="78">
        <f t="shared" si="29"/>
        <v>0</v>
      </c>
      <c r="AD129" s="77">
        <f>IF('Indicator Data'!AN132="No data","x",ROUND(IF('Indicator Data'!AN132&lt;$AD$194,10,IF('Indicator Data'!AN132&gt;$AD$195,0,($AD$195-'Indicator Data'!AN132)/($AD$195-$AD$194)*10)),1))</f>
        <v>3.6</v>
      </c>
      <c r="AE129" s="77">
        <f>IF('Indicator Data'!AO132="No data","x",ROUND(IF('Indicator Data'!AO132&gt;$AE$195,10,IF('Indicator Data'!AO132&lt;$AE$194,0,10-($AE$195-'Indicator Data'!AO132)/($AE$195-$AE$194)*10)),1))</f>
        <v>0.4</v>
      </c>
      <c r="AF129" s="84">
        <f>IF('Indicator Data'!AP132="No data","x",ROUND(IF('Indicator Data'!AP132&gt;$AF$195,10,IF('Indicator Data'!AP132&lt;$AF$194,0,10-($AF$195-'Indicator Data'!AP132)/($AF$195-$AF$194)*10)),1))</f>
        <v>2.5</v>
      </c>
      <c r="AG129" s="84">
        <f>IF('Indicator Data'!AQ132="No data","x",ROUND(IF('Indicator Data'!AQ132&gt;$AG$195,10,IF('Indicator Data'!AQ132&lt;$AG$194,0,10-($AG$195-'Indicator Data'!AQ132)/($AG$195-$AG$194)*10)),1))</f>
        <v>4.5999999999999996</v>
      </c>
      <c r="AH129" s="77">
        <f t="shared" si="30"/>
        <v>2.9</v>
      </c>
      <c r="AI129" s="78">
        <f t="shared" si="31"/>
        <v>2.2999999999999998</v>
      </c>
      <c r="AJ129" s="85">
        <f t="shared" si="32"/>
        <v>1</v>
      </c>
      <c r="AK129" s="86">
        <f t="shared" si="35"/>
        <v>0.9</v>
      </c>
      <c r="AL129" s="85">
        <v>7</v>
      </c>
      <c r="AM129" s="85">
        <v>1.9</v>
      </c>
      <c r="AN129" s="86">
        <f t="shared" si="33"/>
        <v>4.5</v>
      </c>
    </row>
    <row r="130" spans="1:40" s="4" customFormat="1" x14ac:dyDescent="0.25">
      <c r="A130" s="131" t="s">
        <v>241</v>
      </c>
      <c r="B130" s="63" t="s">
        <v>240</v>
      </c>
      <c r="C130" s="77">
        <f>ROUND(IF('Indicator Data'!Q133="No data",IF((0.1233*LN('Indicator Data'!BB133)-0.4559)&gt;C$195,0,IF((0.1233*LN('Indicator Data'!BB133)-0.4559)&lt;C$194,10,(C$195-(0.1233*LN('Indicator Data'!BB133)-0.4559))/(C$195-C$194)*10)),IF('Indicator Data'!Q133&gt;C$195,0,IF('Indicator Data'!Q133&lt;C$194,10,(C$195-'Indicator Data'!Q133)/(C$195-C$194)*10))),1)</f>
        <v>6.2</v>
      </c>
      <c r="D130" s="77">
        <f>IF('Indicator Data'!R133="No data","x",ROUND((IF(LOG('Indicator Data'!R133*1000)&gt;D$195,10,IF(LOG('Indicator Data'!R133*1000)&lt;D$194,0,10-(D$195-LOG('Indicator Data'!R133*1000))/(D$195-D$194)*10))),1))</f>
        <v>8.8000000000000007</v>
      </c>
      <c r="E130" s="78">
        <f t="shared" si="20"/>
        <v>7.7</v>
      </c>
      <c r="F130" s="77">
        <f>IF('Indicator Data'!AF133="No data","x",ROUND(IF('Indicator Data'!AF133&gt;F$195,10,IF('Indicator Data'!AF133&lt;F$194,0,10-(F$195-'Indicator Data'!AF133)/(F$195-F$194)*10)),1))</f>
        <v>7.3</v>
      </c>
      <c r="G130" s="77">
        <f>IF('Indicator Data'!AG133="No data","x",ROUND(IF('Indicator Data'!AG133&gt;G$195,10,IF('Indicator Data'!AG133&lt;G$194,0,10-(G$195-'Indicator Data'!AG133)/(G$195-G$194)*10)),1))</f>
        <v>1.1000000000000001</v>
      </c>
      <c r="H130" s="78">
        <f t="shared" si="21"/>
        <v>4.2</v>
      </c>
      <c r="I130" s="79">
        <f>SUM(IF('Indicator Data'!S133=0,0,'Indicator Data'!S133/1000000),SUM('Indicator Data'!T133:U133))</f>
        <v>3975.832453</v>
      </c>
      <c r="J130" s="79">
        <f>I130/'Indicator Data'!BC133*1000000</f>
        <v>20.180256535775335</v>
      </c>
      <c r="K130" s="77">
        <f t="shared" si="22"/>
        <v>0.4</v>
      </c>
      <c r="L130" s="77">
        <f>IF('Indicator Data'!V133="No data","x",ROUND(IF('Indicator Data'!V133&gt;L$195,10,IF('Indicator Data'!V133&lt;L$194,0,10-(L$195-'Indicator Data'!V133)/(L$195-L$194)*10)),1))</f>
        <v>0.7</v>
      </c>
      <c r="M130" s="78">
        <f t="shared" si="23"/>
        <v>0.6</v>
      </c>
      <c r="N130" s="80">
        <f t="shared" si="24"/>
        <v>5.0999999999999996</v>
      </c>
      <c r="O130" s="92">
        <f>IF(AND('Indicator Data'!AK133="No data",'Indicator Data'!AL133="No data"),0,SUM('Indicator Data'!AK133:AM133)/1000)</f>
        <v>1569.7159999999999</v>
      </c>
      <c r="P130" s="77">
        <f t="shared" si="25"/>
        <v>10</v>
      </c>
      <c r="Q130" s="81">
        <f>O130*1000/'Indicator Data'!BC133</f>
        <v>7.9674563610970962E-3</v>
      </c>
      <c r="R130" s="77">
        <f t="shared" si="26"/>
        <v>5.3</v>
      </c>
      <c r="S130" s="82">
        <f t="shared" si="27"/>
        <v>7.7</v>
      </c>
      <c r="T130" s="77">
        <f>IF('Indicator Data'!AB133="No data","x",ROUND(IF('Indicator Data'!AB133&gt;T$195,10,IF('Indicator Data'!AB133&lt;T$194,0,10-(T$195-'Indicator Data'!AB133)/(T$195-T$194)*10)),1))</f>
        <v>0.2</v>
      </c>
      <c r="U130" s="77">
        <f>IF('Indicator Data'!AA133="No data","x",ROUND(IF('Indicator Data'!AA133&gt;U$195,10,IF('Indicator Data'!AA133&lt;U$194,0,10-(U$195-'Indicator Data'!AA133)/(U$195-U$194)*10)),1))</f>
        <v>4.9000000000000004</v>
      </c>
      <c r="V130" s="77">
        <f>IF('Indicator Data'!AE133="No data","x",ROUND(IF('Indicator Data'!AE133&gt;V$195,10,IF('Indicator Data'!AE133&lt;V$194,0,10-(V$195-'Indicator Data'!AE133)/(V$195-V$194)*10)),1))</f>
        <v>0.2</v>
      </c>
      <c r="W130" s="78">
        <f t="shared" si="34"/>
        <v>1.8</v>
      </c>
      <c r="X130" s="77">
        <f>IF('Indicator Data'!W133="No data","x",ROUND(IF('Indicator Data'!W133&gt;X$195,10,IF('Indicator Data'!W133&lt;X$194,0,10-(X$195-'Indicator Data'!W133)/(X$195-X$194)*10)),1))</f>
        <v>6.1</v>
      </c>
      <c r="Y130" s="77">
        <f>IF('Indicator Data'!X133="No data","x",ROUND(IF('Indicator Data'!X133&gt;Y$195,10,IF('Indicator Data'!X133&lt;Y$194,0,10-(Y$195-'Indicator Data'!X133)/(Y$195-Y$194)*10)),1))</f>
        <v>7</v>
      </c>
      <c r="Z130" s="78">
        <f t="shared" si="28"/>
        <v>6.6</v>
      </c>
      <c r="AA130" s="92">
        <f>('Indicator Data'!AJ133+'Indicator Data'!AI133*0.5+'Indicator Data'!AH133*0.25)/1000</f>
        <v>35.641249999999999</v>
      </c>
      <c r="AB130" s="83">
        <f>AA130*1000/'Indicator Data'!BC133</f>
        <v>1.8090540201536574E-4</v>
      </c>
      <c r="AC130" s="78">
        <f t="shared" si="29"/>
        <v>0</v>
      </c>
      <c r="AD130" s="77">
        <f>IF('Indicator Data'!AN133="No data","x",ROUND(IF('Indicator Data'!AN133&lt;$AD$194,10,IF('Indicator Data'!AN133&gt;$AD$195,0,($AD$195-'Indicator Data'!AN133)/($AD$195-$AD$194)*10)),1))</f>
        <v>5.3</v>
      </c>
      <c r="AE130" s="77">
        <f>IF('Indicator Data'!AO133="No data","x",ROUND(IF('Indicator Data'!AO133&gt;$AE$195,10,IF('Indicator Data'!AO133&lt;$AE$194,0,10-($AE$195-'Indicator Data'!AO133)/($AE$195-$AE$194)*10)),1))</f>
        <v>5</v>
      </c>
      <c r="AF130" s="84">
        <f>IF('Indicator Data'!AP133="No data","x",ROUND(IF('Indicator Data'!AP133&gt;$AF$195,10,IF('Indicator Data'!AP133&lt;$AF$194,0,10-($AF$195-'Indicator Data'!AP133)/($AF$195-$AF$194)*10)),1))</f>
        <v>6.8</v>
      </c>
      <c r="AG130" s="84">
        <f>IF('Indicator Data'!AQ133="No data","x",ROUND(IF('Indicator Data'!AQ133&gt;$AG$195,10,IF('Indicator Data'!AQ133&lt;$AG$194,0,10-($AG$195-'Indicator Data'!AQ133)/($AG$195-$AG$194)*10)),1))</f>
        <v>6.6</v>
      </c>
      <c r="AH130" s="77">
        <f t="shared" si="30"/>
        <v>6.8</v>
      </c>
      <c r="AI130" s="78">
        <f t="shared" si="31"/>
        <v>5.7</v>
      </c>
      <c r="AJ130" s="85">
        <f t="shared" si="32"/>
        <v>4</v>
      </c>
      <c r="AK130" s="86">
        <f t="shared" si="35"/>
        <v>6.2</v>
      </c>
      <c r="AL130" s="85">
        <v>4.0999999999999996</v>
      </c>
      <c r="AM130" s="85">
        <v>7.3</v>
      </c>
      <c r="AN130" s="86">
        <f t="shared" si="33"/>
        <v>5.7</v>
      </c>
    </row>
    <row r="131" spans="1:40" s="4" customFormat="1" x14ac:dyDescent="0.25">
      <c r="A131" s="131" t="s">
        <v>243</v>
      </c>
      <c r="B131" s="63" t="s">
        <v>242</v>
      </c>
      <c r="C131" s="77">
        <f>ROUND(IF('Indicator Data'!Q134="No data",IF((0.1233*LN('Indicator Data'!BB134)-0.4559)&gt;C$195,0,IF((0.1233*LN('Indicator Data'!BB134)-0.4559)&lt;C$194,10,(C$195-(0.1233*LN('Indicator Data'!BB134)-0.4559))/(C$195-C$194)*10)),IF('Indicator Data'!Q134&gt;C$195,0,IF('Indicator Data'!Q134&lt;C$194,10,(C$195-'Indicator Data'!Q134)/(C$195-C$194)*10))),1)</f>
        <v>2.5</v>
      </c>
      <c r="D131" s="77" t="str">
        <f>IF('Indicator Data'!R134="No data","x",ROUND((IF(LOG('Indicator Data'!R134*1000)&gt;D$195,10,IF(LOG('Indicator Data'!R134*1000)&lt;D$194,0,10-(D$195-LOG('Indicator Data'!R134*1000))/(D$195-D$194)*10))),1))</f>
        <v>x</v>
      </c>
      <c r="E131" s="78">
        <f t="shared" si="20"/>
        <v>2.5</v>
      </c>
      <c r="F131" s="77" t="str">
        <f>IF('Indicator Data'!AF134="No data","x",ROUND(IF('Indicator Data'!AF134&gt;F$195,10,IF('Indicator Data'!AF134&lt;F$194,0,10-(F$195-'Indicator Data'!AF134)/(F$195-F$194)*10)),1))</f>
        <v>x</v>
      </c>
      <c r="G131" s="77" t="str">
        <f>IF('Indicator Data'!AG134="No data","x",ROUND(IF('Indicator Data'!AG134&gt;G$195,10,IF('Indicator Data'!AG134&lt;G$194,0,10-(G$195-'Indicator Data'!AG134)/(G$195-G$194)*10)),1))</f>
        <v>x</v>
      </c>
      <c r="H131" s="78" t="str">
        <f t="shared" si="21"/>
        <v>x</v>
      </c>
      <c r="I131" s="79">
        <f>SUM(IF('Indicator Data'!S134=0,0,'Indicator Data'!S134/1000000),SUM('Indicator Data'!T134:U134))</f>
        <v>22.483378999999999</v>
      </c>
      <c r="J131" s="79">
        <f>I131/'Indicator Data'!BC134*1000000</f>
        <v>1034.7176124073819</v>
      </c>
      <c r="K131" s="77">
        <f t="shared" si="22"/>
        <v>10</v>
      </c>
      <c r="L131" s="77">
        <f>IF('Indicator Data'!V134="No data","x",ROUND(IF('Indicator Data'!V134&gt;L$195,10,IF('Indicator Data'!V134&lt;L$194,0,10-(L$195-'Indicator Data'!V134)/(L$195-L$194)*10)),1))</f>
        <v>4.2</v>
      </c>
      <c r="M131" s="78">
        <f t="shared" si="23"/>
        <v>7.1</v>
      </c>
      <c r="N131" s="80">
        <f t="shared" si="24"/>
        <v>4</v>
      </c>
      <c r="O131" s="92">
        <f>IF(AND('Indicator Data'!AK134="No data",'Indicator Data'!AL134="No data"),0,SUM('Indicator Data'!AK134:AM134)/1000)</f>
        <v>0</v>
      </c>
      <c r="P131" s="77">
        <f t="shared" si="25"/>
        <v>0</v>
      </c>
      <c r="Q131" s="81">
        <f>O131*1000/'Indicator Data'!BC134</f>
        <v>0</v>
      </c>
      <c r="R131" s="77">
        <f t="shared" si="26"/>
        <v>0</v>
      </c>
      <c r="S131" s="82">
        <f t="shared" si="27"/>
        <v>0</v>
      </c>
      <c r="T131" s="77" t="str">
        <f>IF('Indicator Data'!AB134="No data","x",ROUND(IF('Indicator Data'!AB134&gt;T$195,10,IF('Indicator Data'!AB134&lt;T$194,0,10-(T$195-'Indicator Data'!AB134)/(T$195-T$194)*10)),1))</f>
        <v>x</v>
      </c>
      <c r="U131" s="77">
        <f>IF('Indicator Data'!AA134="No data","x",ROUND(IF('Indicator Data'!AA134&gt;U$195,10,IF('Indicator Data'!AA134&lt;U$194,0,10-(U$195-'Indicator Data'!AA134)/(U$195-U$194)*10)),1))</f>
        <v>2.2000000000000002</v>
      </c>
      <c r="V131" s="77" t="str">
        <f>IF('Indicator Data'!AE134="No data","x",ROUND(IF('Indicator Data'!AE134&gt;V$195,10,IF('Indicator Data'!AE134&lt;V$194,0,10-(V$195-'Indicator Data'!AE134)/(V$195-V$194)*10)),1))</f>
        <v>x</v>
      </c>
      <c r="W131" s="78">
        <f t="shared" ref="W131:W162" si="36">IF(AND(T131="x",U131="x",V131="x"),"x",ROUND(AVERAGE(T131,U131,V131),1))</f>
        <v>2.2000000000000002</v>
      </c>
      <c r="X131" s="77">
        <f>IF('Indicator Data'!W134="No data","x",ROUND(IF('Indicator Data'!W134&gt;X$195,10,IF('Indicator Data'!W134&lt;X$194,0,10-(X$195-'Indicator Data'!W134)/(X$195-X$194)*10)),1))</f>
        <v>1.2</v>
      </c>
      <c r="Y131" s="77">
        <f>IF('Indicator Data'!X134="No data","x",ROUND(IF('Indicator Data'!X134&gt;Y$195,10,IF('Indicator Data'!X134&lt;Y$194,0,10-(Y$195-'Indicator Data'!X134)/(Y$195-Y$194)*10)),1))</f>
        <v>0.5</v>
      </c>
      <c r="Z131" s="78">
        <f t="shared" si="28"/>
        <v>0.9</v>
      </c>
      <c r="AA131" s="92">
        <f>('Indicator Data'!AJ134+'Indicator Data'!AI134*0.5+'Indicator Data'!AH134*0.25)/1000</f>
        <v>0</v>
      </c>
      <c r="AB131" s="83">
        <f>AA131*1000/'Indicator Data'!BC134</f>
        <v>0</v>
      </c>
      <c r="AC131" s="78">
        <f t="shared" si="29"/>
        <v>0</v>
      </c>
      <c r="AD131" s="77">
        <f>IF('Indicator Data'!AN134="No data","x",ROUND(IF('Indicator Data'!AN134&lt;$AD$194,10,IF('Indicator Data'!AN134&gt;$AD$195,0,($AD$195-'Indicator Data'!AN134)/($AD$195-$AD$194)*10)),1))</f>
        <v>10</v>
      </c>
      <c r="AE131" s="77">
        <f>IF('Indicator Data'!AO134="No data","x",ROUND(IF('Indicator Data'!AO134&gt;$AE$195,10,IF('Indicator Data'!AO134&lt;$AE$194,0,10-($AE$195-'Indicator Data'!AO134)/($AE$195-$AE$194)*10)),1))</f>
        <v>0</v>
      </c>
      <c r="AF131" s="84" t="str">
        <f>IF('Indicator Data'!AP134="No data","x",ROUND(IF('Indicator Data'!AP134&gt;$AF$195,10,IF('Indicator Data'!AP134&lt;$AF$194,0,10-($AF$195-'Indicator Data'!AP134)/($AF$195-$AF$194)*10)),1))</f>
        <v>x</v>
      </c>
      <c r="AG131" s="84" t="str">
        <f>IF('Indicator Data'!AQ134="No data","x",ROUND(IF('Indicator Data'!AQ134&gt;$AG$195,10,IF('Indicator Data'!AQ134&lt;$AG$194,0,10-($AG$195-'Indicator Data'!AQ134)/($AG$195-$AG$194)*10)),1))</f>
        <v>x</v>
      </c>
      <c r="AH131" s="77" t="str">
        <f t="shared" si="30"/>
        <v>x</v>
      </c>
      <c r="AI131" s="78">
        <f t="shared" si="31"/>
        <v>5</v>
      </c>
      <c r="AJ131" s="85">
        <f t="shared" si="32"/>
        <v>2.2000000000000002</v>
      </c>
      <c r="AK131" s="86">
        <f t="shared" ref="AK131:AK162" si="37">ROUND((10-GEOMEAN(((10-S131)/10*9+1),((10-AJ131)/10*9+1)))/9*10,1)</f>
        <v>1.2</v>
      </c>
      <c r="AL131" s="85">
        <v>4.5999999999999996</v>
      </c>
      <c r="AM131" s="85">
        <v>2.2999999999999998</v>
      </c>
      <c r="AN131" s="86">
        <f t="shared" si="33"/>
        <v>3.5</v>
      </c>
    </row>
    <row r="132" spans="1:40" s="4" customFormat="1" x14ac:dyDescent="0.25">
      <c r="A132" s="131" t="s">
        <v>393</v>
      </c>
      <c r="B132" s="63" t="s">
        <v>237</v>
      </c>
      <c r="C132" s="77">
        <f>ROUND(IF('Indicator Data'!Q135="No data",IF((0.1233*LN('Indicator Data'!BB135)-0.4559)&gt;C$195,0,IF((0.1233*LN('Indicator Data'!BB135)-0.4559)&lt;C$194,10,(C$195-(0.1233*LN('Indicator Data'!BB135)-0.4559))/(C$195-C$194)*10)),IF('Indicator Data'!Q135&gt;C$195,0,IF('Indicator Data'!Q135&lt;C$194,10,(C$195-'Indicator Data'!Q135)/(C$195-C$194)*10))),1)</f>
        <v>4.0999999999999996</v>
      </c>
      <c r="D132" s="77">
        <f>IF('Indicator Data'!R135="No data","x",ROUND((IF(LOG('Indicator Data'!R135*1000)&gt;D$195,10,IF(LOG('Indicator Data'!R135*1000)&lt;D$194,0,10-(D$195-LOG('Indicator Data'!R135*1000))/(D$195-D$194)*10))),1))</f>
        <v>2.7</v>
      </c>
      <c r="E132" s="78">
        <f t="shared" ref="E132:E193" si="38">ROUND(IF(D132="x",C132,(10-GEOMEAN(((10-C132)/10*9+1),((10-D132)/10*9+1)))/9*10),1)</f>
        <v>3.4</v>
      </c>
      <c r="F132" s="77" t="str">
        <f>IF('Indicator Data'!AF135="No data","x",ROUND(IF('Indicator Data'!AF135&gt;F$195,10,IF('Indicator Data'!AF135&lt;F$194,0,10-(F$195-'Indicator Data'!AF135)/(F$195-F$194)*10)),1))</f>
        <v>x</v>
      </c>
      <c r="G132" s="77">
        <f>IF('Indicator Data'!AG135="No data","x",ROUND(IF('Indicator Data'!AG135&gt;G$195,10,IF('Indicator Data'!AG135&lt;G$194,0,10-(G$195-'Indicator Data'!AG135)/(G$195-G$194)*10)),1))</f>
        <v>2.4</v>
      </c>
      <c r="H132" s="78">
        <f t="shared" ref="H132:H193" si="39">IF(AND(F132="x",G132="x"),"x",ROUND(AVERAGE(F132,G132),1))</f>
        <v>2.4</v>
      </c>
      <c r="I132" s="79">
        <f>SUM(IF('Indicator Data'!S135=0,0,'Indicator Data'!S135/1000000),SUM('Indicator Data'!T135:U135))</f>
        <v>3397.0475390000001</v>
      </c>
      <c r="J132" s="79">
        <f>I132/'Indicator Data'!BC135*1000000</f>
        <v>725.1247047618275</v>
      </c>
      <c r="K132" s="77">
        <f t="shared" ref="K132:K193" si="40">IF(J132="x","x",ROUND(IF(J132&gt;K$195,10,IF(J132&lt;K$194,0,10-(K$195-J132)/(K$195-K$194)*10)),1))</f>
        <v>10</v>
      </c>
      <c r="L132" s="77">
        <f>IF('Indicator Data'!V135="No data","x",ROUND(IF('Indicator Data'!V135&gt;L$195,10,IF('Indicator Data'!V135&lt;L$194,0,10-(L$195-'Indicator Data'!V135)/(L$195-L$194)*10)),1))</f>
        <v>10</v>
      </c>
      <c r="M132" s="78">
        <f t="shared" ref="M132:M193" si="41">ROUND(AVERAGE(K132,L132),1)</f>
        <v>10</v>
      </c>
      <c r="N132" s="80">
        <f t="shared" ref="N132:N193" si="42">ROUND(AVERAGE(E132,E132,H132,M132),1)</f>
        <v>4.8</v>
      </c>
      <c r="O132" s="92">
        <f>IF(AND('Indicator Data'!AK135="No data",'Indicator Data'!AL135="No data"),0,SUM('Indicator Data'!AK135:AM135)/1000)</f>
        <v>2658.0430000000001</v>
      </c>
      <c r="P132" s="77">
        <f t="shared" ref="P132:P193" si="43">ROUND(IF(O132=0,0,IF(LOG(O132*1000)&gt;$P$195,10,IF(LOG(O132*1000)&lt;P$194,0,10-(P$195-LOG(O132*1000))/(P$195-P$194)*10))),1)</f>
        <v>10</v>
      </c>
      <c r="Q132" s="81">
        <f>O132*1000/'Indicator Data'!BC135</f>
        <v>0.56737876744186544</v>
      </c>
      <c r="R132" s="77">
        <f t="shared" ref="R132:R193" si="44">IF(Q132="x","x",ROUND(IF(Q132&gt;$R$195,10,IF(Q132&lt;$R$194,0,((Q132*100)/0.0052)^(1/4.0545)/6.5*10)),1))</f>
        <v>10</v>
      </c>
      <c r="S132" s="82">
        <f t="shared" ref="S132:S193" si="45">ROUND(AVERAGE(P132,R132),1)</f>
        <v>10</v>
      </c>
      <c r="T132" s="77" t="str">
        <f>IF('Indicator Data'!AB135="No data","x",ROUND(IF('Indicator Data'!AB135&gt;T$195,10,IF('Indicator Data'!AB135&lt;T$194,0,10-(T$195-'Indicator Data'!AB135)/(T$195-T$194)*10)),1))</f>
        <v>x</v>
      </c>
      <c r="U132" s="77">
        <f>IF('Indicator Data'!AA135="No data","x",ROUND(IF('Indicator Data'!AA135&gt;U$195,10,IF('Indicator Data'!AA135&lt;U$194,0,10-(U$195-'Indicator Data'!AA135)/(U$195-U$194)*10)),1))</f>
        <v>0</v>
      </c>
      <c r="V132" s="77" t="str">
        <f>IF('Indicator Data'!AE135="No data","x",ROUND(IF('Indicator Data'!AE135&gt;V$195,10,IF('Indicator Data'!AE135&lt;V$194,0,10-(V$195-'Indicator Data'!AE135)/(V$195-V$194)*10)),1))</f>
        <v>x</v>
      </c>
      <c r="W132" s="78">
        <f t="shared" si="36"/>
        <v>0</v>
      </c>
      <c r="X132" s="77">
        <f>IF('Indicator Data'!W135="No data","x",ROUND(IF('Indicator Data'!W135&gt;X$195,10,IF('Indicator Data'!W135&lt;X$194,0,10-(X$195-'Indicator Data'!W135)/(X$195-X$194)*10)),1))</f>
        <v>1.5</v>
      </c>
      <c r="Y132" s="77">
        <f>IF('Indicator Data'!X135="No data","x",ROUND(IF('Indicator Data'!X135&gt;Y$195,10,IF('Indicator Data'!X135&lt;Y$194,0,10-(Y$195-'Indicator Data'!X135)/(Y$195-Y$194)*10)),1))</f>
        <v>0.3</v>
      </c>
      <c r="Z132" s="78">
        <f t="shared" ref="Z132:Z193" si="46">IF(AND(X132="x",Y132="x"),"x",ROUND(AVERAGE(Y132,X132),1))</f>
        <v>0.9</v>
      </c>
      <c r="AA132" s="92">
        <f>('Indicator Data'!AJ135+'Indicator Data'!AI135*0.5+'Indicator Data'!AH135*0.25)/1000</f>
        <v>0</v>
      </c>
      <c r="AB132" s="83">
        <f>AA132*1000/'Indicator Data'!BC135</f>
        <v>0</v>
      </c>
      <c r="AC132" s="78">
        <f t="shared" ref="AC132:AC193" si="47">IF(AB132="x","x",ROUND(IF(AB132&gt;AC$195,10,IF(AB132&lt;AC$194,0,10-(AC$195-AB132)/(AC$195-AC$194)*10)),1))</f>
        <v>0</v>
      </c>
      <c r="AD132" s="77">
        <f>IF('Indicator Data'!AN135="No data","x",ROUND(IF('Indicator Data'!AN135&lt;$AD$194,10,IF('Indicator Data'!AN135&gt;$AD$195,0,($AD$195-'Indicator Data'!AN135)/($AD$195-$AD$194)*10)),1))</f>
        <v>3.9</v>
      </c>
      <c r="AE132" s="77">
        <f>IF('Indicator Data'!AO135="No data","x",ROUND(IF('Indicator Data'!AO135&gt;$AE$195,10,IF('Indicator Data'!AO135&lt;$AE$194,0,10-($AE$195-'Indicator Data'!AO135)/($AE$195-$AE$194)*10)),1))</f>
        <v>1.5</v>
      </c>
      <c r="AF132" s="84" t="str">
        <f>IF('Indicator Data'!AP135="No data","x",ROUND(IF('Indicator Data'!AP135&gt;$AF$195,10,IF('Indicator Data'!AP135&lt;$AF$194,0,10-($AF$195-'Indicator Data'!AP135)/($AF$195-$AF$194)*10)),1))</f>
        <v>x</v>
      </c>
      <c r="AG132" s="84" t="str">
        <f>IF('Indicator Data'!AQ135="No data","x",ROUND(IF('Indicator Data'!AQ135&gt;$AG$195,10,IF('Indicator Data'!AQ135&lt;$AG$194,0,10-($AG$195-'Indicator Data'!AQ135)/($AG$195-$AG$194)*10)),1))</f>
        <v>x</v>
      </c>
      <c r="AH132" s="77" t="str">
        <f t="shared" ref="AH132:AH193" si="48">IF(AF132="x","x",ROUND(IF(AG132="x",AF132,SUM(AF132*0.8,AG132*0.2)),1))</f>
        <v>x</v>
      </c>
      <c r="AI132" s="78">
        <f t="shared" ref="AI132:AI193" si="49">ROUND(AVERAGE(AE132,AH132,AD132),1)</f>
        <v>2.7</v>
      </c>
      <c r="AJ132" s="85">
        <f t="shared" ref="AJ132:AJ193" si="50">ROUND(IF(AND(W132="x",Z132="x",AI132="x"),AC132,IF(AND(W132="x",Z132="x"),(10-GEOMEAN(((10-AI132)/10*9+1),((10-AC132)/10*9+1)))/9*10,IF(AI132="x",(10-GEOMEAN(((10-W132)/10*9+1),((10-Z132)/10*9+1),((10-AC132)/10*9+1)))/9*10,IF(W132="x",(10-GEOMEAN(((10-AI132)/10*9+1),((10-Z132)/10*9+1),((10-AC132)/10*9+1)))/9*10,(10-GEOMEAN(((10-W132)/10*9+1),((10-Z132)/10*9+1),((10-AC132)/10*9+1),((10-AI132)/10*9+1)))/9*10)))),1)</f>
        <v>1</v>
      </c>
      <c r="AK132" s="86">
        <f t="shared" si="37"/>
        <v>7.8</v>
      </c>
      <c r="AL132" s="85">
        <v>5.9</v>
      </c>
      <c r="AM132" s="85">
        <v>4.7</v>
      </c>
      <c r="AN132" s="86">
        <f t="shared" ref="AN132:AN193" si="51">ROUND(AVERAGE(AL132:AM132),1)</f>
        <v>5.3</v>
      </c>
    </row>
    <row r="133" spans="1:40" s="4" customFormat="1" x14ac:dyDescent="0.25">
      <c r="A133" s="131" t="s">
        <v>245</v>
      </c>
      <c r="B133" s="63" t="s">
        <v>244</v>
      </c>
      <c r="C133" s="77">
        <f>ROUND(IF('Indicator Data'!Q136="No data",IF((0.1233*LN('Indicator Data'!BB136)-0.4559)&gt;C$195,0,IF((0.1233*LN('Indicator Data'!BB136)-0.4559)&lt;C$194,10,(C$195-(0.1233*LN('Indicator Data'!BB136)-0.4559))/(C$195-C$194)*10)),IF('Indicator Data'!Q136&gt;C$195,0,IF('Indicator Data'!Q136&lt;C$194,10,(C$195-'Indicator Data'!Q136)/(C$195-C$194)*10))),1)</f>
        <v>2.5</v>
      </c>
      <c r="D133" s="77" t="str">
        <f>IF('Indicator Data'!R136="No data","x",ROUND((IF(LOG('Indicator Data'!R136*1000)&gt;D$195,10,IF(LOG('Indicator Data'!R136*1000)&lt;D$194,0,10-(D$195-LOG('Indicator Data'!R136*1000))/(D$195-D$194)*10))),1))</f>
        <v>x</v>
      </c>
      <c r="E133" s="78">
        <f t="shared" si="38"/>
        <v>2.5</v>
      </c>
      <c r="F133" s="77">
        <f>IF('Indicator Data'!AF136="No data","x",ROUND(IF('Indicator Data'!AF136&gt;F$195,10,IF('Indicator Data'!AF136&lt;F$194,0,10-(F$195-'Indicator Data'!AF136)/(F$195-F$194)*10)),1))</f>
        <v>6.1</v>
      </c>
      <c r="G133" s="77">
        <f>IF('Indicator Data'!AG136="No data","x",ROUND(IF('Indicator Data'!AG136&gt;G$195,10,IF('Indicator Data'!AG136&lt;G$194,0,10-(G$195-'Indicator Data'!AG136)/(G$195-G$194)*10)),1))</f>
        <v>6.4</v>
      </c>
      <c r="H133" s="78">
        <f t="shared" si="39"/>
        <v>6.3</v>
      </c>
      <c r="I133" s="79">
        <f>SUM(IF('Indicator Data'!S136=0,0,'Indicator Data'!S136/1000000),SUM('Indicator Data'!T136:U136))</f>
        <v>8.4229070000000004</v>
      </c>
      <c r="J133" s="79">
        <f>I133/'Indicator Data'!BC136*1000000</f>
        <v>2.0550758102731503</v>
      </c>
      <c r="K133" s="77">
        <f t="shared" si="40"/>
        <v>0</v>
      </c>
      <c r="L133" s="77">
        <f>IF('Indicator Data'!V136="No data","x",ROUND(IF('Indicator Data'!V136&gt;L$195,10,IF('Indicator Data'!V136&lt;L$194,0,10-(L$195-'Indicator Data'!V136)/(L$195-L$194)*10)),1))</f>
        <v>0</v>
      </c>
      <c r="M133" s="78">
        <f t="shared" si="41"/>
        <v>0</v>
      </c>
      <c r="N133" s="80">
        <f t="shared" si="42"/>
        <v>2.8</v>
      </c>
      <c r="O133" s="92">
        <f>IF(AND('Indicator Data'!AK136="No data",'Indicator Data'!AL136="No data"),0,SUM('Indicator Data'!AK136:AM136)/1000)</f>
        <v>2.4319999999999999</v>
      </c>
      <c r="P133" s="77">
        <f t="shared" si="43"/>
        <v>1.3</v>
      </c>
      <c r="Q133" s="81">
        <f>O133*1000/'Indicator Data'!BC136</f>
        <v>5.9337522907284873E-4</v>
      </c>
      <c r="R133" s="77">
        <f t="shared" si="44"/>
        <v>2.8</v>
      </c>
      <c r="S133" s="82">
        <f t="shared" si="45"/>
        <v>2.1</v>
      </c>
      <c r="T133" s="77">
        <f>IF('Indicator Data'!AB136="No data","x",ROUND(IF('Indicator Data'!AB136&gt;T$195,10,IF('Indicator Data'!AB136&lt;T$194,0,10-(T$195-'Indicator Data'!AB136)/(T$195-T$194)*10)),1))</f>
        <v>1.6</v>
      </c>
      <c r="U133" s="77">
        <f>IF('Indicator Data'!AA136="No data","x",ROUND(IF('Indicator Data'!AA136&gt;U$195,10,IF('Indicator Data'!AA136&lt;U$194,0,10-(U$195-'Indicator Data'!AA136)/(U$195-U$194)*10)),1))</f>
        <v>1</v>
      </c>
      <c r="V133" s="77">
        <f>IF('Indicator Data'!AE136="No data","x",ROUND(IF('Indicator Data'!AE136&gt;V$195,10,IF('Indicator Data'!AE136&lt;V$194,0,10-(V$195-'Indicator Data'!AE136)/(V$195-V$194)*10)),1))</f>
        <v>0</v>
      </c>
      <c r="W133" s="78">
        <f t="shared" si="36"/>
        <v>0.9</v>
      </c>
      <c r="X133" s="77">
        <f>IF('Indicator Data'!W136="No data","x",ROUND(IF('Indicator Data'!W136&gt;X$195,10,IF('Indicator Data'!W136&lt;X$194,0,10-(X$195-'Indicator Data'!W136)/(X$195-X$194)*10)),1))</f>
        <v>1.3</v>
      </c>
      <c r="Y133" s="77">
        <f>IF('Indicator Data'!X136="No data","x",ROUND(IF('Indicator Data'!X136&gt;Y$195,10,IF('Indicator Data'!X136&lt;Y$194,0,10-(Y$195-'Indicator Data'!X136)/(Y$195-Y$194)*10)),1))</f>
        <v>0.9</v>
      </c>
      <c r="Z133" s="78">
        <f t="shared" si="46"/>
        <v>1.1000000000000001</v>
      </c>
      <c r="AA133" s="92">
        <f>('Indicator Data'!AJ136+'Indicator Data'!AI136*0.5+'Indicator Data'!AH136*0.25)/1000</f>
        <v>9</v>
      </c>
      <c r="AB133" s="83">
        <f>AA133*1000/'Indicator Data'!BC136</f>
        <v>2.1958787260097199E-3</v>
      </c>
      <c r="AC133" s="78">
        <f t="shared" si="47"/>
        <v>0.2</v>
      </c>
      <c r="AD133" s="77">
        <f>IF('Indicator Data'!AN136="No data","x",ROUND(IF('Indicator Data'!AN136&lt;$AD$194,10,IF('Indicator Data'!AN136&gt;$AD$195,0,($AD$195-'Indicator Data'!AN136)/($AD$195-$AD$194)*10)),1))</f>
        <v>4</v>
      </c>
      <c r="AE133" s="77">
        <f>IF('Indicator Data'!AO136="No data","x",ROUND(IF('Indicator Data'!AO136&gt;$AE$195,10,IF('Indicator Data'!AO136&lt;$AE$194,0,10-($AE$195-'Indicator Data'!AO136)/($AE$195-$AE$194)*10)),1))</f>
        <v>1.4</v>
      </c>
      <c r="AF133" s="84">
        <f>IF('Indicator Data'!AP136="No data","x",ROUND(IF('Indicator Data'!AP136&gt;$AF$195,10,IF('Indicator Data'!AP136&lt;$AF$194,0,10-($AF$195-'Indicator Data'!AP136)/($AF$195-$AF$194)*10)),1))</f>
        <v>2.2000000000000002</v>
      </c>
      <c r="AG133" s="84">
        <f>IF('Indicator Data'!AQ136="No data","x",ROUND(IF('Indicator Data'!AQ136&gt;$AG$195,10,IF('Indicator Data'!AQ136&lt;$AG$194,0,10-($AG$195-'Indicator Data'!AQ136)/($AG$195-$AG$194)*10)),1))</f>
        <v>1.1000000000000001</v>
      </c>
      <c r="AH133" s="77">
        <f t="shared" si="48"/>
        <v>2</v>
      </c>
      <c r="AI133" s="78">
        <f t="shared" si="49"/>
        <v>2.5</v>
      </c>
      <c r="AJ133" s="85">
        <f t="shared" si="50"/>
        <v>1.2</v>
      </c>
      <c r="AK133" s="86">
        <f t="shared" si="37"/>
        <v>1.7</v>
      </c>
      <c r="AL133" s="85">
        <v>5.6</v>
      </c>
      <c r="AM133" s="85">
        <v>3.3</v>
      </c>
      <c r="AN133" s="86">
        <f t="shared" si="51"/>
        <v>4.5</v>
      </c>
    </row>
    <row r="134" spans="1:40" s="4" customFormat="1" x14ac:dyDescent="0.25">
      <c r="A134" s="131" t="s">
        <v>247</v>
      </c>
      <c r="B134" s="63" t="s">
        <v>246</v>
      </c>
      <c r="C134" s="77">
        <f>ROUND(IF('Indicator Data'!Q137="No data",IF((0.1233*LN('Indicator Data'!BB137)-0.4559)&gt;C$195,0,IF((0.1233*LN('Indicator Data'!BB137)-0.4559)&lt;C$194,10,(C$195-(0.1233*LN('Indicator Data'!BB137)-0.4559))/(C$195-C$194)*10)),IF('Indicator Data'!Q137&gt;C$195,0,IF('Indicator Data'!Q137&lt;C$194,10,(C$195-'Indicator Data'!Q137)/(C$195-C$194)*10))),1)</f>
        <v>6.7</v>
      </c>
      <c r="D134" s="77" t="str">
        <f>IF('Indicator Data'!R137="No data","x",ROUND((IF(LOG('Indicator Data'!R137*1000)&gt;D$195,10,IF(LOG('Indicator Data'!R137*1000)&lt;D$194,0,10-(D$195-LOG('Indicator Data'!R137*1000))/(D$195-D$194)*10))),1))</f>
        <v>x</v>
      </c>
      <c r="E134" s="78">
        <f t="shared" si="38"/>
        <v>6.7</v>
      </c>
      <c r="F134" s="77">
        <f>IF('Indicator Data'!AF137="No data","x",ROUND(IF('Indicator Data'!AF137&gt;F$195,10,IF('Indicator Data'!AF137&lt;F$194,0,10-(F$195-'Indicator Data'!AF137)/(F$195-F$194)*10)),1))</f>
        <v>7.9</v>
      </c>
      <c r="G134" s="77">
        <f>IF('Indicator Data'!AG137="No data","x",ROUND(IF('Indicator Data'!AG137&gt;G$195,10,IF('Indicator Data'!AG137&lt;G$194,0,10-(G$195-'Indicator Data'!AG137)/(G$195-G$194)*10)),1))</f>
        <v>4.7</v>
      </c>
      <c r="H134" s="78">
        <f t="shared" si="39"/>
        <v>6.3</v>
      </c>
      <c r="I134" s="79">
        <f>SUM(IF('Indicator Data'!S137=0,0,'Indicator Data'!S137/1000000),SUM('Indicator Data'!T137:U137))</f>
        <v>918.08264699999995</v>
      </c>
      <c r="J134" s="79">
        <f>I134/'Indicator Data'!BC137*1000000</f>
        <v>111.26707329222235</v>
      </c>
      <c r="K134" s="77">
        <f t="shared" si="40"/>
        <v>2.2000000000000002</v>
      </c>
      <c r="L134" s="77">
        <f>IF('Indicator Data'!V137="No data","x",ROUND(IF('Indicator Data'!V137&gt;L$195,10,IF('Indicator Data'!V137&lt;L$194,0,10-(L$195-'Indicator Data'!V137)/(L$195-L$194)*10)),1))</f>
        <v>1.8</v>
      </c>
      <c r="M134" s="78">
        <f t="shared" si="41"/>
        <v>2</v>
      </c>
      <c r="N134" s="80">
        <f t="shared" si="42"/>
        <v>5.4</v>
      </c>
      <c r="O134" s="92">
        <f>IF(AND('Indicator Data'!AK137="No data",'Indicator Data'!AL137="No data"),0,SUM('Indicator Data'!AK137:AM137)/1000)</f>
        <v>22.445</v>
      </c>
      <c r="P134" s="77">
        <f t="shared" si="43"/>
        <v>4.5</v>
      </c>
      <c r="Q134" s="81">
        <f>O134*1000/'Indicator Data'!BC137</f>
        <v>2.7202229213291415E-3</v>
      </c>
      <c r="R134" s="77">
        <f t="shared" si="44"/>
        <v>4.0999999999999996</v>
      </c>
      <c r="S134" s="82">
        <f t="shared" si="45"/>
        <v>4.3</v>
      </c>
      <c r="T134" s="77">
        <f>IF('Indicator Data'!AB137="No data","x",ROUND(IF('Indicator Data'!AB137&gt;T$195,10,IF('Indicator Data'!AB137&lt;T$194,0,10-(T$195-'Indicator Data'!AB137)/(T$195-T$194)*10)),1))</f>
        <v>1.8</v>
      </c>
      <c r="U134" s="77">
        <f>IF('Indicator Data'!AA137="No data","x",ROUND(IF('Indicator Data'!AA137&gt;U$195,10,IF('Indicator Data'!AA137&lt;U$194,0,10-(U$195-'Indicator Data'!AA137)/(U$195-U$194)*10)),1))</f>
        <v>7.9</v>
      </c>
      <c r="V134" s="77">
        <f>IF('Indicator Data'!AE137="No data","x",ROUND(IF('Indicator Data'!AE137&gt;V$195,10,IF('Indicator Data'!AE137&lt;V$194,0,10-(V$195-'Indicator Data'!AE137)/(V$195-V$194)*10)),1))</f>
        <v>3.3</v>
      </c>
      <c r="W134" s="78">
        <f t="shared" si="36"/>
        <v>4.3</v>
      </c>
      <c r="X134" s="77">
        <f>IF('Indicator Data'!W137="No data","x",ROUND(IF('Indicator Data'!W137&gt;X$195,10,IF('Indicator Data'!W137&lt;X$194,0,10-(X$195-'Indicator Data'!W137)/(X$195-X$194)*10)),1))</f>
        <v>4.2</v>
      </c>
      <c r="Y134" s="77">
        <f>IF('Indicator Data'!X137="No data","x",ROUND(IF('Indicator Data'!X137&gt;Y$195,10,IF('Indicator Data'!X137&lt;Y$194,0,10-(Y$195-'Indicator Data'!X137)/(Y$195-Y$194)*10)),1))</f>
        <v>6.2</v>
      </c>
      <c r="Z134" s="78">
        <f t="shared" si="46"/>
        <v>5.2</v>
      </c>
      <c r="AA134" s="92">
        <f>('Indicator Data'!AJ137+'Indicator Data'!AI137*0.5+'Indicator Data'!AH137*0.25)/1000</f>
        <v>143.857</v>
      </c>
      <c r="AB134" s="83">
        <f>AA134*1000/'Indicator Data'!BC137</f>
        <v>1.743475646218072E-2</v>
      </c>
      <c r="AC134" s="78">
        <f t="shared" si="47"/>
        <v>1.7</v>
      </c>
      <c r="AD134" s="77">
        <f>IF('Indicator Data'!AN137="No data","x",ROUND(IF('Indicator Data'!AN137&lt;$AD$194,10,IF('Indicator Data'!AN137&gt;$AD$195,0,($AD$195-'Indicator Data'!AN137)/($AD$195-$AD$194)*10)),1))</f>
        <v>6.5</v>
      </c>
      <c r="AE134" s="77">
        <f>IF('Indicator Data'!AO137="No data","x",ROUND(IF('Indicator Data'!AO137&gt;$AE$195,10,IF('Indicator Data'!AO137&lt;$AE$194,0,10-($AE$195-'Indicator Data'!AO137)/($AE$195-$AE$194)*10)),1))</f>
        <v>3</v>
      </c>
      <c r="AF134" s="84" t="str">
        <f>IF('Indicator Data'!AP137="No data","x",ROUND(IF('Indicator Data'!AP137&gt;$AF$195,10,IF('Indicator Data'!AP137&lt;$AF$194,0,10-($AF$195-'Indicator Data'!AP137)/($AF$195-$AF$194)*10)),1))</f>
        <v>x</v>
      </c>
      <c r="AG134" s="84" t="str">
        <f>IF('Indicator Data'!AQ137="No data","x",ROUND(IF('Indicator Data'!AQ137&gt;$AG$195,10,IF('Indicator Data'!AQ137&lt;$AG$194,0,10-($AG$195-'Indicator Data'!AQ137)/($AG$195-$AG$194)*10)),1))</f>
        <v>x</v>
      </c>
      <c r="AH134" s="77" t="str">
        <f t="shared" si="48"/>
        <v>x</v>
      </c>
      <c r="AI134" s="78">
        <f t="shared" si="49"/>
        <v>4.8</v>
      </c>
      <c r="AJ134" s="85">
        <f t="shared" si="50"/>
        <v>4.0999999999999996</v>
      </c>
      <c r="AK134" s="86">
        <f t="shared" si="37"/>
        <v>4.2</v>
      </c>
      <c r="AL134" s="85">
        <v>3.4</v>
      </c>
      <c r="AM134" s="85">
        <v>7.8</v>
      </c>
      <c r="AN134" s="86">
        <f t="shared" si="51"/>
        <v>5.6</v>
      </c>
    </row>
    <row r="135" spans="1:40" s="4" customFormat="1" x14ac:dyDescent="0.25">
      <c r="A135" s="131" t="s">
        <v>249</v>
      </c>
      <c r="B135" s="63" t="s">
        <v>248</v>
      </c>
      <c r="C135" s="77">
        <f>ROUND(IF('Indicator Data'!Q138="No data",IF((0.1233*LN('Indicator Data'!BB138)-0.4559)&gt;C$195,0,IF((0.1233*LN('Indicator Data'!BB138)-0.4559)&lt;C$194,10,(C$195-(0.1233*LN('Indicator Data'!BB138)-0.4559))/(C$195-C$194)*10)),IF('Indicator Data'!Q138&gt;C$195,0,IF('Indicator Data'!Q138&lt;C$194,10,(C$195-'Indicator Data'!Q138)/(C$195-C$194)*10))),1)</f>
        <v>4</v>
      </c>
      <c r="D135" s="77" t="str">
        <f>IF('Indicator Data'!R138="No data","x",ROUND((IF(LOG('Indicator Data'!R138*1000)&gt;D$195,10,IF(LOG('Indicator Data'!R138*1000)&lt;D$194,0,10-(D$195-LOG('Indicator Data'!R138*1000))/(D$195-D$194)*10))),1))</f>
        <v>x</v>
      </c>
      <c r="E135" s="78">
        <f t="shared" si="38"/>
        <v>4</v>
      </c>
      <c r="F135" s="77">
        <f>IF('Indicator Data'!AF138="No data","x",ROUND(IF('Indicator Data'!AF138&gt;F$195,10,IF('Indicator Data'!AF138&lt;F$194,0,10-(F$195-'Indicator Data'!AF138)/(F$195-F$194)*10)),1))</f>
        <v>6.2</v>
      </c>
      <c r="G135" s="77">
        <f>IF('Indicator Data'!AG138="No data","x",ROUND(IF('Indicator Data'!AG138&gt;G$195,10,IF('Indicator Data'!AG138&lt;G$194,0,10-(G$195-'Indicator Data'!AG138)/(G$195-G$194)*10)),1))</f>
        <v>5.7</v>
      </c>
      <c r="H135" s="78">
        <f t="shared" si="39"/>
        <v>6</v>
      </c>
      <c r="I135" s="79">
        <f>SUM(IF('Indicator Data'!S138=0,0,'Indicator Data'!S138/1000000),SUM('Indicator Data'!T138:U138))</f>
        <v>67.519684000000012</v>
      </c>
      <c r="J135" s="79">
        <f>I135/'Indicator Data'!BC138*1000000</f>
        <v>9.9128967654765319</v>
      </c>
      <c r="K135" s="77">
        <f t="shared" si="40"/>
        <v>0.2</v>
      </c>
      <c r="L135" s="77">
        <f>IF('Indicator Data'!V138="No data","x",ROUND(IF('Indicator Data'!V138&gt;L$195,10,IF('Indicator Data'!V138&lt;L$194,0,10-(L$195-'Indicator Data'!V138)/(L$195-L$194)*10)),1))</f>
        <v>0.2</v>
      </c>
      <c r="M135" s="78">
        <f t="shared" si="41"/>
        <v>0.2</v>
      </c>
      <c r="N135" s="80">
        <f t="shared" si="42"/>
        <v>3.6</v>
      </c>
      <c r="O135" s="92">
        <f>IF(AND('Indicator Data'!AK138="No data",'Indicator Data'!AL138="No data"),0,SUM('Indicator Data'!AK138:AM138)/1000)</f>
        <v>0.20499999999999999</v>
      </c>
      <c r="P135" s="77">
        <f t="shared" si="43"/>
        <v>0</v>
      </c>
      <c r="Q135" s="81">
        <f>O135*1000/'Indicator Data'!BC138</f>
        <v>3.0097057873118732E-5</v>
      </c>
      <c r="R135" s="77">
        <f t="shared" si="44"/>
        <v>0</v>
      </c>
      <c r="S135" s="82">
        <f t="shared" si="45"/>
        <v>0</v>
      </c>
      <c r="T135" s="77">
        <f>IF('Indicator Data'!AB138="No data","x",ROUND(IF('Indicator Data'!AB138&gt;T$195,10,IF('Indicator Data'!AB138&lt;T$194,0,10-(T$195-'Indicator Data'!AB138)/(T$195-T$194)*10)),1))</f>
        <v>1</v>
      </c>
      <c r="U135" s="77">
        <f>IF('Indicator Data'!AA138="No data","x",ROUND(IF('Indicator Data'!AA138&gt;U$195,10,IF('Indicator Data'!AA138&lt;U$194,0,10-(U$195-'Indicator Data'!AA138)/(U$195-U$194)*10)),1))</f>
        <v>0.8</v>
      </c>
      <c r="V135" s="77">
        <f>IF('Indicator Data'!AE138="No data","x",ROUND(IF('Indicator Data'!AE138&gt;V$195,10,IF('Indicator Data'!AE138&lt;V$194,0,10-(V$195-'Indicator Data'!AE138)/(V$195-V$194)*10)),1))</f>
        <v>0</v>
      </c>
      <c r="W135" s="78">
        <f t="shared" si="36"/>
        <v>0.6</v>
      </c>
      <c r="X135" s="77">
        <f>IF('Indicator Data'!W138="No data","x",ROUND(IF('Indicator Data'!W138&gt;X$195,10,IF('Indicator Data'!W138&lt;X$194,0,10-(X$195-'Indicator Data'!W138)/(X$195-X$194)*10)),1))</f>
        <v>1.5</v>
      </c>
      <c r="Y135" s="77">
        <f>IF('Indicator Data'!X138="No data","x",ROUND(IF('Indicator Data'!X138&gt;Y$195,10,IF('Indicator Data'!X138&lt;Y$194,0,10-(Y$195-'Indicator Data'!X138)/(Y$195-Y$194)*10)),1))</f>
        <v>0.3</v>
      </c>
      <c r="Z135" s="78">
        <f t="shared" si="46"/>
        <v>0.9</v>
      </c>
      <c r="AA135" s="92">
        <f>('Indicator Data'!AJ138+'Indicator Data'!AI138*0.5+'Indicator Data'!AH138*0.25)/1000</f>
        <v>5</v>
      </c>
      <c r="AB135" s="83">
        <f>AA135*1000/'Indicator Data'!BC138</f>
        <v>7.3407458227118855E-4</v>
      </c>
      <c r="AC135" s="78">
        <f t="shared" si="47"/>
        <v>0.1</v>
      </c>
      <c r="AD135" s="77">
        <f>IF('Indicator Data'!AN138="No data","x",ROUND(IF('Indicator Data'!AN138&lt;$AD$194,10,IF('Indicator Data'!AN138&gt;$AD$195,0,($AD$195-'Indicator Data'!AN138)/($AD$195-$AD$194)*10)),1))</f>
        <v>5.3</v>
      </c>
      <c r="AE135" s="77">
        <f>IF('Indicator Data'!AO138="No data","x",ROUND(IF('Indicator Data'!AO138&gt;$AE$195,10,IF('Indicator Data'!AO138&lt;$AE$194,0,10-($AE$195-'Indicator Data'!AO138)/($AE$195-$AE$194)*10)),1))</f>
        <v>2.2999999999999998</v>
      </c>
      <c r="AF135" s="84">
        <f>IF('Indicator Data'!AP138="No data","x",ROUND(IF('Indicator Data'!AP138&gt;$AF$195,10,IF('Indicator Data'!AP138&lt;$AF$194,0,10-($AF$195-'Indicator Data'!AP138)/($AF$195-$AF$194)*10)),1))</f>
        <v>3.7</v>
      </c>
      <c r="AG135" s="84">
        <f>IF('Indicator Data'!AQ138="No data","x",ROUND(IF('Indicator Data'!AQ138&gt;$AG$195,10,IF('Indicator Data'!AQ138&lt;$AG$194,0,10-($AG$195-'Indicator Data'!AQ138)/($AG$195-$AG$194)*10)),1))</f>
        <v>5.6</v>
      </c>
      <c r="AH135" s="77">
        <f t="shared" si="48"/>
        <v>4.0999999999999996</v>
      </c>
      <c r="AI135" s="78">
        <f t="shared" si="49"/>
        <v>3.9</v>
      </c>
      <c r="AJ135" s="85">
        <f t="shared" si="50"/>
        <v>1.5</v>
      </c>
      <c r="AK135" s="86">
        <f t="shared" si="37"/>
        <v>0.8</v>
      </c>
      <c r="AL135" s="85">
        <v>6.8</v>
      </c>
      <c r="AM135" s="85">
        <v>3.4</v>
      </c>
      <c r="AN135" s="86">
        <f t="shared" si="51"/>
        <v>5.0999999999999996</v>
      </c>
    </row>
    <row r="136" spans="1:40" s="4" customFormat="1" x14ac:dyDescent="0.25">
      <c r="A136" s="131" t="s">
        <v>251</v>
      </c>
      <c r="B136" s="63" t="s">
        <v>250</v>
      </c>
      <c r="C136" s="77">
        <f>ROUND(IF('Indicator Data'!Q139="No data",IF((0.1233*LN('Indicator Data'!BB139)-0.4559)&gt;C$195,0,IF((0.1233*LN('Indicator Data'!BB139)-0.4559)&lt;C$194,10,(C$195-(0.1233*LN('Indicator Data'!BB139)-0.4559))/(C$195-C$194)*10)),IF('Indicator Data'!Q139&gt;C$195,0,IF('Indicator Data'!Q139&lt;C$194,10,(C$195-'Indicator Data'!Q139)/(C$195-C$194)*10))),1)</f>
        <v>3.2</v>
      </c>
      <c r="D136" s="77">
        <f>IF('Indicator Data'!R139="No data","x",ROUND((IF(LOG('Indicator Data'!R139*1000)&gt;D$195,10,IF(LOG('Indicator Data'!R139*1000)&lt;D$194,0,10-(D$195-LOG('Indicator Data'!R139*1000))/(D$195-D$194)*10))),1))</f>
        <v>6.1</v>
      </c>
      <c r="E136" s="78">
        <f t="shared" si="38"/>
        <v>4.8</v>
      </c>
      <c r="F136" s="77">
        <f>IF('Indicator Data'!AF139="No data","x",ROUND(IF('Indicator Data'!AF139&gt;F$195,10,IF('Indicator Data'!AF139&lt;F$194,0,10-(F$195-'Indicator Data'!AF139)/(F$195-F$194)*10)),1))</f>
        <v>5.0999999999999996</v>
      </c>
      <c r="G136" s="77">
        <f>IF('Indicator Data'!AG139="No data","x",ROUND(IF('Indicator Data'!AG139&gt;G$195,10,IF('Indicator Data'!AG139&lt;G$194,0,10-(G$195-'Indicator Data'!AG139)/(G$195-G$194)*10)),1))</f>
        <v>4.7</v>
      </c>
      <c r="H136" s="78">
        <f t="shared" si="39"/>
        <v>4.9000000000000004</v>
      </c>
      <c r="I136" s="79">
        <f>SUM(IF('Indicator Data'!S139=0,0,'Indicator Data'!S139/1000000),SUM('Indicator Data'!T139:U139))</f>
        <v>570.57913199999996</v>
      </c>
      <c r="J136" s="79">
        <f>I136/'Indicator Data'!BC139*1000000</f>
        <v>17.738863559460196</v>
      </c>
      <c r="K136" s="77">
        <f t="shared" si="40"/>
        <v>0.4</v>
      </c>
      <c r="L136" s="77">
        <f>IF('Indicator Data'!V139="No data","x",ROUND(IF('Indicator Data'!V139&gt;L$195,10,IF('Indicator Data'!V139&lt;L$194,0,10-(L$195-'Indicator Data'!V139)/(L$195-L$194)*10)),1))</f>
        <v>0.1</v>
      </c>
      <c r="M136" s="78">
        <f t="shared" si="41"/>
        <v>0.3</v>
      </c>
      <c r="N136" s="80">
        <f t="shared" si="42"/>
        <v>3.7</v>
      </c>
      <c r="O136" s="92">
        <f>IF(AND('Indicator Data'!AK139="No data",'Indicator Data'!AL139="No data"),0,SUM('Indicator Data'!AK139:AM139)/1000)</f>
        <v>61.12</v>
      </c>
      <c r="P136" s="77">
        <f t="shared" si="43"/>
        <v>6</v>
      </c>
      <c r="Q136" s="81">
        <f>O136*1000/'Indicator Data'!BC139</f>
        <v>1.9001734903165144E-3</v>
      </c>
      <c r="R136" s="77">
        <f t="shared" si="44"/>
        <v>3.7</v>
      </c>
      <c r="S136" s="82">
        <f t="shared" si="45"/>
        <v>4.9000000000000004</v>
      </c>
      <c r="T136" s="77">
        <f>IF('Indicator Data'!AB139="No data","x",ROUND(IF('Indicator Data'!AB139&gt;T$195,10,IF('Indicator Data'!AB139&lt;T$194,0,10-(T$195-'Indicator Data'!AB139)/(T$195-T$194)*10)),1))</f>
        <v>0.6</v>
      </c>
      <c r="U136" s="77">
        <f>IF('Indicator Data'!AA139="No data","x",ROUND(IF('Indicator Data'!AA139&gt;U$195,10,IF('Indicator Data'!AA139&lt;U$194,0,10-(U$195-'Indicator Data'!AA139)/(U$195-U$194)*10)),1))</f>
        <v>2.1</v>
      </c>
      <c r="V136" s="77">
        <f>IF('Indicator Data'!AE139="No data","x",ROUND(IF('Indicator Data'!AE139&gt;V$195,10,IF('Indicator Data'!AE139&lt;V$194,0,10-(V$195-'Indicator Data'!AE139)/(V$195-V$194)*10)),1))</f>
        <v>0.1</v>
      </c>
      <c r="W136" s="78">
        <f t="shared" si="36"/>
        <v>0.9</v>
      </c>
      <c r="X136" s="77">
        <f>IF('Indicator Data'!W139="No data","x",ROUND(IF('Indicator Data'!W139&gt;X$195,10,IF('Indicator Data'!W139&lt;X$194,0,10-(X$195-'Indicator Data'!W139)/(X$195-X$194)*10)),1))</f>
        <v>1.2</v>
      </c>
      <c r="Y136" s="77">
        <f>IF('Indicator Data'!X139="No data","x",ROUND(IF('Indicator Data'!X139&gt;Y$195,10,IF('Indicator Data'!X139&lt;Y$194,0,10-(Y$195-'Indicator Data'!X139)/(Y$195-Y$194)*10)),1))</f>
        <v>0.7</v>
      </c>
      <c r="Z136" s="78">
        <f t="shared" si="46"/>
        <v>1</v>
      </c>
      <c r="AA136" s="92">
        <f>('Indicator Data'!AJ139+'Indicator Data'!AI139*0.5+'Indicator Data'!AH139*0.25)/1000</f>
        <v>1107.3857499999999</v>
      </c>
      <c r="AB136" s="83">
        <f>AA136*1000/'Indicator Data'!BC139</f>
        <v>3.4427765800135325E-2</v>
      </c>
      <c r="AC136" s="78">
        <f t="shared" si="47"/>
        <v>3.4</v>
      </c>
      <c r="AD136" s="77">
        <f>IF('Indicator Data'!AN139="No data","x",ROUND(IF('Indicator Data'!AN139&lt;$AD$194,10,IF('Indicator Data'!AN139&gt;$AD$195,0,($AD$195-'Indicator Data'!AN139)/($AD$195-$AD$194)*10)),1))</f>
        <v>3.9</v>
      </c>
      <c r="AE136" s="77">
        <f>IF('Indicator Data'!AO139="No data","x",ROUND(IF('Indicator Data'!AO139&gt;$AE$195,10,IF('Indicator Data'!AO139&lt;$AE$194,0,10-($AE$195-'Indicator Data'!AO139)/($AE$195-$AE$194)*10)),1))</f>
        <v>1</v>
      </c>
      <c r="AF136" s="84">
        <f>IF('Indicator Data'!AP139="No data","x",ROUND(IF('Indicator Data'!AP139&gt;$AF$195,10,IF('Indicator Data'!AP139&lt;$AF$194,0,10-($AF$195-'Indicator Data'!AP139)/($AF$195-$AF$194)*10)),1))</f>
        <v>3.2</v>
      </c>
      <c r="AG136" s="84">
        <f>IF('Indicator Data'!AQ139="No data","x",ROUND(IF('Indicator Data'!AQ139&gt;$AG$195,10,IF('Indicator Data'!AQ139&lt;$AG$194,0,10-($AG$195-'Indicator Data'!AQ139)/($AG$195-$AG$194)*10)),1))</f>
        <v>1.7</v>
      </c>
      <c r="AH136" s="77">
        <f t="shared" si="48"/>
        <v>2.9</v>
      </c>
      <c r="AI136" s="78">
        <f t="shared" si="49"/>
        <v>2.6</v>
      </c>
      <c r="AJ136" s="85">
        <f t="shared" si="50"/>
        <v>2</v>
      </c>
      <c r="AK136" s="86">
        <f t="shared" si="37"/>
        <v>3.6</v>
      </c>
      <c r="AL136" s="85">
        <v>2.9</v>
      </c>
      <c r="AM136" s="85">
        <v>3.5</v>
      </c>
      <c r="AN136" s="86">
        <f t="shared" si="51"/>
        <v>3.2</v>
      </c>
    </row>
    <row r="137" spans="1:40" s="4" customFormat="1" x14ac:dyDescent="0.25">
      <c r="A137" s="131" t="s">
        <v>253</v>
      </c>
      <c r="B137" s="63" t="s">
        <v>252</v>
      </c>
      <c r="C137" s="77">
        <f>ROUND(IF('Indicator Data'!Q140="No data",IF((0.1233*LN('Indicator Data'!BB140)-0.4559)&gt;C$195,0,IF((0.1233*LN('Indicator Data'!BB140)-0.4559)&lt;C$194,10,(C$195-(0.1233*LN('Indicator Data'!BB140)-0.4559))/(C$195-C$194)*10)),IF('Indicator Data'!Q140&gt;C$195,0,IF('Indicator Data'!Q140&lt;C$194,10,(C$195-'Indicator Data'!Q140)/(C$195-C$194)*10))),1)</f>
        <v>4.0999999999999996</v>
      </c>
      <c r="D137" s="77">
        <f>IF('Indicator Data'!R140="No data","x",ROUND((IF(LOG('Indicator Data'!R140*1000)&gt;D$195,10,IF(LOG('Indicator Data'!R140*1000)&lt;D$194,0,10-(D$195-LOG('Indicator Data'!R140*1000))/(D$195-D$194)*10))),1))</f>
        <v>5.6</v>
      </c>
      <c r="E137" s="78">
        <f t="shared" si="38"/>
        <v>4.9000000000000004</v>
      </c>
      <c r="F137" s="77">
        <f>IF('Indicator Data'!AF140="No data","x",ROUND(IF('Indicator Data'!AF140&gt;F$195,10,IF('Indicator Data'!AF140&lt;F$194,0,10-(F$195-'Indicator Data'!AF140)/(F$195-F$194)*10)),1))</f>
        <v>5.8</v>
      </c>
      <c r="G137" s="77">
        <f>IF('Indicator Data'!AG140="No data","x",ROUND(IF('Indicator Data'!AG140&gt;G$195,10,IF('Indicator Data'!AG140&lt;G$194,0,10-(G$195-'Indicator Data'!AG140)/(G$195-G$194)*10)),1))</f>
        <v>4.5</v>
      </c>
      <c r="H137" s="78">
        <f t="shared" si="39"/>
        <v>5.2</v>
      </c>
      <c r="I137" s="79">
        <f>SUM(IF('Indicator Data'!S140=0,0,'Indicator Data'!S140/1000000),SUM('Indicator Data'!T140:U140))</f>
        <v>901.90005999999994</v>
      </c>
      <c r="J137" s="79">
        <f>I137/'Indicator Data'!BC140*1000000</f>
        <v>8.5962304231087394</v>
      </c>
      <c r="K137" s="77">
        <f t="shared" si="40"/>
        <v>0.2</v>
      </c>
      <c r="L137" s="77">
        <f>IF('Indicator Data'!V140="No data","x",ROUND(IF('Indicator Data'!V140&gt;L$195,10,IF('Indicator Data'!V140&lt;L$194,0,10-(L$195-'Indicator Data'!V140)/(L$195-L$194)*10)),1))</f>
        <v>0.1</v>
      </c>
      <c r="M137" s="78">
        <f t="shared" si="41"/>
        <v>0.2</v>
      </c>
      <c r="N137" s="80">
        <f t="shared" si="42"/>
        <v>3.8</v>
      </c>
      <c r="O137" s="92">
        <f>IF(AND('Indicator Data'!AK140="No data",'Indicator Data'!AL140="No data"),0,SUM('Indicator Data'!AK140:AM140)/1000)</f>
        <v>287.81</v>
      </c>
      <c r="P137" s="77">
        <f t="shared" si="43"/>
        <v>8.1999999999999993</v>
      </c>
      <c r="Q137" s="81">
        <f>O137*1000/'Indicator Data'!BC140</f>
        <v>2.7431876188975155E-3</v>
      </c>
      <c r="R137" s="77">
        <f t="shared" si="44"/>
        <v>4.0999999999999996</v>
      </c>
      <c r="S137" s="82">
        <f t="shared" si="45"/>
        <v>6.2</v>
      </c>
      <c r="T137" s="77">
        <f>IF('Indicator Data'!AB140="No data","x",ROUND(IF('Indicator Data'!AB140&gt;T$195,10,IF('Indicator Data'!AB140&lt;T$194,0,10-(T$195-'Indicator Data'!AB140)/(T$195-T$194)*10)),1))</f>
        <v>0.2</v>
      </c>
      <c r="U137" s="77">
        <f>IF('Indicator Data'!AA140="No data","x",ROUND(IF('Indicator Data'!AA140&gt;U$195,10,IF('Indicator Data'!AA140&lt;U$194,0,10-(U$195-'Indicator Data'!AA140)/(U$195-U$194)*10)),1))</f>
        <v>10</v>
      </c>
      <c r="V137" s="77">
        <f>IF('Indicator Data'!AE140="No data","x",ROUND(IF('Indicator Data'!AE140&gt;V$195,10,IF('Indicator Data'!AE140&lt;V$194,0,10-(V$195-'Indicator Data'!AE140)/(V$195-V$194)*10)),1))</f>
        <v>0</v>
      </c>
      <c r="W137" s="78">
        <f t="shared" si="36"/>
        <v>3.4</v>
      </c>
      <c r="X137" s="77">
        <f>IF('Indicator Data'!W140="No data","x",ROUND(IF('Indicator Data'!W140&gt;X$195,10,IF('Indicator Data'!W140&lt;X$194,0,10-(X$195-'Indicator Data'!W140)/(X$195-X$194)*10)),1))</f>
        <v>2.1</v>
      </c>
      <c r="Y137" s="77">
        <f>IF('Indicator Data'!X140="No data","x",ROUND(IF('Indicator Data'!X140&gt;Y$195,10,IF('Indicator Data'!X140&lt;Y$194,0,10-(Y$195-'Indicator Data'!X140)/(Y$195-Y$194)*10)),1))</f>
        <v>4.5</v>
      </c>
      <c r="Z137" s="78">
        <f t="shared" si="46"/>
        <v>3.3</v>
      </c>
      <c r="AA137" s="92">
        <f>('Indicator Data'!AJ140+'Indicator Data'!AI140*0.5+'Indicator Data'!AH140*0.25)/1000</f>
        <v>4082.9614999999999</v>
      </c>
      <c r="AB137" s="83">
        <f>AA137*1000/'Indicator Data'!BC140</f>
        <v>3.8915706317484554E-2</v>
      </c>
      <c r="AC137" s="78">
        <f t="shared" si="47"/>
        <v>3.9</v>
      </c>
      <c r="AD137" s="77">
        <f>IF('Indicator Data'!AN140="No data","x",ROUND(IF('Indicator Data'!AN140&lt;$AD$194,10,IF('Indicator Data'!AN140&gt;$AD$195,0,($AD$195-'Indicator Data'!AN140)/($AD$195-$AD$194)*10)),1))</f>
        <v>4.4000000000000004</v>
      </c>
      <c r="AE137" s="77">
        <f>IF('Indicator Data'!AO140="No data","x",ROUND(IF('Indicator Data'!AO140&gt;$AE$195,10,IF('Indicator Data'!AO140&lt;$AE$194,0,10-($AE$195-'Indicator Data'!AO140)/($AE$195-$AE$194)*10)),1))</f>
        <v>2.9</v>
      </c>
      <c r="AF137" s="84">
        <f>IF('Indicator Data'!AP140="No data","x",ROUND(IF('Indicator Data'!AP140&gt;$AF$195,10,IF('Indicator Data'!AP140&lt;$AF$194,0,10-($AF$195-'Indicator Data'!AP140)/($AF$195-$AF$194)*10)),1))</f>
        <v>6.5</v>
      </c>
      <c r="AG137" s="84">
        <f>IF('Indicator Data'!AQ140="No data","x",ROUND(IF('Indicator Data'!AQ140&gt;$AG$195,10,IF('Indicator Data'!AQ140&lt;$AG$194,0,10-($AG$195-'Indicator Data'!AQ140)/($AG$195-$AG$194)*10)),1))</f>
        <v>1.3</v>
      </c>
      <c r="AH137" s="77">
        <f t="shared" si="48"/>
        <v>5.5</v>
      </c>
      <c r="AI137" s="78">
        <f t="shared" si="49"/>
        <v>4.3</v>
      </c>
      <c r="AJ137" s="85">
        <f t="shared" si="50"/>
        <v>3.7</v>
      </c>
      <c r="AK137" s="86">
        <f t="shared" si="37"/>
        <v>5.0999999999999996</v>
      </c>
      <c r="AL137" s="85">
        <v>5.2</v>
      </c>
      <c r="AM137" s="85">
        <v>6.5</v>
      </c>
      <c r="AN137" s="86">
        <f t="shared" si="51"/>
        <v>5.9</v>
      </c>
    </row>
    <row r="138" spans="1:40" s="4" customFormat="1" x14ac:dyDescent="0.25">
      <c r="A138" s="131" t="s">
        <v>255</v>
      </c>
      <c r="B138" s="63" t="s">
        <v>254</v>
      </c>
      <c r="C138" s="77">
        <f>ROUND(IF('Indicator Data'!Q141="No data",IF((0.1233*LN('Indicator Data'!BB141)-0.4559)&gt;C$195,0,IF((0.1233*LN('Indicator Data'!BB141)-0.4559)&lt;C$194,10,(C$195-(0.1233*LN('Indicator Data'!BB141)-0.4559))/(C$195-C$194)*10)),IF('Indicator Data'!Q141&gt;C$195,0,IF('Indicator Data'!Q141&lt;C$194,10,(C$195-'Indicator Data'!Q141)/(C$195-C$194)*10))),1)</f>
        <v>1.5</v>
      </c>
      <c r="D138" s="77" t="str">
        <f>IF('Indicator Data'!R141="No data","x",ROUND((IF(LOG('Indicator Data'!R141*1000)&gt;D$195,10,IF(LOG('Indicator Data'!R141*1000)&lt;D$194,0,10-(D$195-LOG('Indicator Data'!R141*1000))/(D$195-D$194)*10))),1))</f>
        <v>x</v>
      </c>
      <c r="E138" s="78">
        <f t="shared" si="38"/>
        <v>1.5</v>
      </c>
      <c r="F138" s="77">
        <f>IF('Indicator Data'!AF141="No data","x",ROUND(IF('Indicator Data'!AF141&gt;F$195,10,IF('Indicator Data'!AF141&lt;F$194,0,10-(F$195-'Indicator Data'!AF141)/(F$195-F$194)*10)),1))</f>
        <v>1.8</v>
      </c>
      <c r="G138" s="77">
        <f>IF('Indicator Data'!AG141="No data","x",ROUND(IF('Indicator Data'!AG141&gt;G$195,10,IF('Indicator Data'!AG141&lt;G$194,0,10-(G$195-'Indicator Data'!AG141)/(G$195-G$194)*10)),1))</f>
        <v>1.8</v>
      </c>
      <c r="H138" s="78">
        <f t="shared" si="39"/>
        <v>1.8</v>
      </c>
      <c r="I138" s="79">
        <f>SUM(IF('Indicator Data'!S141=0,0,'Indicator Data'!S141/1000000),SUM('Indicator Data'!T141:U141))</f>
        <v>0.1</v>
      </c>
      <c r="J138" s="79">
        <f>I138/'Indicator Data'!BC141*1000000</f>
        <v>2.6332531419976492E-3</v>
      </c>
      <c r="K138" s="77">
        <f t="shared" si="40"/>
        <v>0</v>
      </c>
      <c r="L138" s="77" t="str">
        <f>IF('Indicator Data'!V141="No data","x",ROUND(IF('Indicator Data'!V141&gt;L$195,10,IF('Indicator Data'!V141&lt;L$194,0,10-(L$195-'Indicator Data'!V141)/(L$195-L$194)*10)),1))</f>
        <v>x</v>
      </c>
      <c r="M138" s="78">
        <f t="shared" si="41"/>
        <v>0</v>
      </c>
      <c r="N138" s="80">
        <f t="shared" si="42"/>
        <v>1.2</v>
      </c>
      <c r="O138" s="92">
        <f>IF(AND('Indicator Data'!AK141="No data",'Indicator Data'!AL141="No data"),0,SUM('Indicator Data'!AK141:AM141)/1000)</f>
        <v>12.238</v>
      </c>
      <c r="P138" s="77">
        <f t="shared" si="43"/>
        <v>3.6</v>
      </c>
      <c r="Q138" s="81">
        <f>O138*1000/'Indicator Data'!BC141</f>
        <v>3.2225751951767226E-4</v>
      </c>
      <c r="R138" s="77">
        <f t="shared" si="44"/>
        <v>2.4</v>
      </c>
      <c r="S138" s="82">
        <f t="shared" si="45"/>
        <v>3</v>
      </c>
      <c r="T138" s="77">
        <f>IF('Indicator Data'!AB141="No data","x",ROUND(IF('Indicator Data'!AB141&gt;T$195,10,IF('Indicator Data'!AB141&lt;T$194,0,10-(T$195-'Indicator Data'!AB141)/(T$195-T$194)*10)),1))</f>
        <v>0.2</v>
      </c>
      <c r="U138" s="77">
        <f>IF('Indicator Data'!AA141="No data","x",ROUND(IF('Indicator Data'!AA141&gt;U$195,10,IF('Indicator Data'!AA141&lt;U$194,0,10-(U$195-'Indicator Data'!AA141)/(U$195-U$194)*10)),1))</f>
        <v>0.3</v>
      </c>
      <c r="V138" s="77" t="str">
        <f>IF('Indicator Data'!AE141="No data","x",ROUND(IF('Indicator Data'!AE141&gt;V$195,10,IF('Indicator Data'!AE141&lt;V$194,0,10-(V$195-'Indicator Data'!AE141)/(V$195-V$194)*10)),1))</f>
        <v>x</v>
      </c>
      <c r="W138" s="78">
        <f t="shared" si="36"/>
        <v>0.3</v>
      </c>
      <c r="X138" s="77">
        <f>IF('Indicator Data'!W141="No data","x",ROUND(IF('Indicator Data'!W141&gt;X$195,10,IF('Indicator Data'!W141&lt;X$194,0,10-(X$195-'Indicator Data'!W141)/(X$195-X$194)*10)),1))</f>
        <v>0.4</v>
      </c>
      <c r="Y138" s="77" t="str">
        <f>IF('Indicator Data'!X141="No data","x",ROUND(IF('Indicator Data'!X141&gt;Y$195,10,IF('Indicator Data'!X141&lt;Y$194,0,10-(Y$195-'Indicator Data'!X141)/(Y$195-Y$194)*10)),1))</f>
        <v>x</v>
      </c>
      <c r="Z138" s="78">
        <f t="shared" si="46"/>
        <v>0.4</v>
      </c>
      <c r="AA138" s="92">
        <f>('Indicator Data'!AJ141+'Indicator Data'!AI141*0.5+'Indicator Data'!AH141*0.25)/1000</f>
        <v>2.9227500000000002</v>
      </c>
      <c r="AB138" s="83">
        <f>AA138*1000/'Indicator Data'!BC141</f>
        <v>7.6963406207736286E-5</v>
      </c>
      <c r="AC138" s="78">
        <f t="shared" si="47"/>
        <v>0</v>
      </c>
      <c r="AD138" s="77">
        <f>IF('Indicator Data'!AN141="No data","x",ROUND(IF('Indicator Data'!AN141&lt;$AD$194,10,IF('Indicator Data'!AN141&gt;$AD$195,0,($AD$195-'Indicator Data'!AN141)/($AD$195-$AD$194)*10)),1))</f>
        <v>1.6</v>
      </c>
      <c r="AE138" s="77">
        <f>IF('Indicator Data'!AO141="No data","x",ROUND(IF('Indicator Data'!AO141&gt;$AE$195,10,IF('Indicator Data'!AO141&lt;$AE$194,0,10-($AE$195-'Indicator Data'!AO141)/($AE$195-$AE$194)*10)),1))</f>
        <v>0</v>
      </c>
      <c r="AF138" s="84">
        <f>IF('Indicator Data'!AP141="No data","x",ROUND(IF('Indicator Data'!AP141&gt;$AF$195,10,IF('Indicator Data'!AP141&lt;$AF$194,0,10-($AF$195-'Indicator Data'!AP141)/($AF$195-$AF$194)*10)),1))</f>
        <v>1.8</v>
      </c>
      <c r="AG138" s="84">
        <f>IF('Indicator Data'!AQ141="No data","x",ROUND(IF('Indicator Data'!AQ141&gt;$AG$195,10,IF('Indicator Data'!AQ141&lt;$AG$194,0,10-($AG$195-'Indicator Data'!AQ141)/($AG$195-$AG$194)*10)),1))</f>
        <v>3.5</v>
      </c>
      <c r="AH138" s="77">
        <f t="shared" si="48"/>
        <v>2.1</v>
      </c>
      <c r="AI138" s="78">
        <f t="shared" si="49"/>
        <v>1.2</v>
      </c>
      <c r="AJ138" s="85">
        <f t="shared" si="50"/>
        <v>0.5</v>
      </c>
      <c r="AK138" s="86">
        <f t="shared" si="37"/>
        <v>1.8</v>
      </c>
      <c r="AL138" s="85">
        <v>7.3</v>
      </c>
      <c r="AM138" s="85">
        <v>3.3</v>
      </c>
      <c r="AN138" s="86">
        <f t="shared" si="51"/>
        <v>5.3</v>
      </c>
    </row>
    <row r="139" spans="1:40" s="4" customFormat="1" x14ac:dyDescent="0.25">
      <c r="A139" s="131" t="s">
        <v>257</v>
      </c>
      <c r="B139" s="63" t="s">
        <v>256</v>
      </c>
      <c r="C139" s="77">
        <f>ROUND(IF('Indicator Data'!Q142="No data",IF((0.1233*LN('Indicator Data'!BB142)-0.4559)&gt;C$195,0,IF((0.1233*LN('Indicator Data'!BB142)-0.4559)&lt;C$194,10,(C$195-(0.1233*LN('Indicator Data'!BB142)-0.4559))/(C$195-C$194)*10)),IF('Indicator Data'!Q142&gt;C$195,0,IF('Indicator Data'!Q142&lt;C$194,10,(C$195-'Indicator Data'!Q142)/(C$195-C$194)*10))),1)</f>
        <v>1.6</v>
      </c>
      <c r="D139" s="77" t="str">
        <f>IF('Indicator Data'!R142="No data","x",ROUND((IF(LOG('Indicator Data'!R142*1000)&gt;D$195,10,IF(LOG('Indicator Data'!R142*1000)&lt;D$194,0,10-(D$195-LOG('Indicator Data'!R142*1000))/(D$195-D$194)*10))),1))</f>
        <v>x</v>
      </c>
      <c r="E139" s="78">
        <f t="shared" si="38"/>
        <v>1.6</v>
      </c>
      <c r="F139" s="77">
        <f>IF('Indicator Data'!AF142="No data","x",ROUND(IF('Indicator Data'!AF142&gt;F$195,10,IF('Indicator Data'!AF142&lt;F$194,0,10-(F$195-'Indicator Data'!AF142)/(F$195-F$194)*10)),1))</f>
        <v>1.2</v>
      </c>
      <c r="G139" s="77">
        <f>IF('Indicator Data'!AG142="No data","x",ROUND(IF('Indicator Data'!AG142&gt;G$195,10,IF('Indicator Data'!AG142&lt;G$194,0,10-(G$195-'Indicator Data'!AG142)/(G$195-G$194)*10)),1))</f>
        <v>2.8</v>
      </c>
      <c r="H139" s="78">
        <f t="shared" si="39"/>
        <v>2</v>
      </c>
      <c r="I139" s="79">
        <f>SUM(IF('Indicator Data'!S142=0,0,'Indicator Data'!S142/1000000),SUM('Indicator Data'!T142:U142))</f>
        <v>0.26287700000000003</v>
      </c>
      <c r="J139" s="79">
        <f>I139/'Indicator Data'!BC142*1000000</f>
        <v>2.5537614300294609E-2</v>
      </c>
      <c r="K139" s="77">
        <f t="shared" si="40"/>
        <v>0</v>
      </c>
      <c r="L139" s="77" t="str">
        <f>IF('Indicator Data'!V142="No data","x",ROUND(IF('Indicator Data'!V142&gt;L$195,10,IF('Indicator Data'!V142&lt;L$194,0,10-(L$195-'Indicator Data'!V142)/(L$195-L$194)*10)),1))</f>
        <v>x</v>
      </c>
      <c r="M139" s="78">
        <f t="shared" si="41"/>
        <v>0</v>
      </c>
      <c r="N139" s="80">
        <f t="shared" si="42"/>
        <v>1.3</v>
      </c>
      <c r="O139" s="92">
        <f>IF(AND('Indicator Data'!AK142="No data",'Indicator Data'!AL142="No data"),0,SUM('Indicator Data'!AK142:AM142)/1000)</f>
        <v>1.623</v>
      </c>
      <c r="P139" s="77">
        <f t="shared" si="43"/>
        <v>0.7</v>
      </c>
      <c r="Q139" s="81">
        <f>O139*1000/'Indicator Data'!BC142</f>
        <v>1.5766897830307768E-4</v>
      </c>
      <c r="R139" s="77">
        <f t="shared" si="44"/>
        <v>2</v>
      </c>
      <c r="S139" s="82">
        <f t="shared" si="45"/>
        <v>1.4</v>
      </c>
      <c r="T139" s="77" t="str">
        <f>IF('Indicator Data'!AB142="No data","x",ROUND(IF('Indicator Data'!AB142&gt;T$195,10,IF('Indicator Data'!AB142&lt;T$194,0,10-(T$195-'Indicator Data'!AB142)/(T$195-T$194)*10)),1))</f>
        <v>x</v>
      </c>
      <c r="U139" s="77">
        <f>IF('Indicator Data'!AA142="No data","x",ROUND(IF('Indicator Data'!AA142&gt;U$195,10,IF('Indicator Data'!AA142&lt;U$194,0,10-(U$195-'Indicator Data'!AA142)/(U$195-U$194)*10)),1))</f>
        <v>0.4</v>
      </c>
      <c r="V139" s="77" t="str">
        <f>IF('Indicator Data'!AE142="No data","x",ROUND(IF('Indicator Data'!AE142&gt;V$195,10,IF('Indicator Data'!AE142&lt;V$194,0,10-(V$195-'Indicator Data'!AE142)/(V$195-V$194)*10)),1))</f>
        <v>x</v>
      </c>
      <c r="W139" s="78">
        <f t="shared" si="36"/>
        <v>0.4</v>
      </c>
      <c r="X139" s="77">
        <f>IF('Indicator Data'!W142="No data","x",ROUND(IF('Indicator Data'!W142&gt;X$195,10,IF('Indicator Data'!W142&lt;X$194,0,10-(X$195-'Indicator Data'!W142)/(X$195-X$194)*10)),1))</f>
        <v>0.3</v>
      </c>
      <c r="Y139" s="77" t="str">
        <f>IF('Indicator Data'!X142="No data","x",ROUND(IF('Indicator Data'!X142&gt;Y$195,10,IF('Indicator Data'!X142&lt;Y$194,0,10-(Y$195-'Indicator Data'!X142)/(Y$195-Y$194)*10)),1))</f>
        <v>x</v>
      </c>
      <c r="Z139" s="78">
        <f t="shared" si="46"/>
        <v>0.3</v>
      </c>
      <c r="AA139" s="92">
        <f>('Indicator Data'!AJ142+'Indicator Data'!AI142*0.5+'Indicator Data'!AH142*0.25)/1000</f>
        <v>2.0277500000000002</v>
      </c>
      <c r="AB139" s="83">
        <f>AA139*1000/'Indicator Data'!BC142</f>
        <v>1.9698907625019456E-4</v>
      </c>
      <c r="AC139" s="78">
        <f t="shared" si="47"/>
        <v>0</v>
      </c>
      <c r="AD139" s="77">
        <f>IF('Indicator Data'!AN142="No data","x",ROUND(IF('Indicator Data'!AN142&lt;$AD$194,10,IF('Indicator Data'!AN142&gt;$AD$195,0,($AD$195-'Indicator Data'!AN142)/($AD$195-$AD$194)*10)),1))</f>
        <v>1.3</v>
      </c>
      <c r="AE139" s="77">
        <f>IF('Indicator Data'!AO142="No data","x",ROUND(IF('Indicator Data'!AO142&gt;$AE$195,10,IF('Indicator Data'!AO142&lt;$AE$194,0,10-($AE$195-'Indicator Data'!AO142)/($AE$195-$AE$194)*10)),1))</f>
        <v>0</v>
      </c>
      <c r="AF139" s="84">
        <f>IF('Indicator Data'!AP142="No data","x",ROUND(IF('Indicator Data'!AP142&gt;$AF$195,10,IF('Indicator Data'!AP142&lt;$AF$194,0,10-($AF$195-'Indicator Data'!AP142)/($AF$195-$AF$194)*10)),1))</f>
        <v>1.6</v>
      </c>
      <c r="AG139" s="84">
        <f>IF('Indicator Data'!AQ142="No data","x",ROUND(IF('Indicator Data'!AQ142&gt;$AG$195,10,IF('Indicator Data'!AQ142&lt;$AG$194,0,10-($AG$195-'Indicator Data'!AQ142)/($AG$195-$AG$194)*10)),1))</f>
        <v>4.5</v>
      </c>
      <c r="AH139" s="77">
        <f t="shared" si="48"/>
        <v>2.2000000000000002</v>
      </c>
      <c r="AI139" s="78">
        <f t="shared" si="49"/>
        <v>1.2</v>
      </c>
      <c r="AJ139" s="85">
        <f t="shared" si="50"/>
        <v>0.5</v>
      </c>
      <c r="AK139" s="86">
        <f t="shared" si="37"/>
        <v>1</v>
      </c>
      <c r="AL139" s="85">
        <v>6.4</v>
      </c>
      <c r="AM139" s="85">
        <v>3.6</v>
      </c>
      <c r="AN139" s="86">
        <f t="shared" si="51"/>
        <v>5</v>
      </c>
    </row>
    <row r="140" spans="1:40" s="4" customFormat="1" x14ac:dyDescent="0.25">
      <c r="A140" s="131" t="s">
        <v>259</v>
      </c>
      <c r="B140" s="63" t="s">
        <v>258</v>
      </c>
      <c r="C140" s="77">
        <f>ROUND(IF('Indicator Data'!Q143="No data",IF((0.1233*LN('Indicator Data'!BB143)-0.4559)&gt;C$195,0,IF((0.1233*LN('Indicator Data'!BB143)-0.4559)&lt;C$194,10,(C$195-(0.1233*LN('Indicator Data'!BB143)-0.4559))/(C$195-C$194)*10)),IF('Indicator Data'!Q143&gt;C$195,0,IF('Indicator Data'!Q143&lt;C$194,10,(C$195-'Indicator Data'!Q143)/(C$195-C$194)*10))),1)</f>
        <v>1.4</v>
      </c>
      <c r="D140" s="77" t="str">
        <f>IF('Indicator Data'!R143="No data","x",ROUND((IF(LOG('Indicator Data'!R143*1000)&gt;D$195,10,IF(LOG('Indicator Data'!R143*1000)&lt;D$194,0,10-(D$195-LOG('Indicator Data'!R143*1000))/(D$195-D$194)*10))),1))</f>
        <v>x</v>
      </c>
      <c r="E140" s="78">
        <f t="shared" si="38"/>
        <v>1.4</v>
      </c>
      <c r="F140" s="77">
        <f>IF('Indicator Data'!AF143="No data","x",ROUND(IF('Indicator Data'!AF143&gt;F$195,10,IF('Indicator Data'!AF143&lt;F$194,0,10-(F$195-'Indicator Data'!AF143)/(F$195-F$194)*10)),1))</f>
        <v>7.2</v>
      </c>
      <c r="G140" s="77" t="str">
        <f>IF('Indicator Data'!AG143="No data","x",ROUND(IF('Indicator Data'!AG143&gt;G$195,10,IF('Indicator Data'!AG143&lt;G$194,0,10-(G$195-'Indicator Data'!AG143)/(G$195-G$194)*10)),1))</f>
        <v>x</v>
      </c>
      <c r="H140" s="78">
        <f t="shared" si="39"/>
        <v>7.2</v>
      </c>
      <c r="I140" s="79">
        <f>SUM(IF('Indicator Data'!S143=0,0,'Indicator Data'!S143/1000000),SUM('Indicator Data'!T143:U143))</f>
        <v>0</v>
      </c>
      <c r="J140" s="79">
        <f>I140/'Indicator Data'!BC143*1000000</f>
        <v>0</v>
      </c>
      <c r="K140" s="77">
        <f t="shared" si="40"/>
        <v>0</v>
      </c>
      <c r="L140" s="77" t="str">
        <f>IF('Indicator Data'!V143="No data","x",ROUND(IF('Indicator Data'!V143&gt;L$195,10,IF('Indicator Data'!V143&lt;L$194,0,10-(L$195-'Indicator Data'!V143)/(L$195-L$194)*10)),1))</f>
        <v>x</v>
      </c>
      <c r="M140" s="78">
        <f t="shared" si="41"/>
        <v>0</v>
      </c>
      <c r="N140" s="80">
        <f t="shared" si="42"/>
        <v>2.5</v>
      </c>
      <c r="O140" s="92">
        <f>IF(AND('Indicator Data'!AK143="No data",'Indicator Data'!AL143="No data"),0,SUM('Indicator Data'!AK143:AM143)/1000)</f>
        <v>0.189</v>
      </c>
      <c r="P140" s="77">
        <f t="shared" si="43"/>
        <v>0</v>
      </c>
      <c r="Q140" s="81">
        <f>O140*1000/'Indicator Data'!BC143</f>
        <v>7.1612311406704505E-5</v>
      </c>
      <c r="R140" s="77">
        <f t="shared" si="44"/>
        <v>1.7</v>
      </c>
      <c r="S140" s="82">
        <f t="shared" si="45"/>
        <v>0.9</v>
      </c>
      <c r="T140" s="77">
        <f>IF('Indicator Data'!AB143="No data","x",ROUND(IF('Indicator Data'!AB143&gt;T$195,10,IF('Indicator Data'!AB143&lt;T$194,0,10-(T$195-'Indicator Data'!AB143)/(T$195-T$194)*10)),1))</f>
        <v>0.2</v>
      </c>
      <c r="U140" s="77">
        <f>IF('Indicator Data'!AA143="No data","x",ROUND(IF('Indicator Data'!AA143&gt;U$195,10,IF('Indicator Data'!AA143&lt;U$194,0,10-(U$195-'Indicator Data'!AA143)/(U$195-U$194)*10)),1))</f>
        <v>0.4</v>
      </c>
      <c r="V140" s="77" t="str">
        <f>IF('Indicator Data'!AE143="No data","x",ROUND(IF('Indicator Data'!AE143&gt;V$195,10,IF('Indicator Data'!AE143&lt;V$194,0,10-(V$195-'Indicator Data'!AE143)/(V$195-V$194)*10)),1))</f>
        <v>x</v>
      </c>
      <c r="W140" s="78">
        <f t="shared" si="36"/>
        <v>0.3</v>
      </c>
      <c r="X140" s="77">
        <f>IF('Indicator Data'!W143="No data","x",ROUND(IF('Indicator Data'!W143&gt;X$195,10,IF('Indicator Data'!W143&lt;X$194,0,10-(X$195-'Indicator Data'!W143)/(X$195-X$194)*10)),1))</f>
        <v>0.7</v>
      </c>
      <c r="Y140" s="77" t="str">
        <f>IF('Indicator Data'!X143="No data","x",ROUND(IF('Indicator Data'!X143&gt;Y$195,10,IF('Indicator Data'!X143&lt;Y$194,0,10-(Y$195-'Indicator Data'!X143)/(Y$195-Y$194)*10)),1))</f>
        <v>x</v>
      </c>
      <c r="Z140" s="78">
        <f t="shared" si="46"/>
        <v>0.7</v>
      </c>
      <c r="AA140" s="92">
        <f>('Indicator Data'!AJ143+'Indicator Data'!AI143*0.5+'Indicator Data'!AH143*0.25)/1000</f>
        <v>0</v>
      </c>
      <c r="AB140" s="83">
        <f>AA140*1000/'Indicator Data'!BC143</f>
        <v>0</v>
      </c>
      <c r="AC140" s="78">
        <f t="shared" si="47"/>
        <v>0</v>
      </c>
      <c r="AD140" s="77">
        <f>IF('Indicator Data'!AN143="No data","x",ROUND(IF('Indicator Data'!AN143&lt;$AD$194,10,IF('Indicator Data'!AN143&gt;$AD$195,0,($AD$195-'Indicator Data'!AN143)/($AD$195-$AD$194)*10)),1))</f>
        <v>1.3</v>
      </c>
      <c r="AE140" s="77">
        <f>IF('Indicator Data'!AO143="No data","x",ROUND(IF('Indicator Data'!AO143&gt;$AE$195,10,IF('Indicator Data'!AO143&lt;$AE$194,0,10-($AE$195-'Indicator Data'!AO143)/($AE$195-$AE$194)*10)),1))</f>
        <v>0</v>
      </c>
      <c r="AF140" s="84">
        <f>IF('Indicator Data'!AP143="No data","x",ROUND(IF('Indicator Data'!AP143&gt;$AF$195,10,IF('Indicator Data'!AP143&lt;$AF$194,0,10-($AF$195-'Indicator Data'!AP143)/($AF$195-$AF$194)*10)),1))</f>
        <v>0.8</v>
      </c>
      <c r="AG140" s="84">
        <f>IF('Indicator Data'!AQ143="No data","x",ROUND(IF('Indicator Data'!AQ143&gt;$AG$195,10,IF('Indicator Data'!AQ143&lt;$AG$194,0,10-($AG$195-'Indicator Data'!AQ143)/($AG$195-$AG$194)*10)),1))</f>
        <v>3.2</v>
      </c>
      <c r="AH140" s="77">
        <f t="shared" si="48"/>
        <v>1.3</v>
      </c>
      <c r="AI140" s="78">
        <f t="shared" si="49"/>
        <v>0.9</v>
      </c>
      <c r="AJ140" s="85">
        <f t="shared" si="50"/>
        <v>0.5</v>
      </c>
      <c r="AK140" s="86">
        <f t="shared" si="37"/>
        <v>0.7</v>
      </c>
      <c r="AL140" s="85">
        <v>6.6</v>
      </c>
      <c r="AM140" s="85">
        <v>1.3</v>
      </c>
      <c r="AN140" s="86">
        <f t="shared" si="51"/>
        <v>4</v>
      </c>
    </row>
    <row r="141" spans="1:40" s="4" customFormat="1" x14ac:dyDescent="0.25">
      <c r="A141" s="131" t="s">
        <v>261</v>
      </c>
      <c r="B141" s="63" t="s">
        <v>260</v>
      </c>
      <c r="C141" s="77">
        <f>ROUND(IF('Indicator Data'!Q144="No data",IF((0.1233*LN('Indicator Data'!BB144)-0.4559)&gt;C$195,0,IF((0.1233*LN('Indicator Data'!BB144)-0.4559)&lt;C$194,10,(C$195-(0.1233*LN('Indicator Data'!BB144)-0.4559))/(C$195-C$194)*10)),IF('Indicator Data'!Q144&gt;C$195,0,IF('Indicator Data'!Q144&lt;C$194,10,(C$195-'Indicator Data'!Q144)/(C$195-C$194)*10))),1)</f>
        <v>2.2999999999999998</v>
      </c>
      <c r="D141" s="77" t="str">
        <f>IF('Indicator Data'!R144="No data","x",ROUND((IF(LOG('Indicator Data'!R144*1000)&gt;D$195,10,IF(LOG('Indicator Data'!R144*1000)&lt;D$194,0,10-(D$195-LOG('Indicator Data'!R144*1000))/(D$195-D$194)*10))),1))</f>
        <v>x</v>
      </c>
      <c r="E141" s="78">
        <f t="shared" si="38"/>
        <v>2.2999999999999998</v>
      </c>
      <c r="F141" s="77">
        <f>IF('Indicator Data'!AF144="No data","x",ROUND(IF('Indicator Data'!AF144&gt;F$195,10,IF('Indicator Data'!AF144&lt;F$194,0,10-(F$195-'Indicator Data'!AF144)/(F$195-F$194)*10)),1))</f>
        <v>4.5</v>
      </c>
      <c r="G141" s="77">
        <f>IF('Indicator Data'!AG144="No data","x",ROUND(IF('Indicator Data'!AG144&gt;G$195,10,IF('Indicator Data'!AG144&lt;G$194,0,10-(G$195-'Indicator Data'!AG144)/(G$195-G$194)*10)),1))</f>
        <v>0.8</v>
      </c>
      <c r="H141" s="78">
        <f t="shared" si="39"/>
        <v>2.7</v>
      </c>
      <c r="I141" s="79">
        <f>SUM(IF('Indicator Data'!S144=0,0,'Indicator Data'!S144/1000000),SUM('Indicator Data'!T144:U144))</f>
        <v>0</v>
      </c>
      <c r="J141" s="79">
        <f>I141/'Indicator Data'!BC144*1000000</f>
        <v>0</v>
      </c>
      <c r="K141" s="77">
        <f t="shared" si="40"/>
        <v>0</v>
      </c>
      <c r="L141" s="77" t="str">
        <f>IF('Indicator Data'!V144="No data","x",ROUND(IF('Indicator Data'!V144&gt;L$195,10,IF('Indicator Data'!V144&lt;L$194,0,10-(L$195-'Indicator Data'!V144)/(L$195-L$194)*10)),1))</f>
        <v>x</v>
      </c>
      <c r="M141" s="78">
        <f t="shared" si="41"/>
        <v>0</v>
      </c>
      <c r="N141" s="80">
        <f t="shared" si="42"/>
        <v>1.8</v>
      </c>
      <c r="O141" s="92">
        <f>IF(AND('Indicator Data'!AK144="No data",'Indicator Data'!AL144="No data"),0,SUM('Indicator Data'!AK144:AM144)/1000)</f>
        <v>3.9239999999999999</v>
      </c>
      <c r="P141" s="77">
        <f t="shared" si="43"/>
        <v>2</v>
      </c>
      <c r="Q141" s="81">
        <f>O141*1000/'Indicator Data'!BC144</f>
        <v>2.0034166320340396E-4</v>
      </c>
      <c r="R141" s="77">
        <f t="shared" si="44"/>
        <v>2.1</v>
      </c>
      <c r="S141" s="82">
        <f t="shared" si="45"/>
        <v>2.1</v>
      </c>
      <c r="T141" s="77">
        <f>IF('Indicator Data'!AB144="No data","x",ROUND(IF('Indicator Data'!AB144&gt;T$195,10,IF('Indicator Data'!AB144&lt;T$194,0,10-(T$195-'Indicator Data'!AB144)/(T$195-T$194)*10)),1))</f>
        <v>0.2</v>
      </c>
      <c r="U141" s="77">
        <f>IF('Indicator Data'!AA144="No data","x",ROUND(IF('Indicator Data'!AA144&gt;U$195,10,IF('Indicator Data'!AA144&lt;U$194,0,10-(U$195-'Indicator Data'!AA144)/(U$195-U$194)*10)),1))</f>
        <v>1.3</v>
      </c>
      <c r="V141" s="77" t="str">
        <f>IF('Indicator Data'!AE144="No data","x",ROUND(IF('Indicator Data'!AE144&gt;V$195,10,IF('Indicator Data'!AE144&lt;V$194,0,10-(V$195-'Indicator Data'!AE144)/(V$195-V$194)*10)),1))</f>
        <v>x</v>
      </c>
      <c r="W141" s="78">
        <f t="shared" si="36"/>
        <v>0.8</v>
      </c>
      <c r="X141" s="77">
        <f>IF('Indicator Data'!W144="No data","x",ROUND(IF('Indicator Data'!W144&gt;X$195,10,IF('Indicator Data'!W144&lt;X$194,0,10-(X$195-'Indicator Data'!W144)/(X$195-X$194)*10)),1))</f>
        <v>0.7</v>
      </c>
      <c r="Y141" s="77" t="str">
        <f>IF('Indicator Data'!X144="No data","x",ROUND(IF('Indicator Data'!X144&gt;Y$195,10,IF('Indicator Data'!X144&lt;Y$194,0,10-(Y$195-'Indicator Data'!X144)/(Y$195-Y$194)*10)),1))</f>
        <v>x</v>
      </c>
      <c r="Z141" s="78">
        <f t="shared" si="46"/>
        <v>0.7</v>
      </c>
      <c r="AA141" s="92">
        <f>('Indicator Data'!AJ144+'Indicator Data'!AI144*0.5+'Indicator Data'!AH144*0.25)/1000</f>
        <v>0.14349999999999999</v>
      </c>
      <c r="AB141" s="83">
        <f>AA141*1000/'Indicator Data'!BC144</f>
        <v>7.32645990562907E-6</v>
      </c>
      <c r="AC141" s="78">
        <f t="shared" si="47"/>
        <v>0</v>
      </c>
      <c r="AD141" s="77">
        <f>IF('Indicator Data'!AN144="No data","x",ROUND(IF('Indicator Data'!AN144&lt;$AD$194,10,IF('Indicator Data'!AN144&gt;$AD$195,0,($AD$195-'Indicator Data'!AN144)/($AD$195-$AD$194)*10)),1))</f>
        <v>2</v>
      </c>
      <c r="AE141" s="77">
        <f>IF('Indicator Data'!AO144="No data","x",ROUND(IF('Indicator Data'!AO144&gt;$AE$195,10,IF('Indicator Data'!AO144&lt;$AE$194,0,10-($AE$195-'Indicator Data'!AO144)/($AE$195-$AE$194)*10)),1))</f>
        <v>0</v>
      </c>
      <c r="AF141" s="84">
        <f>IF('Indicator Data'!AP144="No data","x",ROUND(IF('Indicator Data'!AP144&gt;$AF$195,10,IF('Indicator Data'!AP144&lt;$AF$194,0,10-($AF$195-'Indicator Data'!AP144)/($AF$195-$AF$194)*10)),1))</f>
        <v>3</v>
      </c>
      <c r="AG141" s="84">
        <f>IF('Indicator Data'!AQ144="No data","x",ROUND(IF('Indicator Data'!AQ144&gt;$AG$195,10,IF('Indicator Data'!AQ144&lt;$AG$194,0,10-($AG$195-'Indicator Data'!AQ144)/($AG$195-$AG$194)*10)),1))</f>
        <v>2.2000000000000002</v>
      </c>
      <c r="AH141" s="77">
        <f t="shared" si="48"/>
        <v>2.8</v>
      </c>
      <c r="AI141" s="78">
        <f t="shared" si="49"/>
        <v>1.6</v>
      </c>
      <c r="AJ141" s="85">
        <f t="shared" si="50"/>
        <v>0.8</v>
      </c>
      <c r="AK141" s="86">
        <f t="shared" si="37"/>
        <v>1.5</v>
      </c>
      <c r="AL141" s="85">
        <v>5.9</v>
      </c>
      <c r="AM141" s="85">
        <v>2.6</v>
      </c>
      <c r="AN141" s="86">
        <f t="shared" si="51"/>
        <v>4.3</v>
      </c>
    </row>
    <row r="142" spans="1:40" s="4" customFormat="1" x14ac:dyDescent="0.25">
      <c r="A142" s="131" t="s">
        <v>377</v>
      </c>
      <c r="B142" s="63" t="s">
        <v>262</v>
      </c>
      <c r="C142" s="77">
        <f>ROUND(IF('Indicator Data'!Q145="No data",IF((0.1233*LN('Indicator Data'!BB145)-0.4559)&gt;C$195,0,IF((0.1233*LN('Indicator Data'!BB145)-0.4559)&lt;C$194,10,(C$195-(0.1233*LN('Indicator Data'!BB145)-0.4559))/(C$195-C$194)*10)),IF('Indicator Data'!Q145&gt;C$195,0,IF('Indicator Data'!Q145&lt;C$194,10,(C$195-'Indicator Data'!Q145)/(C$195-C$194)*10))),1)</f>
        <v>2.2000000000000002</v>
      </c>
      <c r="D142" s="77" t="str">
        <f>IF('Indicator Data'!R145="No data","x",ROUND((IF(LOG('Indicator Data'!R145*1000)&gt;D$195,10,IF(LOG('Indicator Data'!R145*1000)&lt;D$194,0,10-(D$195-LOG('Indicator Data'!R145*1000))/(D$195-D$194)*10))),1))</f>
        <v>x</v>
      </c>
      <c r="E142" s="78">
        <f t="shared" si="38"/>
        <v>2.2000000000000002</v>
      </c>
      <c r="F142" s="77">
        <f>IF('Indicator Data'!AF145="No data","x",ROUND(IF('Indicator Data'!AF145&gt;F$195,10,IF('Indicator Data'!AF145&lt;F$194,0,10-(F$195-'Indicator Data'!AF145)/(F$195-F$194)*10)),1))</f>
        <v>3.6</v>
      </c>
      <c r="G142" s="77">
        <f>IF('Indicator Data'!AG145="No data","x",ROUND(IF('Indicator Data'!AG145&gt;G$195,10,IF('Indicator Data'!AG145&lt;G$194,0,10-(G$195-'Indicator Data'!AG145)/(G$195-G$194)*10)),1))</f>
        <v>4.0999999999999996</v>
      </c>
      <c r="H142" s="78">
        <f t="shared" si="39"/>
        <v>3.9</v>
      </c>
      <c r="I142" s="79">
        <f>SUM(IF('Indicator Data'!S145=0,0,'Indicator Data'!S145/1000000),SUM('Indicator Data'!T145:U145))</f>
        <v>0.66247400000000001</v>
      </c>
      <c r="J142" s="79">
        <f>I142/'Indicator Data'!BC145*1000000</f>
        <v>4.5847525285296993E-3</v>
      </c>
      <c r="K142" s="77">
        <f t="shared" si="40"/>
        <v>0</v>
      </c>
      <c r="L142" s="77" t="str">
        <f>IF('Indicator Data'!V145="No data","x",ROUND(IF('Indicator Data'!V145&gt;L$195,10,IF('Indicator Data'!V145&lt;L$194,0,10-(L$195-'Indicator Data'!V145)/(L$195-L$194)*10)),1))</f>
        <v>x</v>
      </c>
      <c r="M142" s="78">
        <f t="shared" si="41"/>
        <v>0</v>
      </c>
      <c r="N142" s="80">
        <f t="shared" si="42"/>
        <v>2.1</v>
      </c>
      <c r="O142" s="92">
        <f>IF(AND('Indicator Data'!AK145="No data",'Indicator Data'!AL145="No data"),0,SUM('Indicator Data'!AK145:AM145)/1000)</f>
        <v>145.37</v>
      </c>
      <c r="P142" s="77">
        <f t="shared" si="43"/>
        <v>7.2</v>
      </c>
      <c r="Q142" s="81">
        <f>O142*1000/'Indicator Data'!BC145</f>
        <v>1.0060552943547405E-3</v>
      </c>
      <c r="R142" s="77">
        <f t="shared" si="44"/>
        <v>3.2</v>
      </c>
      <c r="S142" s="82">
        <f t="shared" si="45"/>
        <v>5.2</v>
      </c>
      <c r="T142" s="77" t="str">
        <f>IF('Indicator Data'!AB145="No data","x",ROUND(IF('Indicator Data'!AB145&gt;T$195,10,IF('Indicator Data'!AB145&lt;T$194,0,10-(T$195-'Indicator Data'!AB145)/(T$195-T$194)*10)),1))</f>
        <v>x</v>
      </c>
      <c r="U142" s="77">
        <f>IF('Indicator Data'!AA145="No data","x",ROUND(IF('Indicator Data'!AA145&gt;U$195,10,IF('Indicator Data'!AA145&lt;U$194,0,10-(U$195-'Indicator Data'!AA145)/(U$195-U$194)*10)),1))</f>
        <v>1.2</v>
      </c>
      <c r="V142" s="77" t="str">
        <f>IF('Indicator Data'!AE145="No data","x",ROUND(IF('Indicator Data'!AE145&gt;V$195,10,IF('Indicator Data'!AE145&lt;V$194,0,10-(V$195-'Indicator Data'!AE145)/(V$195-V$194)*10)),1))</f>
        <v>x</v>
      </c>
      <c r="W142" s="78">
        <f t="shared" si="36"/>
        <v>1.2</v>
      </c>
      <c r="X142" s="77">
        <f>IF('Indicator Data'!W145="No data","x",ROUND(IF('Indicator Data'!W145&gt;X$195,10,IF('Indicator Data'!W145&lt;X$194,0,10-(X$195-'Indicator Data'!W145)/(X$195-X$194)*10)),1))</f>
        <v>0.6</v>
      </c>
      <c r="Y142" s="77" t="str">
        <f>IF('Indicator Data'!X145="No data","x",ROUND(IF('Indicator Data'!X145&gt;Y$195,10,IF('Indicator Data'!X145&lt;Y$194,0,10-(Y$195-'Indicator Data'!X145)/(Y$195-Y$194)*10)),1))</f>
        <v>x</v>
      </c>
      <c r="Z142" s="78">
        <f t="shared" si="46"/>
        <v>0.6</v>
      </c>
      <c r="AA142" s="92">
        <f>('Indicator Data'!AJ145+'Indicator Data'!AI145*0.5+'Indicator Data'!AH145*0.25)/1000</f>
        <v>14.557</v>
      </c>
      <c r="AB142" s="83">
        <f>AA142*1000/'Indicator Data'!BC145</f>
        <v>1.0074394249103637E-4</v>
      </c>
      <c r="AC142" s="78">
        <f t="shared" si="47"/>
        <v>0</v>
      </c>
      <c r="AD142" s="77">
        <f>IF('Indicator Data'!AN145="No data","x",ROUND(IF('Indicator Data'!AN145&lt;$AD$194,10,IF('Indicator Data'!AN145&gt;$AD$195,0,($AD$195-'Indicator Data'!AN145)/($AD$195-$AD$194)*10)),1))</f>
        <v>1.9</v>
      </c>
      <c r="AE142" s="77">
        <f>IF('Indicator Data'!AO145="No data","x",ROUND(IF('Indicator Data'!AO145&gt;$AE$195,10,IF('Indicator Data'!AO145&lt;$AE$194,0,10-($AE$195-'Indicator Data'!AO145)/($AE$195-$AE$194)*10)),1))</f>
        <v>0</v>
      </c>
      <c r="AF142" s="84">
        <f>IF('Indicator Data'!AP145="No data","x",ROUND(IF('Indicator Data'!AP145&gt;$AF$195,10,IF('Indicator Data'!AP145&lt;$AF$194,0,10-($AF$195-'Indicator Data'!AP145)/($AF$195-$AF$194)*10)),1))</f>
        <v>3.7</v>
      </c>
      <c r="AG142" s="84">
        <f>IF('Indicator Data'!AQ145="No data","x",ROUND(IF('Indicator Data'!AQ145&gt;$AG$195,10,IF('Indicator Data'!AQ145&lt;$AG$194,0,10-($AG$195-'Indicator Data'!AQ145)/($AG$195-$AG$194)*10)),1))</f>
        <v>2.6</v>
      </c>
      <c r="AH142" s="77">
        <f t="shared" si="48"/>
        <v>3.5</v>
      </c>
      <c r="AI142" s="78">
        <f t="shared" si="49"/>
        <v>1.8</v>
      </c>
      <c r="AJ142" s="85">
        <f t="shared" si="50"/>
        <v>0.9</v>
      </c>
      <c r="AK142" s="86">
        <f t="shared" si="37"/>
        <v>3.3</v>
      </c>
      <c r="AL142" s="85">
        <v>7.4</v>
      </c>
      <c r="AM142" s="85">
        <v>4.4000000000000004</v>
      </c>
      <c r="AN142" s="86">
        <f t="shared" si="51"/>
        <v>5.9</v>
      </c>
    </row>
    <row r="143" spans="1:40" s="4" customFormat="1" x14ac:dyDescent="0.25">
      <c r="A143" s="131" t="s">
        <v>264</v>
      </c>
      <c r="B143" s="63" t="s">
        <v>263</v>
      </c>
      <c r="C143" s="77">
        <f>ROUND(IF('Indicator Data'!Q146="No data",IF((0.1233*LN('Indicator Data'!BB146)-0.4559)&gt;C$195,0,IF((0.1233*LN('Indicator Data'!BB146)-0.4559)&lt;C$194,10,(C$195-(0.1233*LN('Indicator Data'!BB146)-0.4559))/(C$195-C$194)*10)),IF('Indicator Data'!Q146&gt;C$195,0,IF('Indicator Data'!Q146&lt;C$194,10,(C$195-'Indicator Data'!Q146)/(C$195-C$194)*10))),1)</f>
        <v>7</v>
      </c>
      <c r="D143" s="77">
        <f>IF('Indicator Data'!R146="No data","x",ROUND((IF(LOG('Indicator Data'!R146*1000)&gt;D$195,10,IF(LOG('Indicator Data'!R146*1000)&lt;D$194,0,10-(D$195-LOG('Indicator Data'!R146*1000))/(D$195-D$194)*10))),1))</f>
        <v>8.9</v>
      </c>
      <c r="E143" s="78">
        <f t="shared" si="38"/>
        <v>8.1</v>
      </c>
      <c r="F143" s="77">
        <f>IF('Indicator Data'!AF146="No data","x",ROUND(IF('Indicator Data'!AF146&gt;F$195,10,IF('Indicator Data'!AF146&lt;F$194,0,10-(F$195-'Indicator Data'!AF146)/(F$195-F$194)*10)),1))</f>
        <v>5.0999999999999996</v>
      </c>
      <c r="G143" s="77">
        <f>IF('Indicator Data'!AG146="No data","x",ROUND(IF('Indicator Data'!AG146&gt;G$195,10,IF('Indicator Data'!AG146&lt;G$194,0,10-(G$195-'Indicator Data'!AG146)/(G$195-G$194)*10)),1))</f>
        <v>6.6</v>
      </c>
      <c r="H143" s="78">
        <f t="shared" si="39"/>
        <v>5.9</v>
      </c>
      <c r="I143" s="79">
        <f>SUM(IF('Indicator Data'!S146=0,0,'Indicator Data'!S146/1000000),SUM('Indicator Data'!T146:U146))</f>
        <v>1142.267137</v>
      </c>
      <c r="J143" s="79">
        <f>I143/'Indicator Data'!BC146*1000000</f>
        <v>93.563979067866924</v>
      </c>
      <c r="K143" s="77">
        <f t="shared" si="40"/>
        <v>1.9</v>
      </c>
      <c r="L143" s="77">
        <f>IF('Indicator Data'!V146="No data","x",ROUND(IF('Indicator Data'!V146&gt;L$195,10,IF('Indicator Data'!V146&lt;L$194,0,10-(L$195-'Indicator Data'!V146)/(L$195-L$194)*10)),1))</f>
        <v>9.4</v>
      </c>
      <c r="M143" s="78">
        <f t="shared" si="41"/>
        <v>5.7</v>
      </c>
      <c r="N143" s="80">
        <f t="shared" si="42"/>
        <v>7</v>
      </c>
      <c r="O143" s="92">
        <f>IF(AND('Indicator Data'!AK146="No data",'Indicator Data'!AL146="No data"),0,SUM('Indicator Data'!AK146:AM146)/1000)</f>
        <v>167.673</v>
      </c>
      <c r="P143" s="77">
        <f t="shared" si="43"/>
        <v>7.4</v>
      </c>
      <c r="Q143" s="81">
        <f>O143*1000/'Indicator Data'!BC146</f>
        <v>1.373422429314488E-2</v>
      </c>
      <c r="R143" s="77">
        <f t="shared" si="44"/>
        <v>6.1</v>
      </c>
      <c r="S143" s="82">
        <f t="shared" si="45"/>
        <v>6.8</v>
      </c>
      <c r="T143" s="77">
        <f>IF('Indicator Data'!AB146="No data","x",ROUND(IF('Indicator Data'!AB146&gt;T$195,10,IF('Indicator Data'!AB146&lt;T$194,0,10-(T$195-'Indicator Data'!AB146)/(T$195-T$194)*10)),1))</f>
        <v>6.2</v>
      </c>
      <c r="U143" s="77">
        <f>IF('Indicator Data'!AA146="No data","x",ROUND(IF('Indicator Data'!AA146&gt;U$195,10,IF('Indicator Data'!AA146&lt;U$194,0,10-(U$195-'Indicator Data'!AA146)/(U$195-U$194)*10)),1))</f>
        <v>0.9</v>
      </c>
      <c r="V143" s="77">
        <f>IF('Indicator Data'!AE146="No data","x",ROUND(IF('Indicator Data'!AE146&gt;V$195,10,IF('Indicator Data'!AE146&lt;V$194,0,10-(V$195-'Indicator Data'!AE146)/(V$195-V$194)*10)),1))</f>
        <v>2.8</v>
      </c>
      <c r="W143" s="78">
        <f t="shared" si="36"/>
        <v>3.3</v>
      </c>
      <c r="X143" s="77">
        <f>IF('Indicator Data'!W146="No data","x",ROUND(IF('Indicator Data'!W146&gt;X$195,10,IF('Indicator Data'!W146&lt;X$194,0,10-(X$195-'Indicator Data'!W146)/(X$195-X$194)*10)),1))</f>
        <v>3</v>
      </c>
      <c r="Y143" s="77">
        <f>IF('Indicator Data'!X146="No data","x",ROUND(IF('Indicator Data'!X146&gt;Y$195,10,IF('Indicator Data'!X146&lt;Y$194,0,10-(Y$195-'Indicator Data'!X146)/(Y$195-Y$194)*10)),1))</f>
        <v>2.6</v>
      </c>
      <c r="Z143" s="78">
        <f t="shared" si="46"/>
        <v>2.8</v>
      </c>
      <c r="AA143" s="92">
        <f>('Indicator Data'!AJ146+'Indicator Data'!AI146*0.5+'Indicator Data'!AH146*0.25)/1000</f>
        <v>30.653500000000001</v>
      </c>
      <c r="AB143" s="83">
        <f>AA143*1000/'Indicator Data'!BC146</f>
        <v>2.510851743392893E-3</v>
      </c>
      <c r="AC143" s="78">
        <f t="shared" si="47"/>
        <v>0.3</v>
      </c>
      <c r="AD143" s="77">
        <f>IF('Indicator Data'!AN146="No data","x",ROUND(IF('Indicator Data'!AN146&lt;$AD$194,10,IF('Indicator Data'!AN146&gt;$AD$195,0,($AD$195-'Indicator Data'!AN146)/($AD$195-$AD$194)*10)),1))</f>
        <v>7.2</v>
      </c>
      <c r="AE143" s="77">
        <f>IF('Indicator Data'!AO146="No data","x",ROUND(IF('Indicator Data'!AO146&gt;$AE$195,10,IF('Indicator Data'!AO146&lt;$AE$194,0,10-($AE$195-'Indicator Data'!AO146)/($AE$195-$AE$194)*10)),1))</f>
        <v>10</v>
      </c>
      <c r="AF143" s="84">
        <f>IF('Indicator Data'!AP146="No data","x",ROUND(IF('Indicator Data'!AP146&gt;$AF$195,10,IF('Indicator Data'!AP146&lt;$AF$194,0,10-($AF$195-'Indicator Data'!AP146)/($AF$195-$AF$194)*10)),1))</f>
        <v>8.5</v>
      </c>
      <c r="AG143" s="84">
        <f>IF('Indicator Data'!AQ146="No data","x",ROUND(IF('Indicator Data'!AQ146&gt;$AG$195,10,IF('Indicator Data'!AQ146&lt;$AG$194,0,10-($AG$195-'Indicator Data'!AQ146)/($AG$195-$AG$194)*10)),1))</f>
        <v>5.3</v>
      </c>
      <c r="AH143" s="77">
        <f t="shared" si="48"/>
        <v>7.9</v>
      </c>
      <c r="AI143" s="78">
        <f t="shared" si="49"/>
        <v>8.4</v>
      </c>
      <c r="AJ143" s="85">
        <f t="shared" si="50"/>
        <v>4.5</v>
      </c>
      <c r="AK143" s="86">
        <f t="shared" si="37"/>
        <v>5.8</v>
      </c>
      <c r="AL143" s="85">
        <v>6.8</v>
      </c>
      <c r="AM143" s="85">
        <v>6.7</v>
      </c>
      <c r="AN143" s="86">
        <f t="shared" si="51"/>
        <v>6.8</v>
      </c>
    </row>
    <row r="144" spans="1:40" s="4" customFormat="1" x14ac:dyDescent="0.25">
      <c r="A144" s="131" t="s">
        <v>266</v>
      </c>
      <c r="B144" s="63" t="s">
        <v>265</v>
      </c>
      <c r="C144" s="77">
        <f>ROUND(IF('Indicator Data'!Q147="No data",IF((0.1233*LN('Indicator Data'!BB147)-0.4559)&gt;C$195,0,IF((0.1233*LN('Indicator Data'!BB147)-0.4559)&lt;C$194,10,(C$195-(0.1233*LN('Indicator Data'!BB147)-0.4559))/(C$195-C$194)*10)),IF('Indicator Data'!Q147&gt;C$195,0,IF('Indicator Data'!Q147&lt;C$194,10,(C$195-'Indicator Data'!Q147)/(C$195-C$194)*10))),1)</f>
        <v>2.8</v>
      </c>
      <c r="D144" s="77" t="str">
        <f>IF('Indicator Data'!R147="No data","x",ROUND((IF(LOG('Indicator Data'!R147*1000)&gt;D$195,10,IF(LOG('Indicator Data'!R147*1000)&lt;D$194,0,10-(D$195-LOG('Indicator Data'!R147*1000))/(D$195-D$194)*10))),1))</f>
        <v>x</v>
      </c>
      <c r="E144" s="78">
        <f t="shared" si="38"/>
        <v>2.8</v>
      </c>
      <c r="F144" s="77" t="str">
        <f>IF('Indicator Data'!AF147="No data","x",ROUND(IF('Indicator Data'!AF147&gt;F$195,10,IF('Indicator Data'!AF147&lt;F$194,0,10-(F$195-'Indicator Data'!AF147)/(F$195-F$194)*10)),1))</f>
        <v>x</v>
      </c>
      <c r="G144" s="77">
        <f>IF('Indicator Data'!AG147="No data","x",ROUND(IF('Indicator Data'!AG147&gt;G$195,10,IF('Indicator Data'!AG147&lt;G$194,0,10-(G$195-'Indicator Data'!AG147)/(G$195-G$194)*10)),1))</f>
        <v>3.3</v>
      </c>
      <c r="H144" s="78">
        <f t="shared" si="39"/>
        <v>3.3</v>
      </c>
      <c r="I144" s="79">
        <f>SUM(IF('Indicator Data'!S147=0,0,'Indicator Data'!S147/1000000),SUM('Indicator Data'!T147:U147))</f>
        <v>0.49619200000000002</v>
      </c>
      <c r="J144" s="79">
        <f>I144/'Indicator Data'!BC147*1000000</f>
        <v>8.9654349986448647</v>
      </c>
      <c r="K144" s="77">
        <f t="shared" si="40"/>
        <v>0.2</v>
      </c>
      <c r="L144" s="77" t="str">
        <f>IF('Indicator Data'!V147="No data","x",ROUND(IF('Indicator Data'!V147&gt;L$195,10,IF('Indicator Data'!V147&lt;L$194,0,10-(L$195-'Indicator Data'!V147)/(L$195-L$194)*10)),1))</f>
        <v>x</v>
      </c>
      <c r="M144" s="78">
        <f t="shared" si="41"/>
        <v>0.2</v>
      </c>
      <c r="N144" s="80">
        <f t="shared" si="42"/>
        <v>2.2999999999999998</v>
      </c>
      <c r="O144" s="92">
        <f>IF(AND('Indicator Data'!AK147="No data",'Indicator Data'!AL147="No data"),0,SUM('Indicator Data'!AK147:AM147)/1000)</f>
        <v>0</v>
      </c>
      <c r="P144" s="77">
        <f t="shared" si="43"/>
        <v>0</v>
      </c>
      <c r="Q144" s="81">
        <f>O144*1000/'Indicator Data'!BC147</f>
        <v>0</v>
      </c>
      <c r="R144" s="77">
        <f t="shared" si="44"/>
        <v>0</v>
      </c>
      <c r="S144" s="82">
        <f t="shared" si="45"/>
        <v>0</v>
      </c>
      <c r="T144" s="77" t="str">
        <f>IF('Indicator Data'!AB147="No data","x",ROUND(IF('Indicator Data'!AB147&gt;T$195,10,IF('Indicator Data'!AB147&lt;T$194,0,10-(T$195-'Indicator Data'!AB147)/(T$195-T$194)*10)),1))</f>
        <v>x</v>
      </c>
      <c r="U144" s="77">
        <f>IF('Indicator Data'!AA147="No data","x",ROUND(IF('Indicator Data'!AA147&gt;U$195,10,IF('Indicator Data'!AA147&lt;U$194,0,10-(U$195-'Indicator Data'!AA147)/(U$195-U$194)*10)),1))</f>
        <v>0</v>
      </c>
      <c r="V144" s="77" t="str">
        <f>IF('Indicator Data'!AE147="No data","x",ROUND(IF('Indicator Data'!AE147&gt;V$195,10,IF('Indicator Data'!AE147&lt;V$194,0,10-(V$195-'Indicator Data'!AE147)/(V$195-V$194)*10)),1))</f>
        <v>x</v>
      </c>
      <c r="W144" s="78">
        <f t="shared" si="36"/>
        <v>0</v>
      </c>
      <c r="X144" s="77">
        <f>IF('Indicator Data'!W147="No data","x",ROUND(IF('Indicator Data'!W147&gt;X$195,10,IF('Indicator Data'!W147&lt;X$194,0,10-(X$195-'Indicator Data'!W147)/(X$195-X$194)*10)),1))</f>
        <v>0.7</v>
      </c>
      <c r="Y144" s="77" t="str">
        <f>IF('Indicator Data'!X147="No data","x",ROUND(IF('Indicator Data'!X147&gt;Y$195,10,IF('Indicator Data'!X147&lt;Y$194,0,10-(Y$195-'Indicator Data'!X147)/(Y$195-Y$194)*10)),1))</f>
        <v>x</v>
      </c>
      <c r="Z144" s="78">
        <f t="shared" si="46"/>
        <v>0.7</v>
      </c>
      <c r="AA144" s="92">
        <f>('Indicator Data'!AJ147+'Indicator Data'!AI147*0.5+'Indicator Data'!AH147*0.25)/1000</f>
        <v>0</v>
      </c>
      <c r="AB144" s="83">
        <f>AA144*1000/'Indicator Data'!BC147</f>
        <v>0</v>
      </c>
      <c r="AC144" s="78">
        <f t="shared" si="47"/>
        <v>0</v>
      </c>
      <c r="AD144" s="77">
        <f>IF('Indicator Data'!AN147="No data","x",ROUND(IF('Indicator Data'!AN147&lt;$AD$194,10,IF('Indicator Data'!AN147&gt;$AD$195,0,($AD$195-'Indicator Data'!AN147)/($AD$195-$AD$194)*10)),1))</f>
        <v>6.5</v>
      </c>
      <c r="AE144" s="77">
        <f>IF('Indicator Data'!AO147="No data","x",ROUND(IF('Indicator Data'!AO147&gt;$AE$195,10,IF('Indicator Data'!AO147&lt;$AE$194,0,10-($AE$195-'Indicator Data'!AO147)/($AE$195-$AE$194)*10)),1))</f>
        <v>0.3</v>
      </c>
      <c r="AF144" s="84">
        <f>IF('Indicator Data'!AP147="No data","x",ROUND(IF('Indicator Data'!AP147&gt;$AF$195,10,IF('Indicator Data'!AP147&lt;$AF$194,0,10-($AF$195-'Indicator Data'!AP147)/($AF$195-$AF$194)*10)),1))</f>
        <v>2.1</v>
      </c>
      <c r="AG144" s="84" t="str">
        <f>IF('Indicator Data'!AQ147="No data","x",ROUND(IF('Indicator Data'!AQ147&gt;$AG$195,10,IF('Indicator Data'!AQ147&lt;$AG$194,0,10-($AG$195-'Indicator Data'!AQ147)/($AG$195-$AG$194)*10)),1))</f>
        <v>x</v>
      </c>
      <c r="AH144" s="77">
        <f t="shared" si="48"/>
        <v>2.1</v>
      </c>
      <c r="AI144" s="78">
        <f t="shared" si="49"/>
        <v>3</v>
      </c>
      <c r="AJ144" s="85">
        <f t="shared" si="50"/>
        <v>1</v>
      </c>
      <c r="AK144" s="86">
        <f t="shared" si="37"/>
        <v>0.5</v>
      </c>
      <c r="AL144" s="85">
        <v>3.9</v>
      </c>
      <c r="AM144" s="85">
        <v>2.8</v>
      </c>
      <c r="AN144" s="86">
        <f t="shared" si="51"/>
        <v>3.4</v>
      </c>
    </row>
    <row r="145" spans="1:40" s="4" customFormat="1" x14ac:dyDescent="0.25">
      <c r="A145" s="131" t="s">
        <v>268</v>
      </c>
      <c r="B145" s="63" t="s">
        <v>267</v>
      </c>
      <c r="C145" s="77">
        <f>ROUND(IF('Indicator Data'!Q148="No data",IF((0.1233*LN('Indicator Data'!BB148)-0.4559)&gt;C$195,0,IF((0.1233*LN('Indicator Data'!BB148)-0.4559)&lt;C$194,10,(C$195-(0.1233*LN('Indicator Data'!BB148)-0.4559))/(C$195-C$194)*10)),IF('Indicator Data'!Q148&gt;C$195,0,IF('Indicator Data'!Q148&lt;C$194,10,(C$195-'Indicator Data'!Q148)/(C$195-C$194)*10))),1)</f>
        <v>3.3</v>
      </c>
      <c r="D145" s="77">
        <f>IF('Indicator Data'!R148="No data","x",ROUND((IF(LOG('Indicator Data'!R148*1000)&gt;D$195,10,IF(LOG('Indicator Data'!R148*1000)&lt;D$194,0,10-(D$195-LOG('Indicator Data'!R148*1000))/(D$195-D$194)*10))),1))</f>
        <v>1.7</v>
      </c>
      <c r="E145" s="78">
        <f t="shared" si="38"/>
        <v>2.5</v>
      </c>
      <c r="F145" s="77">
        <f>IF('Indicator Data'!AF148="No data","x",ROUND(IF('Indicator Data'!AF148&gt;F$195,10,IF('Indicator Data'!AF148&lt;F$194,0,10-(F$195-'Indicator Data'!AF148)/(F$195-F$194)*10)),1))</f>
        <v>4.7</v>
      </c>
      <c r="G145" s="77">
        <f>IF('Indicator Data'!AG148="No data","x",ROUND(IF('Indicator Data'!AG148&gt;G$195,10,IF('Indicator Data'!AG148&lt;G$194,0,10-(G$195-'Indicator Data'!AG148)/(G$195-G$194)*10)),1))</f>
        <v>4.3</v>
      </c>
      <c r="H145" s="78">
        <f t="shared" si="39"/>
        <v>4.5</v>
      </c>
      <c r="I145" s="79">
        <f>SUM(IF('Indicator Data'!S148=0,0,'Indicator Data'!S148/1000000),SUM('Indicator Data'!T148:U148))</f>
        <v>9.9</v>
      </c>
      <c r="J145" s="79">
        <f>I145/'Indicator Data'!BC148*1000000</f>
        <v>55.355505356623645</v>
      </c>
      <c r="K145" s="77">
        <f t="shared" si="40"/>
        <v>1.1000000000000001</v>
      </c>
      <c r="L145" s="77">
        <f>IF('Indicator Data'!V148="No data","x",ROUND(IF('Indicator Data'!V148&gt;L$195,10,IF('Indicator Data'!V148&lt;L$194,0,10-(L$195-'Indicator Data'!V148)/(L$195-L$194)*10)),1))</f>
        <v>0.7</v>
      </c>
      <c r="M145" s="78">
        <f t="shared" si="41"/>
        <v>0.9</v>
      </c>
      <c r="N145" s="80">
        <f t="shared" si="42"/>
        <v>2.6</v>
      </c>
      <c r="O145" s="92">
        <f>IF(AND('Indicator Data'!AK148="No data",'Indicator Data'!AL148="No data"),0,SUM('Indicator Data'!AK148:AM148)/1000)</f>
        <v>2E-3</v>
      </c>
      <c r="P145" s="77">
        <f t="shared" si="43"/>
        <v>0</v>
      </c>
      <c r="Q145" s="81">
        <f>O145*1000/'Indicator Data'!BC148</f>
        <v>1.1182930375075484E-5</v>
      </c>
      <c r="R145" s="77">
        <f t="shared" si="44"/>
        <v>0</v>
      </c>
      <c r="S145" s="82">
        <f t="shared" si="45"/>
        <v>0</v>
      </c>
      <c r="T145" s="77" t="str">
        <f>IF('Indicator Data'!AB148="No data","x",ROUND(IF('Indicator Data'!AB148&gt;T$195,10,IF('Indicator Data'!AB148&lt;T$194,0,10-(T$195-'Indicator Data'!AB148)/(T$195-T$194)*10)),1))</f>
        <v>x</v>
      </c>
      <c r="U145" s="77">
        <f>IF('Indicator Data'!AA148="No data","x",ROUND(IF('Indicator Data'!AA148&gt;U$195,10,IF('Indicator Data'!AA148&lt;U$194,0,10-(U$195-'Indicator Data'!AA148)/(U$195-U$194)*10)),1))</f>
        <v>0</v>
      </c>
      <c r="V145" s="77" t="str">
        <f>IF('Indicator Data'!AE148="No data","x",ROUND(IF('Indicator Data'!AE148&gt;V$195,10,IF('Indicator Data'!AE148&lt;V$194,0,10-(V$195-'Indicator Data'!AE148)/(V$195-V$194)*10)),1))</f>
        <v>x</v>
      </c>
      <c r="W145" s="78">
        <f t="shared" si="36"/>
        <v>0</v>
      </c>
      <c r="X145" s="77">
        <f>IF('Indicator Data'!W148="No data","x",ROUND(IF('Indicator Data'!W148&gt;X$195,10,IF('Indicator Data'!W148&lt;X$194,0,10-(X$195-'Indicator Data'!W148)/(X$195-X$194)*10)),1))</f>
        <v>1</v>
      </c>
      <c r="Y145" s="77">
        <f>IF('Indicator Data'!X148="No data","x",ROUND(IF('Indicator Data'!X148&gt;Y$195,10,IF('Indicator Data'!X148&lt;Y$194,0,10-(Y$195-'Indicator Data'!X148)/(Y$195-Y$194)*10)),1))</f>
        <v>0.6</v>
      </c>
      <c r="Z145" s="78">
        <f t="shared" si="46"/>
        <v>0.8</v>
      </c>
      <c r="AA145" s="92">
        <f>('Indicator Data'!AJ148+'Indicator Data'!AI148*0.5+'Indicator Data'!AH148*0.25)/1000</f>
        <v>0.3125</v>
      </c>
      <c r="AB145" s="83">
        <f>AA145*1000/'Indicator Data'!BC148</f>
        <v>1.7473328711055446E-3</v>
      </c>
      <c r="AC145" s="78">
        <f t="shared" si="47"/>
        <v>0.2</v>
      </c>
      <c r="AD145" s="77">
        <f>IF('Indicator Data'!AN148="No data","x",ROUND(IF('Indicator Data'!AN148&lt;$AD$194,10,IF('Indicator Data'!AN148&gt;$AD$195,0,($AD$195-'Indicator Data'!AN148)/($AD$195-$AD$194)*10)),1))</f>
        <v>5.9</v>
      </c>
      <c r="AE145" s="77">
        <f>IF('Indicator Data'!AO148="No data","x",ROUND(IF('Indicator Data'!AO148&gt;$AE$195,10,IF('Indicator Data'!AO148&lt;$AE$194,0,10-($AE$195-'Indicator Data'!AO148)/($AE$195-$AE$194)*10)),1))</f>
        <v>4</v>
      </c>
      <c r="AF145" s="84">
        <f>IF('Indicator Data'!AP148="No data","x",ROUND(IF('Indicator Data'!AP148&gt;$AF$195,10,IF('Indicator Data'!AP148&lt;$AF$194,0,10-($AF$195-'Indicator Data'!AP148)/($AF$195-$AF$194)*10)),1))</f>
        <v>2.7</v>
      </c>
      <c r="AG145" s="84">
        <f>IF('Indicator Data'!AQ148="No data","x",ROUND(IF('Indicator Data'!AQ148&gt;$AG$195,10,IF('Indicator Data'!AQ148&lt;$AG$194,0,10-($AG$195-'Indicator Data'!AQ148)/($AG$195-$AG$194)*10)),1))</f>
        <v>6.2</v>
      </c>
      <c r="AH145" s="77">
        <f t="shared" si="48"/>
        <v>3.4</v>
      </c>
      <c r="AI145" s="78">
        <f t="shared" si="49"/>
        <v>4.4000000000000004</v>
      </c>
      <c r="AJ145" s="85">
        <f t="shared" si="50"/>
        <v>1.5</v>
      </c>
      <c r="AK145" s="86">
        <f t="shared" si="37"/>
        <v>0.8</v>
      </c>
      <c r="AL145" s="85">
        <v>6.4</v>
      </c>
      <c r="AM145" s="85">
        <v>5.4</v>
      </c>
      <c r="AN145" s="86">
        <f t="shared" si="51"/>
        <v>5.9</v>
      </c>
    </row>
    <row r="146" spans="1:40" s="4" customFormat="1" x14ac:dyDescent="0.25">
      <c r="A146" s="131" t="s">
        <v>270</v>
      </c>
      <c r="B146" s="63" t="s">
        <v>269</v>
      </c>
      <c r="C146" s="77">
        <f>ROUND(IF('Indicator Data'!Q149="No data",IF((0.1233*LN('Indicator Data'!BB149)-0.4559)&gt;C$195,0,IF((0.1233*LN('Indicator Data'!BB149)-0.4559)&lt;C$194,10,(C$195-(0.1233*LN('Indicator Data'!BB149)-0.4559))/(C$195-C$194)*10)),IF('Indicator Data'!Q149&gt;C$195,0,IF('Indicator Data'!Q149&lt;C$194,10,(C$195-'Indicator Data'!Q149)/(C$195-C$194)*10))),1)</f>
        <v>3.5</v>
      </c>
      <c r="D146" s="77" t="str">
        <f>IF('Indicator Data'!R149="No data","x",ROUND((IF(LOG('Indicator Data'!R149*1000)&gt;D$195,10,IF(LOG('Indicator Data'!R149*1000)&lt;D$194,0,10-(D$195-LOG('Indicator Data'!R149*1000))/(D$195-D$194)*10))),1))</f>
        <v>x</v>
      </c>
      <c r="E146" s="78">
        <f t="shared" si="38"/>
        <v>3.5</v>
      </c>
      <c r="F146" s="77" t="str">
        <f>IF('Indicator Data'!AF149="No data","x",ROUND(IF('Indicator Data'!AF149&gt;F$195,10,IF('Indicator Data'!AF149&lt;F$194,0,10-(F$195-'Indicator Data'!AF149)/(F$195-F$194)*10)),1))</f>
        <v>x</v>
      </c>
      <c r="G146" s="77">
        <f>IF('Indicator Data'!AG149="No data","x",ROUND(IF('Indicator Data'!AG149&gt;G$195,10,IF('Indicator Data'!AG149&lt;G$194,0,10-(G$195-'Indicator Data'!AG149)/(G$195-G$194)*10)),1))</f>
        <v>3.8</v>
      </c>
      <c r="H146" s="78">
        <f t="shared" si="39"/>
        <v>3.8</v>
      </c>
      <c r="I146" s="79">
        <f>SUM(IF('Indicator Data'!S149=0,0,'Indicator Data'!S149/1000000),SUM('Indicator Data'!T149:U149))</f>
        <v>6.8049999999999997</v>
      </c>
      <c r="J146" s="79">
        <f>I146/'Indicator Data'!BC149*1000000</f>
        <v>61.921617514581833</v>
      </c>
      <c r="K146" s="77">
        <f t="shared" si="40"/>
        <v>1.2</v>
      </c>
      <c r="L146" s="77">
        <f>IF('Indicator Data'!V149="No data","x",ROUND(IF('Indicator Data'!V149&gt;L$195,10,IF('Indicator Data'!V149&lt;L$194,0,10-(L$195-'Indicator Data'!V149)/(L$195-L$194)*10)),1))</f>
        <v>0.8</v>
      </c>
      <c r="M146" s="78">
        <f t="shared" si="41"/>
        <v>1</v>
      </c>
      <c r="N146" s="80">
        <f t="shared" si="42"/>
        <v>3</v>
      </c>
      <c r="O146" s="92">
        <f>IF(AND('Indicator Data'!AK149="No data",'Indicator Data'!AL149="No data"),0,SUM('Indicator Data'!AK149:AM149)/1000)</f>
        <v>0</v>
      </c>
      <c r="P146" s="77">
        <f t="shared" si="43"/>
        <v>0</v>
      </c>
      <c r="Q146" s="81">
        <f>O146*1000/'Indicator Data'!BC149</f>
        <v>0</v>
      </c>
      <c r="R146" s="77">
        <f t="shared" si="44"/>
        <v>0</v>
      </c>
      <c r="S146" s="82">
        <f t="shared" si="45"/>
        <v>0</v>
      </c>
      <c r="T146" s="77" t="str">
        <f>IF('Indicator Data'!AB149="No data","x",ROUND(IF('Indicator Data'!AB149&gt;T$195,10,IF('Indicator Data'!AB149&lt;T$194,0,10-(T$195-'Indicator Data'!AB149)/(T$195-T$194)*10)),1))</f>
        <v>x</v>
      </c>
      <c r="U146" s="77">
        <f>IF('Indicator Data'!AA149="No data","x",ROUND(IF('Indicator Data'!AA149&gt;U$195,10,IF('Indicator Data'!AA149&lt;U$194,0,10-(U$195-'Indicator Data'!AA149)/(U$195-U$194)*10)),1))</f>
        <v>0.1</v>
      </c>
      <c r="V146" s="77" t="str">
        <f>IF('Indicator Data'!AE149="No data","x",ROUND(IF('Indicator Data'!AE149&gt;V$195,10,IF('Indicator Data'!AE149&lt;V$194,0,10-(V$195-'Indicator Data'!AE149)/(V$195-V$194)*10)),1))</f>
        <v>x</v>
      </c>
      <c r="W146" s="78">
        <f t="shared" si="36"/>
        <v>0.1</v>
      </c>
      <c r="X146" s="77">
        <f>IF('Indicator Data'!W149="No data","x",ROUND(IF('Indicator Data'!W149&gt;X$195,10,IF('Indicator Data'!W149&lt;X$194,0,10-(X$195-'Indicator Data'!W149)/(X$195-X$194)*10)),1))</f>
        <v>1.3</v>
      </c>
      <c r="Y146" s="77" t="str">
        <f>IF('Indicator Data'!X149="No data","x",ROUND(IF('Indicator Data'!X149&gt;Y$195,10,IF('Indicator Data'!X149&lt;Y$194,0,10-(Y$195-'Indicator Data'!X149)/(Y$195-Y$194)*10)),1))</f>
        <v>x</v>
      </c>
      <c r="Z146" s="78">
        <f t="shared" si="46"/>
        <v>1.3</v>
      </c>
      <c r="AA146" s="92">
        <f>('Indicator Data'!AJ149+'Indicator Data'!AI149*0.5+'Indicator Data'!AH149*0.25)/1000</f>
        <v>6.25</v>
      </c>
      <c r="AB146" s="83">
        <f>AA146*1000/'Indicator Data'!BC149</f>
        <v>5.6871434161078101E-2</v>
      </c>
      <c r="AC146" s="78">
        <f t="shared" si="47"/>
        <v>5.7</v>
      </c>
      <c r="AD146" s="77">
        <f>IF('Indicator Data'!AN149="No data","x",ROUND(IF('Indicator Data'!AN149&lt;$AD$194,10,IF('Indicator Data'!AN149&gt;$AD$195,0,($AD$195-'Indicator Data'!AN149)/($AD$195-$AD$194)*10)),1))</f>
        <v>3.9</v>
      </c>
      <c r="AE146" s="77">
        <f>IF('Indicator Data'!AO149="No data","x",ROUND(IF('Indicator Data'!AO149&gt;$AE$195,10,IF('Indicator Data'!AO149&lt;$AE$194,0,10-($AE$195-'Indicator Data'!AO149)/($AE$195-$AE$194)*10)),1))</f>
        <v>0.3</v>
      </c>
      <c r="AF146" s="84">
        <f>IF('Indicator Data'!AP149="No data","x",ROUND(IF('Indicator Data'!AP149&gt;$AF$195,10,IF('Indicator Data'!AP149&lt;$AF$194,0,10-($AF$195-'Indicator Data'!AP149)/($AF$195-$AF$194)*10)),1))</f>
        <v>2.7</v>
      </c>
      <c r="AG146" s="84">
        <f>IF('Indicator Data'!AQ149="No data","x",ROUND(IF('Indicator Data'!AQ149&gt;$AG$195,10,IF('Indicator Data'!AQ149&lt;$AG$194,0,10-($AG$195-'Indicator Data'!AQ149)/($AG$195-$AG$194)*10)),1))</f>
        <v>2.4</v>
      </c>
      <c r="AH146" s="77">
        <f t="shared" si="48"/>
        <v>2.6</v>
      </c>
      <c r="AI146" s="78">
        <f t="shared" si="49"/>
        <v>2.2999999999999998</v>
      </c>
      <c r="AJ146" s="85">
        <f t="shared" si="50"/>
        <v>2.6</v>
      </c>
      <c r="AK146" s="86">
        <f t="shared" si="37"/>
        <v>1.4</v>
      </c>
      <c r="AL146" s="85">
        <v>4.7</v>
      </c>
      <c r="AM146" s="85">
        <v>4.2</v>
      </c>
      <c r="AN146" s="86">
        <f t="shared" si="51"/>
        <v>4.5</v>
      </c>
    </row>
    <row r="147" spans="1:40" s="4" customFormat="1" x14ac:dyDescent="0.25">
      <c r="A147" s="131" t="s">
        <v>272</v>
      </c>
      <c r="B147" s="63" t="s">
        <v>271</v>
      </c>
      <c r="C147" s="77">
        <f>ROUND(IF('Indicator Data'!Q150="No data",IF((0.1233*LN('Indicator Data'!BB150)-0.4559)&gt;C$195,0,IF((0.1233*LN('Indicator Data'!BB150)-0.4559)&lt;C$194,10,(C$195-(0.1233*LN('Indicator Data'!BB150)-0.4559))/(C$195-C$194)*10)),IF('Indicator Data'!Q150&gt;C$195,0,IF('Indicator Data'!Q150&lt;C$194,10,(C$195-'Indicator Data'!Q150)/(C$195-C$194)*10))),1)</f>
        <v>3.8</v>
      </c>
      <c r="D147" s="77" t="str">
        <f>IF('Indicator Data'!R150="No data","x",ROUND((IF(LOG('Indicator Data'!R150*1000)&gt;D$195,10,IF(LOG('Indicator Data'!R150*1000)&lt;D$194,0,10-(D$195-LOG('Indicator Data'!R150*1000))/(D$195-D$194)*10))),1))</f>
        <v>x</v>
      </c>
      <c r="E147" s="78">
        <f t="shared" si="38"/>
        <v>3.8</v>
      </c>
      <c r="F147" s="77">
        <f>IF('Indicator Data'!AF150="No data","x",ROUND(IF('Indicator Data'!AF150&gt;F$195,10,IF('Indicator Data'!AF150&lt;F$194,0,10-(F$195-'Indicator Data'!AF150)/(F$195-F$194)*10)),1))</f>
        <v>5.9</v>
      </c>
      <c r="G147" s="77">
        <f>IF('Indicator Data'!AG150="No data","x",ROUND(IF('Indicator Data'!AG150&gt;G$195,10,IF('Indicator Data'!AG150&lt;G$194,0,10-(G$195-'Indicator Data'!AG150)/(G$195-G$194)*10)),1))</f>
        <v>4.4000000000000004</v>
      </c>
      <c r="H147" s="78">
        <f t="shared" si="39"/>
        <v>5.2</v>
      </c>
      <c r="I147" s="79">
        <f>SUM(IF('Indicator Data'!S150=0,0,'Indicator Data'!S150/1000000),SUM('Indicator Data'!T150:U150))</f>
        <v>113.317183</v>
      </c>
      <c r="J147" s="79">
        <f>I147/'Indicator Data'!BC150*1000000</f>
        <v>576.85391468132764</v>
      </c>
      <c r="K147" s="77">
        <f t="shared" si="40"/>
        <v>10</v>
      </c>
      <c r="L147" s="77">
        <f>IF('Indicator Data'!V150="No data","x",ROUND(IF('Indicator Data'!V150&gt;L$195,10,IF('Indicator Data'!V150&lt;L$194,0,10-(L$195-'Indicator Data'!V150)/(L$195-L$194)*10)),1))</f>
        <v>7.6</v>
      </c>
      <c r="M147" s="78">
        <f t="shared" si="41"/>
        <v>8.8000000000000007</v>
      </c>
      <c r="N147" s="80">
        <f t="shared" si="42"/>
        <v>5.4</v>
      </c>
      <c r="O147" s="92">
        <f>IF(AND('Indicator Data'!AK150="No data",'Indicator Data'!AL150="No data"),0,SUM('Indicator Data'!AK150:AM150)/1000)</f>
        <v>0</v>
      </c>
      <c r="P147" s="77">
        <f t="shared" si="43"/>
        <v>0</v>
      </c>
      <c r="Q147" s="81">
        <f>O147*1000/'Indicator Data'!BC150</f>
        <v>0</v>
      </c>
      <c r="R147" s="77">
        <f t="shared" si="44"/>
        <v>0</v>
      </c>
      <c r="S147" s="82">
        <f t="shared" si="45"/>
        <v>0</v>
      </c>
      <c r="T147" s="77" t="str">
        <f>IF('Indicator Data'!AB150="No data","x",ROUND(IF('Indicator Data'!AB150&gt;T$195,10,IF('Indicator Data'!AB150&lt;T$194,0,10-(T$195-'Indicator Data'!AB150)/(T$195-T$194)*10)),1))</f>
        <v>x</v>
      </c>
      <c r="U147" s="77">
        <f>IF('Indicator Data'!AA150="No data","x",ROUND(IF('Indicator Data'!AA150&gt;U$195,10,IF('Indicator Data'!AA150&lt;U$194,0,10-(U$195-'Indicator Data'!AA150)/(U$195-U$194)*10)),1))</f>
        <v>0.1</v>
      </c>
      <c r="V147" s="77" t="str">
        <f>IF('Indicator Data'!AE150="No data","x",ROUND(IF('Indicator Data'!AE150&gt;V$195,10,IF('Indicator Data'!AE150&lt;V$194,0,10-(V$195-'Indicator Data'!AE150)/(V$195-V$194)*10)),1))</f>
        <v>x</v>
      </c>
      <c r="W147" s="78">
        <f t="shared" si="36"/>
        <v>0.1</v>
      </c>
      <c r="X147" s="77">
        <f>IF('Indicator Data'!W150="No data","x",ROUND(IF('Indicator Data'!W150&gt;X$195,10,IF('Indicator Data'!W150&lt;X$194,0,10-(X$195-'Indicator Data'!W150)/(X$195-X$194)*10)),1))</f>
        <v>1.3</v>
      </c>
      <c r="Y147" s="77">
        <f>IF('Indicator Data'!X150="No data","x",ROUND(IF('Indicator Data'!X150&gt;Y$195,10,IF('Indicator Data'!X150&lt;Y$194,0,10-(Y$195-'Indicator Data'!X150)/(Y$195-Y$194)*10)),1))</f>
        <v>0.6</v>
      </c>
      <c r="Z147" s="78">
        <f t="shared" si="46"/>
        <v>1</v>
      </c>
      <c r="AA147" s="92">
        <f>('Indicator Data'!AJ150+'Indicator Data'!AI150*0.5+'Indicator Data'!AH150*0.25)/1000</f>
        <v>0</v>
      </c>
      <c r="AB147" s="83">
        <f>AA147*1000/'Indicator Data'!BC150</f>
        <v>0</v>
      </c>
      <c r="AC147" s="78">
        <f t="shared" si="47"/>
        <v>0</v>
      </c>
      <c r="AD147" s="77">
        <f>IF('Indicator Data'!AN150="No data","x",ROUND(IF('Indicator Data'!AN150&lt;$AD$194,10,IF('Indicator Data'!AN150&gt;$AD$195,0,($AD$195-'Indicator Data'!AN150)/($AD$195-$AD$194)*10)),1))</f>
        <v>2.8</v>
      </c>
      <c r="AE147" s="77">
        <f>IF('Indicator Data'!AO150="No data","x",ROUND(IF('Indicator Data'!AO150&gt;$AE$195,10,IF('Indicator Data'!AO150&lt;$AE$194,0,10-($AE$195-'Indicator Data'!AO150)/($AE$195-$AE$194)*10)),1))</f>
        <v>0</v>
      </c>
      <c r="AF147" s="84" t="str">
        <f>IF('Indicator Data'!AP150="No data","x",ROUND(IF('Indicator Data'!AP150&gt;$AF$195,10,IF('Indicator Data'!AP150&lt;$AF$194,0,10-($AF$195-'Indicator Data'!AP150)/($AF$195-$AF$194)*10)),1))</f>
        <v>x</v>
      </c>
      <c r="AG147" s="84" t="str">
        <f>IF('Indicator Data'!AQ150="No data","x",ROUND(IF('Indicator Data'!AQ150&gt;$AG$195,10,IF('Indicator Data'!AQ150&lt;$AG$194,0,10-($AG$195-'Indicator Data'!AQ150)/($AG$195-$AG$194)*10)),1))</f>
        <v>x</v>
      </c>
      <c r="AH147" s="77" t="str">
        <f t="shared" si="48"/>
        <v>x</v>
      </c>
      <c r="AI147" s="78">
        <f t="shared" si="49"/>
        <v>1.4</v>
      </c>
      <c r="AJ147" s="85">
        <f t="shared" si="50"/>
        <v>0.6</v>
      </c>
      <c r="AK147" s="86">
        <f t="shared" si="37"/>
        <v>0.3</v>
      </c>
      <c r="AL147" s="85">
        <v>5.9</v>
      </c>
      <c r="AM147" s="85">
        <v>4.7</v>
      </c>
      <c r="AN147" s="86">
        <f t="shared" si="51"/>
        <v>5.3</v>
      </c>
    </row>
    <row r="148" spans="1:40" s="4" customFormat="1" x14ac:dyDescent="0.25">
      <c r="A148" s="131" t="s">
        <v>274</v>
      </c>
      <c r="B148" s="63" t="s">
        <v>273</v>
      </c>
      <c r="C148" s="77">
        <f>ROUND(IF('Indicator Data'!Q151="No data",IF((0.1233*LN('Indicator Data'!BB151)-0.4559)&gt;C$195,0,IF((0.1233*LN('Indicator Data'!BB151)-0.4559)&lt;C$194,10,(C$195-(0.1233*LN('Indicator Data'!BB151)-0.4559))/(C$195-C$194)*10)),IF('Indicator Data'!Q151&gt;C$195,0,IF('Indicator Data'!Q151&lt;C$194,10,(C$195-'Indicator Data'!Q151)/(C$195-C$194)*10))),1)</f>
        <v>5.8</v>
      </c>
      <c r="D148" s="77">
        <f>IF('Indicator Data'!R151="No data","x",ROUND((IF(LOG('Indicator Data'!R151*1000)&gt;D$195,10,IF(LOG('Indicator Data'!R151*1000)&lt;D$194,0,10-(D$195-LOG('Indicator Data'!R151*1000))/(D$195-D$194)*10))),1))</f>
        <v>8.6999999999999993</v>
      </c>
      <c r="E148" s="78">
        <f t="shared" si="38"/>
        <v>7.5</v>
      </c>
      <c r="F148" s="77">
        <f>IF('Indicator Data'!AF151="No data","x",ROUND(IF('Indicator Data'!AF151&gt;F$195,10,IF('Indicator Data'!AF151&lt;F$194,0,10-(F$195-'Indicator Data'!AF151)/(F$195-F$194)*10)),1))</f>
        <v>7</v>
      </c>
      <c r="G148" s="77">
        <f>IF('Indicator Data'!AG151="No data","x",ROUND(IF('Indicator Data'!AG151&gt;G$195,10,IF('Indicator Data'!AG151&lt;G$194,0,10-(G$195-'Indicator Data'!AG151)/(G$195-G$194)*10)),1))</f>
        <v>1.5</v>
      </c>
      <c r="H148" s="78">
        <f t="shared" si="39"/>
        <v>4.3</v>
      </c>
      <c r="I148" s="79">
        <f>SUM(IF('Indicator Data'!S151=0,0,'Indicator Data'!S151/1000000),SUM('Indicator Data'!T151:U151))</f>
        <v>45.730000000000004</v>
      </c>
      <c r="J148" s="79">
        <f>I148/'Indicator Data'!BC151*1000000</f>
        <v>223.80791574290231</v>
      </c>
      <c r="K148" s="77">
        <f t="shared" si="40"/>
        <v>4.5</v>
      </c>
      <c r="L148" s="77">
        <f>IF('Indicator Data'!V151="No data","x",ROUND(IF('Indicator Data'!V151&gt;L$195,10,IF('Indicator Data'!V151&lt;L$194,0,10-(L$195-'Indicator Data'!V151)/(L$195-L$194)*10)),1))</f>
        <v>9.1</v>
      </c>
      <c r="M148" s="78">
        <f t="shared" si="41"/>
        <v>6.8</v>
      </c>
      <c r="N148" s="80">
        <f t="shared" si="42"/>
        <v>6.5</v>
      </c>
      <c r="O148" s="92">
        <f>IF(AND('Indicator Data'!AK151="No data",'Indicator Data'!AL151="No data"),0,SUM('Indicator Data'!AK151:AM151)/1000)</f>
        <v>0</v>
      </c>
      <c r="P148" s="77">
        <f t="shared" si="43"/>
        <v>0</v>
      </c>
      <c r="Q148" s="81">
        <f>O148*1000/'Indicator Data'!BC151</f>
        <v>0</v>
      </c>
      <c r="R148" s="77">
        <f t="shared" si="44"/>
        <v>0</v>
      </c>
      <c r="S148" s="82">
        <f t="shared" si="45"/>
        <v>0</v>
      </c>
      <c r="T148" s="77">
        <f>IF('Indicator Data'!AB151="No data","x",ROUND(IF('Indicator Data'!AB151&gt;T$195,10,IF('Indicator Data'!AB151&lt;T$194,0,10-(T$195-'Indicator Data'!AB151)/(T$195-T$194)*10)),1))</f>
        <v>1.6</v>
      </c>
      <c r="U148" s="77">
        <f>IF('Indicator Data'!AA151="No data","x",ROUND(IF('Indicator Data'!AA151&gt;U$195,10,IF('Indicator Data'!AA151&lt;U$194,0,10-(U$195-'Indicator Data'!AA151)/(U$195-U$194)*10)),1))</f>
        <v>1.8</v>
      </c>
      <c r="V148" s="77">
        <f>IF('Indicator Data'!AE151="No data","x",ROUND(IF('Indicator Data'!AE151&gt;V$195,10,IF('Indicator Data'!AE151&lt;V$194,0,10-(V$195-'Indicator Data'!AE151)/(V$195-V$194)*10)),1))</f>
        <v>3.6</v>
      </c>
      <c r="W148" s="78">
        <f t="shared" si="36"/>
        <v>2.2999999999999998</v>
      </c>
      <c r="X148" s="77">
        <f>IF('Indicator Data'!W151="No data","x",ROUND(IF('Indicator Data'!W151&gt;X$195,10,IF('Indicator Data'!W151&lt;X$194,0,10-(X$195-'Indicator Data'!W151)/(X$195-X$194)*10)),1))</f>
        <v>2.6</v>
      </c>
      <c r="Y148" s="77">
        <f>IF('Indicator Data'!X151="No data","x",ROUND(IF('Indicator Data'!X151&gt;Y$195,10,IF('Indicator Data'!X151&lt;Y$194,0,10-(Y$195-'Indicator Data'!X151)/(Y$195-Y$194)*10)),1))</f>
        <v>3.2</v>
      </c>
      <c r="Z148" s="78">
        <f t="shared" si="46"/>
        <v>2.9</v>
      </c>
      <c r="AA148" s="92">
        <f>('Indicator Data'!AJ151+'Indicator Data'!AI151*0.5+'Indicator Data'!AH151*0.25)/1000</f>
        <v>0</v>
      </c>
      <c r="AB148" s="83">
        <f>AA148*1000/'Indicator Data'!BC151</f>
        <v>0</v>
      </c>
      <c r="AC148" s="78">
        <f t="shared" si="47"/>
        <v>0</v>
      </c>
      <c r="AD148" s="77">
        <f>IF('Indicator Data'!AN151="No data","x",ROUND(IF('Indicator Data'!AN151&lt;$AD$194,10,IF('Indicator Data'!AN151&gt;$AD$195,0,($AD$195-'Indicator Data'!AN151)/($AD$195-$AD$194)*10)),1))</f>
        <v>5.3</v>
      </c>
      <c r="AE148" s="77">
        <f>IF('Indicator Data'!AO151="No data","x",ROUND(IF('Indicator Data'!AO151&gt;$AE$195,10,IF('Indicator Data'!AO151&lt;$AE$194,0,10-($AE$195-'Indicator Data'!AO151)/($AE$195-$AE$194)*10)),1))</f>
        <v>2.8</v>
      </c>
      <c r="AF148" s="84">
        <f>IF('Indicator Data'!AP151="No data","x",ROUND(IF('Indicator Data'!AP151&gt;$AF$195,10,IF('Indicator Data'!AP151&lt;$AF$194,0,10-($AF$195-'Indicator Data'!AP151)/($AF$195-$AF$194)*10)),1))</f>
        <v>9</v>
      </c>
      <c r="AG148" s="84" t="str">
        <f>IF('Indicator Data'!AQ151="No data","x",ROUND(IF('Indicator Data'!AQ151&gt;$AG$195,10,IF('Indicator Data'!AQ151&lt;$AG$194,0,10-($AG$195-'Indicator Data'!AQ151)/($AG$195-$AG$194)*10)),1))</f>
        <v>x</v>
      </c>
      <c r="AH148" s="77">
        <f t="shared" si="48"/>
        <v>9</v>
      </c>
      <c r="AI148" s="78">
        <f t="shared" si="49"/>
        <v>5.7</v>
      </c>
      <c r="AJ148" s="85">
        <f t="shared" si="50"/>
        <v>3</v>
      </c>
      <c r="AK148" s="86">
        <f t="shared" si="37"/>
        <v>1.6</v>
      </c>
      <c r="AL148" s="85">
        <v>2.6</v>
      </c>
      <c r="AM148" s="85">
        <v>4.9000000000000004</v>
      </c>
      <c r="AN148" s="86">
        <f t="shared" si="51"/>
        <v>3.8</v>
      </c>
    </row>
    <row r="149" spans="1:40" s="4" customFormat="1" x14ac:dyDescent="0.25">
      <c r="A149" s="131" t="s">
        <v>276</v>
      </c>
      <c r="B149" s="63" t="s">
        <v>275</v>
      </c>
      <c r="C149" s="77">
        <f>ROUND(IF('Indicator Data'!Q152="No data",IF((0.1233*LN('Indicator Data'!BB152)-0.4559)&gt;C$195,0,IF((0.1233*LN('Indicator Data'!BB152)-0.4559)&lt;C$194,10,(C$195-(0.1233*LN('Indicator Data'!BB152)-0.4559))/(C$195-C$194)*10)),IF('Indicator Data'!Q152&gt;C$195,0,IF('Indicator Data'!Q152&lt;C$194,10,(C$195-'Indicator Data'!Q152)/(C$195-C$194)*10))),1)</f>
        <v>1.6</v>
      </c>
      <c r="D149" s="77" t="str">
        <f>IF('Indicator Data'!R152="No data","x",ROUND((IF(LOG('Indicator Data'!R152*1000)&gt;D$195,10,IF(LOG('Indicator Data'!R152*1000)&lt;D$194,0,10-(D$195-LOG('Indicator Data'!R152*1000))/(D$195-D$194)*10))),1))</f>
        <v>x</v>
      </c>
      <c r="E149" s="78">
        <f t="shared" si="38"/>
        <v>1.6</v>
      </c>
      <c r="F149" s="77">
        <f>IF('Indicator Data'!AF152="No data","x",ROUND(IF('Indicator Data'!AF152&gt;F$195,10,IF('Indicator Data'!AF152&lt;F$194,0,10-(F$195-'Indicator Data'!AF152)/(F$195-F$194)*10)),1))</f>
        <v>3.4</v>
      </c>
      <c r="G149" s="77" t="str">
        <f>IF('Indicator Data'!AG152="No data","x",ROUND(IF('Indicator Data'!AG152&gt;G$195,10,IF('Indicator Data'!AG152&lt;G$194,0,10-(G$195-'Indicator Data'!AG152)/(G$195-G$194)*10)),1))</f>
        <v>x</v>
      </c>
      <c r="H149" s="78">
        <f t="shared" si="39"/>
        <v>3.4</v>
      </c>
      <c r="I149" s="79">
        <f>SUM(IF('Indicator Data'!S152=0,0,'Indicator Data'!S152/1000000),SUM('Indicator Data'!T152:U152))</f>
        <v>0</v>
      </c>
      <c r="J149" s="79">
        <f>I149/'Indicator Data'!BC152*1000000</f>
        <v>0</v>
      </c>
      <c r="K149" s="77">
        <f t="shared" si="40"/>
        <v>0</v>
      </c>
      <c r="L149" s="77" t="str">
        <f>IF('Indicator Data'!V152="No data","x",ROUND(IF('Indicator Data'!V152&gt;L$195,10,IF('Indicator Data'!V152&lt;L$194,0,10-(L$195-'Indicator Data'!V152)/(L$195-L$194)*10)),1))</f>
        <v>x</v>
      </c>
      <c r="M149" s="78">
        <f t="shared" si="41"/>
        <v>0</v>
      </c>
      <c r="N149" s="80">
        <f t="shared" si="42"/>
        <v>1.7</v>
      </c>
      <c r="O149" s="92">
        <f>IF(AND('Indicator Data'!AK152="No data",'Indicator Data'!AL152="No data"),0,SUM('Indicator Data'!AK152:AM152)/1000)</f>
        <v>0.155</v>
      </c>
      <c r="P149" s="77">
        <f t="shared" si="43"/>
        <v>0</v>
      </c>
      <c r="Q149" s="81">
        <f>O149*1000/'Indicator Data'!BC152</f>
        <v>4.7057806295010791E-6</v>
      </c>
      <c r="R149" s="77">
        <f t="shared" si="44"/>
        <v>0</v>
      </c>
      <c r="S149" s="82">
        <f t="shared" si="45"/>
        <v>0</v>
      </c>
      <c r="T149" s="77">
        <f>IF('Indicator Data'!AB152="No data","x",ROUND(IF('Indicator Data'!AB152&gt;T$195,10,IF('Indicator Data'!AB152&lt;T$194,0,10-(T$195-'Indicator Data'!AB152)/(T$195-T$194)*10)),1))</f>
        <v>0.2</v>
      </c>
      <c r="U149" s="77">
        <f>IF('Indicator Data'!AA152="No data","x",ROUND(IF('Indicator Data'!AA152&gt;U$195,10,IF('Indicator Data'!AA152&lt;U$194,0,10-(U$195-'Indicator Data'!AA152)/(U$195-U$194)*10)),1))</f>
        <v>0.2</v>
      </c>
      <c r="V149" s="77">
        <f>IF('Indicator Data'!AE152="No data","x",ROUND(IF('Indicator Data'!AE152&gt;V$195,10,IF('Indicator Data'!AE152&lt;V$194,0,10-(V$195-'Indicator Data'!AE152)/(V$195-V$194)*10)),1))</f>
        <v>0</v>
      </c>
      <c r="W149" s="78">
        <f t="shared" si="36"/>
        <v>0.1</v>
      </c>
      <c r="X149" s="77">
        <f>IF('Indicator Data'!W152="No data","x",ROUND(IF('Indicator Data'!W152&gt;X$195,10,IF('Indicator Data'!W152&lt;X$194,0,10-(X$195-'Indicator Data'!W152)/(X$195-X$194)*10)),1))</f>
        <v>1</v>
      </c>
      <c r="Y149" s="77" t="str">
        <f>IF('Indicator Data'!X152="No data","x",ROUND(IF('Indicator Data'!X152&gt;Y$195,10,IF('Indicator Data'!X152&lt;Y$194,0,10-(Y$195-'Indicator Data'!X152)/(Y$195-Y$194)*10)),1))</f>
        <v>x</v>
      </c>
      <c r="Z149" s="78">
        <f t="shared" si="46"/>
        <v>1</v>
      </c>
      <c r="AA149" s="92">
        <f>('Indicator Data'!AJ152+'Indicator Data'!AI152*0.5+'Indicator Data'!AH152*0.25)/1000</f>
        <v>0.49975000000000003</v>
      </c>
      <c r="AB149" s="83">
        <f>AA149*1000/'Indicator Data'!BC152</f>
        <v>1.5172347545762351E-5</v>
      </c>
      <c r="AC149" s="78">
        <f t="shared" si="47"/>
        <v>0</v>
      </c>
      <c r="AD149" s="77">
        <f>IF('Indicator Data'!AN152="No data","x",ROUND(IF('Indicator Data'!AN152&lt;$AD$194,10,IF('Indicator Data'!AN152&gt;$AD$195,0,($AD$195-'Indicator Data'!AN152)/($AD$195-$AD$194)*10)),1))</f>
        <v>1.5</v>
      </c>
      <c r="AE149" s="77">
        <f>IF('Indicator Data'!AO152="No data","x",ROUND(IF('Indicator Data'!AO152&gt;$AE$195,10,IF('Indicator Data'!AO152&lt;$AE$194,0,10-($AE$195-'Indicator Data'!AO152)/($AE$195-$AE$194)*10)),1))</f>
        <v>0</v>
      </c>
      <c r="AF149" s="84">
        <f>IF('Indicator Data'!AP152="No data","x",ROUND(IF('Indicator Data'!AP152&gt;$AF$195,10,IF('Indicator Data'!AP152&lt;$AF$194,0,10-($AF$195-'Indicator Data'!AP152)/($AF$195-$AF$194)*10)),1))</f>
        <v>2.1</v>
      </c>
      <c r="AG149" s="84">
        <f>IF('Indicator Data'!AQ152="No data","x",ROUND(IF('Indicator Data'!AQ152&gt;$AG$195,10,IF('Indicator Data'!AQ152&lt;$AG$194,0,10-($AG$195-'Indicator Data'!AQ152)/($AG$195-$AG$194)*10)),1))</f>
        <v>1.9</v>
      </c>
      <c r="AH149" s="77">
        <f t="shared" si="48"/>
        <v>2.1</v>
      </c>
      <c r="AI149" s="78">
        <f t="shared" si="49"/>
        <v>1.2</v>
      </c>
      <c r="AJ149" s="85">
        <f t="shared" si="50"/>
        <v>0.6</v>
      </c>
      <c r="AK149" s="86">
        <f t="shared" si="37"/>
        <v>0.3</v>
      </c>
      <c r="AL149" s="85">
        <v>8.1</v>
      </c>
      <c r="AM149" s="85">
        <v>1.8</v>
      </c>
      <c r="AN149" s="86">
        <f t="shared" si="51"/>
        <v>5</v>
      </c>
    </row>
    <row r="150" spans="1:40" s="4" customFormat="1" x14ac:dyDescent="0.25">
      <c r="A150" s="131" t="s">
        <v>278</v>
      </c>
      <c r="B150" s="63" t="s">
        <v>277</v>
      </c>
      <c r="C150" s="77">
        <f>ROUND(IF('Indicator Data'!Q153="No data",IF((0.1233*LN('Indicator Data'!BB153)-0.4559)&gt;C$195,0,IF((0.1233*LN('Indicator Data'!BB153)-0.4559)&lt;C$194,10,(C$195-(0.1233*LN('Indicator Data'!BB153)-0.4559))/(C$195-C$194)*10)),IF('Indicator Data'!Q153&gt;C$195,0,IF('Indicator Data'!Q153&lt;C$194,10,(C$195-'Indicator Data'!Q153)/(C$195-C$194)*10))),1)</f>
        <v>7</v>
      </c>
      <c r="D150" s="77">
        <f>IF('Indicator Data'!R153="No data","x",ROUND((IF(LOG('Indicator Data'!R153*1000)&gt;D$195,10,IF(LOG('Indicator Data'!R153*1000)&lt;D$194,0,10-(D$195-LOG('Indicator Data'!R153*1000))/(D$195-D$194)*10))),1))</f>
        <v>9.1</v>
      </c>
      <c r="E150" s="78">
        <f t="shared" si="38"/>
        <v>8.1999999999999993</v>
      </c>
      <c r="F150" s="77">
        <f>IF('Indicator Data'!AF153="No data","x",ROUND(IF('Indicator Data'!AF153&gt;F$195,10,IF('Indicator Data'!AF153&lt;F$194,0,10-(F$195-'Indicator Data'!AF153)/(F$195-F$194)*10)),1))</f>
        <v>6.9</v>
      </c>
      <c r="G150" s="77">
        <f>IF('Indicator Data'!AG153="No data","x",ROUND(IF('Indicator Data'!AG153&gt;G$195,10,IF('Indicator Data'!AG153&lt;G$194,0,10-(G$195-'Indicator Data'!AG153)/(G$195-G$194)*10)),1))</f>
        <v>3.8</v>
      </c>
      <c r="H150" s="78">
        <f t="shared" si="39"/>
        <v>5.4</v>
      </c>
      <c r="I150" s="79">
        <f>SUM(IF('Indicator Data'!S153=0,0,'Indicator Data'!S153/1000000),SUM('Indicator Data'!T153:U153))</f>
        <v>1016.703271</v>
      </c>
      <c r="J150" s="79">
        <f>I150/'Indicator Data'!BC153*1000000</f>
        <v>64.143022202297232</v>
      </c>
      <c r="K150" s="77">
        <f t="shared" si="40"/>
        <v>1.3</v>
      </c>
      <c r="L150" s="77">
        <f>IF('Indicator Data'!V153="No data","x",ROUND(IF('Indicator Data'!V153&gt;L$195,10,IF('Indicator Data'!V153&lt;L$194,0,10-(L$195-'Indicator Data'!V153)/(L$195-L$194)*10)),1))</f>
        <v>3.5</v>
      </c>
      <c r="M150" s="78">
        <f t="shared" si="41"/>
        <v>2.4</v>
      </c>
      <c r="N150" s="80">
        <f t="shared" si="42"/>
        <v>6.1</v>
      </c>
      <c r="O150" s="92">
        <f>IF(AND('Indicator Data'!AK153="No data",'Indicator Data'!AL153="No data"),0,SUM('Indicator Data'!AK153:AM153)/1000)</f>
        <v>36.195999999999998</v>
      </c>
      <c r="P150" s="77">
        <f t="shared" si="43"/>
        <v>5.2</v>
      </c>
      <c r="Q150" s="81">
        <f>O150*1000/'Indicator Data'!BC153</f>
        <v>2.2835776158669908E-3</v>
      </c>
      <c r="R150" s="77">
        <f t="shared" si="44"/>
        <v>3.9</v>
      </c>
      <c r="S150" s="82">
        <f t="shared" si="45"/>
        <v>4.5999999999999996</v>
      </c>
      <c r="T150" s="77">
        <f>IF('Indicator Data'!AB153="No data","x",ROUND(IF('Indicator Data'!AB153&gt;T$195,10,IF('Indicator Data'!AB153&lt;T$194,0,10-(T$195-'Indicator Data'!AB153)/(T$195-T$194)*10)),1))</f>
        <v>0.8</v>
      </c>
      <c r="U150" s="77">
        <f>IF('Indicator Data'!AA153="No data","x",ROUND(IF('Indicator Data'!AA153&gt;U$195,10,IF('Indicator Data'!AA153&lt;U$194,0,10-(U$195-'Indicator Data'!AA153)/(U$195-U$194)*10)),1))</f>
        <v>2.5</v>
      </c>
      <c r="V150" s="77">
        <f>IF('Indicator Data'!AE153="No data","x",ROUND(IF('Indicator Data'!AE153&gt;V$195,10,IF('Indicator Data'!AE153&lt;V$194,0,10-(V$195-'Indicator Data'!AE153)/(V$195-V$194)*10)),1))</f>
        <v>4.9000000000000004</v>
      </c>
      <c r="W150" s="78">
        <f t="shared" si="36"/>
        <v>2.7</v>
      </c>
      <c r="X150" s="77">
        <f>IF('Indicator Data'!W153="No data","x",ROUND(IF('Indicator Data'!W153&gt;X$195,10,IF('Indicator Data'!W153&lt;X$194,0,10-(X$195-'Indicator Data'!W153)/(X$195-X$194)*10)),1))</f>
        <v>3.6</v>
      </c>
      <c r="Y150" s="77">
        <f>IF('Indicator Data'!X153="No data","x",ROUND(IF('Indicator Data'!X153&gt;Y$195,10,IF('Indicator Data'!X153&lt;Y$194,0,10-(Y$195-'Indicator Data'!X153)/(Y$195-Y$194)*10)),1))</f>
        <v>3</v>
      </c>
      <c r="Z150" s="78">
        <f t="shared" si="46"/>
        <v>3.3</v>
      </c>
      <c r="AA150" s="92">
        <f>('Indicator Data'!AJ153+'Indicator Data'!AI153*0.5+'Indicator Data'!AH153*0.25)/1000</f>
        <v>2.6615000000000002</v>
      </c>
      <c r="AB150" s="83">
        <f>AA150*1000/'Indicator Data'!BC153</f>
        <v>1.6791197437921306E-4</v>
      </c>
      <c r="AC150" s="78">
        <f t="shared" si="47"/>
        <v>0</v>
      </c>
      <c r="AD150" s="77">
        <f>IF('Indicator Data'!AN153="No data","x",ROUND(IF('Indicator Data'!AN153&lt;$AD$194,10,IF('Indicator Data'!AN153&gt;$AD$195,0,($AD$195-'Indicator Data'!AN153)/($AD$195-$AD$194)*10)),1))</f>
        <v>5.0999999999999996</v>
      </c>
      <c r="AE150" s="77">
        <f>IF('Indicator Data'!AO153="No data","x",ROUND(IF('Indicator Data'!AO153&gt;$AE$195,10,IF('Indicator Data'!AO153&lt;$AE$194,0,10-($AE$195-'Indicator Data'!AO153)/($AE$195-$AE$194)*10)),1))</f>
        <v>2.1</v>
      </c>
      <c r="AF150" s="84">
        <f>IF('Indicator Data'!AP153="No data","x",ROUND(IF('Indicator Data'!AP153&gt;$AF$195,10,IF('Indicator Data'!AP153&lt;$AF$194,0,10-($AF$195-'Indicator Data'!AP153)/($AF$195-$AF$194)*10)),1))</f>
        <v>8.1999999999999993</v>
      </c>
      <c r="AG150" s="84">
        <f>IF('Indicator Data'!AQ153="No data","x",ROUND(IF('Indicator Data'!AQ153&gt;$AG$195,10,IF('Indicator Data'!AQ153&lt;$AG$194,0,10-($AG$195-'Indicator Data'!AQ153)/($AG$195-$AG$194)*10)),1))</f>
        <v>4.4000000000000004</v>
      </c>
      <c r="AH150" s="77">
        <f t="shared" si="48"/>
        <v>7.4</v>
      </c>
      <c r="AI150" s="78">
        <f t="shared" si="49"/>
        <v>4.9000000000000004</v>
      </c>
      <c r="AJ150" s="85">
        <f t="shared" si="50"/>
        <v>2.9</v>
      </c>
      <c r="AK150" s="86">
        <f t="shared" si="37"/>
        <v>3.8</v>
      </c>
      <c r="AL150" s="85">
        <v>3</v>
      </c>
      <c r="AM150" s="85">
        <v>7.2</v>
      </c>
      <c r="AN150" s="86">
        <f t="shared" si="51"/>
        <v>5.0999999999999996</v>
      </c>
    </row>
    <row r="151" spans="1:40" s="4" customFormat="1" x14ac:dyDescent="0.25">
      <c r="A151" s="131" t="s">
        <v>280</v>
      </c>
      <c r="B151" s="63" t="s">
        <v>279</v>
      </c>
      <c r="C151" s="77">
        <f>ROUND(IF('Indicator Data'!Q154="No data",IF((0.1233*LN('Indicator Data'!BB154)-0.4559)&gt;C$195,0,IF((0.1233*LN('Indicator Data'!BB154)-0.4559)&lt;C$194,10,(C$195-(0.1233*LN('Indicator Data'!BB154)-0.4559))/(C$195-C$194)*10)),IF('Indicator Data'!Q154&gt;C$195,0,IF('Indicator Data'!Q154&lt;C$194,10,(C$195-'Indicator Data'!Q154)/(C$195-C$194)*10))),1)</f>
        <v>2.7</v>
      </c>
      <c r="D151" s="77">
        <f>IF('Indicator Data'!R154="No data","x",ROUND((IF(LOG('Indicator Data'!R154*1000)&gt;D$195,10,IF(LOG('Indicator Data'!R154*1000)&lt;D$194,0,10-(D$195-LOG('Indicator Data'!R154*1000))/(D$195-D$194)*10))),1))</f>
        <v>0.9</v>
      </c>
      <c r="E151" s="78">
        <f t="shared" si="38"/>
        <v>1.8</v>
      </c>
      <c r="F151" s="77">
        <f>IF('Indicator Data'!AF154="No data","x",ROUND(IF('Indicator Data'!AF154&gt;F$195,10,IF('Indicator Data'!AF154&lt;F$194,0,10-(F$195-'Indicator Data'!AF154)/(F$195-F$194)*10)),1))</f>
        <v>2.5</v>
      </c>
      <c r="G151" s="77">
        <f>IF('Indicator Data'!AG154="No data","x",ROUND(IF('Indicator Data'!AG154&gt;G$195,10,IF('Indicator Data'!AG154&lt;G$194,0,10-(G$195-'Indicator Data'!AG154)/(G$195-G$194)*10)),1))</f>
        <v>1.2</v>
      </c>
      <c r="H151" s="78">
        <f t="shared" si="39"/>
        <v>1.9</v>
      </c>
      <c r="I151" s="79">
        <f>SUM(IF('Indicator Data'!S154=0,0,'Indicator Data'!S154/1000000),SUM('Indicator Data'!T154:U154))</f>
        <v>373.82448599999998</v>
      </c>
      <c r="J151" s="79">
        <f>I151/'Indicator Data'!BC154*1000000</f>
        <v>53.234152555840929</v>
      </c>
      <c r="K151" s="77">
        <f t="shared" si="40"/>
        <v>1.1000000000000001</v>
      </c>
      <c r="L151" s="77">
        <f>IF('Indicator Data'!V154="No data","x",ROUND(IF('Indicator Data'!V154&gt;L$195,10,IF('Indicator Data'!V154&lt;L$194,0,10-(L$195-'Indicator Data'!V154)/(L$195-L$194)*10)),1))</f>
        <v>1.2</v>
      </c>
      <c r="M151" s="78">
        <f t="shared" si="41"/>
        <v>1.2</v>
      </c>
      <c r="N151" s="80">
        <f t="shared" si="42"/>
        <v>1.7</v>
      </c>
      <c r="O151" s="92">
        <f>IF(AND('Indicator Data'!AK154="No data",'Indicator Data'!AL154="No data"),0,SUM('Indicator Data'!AK154:AM154)/1000)</f>
        <v>32.567999999999998</v>
      </c>
      <c r="P151" s="77">
        <f t="shared" si="43"/>
        <v>5</v>
      </c>
      <c r="Q151" s="81">
        <f>O151*1000/'Indicator Data'!BC154</f>
        <v>4.6378178673898516E-3</v>
      </c>
      <c r="R151" s="77">
        <f t="shared" si="44"/>
        <v>4.7</v>
      </c>
      <c r="S151" s="82">
        <f t="shared" si="45"/>
        <v>4.9000000000000004</v>
      </c>
      <c r="T151" s="77">
        <f>IF('Indicator Data'!AB154="No data","x",ROUND(IF('Indicator Data'!AB154&gt;T$195,10,IF('Indicator Data'!AB154&lt;T$194,0,10-(T$195-'Indicator Data'!AB154)/(T$195-T$194)*10)),1))</f>
        <v>0.2</v>
      </c>
      <c r="U151" s="77">
        <f>IF('Indicator Data'!AA154="No data","x",ROUND(IF('Indicator Data'!AA154&gt;U$195,10,IF('Indicator Data'!AA154&lt;U$194,0,10-(U$195-'Indicator Data'!AA154)/(U$195-U$194)*10)),1))</f>
        <v>0.3</v>
      </c>
      <c r="V151" s="77" t="str">
        <f>IF('Indicator Data'!AE154="No data","x",ROUND(IF('Indicator Data'!AE154&gt;V$195,10,IF('Indicator Data'!AE154&lt;V$194,0,10-(V$195-'Indicator Data'!AE154)/(V$195-V$194)*10)),1))</f>
        <v>x</v>
      </c>
      <c r="W151" s="78">
        <f t="shared" si="36"/>
        <v>0.3</v>
      </c>
      <c r="X151" s="77">
        <f>IF('Indicator Data'!W154="No data","x",ROUND(IF('Indicator Data'!W154&gt;X$195,10,IF('Indicator Data'!W154&lt;X$194,0,10-(X$195-'Indicator Data'!W154)/(X$195-X$194)*10)),1))</f>
        <v>0.4</v>
      </c>
      <c r="Y151" s="77">
        <f>IF('Indicator Data'!X154="No data","x",ROUND(IF('Indicator Data'!X154&gt;Y$195,10,IF('Indicator Data'!X154&lt;Y$194,0,10-(Y$195-'Indicator Data'!X154)/(Y$195-Y$194)*10)),1))</f>
        <v>0.4</v>
      </c>
      <c r="Z151" s="78">
        <f t="shared" si="46"/>
        <v>0.4</v>
      </c>
      <c r="AA151" s="92">
        <f>('Indicator Data'!AJ154+'Indicator Data'!AI154*0.5+'Indicator Data'!AH154*0.25)/1000</f>
        <v>2.1052499999999998</v>
      </c>
      <c r="AB151" s="83">
        <f>AA151*1000/'Indicator Data'!BC154</f>
        <v>2.9979630512535268E-4</v>
      </c>
      <c r="AC151" s="78">
        <f t="shared" si="47"/>
        <v>0</v>
      </c>
      <c r="AD151" s="77">
        <f>IF('Indicator Data'!AN154="No data","x",ROUND(IF('Indicator Data'!AN154&lt;$AD$194,10,IF('Indicator Data'!AN154&gt;$AD$195,0,($AD$195-'Indicator Data'!AN154)/($AD$195-$AD$194)*10)),1))</f>
        <v>5.3</v>
      </c>
      <c r="AE151" s="77">
        <f>IF('Indicator Data'!AO154="No data","x",ROUND(IF('Indicator Data'!AO154&gt;$AE$195,10,IF('Indicator Data'!AO154&lt;$AE$194,0,10-($AE$195-'Indicator Data'!AO154)/($AE$195-$AE$194)*10)),1))</f>
        <v>0.2</v>
      </c>
      <c r="AF151" s="84">
        <f>IF('Indicator Data'!AP154="No data","x",ROUND(IF('Indicator Data'!AP154&gt;$AF$195,10,IF('Indicator Data'!AP154&lt;$AF$194,0,10-($AF$195-'Indicator Data'!AP154)/($AF$195-$AF$194)*10)),1))</f>
        <v>3.3</v>
      </c>
      <c r="AG151" s="84">
        <f>IF('Indicator Data'!AQ154="No data","x",ROUND(IF('Indicator Data'!AQ154&gt;$AG$195,10,IF('Indicator Data'!AQ154&lt;$AG$194,0,10-($AG$195-'Indicator Data'!AQ154)/($AG$195-$AG$194)*10)),1))</f>
        <v>4.3</v>
      </c>
      <c r="AH151" s="77">
        <f t="shared" si="48"/>
        <v>3.5</v>
      </c>
      <c r="AI151" s="78">
        <f t="shared" si="49"/>
        <v>3</v>
      </c>
      <c r="AJ151" s="85">
        <f t="shared" si="50"/>
        <v>1</v>
      </c>
      <c r="AK151" s="86">
        <f t="shared" si="37"/>
        <v>3.2</v>
      </c>
      <c r="AL151" s="85">
        <v>3.5</v>
      </c>
      <c r="AM151" s="85">
        <v>4.0999999999999996</v>
      </c>
      <c r="AN151" s="86">
        <f t="shared" si="51"/>
        <v>3.8</v>
      </c>
    </row>
    <row r="152" spans="1:40" s="4" customFormat="1" x14ac:dyDescent="0.25">
      <c r="A152" s="131" t="s">
        <v>282</v>
      </c>
      <c r="B152" s="63" t="s">
        <v>281</v>
      </c>
      <c r="C152" s="77">
        <f>ROUND(IF('Indicator Data'!Q155="No data",IF((0.1233*LN('Indicator Data'!BB155)-0.4559)&gt;C$195,0,IF((0.1233*LN('Indicator Data'!BB155)-0.4559)&lt;C$194,10,(C$195-(0.1233*LN('Indicator Data'!BB155)-0.4559))/(C$195-C$194)*10)),IF('Indicator Data'!Q155&gt;C$195,0,IF('Indicator Data'!Q155&lt;C$194,10,(C$195-'Indicator Data'!Q155)/(C$195-C$194)*10))),1)</f>
        <v>2.6</v>
      </c>
      <c r="D152" s="77" t="str">
        <f>IF('Indicator Data'!R155="No data","x",ROUND((IF(LOG('Indicator Data'!R155*1000)&gt;D$195,10,IF(LOG('Indicator Data'!R155*1000)&lt;D$194,0,10-(D$195-LOG('Indicator Data'!R155*1000))/(D$195-D$194)*10))),1))</f>
        <v>x</v>
      </c>
      <c r="E152" s="78">
        <f t="shared" si="38"/>
        <v>2.6</v>
      </c>
      <c r="F152" s="77" t="str">
        <f>IF('Indicator Data'!AF155="No data","x",ROUND(IF('Indicator Data'!AF155&gt;F$195,10,IF('Indicator Data'!AF155&lt;F$194,0,10-(F$195-'Indicator Data'!AF155)/(F$195-F$194)*10)),1))</f>
        <v>x</v>
      </c>
      <c r="G152" s="77">
        <f>IF('Indicator Data'!AG155="No data","x",ROUND(IF('Indicator Data'!AG155&gt;G$195,10,IF('Indicator Data'!AG155&lt;G$194,0,10-(G$195-'Indicator Data'!AG155)/(G$195-G$194)*10)),1))</f>
        <v>4.4000000000000004</v>
      </c>
      <c r="H152" s="78">
        <f t="shared" si="39"/>
        <v>4.4000000000000004</v>
      </c>
      <c r="I152" s="79">
        <f>SUM(IF('Indicator Data'!S155=0,0,'Indicator Data'!S155/1000000),SUM('Indicator Data'!T155:U155))</f>
        <v>-5.47</v>
      </c>
      <c r="J152" s="79">
        <f>I152/'Indicator Data'!BC155*1000000</f>
        <v>-57.072503990901787</v>
      </c>
      <c r="K152" s="77">
        <f t="shared" si="40"/>
        <v>0</v>
      </c>
      <c r="L152" s="77">
        <f>IF('Indicator Data'!V155="No data","x",ROUND(IF('Indicator Data'!V155&gt;L$195,10,IF('Indicator Data'!V155&lt;L$194,0,10-(L$195-'Indicator Data'!V155)/(L$195-L$194)*10)),1))</f>
        <v>0.3</v>
      </c>
      <c r="M152" s="78">
        <f t="shared" si="41"/>
        <v>0.2</v>
      </c>
      <c r="N152" s="80">
        <f t="shared" si="42"/>
        <v>2.5</v>
      </c>
      <c r="O152" s="92">
        <f>IF(AND('Indicator Data'!AK155="No data",'Indicator Data'!AL155="No data"),0,SUM('Indicator Data'!AK155:AM155)/1000)</f>
        <v>0</v>
      </c>
      <c r="P152" s="77">
        <f t="shared" si="43"/>
        <v>0</v>
      </c>
      <c r="Q152" s="81">
        <f>O152*1000/'Indicator Data'!BC155</f>
        <v>0</v>
      </c>
      <c r="R152" s="77">
        <f t="shared" si="44"/>
        <v>0</v>
      </c>
      <c r="S152" s="82">
        <f t="shared" si="45"/>
        <v>0</v>
      </c>
      <c r="T152" s="77" t="str">
        <f>IF('Indicator Data'!AB155="No data","x",ROUND(IF('Indicator Data'!AB155&gt;T$195,10,IF('Indicator Data'!AB155&lt;T$194,0,10-(T$195-'Indicator Data'!AB155)/(T$195-T$194)*10)),1))</f>
        <v>x</v>
      </c>
      <c r="U152" s="77">
        <f>IF('Indicator Data'!AA155="No data","x",ROUND(IF('Indicator Data'!AA155&gt;U$195,10,IF('Indicator Data'!AA155&lt;U$194,0,10-(U$195-'Indicator Data'!AA155)/(U$195-U$194)*10)),1))</f>
        <v>0.3</v>
      </c>
      <c r="V152" s="77" t="str">
        <f>IF('Indicator Data'!AE155="No data","x",ROUND(IF('Indicator Data'!AE155&gt;V$195,10,IF('Indicator Data'!AE155&lt;V$194,0,10-(V$195-'Indicator Data'!AE155)/(V$195-V$194)*10)),1))</f>
        <v>x</v>
      </c>
      <c r="W152" s="78">
        <f t="shared" si="36"/>
        <v>0.3</v>
      </c>
      <c r="X152" s="77">
        <f>IF('Indicator Data'!W155="No data","x",ROUND(IF('Indicator Data'!W155&gt;X$195,10,IF('Indicator Data'!W155&lt;X$194,0,10-(X$195-'Indicator Data'!W155)/(X$195-X$194)*10)),1))</f>
        <v>1.1000000000000001</v>
      </c>
      <c r="Y152" s="77">
        <f>IF('Indicator Data'!X155="No data","x",ROUND(IF('Indicator Data'!X155&gt;Y$195,10,IF('Indicator Data'!X155&lt;Y$194,0,10-(Y$195-'Indicator Data'!X155)/(Y$195-Y$194)*10)),1))</f>
        <v>0.8</v>
      </c>
      <c r="Z152" s="78">
        <f t="shared" si="46"/>
        <v>1</v>
      </c>
      <c r="AA152" s="92">
        <f>('Indicator Data'!AJ155+'Indicator Data'!AI155*0.5+'Indicator Data'!AH155*0.25)/1000</f>
        <v>6.3250000000000001E-2</v>
      </c>
      <c r="AB152" s="83">
        <f>AA152*1000/'Indicator Data'!BC155</f>
        <v>6.5993343280156089E-4</v>
      </c>
      <c r="AC152" s="78">
        <f t="shared" si="47"/>
        <v>0.1</v>
      </c>
      <c r="AD152" s="77">
        <f>IF('Indicator Data'!AN155="No data","x",ROUND(IF('Indicator Data'!AN155&lt;$AD$194,10,IF('Indicator Data'!AN155&gt;$AD$195,0,($AD$195-'Indicator Data'!AN155)/($AD$195-$AD$194)*10)),1))</f>
        <v>6.7</v>
      </c>
      <c r="AE152" s="77">
        <f>IF('Indicator Data'!AO155="No data","x",ROUND(IF('Indicator Data'!AO155&gt;$AE$195,10,IF('Indicator Data'!AO155&lt;$AE$194,0,10-($AE$195-'Indicator Data'!AO155)/($AE$195-$AE$194)*10)),1))</f>
        <v>0.1</v>
      </c>
      <c r="AF152" s="84">
        <f>IF('Indicator Data'!AP155="No data","x",ROUND(IF('Indicator Data'!AP155&gt;$AF$195,10,IF('Indicator Data'!AP155&lt;$AF$194,0,10-($AF$195-'Indicator Data'!AP155)/($AF$195-$AF$194)*10)),1))</f>
        <v>6.3</v>
      </c>
      <c r="AG152" s="84">
        <f>IF('Indicator Data'!AQ155="No data","x",ROUND(IF('Indicator Data'!AQ155&gt;$AG$195,10,IF('Indicator Data'!AQ155&lt;$AG$194,0,10-($AG$195-'Indicator Data'!AQ155)/($AG$195-$AG$194)*10)),1))</f>
        <v>3.6</v>
      </c>
      <c r="AH152" s="77">
        <f t="shared" si="48"/>
        <v>5.8</v>
      </c>
      <c r="AI152" s="78">
        <f t="shared" si="49"/>
        <v>4.2</v>
      </c>
      <c r="AJ152" s="85">
        <f t="shared" si="50"/>
        <v>1.6</v>
      </c>
      <c r="AK152" s="86">
        <f t="shared" si="37"/>
        <v>0.8</v>
      </c>
      <c r="AL152" s="85">
        <v>3</v>
      </c>
      <c r="AM152" s="85">
        <v>2.4</v>
      </c>
      <c r="AN152" s="86">
        <f t="shared" si="51"/>
        <v>2.7</v>
      </c>
    </row>
    <row r="153" spans="1:40" s="4" customFormat="1" x14ac:dyDescent="0.25">
      <c r="A153" s="131" t="s">
        <v>284</v>
      </c>
      <c r="B153" s="63" t="s">
        <v>283</v>
      </c>
      <c r="C153" s="77">
        <f>ROUND(IF('Indicator Data'!Q156="No data",IF((0.1233*LN('Indicator Data'!BB156)-0.4559)&gt;C$195,0,IF((0.1233*LN('Indicator Data'!BB156)-0.4559)&lt;C$194,10,(C$195-(0.1233*LN('Indicator Data'!BB156)-0.4559))/(C$195-C$194)*10)),IF('Indicator Data'!Q156&gt;C$195,0,IF('Indicator Data'!Q156&lt;C$194,10,(C$195-'Indicator Data'!Q156)/(C$195-C$194)*10))),1)</f>
        <v>8.1999999999999993</v>
      </c>
      <c r="D153" s="77">
        <f>IF('Indicator Data'!R156="No data","x",ROUND((IF(LOG('Indicator Data'!R156*1000)&gt;D$195,10,IF(LOG('Indicator Data'!R156*1000)&lt;D$194,0,10-(D$195-LOG('Indicator Data'!R156*1000))/(D$195-D$194)*10))),1))</f>
        <v>9.6999999999999993</v>
      </c>
      <c r="E153" s="78">
        <f t="shared" si="38"/>
        <v>9.1</v>
      </c>
      <c r="F153" s="77">
        <f>IF('Indicator Data'!AF156="No data","x",ROUND(IF('Indicator Data'!AF156&gt;F$195,10,IF('Indicator Data'!AF156&lt;F$194,0,10-(F$195-'Indicator Data'!AF156)/(F$195-F$194)*10)),1))</f>
        <v>8.6999999999999993</v>
      </c>
      <c r="G153" s="77">
        <f>IF('Indicator Data'!AG156="No data","x",ROUND(IF('Indicator Data'!AG156&gt;G$195,10,IF('Indicator Data'!AG156&lt;G$194,0,10-(G$195-'Indicator Data'!AG156)/(G$195-G$194)*10)),1))</f>
        <v>2.2000000000000002</v>
      </c>
      <c r="H153" s="78">
        <f t="shared" si="39"/>
        <v>5.5</v>
      </c>
      <c r="I153" s="79">
        <f>SUM(IF('Indicator Data'!S156=0,0,'Indicator Data'!S156/1000000),SUM('Indicator Data'!T156:U156))</f>
        <v>977.03088600000012</v>
      </c>
      <c r="J153" s="79">
        <f>I153/'Indicator Data'!BC156*1000000</f>
        <v>129.28456764214107</v>
      </c>
      <c r="K153" s="77">
        <f t="shared" si="40"/>
        <v>2.6</v>
      </c>
      <c r="L153" s="77">
        <f>IF('Indicator Data'!V156="No data","x",ROUND(IF('Indicator Data'!V156&gt;L$195,10,IF('Indicator Data'!V156&lt;L$194,0,10-(L$195-'Indicator Data'!V156)/(L$195-L$194)*10)),1))</f>
        <v>10</v>
      </c>
      <c r="M153" s="78">
        <f t="shared" si="41"/>
        <v>6.3</v>
      </c>
      <c r="N153" s="80">
        <f t="shared" si="42"/>
        <v>7.5</v>
      </c>
      <c r="O153" s="92">
        <f>IF(AND('Indicator Data'!AK156="No data",'Indicator Data'!AL156="No data"),0,SUM('Indicator Data'!AK156:AM156)/1000)</f>
        <v>0.67900000000000005</v>
      </c>
      <c r="P153" s="77">
        <f t="shared" si="43"/>
        <v>0</v>
      </c>
      <c r="Q153" s="81">
        <f>O153*1000/'Indicator Data'!BC156</f>
        <v>8.984794921725102E-5</v>
      </c>
      <c r="R153" s="77">
        <f t="shared" si="44"/>
        <v>1.8</v>
      </c>
      <c r="S153" s="82">
        <f t="shared" si="45"/>
        <v>0.9</v>
      </c>
      <c r="T153" s="77">
        <f>IF('Indicator Data'!AB156="No data","x",ROUND(IF('Indicator Data'!AB156&gt;T$195,10,IF('Indicator Data'!AB156&lt;T$194,0,10-(T$195-'Indicator Data'!AB156)/(T$195-T$194)*10)),1))</f>
        <v>3.4</v>
      </c>
      <c r="U153" s="77">
        <f>IF('Indicator Data'!AA156="No data","x",ROUND(IF('Indicator Data'!AA156&gt;U$195,10,IF('Indicator Data'!AA156&lt;U$194,0,10-(U$195-'Indicator Data'!AA156)/(U$195-U$194)*10)),1))</f>
        <v>5.5</v>
      </c>
      <c r="V153" s="77">
        <f>IF('Indicator Data'!AE156="No data","x",ROUND(IF('Indicator Data'!AE156&gt;V$195,10,IF('Indicator Data'!AE156&lt;V$194,0,10-(V$195-'Indicator Data'!AE156)/(V$195-V$194)*10)),1))</f>
        <v>9.1</v>
      </c>
      <c r="W153" s="78">
        <f t="shared" si="36"/>
        <v>6</v>
      </c>
      <c r="X153" s="77">
        <f>IF('Indicator Data'!W156="No data","x",ROUND(IF('Indicator Data'!W156&gt;X$195,10,IF('Indicator Data'!W156&lt;X$194,0,10-(X$195-'Indicator Data'!W156)/(X$195-X$194)*10)),1))</f>
        <v>8.6999999999999993</v>
      </c>
      <c r="Y153" s="77">
        <f>IF('Indicator Data'!X156="No data","x",ROUND(IF('Indicator Data'!X156&gt;Y$195,10,IF('Indicator Data'!X156&lt;Y$194,0,10-(Y$195-'Indicator Data'!X156)/(Y$195-Y$194)*10)),1))</f>
        <v>4</v>
      </c>
      <c r="Z153" s="78">
        <f t="shared" si="46"/>
        <v>6.4</v>
      </c>
      <c r="AA153" s="92">
        <f>('Indicator Data'!AJ156+'Indicator Data'!AI156*0.5+'Indicator Data'!AH156*0.25)/1000</f>
        <v>5.9580000000000002</v>
      </c>
      <c r="AB153" s="83">
        <f>AA153*1000/'Indicator Data'!BC156</f>
        <v>7.8838598149688003E-4</v>
      </c>
      <c r="AC153" s="78">
        <f t="shared" si="47"/>
        <v>0.1</v>
      </c>
      <c r="AD153" s="77">
        <f>IF('Indicator Data'!AN156="No data","x",ROUND(IF('Indicator Data'!AN156&lt;$AD$194,10,IF('Indicator Data'!AN156&gt;$AD$195,0,($AD$195-'Indicator Data'!AN156)/($AD$195-$AD$194)*10)),1))</f>
        <v>6</v>
      </c>
      <c r="AE153" s="77">
        <f>IF('Indicator Data'!AO156="No data","x",ROUND(IF('Indicator Data'!AO156&gt;$AE$195,10,IF('Indicator Data'!AO156&lt;$AE$194,0,10-($AE$195-'Indicator Data'!AO156)/($AE$195-$AE$194)*10)),1))</f>
        <v>8.6</v>
      </c>
      <c r="AF153" s="84">
        <f>IF('Indicator Data'!AP156="No data","x",ROUND(IF('Indicator Data'!AP156&gt;$AF$195,10,IF('Indicator Data'!AP156&lt;$AF$194,0,10-($AF$195-'Indicator Data'!AP156)/($AF$195-$AF$194)*10)),1))</f>
        <v>6.5</v>
      </c>
      <c r="AG153" s="84">
        <f>IF('Indicator Data'!AQ156="No data","x",ROUND(IF('Indicator Data'!AQ156&gt;$AG$195,10,IF('Indicator Data'!AQ156&lt;$AG$194,0,10-($AG$195-'Indicator Data'!AQ156)/($AG$195-$AG$194)*10)),1))</f>
        <v>1.7</v>
      </c>
      <c r="AH153" s="77">
        <f t="shared" si="48"/>
        <v>5.5</v>
      </c>
      <c r="AI153" s="78">
        <f t="shared" si="49"/>
        <v>6.7</v>
      </c>
      <c r="AJ153" s="85">
        <f t="shared" si="50"/>
        <v>5.3</v>
      </c>
      <c r="AK153" s="86">
        <f t="shared" si="37"/>
        <v>3.4</v>
      </c>
      <c r="AL153" s="85">
        <v>3.6</v>
      </c>
      <c r="AM153" s="85">
        <v>8.4</v>
      </c>
      <c r="AN153" s="86">
        <f t="shared" si="51"/>
        <v>6</v>
      </c>
    </row>
    <row r="154" spans="1:40" s="4" customFormat="1" x14ac:dyDescent="0.25">
      <c r="A154" s="131" t="s">
        <v>286</v>
      </c>
      <c r="B154" s="63" t="s">
        <v>285</v>
      </c>
      <c r="C154" s="77">
        <f>ROUND(IF('Indicator Data'!Q157="No data",IF((0.1233*LN('Indicator Data'!BB157)-0.4559)&gt;C$195,0,IF((0.1233*LN('Indicator Data'!BB157)-0.4559)&lt;C$194,10,(C$195-(0.1233*LN('Indicator Data'!BB157)-0.4559))/(C$195-C$194)*10)),IF('Indicator Data'!Q157&gt;C$195,0,IF('Indicator Data'!Q157&lt;C$194,10,(C$195-'Indicator Data'!Q157)/(C$195-C$194)*10))),1)</f>
        <v>0.4</v>
      </c>
      <c r="D154" s="77" t="str">
        <f>IF('Indicator Data'!R157="No data","x",ROUND((IF(LOG('Indicator Data'!R157*1000)&gt;D$195,10,IF(LOG('Indicator Data'!R157*1000)&lt;D$194,0,10-(D$195-LOG('Indicator Data'!R157*1000))/(D$195-D$194)*10))),1))</f>
        <v>x</v>
      </c>
      <c r="E154" s="78">
        <f t="shared" si="38"/>
        <v>0.4</v>
      </c>
      <c r="F154" s="77">
        <f>IF('Indicator Data'!AF157="No data","x",ROUND(IF('Indicator Data'!AF157&gt;F$195,10,IF('Indicator Data'!AF157&lt;F$194,0,10-(F$195-'Indicator Data'!AF157)/(F$195-F$194)*10)),1))</f>
        <v>0.9</v>
      </c>
      <c r="G154" s="77" t="str">
        <f>IF('Indicator Data'!AG157="No data","x",ROUND(IF('Indicator Data'!AG157&gt;G$195,10,IF('Indicator Data'!AG157&lt;G$194,0,10-(G$195-'Indicator Data'!AG157)/(G$195-G$194)*10)),1))</f>
        <v>x</v>
      </c>
      <c r="H154" s="78">
        <f t="shared" si="39"/>
        <v>0.9</v>
      </c>
      <c r="I154" s="79">
        <f>SUM(IF('Indicator Data'!S157=0,0,'Indicator Data'!S157/1000000),SUM('Indicator Data'!T157:U157))</f>
        <v>0</v>
      </c>
      <c r="J154" s="79">
        <f>I154/'Indicator Data'!BC157*1000000</f>
        <v>0</v>
      </c>
      <c r="K154" s="77">
        <f t="shared" si="40"/>
        <v>0</v>
      </c>
      <c r="L154" s="77" t="str">
        <f>IF('Indicator Data'!V157="No data","x",ROUND(IF('Indicator Data'!V157&gt;L$195,10,IF('Indicator Data'!V157&lt;L$194,0,10-(L$195-'Indicator Data'!V157)/(L$195-L$194)*10)),1))</f>
        <v>x</v>
      </c>
      <c r="M154" s="78">
        <f t="shared" si="41"/>
        <v>0</v>
      </c>
      <c r="N154" s="80">
        <f t="shared" si="42"/>
        <v>0.4</v>
      </c>
      <c r="O154" s="92">
        <f>IF(AND('Indicator Data'!AK157="No data",'Indicator Data'!AL157="No data"),0,SUM('Indicator Data'!AK157:AM157)/1000)</f>
        <v>0</v>
      </c>
      <c r="P154" s="77">
        <f t="shared" si="43"/>
        <v>0</v>
      </c>
      <c r="Q154" s="81">
        <f>O154*1000/'Indicator Data'!BC157</f>
        <v>0</v>
      </c>
      <c r="R154" s="77">
        <f t="shared" si="44"/>
        <v>0</v>
      </c>
      <c r="S154" s="82">
        <f t="shared" si="45"/>
        <v>0</v>
      </c>
      <c r="T154" s="77">
        <f>IF('Indicator Data'!AB157="No data","x",ROUND(IF('Indicator Data'!AB157&gt;T$195,10,IF('Indicator Data'!AB157&lt;T$194,0,10-(T$195-'Indicator Data'!AB157)/(T$195-T$194)*10)),1))</f>
        <v>0.3</v>
      </c>
      <c r="U154" s="77">
        <f>IF('Indicator Data'!AA157="No data","x",ROUND(IF('Indicator Data'!AA157&gt;U$195,10,IF('Indicator Data'!AA157&lt;U$194,0,10-(U$195-'Indicator Data'!AA157)/(U$195-U$194)*10)),1))</f>
        <v>0.9</v>
      </c>
      <c r="V154" s="77" t="str">
        <f>IF('Indicator Data'!AE157="No data","x",ROUND(IF('Indicator Data'!AE157&gt;V$195,10,IF('Indicator Data'!AE157&lt;V$194,0,10-(V$195-'Indicator Data'!AE157)/(V$195-V$194)*10)),1))</f>
        <v>x</v>
      </c>
      <c r="W154" s="78">
        <f t="shared" si="36"/>
        <v>0.6</v>
      </c>
      <c r="X154" s="77">
        <f>IF('Indicator Data'!W157="No data","x",ROUND(IF('Indicator Data'!W157&gt;X$195,10,IF('Indicator Data'!W157&lt;X$194,0,10-(X$195-'Indicator Data'!W157)/(X$195-X$194)*10)),1))</f>
        <v>0.2</v>
      </c>
      <c r="Y154" s="77" t="str">
        <f>IF('Indicator Data'!X157="No data","x",ROUND(IF('Indicator Data'!X157&gt;Y$195,10,IF('Indicator Data'!X157&lt;Y$194,0,10-(Y$195-'Indicator Data'!X157)/(Y$195-Y$194)*10)),1))</f>
        <v>x</v>
      </c>
      <c r="Z154" s="78">
        <f t="shared" si="46"/>
        <v>0.2</v>
      </c>
      <c r="AA154" s="92">
        <f>('Indicator Data'!AJ157+'Indicator Data'!AI157*0.5+'Indicator Data'!AH157*0.25)/1000</f>
        <v>3.26275</v>
      </c>
      <c r="AB154" s="83">
        <f>AA154*1000/'Indicator Data'!BC157</f>
        <v>5.8136188799756531E-4</v>
      </c>
      <c r="AC154" s="78">
        <f t="shared" si="47"/>
        <v>0.1</v>
      </c>
      <c r="AD154" s="77">
        <f>IF('Indicator Data'!AN157="No data","x",ROUND(IF('Indicator Data'!AN157&lt;$AD$194,10,IF('Indicator Data'!AN157&gt;$AD$195,0,($AD$195-'Indicator Data'!AN157)/($AD$195-$AD$194)*10)),1))</f>
        <v>3.1</v>
      </c>
      <c r="AE154" s="77">
        <f>IF('Indicator Data'!AO157="No data","x",ROUND(IF('Indicator Data'!AO157&gt;$AE$195,10,IF('Indicator Data'!AO157&lt;$AE$194,0,10-($AE$195-'Indicator Data'!AO157)/($AE$195-$AE$194)*10)),1))</f>
        <v>0</v>
      </c>
      <c r="AF154" s="84">
        <f>IF('Indicator Data'!AP157="No data","x",ROUND(IF('Indicator Data'!AP157&gt;$AF$195,10,IF('Indicator Data'!AP157&lt;$AF$194,0,10-($AF$195-'Indicator Data'!AP157)/($AF$195-$AF$194)*10)),1))</f>
        <v>0</v>
      </c>
      <c r="AG154" s="84">
        <f>IF('Indicator Data'!AQ157="No data","x",ROUND(IF('Indicator Data'!AQ157&gt;$AG$195,10,IF('Indicator Data'!AQ157&lt;$AG$194,0,10-($AG$195-'Indicator Data'!AQ157)/($AG$195-$AG$194)*10)),1))</f>
        <v>2</v>
      </c>
      <c r="AH154" s="77">
        <f t="shared" si="48"/>
        <v>0.4</v>
      </c>
      <c r="AI154" s="78">
        <f t="shared" si="49"/>
        <v>1.2</v>
      </c>
      <c r="AJ154" s="85">
        <f t="shared" si="50"/>
        <v>0.5</v>
      </c>
      <c r="AK154" s="86">
        <f t="shared" si="37"/>
        <v>0.3</v>
      </c>
      <c r="AL154" s="85">
        <v>9.5</v>
      </c>
      <c r="AM154" s="85">
        <v>5.8</v>
      </c>
      <c r="AN154" s="86">
        <f t="shared" si="51"/>
        <v>7.7</v>
      </c>
    </row>
    <row r="155" spans="1:40" s="4" customFormat="1" x14ac:dyDescent="0.25">
      <c r="A155" s="131" t="s">
        <v>288</v>
      </c>
      <c r="B155" s="63" t="s">
        <v>287</v>
      </c>
      <c r="C155" s="77">
        <f>ROUND(IF('Indicator Data'!Q158="No data",IF((0.1233*LN('Indicator Data'!BB158)-0.4559)&gt;C$195,0,IF((0.1233*LN('Indicator Data'!BB158)-0.4559)&lt;C$194,10,(C$195-(0.1233*LN('Indicator Data'!BB158)-0.4559))/(C$195-C$194)*10)),IF('Indicator Data'!Q158&gt;C$195,0,IF('Indicator Data'!Q158&lt;C$194,10,(C$195-'Indicator Data'!Q158)/(C$195-C$194)*10))),1)</f>
        <v>1.6</v>
      </c>
      <c r="D155" s="77" t="str">
        <f>IF('Indicator Data'!R158="No data","x",ROUND((IF(LOG('Indicator Data'!R158*1000)&gt;D$195,10,IF(LOG('Indicator Data'!R158*1000)&lt;D$194,0,10-(D$195-LOG('Indicator Data'!R158*1000))/(D$195-D$194)*10))),1))</f>
        <v>x</v>
      </c>
      <c r="E155" s="78">
        <f t="shared" si="38"/>
        <v>1.6</v>
      </c>
      <c r="F155" s="77">
        <f>IF('Indicator Data'!AF158="No data","x",ROUND(IF('Indicator Data'!AF158&gt;F$195,10,IF('Indicator Data'!AF158&lt;F$194,0,10-(F$195-'Indicator Data'!AF158)/(F$195-F$194)*10)),1))</f>
        <v>2.4</v>
      </c>
      <c r="G155" s="77">
        <f>IF('Indicator Data'!AG158="No data","x",ROUND(IF('Indicator Data'!AG158&gt;G$195,10,IF('Indicator Data'!AG158&lt;G$194,0,10-(G$195-'Indicator Data'!AG158)/(G$195-G$194)*10)),1))</f>
        <v>0.3</v>
      </c>
      <c r="H155" s="78">
        <f t="shared" si="39"/>
        <v>1.4</v>
      </c>
      <c r="I155" s="79">
        <f>SUM(IF('Indicator Data'!S158=0,0,'Indicator Data'!S158/1000000),SUM('Indicator Data'!T158:U158))</f>
        <v>0</v>
      </c>
      <c r="J155" s="79">
        <f>I155/'Indicator Data'!BC158*1000000</f>
        <v>0</v>
      </c>
      <c r="K155" s="77">
        <f t="shared" si="40"/>
        <v>0</v>
      </c>
      <c r="L155" s="77" t="str">
        <f>IF('Indicator Data'!V158="No data","x",ROUND(IF('Indicator Data'!V158&gt;L$195,10,IF('Indicator Data'!V158&lt;L$194,0,10-(L$195-'Indicator Data'!V158)/(L$195-L$194)*10)),1))</f>
        <v>x</v>
      </c>
      <c r="M155" s="78">
        <f t="shared" si="41"/>
        <v>0</v>
      </c>
      <c r="N155" s="80">
        <f t="shared" si="42"/>
        <v>1.2</v>
      </c>
      <c r="O155" s="92">
        <f>IF(AND('Indicator Data'!AK158="No data",'Indicator Data'!AL158="No data"),0,SUM('Indicator Data'!AK158:AM158)/1000)</f>
        <v>0.92300000000000004</v>
      </c>
      <c r="P155" s="77">
        <f t="shared" si="43"/>
        <v>0</v>
      </c>
      <c r="Q155" s="81">
        <f>O155*1000/'Indicator Data'!BC158</f>
        <v>1.6967248614494553E-4</v>
      </c>
      <c r="R155" s="77">
        <f t="shared" si="44"/>
        <v>2.1</v>
      </c>
      <c r="S155" s="82">
        <f t="shared" si="45"/>
        <v>1.1000000000000001</v>
      </c>
      <c r="T155" s="77">
        <f>IF('Indicator Data'!AB158="No data","x",ROUND(IF('Indicator Data'!AB158&gt;T$195,10,IF('Indicator Data'!AB158&lt;T$194,0,10-(T$195-'Indicator Data'!AB158)/(T$195-T$194)*10)),1))</f>
        <v>0.2</v>
      </c>
      <c r="U155" s="77">
        <f>IF('Indicator Data'!AA158="No data","x",ROUND(IF('Indicator Data'!AA158&gt;U$195,10,IF('Indicator Data'!AA158&lt;U$194,0,10-(U$195-'Indicator Data'!AA158)/(U$195-U$194)*10)),1))</f>
        <v>0.1</v>
      </c>
      <c r="V155" s="77" t="str">
        <f>IF('Indicator Data'!AE158="No data","x",ROUND(IF('Indicator Data'!AE158&gt;V$195,10,IF('Indicator Data'!AE158&lt;V$194,0,10-(V$195-'Indicator Data'!AE158)/(V$195-V$194)*10)),1))</f>
        <v>x</v>
      </c>
      <c r="W155" s="78">
        <f t="shared" si="36"/>
        <v>0.2</v>
      </c>
      <c r="X155" s="77">
        <f>IF('Indicator Data'!W158="No data","x",ROUND(IF('Indicator Data'!W158&gt;X$195,10,IF('Indicator Data'!W158&lt;X$194,0,10-(X$195-'Indicator Data'!W158)/(X$195-X$194)*10)),1))</f>
        <v>0.5</v>
      </c>
      <c r="Y155" s="77" t="str">
        <f>IF('Indicator Data'!X158="No data","x",ROUND(IF('Indicator Data'!X158&gt;Y$195,10,IF('Indicator Data'!X158&lt;Y$194,0,10-(Y$195-'Indicator Data'!X158)/(Y$195-Y$194)*10)),1))</f>
        <v>x</v>
      </c>
      <c r="Z155" s="78">
        <f t="shared" si="46"/>
        <v>0.5</v>
      </c>
      <c r="AA155" s="92">
        <f>('Indicator Data'!AJ158+'Indicator Data'!AI158*0.5+'Indicator Data'!AH158*0.25)/1000</f>
        <v>0</v>
      </c>
      <c r="AB155" s="83">
        <f>AA155*1000/'Indicator Data'!BC158</f>
        <v>0</v>
      </c>
      <c r="AC155" s="78">
        <f t="shared" si="47"/>
        <v>0</v>
      </c>
      <c r="AD155" s="77">
        <f>IF('Indicator Data'!AN158="No data","x",ROUND(IF('Indicator Data'!AN158&lt;$AD$194,10,IF('Indicator Data'!AN158&gt;$AD$195,0,($AD$195-'Indicator Data'!AN158)/($AD$195-$AD$194)*10)),1))</f>
        <v>4.3</v>
      </c>
      <c r="AE155" s="77">
        <f>IF('Indicator Data'!AO158="No data","x",ROUND(IF('Indicator Data'!AO158&gt;$AE$195,10,IF('Indicator Data'!AO158&lt;$AE$194,0,10-($AE$195-'Indicator Data'!AO158)/($AE$195-$AE$194)*10)),1))</f>
        <v>0</v>
      </c>
      <c r="AF155" s="84">
        <f>IF('Indicator Data'!AP158="No data","x",ROUND(IF('Indicator Data'!AP158&gt;$AF$195,10,IF('Indicator Data'!AP158&lt;$AF$194,0,10-($AF$195-'Indicator Data'!AP158)/($AF$195-$AF$194)*10)),1))</f>
        <v>1.8</v>
      </c>
      <c r="AG155" s="84">
        <f>IF('Indicator Data'!AQ158="No data","x",ROUND(IF('Indicator Data'!AQ158&gt;$AG$195,10,IF('Indicator Data'!AQ158&lt;$AG$194,0,10-($AG$195-'Indicator Data'!AQ158)/($AG$195-$AG$194)*10)),1))</f>
        <v>4.5999999999999996</v>
      </c>
      <c r="AH155" s="77">
        <f t="shared" si="48"/>
        <v>2.4</v>
      </c>
      <c r="AI155" s="78">
        <f t="shared" si="49"/>
        <v>2.2000000000000002</v>
      </c>
      <c r="AJ155" s="85">
        <f t="shared" si="50"/>
        <v>0.8</v>
      </c>
      <c r="AK155" s="86">
        <f t="shared" si="37"/>
        <v>1</v>
      </c>
      <c r="AL155" s="85">
        <v>6</v>
      </c>
      <c r="AM155" s="85">
        <v>3.7</v>
      </c>
      <c r="AN155" s="86">
        <f t="shared" si="51"/>
        <v>4.9000000000000004</v>
      </c>
    </row>
    <row r="156" spans="1:40" s="4" customFormat="1" x14ac:dyDescent="0.25">
      <c r="A156" s="131" t="s">
        <v>290</v>
      </c>
      <c r="B156" s="63" t="s">
        <v>289</v>
      </c>
      <c r="C156" s="77">
        <f>ROUND(IF('Indicator Data'!Q159="No data",IF((0.1233*LN('Indicator Data'!BB159)-0.4559)&gt;C$195,0,IF((0.1233*LN('Indicator Data'!BB159)-0.4559)&lt;C$194,10,(C$195-(0.1233*LN('Indicator Data'!BB159)-0.4559))/(C$195-C$194)*10)),IF('Indicator Data'!Q159&gt;C$195,0,IF('Indicator Data'!Q159&lt;C$194,10,(C$195-'Indicator Data'!Q159)/(C$195-C$194)*10))),1)</f>
        <v>0.9</v>
      </c>
      <c r="D156" s="77" t="str">
        <f>IF('Indicator Data'!R159="No data","x",ROUND((IF(LOG('Indicator Data'!R159*1000)&gt;D$195,10,IF(LOG('Indicator Data'!R159*1000)&lt;D$194,0,10-(D$195-LOG('Indicator Data'!R159*1000))/(D$195-D$194)*10))),1))</f>
        <v>x</v>
      </c>
      <c r="E156" s="78">
        <f t="shared" si="38"/>
        <v>0.9</v>
      </c>
      <c r="F156" s="77">
        <f>IF('Indicator Data'!AF159="No data","x",ROUND(IF('Indicator Data'!AF159&gt;F$195,10,IF('Indicator Data'!AF159&lt;F$194,0,10-(F$195-'Indicator Data'!AF159)/(F$195-F$194)*10)),1))</f>
        <v>0.7</v>
      </c>
      <c r="G156" s="77">
        <f>IF('Indicator Data'!AG159="No data","x",ROUND(IF('Indicator Data'!AG159&gt;G$195,10,IF('Indicator Data'!AG159&lt;G$194,0,10-(G$195-'Indicator Data'!AG159)/(G$195-G$194)*10)),1))</f>
        <v>0.1</v>
      </c>
      <c r="H156" s="78">
        <f t="shared" si="39"/>
        <v>0.4</v>
      </c>
      <c r="I156" s="79">
        <f>SUM(IF('Indicator Data'!S159=0,0,'Indicator Data'!S159/1000000),SUM('Indicator Data'!T159:U159))</f>
        <v>1.8610340000000001</v>
      </c>
      <c r="J156" s="79">
        <f>I156/'Indicator Data'!BC159*1000000</f>
        <v>0.90046488493033505</v>
      </c>
      <c r="K156" s="77">
        <f t="shared" si="40"/>
        <v>0</v>
      </c>
      <c r="L156" s="77" t="str">
        <f>IF('Indicator Data'!V159="No data","x",ROUND(IF('Indicator Data'!V159&gt;L$195,10,IF('Indicator Data'!V159&lt;L$194,0,10-(L$195-'Indicator Data'!V159)/(L$195-L$194)*10)),1))</f>
        <v>x</v>
      </c>
      <c r="M156" s="78">
        <f t="shared" si="41"/>
        <v>0</v>
      </c>
      <c r="N156" s="80">
        <f t="shared" si="42"/>
        <v>0.6</v>
      </c>
      <c r="O156" s="92">
        <f>IF(AND('Indicator Data'!AK159="No data",'Indicator Data'!AL159="No data"),0,SUM('Indicator Data'!AK159:AM159)/1000)</f>
        <v>0.61399999999999999</v>
      </c>
      <c r="P156" s="77">
        <f t="shared" si="43"/>
        <v>0</v>
      </c>
      <c r="Q156" s="81">
        <f>O156*1000/'Indicator Data'!BC159</f>
        <v>2.9708508245804521E-4</v>
      </c>
      <c r="R156" s="77">
        <f t="shared" si="44"/>
        <v>2.4</v>
      </c>
      <c r="S156" s="82">
        <f t="shared" si="45"/>
        <v>1.2</v>
      </c>
      <c r="T156" s="77">
        <f>IF('Indicator Data'!AB159="No data","x",ROUND(IF('Indicator Data'!AB159&gt;T$195,10,IF('Indicator Data'!AB159&lt;T$194,0,10-(T$195-'Indicator Data'!AB159)/(T$195-T$194)*10)),1))</f>
        <v>0.2</v>
      </c>
      <c r="U156" s="77">
        <f>IF('Indicator Data'!AA159="No data","x",ROUND(IF('Indicator Data'!AA159&gt;U$195,10,IF('Indicator Data'!AA159&lt;U$194,0,10-(U$195-'Indicator Data'!AA159)/(U$195-U$194)*10)),1))</f>
        <v>0.1</v>
      </c>
      <c r="V156" s="77" t="str">
        <f>IF('Indicator Data'!AE159="No data","x",ROUND(IF('Indicator Data'!AE159&gt;V$195,10,IF('Indicator Data'!AE159&lt;V$194,0,10-(V$195-'Indicator Data'!AE159)/(V$195-V$194)*10)),1))</f>
        <v>x</v>
      </c>
      <c r="W156" s="78">
        <f t="shared" si="36"/>
        <v>0.2</v>
      </c>
      <c r="X156" s="77">
        <f>IF('Indicator Data'!W159="No data","x",ROUND(IF('Indicator Data'!W159&gt;X$195,10,IF('Indicator Data'!W159&lt;X$194,0,10-(X$195-'Indicator Data'!W159)/(X$195-X$194)*10)),1))</f>
        <v>0.2</v>
      </c>
      <c r="Y156" s="77" t="str">
        <f>IF('Indicator Data'!X159="No data","x",ROUND(IF('Indicator Data'!X159&gt;Y$195,10,IF('Indicator Data'!X159&lt;Y$194,0,10-(Y$195-'Indicator Data'!X159)/(Y$195-Y$194)*10)),1))</f>
        <v>x</v>
      </c>
      <c r="Z156" s="78">
        <f t="shared" si="46"/>
        <v>0.2</v>
      </c>
      <c r="AA156" s="92">
        <f>('Indicator Data'!AJ159+'Indicator Data'!AI159*0.5+'Indicator Data'!AH159*0.25)/1000</f>
        <v>0</v>
      </c>
      <c r="AB156" s="83">
        <f>AA156*1000/'Indicator Data'!BC159</f>
        <v>0</v>
      </c>
      <c r="AC156" s="78">
        <f t="shared" si="47"/>
        <v>0</v>
      </c>
      <c r="AD156" s="77">
        <f>IF('Indicator Data'!AN159="No data","x",ROUND(IF('Indicator Data'!AN159&lt;$AD$194,10,IF('Indicator Data'!AN159&gt;$AD$195,0,($AD$195-'Indicator Data'!AN159)/($AD$195-$AD$194)*10)),1))</f>
        <v>3.1</v>
      </c>
      <c r="AE156" s="77">
        <f>IF('Indicator Data'!AO159="No data","x",ROUND(IF('Indicator Data'!AO159&gt;$AE$195,10,IF('Indicator Data'!AO159&lt;$AE$194,0,10-($AE$195-'Indicator Data'!AO159)/($AE$195-$AE$194)*10)),1))</f>
        <v>0</v>
      </c>
      <c r="AF156" s="84">
        <f>IF('Indicator Data'!AP159="No data","x",ROUND(IF('Indicator Data'!AP159&gt;$AF$195,10,IF('Indicator Data'!AP159&lt;$AF$194,0,10-($AF$195-'Indicator Data'!AP159)/($AF$195-$AF$194)*10)),1))</f>
        <v>1.3</v>
      </c>
      <c r="AG156" s="84">
        <f>IF('Indicator Data'!AQ159="No data","x",ROUND(IF('Indicator Data'!AQ159&gt;$AG$195,10,IF('Indicator Data'!AQ159&lt;$AG$194,0,10-($AG$195-'Indicator Data'!AQ159)/($AG$195-$AG$194)*10)),1))</f>
        <v>4.7</v>
      </c>
      <c r="AH156" s="77">
        <f t="shared" si="48"/>
        <v>2</v>
      </c>
      <c r="AI156" s="78">
        <f t="shared" si="49"/>
        <v>1.7</v>
      </c>
      <c r="AJ156" s="85">
        <f t="shared" si="50"/>
        <v>0.5</v>
      </c>
      <c r="AK156" s="86">
        <f t="shared" si="37"/>
        <v>0.9</v>
      </c>
      <c r="AL156" s="85">
        <v>6.4</v>
      </c>
      <c r="AM156" s="85">
        <v>2.6</v>
      </c>
      <c r="AN156" s="86">
        <f t="shared" si="51"/>
        <v>4.5</v>
      </c>
    </row>
    <row r="157" spans="1:40" s="4" customFormat="1" x14ac:dyDescent="0.25">
      <c r="A157" s="131" t="s">
        <v>292</v>
      </c>
      <c r="B157" s="63" t="s">
        <v>291</v>
      </c>
      <c r="C157" s="77">
        <f>ROUND(IF('Indicator Data'!Q160="No data",IF((0.1233*LN('Indicator Data'!BB160)-0.4559)&gt;C$195,0,IF((0.1233*LN('Indicator Data'!BB160)-0.4559)&lt;C$194,10,(C$195-(0.1233*LN('Indicator Data'!BB160)-0.4559))/(C$195-C$194)*10)),IF('Indicator Data'!Q160&gt;C$195,0,IF('Indicator Data'!Q160&lt;C$194,10,(C$195-'Indicator Data'!Q160)/(C$195-C$194)*10))),1)</f>
        <v>6.7</v>
      </c>
      <c r="D157" s="77" t="str">
        <f>IF('Indicator Data'!R160="No data","x",ROUND((IF(LOG('Indicator Data'!R160*1000)&gt;D$195,10,IF(LOG('Indicator Data'!R160*1000)&lt;D$194,0,10-(D$195-LOG('Indicator Data'!R160*1000))/(D$195-D$194)*10))),1))</f>
        <v>x</v>
      </c>
      <c r="E157" s="78">
        <f t="shared" si="38"/>
        <v>6.7</v>
      </c>
      <c r="F157" s="77" t="str">
        <f>IF('Indicator Data'!AF160="No data","x",ROUND(IF('Indicator Data'!AF160&gt;F$195,10,IF('Indicator Data'!AF160&lt;F$194,0,10-(F$195-'Indicator Data'!AF160)/(F$195-F$194)*10)),1))</f>
        <v>x</v>
      </c>
      <c r="G157" s="77">
        <f>IF('Indicator Data'!AG160="No data","x",ROUND(IF('Indicator Data'!AG160&gt;G$195,10,IF('Indicator Data'!AG160&lt;G$194,0,10-(G$195-'Indicator Data'!AG160)/(G$195-G$194)*10)),1))</f>
        <v>5.3</v>
      </c>
      <c r="H157" s="78">
        <f t="shared" si="39"/>
        <v>5.3</v>
      </c>
      <c r="I157" s="79">
        <f>SUM(IF('Indicator Data'!S160=0,0,'Indicator Data'!S160/1000000),SUM('Indicator Data'!T160:U160))</f>
        <v>318.44104499999997</v>
      </c>
      <c r="J157" s="79">
        <f>I157/'Indicator Data'!BC160*1000000</f>
        <v>520.88769316079504</v>
      </c>
      <c r="K157" s="77">
        <f t="shared" si="40"/>
        <v>10</v>
      </c>
      <c r="L157" s="77">
        <f>IF('Indicator Data'!V160="No data","x",ROUND(IF('Indicator Data'!V160&gt;L$195,10,IF('Indicator Data'!V160&lt;L$194,0,10-(L$195-'Indicator Data'!V160)/(L$195-L$194)*10)),1))</f>
        <v>10</v>
      </c>
      <c r="M157" s="78">
        <f t="shared" si="41"/>
        <v>10</v>
      </c>
      <c r="N157" s="80">
        <f t="shared" si="42"/>
        <v>7.2</v>
      </c>
      <c r="O157" s="92">
        <f>IF(AND('Indicator Data'!AK160="No data",'Indicator Data'!AL160="No data"),0,SUM('Indicator Data'!AK160:AM160)/1000)</f>
        <v>0</v>
      </c>
      <c r="P157" s="77">
        <f t="shared" si="43"/>
        <v>0</v>
      </c>
      <c r="Q157" s="81">
        <f>O157*1000/'Indicator Data'!BC160</f>
        <v>0</v>
      </c>
      <c r="R157" s="77">
        <f t="shared" si="44"/>
        <v>0</v>
      </c>
      <c r="S157" s="82">
        <f t="shared" si="45"/>
        <v>0</v>
      </c>
      <c r="T157" s="77" t="str">
        <f>IF('Indicator Data'!AB160="No data","x",ROUND(IF('Indicator Data'!AB160&gt;T$195,10,IF('Indicator Data'!AB160&lt;T$194,0,10-(T$195-'Indicator Data'!AB160)/(T$195-T$194)*10)),1))</f>
        <v>x</v>
      </c>
      <c r="U157" s="77">
        <f>IF('Indicator Data'!AA160="No data","x",ROUND(IF('Indicator Data'!AA160&gt;U$195,10,IF('Indicator Data'!AA160&lt;U$194,0,10-(U$195-'Indicator Data'!AA160)/(U$195-U$194)*10)),1))</f>
        <v>1.5</v>
      </c>
      <c r="V157" s="77">
        <f>IF('Indicator Data'!AE160="No data","x",ROUND(IF('Indicator Data'!AE160&gt;V$195,10,IF('Indicator Data'!AE160&lt;V$194,0,10-(V$195-'Indicator Data'!AE160)/(V$195-V$194)*10)),1))</f>
        <v>0.5</v>
      </c>
      <c r="W157" s="78">
        <f t="shared" si="36"/>
        <v>1</v>
      </c>
      <c r="X157" s="77">
        <f>IF('Indicator Data'!W160="No data","x",ROUND(IF('Indicator Data'!W160&gt;X$195,10,IF('Indicator Data'!W160&lt;X$194,0,10-(X$195-'Indicator Data'!W160)/(X$195-X$194)*10)),1))</f>
        <v>2</v>
      </c>
      <c r="Y157" s="77">
        <f>IF('Indicator Data'!X160="No data","x",ROUND(IF('Indicator Data'!X160&gt;Y$195,10,IF('Indicator Data'!X160&lt;Y$194,0,10-(Y$195-'Indicator Data'!X160)/(Y$195-Y$194)*10)),1))</f>
        <v>2.6</v>
      </c>
      <c r="Z157" s="78">
        <f t="shared" si="46"/>
        <v>2.2999999999999998</v>
      </c>
      <c r="AA157" s="92">
        <f>('Indicator Data'!AJ160+'Indicator Data'!AI160*0.5+'Indicator Data'!AH160*0.25)/1000</f>
        <v>2.7454999999999998</v>
      </c>
      <c r="AB157" s="83">
        <f>AA157*1000/'Indicator Data'!BC160</f>
        <v>4.490932258977366E-3</v>
      </c>
      <c r="AC157" s="78">
        <f t="shared" si="47"/>
        <v>0.4</v>
      </c>
      <c r="AD157" s="77">
        <f>IF('Indicator Data'!AN160="No data","x",ROUND(IF('Indicator Data'!AN160&lt;$AD$194,10,IF('Indicator Data'!AN160&gt;$AD$195,0,($AD$195-'Indicator Data'!AN160)/($AD$195-$AD$194)*10)),1))</f>
        <v>5.2</v>
      </c>
      <c r="AE157" s="77">
        <f>IF('Indicator Data'!AO160="No data","x",ROUND(IF('Indicator Data'!AO160&gt;$AE$195,10,IF('Indicator Data'!AO160&lt;$AE$194,0,10-($AE$195-'Indicator Data'!AO160)/($AE$195-$AE$194)*10)),1))</f>
        <v>3</v>
      </c>
      <c r="AF157" s="84" t="str">
        <f>IF('Indicator Data'!AP160="No data","x",ROUND(IF('Indicator Data'!AP160&gt;$AF$195,10,IF('Indicator Data'!AP160&lt;$AF$194,0,10-($AF$195-'Indicator Data'!AP160)/($AF$195-$AF$194)*10)),1))</f>
        <v>x</v>
      </c>
      <c r="AG157" s="84" t="str">
        <f>IF('Indicator Data'!AQ160="No data","x",ROUND(IF('Indicator Data'!AQ160&gt;$AG$195,10,IF('Indicator Data'!AQ160&lt;$AG$194,0,10-($AG$195-'Indicator Data'!AQ160)/($AG$195-$AG$194)*10)),1))</f>
        <v>x</v>
      </c>
      <c r="AH157" s="77" t="str">
        <f t="shared" si="48"/>
        <v>x</v>
      </c>
      <c r="AI157" s="78">
        <f t="shared" si="49"/>
        <v>4.0999999999999996</v>
      </c>
      <c r="AJ157" s="85">
        <f t="shared" si="50"/>
        <v>2.1</v>
      </c>
      <c r="AK157" s="86">
        <f t="shared" si="37"/>
        <v>1.1000000000000001</v>
      </c>
      <c r="AL157" s="85">
        <v>3.4</v>
      </c>
      <c r="AM157" s="85">
        <v>7.8</v>
      </c>
      <c r="AN157" s="86">
        <f t="shared" si="51"/>
        <v>5.6</v>
      </c>
    </row>
    <row r="158" spans="1:40" s="4" customFormat="1" x14ac:dyDescent="0.25">
      <c r="A158" s="131" t="s">
        <v>294</v>
      </c>
      <c r="B158" s="63" t="s">
        <v>293</v>
      </c>
      <c r="C158" s="77">
        <f>ROUND(IF('Indicator Data'!Q161="No data",IF((0.1233*LN('Indicator Data'!BB161)-0.4559)&gt;C$195,0,IF((0.1233*LN('Indicator Data'!BB161)-0.4559)&lt;C$194,10,(C$195-(0.1233*LN('Indicator Data'!BB161)-0.4559))/(C$195-C$194)*10)),IF('Indicator Data'!Q161&gt;C$195,0,IF('Indicator Data'!Q161&lt;C$194,10,(C$195-'Indicator Data'!Q161)/(C$195-C$194)*10))),1)</f>
        <v>10</v>
      </c>
      <c r="D158" s="77">
        <f>IF('Indicator Data'!R161="No data","x",ROUND((IF(LOG('Indicator Data'!R161*1000)&gt;D$195,10,IF(LOG('Indicator Data'!R161*1000)&lt;D$194,0,10-(D$195-LOG('Indicator Data'!R161*1000))/(D$195-D$194)*10))),1))</f>
        <v>10</v>
      </c>
      <c r="E158" s="78">
        <f t="shared" si="38"/>
        <v>10</v>
      </c>
      <c r="F158" s="77">
        <f>IF('Indicator Data'!AF161="No data","x",ROUND(IF('Indicator Data'!AF161&gt;F$195,10,IF('Indicator Data'!AF161&lt;F$194,0,10-(F$195-'Indicator Data'!AF161)/(F$195-F$194)*10)),1))</f>
        <v>10</v>
      </c>
      <c r="G158" s="77" t="str">
        <f>IF('Indicator Data'!AG161="No data","x",ROUND(IF('Indicator Data'!AG161&gt;G$195,10,IF('Indicator Data'!AG161&lt;G$194,0,10-(G$195-'Indicator Data'!AG161)/(G$195-G$194)*10)),1))</f>
        <v>x</v>
      </c>
      <c r="H158" s="78">
        <f t="shared" si="39"/>
        <v>10</v>
      </c>
      <c r="I158" s="79">
        <f>SUM(IF('Indicator Data'!S161=0,0,'Indicator Data'!S161/1000000),SUM('Indicator Data'!T161:U161))</f>
        <v>4188.5805280000004</v>
      </c>
      <c r="J158" s="79">
        <f>I158/'Indicator Data'!BC161*1000000</f>
        <v>284.1155837437052</v>
      </c>
      <c r="K158" s="77">
        <f t="shared" si="40"/>
        <v>5.7</v>
      </c>
      <c r="L158" s="77">
        <f>IF('Indicator Data'!V161="No data","x",ROUND(IF('Indicator Data'!V161&gt;L$195,10,IF('Indicator Data'!V161&lt;L$194,0,10-(L$195-'Indicator Data'!V161)/(L$195-L$194)*10)),1))</f>
        <v>10</v>
      </c>
      <c r="M158" s="78">
        <f t="shared" si="41"/>
        <v>7.9</v>
      </c>
      <c r="N158" s="80">
        <f t="shared" si="42"/>
        <v>9.5</v>
      </c>
      <c r="O158" s="92">
        <f>IF(AND('Indicator Data'!AK161="No data",'Indicator Data'!AL161="No data"),0,SUM('Indicator Data'!AK161:AM161)/1000)</f>
        <v>1605.876</v>
      </c>
      <c r="P158" s="77">
        <f t="shared" si="43"/>
        <v>10</v>
      </c>
      <c r="Q158" s="81">
        <f>O158*1000/'Indicator Data'!BC161</f>
        <v>0.10892816650175821</v>
      </c>
      <c r="R158" s="77">
        <f t="shared" si="44"/>
        <v>10</v>
      </c>
      <c r="S158" s="82">
        <f t="shared" si="45"/>
        <v>10</v>
      </c>
      <c r="T158" s="77">
        <f>IF('Indicator Data'!AB161="No data","x",ROUND(IF('Indicator Data'!AB161&gt;T$195,10,IF('Indicator Data'!AB161&lt;T$194,0,10-(T$195-'Indicator Data'!AB161)/(T$195-T$194)*10)),1))</f>
        <v>0.8</v>
      </c>
      <c r="U158" s="77">
        <f>IF('Indicator Data'!AA161="No data","x",ROUND(IF('Indicator Data'!AA161&gt;U$195,10,IF('Indicator Data'!AA161&lt;U$194,0,10-(U$195-'Indicator Data'!AA161)/(U$195-U$194)*10)),1))</f>
        <v>4.9000000000000004</v>
      </c>
      <c r="V158" s="77">
        <f>IF('Indicator Data'!AE161="No data","x",ROUND(IF('Indicator Data'!AE161&gt;V$195,10,IF('Indicator Data'!AE161&lt;V$194,0,10-(V$195-'Indicator Data'!AE161)/(V$195-V$194)*10)),1))</f>
        <v>2.8</v>
      </c>
      <c r="W158" s="78">
        <f t="shared" si="36"/>
        <v>2.8</v>
      </c>
      <c r="X158" s="77">
        <f>IF('Indicator Data'!W161="No data","x",ROUND(IF('Indicator Data'!W161&gt;X$195,10,IF('Indicator Data'!W161&lt;X$194,0,10-(X$195-'Indicator Data'!W161)/(X$195-X$194)*10)),1))</f>
        <v>10</v>
      </c>
      <c r="Y158" s="77">
        <f>IF('Indicator Data'!X161="No data","x",ROUND(IF('Indicator Data'!X161&gt;Y$195,10,IF('Indicator Data'!X161&lt;Y$194,0,10-(Y$195-'Indicator Data'!X161)/(Y$195-Y$194)*10)),1))</f>
        <v>5.0999999999999996</v>
      </c>
      <c r="Z158" s="78">
        <f t="shared" si="46"/>
        <v>7.6</v>
      </c>
      <c r="AA158" s="92">
        <f>('Indicator Data'!AJ161+'Indicator Data'!AI161*0.5+'Indicator Data'!AH161*0.25)/1000</f>
        <v>680.10424999999998</v>
      </c>
      <c r="AB158" s="83">
        <f>AA158*1000/'Indicator Data'!BC161</f>
        <v>4.6132147801295612E-2</v>
      </c>
      <c r="AC158" s="78">
        <f t="shared" si="47"/>
        <v>4.5999999999999996</v>
      </c>
      <c r="AD158" s="77">
        <f>IF('Indicator Data'!AN161="No data","x",ROUND(IF('Indicator Data'!AN161&lt;$AD$194,10,IF('Indicator Data'!AN161&gt;$AD$195,0,($AD$195-'Indicator Data'!AN161)/($AD$195-$AD$194)*10)),1))</f>
        <v>8.3000000000000007</v>
      </c>
      <c r="AE158" s="77">
        <f>IF('Indicator Data'!AO161="No data","x",ROUND(IF('Indicator Data'!AO161&gt;$AE$195,10,IF('Indicator Data'!AO161&lt;$AE$194,0,10-($AE$195-'Indicator Data'!AO161)/($AE$195-$AE$194)*10)),1))</f>
        <v>7.9</v>
      </c>
      <c r="AF158" s="84" t="str">
        <f>IF('Indicator Data'!AP161="No data","x",ROUND(IF('Indicator Data'!AP161&gt;$AF$195,10,IF('Indicator Data'!AP161&lt;$AF$194,0,10-($AF$195-'Indicator Data'!AP161)/($AF$195-$AF$194)*10)),1))</f>
        <v>x</v>
      </c>
      <c r="AG158" s="84" t="str">
        <f>IF('Indicator Data'!AQ161="No data","x",ROUND(IF('Indicator Data'!AQ161&gt;$AG$195,10,IF('Indicator Data'!AQ161&lt;$AG$194,0,10-($AG$195-'Indicator Data'!AQ161)/($AG$195-$AG$194)*10)),1))</f>
        <v>x</v>
      </c>
      <c r="AH158" s="77" t="str">
        <f t="shared" si="48"/>
        <v>x</v>
      </c>
      <c r="AI158" s="78">
        <f t="shared" si="49"/>
        <v>8.1</v>
      </c>
      <c r="AJ158" s="85">
        <f t="shared" si="50"/>
        <v>6.2</v>
      </c>
      <c r="AK158" s="86">
        <f t="shared" si="37"/>
        <v>8.8000000000000007</v>
      </c>
      <c r="AL158" s="85">
        <v>1.4</v>
      </c>
      <c r="AM158" s="85">
        <v>8.6999999999999993</v>
      </c>
      <c r="AN158" s="86">
        <f t="shared" si="51"/>
        <v>5.0999999999999996</v>
      </c>
    </row>
    <row r="159" spans="1:40" s="4" customFormat="1" x14ac:dyDescent="0.25">
      <c r="A159" s="131" t="s">
        <v>296</v>
      </c>
      <c r="B159" s="63" t="s">
        <v>295</v>
      </c>
      <c r="C159" s="77">
        <f>ROUND(IF('Indicator Data'!Q162="No data",IF((0.1233*LN('Indicator Data'!BB162)-0.4559)&gt;C$195,0,IF((0.1233*LN('Indicator Data'!BB162)-0.4559)&lt;C$194,10,(C$195-(0.1233*LN('Indicator Data'!BB162)-0.4559))/(C$195-C$194)*10)),IF('Indicator Data'!Q162&gt;C$195,0,IF('Indicator Data'!Q162&lt;C$194,10,(C$195-'Indicator Data'!Q162)/(C$195-C$194)*10))),1)</f>
        <v>4.4000000000000004</v>
      </c>
      <c r="D159" s="77">
        <f>IF('Indicator Data'!R162="No data","x",ROUND((IF(LOG('Indicator Data'!R162*1000)&gt;D$195,10,IF(LOG('Indicator Data'!R162*1000)&lt;D$194,0,10-(D$195-LOG('Indicator Data'!R162*1000))/(D$195-D$194)*10))),1))</f>
        <v>6</v>
      </c>
      <c r="E159" s="78">
        <f t="shared" si="38"/>
        <v>5.3</v>
      </c>
      <c r="F159" s="77">
        <f>IF('Indicator Data'!AF162="No data","x",ROUND(IF('Indicator Data'!AF162&gt;F$195,10,IF('Indicator Data'!AF162&lt;F$194,0,10-(F$195-'Indicator Data'!AF162)/(F$195-F$194)*10)),1))</f>
        <v>5.3</v>
      </c>
      <c r="G159" s="77">
        <f>IF('Indicator Data'!AG162="No data","x",ROUND(IF('Indicator Data'!AG162&gt;G$195,10,IF('Indicator Data'!AG162&lt;G$194,0,10-(G$195-'Indicator Data'!AG162)/(G$195-G$194)*10)),1))</f>
        <v>9.6</v>
      </c>
      <c r="H159" s="78">
        <f t="shared" si="39"/>
        <v>7.5</v>
      </c>
      <c r="I159" s="79">
        <f>SUM(IF('Indicator Data'!S162=0,0,'Indicator Data'!S162/1000000),SUM('Indicator Data'!T162:U162))</f>
        <v>1935.496122</v>
      </c>
      <c r="J159" s="79">
        <f>I159/'Indicator Data'!BC162*1000000</f>
        <v>34.125408580077604</v>
      </c>
      <c r="K159" s="77">
        <f t="shared" si="40"/>
        <v>0.7</v>
      </c>
      <c r="L159" s="77">
        <f>IF('Indicator Data'!V162="No data","x",ROUND(IF('Indicator Data'!V162&gt;L$195,10,IF('Indicator Data'!V162&lt;L$194,0,10-(L$195-'Indicator Data'!V162)/(L$195-L$194)*10)),1))</f>
        <v>0.3</v>
      </c>
      <c r="M159" s="78">
        <f t="shared" si="41"/>
        <v>0.5</v>
      </c>
      <c r="N159" s="80">
        <f t="shared" si="42"/>
        <v>4.7</v>
      </c>
      <c r="O159" s="92">
        <f>IF(AND('Indicator Data'!AK162="No data",'Indicator Data'!AL162="No data"),0,SUM('Indicator Data'!AK162:AM162)/1000)</f>
        <v>121.13800000000001</v>
      </c>
      <c r="P159" s="77">
        <f t="shared" si="43"/>
        <v>6.9</v>
      </c>
      <c r="Q159" s="81">
        <f>O159*1000/'Indicator Data'!BC162</f>
        <v>2.1358264155558154E-3</v>
      </c>
      <c r="R159" s="77">
        <f t="shared" si="44"/>
        <v>3.8</v>
      </c>
      <c r="S159" s="82">
        <f t="shared" si="45"/>
        <v>5.4</v>
      </c>
      <c r="T159" s="77">
        <f>IF('Indicator Data'!AB162="No data","x",ROUND(IF('Indicator Data'!AB162&gt;T$195,10,IF('Indicator Data'!AB162&lt;T$194,0,10-(T$195-'Indicator Data'!AB162)/(T$195-T$194)*10)),1))</f>
        <v>10</v>
      </c>
      <c r="U159" s="77">
        <f>IF('Indicator Data'!AA162="No data","x",ROUND(IF('Indicator Data'!AA162&gt;U$195,10,IF('Indicator Data'!AA162&lt;U$194,0,10-(U$195-'Indicator Data'!AA162)/(U$195-U$194)*10)),1))</f>
        <v>10</v>
      </c>
      <c r="V159" s="77">
        <f>IF('Indicator Data'!AE162="No data","x",ROUND(IF('Indicator Data'!AE162&gt;V$195,10,IF('Indicator Data'!AE162&lt;V$194,0,10-(V$195-'Indicator Data'!AE162)/(V$195-V$194)*10)),1))</f>
        <v>0.2</v>
      </c>
      <c r="W159" s="78">
        <f t="shared" si="36"/>
        <v>6.7</v>
      </c>
      <c r="X159" s="77">
        <f>IF('Indicator Data'!W162="No data","x",ROUND(IF('Indicator Data'!W162&gt;X$195,10,IF('Indicator Data'!W162&lt;X$194,0,10-(X$195-'Indicator Data'!W162)/(X$195-X$194)*10)),1))</f>
        <v>3.3</v>
      </c>
      <c r="Y159" s="77">
        <f>IF('Indicator Data'!X162="No data","x",ROUND(IF('Indicator Data'!X162&gt;Y$195,10,IF('Indicator Data'!X162&lt;Y$194,0,10-(Y$195-'Indicator Data'!X162)/(Y$195-Y$194)*10)),1))</f>
        <v>1.3</v>
      </c>
      <c r="Z159" s="78">
        <f t="shared" si="46"/>
        <v>2.2999999999999998</v>
      </c>
      <c r="AA159" s="92">
        <f>('Indicator Data'!AJ162+'Indicator Data'!AI162*0.5+'Indicator Data'!AH162*0.25)/1000</f>
        <v>8.4480000000000004</v>
      </c>
      <c r="AB159" s="83">
        <f>AA159*1000/'Indicator Data'!BC162</f>
        <v>1.4894964056378284E-4</v>
      </c>
      <c r="AC159" s="78">
        <f t="shared" si="47"/>
        <v>0</v>
      </c>
      <c r="AD159" s="77">
        <f>IF('Indicator Data'!AN162="No data","x",ROUND(IF('Indicator Data'!AN162&lt;$AD$194,10,IF('Indicator Data'!AN162&gt;$AD$195,0,($AD$195-'Indicator Data'!AN162)/($AD$195-$AD$194)*10)),1))</f>
        <v>3.6</v>
      </c>
      <c r="AE159" s="77">
        <f>IF('Indicator Data'!AO162="No data","x",ROUND(IF('Indicator Data'!AO162&gt;$AE$195,10,IF('Indicator Data'!AO162&lt;$AE$194,0,10-($AE$195-'Indicator Data'!AO162)/($AE$195-$AE$194)*10)),1))</f>
        <v>0</v>
      </c>
      <c r="AF159" s="84">
        <f>IF('Indicator Data'!AP162="No data","x",ROUND(IF('Indicator Data'!AP162&gt;$AF$195,10,IF('Indicator Data'!AP162&lt;$AF$194,0,10-($AF$195-'Indicator Data'!AP162)/($AF$195-$AF$194)*10)),1))</f>
        <v>2.2999999999999998</v>
      </c>
      <c r="AG159" s="84">
        <f>IF('Indicator Data'!AQ162="No data","x",ROUND(IF('Indicator Data'!AQ162&gt;$AG$195,10,IF('Indicator Data'!AQ162&lt;$AG$194,0,10-($AG$195-'Indicator Data'!AQ162)/($AG$195-$AG$194)*10)),1))</f>
        <v>3.1</v>
      </c>
      <c r="AH159" s="77">
        <f t="shared" si="48"/>
        <v>2.5</v>
      </c>
      <c r="AI159" s="78">
        <f t="shared" si="49"/>
        <v>2</v>
      </c>
      <c r="AJ159" s="85">
        <f t="shared" si="50"/>
        <v>3.2</v>
      </c>
      <c r="AK159" s="86">
        <f t="shared" si="37"/>
        <v>4.4000000000000004</v>
      </c>
      <c r="AL159" s="85">
        <v>4.5999999999999996</v>
      </c>
      <c r="AM159" s="85">
        <v>4.5</v>
      </c>
      <c r="AN159" s="86">
        <f t="shared" si="51"/>
        <v>4.5999999999999996</v>
      </c>
    </row>
    <row r="160" spans="1:40" s="4" customFormat="1" x14ac:dyDescent="0.25">
      <c r="A160" s="131" t="s">
        <v>299</v>
      </c>
      <c r="B160" s="63" t="s">
        <v>298</v>
      </c>
      <c r="C160" s="77">
        <f>ROUND(IF('Indicator Data'!Q163="No data",IF((0.1233*LN('Indicator Data'!BB163)-0.4559)&gt;C$195,0,IF((0.1233*LN('Indicator Data'!BB163)-0.4559)&lt;C$194,10,(C$195-(0.1233*LN('Indicator Data'!BB163)-0.4559))/(C$195-C$194)*10)),IF('Indicator Data'!Q163&gt;C$195,0,IF('Indicator Data'!Q163&lt;C$194,10,(C$195-'Indicator Data'!Q163)/(C$195-C$194)*10))),1)</f>
        <v>8.1999999999999993</v>
      </c>
      <c r="D160" s="77">
        <f>IF('Indicator Data'!R163="No data","x",ROUND((IF(LOG('Indicator Data'!R163*1000)&gt;D$195,10,IF(LOG('Indicator Data'!R163*1000)&lt;D$194,0,10-(D$195-LOG('Indicator Data'!R163*1000))/(D$195-D$194)*10))),1))</f>
        <v>10</v>
      </c>
      <c r="E160" s="78">
        <f t="shared" si="38"/>
        <v>9.3000000000000007</v>
      </c>
      <c r="F160" s="77" t="str">
        <f>IF('Indicator Data'!AF163="No data","x",ROUND(IF('Indicator Data'!AF163&gt;F$195,10,IF('Indicator Data'!AF163&lt;F$194,0,10-(F$195-'Indicator Data'!AF163)/(F$195-F$194)*10)),1))</f>
        <v>x</v>
      </c>
      <c r="G160" s="77" t="str">
        <f>IF('Indicator Data'!AG163="No data","x",ROUND(IF('Indicator Data'!AG163&gt;G$195,10,IF('Indicator Data'!AG163&lt;G$194,0,10-(G$195-'Indicator Data'!AG163)/(G$195-G$194)*10)),1))</f>
        <v>x</v>
      </c>
      <c r="H160" s="78" t="str">
        <f t="shared" si="39"/>
        <v>x</v>
      </c>
      <c r="I160" s="79">
        <f>SUM(IF('Indicator Data'!S163=0,0,'Indicator Data'!S163/1000000),SUM('Indicator Data'!T163:U163))</f>
        <v>6422.1148109999995</v>
      </c>
      <c r="J160" s="79">
        <f>I160/'Indicator Data'!BC163*1000000</f>
        <v>510.67595931332403</v>
      </c>
      <c r="K160" s="77">
        <f t="shared" si="40"/>
        <v>10</v>
      </c>
      <c r="L160" s="77" t="str">
        <f>IF('Indicator Data'!V163="No data","x",ROUND(IF('Indicator Data'!V163&gt;L$195,10,IF('Indicator Data'!V163&lt;L$194,0,10-(L$195-'Indicator Data'!V163)/(L$195-L$194)*10)),1))</f>
        <v>x</v>
      </c>
      <c r="M160" s="78">
        <f t="shared" si="41"/>
        <v>10</v>
      </c>
      <c r="N160" s="80">
        <f t="shared" si="42"/>
        <v>9.5</v>
      </c>
      <c r="O160" s="92">
        <f>IF(AND('Indicator Data'!AK163="No data",'Indicator Data'!AL163="No data"),0,SUM('Indicator Data'!AK163:AM163)/1000)</f>
        <v>2146.5819999999999</v>
      </c>
      <c r="P160" s="77">
        <f t="shared" si="43"/>
        <v>10</v>
      </c>
      <c r="Q160" s="81">
        <f>O160*1000/'Indicator Data'!BC163</f>
        <v>0.1706926541109316</v>
      </c>
      <c r="R160" s="77">
        <f t="shared" si="44"/>
        <v>10</v>
      </c>
      <c r="S160" s="82">
        <f t="shared" si="45"/>
        <v>10</v>
      </c>
      <c r="T160" s="77">
        <f>IF('Indicator Data'!AB163="No data","x",ROUND(IF('Indicator Data'!AB163&gt;T$195,10,IF('Indicator Data'!AB163&lt;T$194,0,10-(T$195-'Indicator Data'!AB163)/(T$195-T$194)*10)),1))</f>
        <v>5.4</v>
      </c>
      <c r="U160" s="77">
        <f>IF('Indicator Data'!AA163="No data","x",ROUND(IF('Indicator Data'!AA163&gt;U$195,10,IF('Indicator Data'!AA163&lt;U$194,0,10-(U$195-'Indicator Data'!AA163)/(U$195-U$194)*10)),1))</f>
        <v>2.7</v>
      </c>
      <c r="V160" s="77">
        <f>IF('Indicator Data'!AE163="No data","x",ROUND(IF('Indicator Data'!AE163&gt;V$195,10,IF('Indicator Data'!AE163&lt;V$194,0,10-(V$195-'Indicator Data'!AE163)/(V$195-V$194)*10)),1))</f>
        <v>4.5999999999999996</v>
      </c>
      <c r="W160" s="78">
        <f t="shared" si="36"/>
        <v>4.2</v>
      </c>
      <c r="X160" s="77">
        <f>IF('Indicator Data'!W163="No data","x",ROUND(IF('Indicator Data'!W163&gt;X$195,10,IF('Indicator Data'!W163&lt;X$194,0,10-(X$195-'Indicator Data'!W163)/(X$195-X$194)*10)),1))</f>
        <v>7</v>
      </c>
      <c r="Y160" s="77">
        <f>IF('Indicator Data'!X163="No data","x",ROUND(IF('Indicator Data'!X163&gt;Y$195,10,IF('Indicator Data'!X163&lt;Y$194,0,10-(Y$195-'Indicator Data'!X163)/(Y$195-Y$194)*10)),1))</f>
        <v>6.1</v>
      </c>
      <c r="Z160" s="78">
        <f t="shared" si="46"/>
        <v>6.6</v>
      </c>
      <c r="AA160" s="92">
        <f>('Indicator Data'!AJ163+'Indicator Data'!AI163*0.5+'Indicator Data'!AH163*0.25)/1000</f>
        <v>906.45650000000001</v>
      </c>
      <c r="AB160" s="83">
        <f>AA160*1000/'Indicator Data'!BC163</f>
        <v>7.2079923255252143E-2</v>
      </c>
      <c r="AC160" s="78">
        <f t="shared" si="47"/>
        <v>7.2</v>
      </c>
      <c r="AD160" s="77">
        <f>IF('Indicator Data'!AN163="No data","x",ROUND(IF('Indicator Data'!AN163&lt;$AD$194,10,IF('Indicator Data'!AN163&gt;$AD$195,0,($AD$195-'Indicator Data'!AN163)/($AD$195-$AD$194)*10)),1))</f>
        <v>7.7</v>
      </c>
      <c r="AE160" s="77">
        <f>IF('Indicator Data'!AO163="No data","x",ROUND(IF('Indicator Data'!AO163&gt;$AE$195,10,IF('Indicator Data'!AO163&lt;$AE$194,0,10-($AE$195-'Indicator Data'!AO163)/($AE$195-$AE$194)*10)),1))</f>
        <v>9</v>
      </c>
      <c r="AF160" s="84" t="str">
        <f>IF('Indicator Data'!AP163="No data","x",ROUND(IF('Indicator Data'!AP163&gt;$AF$195,10,IF('Indicator Data'!AP163&lt;$AF$194,0,10-($AF$195-'Indicator Data'!AP163)/($AF$195-$AF$194)*10)),1))</f>
        <v>x</v>
      </c>
      <c r="AG160" s="84" t="str">
        <f>IF('Indicator Data'!AQ163="No data","x",ROUND(IF('Indicator Data'!AQ163&gt;$AG$195,10,IF('Indicator Data'!AQ163&lt;$AG$194,0,10-($AG$195-'Indicator Data'!AQ163)/($AG$195-$AG$194)*10)),1))</f>
        <v>x</v>
      </c>
      <c r="AH160" s="77" t="str">
        <f t="shared" si="48"/>
        <v>x</v>
      </c>
      <c r="AI160" s="78">
        <f t="shared" si="49"/>
        <v>8.4</v>
      </c>
      <c r="AJ160" s="85">
        <f t="shared" si="50"/>
        <v>6.8</v>
      </c>
      <c r="AK160" s="86">
        <f t="shared" si="37"/>
        <v>8.9</v>
      </c>
      <c r="AL160" s="85">
        <v>2.1</v>
      </c>
      <c r="AM160" s="85">
        <v>7.7</v>
      </c>
      <c r="AN160" s="86">
        <f t="shared" si="51"/>
        <v>4.9000000000000004</v>
      </c>
    </row>
    <row r="161" spans="1:40" s="4" customFormat="1" x14ac:dyDescent="0.25">
      <c r="A161" s="131" t="s">
        <v>301</v>
      </c>
      <c r="B161" s="63" t="s">
        <v>300</v>
      </c>
      <c r="C161" s="77">
        <f>ROUND(IF('Indicator Data'!Q164="No data",IF((0.1233*LN('Indicator Data'!BB164)-0.4559)&gt;C$195,0,IF((0.1233*LN('Indicator Data'!BB164)-0.4559)&lt;C$194,10,(C$195-(0.1233*LN('Indicator Data'!BB164)-0.4559))/(C$195-C$194)*10)),IF('Indicator Data'!Q164&gt;C$195,0,IF('Indicator Data'!Q164&lt;C$194,10,(C$195-'Indicator Data'!Q164)/(C$195-C$194)*10))),1)</f>
        <v>1</v>
      </c>
      <c r="D161" s="77" t="str">
        <f>IF('Indicator Data'!R164="No data","x",ROUND((IF(LOG('Indicator Data'!R164*1000)&gt;D$195,10,IF(LOG('Indicator Data'!R164*1000)&lt;D$194,0,10-(D$195-LOG('Indicator Data'!R164*1000))/(D$195-D$194)*10))),1))</f>
        <v>x</v>
      </c>
      <c r="E161" s="78">
        <f t="shared" si="38"/>
        <v>1</v>
      </c>
      <c r="F161" s="77">
        <f>IF('Indicator Data'!AF164="No data","x",ROUND(IF('Indicator Data'!AF164&gt;F$195,10,IF('Indicator Data'!AF164&lt;F$194,0,10-(F$195-'Indicator Data'!AF164)/(F$195-F$194)*10)),1))</f>
        <v>1.1000000000000001</v>
      </c>
      <c r="G161" s="77">
        <f>IF('Indicator Data'!AG164="No data","x",ROUND(IF('Indicator Data'!AG164&gt;G$195,10,IF('Indicator Data'!AG164&lt;G$194,0,10-(G$195-'Indicator Data'!AG164)/(G$195-G$194)*10)),1))</f>
        <v>2.7</v>
      </c>
      <c r="H161" s="78">
        <f t="shared" si="39"/>
        <v>1.9</v>
      </c>
      <c r="I161" s="79">
        <f>SUM(IF('Indicator Data'!S164=0,0,'Indicator Data'!S164/1000000),SUM('Indicator Data'!T164:U164))</f>
        <v>0</v>
      </c>
      <c r="J161" s="79">
        <f>I161/'Indicator Data'!BC164*1000000</f>
        <v>0</v>
      </c>
      <c r="K161" s="77">
        <f t="shared" si="40"/>
        <v>0</v>
      </c>
      <c r="L161" s="77" t="str">
        <f>IF('Indicator Data'!V164="No data","x",ROUND(IF('Indicator Data'!V164&gt;L$195,10,IF('Indicator Data'!V164&lt;L$194,0,10-(L$195-'Indicator Data'!V164)/(L$195-L$194)*10)),1))</f>
        <v>x</v>
      </c>
      <c r="M161" s="78">
        <f t="shared" si="41"/>
        <v>0</v>
      </c>
      <c r="N161" s="80">
        <f t="shared" si="42"/>
        <v>1</v>
      </c>
      <c r="O161" s="92">
        <f>IF(AND('Indicator Data'!AK164="No data",'Indicator Data'!AL164="No data"),0,SUM('Indicator Data'!AK164:AM164)/1000)</f>
        <v>17.561</v>
      </c>
      <c r="P161" s="77">
        <f t="shared" si="43"/>
        <v>4.0999999999999996</v>
      </c>
      <c r="Q161" s="81">
        <f>O161*1000/'Indicator Data'!BC164</f>
        <v>3.770718337625323E-4</v>
      </c>
      <c r="R161" s="77">
        <f t="shared" si="44"/>
        <v>2.5</v>
      </c>
      <c r="S161" s="82">
        <f t="shared" si="45"/>
        <v>3.3</v>
      </c>
      <c r="T161" s="77">
        <f>IF('Indicator Data'!AB164="No data","x",ROUND(IF('Indicator Data'!AB164&gt;T$195,10,IF('Indicator Data'!AB164&lt;T$194,0,10-(T$195-'Indicator Data'!AB164)/(T$195-T$194)*10)),1))</f>
        <v>0.8</v>
      </c>
      <c r="U161" s="77">
        <f>IF('Indicator Data'!AA164="No data","x",ROUND(IF('Indicator Data'!AA164&gt;U$195,10,IF('Indicator Data'!AA164&lt;U$194,0,10-(U$195-'Indicator Data'!AA164)/(U$195-U$194)*10)),1))</f>
        <v>0.2</v>
      </c>
      <c r="V161" s="77" t="str">
        <f>IF('Indicator Data'!AE164="No data","x",ROUND(IF('Indicator Data'!AE164&gt;V$195,10,IF('Indicator Data'!AE164&lt;V$194,0,10-(V$195-'Indicator Data'!AE164)/(V$195-V$194)*10)),1))</f>
        <v>x</v>
      </c>
      <c r="W161" s="78">
        <f t="shared" si="36"/>
        <v>0.5</v>
      </c>
      <c r="X161" s="77">
        <f>IF('Indicator Data'!W164="No data","x",ROUND(IF('Indicator Data'!W164&gt;X$195,10,IF('Indicator Data'!W164&lt;X$194,0,10-(X$195-'Indicator Data'!W164)/(X$195-X$194)*10)),1))</f>
        <v>0.3</v>
      </c>
      <c r="Y161" s="77" t="str">
        <f>IF('Indicator Data'!X164="No data","x",ROUND(IF('Indicator Data'!X164&gt;Y$195,10,IF('Indicator Data'!X164&lt;Y$194,0,10-(Y$195-'Indicator Data'!X164)/(Y$195-Y$194)*10)),1))</f>
        <v>x</v>
      </c>
      <c r="Z161" s="78">
        <f t="shared" si="46"/>
        <v>0.3</v>
      </c>
      <c r="AA161" s="92">
        <f>('Indicator Data'!AJ164+'Indicator Data'!AI164*0.5+'Indicator Data'!AH164*0.25)/1000</f>
        <v>0.78749999999999998</v>
      </c>
      <c r="AB161" s="83">
        <f>AA161*1000/'Indicator Data'!BC164</f>
        <v>1.690929156016139E-5</v>
      </c>
      <c r="AC161" s="78">
        <f t="shared" si="47"/>
        <v>0</v>
      </c>
      <c r="AD161" s="77">
        <f>IF('Indicator Data'!AN164="No data","x",ROUND(IF('Indicator Data'!AN164&lt;$AD$194,10,IF('Indicator Data'!AN164&gt;$AD$195,0,($AD$195-'Indicator Data'!AN164)/($AD$195-$AD$194)*10)),1))</f>
        <v>3.2</v>
      </c>
      <c r="AE161" s="77">
        <f>IF('Indicator Data'!AO164="No data","x",ROUND(IF('Indicator Data'!AO164&gt;$AE$195,10,IF('Indicator Data'!AO164&lt;$AE$194,0,10-($AE$195-'Indicator Data'!AO164)/($AE$195-$AE$194)*10)),1))</f>
        <v>0</v>
      </c>
      <c r="AF161" s="84">
        <f>IF('Indicator Data'!AP164="No data","x",ROUND(IF('Indicator Data'!AP164&gt;$AF$195,10,IF('Indicator Data'!AP164&lt;$AF$194,0,10-($AF$195-'Indicator Data'!AP164)/($AF$195-$AF$194)*10)),1))</f>
        <v>1.1000000000000001</v>
      </c>
      <c r="AG161" s="84">
        <f>IF('Indicator Data'!AQ164="No data","x",ROUND(IF('Indicator Data'!AQ164&gt;$AG$195,10,IF('Indicator Data'!AQ164&lt;$AG$194,0,10-($AG$195-'Indicator Data'!AQ164)/($AG$195-$AG$194)*10)),1))</f>
        <v>4.2</v>
      </c>
      <c r="AH161" s="77">
        <f t="shared" si="48"/>
        <v>1.7</v>
      </c>
      <c r="AI161" s="78">
        <f t="shared" si="49"/>
        <v>1.6</v>
      </c>
      <c r="AJ161" s="85">
        <f t="shared" si="50"/>
        <v>0.6</v>
      </c>
      <c r="AK161" s="86">
        <f t="shared" si="37"/>
        <v>2.1</v>
      </c>
      <c r="AL161" s="85">
        <v>7.6</v>
      </c>
      <c r="AM161" s="85">
        <v>2.8</v>
      </c>
      <c r="AN161" s="86">
        <f t="shared" si="51"/>
        <v>5.2</v>
      </c>
    </row>
    <row r="162" spans="1:40" s="4" customFormat="1" x14ac:dyDescent="0.25">
      <c r="A162" s="131" t="s">
        <v>303</v>
      </c>
      <c r="B162" s="63" t="s">
        <v>302</v>
      </c>
      <c r="C162" s="77">
        <f>ROUND(IF('Indicator Data'!Q165="No data",IF((0.1233*LN('Indicator Data'!BB165)-0.4559)&gt;C$195,0,IF((0.1233*LN('Indicator Data'!BB165)-0.4559)&lt;C$194,10,(C$195-(0.1233*LN('Indicator Data'!BB165)-0.4559))/(C$195-C$194)*10)),IF('Indicator Data'!Q165&gt;C$195,0,IF('Indicator Data'!Q165&lt;C$194,10,(C$195-'Indicator Data'!Q165)/(C$195-C$194)*10))),1)</f>
        <v>2.8</v>
      </c>
      <c r="D162" s="77" t="str">
        <f>IF('Indicator Data'!R165="No data","x",ROUND((IF(LOG('Indicator Data'!R165*1000)&gt;D$195,10,IF(LOG('Indicator Data'!R165*1000)&lt;D$194,0,10-(D$195-LOG('Indicator Data'!R165*1000))/(D$195-D$194)*10))),1))</f>
        <v>x</v>
      </c>
      <c r="E162" s="78">
        <f t="shared" si="38"/>
        <v>2.8</v>
      </c>
      <c r="F162" s="77">
        <f>IF('Indicator Data'!AF165="No data","x",ROUND(IF('Indicator Data'!AF165&gt;F$195,10,IF('Indicator Data'!AF165&lt;F$194,0,10-(F$195-'Indicator Data'!AF165)/(F$195-F$194)*10)),1))</f>
        <v>5.0999999999999996</v>
      </c>
      <c r="G162" s="77">
        <f>IF('Indicator Data'!AG165="No data","x",ROUND(IF('Indicator Data'!AG165&gt;G$195,10,IF('Indicator Data'!AG165&lt;G$194,0,10-(G$195-'Indicator Data'!AG165)/(G$195-G$194)*10)),1))</f>
        <v>3.7</v>
      </c>
      <c r="H162" s="78">
        <f t="shared" si="39"/>
        <v>4.4000000000000004</v>
      </c>
      <c r="I162" s="79">
        <f>SUM(IF('Indicator Data'!S165=0,0,'Indicator Data'!S165/1000000),SUM('Indicator Data'!T165:U165))</f>
        <v>257.94502699999998</v>
      </c>
      <c r="J162" s="79">
        <f>I162/'Indicator Data'!BC165*1000000</f>
        <v>12.028773876142511</v>
      </c>
      <c r="K162" s="77">
        <f t="shared" si="40"/>
        <v>0.2</v>
      </c>
      <c r="L162" s="77">
        <f>IF('Indicator Data'!V165="No data","x",ROUND(IF('Indicator Data'!V165&gt;L$195,10,IF('Indicator Data'!V165&lt;L$194,0,10-(L$195-'Indicator Data'!V165)/(L$195-L$194)*10)),1))</f>
        <v>0.3</v>
      </c>
      <c r="M162" s="78">
        <f t="shared" si="41"/>
        <v>0.3</v>
      </c>
      <c r="N162" s="80">
        <f t="shared" si="42"/>
        <v>2.6</v>
      </c>
      <c r="O162" s="92">
        <f>IF(AND('Indicator Data'!AK165="No data",'Indicator Data'!AL165="No data"),0,SUM('Indicator Data'!AK165:AM165)/1000)</f>
        <v>44.345999999999997</v>
      </c>
      <c r="P162" s="77">
        <f t="shared" si="43"/>
        <v>5.5</v>
      </c>
      <c r="Q162" s="81">
        <f>O162*1000/'Indicator Data'!BC165</f>
        <v>2.0679910464465583E-3</v>
      </c>
      <c r="R162" s="77">
        <f t="shared" si="44"/>
        <v>3.8</v>
      </c>
      <c r="S162" s="82">
        <f t="shared" si="45"/>
        <v>4.7</v>
      </c>
      <c r="T162" s="77">
        <f>IF('Indicator Data'!AB165="No data","x",ROUND(IF('Indicator Data'!AB165&gt;T$195,10,IF('Indicator Data'!AB165&lt;T$194,0,10-(T$195-'Indicator Data'!AB165)/(T$195-T$194)*10)),1))</f>
        <v>0.2</v>
      </c>
      <c r="U162" s="77">
        <f>IF('Indicator Data'!AA165="No data","x",ROUND(IF('Indicator Data'!AA165&gt;U$195,10,IF('Indicator Data'!AA165&lt;U$194,0,10-(U$195-'Indicator Data'!AA165)/(U$195-U$194)*10)),1))</f>
        <v>1.2</v>
      </c>
      <c r="V162" s="77">
        <f>IF('Indicator Data'!AE165="No data","x",ROUND(IF('Indicator Data'!AE165&gt;V$195,10,IF('Indicator Data'!AE165&lt;V$194,0,10-(V$195-'Indicator Data'!AE165)/(V$195-V$194)*10)),1))</f>
        <v>0</v>
      </c>
      <c r="W162" s="78">
        <f t="shared" si="36"/>
        <v>0.5</v>
      </c>
      <c r="X162" s="77">
        <f>IF('Indicator Data'!W165="No data","x",ROUND(IF('Indicator Data'!W165&gt;X$195,10,IF('Indicator Data'!W165&lt;X$194,0,10-(X$195-'Indicator Data'!W165)/(X$195-X$194)*10)),1))</f>
        <v>0.7</v>
      </c>
      <c r="Y162" s="77">
        <f>IF('Indicator Data'!X165="No data","x",ROUND(IF('Indicator Data'!X165&gt;Y$195,10,IF('Indicator Data'!X165&lt;Y$194,0,10-(Y$195-'Indicator Data'!X165)/(Y$195-Y$194)*10)),1))</f>
        <v>4.5999999999999996</v>
      </c>
      <c r="Z162" s="78">
        <f t="shared" si="46"/>
        <v>2.7</v>
      </c>
      <c r="AA162" s="92">
        <f>('Indicator Data'!AJ165+'Indicator Data'!AI165*0.5+'Indicator Data'!AH165*0.25)/1000</f>
        <v>839.86099999999999</v>
      </c>
      <c r="AB162" s="83">
        <f>AA162*1000/'Indicator Data'!BC165</f>
        <v>3.9165314307032267E-2</v>
      </c>
      <c r="AC162" s="78">
        <f t="shared" si="47"/>
        <v>3.9</v>
      </c>
      <c r="AD162" s="77">
        <f>IF('Indicator Data'!AN165="No data","x",ROUND(IF('Indicator Data'!AN165&lt;$AD$194,10,IF('Indicator Data'!AN165&gt;$AD$195,0,($AD$195-'Indicator Data'!AN165)/($AD$195-$AD$194)*10)),1))</f>
        <v>4.9000000000000004</v>
      </c>
      <c r="AE162" s="77">
        <f>IF('Indicator Data'!AO165="No data","x",ROUND(IF('Indicator Data'!AO165&gt;$AE$195,10,IF('Indicator Data'!AO165&lt;$AE$194,0,10-($AE$195-'Indicator Data'!AO165)/($AE$195-$AE$194)*10)),1))</f>
        <v>5.7</v>
      </c>
      <c r="AF162" s="84">
        <f>IF('Indicator Data'!AP165="No data","x",ROUND(IF('Indicator Data'!AP165&gt;$AF$195,10,IF('Indicator Data'!AP165&lt;$AF$194,0,10-($AF$195-'Indicator Data'!AP165)/($AF$195-$AF$194)*10)),1))</f>
        <v>6.5</v>
      </c>
      <c r="AG162" s="84">
        <f>IF('Indicator Data'!AQ165="No data","x",ROUND(IF('Indicator Data'!AQ165&gt;$AG$195,10,IF('Indicator Data'!AQ165&lt;$AG$194,0,10-($AG$195-'Indicator Data'!AQ165)/($AG$195-$AG$194)*10)),1))</f>
        <v>4.2</v>
      </c>
      <c r="AH162" s="77">
        <f t="shared" si="48"/>
        <v>6</v>
      </c>
      <c r="AI162" s="78">
        <f t="shared" si="49"/>
        <v>5.5</v>
      </c>
      <c r="AJ162" s="85">
        <f t="shared" si="50"/>
        <v>3.4</v>
      </c>
      <c r="AK162" s="86">
        <f t="shared" si="37"/>
        <v>4.0999999999999996</v>
      </c>
      <c r="AL162" s="85">
        <v>7.2</v>
      </c>
      <c r="AM162" s="85">
        <v>6.8</v>
      </c>
      <c r="AN162" s="86">
        <f t="shared" si="51"/>
        <v>7</v>
      </c>
    </row>
    <row r="163" spans="1:40" s="4" customFormat="1" x14ac:dyDescent="0.25">
      <c r="A163" s="131" t="s">
        <v>305</v>
      </c>
      <c r="B163" s="63" t="s">
        <v>304</v>
      </c>
      <c r="C163" s="77">
        <f>ROUND(IF('Indicator Data'!Q166="No data",IF((0.1233*LN('Indicator Data'!BB166)-0.4559)&gt;C$195,0,IF((0.1233*LN('Indicator Data'!BB166)-0.4559)&lt;C$194,10,(C$195-(0.1233*LN('Indicator Data'!BB166)-0.4559))/(C$195-C$194)*10)),IF('Indicator Data'!Q166&gt;C$195,0,IF('Indicator Data'!Q166&lt;C$194,10,(C$195-'Indicator Data'!Q166)/(C$195-C$194)*10))),1)</f>
        <v>7.1</v>
      </c>
      <c r="D163" s="77">
        <f>IF('Indicator Data'!R166="No data","x",ROUND((IF(LOG('Indicator Data'!R166*1000)&gt;D$195,10,IF(LOG('Indicator Data'!R166*1000)&lt;D$194,0,10-(D$195-LOG('Indicator Data'!R166*1000))/(D$195-D$194)*10))),1))</f>
        <v>9.1</v>
      </c>
      <c r="E163" s="78">
        <f t="shared" si="38"/>
        <v>8.3000000000000007</v>
      </c>
      <c r="F163" s="77">
        <f>IF('Indicator Data'!AF166="No data","x",ROUND(IF('Indicator Data'!AF166&gt;F$195,10,IF('Indicator Data'!AF166&lt;F$194,0,10-(F$195-'Indicator Data'!AF166)/(F$195-F$194)*10)),1))</f>
        <v>7.7</v>
      </c>
      <c r="G163" s="77">
        <f>IF('Indicator Data'!AG166="No data","x",ROUND(IF('Indicator Data'!AG166&gt;G$195,10,IF('Indicator Data'!AG166&lt;G$194,0,10-(G$195-'Indicator Data'!AG166)/(G$195-G$194)*10)),1))</f>
        <v>2.6</v>
      </c>
      <c r="H163" s="78">
        <f t="shared" si="39"/>
        <v>5.2</v>
      </c>
      <c r="I163" s="79">
        <f>SUM(IF('Indicator Data'!S166=0,0,'Indicator Data'!S166/1000000),SUM('Indicator Data'!T166:U166))</f>
        <v>2602.7548619999998</v>
      </c>
      <c r="J163" s="79">
        <f>I163/'Indicator Data'!BC166*1000000</f>
        <v>64.212710636540862</v>
      </c>
      <c r="K163" s="77">
        <f t="shared" si="40"/>
        <v>1.3</v>
      </c>
      <c r="L163" s="77">
        <f>IF('Indicator Data'!V166="No data","x",ROUND(IF('Indicator Data'!V166&gt;L$195,10,IF('Indicator Data'!V166&lt;L$194,0,10-(L$195-'Indicator Data'!V166)/(L$195-L$194)*10)),1))</f>
        <v>0.6</v>
      </c>
      <c r="M163" s="78">
        <f t="shared" si="41"/>
        <v>1</v>
      </c>
      <c r="N163" s="80">
        <f t="shared" si="42"/>
        <v>5.7</v>
      </c>
      <c r="O163" s="92">
        <f>IF(AND('Indicator Data'!AK166="No data",'Indicator Data'!AL166="No data"),0,SUM('Indicator Data'!AK166:AM166)/1000)</f>
        <v>2986.152</v>
      </c>
      <c r="P163" s="77">
        <f t="shared" si="43"/>
        <v>10</v>
      </c>
      <c r="Q163" s="81">
        <f>O163*1000/'Indicator Data'!BC166</f>
        <v>7.3671522851516166E-2</v>
      </c>
      <c r="R163" s="77">
        <f t="shared" si="44"/>
        <v>9.1999999999999993</v>
      </c>
      <c r="S163" s="82">
        <f t="shared" si="45"/>
        <v>9.6</v>
      </c>
      <c r="T163" s="77">
        <f>IF('Indicator Data'!AB166="No data","x",ROUND(IF('Indicator Data'!AB166&gt;T$195,10,IF('Indicator Data'!AB166&lt;T$194,0,10-(T$195-'Indicator Data'!AB166)/(T$195-T$194)*10)),1))</f>
        <v>0.4</v>
      </c>
      <c r="U163" s="77">
        <f>IF('Indicator Data'!AA166="No data","x",ROUND(IF('Indicator Data'!AA166&gt;U$195,10,IF('Indicator Data'!AA166&lt;U$194,0,10-(U$195-'Indicator Data'!AA166)/(U$195-U$194)*10)),1))</f>
        <v>1.5</v>
      </c>
      <c r="V163" s="77">
        <f>IF('Indicator Data'!AE166="No data","x",ROUND(IF('Indicator Data'!AE166&gt;V$195,10,IF('Indicator Data'!AE166&lt;V$194,0,10-(V$195-'Indicator Data'!AE166)/(V$195-V$194)*10)),1))</f>
        <v>1.3</v>
      </c>
      <c r="W163" s="78">
        <f t="shared" ref="W163:W193" si="52">IF(AND(T163="x",U163="x",V163="x"),"x",ROUND(AVERAGE(T163,U163,V163),1))</f>
        <v>1.1000000000000001</v>
      </c>
      <c r="X163" s="77">
        <f>IF('Indicator Data'!W166="No data","x",ROUND(IF('Indicator Data'!W166&gt;X$195,10,IF('Indicator Data'!W166&lt;X$194,0,10-(X$195-'Indicator Data'!W166)/(X$195-X$194)*10)),1))</f>
        <v>5</v>
      </c>
      <c r="Y163" s="77">
        <f>IF('Indicator Data'!X166="No data","x",ROUND(IF('Indicator Data'!X166&gt;Y$195,10,IF('Indicator Data'!X166&lt;Y$194,0,10-(Y$195-'Indicator Data'!X166)/(Y$195-Y$194)*10)),1))</f>
        <v>7.3</v>
      </c>
      <c r="Z163" s="78">
        <f t="shared" si="46"/>
        <v>6.2</v>
      </c>
      <c r="AA163" s="92">
        <f>('Indicator Data'!AJ166+'Indicator Data'!AI166*0.5+'Indicator Data'!AH166*0.25)/1000</f>
        <v>93.372500000000002</v>
      </c>
      <c r="AB163" s="83">
        <f>AA163*1000/'Indicator Data'!BC166</f>
        <v>2.3035981649471272E-3</v>
      </c>
      <c r="AC163" s="78">
        <f t="shared" si="47"/>
        <v>0.2</v>
      </c>
      <c r="AD163" s="77">
        <f>IF('Indicator Data'!AN166="No data","x",ROUND(IF('Indicator Data'!AN166&lt;$AD$194,10,IF('Indicator Data'!AN166&gt;$AD$195,0,($AD$195-'Indicator Data'!AN166)/($AD$195-$AD$194)*10)),1))</f>
        <v>6</v>
      </c>
      <c r="AE163" s="77">
        <f>IF('Indicator Data'!AO166="No data","x",ROUND(IF('Indicator Data'!AO166&gt;$AE$195,10,IF('Indicator Data'!AO166&lt;$AE$194,0,10-($AE$195-'Indicator Data'!AO166)/($AE$195-$AE$194)*10)),1))</f>
        <v>6.9</v>
      </c>
      <c r="AF163" s="84" t="str">
        <f>IF('Indicator Data'!AP166="No data","x",ROUND(IF('Indicator Data'!AP166&gt;$AF$195,10,IF('Indicator Data'!AP166&lt;$AF$194,0,10-($AF$195-'Indicator Data'!AP166)/($AF$195-$AF$194)*10)),1))</f>
        <v>x</v>
      </c>
      <c r="AG163" s="84" t="str">
        <f>IF('Indicator Data'!AQ166="No data","x",ROUND(IF('Indicator Data'!AQ166&gt;$AG$195,10,IF('Indicator Data'!AQ166&lt;$AG$194,0,10-($AG$195-'Indicator Data'!AQ166)/($AG$195-$AG$194)*10)),1))</f>
        <v>x</v>
      </c>
      <c r="AH163" s="77" t="str">
        <f t="shared" si="48"/>
        <v>x</v>
      </c>
      <c r="AI163" s="78">
        <f t="shared" si="49"/>
        <v>6.5</v>
      </c>
      <c r="AJ163" s="85">
        <f t="shared" si="50"/>
        <v>4.0999999999999996</v>
      </c>
      <c r="AK163" s="86">
        <f t="shared" ref="AK163:AK193" si="53">ROUND((10-GEOMEAN(((10-S163)/10*9+1),((10-AJ163)/10*9+1)))/9*10,1)</f>
        <v>7.9</v>
      </c>
      <c r="AL163" s="85">
        <v>3.5</v>
      </c>
      <c r="AM163" s="85">
        <v>7</v>
      </c>
      <c r="AN163" s="86">
        <f t="shared" si="51"/>
        <v>5.3</v>
      </c>
    </row>
    <row r="164" spans="1:40" s="4" customFormat="1" x14ac:dyDescent="0.25">
      <c r="A164" s="131" t="s">
        <v>307</v>
      </c>
      <c r="B164" s="63" t="s">
        <v>306</v>
      </c>
      <c r="C164" s="77">
        <f>ROUND(IF('Indicator Data'!Q167="No data",IF((0.1233*LN('Indicator Data'!BB167)-0.4559)&gt;C$195,0,IF((0.1233*LN('Indicator Data'!BB167)-0.4559)&lt;C$194,10,(C$195-(0.1233*LN('Indicator Data'!BB167)-0.4559))/(C$195-C$194)*10)),IF('Indicator Data'!Q167&gt;C$195,0,IF('Indicator Data'!Q167&lt;C$194,10,(C$195-'Indicator Data'!Q167)/(C$195-C$194)*10))),1)</f>
        <v>3.5</v>
      </c>
      <c r="D164" s="77">
        <f>IF('Indicator Data'!R167="No data","x",ROUND((IF(LOG('Indicator Data'!R167*1000)&gt;D$195,10,IF(LOG('Indicator Data'!R167*1000)&lt;D$194,0,10-(D$195-LOG('Indicator Data'!R167*1000))/(D$195-D$194)*10))),1))</f>
        <v>5.6</v>
      </c>
      <c r="E164" s="78">
        <f t="shared" si="38"/>
        <v>4.5999999999999996</v>
      </c>
      <c r="F164" s="77">
        <f>IF('Indicator Data'!AF167="No data","x",ROUND(IF('Indicator Data'!AF167&gt;F$195,10,IF('Indicator Data'!AF167&lt;F$194,0,10-(F$195-'Indicator Data'!AF167)/(F$195-F$194)*10)),1))</f>
        <v>6</v>
      </c>
      <c r="G164" s="77" t="str">
        <f>IF('Indicator Data'!AG167="No data","x",ROUND(IF('Indicator Data'!AG167&gt;G$195,10,IF('Indicator Data'!AG167&lt;G$194,0,10-(G$195-'Indicator Data'!AG167)/(G$195-G$194)*10)),1))</f>
        <v>x</v>
      </c>
      <c r="H164" s="78">
        <f t="shared" si="39"/>
        <v>6</v>
      </c>
      <c r="I164" s="79">
        <f>SUM(IF('Indicator Data'!S167=0,0,'Indicator Data'!S167/1000000),SUM('Indicator Data'!T167:U167))</f>
        <v>16.18</v>
      </c>
      <c r="J164" s="79">
        <f>I164/'Indicator Data'!BC167*1000000</f>
        <v>28.718392905953475</v>
      </c>
      <c r="K164" s="77">
        <f t="shared" si="40"/>
        <v>0.6</v>
      </c>
      <c r="L164" s="77">
        <f>IF('Indicator Data'!V167="No data","x",ROUND(IF('Indicator Data'!V167&gt;L$195,10,IF('Indicator Data'!V167&lt;L$194,0,10-(L$195-'Indicator Data'!V167)/(L$195-L$194)*10)),1))</f>
        <v>0.3</v>
      </c>
      <c r="M164" s="78">
        <f t="shared" si="41"/>
        <v>0.5</v>
      </c>
      <c r="N164" s="80">
        <f t="shared" si="42"/>
        <v>3.9</v>
      </c>
      <c r="O164" s="92">
        <f>IF(AND('Indicator Data'!AK167="No data",'Indicator Data'!AL167="No data"),0,SUM('Indicator Data'!AK167:AM167)/1000)</f>
        <v>3.6999999999999998E-2</v>
      </c>
      <c r="P164" s="77">
        <f t="shared" si="43"/>
        <v>0</v>
      </c>
      <c r="Q164" s="81">
        <f>O164*1000/'Indicator Data'!BC167</f>
        <v>6.5672468326346024E-5</v>
      </c>
      <c r="R164" s="77">
        <f t="shared" si="44"/>
        <v>1.6</v>
      </c>
      <c r="S164" s="82">
        <f t="shared" si="45"/>
        <v>0.8</v>
      </c>
      <c r="T164" s="77">
        <f>IF('Indicator Data'!AB167="No data","x",ROUND(IF('Indicator Data'!AB167&gt;T$195,10,IF('Indicator Data'!AB167&lt;T$194,0,10-(T$195-'Indicator Data'!AB167)/(T$195-T$194)*10)),1))</f>
        <v>2.8</v>
      </c>
      <c r="U164" s="77">
        <f>IF('Indicator Data'!AA167="No data","x",ROUND(IF('Indicator Data'!AA167&gt;U$195,10,IF('Indicator Data'!AA167&lt;U$194,0,10-(U$195-'Indicator Data'!AA167)/(U$195-U$194)*10)),1))</f>
        <v>0.5</v>
      </c>
      <c r="V164" s="77">
        <f>IF('Indicator Data'!AE167="No data","x",ROUND(IF('Indicator Data'!AE167&gt;V$195,10,IF('Indicator Data'!AE167&lt;V$194,0,10-(V$195-'Indicator Data'!AE167)/(V$195-V$194)*10)),1))</f>
        <v>0.1</v>
      </c>
      <c r="W164" s="78">
        <f t="shared" si="52"/>
        <v>1.1000000000000001</v>
      </c>
      <c r="X164" s="77">
        <f>IF('Indicator Data'!W167="No data","x",ROUND(IF('Indicator Data'!W167&gt;X$195,10,IF('Indicator Data'!W167&lt;X$194,0,10-(X$195-'Indicator Data'!W167)/(X$195-X$194)*10)),1))</f>
        <v>1.5</v>
      </c>
      <c r="Y164" s="77">
        <f>IF('Indicator Data'!X167="No data","x",ROUND(IF('Indicator Data'!X167&gt;Y$195,10,IF('Indicator Data'!X167&lt;Y$194,0,10-(Y$195-'Indicator Data'!X167)/(Y$195-Y$194)*10)),1))</f>
        <v>1.3</v>
      </c>
      <c r="Z164" s="78">
        <f t="shared" si="46"/>
        <v>1.4</v>
      </c>
      <c r="AA164" s="92">
        <f>('Indicator Data'!AJ167+'Indicator Data'!AI167*0.5+'Indicator Data'!AH167*0.25)/1000</f>
        <v>0</v>
      </c>
      <c r="AB164" s="83">
        <f>AA164*1000/'Indicator Data'!BC167</f>
        <v>0</v>
      </c>
      <c r="AC164" s="78">
        <f t="shared" si="47"/>
        <v>0</v>
      </c>
      <c r="AD164" s="77">
        <f>IF('Indicator Data'!AN167="No data","x",ROUND(IF('Indicator Data'!AN167&lt;$AD$194,10,IF('Indicator Data'!AN167&gt;$AD$195,0,($AD$195-'Indicator Data'!AN167)/($AD$195-$AD$194)*10)),1))</f>
        <v>4.4000000000000004</v>
      </c>
      <c r="AE164" s="77">
        <f>IF('Indicator Data'!AO167="No data","x",ROUND(IF('Indicator Data'!AO167&gt;$AE$195,10,IF('Indicator Data'!AO167&lt;$AE$194,0,10-($AE$195-'Indicator Data'!AO167)/($AE$195-$AE$194)*10)),1))</f>
        <v>1</v>
      </c>
      <c r="AF164" s="84">
        <f>IF('Indicator Data'!AP167="No data","x",ROUND(IF('Indicator Data'!AP167&gt;$AF$195,10,IF('Indicator Data'!AP167&lt;$AF$194,0,10-($AF$195-'Indicator Data'!AP167)/($AF$195-$AF$194)*10)),1))</f>
        <v>5.8</v>
      </c>
      <c r="AG164" s="84">
        <f>IF('Indicator Data'!AQ167="No data","x",ROUND(IF('Indicator Data'!AQ167&gt;$AG$195,10,IF('Indicator Data'!AQ167&lt;$AG$194,0,10-($AG$195-'Indicator Data'!AQ167)/($AG$195-$AG$194)*10)),1))</f>
        <v>4.9000000000000004</v>
      </c>
      <c r="AH164" s="77">
        <f t="shared" si="48"/>
        <v>5.6</v>
      </c>
      <c r="AI164" s="78">
        <f t="shared" si="49"/>
        <v>3.7</v>
      </c>
      <c r="AJ164" s="85">
        <f t="shared" si="50"/>
        <v>1.7</v>
      </c>
      <c r="AK164" s="86">
        <f t="shared" si="53"/>
        <v>1.3</v>
      </c>
      <c r="AL164" s="85">
        <v>5.5</v>
      </c>
      <c r="AM164" s="85">
        <v>6.1</v>
      </c>
      <c r="AN164" s="86">
        <f t="shared" si="51"/>
        <v>5.8</v>
      </c>
    </row>
    <row r="165" spans="1:40" s="4" customFormat="1" x14ac:dyDescent="0.25">
      <c r="A165" s="131" t="s">
        <v>309</v>
      </c>
      <c r="B165" s="63" t="s">
        <v>308</v>
      </c>
      <c r="C165" s="77">
        <f>ROUND(IF('Indicator Data'!Q168="No data",IF((0.1233*LN('Indicator Data'!BB168)-0.4559)&gt;C$195,0,IF((0.1233*LN('Indicator Data'!BB168)-0.4559)&lt;C$194,10,(C$195-(0.1233*LN('Indicator Data'!BB168)-0.4559))/(C$195-C$194)*10)),IF('Indicator Data'!Q168&gt;C$195,0,IF('Indicator Data'!Q168&lt;C$194,10,(C$195-'Indicator Data'!Q168)/(C$195-C$194)*10))),1)</f>
        <v>6.3</v>
      </c>
      <c r="D165" s="77">
        <f>IF('Indicator Data'!R168="No data","x",ROUND((IF(LOG('Indicator Data'!R168*1000)&gt;D$195,10,IF(LOG('Indicator Data'!R168*1000)&lt;D$194,0,10-(D$195-LOG('Indicator Data'!R168*1000))/(D$195-D$194)*10))),1))</f>
        <v>7.6</v>
      </c>
      <c r="E165" s="78">
        <f t="shared" si="38"/>
        <v>7</v>
      </c>
      <c r="F165" s="77">
        <f>IF('Indicator Data'!AF168="No data","x",ROUND(IF('Indicator Data'!AF168&gt;F$195,10,IF('Indicator Data'!AF168&lt;F$194,0,10-(F$195-'Indicator Data'!AF168)/(F$195-F$194)*10)),1))</f>
        <v>7.5</v>
      </c>
      <c r="G165" s="77">
        <f>IF('Indicator Data'!AG168="No data","x",ROUND(IF('Indicator Data'!AG168&gt;G$195,10,IF('Indicator Data'!AG168&lt;G$194,0,10-(G$195-'Indicator Data'!AG168)/(G$195-G$194)*10)),1))</f>
        <v>6.6</v>
      </c>
      <c r="H165" s="78">
        <f t="shared" si="39"/>
        <v>7.1</v>
      </c>
      <c r="I165" s="79">
        <f>SUM(IF('Indicator Data'!S168=0,0,'Indicator Data'!S168/1000000),SUM('Indicator Data'!T168:U168))</f>
        <v>127.504988</v>
      </c>
      <c r="J165" s="79">
        <f>I165/'Indicator Data'!BC168*1000000</f>
        <v>93.256255238602336</v>
      </c>
      <c r="K165" s="77">
        <f t="shared" si="40"/>
        <v>1.9</v>
      </c>
      <c r="L165" s="77">
        <f>IF('Indicator Data'!V168="No data","x",ROUND(IF('Indicator Data'!V168&gt;L$195,10,IF('Indicator Data'!V168&lt;L$194,0,10-(L$195-'Indicator Data'!V168)/(L$195-L$194)*10)),1))</f>
        <v>2.6</v>
      </c>
      <c r="M165" s="78">
        <f t="shared" si="41"/>
        <v>2.2999999999999998</v>
      </c>
      <c r="N165" s="80">
        <f t="shared" si="42"/>
        <v>5.9</v>
      </c>
      <c r="O165" s="92">
        <f>IF(AND('Indicator Data'!AK168="No data",'Indicator Data'!AL168="No data"),0,SUM('Indicator Data'!AK168:AM168)/1000)</f>
        <v>0.79200000000000004</v>
      </c>
      <c r="P165" s="77">
        <f t="shared" si="43"/>
        <v>0</v>
      </c>
      <c r="Q165" s="81">
        <f>O165*1000/'Indicator Data'!BC168</f>
        <v>5.7926325320679256E-4</v>
      </c>
      <c r="R165" s="77">
        <f t="shared" si="44"/>
        <v>2.8</v>
      </c>
      <c r="S165" s="82">
        <f t="shared" si="45"/>
        <v>1.4</v>
      </c>
      <c r="T165" s="77">
        <f>IF('Indicator Data'!AB168="No data","x",ROUND(IF('Indicator Data'!AB168&gt;T$195,10,IF('Indicator Data'!AB168&lt;T$194,0,10-(T$195-'Indicator Data'!AB168)/(T$195-T$194)*10)),1))</f>
        <v>10</v>
      </c>
      <c r="U165" s="77">
        <f>IF('Indicator Data'!AA168="No data","x",ROUND(IF('Indicator Data'!AA168&gt;U$195,10,IF('Indicator Data'!AA168&lt;U$194,0,10-(U$195-'Indicator Data'!AA168)/(U$195-U$194)*10)),1))</f>
        <v>7.2</v>
      </c>
      <c r="V165" s="77">
        <f>IF('Indicator Data'!AE168="No data","x",ROUND(IF('Indicator Data'!AE168&gt;V$195,10,IF('Indicator Data'!AE168&lt;V$194,0,10-(V$195-'Indicator Data'!AE168)/(V$195-V$194)*10)),1))</f>
        <v>0.1</v>
      </c>
      <c r="W165" s="78">
        <f t="shared" si="52"/>
        <v>5.8</v>
      </c>
      <c r="X165" s="77">
        <f>IF('Indicator Data'!W168="No data","x",ROUND(IF('Indicator Data'!W168&gt;X$195,10,IF('Indicator Data'!W168&lt;X$194,0,10-(X$195-'Indicator Data'!W168)/(X$195-X$194)*10)),1))</f>
        <v>5.4</v>
      </c>
      <c r="Y165" s="77">
        <f>IF('Indicator Data'!X168="No data","x",ROUND(IF('Indicator Data'!X168&gt;Y$195,10,IF('Indicator Data'!X168&lt;Y$194,0,10-(Y$195-'Indicator Data'!X168)/(Y$195-Y$194)*10)),1))</f>
        <v>1.3</v>
      </c>
      <c r="Z165" s="78">
        <f t="shared" si="46"/>
        <v>3.4</v>
      </c>
      <c r="AA165" s="92">
        <f>('Indicator Data'!AJ168+'Indicator Data'!AI168*0.5+'Indicator Data'!AH168*0.25)/1000</f>
        <v>123</v>
      </c>
      <c r="AB165" s="83">
        <f>AA165*1000/'Indicator Data'!BC168</f>
        <v>8.9961338566206431E-2</v>
      </c>
      <c r="AC165" s="78">
        <f t="shared" si="47"/>
        <v>9</v>
      </c>
      <c r="AD165" s="77">
        <f>IF('Indicator Data'!AN168="No data","x",ROUND(IF('Indicator Data'!AN168&lt;$AD$194,10,IF('Indicator Data'!AN168&gt;$AD$195,0,($AD$195-'Indicator Data'!AN168)/($AD$195-$AD$194)*10)),1))</f>
        <v>6.1</v>
      </c>
      <c r="AE165" s="77">
        <f>IF('Indicator Data'!AO168="No data","x",ROUND(IF('Indicator Data'!AO168&gt;$AE$195,10,IF('Indicator Data'!AO168&lt;$AE$194,0,10-($AE$195-'Indicator Data'!AO168)/($AE$195-$AE$194)*10)),1))</f>
        <v>4.9000000000000004</v>
      </c>
      <c r="AF165" s="84" t="str">
        <f>IF('Indicator Data'!AP168="No data","x",ROUND(IF('Indicator Data'!AP168&gt;$AF$195,10,IF('Indicator Data'!AP168&lt;$AF$194,0,10-($AF$195-'Indicator Data'!AP168)/($AF$195-$AF$194)*10)),1))</f>
        <v>x</v>
      </c>
      <c r="AG165" s="84" t="str">
        <f>IF('Indicator Data'!AQ168="No data","x",ROUND(IF('Indicator Data'!AQ168&gt;$AG$195,10,IF('Indicator Data'!AQ168&lt;$AG$194,0,10-($AG$195-'Indicator Data'!AQ168)/($AG$195-$AG$194)*10)),1))</f>
        <v>x</v>
      </c>
      <c r="AH165" s="77" t="str">
        <f t="shared" si="48"/>
        <v>x</v>
      </c>
      <c r="AI165" s="78">
        <f t="shared" si="49"/>
        <v>5.5</v>
      </c>
      <c r="AJ165" s="85">
        <f t="shared" si="50"/>
        <v>6.4</v>
      </c>
      <c r="AK165" s="86">
        <f t="shared" si="53"/>
        <v>4.3</v>
      </c>
      <c r="AL165" s="85">
        <v>5.5</v>
      </c>
      <c r="AM165" s="85">
        <v>4.9000000000000004</v>
      </c>
      <c r="AN165" s="86">
        <f t="shared" si="51"/>
        <v>5.2</v>
      </c>
    </row>
    <row r="166" spans="1:40" s="4" customFormat="1" x14ac:dyDescent="0.25">
      <c r="A166" s="131" t="s">
        <v>311</v>
      </c>
      <c r="B166" s="63" t="s">
        <v>310</v>
      </c>
      <c r="C166" s="77">
        <f>ROUND(IF('Indicator Data'!Q169="No data",IF((0.1233*LN('Indicator Data'!BB169)-0.4559)&gt;C$195,0,IF((0.1233*LN('Indicator Data'!BB169)-0.4559)&lt;C$194,10,(C$195-(0.1233*LN('Indicator Data'!BB169)-0.4559))/(C$195-C$194)*10)),IF('Indicator Data'!Q169&gt;C$195,0,IF('Indicator Data'!Q169&lt;C$194,10,(C$195-'Indicator Data'!Q169)/(C$195-C$194)*10))),1)</f>
        <v>0.6</v>
      </c>
      <c r="D166" s="77" t="str">
        <f>IF('Indicator Data'!R169="No data","x",ROUND((IF(LOG('Indicator Data'!R169*1000)&gt;D$195,10,IF(LOG('Indicator Data'!R169*1000)&lt;D$194,0,10-(D$195-LOG('Indicator Data'!R169*1000))/(D$195-D$194)*10))),1))</f>
        <v>x</v>
      </c>
      <c r="E166" s="78">
        <f t="shared" si="38"/>
        <v>0.6</v>
      </c>
      <c r="F166" s="77">
        <f>IF('Indicator Data'!AF169="No data","x",ROUND(IF('Indicator Data'!AF169&gt;F$195,10,IF('Indicator Data'!AF169&lt;F$194,0,10-(F$195-'Indicator Data'!AF169)/(F$195-F$194)*10)),1))</f>
        <v>0.6</v>
      </c>
      <c r="G166" s="77">
        <f>IF('Indicator Data'!AG169="No data","x",ROUND(IF('Indicator Data'!AG169&gt;G$195,10,IF('Indicator Data'!AG169&lt;G$194,0,10-(G$195-'Indicator Data'!AG169)/(G$195-G$194)*10)),1))</f>
        <v>0.6</v>
      </c>
      <c r="H166" s="78">
        <f t="shared" si="39"/>
        <v>0.6</v>
      </c>
      <c r="I166" s="79">
        <f>SUM(IF('Indicator Data'!S169=0,0,'Indicator Data'!S169/1000000),SUM('Indicator Data'!T169:U169))</f>
        <v>0</v>
      </c>
      <c r="J166" s="79">
        <f>I166/'Indicator Data'!BC169*1000000</f>
        <v>0</v>
      </c>
      <c r="K166" s="77">
        <f t="shared" si="40"/>
        <v>0</v>
      </c>
      <c r="L166" s="77" t="str">
        <f>IF('Indicator Data'!V169="No data","x",ROUND(IF('Indicator Data'!V169&gt;L$195,10,IF('Indicator Data'!V169&lt;L$194,0,10-(L$195-'Indicator Data'!V169)/(L$195-L$194)*10)),1))</f>
        <v>x</v>
      </c>
      <c r="M166" s="78">
        <f t="shared" si="41"/>
        <v>0</v>
      </c>
      <c r="N166" s="80">
        <f t="shared" si="42"/>
        <v>0.5</v>
      </c>
      <c r="O166" s="92">
        <f>IF(AND('Indicator Data'!AK169="No data",'Indicator Data'!AL169="No data"),0,SUM('Indicator Data'!AK169:AM169)/1000)</f>
        <v>240.96199999999999</v>
      </c>
      <c r="P166" s="77">
        <f t="shared" si="43"/>
        <v>7.9</v>
      </c>
      <c r="Q166" s="81">
        <f>O166*1000/'Indicator Data'!BC169</f>
        <v>2.3934061096507819E-2</v>
      </c>
      <c r="R166" s="77">
        <f t="shared" si="44"/>
        <v>7</v>
      </c>
      <c r="S166" s="82">
        <f t="shared" si="45"/>
        <v>7.5</v>
      </c>
      <c r="T166" s="77">
        <f>IF('Indicator Data'!AB169="No data","x",ROUND(IF('Indicator Data'!AB169&gt;T$195,10,IF('Indicator Data'!AB169&lt;T$194,0,10-(T$195-'Indicator Data'!AB169)/(T$195-T$194)*10)),1))</f>
        <v>0.4</v>
      </c>
      <c r="U166" s="77">
        <f>IF('Indicator Data'!AA169="No data","x",ROUND(IF('Indicator Data'!AA169&gt;U$195,10,IF('Indicator Data'!AA169&lt;U$194,0,10-(U$195-'Indicator Data'!AA169)/(U$195-U$194)*10)),1))</f>
        <v>0.1</v>
      </c>
      <c r="V166" s="77" t="str">
        <f>IF('Indicator Data'!AE169="No data","x",ROUND(IF('Indicator Data'!AE169&gt;V$195,10,IF('Indicator Data'!AE169&lt;V$194,0,10-(V$195-'Indicator Data'!AE169)/(V$195-V$194)*10)),1))</f>
        <v>x</v>
      </c>
      <c r="W166" s="78">
        <f t="shared" si="52"/>
        <v>0.3</v>
      </c>
      <c r="X166" s="77">
        <f>IF('Indicator Data'!W169="No data","x",ROUND(IF('Indicator Data'!W169&gt;X$195,10,IF('Indicator Data'!W169&lt;X$194,0,10-(X$195-'Indicator Data'!W169)/(X$195-X$194)*10)),1))</f>
        <v>0.2</v>
      </c>
      <c r="Y166" s="77" t="str">
        <f>IF('Indicator Data'!X169="No data","x",ROUND(IF('Indicator Data'!X169&gt;Y$195,10,IF('Indicator Data'!X169&lt;Y$194,0,10-(Y$195-'Indicator Data'!X169)/(Y$195-Y$194)*10)),1))</f>
        <v>x</v>
      </c>
      <c r="Z166" s="78">
        <f t="shared" si="46"/>
        <v>0.2</v>
      </c>
      <c r="AA166" s="92">
        <f>('Indicator Data'!AJ169+'Indicator Data'!AI169*0.5+'Indicator Data'!AH169*0.25)/1000</f>
        <v>0</v>
      </c>
      <c r="AB166" s="83">
        <f>AA166*1000/'Indicator Data'!BC169</f>
        <v>0</v>
      </c>
      <c r="AC166" s="78">
        <f t="shared" si="47"/>
        <v>0</v>
      </c>
      <c r="AD166" s="77">
        <f>IF('Indicator Data'!AN169="No data","x",ROUND(IF('Indicator Data'!AN169&lt;$AD$194,10,IF('Indicator Data'!AN169&gt;$AD$195,0,($AD$195-'Indicator Data'!AN169)/($AD$195-$AD$194)*10)),1))</f>
        <v>3.2</v>
      </c>
      <c r="AE166" s="77">
        <f>IF('Indicator Data'!AO169="No data","x",ROUND(IF('Indicator Data'!AO169&gt;$AE$195,10,IF('Indicator Data'!AO169&lt;$AE$194,0,10-($AE$195-'Indicator Data'!AO169)/($AE$195-$AE$194)*10)),1))</f>
        <v>0</v>
      </c>
      <c r="AF166" s="84">
        <f>IF('Indicator Data'!AP169="No data","x",ROUND(IF('Indicator Data'!AP169&gt;$AF$195,10,IF('Indicator Data'!AP169&lt;$AF$194,0,10-($AF$195-'Indicator Data'!AP169)/($AF$195-$AF$194)*10)),1))</f>
        <v>0.5</v>
      </c>
      <c r="AG166" s="84">
        <f>IF('Indicator Data'!AQ169="No data","x",ROUND(IF('Indicator Data'!AQ169&gt;$AG$195,10,IF('Indicator Data'!AQ169&lt;$AG$194,0,10-($AG$195-'Indicator Data'!AQ169)/($AG$195-$AG$194)*10)),1))</f>
        <v>3.4</v>
      </c>
      <c r="AH166" s="77">
        <f t="shared" si="48"/>
        <v>1.1000000000000001</v>
      </c>
      <c r="AI166" s="78">
        <f t="shared" si="49"/>
        <v>1.4</v>
      </c>
      <c r="AJ166" s="85">
        <f t="shared" si="50"/>
        <v>0.5</v>
      </c>
      <c r="AK166" s="86">
        <f t="shared" si="53"/>
        <v>4.9000000000000004</v>
      </c>
      <c r="AL166" s="85">
        <v>6.6</v>
      </c>
      <c r="AM166" s="85">
        <v>4.0999999999999996</v>
      </c>
      <c r="AN166" s="86">
        <f t="shared" si="51"/>
        <v>5.4</v>
      </c>
    </row>
    <row r="167" spans="1:40" s="4" customFormat="1" x14ac:dyDescent="0.25">
      <c r="A167" s="131" t="s">
        <v>313</v>
      </c>
      <c r="B167" s="63" t="s">
        <v>312</v>
      </c>
      <c r="C167" s="77">
        <f>ROUND(IF('Indicator Data'!Q170="No data",IF((0.1233*LN('Indicator Data'!BB170)-0.4559)&gt;C$195,0,IF((0.1233*LN('Indicator Data'!BB170)-0.4559)&lt;C$194,10,(C$195-(0.1233*LN('Indicator Data'!BB170)-0.4559))/(C$195-C$194)*10)),IF('Indicator Data'!Q170&gt;C$195,0,IF('Indicator Data'!Q170&lt;C$194,10,(C$195-'Indicator Data'!Q170)/(C$195-C$194)*10))),1)</f>
        <v>0.2</v>
      </c>
      <c r="D167" s="77" t="str">
        <f>IF('Indicator Data'!R170="No data","x",ROUND((IF(LOG('Indicator Data'!R170*1000)&gt;D$195,10,IF(LOG('Indicator Data'!R170*1000)&lt;D$194,0,10-(D$195-LOG('Indicator Data'!R170*1000))/(D$195-D$194)*10))),1))</f>
        <v>x</v>
      </c>
      <c r="E167" s="78">
        <f t="shared" si="38"/>
        <v>0.2</v>
      </c>
      <c r="F167" s="77">
        <f>IF('Indicator Data'!AF170="No data","x",ROUND(IF('Indicator Data'!AF170&gt;F$195,10,IF('Indicator Data'!AF170&lt;F$194,0,10-(F$195-'Indicator Data'!AF170)/(F$195-F$194)*10)),1))</f>
        <v>0.5</v>
      </c>
      <c r="G167" s="77">
        <f>IF('Indicator Data'!AG170="No data","x",ROUND(IF('Indicator Data'!AG170&gt;G$195,10,IF('Indicator Data'!AG170&lt;G$194,0,10-(G$195-'Indicator Data'!AG170)/(G$195-G$194)*10)),1))</f>
        <v>1.7</v>
      </c>
      <c r="H167" s="78">
        <f t="shared" si="39"/>
        <v>1.1000000000000001</v>
      </c>
      <c r="I167" s="79">
        <f>SUM(IF('Indicator Data'!S170=0,0,'Indicator Data'!S170/1000000),SUM('Indicator Data'!T170:U170))</f>
        <v>3.5761090000000002</v>
      </c>
      <c r="J167" s="79">
        <f>I167/'Indicator Data'!BC170*1000000</f>
        <v>0.42240749103149688</v>
      </c>
      <c r="K167" s="77">
        <f t="shared" si="40"/>
        <v>0</v>
      </c>
      <c r="L167" s="77" t="str">
        <f>IF('Indicator Data'!V170="No data","x",ROUND(IF('Indicator Data'!V170&gt;L$195,10,IF('Indicator Data'!V170&lt;L$194,0,10-(L$195-'Indicator Data'!V170)/(L$195-L$194)*10)),1))</f>
        <v>x</v>
      </c>
      <c r="M167" s="78">
        <f t="shared" si="41"/>
        <v>0</v>
      </c>
      <c r="N167" s="80">
        <f t="shared" si="42"/>
        <v>0.4</v>
      </c>
      <c r="O167" s="92">
        <f>IF(AND('Indicator Data'!AK170="No data",'Indicator Data'!AL170="No data"),0,SUM('Indicator Data'!AK170:AM170)/1000)</f>
        <v>93.055999999999997</v>
      </c>
      <c r="P167" s="77">
        <f t="shared" si="43"/>
        <v>6.6</v>
      </c>
      <c r="Q167" s="81">
        <f>O167*1000/'Indicator Data'!BC170</f>
        <v>1.0991709560706055E-2</v>
      </c>
      <c r="R167" s="77">
        <f t="shared" si="44"/>
        <v>5.8</v>
      </c>
      <c r="S167" s="82">
        <f t="shared" si="45"/>
        <v>6.2</v>
      </c>
      <c r="T167" s="77">
        <f>IF('Indicator Data'!AB170="No data","x",ROUND(IF('Indicator Data'!AB170&gt;T$195,10,IF('Indicator Data'!AB170&lt;T$194,0,10-(T$195-'Indicator Data'!AB170)/(T$195-T$194)*10)),1))</f>
        <v>0.6</v>
      </c>
      <c r="U167" s="77">
        <f>IF('Indicator Data'!AA170="No data","x",ROUND(IF('Indicator Data'!AA170&gt;U$195,10,IF('Indicator Data'!AA170&lt;U$194,0,10-(U$195-'Indicator Data'!AA170)/(U$195-U$194)*10)),1))</f>
        <v>0.1</v>
      </c>
      <c r="V167" s="77" t="str">
        <f>IF('Indicator Data'!AE170="No data","x",ROUND(IF('Indicator Data'!AE170&gt;V$195,10,IF('Indicator Data'!AE170&lt;V$194,0,10-(V$195-'Indicator Data'!AE170)/(V$195-V$194)*10)),1))</f>
        <v>x</v>
      </c>
      <c r="W167" s="78">
        <f t="shared" si="52"/>
        <v>0.4</v>
      </c>
      <c r="X167" s="77">
        <f>IF('Indicator Data'!W170="No data","x",ROUND(IF('Indicator Data'!W170&gt;X$195,10,IF('Indicator Data'!W170&lt;X$194,0,10-(X$195-'Indicator Data'!W170)/(X$195-X$194)*10)),1))</f>
        <v>0.3</v>
      </c>
      <c r="Y167" s="77" t="str">
        <f>IF('Indicator Data'!X170="No data","x",ROUND(IF('Indicator Data'!X170&gt;Y$195,10,IF('Indicator Data'!X170&lt;Y$194,0,10-(Y$195-'Indicator Data'!X170)/(Y$195-Y$194)*10)),1))</f>
        <v>x</v>
      </c>
      <c r="Z167" s="78">
        <f t="shared" si="46"/>
        <v>0.3</v>
      </c>
      <c r="AA167" s="92">
        <f>('Indicator Data'!AJ170+'Indicator Data'!AI170*0.5+'Indicator Data'!AH170*0.25)/1000</f>
        <v>0.11600000000000001</v>
      </c>
      <c r="AB167" s="83">
        <f>AA167*1000/'Indicator Data'!BC170</f>
        <v>1.3701838774951669E-5</v>
      </c>
      <c r="AC167" s="78">
        <f t="shared" si="47"/>
        <v>0</v>
      </c>
      <c r="AD167" s="77">
        <f>IF('Indicator Data'!AN170="No data","x",ROUND(IF('Indicator Data'!AN170&lt;$AD$194,10,IF('Indicator Data'!AN170&gt;$AD$195,0,($AD$195-'Indicator Data'!AN170)/($AD$195-$AD$194)*10)),1))</f>
        <v>2.5</v>
      </c>
      <c r="AE167" s="77">
        <f>IF('Indicator Data'!AO170="No data","x",ROUND(IF('Indicator Data'!AO170&gt;$AE$195,10,IF('Indicator Data'!AO170&lt;$AE$194,0,10-($AE$195-'Indicator Data'!AO170)/($AE$195-$AE$194)*10)),1))</f>
        <v>0</v>
      </c>
      <c r="AF167" s="84">
        <f>IF('Indicator Data'!AP170="No data","x",ROUND(IF('Indicator Data'!AP170&gt;$AF$195,10,IF('Indicator Data'!AP170&lt;$AF$194,0,10-($AF$195-'Indicator Data'!AP170)/($AF$195-$AF$194)*10)),1))</f>
        <v>0.4</v>
      </c>
      <c r="AG167" s="84">
        <f>IF('Indicator Data'!AQ170="No data","x",ROUND(IF('Indicator Data'!AQ170&gt;$AG$195,10,IF('Indicator Data'!AQ170&lt;$AG$194,0,10-($AG$195-'Indicator Data'!AQ170)/($AG$195-$AG$194)*10)),1))</f>
        <v>3.3</v>
      </c>
      <c r="AH167" s="77">
        <f t="shared" si="48"/>
        <v>1</v>
      </c>
      <c r="AI167" s="78">
        <f t="shared" si="49"/>
        <v>1.2</v>
      </c>
      <c r="AJ167" s="85">
        <f t="shared" si="50"/>
        <v>0.5</v>
      </c>
      <c r="AK167" s="86">
        <f t="shared" si="53"/>
        <v>3.9</v>
      </c>
      <c r="AL167" s="85">
        <v>7.6</v>
      </c>
      <c r="AM167" s="85">
        <v>6</v>
      </c>
      <c r="AN167" s="86">
        <f t="shared" si="51"/>
        <v>6.8</v>
      </c>
    </row>
    <row r="168" spans="1:40" s="4" customFormat="1" x14ac:dyDescent="0.25">
      <c r="A168" s="131" t="s">
        <v>849</v>
      </c>
      <c r="B168" s="63" t="s">
        <v>314</v>
      </c>
      <c r="C168" s="77">
        <f>ROUND(IF('Indicator Data'!Q171="No data",IF((0.1233*LN('Indicator Data'!BB171)-0.4559)&gt;C$195,0,IF((0.1233*LN('Indicator Data'!BB171)-0.4559)&lt;C$194,10,(C$195-(0.1233*LN('Indicator Data'!BB171)-0.4559))/(C$195-C$194)*10)),IF('Indicator Data'!Q171&gt;C$195,0,IF('Indicator Data'!Q171&lt;C$194,10,(C$195-'Indicator Data'!Q171)/(C$195-C$194)*10))),1)</f>
        <v>6.4</v>
      </c>
      <c r="D168" s="77">
        <f>IF('Indicator Data'!R171="No data","x",ROUND((IF(LOG('Indicator Data'!R171*1000)&gt;D$195,10,IF(LOG('Indicator Data'!R171*1000)&lt;D$194,0,10-(D$195-LOG('Indicator Data'!R171*1000))/(D$195-D$194)*10))),1))</f>
        <v>5.4</v>
      </c>
      <c r="E168" s="78">
        <f t="shared" si="38"/>
        <v>5.9</v>
      </c>
      <c r="F168" s="77">
        <f>IF('Indicator Data'!AF171="No data","x",ROUND(IF('Indicator Data'!AF171&gt;F$195,10,IF('Indicator Data'!AF171&lt;F$194,0,10-(F$195-'Indicator Data'!AF171)/(F$195-F$194)*10)),1))</f>
        <v>7.4</v>
      </c>
      <c r="G168" s="77">
        <f>IF('Indicator Data'!AG171="No data","x",ROUND(IF('Indicator Data'!AG171&gt;G$195,10,IF('Indicator Data'!AG171&lt;G$194,0,10-(G$195-'Indicator Data'!AG171)/(G$195-G$194)*10)),1))</f>
        <v>2.7</v>
      </c>
      <c r="H168" s="78">
        <f t="shared" si="39"/>
        <v>5.0999999999999996</v>
      </c>
      <c r="I168" s="79">
        <f>SUM(IF('Indicator Data'!S171=0,0,'Indicator Data'!S171/1000000),SUM('Indicator Data'!T171:U171))</f>
        <v>10727.293516999998</v>
      </c>
      <c r="J168" s="79">
        <f>I168/'Indicator Data'!BC171*1000000</f>
        <v>587.15769139656618</v>
      </c>
      <c r="K168" s="77">
        <f t="shared" si="40"/>
        <v>10</v>
      </c>
      <c r="L168" s="77" t="str">
        <f>IF('Indicator Data'!V171="No data","x",ROUND(IF('Indicator Data'!V171&gt;L$195,10,IF('Indicator Data'!V171&lt;L$194,0,10-(L$195-'Indicator Data'!V171)/(L$195-L$194)*10)),1))</f>
        <v>x</v>
      </c>
      <c r="M168" s="78">
        <f t="shared" si="41"/>
        <v>10</v>
      </c>
      <c r="N168" s="80">
        <f t="shared" si="42"/>
        <v>6.7</v>
      </c>
      <c r="O168" s="92">
        <f>IF(AND('Indicator Data'!AK171="No data",'Indicator Data'!AL171="No data"),0,SUM('Indicator Data'!AK171:AM171)/1000)</f>
        <v>7230.0190000000002</v>
      </c>
      <c r="P168" s="77">
        <f t="shared" si="43"/>
        <v>10</v>
      </c>
      <c r="Q168" s="81">
        <f>O168*1000/'Indicator Data'!BC171</f>
        <v>0.39573460519802334</v>
      </c>
      <c r="R168" s="77">
        <f t="shared" si="44"/>
        <v>10</v>
      </c>
      <c r="S168" s="82">
        <f t="shared" si="45"/>
        <v>10</v>
      </c>
      <c r="T168" s="77">
        <f>IF('Indicator Data'!AB171="No data","x",ROUND(IF('Indicator Data'!AB171&gt;T$195,10,IF('Indicator Data'!AB171&lt;T$194,0,10-(T$195-'Indicator Data'!AB171)/(T$195-T$194)*10)),1))</f>
        <v>0.2</v>
      </c>
      <c r="U168" s="77">
        <f>IF('Indicator Data'!AA171="No data","x",ROUND(IF('Indicator Data'!AA171&gt;U$195,10,IF('Indicator Data'!AA171&lt;U$194,0,10-(U$195-'Indicator Data'!AA171)/(U$195-U$194)*10)),1))</f>
        <v>0.4</v>
      </c>
      <c r="V168" s="77" t="str">
        <f>IF('Indicator Data'!AE171="No data","x",ROUND(IF('Indicator Data'!AE171&gt;V$195,10,IF('Indicator Data'!AE171&lt;V$194,0,10-(V$195-'Indicator Data'!AE171)/(V$195-V$194)*10)),1))</f>
        <v>x</v>
      </c>
      <c r="W168" s="78">
        <f t="shared" si="52"/>
        <v>0.3</v>
      </c>
      <c r="X168" s="77">
        <f>IF('Indicator Data'!W171="No data","x",ROUND(IF('Indicator Data'!W171&gt;X$195,10,IF('Indicator Data'!W171&lt;X$194,0,10-(X$195-'Indicator Data'!W171)/(X$195-X$194)*10)),1))</f>
        <v>1.3</v>
      </c>
      <c r="Y168" s="77">
        <f>IF('Indicator Data'!X171="No data","x",ROUND(IF('Indicator Data'!X171&gt;Y$195,10,IF('Indicator Data'!X171&lt;Y$194,0,10-(Y$195-'Indicator Data'!X171)/(Y$195-Y$194)*10)),1))</f>
        <v>2.2000000000000002</v>
      </c>
      <c r="Z168" s="78">
        <f t="shared" si="46"/>
        <v>1.8</v>
      </c>
      <c r="AA168" s="92">
        <f>('Indicator Data'!AJ171+'Indicator Data'!AI171*0.5+'Indicator Data'!AH171*0.25)/1000</f>
        <v>0</v>
      </c>
      <c r="AB168" s="83">
        <f>AA168*1000/'Indicator Data'!BC171</f>
        <v>0</v>
      </c>
      <c r="AC168" s="78">
        <f t="shared" si="47"/>
        <v>0</v>
      </c>
      <c r="AD168" s="77">
        <f>IF('Indicator Data'!AN171="No data","x",ROUND(IF('Indicator Data'!AN171&lt;$AD$194,10,IF('Indicator Data'!AN171&gt;$AD$195,0,($AD$195-'Indicator Data'!AN171)/($AD$195-$AD$194)*10)),1))</f>
        <v>3.9</v>
      </c>
      <c r="AE168" s="77">
        <f>IF('Indicator Data'!AO171="No data","x",ROUND(IF('Indicator Data'!AO171&gt;$AE$195,10,IF('Indicator Data'!AO171&lt;$AE$194,0,10-($AE$195-'Indicator Data'!AO171)/($AE$195-$AE$194)*10)),1))</f>
        <v>7.6</v>
      </c>
      <c r="AF168" s="84" t="str">
        <f>IF('Indicator Data'!AP171="No data","x",ROUND(IF('Indicator Data'!AP171&gt;$AF$195,10,IF('Indicator Data'!AP171&lt;$AF$194,0,10-($AF$195-'Indicator Data'!AP171)/($AF$195-$AF$194)*10)),1))</f>
        <v>x</v>
      </c>
      <c r="AG168" s="84" t="str">
        <f>IF('Indicator Data'!AQ171="No data","x",ROUND(IF('Indicator Data'!AQ171&gt;$AG$195,10,IF('Indicator Data'!AQ171&lt;$AG$194,0,10-($AG$195-'Indicator Data'!AQ171)/($AG$195-$AG$194)*10)),1))</f>
        <v>x</v>
      </c>
      <c r="AH168" s="77" t="str">
        <f t="shared" si="48"/>
        <v>x</v>
      </c>
      <c r="AI168" s="78">
        <f t="shared" si="49"/>
        <v>5.8</v>
      </c>
      <c r="AJ168" s="85">
        <f t="shared" si="50"/>
        <v>2.2999999999999998</v>
      </c>
      <c r="AK168" s="86">
        <f t="shared" si="53"/>
        <v>8</v>
      </c>
      <c r="AL168" s="85">
        <v>6.6</v>
      </c>
      <c r="AM168" s="85">
        <v>5.7</v>
      </c>
      <c r="AN168" s="86">
        <f t="shared" si="51"/>
        <v>6.2</v>
      </c>
    </row>
    <row r="169" spans="1:40" s="4" customFormat="1" x14ac:dyDescent="0.25">
      <c r="A169" s="131" t="s">
        <v>317</v>
      </c>
      <c r="B169" s="63" t="s">
        <v>316</v>
      </c>
      <c r="C169" s="77">
        <f>ROUND(IF('Indicator Data'!Q172="No data",IF((0.1233*LN('Indicator Data'!BB172)-0.4559)&gt;C$195,0,IF((0.1233*LN('Indicator Data'!BB172)-0.4559)&lt;C$194,10,(C$195-(0.1233*LN('Indicator Data'!BB172)-0.4559))/(C$195-C$194)*10)),IF('Indicator Data'!Q172&gt;C$195,0,IF('Indicator Data'!Q172&lt;C$194,10,(C$195-'Indicator Data'!Q172)/(C$195-C$194)*10))),1)</f>
        <v>5</v>
      </c>
      <c r="D169" s="77">
        <f>IF('Indicator Data'!R172="No data","x",ROUND((IF(LOG('Indicator Data'!R172*1000)&gt;D$195,10,IF(LOG('Indicator Data'!R172*1000)&lt;D$194,0,10-(D$195-LOG('Indicator Data'!R172*1000))/(D$195-D$194)*10))),1))</f>
        <v>5.5</v>
      </c>
      <c r="E169" s="78">
        <f t="shared" si="38"/>
        <v>5.3</v>
      </c>
      <c r="F169" s="77">
        <f>IF('Indicator Data'!AF172="No data","x",ROUND(IF('Indicator Data'!AF172&gt;F$195,10,IF('Indicator Data'!AF172&lt;F$194,0,10-(F$195-'Indicator Data'!AF172)/(F$195-F$194)*10)),1))</f>
        <v>4.3</v>
      </c>
      <c r="G169" s="77">
        <f>IF('Indicator Data'!AG172="No data","x",ROUND(IF('Indicator Data'!AG172&gt;G$195,10,IF('Indicator Data'!AG172&lt;G$194,0,10-(G$195-'Indicator Data'!AG172)/(G$195-G$194)*10)),1))</f>
        <v>1.4</v>
      </c>
      <c r="H169" s="78">
        <f t="shared" si="39"/>
        <v>2.9</v>
      </c>
      <c r="I169" s="79">
        <f>SUM(IF('Indicator Data'!S172=0,0,'Indicator Data'!S172/1000000),SUM('Indicator Data'!T172:U172))</f>
        <v>278.270826</v>
      </c>
      <c r="J169" s="79">
        <f>I169/'Indicator Data'!BC172*1000000</f>
        <v>31.191584719923895</v>
      </c>
      <c r="K169" s="77">
        <f t="shared" si="40"/>
        <v>0.6</v>
      </c>
      <c r="L169" s="77">
        <f>IF('Indicator Data'!V172="No data","x",ROUND(IF('Indicator Data'!V172&gt;L$195,10,IF('Indicator Data'!V172&lt;L$194,0,10-(L$195-'Indicator Data'!V172)/(L$195-L$194)*10)),1))</f>
        <v>2.7</v>
      </c>
      <c r="M169" s="78">
        <f t="shared" si="41"/>
        <v>1.7</v>
      </c>
      <c r="N169" s="80">
        <f t="shared" si="42"/>
        <v>3.8</v>
      </c>
      <c r="O169" s="92">
        <f>IF(AND('Indicator Data'!AK172="No data",'Indicator Data'!AL172="No data"),0,SUM('Indicator Data'!AK172:AM172)/1000)</f>
        <v>2.5249999999999999</v>
      </c>
      <c r="P169" s="77">
        <f t="shared" si="43"/>
        <v>1.3</v>
      </c>
      <c r="Q169" s="81">
        <f>O169*1000/'Indicator Data'!BC172</f>
        <v>2.8302913585992603E-4</v>
      </c>
      <c r="R169" s="77">
        <f t="shared" si="44"/>
        <v>2.2999999999999998</v>
      </c>
      <c r="S169" s="82">
        <f t="shared" si="45"/>
        <v>1.8</v>
      </c>
      <c r="T169" s="77">
        <f>IF('Indicator Data'!AB172="No data","x",ROUND(IF('Indicator Data'!AB172&gt;T$195,10,IF('Indicator Data'!AB172&lt;T$194,0,10-(T$195-'Indicator Data'!AB172)/(T$195-T$194)*10)),1))</f>
        <v>0.6</v>
      </c>
      <c r="U169" s="77">
        <f>IF('Indicator Data'!AA172="No data","x",ROUND(IF('Indicator Data'!AA172&gt;U$195,10,IF('Indicator Data'!AA172&lt;U$194,0,10-(U$195-'Indicator Data'!AA172)/(U$195-U$194)*10)),1))</f>
        <v>1.5</v>
      </c>
      <c r="V169" s="77">
        <f>IF('Indicator Data'!AE172="No data","x",ROUND(IF('Indicator Data'!AE172&gt;V$195,10,IF('Indicator Data'!AE172&lt;V$194,0,10-(V$195-'Indicator Data'!AE172)/(V$195-V$194)*10)),1))</f>
        <v>0</v>
      </c>
      <c r="W169" s="78">
        <f t="shared" si="52"/>
        <v>0.7</v>
      </c>
      <c r="X169" s="77">
        <f>IF('Indicator Data'!W172="No data","x",ROUND(IF('Indicator Data'!W172&gt;X$195,10,IF('Indicator Data'!W172&lt;X$194,0,10-(X$195-'Indicator Data'!W172)/(X$195-X$194)*10)),1))</f>
        <v>3.3</v>
      </c>
      <c r="Y169" s="77">
        <f>IF('Indicator Data'!X172="No data","x",ROUND(IF('Indicator Data'!X172&gt;Y$195,10,IF('Indicator Data'!X172&lt;Y$194,0,10-(Y$195-'Indicator Data'!X172)/(Y$195-Y$194)*10)),1))</f>
        <v>3</v>
      </c>
      <c r="Z169" s="78">
        <f t="shared" si="46"/>
        <v>3.2</v>
      </c>
      <c r="AA169" s="92">
        <f>('Indicator Data'!AJ172+'Indicator Data'!AI172*0.5+'Indicator Data'!AH172*0.25)/1000</f>
        <v>3.5762499999999999</v>
      </c>
      <c r="AB169" s="83">
        <f>AA169*1000/'Indicator Data'!BC172</f>
        <v>4.0086453351249917E-4</v>
      </c>
      <c r="AC169" s="78">
        <f t="shared" si="47"/>
        <v>0</v>
      </c>
      <c r="AD169" s="77">
        <f>IF('Indicator Data'!AN172="No data","x",ROUND(IF('Indicator Data'!AN172&lt;$AD$194,10,IF('Indicator Data'!AN172&gt;$AD$195,0,($AD$195-'Indicator Data'!AN172)/($AD$195-$AD$194)*10)),1))</f>
        <v>7.1</v>
      </c>
      <c r="AE169" s="77">
        <f>IF('Indicator Data'!AO172="No data","x",ROUND(IF('Indicator Data'!AO172&gt;$AE$195,10,IF('Indicator Data'!AO172&lt;$AE$194,0,10-($AE$195-'Indicator Data'!AO172)/($AE$195-$AE$194)*10)),1))</f>
        <v>8.4</v>
      </c>
      <c r="AF169" s="84" t="str">
        <f>IF('Indicator Data'!AP172="No data","x",ROUND(IF('Indicator Data'!AP172&gt;$AF$195,10,IF('Indicator Data'!AP172&lt;$AF$194,0,10-($AF$195-'Indicator Data'!AP172)/($AF$195-$AF$194)*10)),1))</f>
        <v>x</v>
      </c>
      <c r="AG169" s="84" t="str">
        <f>IF('Indicator Data'!AQ172="No data","x",ROUND(IF('Indicator Data'!AQ172&gt;$AG$195,10,IF('Indicator Data'!AQ172&lt;$AG$194,0,10-($AG$195-'Indicator Data'!AQ172)/($AG$195-$AG$194)*10)),1))</f>
        <v>x</v>
      </c>
      <c r="AH169" s="77" t="str">
        <f t="shared" si="48"/>
        <v>x</v>
      </c>
      <c r="AI169" s="78">
        <f t="shared" si="49"/>
        <v>7.8</v>
      </c>
      <c r="AJ169" s="85">
        <f t="shared" si="50"/>
        <v>3.7</v>
      </c>
      <c r="AK169" s="86">
        <f t="shared" si="53"/>
        <v>2.8</v>
      </c>
      <c r="AL169" s="85">
        <v>4.8</v>
      </c>
      <c r="AM169" s="85">
        <v>4.3</v>
      </c>
      <c r="AN169" s="86">
        <f t="shared" si="51"/>
        <v>4.5999999999999996</v>
      </c>
    </row>
    <row r="170" spans="1:40" s="4" customFormat="1" x14ac:dyDescent="0.25">
      <c r="A170" s="131" t="s">
        <v>850</v>
      </c>
      <c r="B170" s="63" t="s">
        <v>318</v>
      </c>
      <c r="C170" s="77">
        <f>ROUND(IF('Indicator Data'!Q173="No data",IF((0.1233*LN('Indicator Data'!BB173)-0.4559)&gt;C$195,0,IF((0.1233*LN('Indicator Data'!BB173)-0.4559)&lt;C$194,10,(C$195-(0.1233*LN('Indicator Data'!BB173)-0.4559))/(C$195-C$194)*10)),IF('Indicator Data'!Q173&gt;C$195,0,IF('Indicator Data'!Q173&lt;C$194,10,(C$195-'Indicator Data'!Q173)/(C$195-C$194)*10))),1)</f>
        <v>6.4</v>
      </c>
      <c r="D170" s="77">
        <f>IF('Indicator Data'!R173="No data","x",ROUND((IF(LOG('Indicator Data'!R173*1000)&gt;D$195,10,IF(LOG('Indicator Data'!R173*1000)&lt;D$194,0,10-(D$195-LOG('Indicator Data'!R173*1000))/(D$195-D$194)*10))),1))</f>
        <v>9.3000000000000007</v>
      </c>
      <c r="E170" s="78">
        <f t="shared" si="38"/>
        <v>8.1999999999999993</v>
      </c>
      <c r="F170" s="77">
        <f>IF('Indicator Data'!AF173="No data","x",ROUND(IF('Indicator Data'!AF173&gt;F$195,10,IF('Indicator Data'!AF173&lt;F$194,0,10-(F$195-'Indicator Data'!AF173)/(F$195-F$194)*10)),1))</f>
        <v>7.3</v>
      </c>
      <c r="G170" s="77">
        <f>IF('Indicator Data'!AG173="No data","x",ROUND(IF('Indicator Data'!AG173&gt;G$195,10,IF('Indicator Data'!AG173&lt;G$194,0,10-(G$195-'Indicator Data'!AG173)/(G$195-G$194)*10)),1))</f>
        <v>3.2</v>
      </c>
      <c r="H170" s="78">
        <f t="shared" si="39"/>
        <v>5.3</v>
      </c>
      <c r="I170" s="79">
        <f>SUM(IF('Indicator Data'!S173=0,0,'Indicator Data'!S173/1000000),SUM('Indicator Data'!T173:U173))</f>
        <v>3147.0249600000002</v>
      </c>
      <c r="J170" s="79">
        <f>I170/'Indicator Data'!BC173*1000000</f>
        <v>54.912299105810817</v>
      </c>
      <c r="K170" s="77">
        <f t="shared" si="40"/>
        <v>1.1000000000000001</v>
      </c>
      <c r="L170" s="77">
        <f>IF('Indicator Data'!V173="No data","x",ROUND(IF('Indicator Data'!V173&gt;L$195,10,IF('Indicator Data'!V173&lt;L$194,0,10-(L$195-'Indicator Data'!V173)/(L$195-L$194)*10)),1))</f>
        <v>3.3</v>
      </c>
      <c r="M170" s="78">
        <f t="shared" si="41"/>
        <v>2.2000000000000002</v>
      </c>
      <c r="N170" s="80">
        <f t="shared" si="42"/>
        <v>6</v>
      </c>
      <c r="O170" s="92">
        <f>IF(AND('Indicator Data'!AK173="No data",'Indicator Data'!AL173="No data"),0,SUM('Indicator Data'!AK173:AM173)/1000)</f>
        <v>297.82600000000002</v>
      </c>
      <c r="P170" s="77">
        <f t="shared" si="43"/>
        <v>8.1999999999999993</v>
      </c>
      <c r="Q170" s="81">
        <f>O170*1000/'Indicator Data'!BC173</f>
        <v>5.1967526795488814E-3</v>
      </c>
      <c r="R170" s="77">
        <f t="shared" si="44"/>
        <v>4.8</v>
      </c>
      <c r="S170" s="82">
        <f t="shared" si="45"/>
        <v>6.5</v>
      </c>
      <c r="T170" s="77">
        <f>IF('Indicator Data'!AB173="No data","x",ROUND(IF('Indicator Data'!AB173&gt;T$195,10,IF('Indicator Data'!AB173&lt;T$194,0,10-(T$195-'Indicator Data'!AB173)/(T$195-T$194)*10)),1))</f>
        <v>9.4</v>
      </c>
      <c r="U170" s="77">
        <f>IF('Indicator Data'!AA173="No data","x",ROUND(IF('Indicator Data'!AA173&gt;U$195,10,IF('Indicator Data'!AA173&lt;U$194,0,10-(U$195-'Indicator Data'!AA173)/(U$195-U$194)*10)),1))</f>
        <v>5.2</v>
      </c>
      <c r="V170" s="77">
        <f>IF('Indicator Data'!AE173="No data","x",ROUND(IF('Indicator Data'!AE173&gt;V$195,10,IF('Indicator Data'!AE173&lt;V$194,0,10-(V$195-'Indicator Data'!AE173)/(V$195-V$194)*10)),1))</f>
        <v>4.2</v>
      </c>
      <c r="W170" s="78">
        <f t="shared" si="52"/>
        <v>6.3</v>
      </c>
      <c r="X170" s="77">
        <f>IF('Indicator Data'!W173="No data","x",ROUND(IF('Indicator Data'!W173&gt;X$195,10,IF('Indicator Data'!W173&lt;X$194,0,10-(X$195-'Indicator Data'!W173)/(X$195-X$194)*10)),1))</f>
        <v>4.4000000000000004</v>
      </c>
      <c r="Y170" s="77">
        <f>IF('Indicator Data'!X173="No data","x",ROUND(IF('Indicator Data'!X173&gt;Y$195,10,IF('Indicator Data'!X173&lt;Y$194,0,10-(Y$195-'Indicator Data'!X173)/(Y$195-Y$194)*10)),1))</f>
        <v>3</v>
      </c>
      <c r="Z170" s="78">
        <f t="shared" si="46"/>
        <v>3.7</v>
      </c>
      <c r="AA170" s="92">
        <f>('Indicator Data'!AJ173+'Indicator Data'!AI173*0.5+'Indicator Data'!AH173*0.25)/1000</f>
        <v>69.968999999999994</v>
      </c>
      <c r="AB170" s="83">
        <f>AA170*1000/'Indicator Data'!BC173</f>
        <v>1.2208859811949115E-3</v>
      </c>
      <c r="AC170" s="78">
        <f t="shared" si="47"/>
        <v>0.1</v>
      </c>
      <c r="AD170" s="77">
        <f>IF('Indicator Data'!AN173="No data","x",ROUND(IF('Indicator Data'!AN173&lt;$AD$194,10,IF('Indicator Data'!AN173&gt;$AD$195,0,($AD$195-'Indicator Data'!AN173)/($AD$195-$AD$194)*10)),1))</f>
        <v>5.7</v>
      </c>
      <c r="AE170" s="77">
        <f>IF('Indicator Data'!AO173="No data","x",ROUND(IF('Indicator Data'!AO173&gt;$AE$195,10,IF('Indicator Data'!AO173&lt;$AE$194,0,10-($AE$195-'Indicator Data'!AO173)/($AE$195-$AE$194)*10)),1))</f>
        <v>9.1</v>
      </c>
      <c r="AF170" s="84">
        <f>IF('Indicator Data'!AP173="No data","x",ROUND(IF('Indicator Data'!AP173&gt;$AF$195,10,IF('Indicator Data'!AP173&lt;$AF$194,0,10-($AF$195-'Indicator Data'!AP173)/($AF$195-$AF$194)*10)),1))</f>
        <v>10</v>
      </c>
      <c r="AG170" s="84">
        <f>IF('Indicator Data'!AQ173="No data","x",ROUND(IF('Indicator Data'!AQ173&gt;$AG$195,10,IF('Indicator Data'!AQ173&lt;$AG$194,0,10-($AG$195-'Indicator Data'!AQ173)/($AG$195-$AG$194)*10)),1))</f>
        <v>2.4</v>
      </c>
      <c r="AH170" s="77">
        <f t="shared" si="48"/>
        <v>8.5</v>
      </c>
      <c r="AI170" s="78">
        <f t="shared" si="49"/>
        <v>7.8</v>
      </c>
      <c r="AJ170" s="85">
        <f t="shared" si="50"/>
        <v>5.0999999999999996</v>
      </c>
      <c r="AK170" s="86">
        <f t="shared" si="53"/>
        <v>5.8</v>
      </c>
      <c r="AL170" s="85">
        <v>3.9</v>
      </c>
      <c r="AM170" s="85">
        <v>8.1999999999999993</v>
      </c>
      <c r="AN170" s="86">
        <f t="shared" si="51"/>
        <v>6.1</v>
      </c>
    </row>
    <row r="171" spans="1:40" s="4" customFormat="1" x14ac:dyDescent="0.25">
      <c r="A171" s="131" t="s">
        <v>320</v>
      </c>
      <c r="B171" s="63" t="s">
        <v>319</v>
      </c>
      <c r="C171" s="77">
        <f>ROUND(IF('Indicator Data'!Q174="No data",IF((0.1233*LN('Indicator Data'!BB174)-0.4559)&gt;C$195,0,IF((0.1233*LN('Indicator Data'!BB174)-0.4559)&lt;C$194,10,(C$195-(0.1233*LN('Indicator Data'!BB174)-0.4559))/(C$195-C$194)*10)),IF('Indicator Data'!Q174&gt;C$195,0,IF('Indicator Data'!Q174&lt;C$194,10,(C$195-'Indicator Data'!Q174)/(C$195-C$194)*10))),1)</f>
        <v>3.2</v>
      </c>
      <c r="D171" s="77">
        <f>IF('Indicator Data'!R174="No data","x",ROUND((IF(LOG('Indicator Data'!R174*1000)&gt;D$195,10,IF(LOG('Indicator Data'!R174*1000)&lt;D$194,0,10-(D$195-LOG('Indicator Data'!R174*1000))/(D$195-D$194)*10))),1))</f>
        <v>2.2000000000000002</v>
      </c>
      <c r="E171" s="78">
        <f t="shared" si="38"/>
        <v>2.7</v>
      </c>
      <c r="F171" s="77">
        <f>IF('Indicator Data'!AF174="No data","x",ROUND(IF('Indicator Data'!AF174&gt;F$195,10,IF('Indicator Data'!AF174&lt;F$194,0,10-(F$195-'Indicator Data'!AF174)/(F$195-F$194)*10)),1))</f>
        <v>4.9000000000000004</v>
      </c>
      <c r="G171" s="77">
        <f>IF('Indicator Data'!AG174="No data","x",ROUND(IF('Indicator Data'!AG174&gt;G$195,10,IF('Indicator Data'!AG174&lt;G$194,0,10-(G$195-'Indicator Data'!AG174)/(G$195-G$194)*10)),1))</f>
        <v>3.6</v>
      </c>
      <c r="H171" s="78">
        <f t="shared" si="39"/>
        <v>4.3</v>
      </c>
      <c r="I171" s="79">
        <f>SUM(IF('Indicator Data'!S174=0,0,'Indicator Data'!S174/1000000),SUM('Indicator Data'!T174:U174))</f>
        <v>195.795884</v>
      </c>
      <c r="J171" s="79">
        <f>I171/'Indicator Data'!BC174*1000000</f>
        <v>2.836079666370364</v>
      </c>
      <c r="K171" s="77">
        <f t="shared" si="40"/>
        <v>0.1</v>
      </c>
      <c r="L171" s="77">
        <f>IF('Indicator Data'!V174="No data","x",ROUND(IF('Indicator Data'!V174&gt;L$195,10,IF('Indicator Data'!V174&lt;L$194,0,10-(L$195-'Indicator Data'!V174)/(L$195-L$194)*10)),1))</f>
        <v>0</v>
      </c>
      <c r="M171" s="78">
        <f t="shared" si="41"/>
        <v>0.1</v>
      </c>
      <c r="N171" s="80">
        <f t="shared" si="42"/>
        <v>2.5</v>
      </c>
      <c r="O171" s="92">
        <f>IF(AND('Indicator Data'!AK174="No data",'Indicator Data'!AL174="No data"),0,SUM('Indicator Data'!AK174:AM174)/1000)</f>
        <v>145.19900000000001</v>
      </c>
      <c r="P171" s="77">
        <f t="shared" si="43"/>
        <v>7.2</v>
      </c>
      <c r="Q171" s="81">
        <f>O171*1000/'Indicator Data'!BC174</f>
        <v>2.1031899295559783E-3</v>
      </c>
      <c r="R171" s="77">
        <f t="shared" si="44"/>
        <v>3.8</v>
      </c>
      <c r="S171" s="82">
        <f t="shared" si="45"/>
        <v>5.5</v>
      </c>
      <c r="T171" s="77">
        <f>IF('Indicator Data'!AB174="No data","x",ROUND(IF('Indicator Data'!AB174&gt;T$195,10,IF('Indicator Data'!AB174&lt;T$194,0,10-(T$195-'Indicator Data'!AB174)/(T$195-T$194)*10)),1))</f>
        <v>2.2000000000000002</v>
      </c>
      <c r="U171" s="77">
        <f>IF('Indicator Data'!AA174="No data","x",ROUND(IF('Indicator Data'!AA174&gt;U$195,10,IF('Indicator Data'!AA174&lt;U$194,0,10-(U$195-'Indicator Data'!AA174)/(U$195-U$194)*10)),1))</f>
        <v>3.1</v>
      </c>
      <c r="V171" s="77">
        <f>IF('Indicator Data'!AE174="No data","x",ROUND(IF('Indicator Data'!AE174&gt;V$195,10,IF('Indicator Data'!AE174&lt;V$194,0,10-(V$195-'Indicator Data'!AE174)/(V$195-V$194)*10)),1))</f>
        <v>0.1</v>
      </c>
      <c r="W171" s="78">
        <f t="shared" si="52"/>
        <v>1.8</v>
      </c>
      <c r="X171" s="77">
        <f>IF('Indicator Data'!W174="No data","x",ROUND(IF('Indicator Data'!W174&gt;X$195,10,IF('Indicator Data'!W174&lt;X$194,0,10-(X$195-'Indicator Data'!W174)/(X$195-X$194)*10)),1))</f>
        <v>0.9</v>
      </c>
      <c r="Y171" s="77">
        <f>IF('Indicator Data'!X174="No data","x",ROUND(IF('Indicator Data'!X174&gt;Y$195,10,IF('Indicator Data'!X174&lt;Y$194,0,10-(Y$195-'Indicator Data'!X174)/(Y$195-Y$194)*10)),1))</f>
        <v>1.5</v>
      </c>
      <c r="Z171" s="78">
        <f t="shared" si="46"/>
        <v>1.2</v>
      </c>
      <c r="AA171" s="92">
        <f>('Indicator Data'!AJ174+'Indicator Data'!AI174*0.5+'Indicator Data'!AH174*0.25)/1000</f>
        <v>2111.7397500000002</v>
      </c>
      <c r="AB171" s="83">
        <f>AA171*1000/'Indicator Data'!BC174</f>
        <v>3.0588294520231263E-2</v>
      </c>
      <c r="AC171" s="78">
        <f t="shared" si="47"/>
        <v>3.1</v>
      </c>
      <c r="AD171" s="77">
        <f>IF('Indicator Data'!AN174="No data","x",ROUND(IF('Indicator Data'!AN174&lt;$AD$194,10,IF('Indicator Data'!AN174&gt;$AD$195,0,($AD$195-'Indicator Data'!AN174)/($AD$195-$AD$194)*10)),1))</f>
        <v>4.9000000000000004</v>
      </c>
      <c r="AE171" s="77">
        <f>IF('Indicator Data'!AO174="No data","x",ROUND(IF('Indicator Data'!AO174&gt;$AE$195,10,IF('Indicator Data'!AO174&lt;$AE$194,0,10-($AE$195-'Indicator Data'!AO174)/($AE$195-$AE$194)*10)),1))</f>
        <v>1.5</v>
      </c>
      <c r="AF171" s="84">
        <f>IF('Indicator Data'!AP174="No data","x",ROUND(IF('Indicator Data'!AP174&gt;$AF$195,10,IF('Indicator Data'!AP174&lt;$AF$194,0,10-($AF$195-'Indicator Data'!AP174)/($AF$195-$AF$194)*10)),1))</f>
        <v>3.9</v>
      </c>
      <c r="AG171" s="84">
        <f>IF('Indicator Data'!AQ174="No data","x",ROUND(IF('Indicator Data'!AQ174&gt;$AG$195,10,IF('Indicator Data'!AQ174&lt;$AG$194,0,10-($AG$195-'Indicator Data'!AQ174)/($AG$195-$AG$194)*10)),1))</f>
        <v>1.4</v>
      </c>
      <c r="AH171" s="77">
        <f t="shared" si="48"/>
        <v>3.4</v>
      </c>
      <c r="AI171" s="78">
        <f t="shared" si="49"/>
        <v>3.3</v>
      </c>
      <c r="AJ171" s="85">
        <f t="shared" si="50"/>
        <v>2.4</v>
      </c>
      <c r="AK171" s="86">
        <f t="shared" si="53"/>
        <v>4.0999999999999996</v>
      </c>
      <c r="AL171" s="85">
        <v>8.1999999999999993</v>
      </c>
      <c r="AM171" s="85">
        <v>5.3</v>
      </c>
      <c r="AN171" s="86">
        <f t="shared" si="51"/>
        <v>6.8</v>
      </c>
    </row>
    <row r="172" spans="1:40" s="4" customFormat="1" x14ac:dyDescent="0.25">
      <c r="A172" s="131" t="s">
        <v>940</v>
      </c>
      <c r="B172" s="63" t="s">
        <v>187</v>
      </c>
      <c r="C172" s="77">
        <f>ROUND(IF('Indicator Data'!Q175="No data",IF((0.1233*LN('Indicator Data'!BB175)-0.4559)&gt;C$195,0,IF((0.1233*LN('Indicator Data'!BB175)-0.4559)&lt;C$194,10,(C$195-(0.1233*LN('Indicator Data'!BB175)-0.4559))/(C$195-C$194)*10)),IF('Indicator Data'!Q175&gt;C$195,0,IF('Indicator Data'!Q175&lt;C$194,10,(C$195-'Indicator Data'!Q175)/(C$195-C$194)*10))),1)</f>
        <v>3.1</v>
      </c>
      <c r="D172" s="77">
        <f>IF('Indicator Data'!R175="No data","x",ROUND((IF(LOG('Indicator Data'!R175*1000)&gt;D$195,10,IF(LOG('Indicator Data'!R175*1000)&lt;D$194,0,10-(D$195-LOG('Indicator Data'!R175*1000))/(D$195-D$194)*10))),1))</f>
        <v>3</v>
      </c>
      <c r="E172" s="78">
        <f t="shared" si="38"/>
        <v>3.1</v>
      </c>
      <c r="F172" s="77">
        <f>IF('Indicator Data'!AF175="No data","x",ROUND(IF('Indicator Data'!AF175&gt;F$195,10,IF('Indicator Data'!AF175&lt;F$194,0,10-(F$195-'Indicator Data'!AF175)/(F$195-F$194)*10)),1))</f>
        <v>2.1</v>
      </c>
      <c r="G172" s="77">
        <f>IF('Indicator Data'!AG175="No data","x",ROUND(IF('Indicator Data'!AG175&gt;G$195,10,IF('Indicator Data'!AG175&lt;G$194,0,10-(G$195-'Indicator Data'!AG175)/(G$195-G$194)*10)),1))</f>
        <v>4.8</v>
      </c>
      <c r="H172" s="78">
        <f t="shared" si="39"/>
        <v>3.5</v>
      </c>
      <c r="I172" s="79">
        <f>SUM(IF('Indicator Data'!S175=0,0,'Indicator Data'!S175/1000000),SUM('Indicator Data'!T175:U175))</f>
        <v>145.104963</v>
      </c>
      <c r="J172" s="79">
        <f>I172/'Indicator Data'!BC175*1000000</f>
        <v>69.656177633979155</v>
      </c>
      <c r="K172" s="77">
        <f t="shared" si="40"/>
        <v>1.4</v>
      </c>
      <c r="L172" s="77">
        <f>IF('Indicator Data'!V175="No data","x",ROUND(IF('Indicator Data'!V175&gt;L$195,10,IF('Indicator Data'!V175&lt;L$194,0,10-(L$195-'Indicator Data'!V175)/(L$195-L$194)*10)),1))</f>
        <v>1.1000000000000001</v>
      </c>
      <c r="M172" s="78">
        <f t="shared" si="41"/>
        <v>1.3</v>
      </c>
      <c r="N172" s="80">
        <f t="shared" si="42"/>
        <v>2.8</v>
      </c>
      <c r="O172" s="92">
        <f>IF(AND('Indicator Data'!AK175="No data",'Indicator Data'!AL175="No data"),0,SUM('Indicator Data'!AK175:AM175)/1000)</f>
        <v>0.55900000000000005</v>
      </c>
      <c r="P172" s="77">
        <f t="shared" si="43"/>
        <v>0</v>
      </c>
      <c r="Q172" s="81">
        <f>O172*1000/'Indicator Data'!BC175</f>
        <v>2.6834232608152997E-4</v>
      </c>
      <c r="R172" s="77">
        <f t="shared" si="44"/>
        <v>2.2999999999999998</v>
      </c>
      <c r="S172" s="82">
        <f t="shared" si="45"/>
        <v>1.2</v>
      </c>
      <c r="T172" s="77">
        <f>IF('Indicator Data'!AB175="No data","x",ROUND(IF('Indicator Data'!AB175&gt;T$195,10,IF('Indicator Data'!AB175&lt;T$194,0,10-(T$195-'Indicator Data'!AB175)/(T$195-T$194)*10)),1))</f>
        <v>0.2</v>
      </c>
      <c r="U172" s="77">
        <f>IF('Indicator Data'!AA175="No data","x",ROUND(IF('Indicator Data'!AA175&gt;U$195,10,IF('Indicator Data'!AA175&lt;U$194,0,10-(U$195-'Indicator Data'!AA175)/(U$195-U$194)*10)),1))</f>
        <v>0.3</v>
      </c>
      <c r="V172" s="77" t="str">
        <f>IF('Indicator Data'!AE175="No data","x",ROUND(IF('Indicator Data'!AE175&gt;V$195,10,IF('Indicator Data'!AE175&lt;V$194,0,10-(V$195-'Indicator Data'!AE175)/(V$195-V$194)*10)),1))</f>
        <v>x</v>
      </c>
      <c r="W172" s="78">
        <f t="shared" si="52"/>
        <v>0.3</v>
      </c>
      <c r="X172" s="77">
        <f>IF('Indicator Data'!W175="No data","x",ROUND(IF('Indicator Data'!W175&gt;X$195,10,IF('Indicator Data'!W175&lt;X$194,0,10-(X$195-'Indicator Data'!W175)/(X$195-X$194)*10)),1))</f>
        <v>0.9</v>
      </c>
      <c r="Y172" s="77">
        <f>IF('Indicator Data'!X175="No data","x",ROUND(IF('Indicator Data'!X175&gt;Y$195,10,IF('Indicator Data'!X175&lt;Y$194,0,10-(Y$195-'Indicator Data'!X175)/(Y$195-Y$194)*10)),1))</f>
        <v>0.3</v>
      </c>
      <c r="Z172" s="78">
        <f t="shared" si="46"/>
        <v>0.6</v>
      </c>
      <c r="AA172" s="92">
        <f>('Indicator Data'!AJ175+'Indicator Data'!AI175*0.5+'Indicator Data'!AH175*0.25)/1000</f>
        <v>9.5305</v>
      </c>
      <c r="AB172" s="83">
        <f>AA172*1000/'Indicator Data'!BC175</f>
        <v>4.575020641717391E-3</v>
      </c>
      <c r="AC172" s="78">
        <f t="shared" si="47"/>
        <v>0.5</v>
      </c>
      <c r="AD172" s="77">
        <f>IF('Indicator Data'!AN175="No data","x",ROUND(IF('Indicator Data'!AN175&lt;$AD$194,10,IF('Indicator Data'!AN175&gt;$AD$195,0,($AD$195-'Indicator Data'!AN175)/($AD$195-$AD$194)*10)),1))</f>
        <v>4.3</v>
      </c>
      <c r="AE172" s="77">
        <f>IF('Indicator Data'!AO175="No data","x",ROUND(IF('Indicator Data'!AO175&gt;$AE$195,10,IF('Indicator Data'!AO175&lt;$AE$194,0,10-($AE$195-'Indicator Data'!AO175)/($AE$195-$AE$194)*10)),1))</f>
        <v>0</v>
      </c>
      <c r="AF172" s="84">
        <f>IF('Indicator Data'!AP175="No data","x",ROUND(IF('Indicator Data'!AP175&gt;$AF$195,10,IF('Indicator Data'!AP175&lt;$AF$194,0,10-($AF$195-'Indicator Data'!AP175)/($AF$195-$AF$194)*10)),1))</f>
        <v>4.5</v>
      </c>
      <c r="AG172" s="84">
        <f>IF('Indicator Data'!AQ175="No data","x",ROUND(IF('Indicator Data'!AQ175&gt;$AG$195,10,IF('Indicator Data'!AQ175&lt;$AG$194,0,10-($AG$195-'Indicator Data'!AQ175)/($AG$195-$AG$194)*10)),1))</f>
        <v>4</v>
      </c>
      <c r="AH172" s="77">
        <f t="shared" si="48"/>
        <v>4.4000000000000004</v>
      </c>
      <c r="AI172" s="78">
        <f t="shared" si="49"/>
        <v>2.9</v>
      </c>
      <c r="AJ172" s="85">
        <f t="shared" si="50"/>
        <v>1.1000000000000001</v>
      </c>
      <c r="AK172" s="86">
        <f t="shared" si="53"/>
        <v>1.2</v>
      </c>
      <c r="AL172" s="85">
        <v>6.6</v>
      </c>
      <c r="AM172" s="85">
        <v>3.1</v>
      </c>
      <c r="AN172" s="86">
        <f t="shared" si="51"/>
        <v>4.9000000000000004</v>
      </c>
    </row>
    <row r="173" spans="1:40" s="4" customFormat="1" x14ac:dyDescent="0.25">
      <c r="A173" s="131" t="s">
        <v>373</v>
      </c>
      <c r="B173" s="63" t="s">
        <v>91</v>
      </c>
      <c r="C173" s="77">
        <f>ROUND(IF('Indicator Data'!Q176="No data",IF((0.1233*LN('Indicator Data'!BB176)-0.4559)&gt;C$195,0,IF((0.1233*LN('Indicator Data'!BB176)-0.4559)&lt;C$194,10,(C$195-(0.1233*LN('Indicator Data'!BB176)-0.4559))/(C$195-C$194)*10)),IF('Indicator Data'!Q176&gt;C$195,0,IF('Indicator Data'!Q176&lt;C$194,10,(C$195-'Indicator Data'!Q176)/(C$195-C$194)*10))),1)</f>
        <v>5.3</v>
      </c>
      <c r="D173" s="77">
        <f>IF('Indicator Data'!R176="No data","x",ROUND((IF(LOG('Indicator Data'!R176*1000)&gt;D$195,10,IF(LOG('Indicator Data'!R176*1000)&lt;D$194,0,10-(D$195-LOG('Indicator Data'!R176*1000))/(D$195-D$194)*10))),1))</f>
        <v>9.3000000000000007</v>
      </c>
      <c r="E173" s="78">
        <f t="shared" si="38"/>
        <v>7.9</v>
      </c>
      <c r="F173" s="77" t="str">
        <f>IF('Indicator Data'!AF176="No data","x",ROUND(IF('Indicator Data'!AF176&gt;F$195,10,IF('Indicator Data'!AF176&lt;F$194,0,10-(F$195-'Indicator Data'!AF176)/(F$195-F$194)*10)),1))</f>
        <v>x</v>
      </c>
      <c r="G173" s="77">
        <f>IF('Indicator Data'!AG176="No data","x",ROUND(IF('Indicator Data'!AG176&gt;G$195,10,IF('Indicator Data'!AG176&lt;G$194,0,10-(G$195-'Indicator Data'!AG176)/(G$195-G$194)*10)),1))</f>
        <v>1.6</v>
      </c>
      <c r="H173" s="78">
        <f t="shared" si="39"/>
        <v>1.6</v>
      </c>
      <c r="I173" s="79">
        <f>SUM(IF('Indicator Data'!S176=0,0,'Indicator Data'!S176/1000000),SUM('Indicator Data'!T176:U176))</f>
        <v>323.27799100000004</v>
      </c>
      <c r="J173" s="79">
        <f>I173/'Indicator Data'!BC176*1000000</f>
        <v>249.38305005511796</v>
      </c>
      <c r="K173" s="77">
        <f t="shared" si="40"/>
        <v>5</v>
      </c>
      <c r="L173" s="77">
        <f>IF('Indicator Data'!V176="No data","x",ROUND(IF('Indicator Data'!V176&gt;L$195,10,IF('Indicator Data'!V176&lt;L$194,0,10-(L$195-'Indicator Data'!V176)/(L$195-L$194)*10)),1))</f>
        <v>5.4</v>
      </c>
      <c r="M173" s="78">
        <f t="shared" si="41"/>
        <v>5.2</v>
      </c>
      <c r="N173" s="80">
        <f t="shared" si="42"/>
        <v>5.7</v>
      </c>
      <c r="O173" s="92">
        <f>IF(AND('Indicator Data'!AK176="No data",'Indicator Data'!AL176="No data"),0,SUM('Indicator Data'!AK176:AM176)/1000)</f>
        <v>0</v>
      </c>
      <c r="P173" s="77">
        <f t="shared" si="43"/>
        <v>0</v>
      </c>
      <c r="Q173" s="81">
        <f>O173*1000/'Indicator Data'!BC176</f>
        <v>0</v>
      </c>
      <c r="R173" s="77">
        <f t="shared" si="44"/>
        <v>0</v>
      </c>
      <c r="S173" s="82">
        <f t="shared" si="45"/>
        <v>0</v>
      </c>
      <c r="T173" s="77" t="str">
        <f>IF('Indicator Data'!AB176="No data","x",ROUND(IF('Indicator Data'!AB176&gt;T$195,10,IF('Indicator Data'!AB176&lt;T$194,0,10-(T$195-'Indicator Data'!AB176)/(T$195-T$194)*10)),1))</f>
        <v>x</v>
      </c>
      <c r="U173" s="77">
        <f>IF('Indicator Data'!AA176="No data","x",ROUND(IF('Indicator Data'!AA176&gt;U$195,10,IF('Indicator Data'!AA176&lt;U$194,0,10-(U$195-'Indicator Data'!AA176)/(U$195-U$194)*10)),1))</f>
        <v>9.1</v>
      </c>
      <c r="V173" s="77">
        <f>IF('Indicator Data'!AE176="No data","x",ROUND(IF('Indicator Data'!AE176&gt;V$195,10,IF('Indicator Data'!AE176&lt;V$194,0,10-(V$195-'Indicator Data'!AE176)/(V$195-V$194)*10)),1))</f>
        <v>1.3</v>
      </c>
      <c r="W173" s="78">
        <f t="shared" si="52"/>
        <v>5.2</v>
      </c>
      <c r="X173" s="77">
        <f>IF('Indicator Data'!W176="No data","x",ROUND(IF('Indicator Data'!W176&gt;X$195,10,IF('Indicator Data'!W176&lt;X$194,0,10-(X$195-'Indicator Data'!W176)/(X$195-X$194)*10)),1))</f>
        <v>3.8</v>
      </c>
      <c r="Y173" s="77">
        <f>IF('Indicator Data'!X176="No data","x",ROUND(IF('Indicator Data'!X176&gt;Y$195,10,IF('Indicator Data'!X176&lt;Y$194,0,10-(Y$195-'Indicator Data'!X176)/(Y$195-Y$194)*10)),1))</f>
        <v>10</v>
      </c>
      <c r="Z173" s="78">
        <f t="shared" si="46"/>
        <v>6.9</v>
      </c>
      <c r="AA173" s="92">
        <f>('Indicator Data'!AJ176+'Indicator Data'!AI176*0.5+'Indicator Data'!AH176*0.25)/1000</f>
        <v>30</v>
      </c>
      <c r="AB173" s="83">
        <f>AA173*1000/'Indicator Data'!BC176</f>
        <v>2.314259463971223E-2</v>
      </c>
      <c r="AC173" s="78">
        <f t="shared" si="47"/>
        <v>2.2999999999999998</v>
      </c>
      <c r="AD173" s="77">
        <f>IF('Indicator Data'!AN176="No data","x",ROUND(IF('Indicator Data'!AN176&lt;$AD$194,10,IF('Indicator Data'!AN176&gt;$AD$195,0,($AD$195-'Indicator Data'!AN176)/($AD$195-$AD$194)*10)),1))</f>
        <v>6.4</v>
      </c>
      <c r="AE173" s="77">
        <f>IF('Indicator Data'!AO176="No data","x",ROUND(IF('Indicator Data'!AO176&gt;$AE$195,10,IF('Indicator Data'!AO176&lt;$AE$194,0,10-($AE$195-'Indicator Data'!AO176)/($AE$195-$AE$194)*10)),1))</f>
        <v>7.3</v>
      </c>
      <c r="AF173" s="84" t="str">
        <f>IF('Indicator Data'!AP176="No data","x",ROUND(IF('Indicator Data'!AP176&gt;$AF$195,10,IF('Indicator Data'!AP176&lt;$AF$194,0,10-($AF$195-'Indicator Data'!AP176)/($AF$195-$AF$194)*10)),1))</f>
        <v>x</v>
      </c>
      <c r="AG173" s="84" t="str">
        <f>IF('Indicator Data'!AQ176="No data","x",ROUND(IF('Indicator Data'!AQ176&gt;$AG$195,10,IF('Indicator Data'!AQ176&lt;$AG$194,0,10-($AG$195-'Indicator Data'!AQ176)/($AG$195-$AG$194)*10)),1))</f>
        <v>x</v>
      </c>
      <c r="AH173" s="77" t="str">
        <f t="shared" si="48"/>
        <v>x</v>
      </c>
      <c r="AI173" s="78">
        <f t="shared" si="49"/>
        <v>6.9</v>
      </c>
      <c r="AJ173" s="85">
        <f t="shared" si="50"/>
        <v>5.6</v>
      </c>
      <c r="AK173" s="86">
        <f t="shared" si="53"/>
        <v>3.3</v>
      </c>
      <c r="AL173" s="85">
        <v>2.7</v>
      </c>
      <c r="AM173" s="85">
        <v>5.9</v>
      </c>
      <c r="AN173" s="86">
        <f t="shared" si="51"/>
        <v>4.3</v>
      </c>
    </row>
    <row r="174" spans="1:40" s="4" customFormat="1" x14ac:dyDescent="0.25">
      <c r="A174" s="131" t="s">
        <v>322</v>
      </c>
      <c r="B174" s="63" t="s">
        <v>321</v>
      </c>
      <c r="C174" s="77">
        <f>ROUND(IF('Indicator Data'!Q177="No data",IF((0.1233*LN('Indicator Data'!BB177)-0.4559)&gt;C$195,0,IF((0.1233*LN('Indicator Data'!BB177)-0.4559)&lt;C$194,10,(C$195-(0.1233*LN('Indicator Data'!BB177)-0.4559))/(C$195-C$194)*10)),IF('Indicator Data'!Q177&gt;C$195,0,IF('Indicator Data'!Q177&lt;C$194,10,(C$195-'Indicator Data'!Q177)/(C$195-C$194)*10))),1)</f>
        <v>7.1</v>
      </c>
      <c r="D174" s="77">
        <f>IF('Indicator Data'!R177="No data","x",ROUND((IF(LOG('Indicator Data'!R177*1000)&gt;D$195,10,IF(LOG('Indicator Data'!R177*1000)&lt;D$194,0,10-(D$195-LOG('Indicator Data'!R177*1000))/(D$195-D$194)*10))),1))</f>
        <v>8.8000000000000007</v>
      </c>
      <c r="E174" s="78">
        <f t="shared" si="38"/>
        <v>8.1</v>
      </c>
      <c r="F174" s="77">
        <f>IF('Indicator Data'!AF177="No data","x",ROUND(IF('Indicator Data'!AF177&gt;F$195,10,IF('Indicator Data'!AF177&lt;F$194,0,10-(F$195-'Indicator Data'!AF177)/(F$195-F$194)*10)),1))</f>
        <v>7.4</v>
      </c>
      <c r="G174" s="77">
        <f>IF('Indicator Data'!AG177="No data","x",ROUND(IF('Indicator Data'!AG177&gt;G$195,10,IF('Indicator Data'!AG177&lt;G$194,0,10-(G$195-'Indicator Data'!AG177)/(G$195-G$194)*10)),1))</f>
        <v>5.3</v>
      </c>
      <c r="H174" s="78">
        <f t="shared" si="39"/>
        <v>6.4</v>
      </c>
      <c r="I174" s="79">
        <f>SUM(IF('Indicator Data'!S177=0,0,'Indicator Data'!S177/1000000),SUM('Indicator Data'!T177:U177))</f>
        <v>152.07344800000001</v>
      </c>
      <c r="J174" s="79">
        <f>I174/'Indicator Data'!BC177*1000000</f>
        <v>19.502361595620449</v>
      </c>
      <c r="K174" s="77">
        <f t="shared" si="40"/>
        <v>0.4</v>
      </c>
      <c r="L174" s="77">
        <f>IF('Indicator Data'!V177="No data","x",ROUND(IF('Indicator Data'!V177&gt;L$195,10,IF('Indicator Data'!V177&lt;L$194,0,10-(L$195-'Indicator Data'!V177)/(L$195-L$194)*10)),1))</f>
        <v>2.7</v>
      </c>
      <c r="M174" s="78">
        <f t="shared" si="41"/>
        <v>1.6</v>
      </c>
      <c r="N174" s="80">
        <f t="shared" si="42"/>
        <v>6.1</v>
      </c>
      <c r="O174" s="92">
        <f>IF(AND('Indicator Data'!AK177="No data",'Indicator Data'!AL177="No data"),0,SUM('Indicator Data'!AK177:AM177)/1000)</f>
        <v>12.397</v>
      </c>
      <c r="P174" s="77">
        <f t="shared" si="43"/>
        <v>3.6</v>
      </c>
      <c r="Q174" s="81">
        <f>O174*1000/'Indicator Data'!BC177</f>
        <v>1.5898289930330685E-3</v>
      </c>
      <c r="R174" s="77">
        <f t="shared" si="44"/>
        <v>3.6</v>
      </c>
      <c r="S174" s="82">
        <f t="shared" si="45"/>
        <v>3.6</v>
      </c>
      <c r="T174" s="77">
        <f>IF('Indicator Data'!AB177="No data","x",ROUND(IF('Indicator Data'!AB177&gt;T$195,10,IF('Indicator Data'!AB177&lt;T$194,0,10-(T$195-'Indicator Data'!AB177)/(T$195-T$194)*10)),1))</f>
        <v>4.2</v>
      </c>
      <c r="U174" s="77">
        <f>IF('Indicator Data'!AA177="No data","x",ROUND(IF('Indicator Data'!AA177&gt;U$195,10,IF('Indicator Data'!AA177&lt;U$194,0,10-(U$195-'Indicator Data'!AA177)/(U$195-U$194)*10)),1))</f>
        <v>0.8</v>
      </c>
      <c r="V174" s="77">
        <f>IF('Indicator Data'!AE177="No data","x",ROUND(IF('Indicator Data'!AE177&gt;V$195,10,IF('Indicator Data'!AE177&lt;V$194,0,10-(V$195-'Indicator Data'!AE177)/(V$195-V$194)*10)),1))</f>
        <v>6.9</v>
      </c>
      <c r="W174" s="78">
        <f t="shared" si="52"/>
        <v>4</v>
      </c>
      <c r="X174" s="77">
        <f>IF('Indicator Data'!W177="No data","x",ROUND(IF('Indicator Data'!W177&gt;X$195,10,IF('Indicator Data'!W177&lt;X$194,0,10-(X$195-'Indicator Data'!W177)/(X$195-X$194)*10)),1))</f>
        <v>5.8</v>
      </c>
      <c r="Y174" s="77">
        <f>IF('Indicator Data'!X177="No data","x",ROUND(IF('Indicator Data'!X177&gt;Y$195,10,IF('Indicator Data'!X177&lt;Y$194,0,10-(Y$195-'Indicator Data'!X177)/(Y$195-Y$194)*10)),1))</f>
        <v>3.6</v>
      </c>
      <c r="Z174" s="78">
        <f t="shared" si="46"/>
        <v>4.7</v>
      </c>
      <c r="AA174" s="92">
        <f>('Indicator Data'!AJ177+'Indicator Data'!AI177*0.5+'Indicator Data'!AH177*0.25)/1000</f>
        <v>1.806</v>
      </c>
      <c r="AB174" s="83">
        <f>AA174*1000/'Indicator Data'!BC177</f>
        <v>2.3160693404998965E-4</v>
      </c>
      <c r="AC174" s="78">
        <f t="shared" si="47"/>
        <v>0</v>
      </c>
      <c r="AD174" s="77">
        <f>IF('Indicator Data'!AN177="No data","x",ROUND(IF('Indicator Data'!AN177&lt;$AD$194,10,IF('Indicator Data'!AN177&gt;$AD$195,0,($AD$195-'Indicator Data'!AN177)/($AD$195-$AD$194)*10)),1))</f>
        <v>4</v>
      </c>
      <c r="AE174" s="77">
        <f>IF('Indicator Data'!AO177="No data","x",ROUND(IF('Indicator Data'!AO177&gt;$AE$195,10,IF('Indicator Data'!AO177&lt;$AE$194,0,10-($AE$195-'Indicator Data'!AO177)/($AE$195-$AE$194)*10)),1))</f>
        <v>2.2000000000000002</v>
      </c>
      <c r="AF174" s="84">
        <f>IF('Indicator Data'!AP177="No data","x",ROUND(IF('Indicator Data'!AP177&gt;$AF$195,10,IF('Indicator Data'!AP177&lt;$AF$194,0,10-($AF$195-'Indicator Data'!AP177)/($AF$195-$AF$194)*10)),1))</f>
        <v>6.5</v>
      </c>
      <c r="AG174" s="84">
        <f>IF('Indicator Data'!AQ177="No data","x",ROUND(IF('Indicator Data'!AQ177&gt;$AG$195,10,IF('Indicator Data'!AQ177&lt;$AG$194,0,10-($AG$195-'Indicator Data'!AQ177)/($AG$195-$AG$194)*10)),1))</f>
        <v>7.8</v>
      </c>
      <c r="AH174" s="77">
        <f t="shared" si="48"/>
        <v>6.8</v>
      </c>
      <c r="AI174" s="78">
        <f t="shared" si="49"/>
        <v>4.3</v>
      </c>
      <c r="AJ174" s="85">
        <f t="shared" si="50"/>
        <v>3.4</v>
      </c>
      <c r="AK174" s="86">
        <f t="shared" si="53"/>
        <v>3.5</v>
      </c>
      <c r="AL174" s="85">
        <v>4.5999999999999996</v>
      </c>
      <c r="AM174" s="85">
        <v>6.6</v>
      </c>
      <c r="AN174" s="86">
        <f t="shared" si="51"/>
        <v>5.6</v>
      </c>
    </row>
    <row r="175" spans="1:40" s="4" customFormat="1" x14ac:dyDescent="0.25">
      <c r="A175" s="131" t="s">
        <v>324</v>
      </c>
      <c r="B175" s="63" t="s">
        <v>323</v>
      </c>
      <c r="C175" s="77">
        <f>ROUND(IF('Indicator Data'!Q178="No data",IF((0.1233*LN('Indicator Data'!BB178)-0.4559)&gt;C$195,0,IF((0.1233*LN('Indicator Data'!BB178)-0.4559)&lt;C$194,10,(C$195-(0.1233*LN('Indicator Data'!BB178)-0.4559))/(C$195-C$194)*10)),IF('Indicator Data'!Q178&gt;C$195,0,IF('Indicator Data'!Q178&lt;C$194,10,(C$195-'Indicator Data'!Q178)/(C$195-C$194)*10))),1)</f>
        <v>3.5</v>
      </c>
      <c r="D175" s="77" t="str">
        <f>IF('Indicator Data'!R178="No data","x",ROUND((IF(LOG('Indicator Data'!R178*1000)&gt;D$195,10,IF(LOG('Indicator Data'!R178*1000)&lt;D$194,0,10-(D$195-LOG('Indicator Data'!R178*1000))/(D$195-D$194)*10))),1))</f>
        <v>x</v>
      </c>
      <c r="E175" s="78">
        <f t="shared" si="38"/>
        <v>3.5</v>
      </c>
      <c r="F175" s="77">
        <f>IF('Indicator Data'!AF178="No data","x",ROUND(IF('Indicator Data'!AF178&gt;F$195,10,IF('Indicator Data'!AF178&lt;F$194,0,10-(F$195-'Indicator Data'!AF178)/(F$195-F$194)*10)),1))</f>
        <v>8.8000000000000007</v>
      </c>
      <c r="G175" s="77">
        <f>IF('Indicator Data'!AG178="No data","x",ROUND(IF('Indicator Data'!AG178&gt;G$195,10,IF('Indicator Data'!AG178&lt;G$194,0,10-(G$195-'Indicator Data'!AG178)/(G$195-G$194)*10)),1))</f>
        <v>3.3</v>
      </c>
      <c r="H175" s="78">
        <f t="shared" si="39"/>
        <v>6.1</v>
      </c>
      <c r="I175" s="79">
        <f>SUM(IF('Indicator Data'!S178=0,0,'Indicator Data'!S178/1000000),SUM('Indicator Data'!T178:U178))</f>
        <v>109.053051</v>
      </c>
      <c r="J175" s="79">
        <f>I175/'Indicator Data'!BC178*1000000</f>
        <v>1009.5635160155525</v>
      </c>
      <c r="K175" s="77">
        <f t="shared" si="40"/>
        <v>10</v>
      </c>
      <c r="L175" s="77">
        <f>IF('Indicator Data'!V178="No data","x",ROUND(IF('Indicator Data'!V178&gt;L$195,10,IF('Indicator Data'!V178&lt;L$194,0,10-(L$195-'Indicator Data'!V178)/(L$195-L$194)*10)),1))</f>
        <v>10</v>
      </c>
      <c r="M175" s="78">
        <f t="shared" si="41"/>
        <v>10</v>
      </c>
      <c r="N175" s="80">
        <f t="shared" si="42"/>
        <v>5.8</v>
      </c>
      <c r="O175" s="92">
        <f>IF(AND('Indicator Data'!AK178="No data",'Indicator Data'!AL178="No data"),0,SUM('Indicator Data'!AK178:AM178)/1000)</f>
        <v>0</v>
      </c>
      <c r="P175" s="77">
        <f t="shared" si="43"/>
        <v>0</v>
      </c>
      <c r="Q175" s="81">
        <f>O175*1000/'Indicator Data'!BC178</f>
        <v>0</v>
      </c>
      <c r="R175" s="77">
        <f t="shared" si="44"/>
        <v>0</v>
      </c>
      <c r="S175" s="82">
        <f t="shared" si="45"/>
        <v>0</v>
      </c>
      <c r="T175" s="77" t="str">
        <f>IF('Indicator Data'!AB178="No data","x",ROUND(IF('Indicator Data'!AB178&gt;T$195,10,IF('Indicator Data'!AB178&lt;T$194,0,10-(T$195-'Indicator Data'!AB178)/(T$195-T$194)*10)),1))</f>
        <v>x</v>
      </c>
      <c r="U175" s="77">
        <f>IF('Indicator Data'!AA178="No data","x",ROUND(IF('Indicator Data'!AA178&gt;U$195,10,IF('Indicator Data'!AA178&lt;U$194,0,10-(U$195-'Indicator Data'!AA178)/(U$195-U$194)*10)),1))</f>
        <v>0.2</v>
      </c>
      <c r="V175" s="77" t="str">
        <f>IF('Indicator Data'!AE178="No data","x",ROUND(IF('Indicator Data'!AE178&gt;V$195,10,IF('Indicator Data'!AE178&lt;V$194,0,10-(V$195-'Indicator Data'!AE178)/(V$195-V$194)*10)),1))</f>
        <v>x</v>
      </c>
      <c r="W175" s="78">
        <f t="shared" si="52"/>
        <v>0.2</v>
      </c>
      <c r="X175" s="77">
        <f>IF('Indicator Data'!W178="No data","x",ROUND(IF('Indicator Data'!W178&gt;X$195,10,IF('Indicator Data'!W178&lt;X$194,0,10-(X$195-'Indicator Data'!W178)/(X$195-X$194)*10)),1))</f>
        <v>1.3</v>
      </c>
      <c r="Y175" s="77">
        <f>IF('Indicator Data'!X178="No data","x",ROUND(IF('Indicator Data'!X178&gt;Y$195,10,IF('Indicator Data'!X178&lt;Y$194,0,10-(Y$195-'Indicator Data'!X178)/(Y$195-Y$194)*10)),1))</f>
        <v>0.4</v>
      </c>
      <c r="Z175" s="78">
        <f t="shared" si="46"/>
        <v>0.9</v>
      </c>
      <c r="AA175" s="92">
        <f>('Indicator Data'!AJ178+'Indicator Data'!AI178*0.5+'Indicator Data'!AH178*0.25)/1000</f>
        <v>87.097999999999999</v>
      </c>
      <c r="AB175" s="83">
        <f>AA175*1000/'Indicator Data'!BC178</f>
        <v>0.80631364562118124</v>
      </c>
      <c r="AC175" s="78">
        <f t="shared" si="47"/>
        <v>10</v>
      </c>
      <c r="AD175" s="77">
        <f>IF('Indicator Data'!AN178="No data","x",ROUND(IF('Indicator Data'!AN178&lt;$AD$194,10,IF('Indicator Data'!AN178&gt;$AD$195,0,($AD$195-'Indicator Data'!AN178)/($AD$195-$AD$194)*10)),1))</f>
        <v>8.6999999999999993</v>
      </c>
      <c r="AE175" s="77">
        <f>IF('Indicator Data'!AO178="No data","x",ROUND(IF('Indicator Data'!AO178&gt;$AE$195,10,IF('Indicator Data'!AO178&lt;$AE$194,0,10-($AE$195-'Indicator Data'!AO178)/($AE$195-$AE$194)*10)),1))</f>
        <v>0</v>
      </c>
      <c r="AF175" s="84" t="str">
        <f>IF('Indicator Data'!AP178="No data","x",ROUND(IF('Indicator Data'!AP178&gt;$AF$195,10,IF('Indicator Data'!AP178&lt;$AF$194,0,10-($AF$195-'Indicator Data'!AP178)/($AF$195-$AF$194)*10)),1))</f>
        <v>x</v>
      </c>
      <c r="AG175" s="84" t="str">
        <f>IF('Indicator Data'!AQ178="No data","x",ROUND(IF('Indicator Data'!AQ178&gt;$AG$195,10,IF('Indicator Data'!AQ178&lt;$AG$194,0,10-($AG$195-'Indicator Data'!AQ178)/($AG$195-$AG$194)*10)),1))</f>
        <v>x</v>
      </c>
      <c r="AH175" s="77" t="str">
        <f t="shared" si="48"/>
        <v>x</v>
      </c>
      <c r="AI175" s="78">
        <f t="shared" si="49"/>
        <v>4.4000000000000004</v>
      </c>
      <c r="AJ175" s="85">
        <f t="shared" si="50"/>
        <v>5.7</v>
      </c>
      <c r="AK175" s="86">
        <f t="shared" si="53"/>
        <v>3.4</v>
      </c>
      <c r="AL175" s="85">
        <v>3.4</v>
      </c>
      <c r="AM175" s="85">
        <v>4.2</v>
      </c>
      <c r="AN175" s="86">
        <f t="shared" si="51"/>
        <v>3.8</v>
      </c>
    </row>
    <row r="176" spans="1:40" s="4" customFormat="1" x14ac:dyDescent="0.25">
      <c r="A176" s="131" t="s">
        <v>326</v>
      </c>
      <c r="B176" s="63" t="s">
        <v>325</v>
      </c>
      <c r="C176" s="77">
        <f>ROUND(IF('Indicator Data'!Q179="No data",IF((0.1233*LN('Indicator Data'!BB179)-0.4559)&gt;C$195,0,IF((0.1233*LN('Indicator Data'!BB179)-0.4559)&lt;C$194,10,(C$195-(0.1233*LN('Indicator Data'!BB179)-0.4559))/(C$195-C$194)*10)),IF('Indicator Data'!Q179&gt;C$195,0,IF('Indicator Data'!Q179&lt;C$194,10,(C$195-'Indicator Data'!Q179)/(C$195-C$194)*10))),1)</f>
        <v>2.6</v>
      </c>
      <c r="D176" s="77">
        <f>IF('Indicator Data'!R179="No data","x",ROUND((IF(LOG('Indicator Data'!R179*1000)&gt;D$195,10,IF(LOG('Indicator Data'!R179*1000)&lt;D$194,0,10-(D$195-LOG('Indicator Data'!R179*1000))/(D$195-D$194)*10))),1))</f>
        <v>3</v>
      </c>
      <c r="E176" s="78">
        <f t="shared" si="38"/>
        <v>2.8</v>
      </c>
      <c r="F176" s="77">
        <f>IF('Indicator Data'!AF179="No data","x",ROUND(IF('Indicator Data'!AF179&gt;F$195,10,IF('Indicator Data'!AF179&lt;F$194,0,10-(F$195-'Indicator Data'!AF179)/(F$195-F$194)*10)),1))</f>
        <v>4.3</v>
      </c>
      <c r="G176" s="77">
        <f>IF('Indicator Data'!AG179="No data","x",ROUND(IF('Indicator Data'!AG179&gt;G$195,10,IF('Indicator Data'!AG179&lt;G$194,0,10-(G$195-'Indicator Data'!AG179)/(G$195-G$194)*10)),1))</f>
        <v>3.5</v>
      </c>
      <c r="H176" s="78">
        <f t="shared" si="39"/>
        <v>3.9</v>
      </c>
      <c r="I176" s="79">
        <f>SUM(IF('Indicator Data'!S179=0,0,'Indicator Data'!S179/1000000),SUM('Indicator Data'!T179:U179))</f>
        <v>2</v>
      </c>
      <c r="J176" s="79">
        <f>I176/'Indicator Data'!BC179*1000000</f>
        <v>1.460786998995709</v>
      </c>
      <c r="K176" s="77">
        <f t="shared" si="40"/>
        <v>0</v>
      </c>
      <c r="L176" s="77" t="str">
        <f>IF('Indicator Data'!V179="No data","x",ROUND(IF('Indicator Data'!V179&gt;L$195,10,IF('Indicator Data'!V179&lt;L$194,0,10-(L$195-'Indicator Data'!V179)/(L$195-L$194)*10)),1))</f>
        <v>x</v>
      </c>
      <c r="M176" s="78">
        <f t="shared" si="41"/>
        <v>0</v>
      </c>
      <c r="N176" s="80">
        <f t="shared" si="42"/>
        <v>2.4</v>
      </c>
      <c r="O176" s="92">
        <f>IF(AND('Indicator Data'!AK179="No data",'Indicator Data'!AL179="No data"),0,SUM('Indicator Data'!AK179:AM179)/1000)</f>
        <v>0.28799999999999998</v>
      </c>
      <c r="P176" s="77">
        <f t="shared" si="43"/>
        <v>0</v>
      </c>
      <c r="Q176" s="81">
        <f>O176*1000/'Indicator Data'!BC179</f>
        <v>2.1035332785538209E-4</v>
      </c>
      <c r="R176" s="77">
        <f t="shared" si="44"/>
        <v>2.2000000000000002</v>
      </c>
      <c r="S176" s="82">
        <f t="shared" si="45"/>
        <v>1.1000000000000001</v>
      </c>
      <c r="T176" s="77">
        <f>IF('Indicator Data'!AB179="No data","x",ROUND(IF('Indicator Data'!AB179&gt;T$195,10,IF('Indicator Data'!AB179&lt;T$194,0,10-(T$195-'Indicator Data'!AB179)/(T$195-T$194)*10)),1))</f>
        <v>2.4</v>
      </c>
      <c r="U176" s="77">
        <f>IF('Indicator Data'!AA179="No data","x",ROUND(IF('Indicator Data'!AA179&gt;U$195,10,IF('Indicator Data'!AA179&lt;U$194,0,10-(U$195-'Indicator Data'!AA179)/(U$195-U$194)*10)),1))</f>
        <v>0.3</v>
      </c>
      <c r="V176" s="77" t="str">
        <f>IF('Indicator Data'!AE179="No data","x",ROUND(IF('Indicator Data'!AE179&gt;V$195,10,IF('Indicator Data'!AE179&lt;V$194,0,10-(V$195-'Indicator Data'!AE179)/(V$195-V$194)*10)),1))</f>
        <v>x</v>
      </c>
      <c r="W176" s="78">
        <f t="shared" si="52"/>
        <v>1.4</v>
      </c>
      <c r="X176" s="77">
        <f>IF('Indicator Data'!W179="No data","x",ROUND(IF('Indicator Data'!W179&gt;X$195,10,IF('Indicator Data'!W179&lt;X$194,0,10-(X$195-'Indicator Data'!W179)/(X$195-X$194)*10)),1))</f>
        <v>1.4</v>
      </c>
      <c r="Y176" s="77" t="str">
        <f>IF('Indicator Data'!X179="No data","x",ROUND(IF('Indicator Data'!X179&gt;Y$195,10,IF('Indicator Data'!X179&lt;Y$194,0,10-(Y$195-'Indicator Data'!X179)/(Y$195-Y$194)*10)),1))</f>
        <v>x</v>
      </c>
      <c r="Z176" s="78">
        <f t="shared" si="46"/>
        <v>1.4</v>
      </c>
      <c r="AA176" s="92">
        <f>('Indicator Data'!AJ179+'Indicator Data'!AI179*0.5+'Indicator Data'!AH179*0.25)/1000</f>
        <v>0</v>
      </c>
      <c r="AB176" s="83">
        <f>AA176*1000/'Indicator Data'!BC179</f>
        <v>0</v>
      </c>
      <c r="AC176" s="78">
        <f t="shared" si="47"/>
        <v>0</v>
      </c>
      <c r="AD176" s="77">
        <f>IF('Indicator Data'!AN179="No data","x",ROUND(IF('Indicator Data'!AN179&lt;$AD$194,10,IF('Indicator Data'!AN179&gt;$AD$195,0,($AD$195-'Indicator Data'!AN179)/($AD$195-$AD$194)*10)),1))</f>
        <v>2.8</v>
      </c>
      <c r="AE176" s="77">
        <f>IF('Indicator Data'!AO179="No data","x",ROUND(IF('Indicator Data'!AO179&gt;$AE$195,10,IF('Indicator Data'!AO179&lt;$AE$194,0,10-($AE$195-'Indicator Data'!AO179)/($AE$195-$AE$194)*10)),1))</f>
        <v>0</v>
      </c>
      <c r="AF176" s="84">
        <f>IF('Indicator Data'!AP179="No data","x",ROUND(IF('Indicator Data'!AP179&gt;$AF$195,10,IF('Indicator Data'!AP179&lt;$AF$194,0,10-($AF$195-'Indicator Data'!AP179)/($AF$195-$AF$194)*10)),1))</f>
        <v>3.4</v>
      </c>
      <c r="AG176" s="84">
        <f>IF('Indicator Data'!AQ179="No data","x",ROUND(IF('Indicator Data'!AQ179&gt;$AG$195,10,IF('Indicator Data'!AQ179&lt;$AG$194,0,10-($AG$195-'Indicator Data'!AQ179)/($AG$195-$AG$194)*10)),1))</f>
        <v>8.3000000000000007</v>
      </c>
      <c r="AH176" s="77">
        <f t="shared" si="48"/>
        <v>4.4000000000000004</v>
      </c>
      <c r="AI176" s="78">
        <f t="shared" si="49"/>
        <v>2.4</v>
      </c>
      <c r="AJ176" s="85">
        <f t="shared" si="50"/>
        <v>1.3</v>
      </c>
      <c r="AK176" s="86">
        <f t="shared" si="53"/>
        <v>1.2</v>
      </c>
      <c r="AL176" s="85">
        <v>6.8</v>
      </c>
      <c r="AM176" s="85">
        <v>3.2</v>
      </c>
      <c r="AN176" s="86">
        <f t="shared" si="51"/>
        <v>5</v>
      </c>
    </row>
    <row r="177" spans="1:40" s="4" customFormat="1" x14ac:dyDescent="0.25">
      <c r="A177" s="131" t="s">
        <v>328</v>
      </c>
      <c r="B177" s="63" t="s">
        <v>327</v>
      </c>
      <c r="C177" s="77">
        <f>ROUND(IF('Indicator Data'!Q180="No data",IF((0.1233*LN('Indicator Data'!BB180)-0.4559)&gt;C$195,0,IF((0.1233*LN('Indicator Data'!BB180)-0.4559)&lt;C$194,10,(C$195-(0.1233*LN('Indicator Data'!BB180)-0.4559))/(C$195-C$194)*10)),IF('Indicator Data'!Q180&gt;C$195,0,IF('Indicator Data'!Q180&lt;C$194,10,(C$195-'Indicator Data'!Q180)/(C$195-C$194)*10))),1)</f>
        <v>3.5</v>
      </c>
      <c r="D177" s="77">
        <f>IF('Indicator Data'!R180="No data","x",ROUND((IF(LOG('Indicator Data'!R180*1000)&gt;D$195,10,IF(LOG('Indicator Data'!R180*1000)&lt;D$194,0,10-(D$195-LOG('Indicator Data'!R180*1000))/(D$195-D$194)*10))),1))</f>
        <v>2.8</v>
      </c>
      <c r="E177" s="78">
        <f t="shared" si="38"/>
        <v>3.2</v>
      </c>
      <c r="F177" s="77">
        <f>IF('Indicator Data'!AF180="No data","x",ROUND(IF('Indicator Data'!AF180&gt;F$195,10,IF('Indicator Data'!AF180&lt;F$194,0,10-(F$195-'Indicator Data'!AF180)/(F$195-F$194)*10)),1))</f>
        <v>3.9</v>
      </c>
      <c r="G177" s="77">
        <f>IF('Indicator Data'!AG180="No data","x",ROUND(IF('Indicator Data'!AG180&gt;G$195,10,IF('Indicator Data'!AG180&lt;G$194,0,10-(G$195-'Indicator Data'!AG180)/(G$195-G$194)*10)),1))</f>
        <v>2.7</v>
      </c>
      <c r="H177" s="78">
        <f t="shared" si="39"/>
        <v>3.3</v>
      </c>
      <c r="I177" s="79">
        <f>SUM(IF('Indicator Data'!S180=0,0,'Indicator Data'!S180/1000000),SUM('Indicator Data'!T180:U180))</f>
        <v>482.31778000000003</v>
      </c>
      <c r="J177" s="79">
        <f>I177/'Indicator Data'!BC180*1000000</f>
        <v>41.823835273406203</v>
      </c>
      <c r="K177" s="77">
        <f t="shared" si="40"/>
        <v>0.8</v>
      </c>
      <c r="L177" s="77">
        <f>IF('Indicator Data'!V180="No data","x",ROUND(IF('Indicator Data'!V180&gt;L$195,10,IF('Indicator Data'!V180&lt;L$194,0,10-(L$195-'Indicator Data'!V180)/(L$195-L$194)*10)),1))</f>
        <v>1</v>
      </c>
      <c r="M177" s="78">
        <f t="shared" si="41"/>
        <v>0.9</v>
      </c>
      <c r="N177" s="80">
        <f t="shared" si="42"/>
        <v>2.7</v>
      </c>
      <c r="O177" s="92">
        <f>IF(AND('Indicator Data'!AK180="No data",'Indicator Data'!AL180="No data"),0,SUM('Indicator Data'!AK180:AM180)/1000)</f>
        <v>0.72199999999999998</v>
      </c>
      <c r="P177" s="77">
        <f t="shared" si="43"/>
        <v>0</v>
      </c>
      <c r="Q177" s="81">
        <f>O177*1000/'Indicator Data'!BC180</f>
        <v>6.2607704545744247E-5</v>
      </c>
      <c r="R177" s="77">
        <f t="shared" si="44"/>
        <v>1.6</v>
      </c>
      <c r="S177" s="82">
        <f t="shared" si="45"/>
        <v>0.8</v>
      </c>
      <c r="T177" s="77">
        <f>IF('Indicator Data'!AB180="No data","x",ROUND(IF('Indicator Data'!AB180&gt;T$195,10,IF('Indicator Data'!AB180&lt;T$194,0,10-(T$195-'Indicator Data'!AB180)/(T$195-T$194)*10)),1))</f>
        <v>0.2</v>
      </c>
      <c r="U177" s="77">
        <f>IF('Indicator Data'!AA180="No data","x",ROUND(IF('Indicator Data'!AA180&gt;U$195,10,IF('Indicator Data'!AA180&lt;U$194,0,10-(U$195-'Indicator Data'!AA180)/(U$195-U$194)*10)),1))</f>
        <v>0.7</v>
      </c>
      <c r="V177" s="77" t="str">
        <f>IF('Indicator Data'!AE180="No data","x",ROUND(IF('Indicator Data'!AE180&gt;V$195,10,IF('Indicator Data'!AE180&lt;V$194,0,10-(V$195-'Indicator Data'!AE180)/(V$195-V$194)*10)),1))</f>
        <v>x</v>
      </c>
      <c r="W177" s="78">
        <f t="shared" si="52"/>
        <v>0.5</v>
      </c>
      <c r="X177" s="77">
        <f>IF('Indicator Data'!W180="No data","x",ROUND(IF('Indicator Data'!W180&gt;X$195,10,IF('Indicator Data'!W180&lt;X$194,0,10-(X$195-'Indicator Data'!W180)/(X$195-X$194)*10)),1))</f>
        <v>1</v>
      </c>
      <c r="Y177" s="77">
        <f>IF('Indicator Data'!X180="No data","x",ROUND(IF('Indicator Data'!X180&gt;Y$195,10,IF('Indicator Data'!X180&lt;Y$194,0,10-(Y$195-'Indicator Data'!X180)/(Y$195-Y$194)*10)),1))</f>
        <v>0.5</v>
      </c>
      <c r="Z177" s="78">
        <f t="shared" si="46"/>
        <v>0.8</v>
      </c>
      <c r="AA177" s="92">
        <f>('Indicator Data'!AJ180+'Indicator Data'!AI180*0.5+'Indicator Data'!AH180*0.25)/1000</f>
        <v>1</v>
      </c>
      <c r="AB177" s="83">
        <f>AA177*1000/'Indicator Data'!BC180</f>
        <v>8.6714272224022509E-5</v>
      </c>
      <c r="AC177" s="78">
        <f t="shared" si="47"/>
        <v>0</v>
      </c>
      <c r="AD177" s="77">
        <f>IF('Indicator Data'!AN180="No data","x",ROUND(IF('Indicator Data'!AN180&lt;$AD$194,10,IF('Indicator Data'!AN180&gt;$AD$195,0,($AD$195-'Indicator Data'!AN180)/($AD$195-$AD$194)*10)),1))</f>
        <v>1.1000000000000001</v>
      </c>
      <c r="AE177" s="77">
        <f>IF('Indicator Data'!AO180="No data","x",ROUND(IF('Indicator Data'!AO180&gt;$AE$195,10,IF('Indicator Data'!AO180&lt;$AE$194,0,10-($AE$195-'Indicator Data'!AO180)/($AE$195-$AE$194)*10)),1))</f>
        <v>0</v>
      </c>
      <c r="AF177" s="84">
        <f>IF('Indicator Data'!AP180="No data","x",ROUND(IF('Indicator Data'!AP180&gt;$AF$195,10,IF('Indicator Data'!AP180&lt;$AF$194,0,10-($AF$195-'Indicator Data'!AP180)/($AF$195-$AF$194)*10)),1))</f>
        <v>3.2</v>
      </c>
      <c r="AG177" s="84">
        <f>IF('Indicator Data'!AQ180="No data","x",ROUND(IF('Indicator Data'!AQ180&gt;$AG$195,10,IF('Indicator Data'!AQ180&lt;$AG$194,0,10-($AG$195-'Indicator Data'!AQ180)/($AG$195-$AG$194)*10)),1))</f>
        <v>2.4</v>
      </c>
      <c r="AH177" s="77">
        <f t="shared" si="48"/>
        <v>3</v>
      </c>
      <c r="AI177" s="78">
        <f t="shared" si="49"/>
        <v>1.4</v>
      </c>
      <c r="AJ177" s="85">
        <f t="shared" si="50"/>
        <v>0.7</v>
      </c>
      <c r="AK177" s="86">
        <f t="shared" si="53"/>
        <v>0.8</v>
      </c>
      <c r="AL177" s="85">
        <v>5.7</v>
      </c>
      <c r="AM177" s="85">
        <v>3.6</v>
      </c>
      <c r="AN177" s="86">
        <f t="shared" si="51"/>
        <v>4.7</v>
      </c>
    </row>
    <row r="178" spans="1:40" s="4" customFormat="1" x14ac:dyDescent="0.25">
      <c r="A178" s="131" t="s">
        <v>330</v>
      </c>
      <c r="B178" s="63" t="s">
        <v>329</v>
      </c>
      <c r="C178" s="77">
        <f>ROUND(IF('Indicator Data'!Q181="No data",IF((0.1233*LN('Indicator Data'!BB181)-0.4559)&gt;C$195,0,IF((0.1233*LN('Indicator Data'!BB181)-0.4559)&lt;C$194,10,(C$195-(0.1233*LN('Indicator Data'!BB181)-0.4559))/(C$195-C$194)*10)),IF('Indicator Data'!Q181&gt;C$195,0,IF('Indicator Data'!Q181&lt;C$194,10,(C$195-'Indicator Data'!Q181)/(C$195-C$194)*10))),1)</f>
        <v>2.8</v>
      </c>
      <c r="D178" s="77" t="str">
        <f>IF('Indicator Data'!R181="No data","x",ROUND((IF(LOG('Indicator Data'!R181*1000)&gt;D$195,10,IF(LOG('Indicator Data'!R181*1000)&lt;D$194,0,10-(D$195-LOG('Indicator Data'!R181*1000))/(D$195-D$194)*10))),1))</f>
        <v>x</v>
      </c>
      <c r="E178" s="78">
        <f t="shared" si="38"/>
        <v>2.8</v>
      </c>
      <c r="F178" s="77">
        <f>IF('Indicator Data'!AF181="No data","x",ROUND(IF('Indicator Data'!AF181&gt;F$195,10,IF('Indicator Data'!AF181&lt;F$194,0,10-(F$195-'Indicator Data'!AF181)/(F$195-F$194)*10)),1))</f>
        <v>4.4000000000000004</v>
      </c>
      <c r="G178" s="77">
        <f>IF('Indicator Data'!AG181="No data","x",ROUND(IF('Indicator Data'!AG181&gt;G$195,10,IF('Indicator Data'!AG181&lt;G$194,0,10-(G$195-'Indicator Data'!AG181)/(G$195-G$194)*10)),1))</f>
        <v>4.2</v>
      </c>
      <c r="H178" s="78">
        <f t="shared" si="39"/>
        <v>4.3</v>
      </c>
      <c r="I178" s="79">
        <f>SUM(IF('Indicator Data'!S181=0,0,'Indicator Data'!S181/1000000),SUM('Indicator Data'!T181:U181))</f>
        <v>3605.1285350000003</v>
      </c>
      <c r="J178" s="79">
        <f>I178/'Indicator Data'!BC181*1000000</f>
        <v>44.648305943905605</v>
      </c>
      <c r="K178" s="77">
        <f t="shared" si="40"/>
        <v>0.9</v>
      </c>
      <c r="L178" s="77">
        <f>IF('Indicator Data'!V181="No data","x",ROUND(IF('Indicator Data'!V181&gt;L$195,10,IF('Indicator Data'!V181&lt;L$194,0,10-(L$195-'Indicator Data'!V181)/(L$195-L$194)*10)),1))</f>
        <v>0.3</v>
      </c>
      <c r="M178" s="78">
        <f t="shared" si="41"/>
        <v>0.6</v>
      </c>
      <c r="N178" s="80">
        <f t="shared" si="42"/>
        <v>2.6</v>
      </c>
      <c r="O178" s="92">
        <f>IF(AND('Indicator Data'!AK181="No data",'Indicator Data'!AL181="No data"),0,SUM('Indicator Data'!AK181:AM181)/1000)</f>
        <v>4714.3580000000002</v>
      </c>
      <c r="P178" s="77">
        <f t="shared" si="43"/>
        <v>10</v>
      </c>
      <c r="Q178" s="81">
        <f>O178*1000/'Indicator Data'!BC181</f>
        <v>5.8385740277939607E-2</v>
      </c>
      <c r="R178" s="77">
        <f t="shared" si="44"/>
        <v>8.6999999999999993</v>
      </c>
      <c r="S178" s="82">
        <f t="shared" si="45"/>
        <v>9.4</v>
      </c>
      <c r="T178" s="77" t="str">
        <f>IF('Indicator Data'!AB181="No data","x",ROUND(IF('Indicator Data'!AB181&gt;T$195,10,IF('Indicator Data'!AB181&lt;T$194,0,10-(T$195-'Indicator Data'!AB181)/(T$195-T$194)*10)),1))</f>
        <v>x</v>
      </c>
      <c r="U178" s="77">
        <f>IF('Indicator Data'!AA181="No data","x",ROUND(IF('Indicator Data'!AA181&gt;U$195,10,IF('Indicator Data'!AA181&lt;U$194,0,10-(U$195-'Indicator Data'!AA181)/(U$195-U$194)*10)),1))</f>
        <v>0.3</v>
      </c>
      <c r="V178" s="77">
        <f>IF('Indicator Data'!AE181="No data","x",ROUND(IF('Indicator Data'!AE181&gt;V$195,10,IF('Indicator Data'!AE181&lt;V$194,0,10-(V$195-'Indicator Data'!AE181)/(V$195-V$194)*10)),1))</f>
        <v>0</v>
      </c>
      <c r="W178" s="78">
        <f t="shared" si="52"/>
        <v>0.2</v>
      </c>
      <c r="X178" s="77">
        <f>IF('Indicator Data'!W181="No data","x",ROUND(IF('Indicator Data'!W181&gt;X$195,10,IF('Indicator Data'!W181&lt;X$194,0,10-(X$195-'Indicator Data'!W181)/(X$195-X$194)*10)),1))</f>
        <v>1</v>
      </c>
      <c r="Y178" s="77">
        <f>IF('Indicator Data'!X181="No data","x",ROUND(IF('Indicator Data'!X181&gt;Y$195,10,IF('Indicator Data'!X181&lt;Y$194,0,10-(Y$195-'Indicator Data'!X181)/(Y$195-Y$194)*10)),1))</f>
        <v>0.4</v>
      </c>
      <c r="Z178" s="78">
        <f t="shared" si="46"/>
        <v>0.7</v>
      </c>
      <c r="AA178" s="92">
        <f>('Indicator Data'!AJ181+'Indicator Data'!AI181*0.5+'Indicator Data'!AH181*0.25)/1000</f>
        <v>0.315</v>
      </c>
      <c r="AB178" s="83">
        <f>AA178*1000/'Indicator Data'!BC181</f>
        <v>3.9011691915529064E-6</v>
      </c>
      <c r="AC178" s="78">
        <f t="shared" si="47"/>
        <v>0</v>
      </c>
      <c r="AD178" s="77">
        <f>IF('Indicator Data'!AN181="No data","x",ROUND(IF('Indicator Data'!AN181&lt;$AD$194,10,IF('Indicator Data'!AN181&gt;$AD$195,0,($AD$195-'Indicator Data'!AN181)/($AD$195-$AD$194)*10)),1))</f>
        <v>0</v>
      </c>
      <c r="AE178" s="77">
        <f>IF('Indicator Data'!AO181="No data","x",ROUND(IF('Indicator Data'!AO181&gt;$AE$195,10,IF('Indicator Data'!AO181&lt;$AE$194,0,10-($AE$195-'Indicator Data'!AO181)/($AE$195-$AE$194)*10)),1))</f>
        <v>0</v>
      </c>
      <c r="AF178" s="84">
        <f>IF('Indicator Data'!AP181="No data","x",ROUND(IF('Indicator Data'!AP181&gt;$AF$195,10,IF('Indicator Data'!AP181&lt;$AF$194,0,10-($AF$195-'Indicator Data'!AP181)/($AF$195-$AF$194)*10)),1))</f>
        <v>3.1</v>
      </c>
      <c r="AG178" s="84">
        <f>IF('Indicator Data'!AQ181="No data","x",ROUND(IF('Indicator Data'!AQ181&gt;$AG$195,10,IF('Indicator Data'!AQ181&lt;$AG$194,0,10-($AG$195-'Indicator Data'!AQ181)/($AG$195-$AG$194)*10)),1))</f>
        <v>6.5</v>
      </c>
      <c r="AH178" s="77">
        <f t="shared" si="48"/>
        <v>3.8</v>
      </c>
      <c r="AI178" s="78">
        <f t="shared" si="49"/>
        <v>1.3</v>
      </c>
      <c r="AJ178" s="85">
        <f t="shared" si="50"/>
        <v>0.6</v>
      </c>
      <c r="AK178" s="86">
        <f t="shared" si="53"/>
        <v>6.9</v>
      </c>
      <c r="AL178" s="85">
        <v>8.3000000000000007</v>
      </c>
      <c r="AM178" s="85">
        <v>5.3</v>
      </c>
      <c r="AN178" s="86">
        <f t="shared" si="51"/>
        <v>6.8</v>
      </c>
    </row>
    <row r="179" spans="1:40" s="4" customFormat="1" x14ac:dyDescent="0.25">
      <c r="A179" s="131" t="s">
        <v>332</v>
      </c>
      <c r="B179" s="63" t="s">
        <v>331</v>
      </c>
      <c r="C179" s="77">
        <f>ROUND(IF('Indicator Data'!Q182="No data",IF((0.1233*LN('Indicator Data'!BB182)-0.4559)&gt;C$195,0,IF((0.1233*LN('Indicator Data'!BB182)-0.4559)&lt;C$194,10,(C$195-(0.1233*LN('Indicator Data'!BB182)-0.4559))/(C$195-C$194)*10)),IF('Indicator Data'!Q182&gt;C$195,0,IF('Indicator Data'!Q182&lt;C$194,10,(C$195-'Indicator Data'!Q182)/(C$195-C$194)*10))),1)</f>
        <v>4</v>
      </c>
      <c r="D179" s="77">
        <f>IF('Indicator Data'!R182="No data","x",ROUND((IF(LOG('Indicator Data'!R182*1000)&gt;D$195,10,IF(LOG('Indicator Data'!R182*1000)&lt;D$194,0,10-(D$195-LOG('Indicator Data'!R182*1000))/(D$195-D$194)*10))),1))</f>
        <v>3.9</v>
      </c>
      <c r="E179" s="78">
        <f t="shared" si="38"/>
        <v>4</v>
      </c>
      <c r="F179" s="77" t="str">
        <f>IF('Indicator Data'!AF182="No data","x",ROUND(IF('Indicator Data'!AF182&gt;F$195,10,IF('Indicator Data'!AF182&lt;F$194,0,10-(F$195-'Indicator Data'!AF182)/(F$195-F$194)*10)),1))</f>
        <v>x</v>
      </c>
      <c r="G179" s="77" t="str">
        <f>IF('Indicator Data'!AG182="No data","x",ROUND(IF('Indicator Data'!AG182&gt;G$195,10,IF('Indicator Data'!AG182&lt;G$194,0,10-(G$195-'Indicator Data'!AG182)/(G$195-G$194)*10)),1))</f>
        <v>x</v>
      </c>
      <c r="H179" s="78" t="str">
        <f t="shared" si="39"/>
        <v>x</v>
      </c>
      <c r="I179" s="79">
        <f>SUM(IF('Indicator Data'!S182=0,0,'Indicator Data'!S182/1000000),SUM('Indicator Data'!T182:U182))</f>
        <v>11.29</v>
      </c>
      <c r="J179" s="79">
        <f>I179/'Indicator Data'!BC182*1000000</f>
        <v>1.9607247213695549</v>
      </c>
      <c r="K179" s="77">
        <f t="shared" si="40"/>
        <v>0</v>
      </c>
      <c r="L179" s="77">
        <f>IF('Indicator Data'!V182="No data","x",ROUND(IF('Indicator Data'!V182&gt;L$195,10,IF('Indicator Data'!V182&lt;L$194,0,10-(L$195-'Indicator Data'!V182)/(L$195-L$194)*10)),1))</f>
        <v>0.1</v>
      </c>
      <c r="M179" s="78">
        <f t="shared" si="41"/>
        <v>0.1</v>
      </c>
      <c r="N179" s="80">
        <f t="shared" si="42"/>
        <v>2.7</v>
      </c>
      <c r="O179" s="92">
        <f>IF(AND('Indicator Data'!AK182="No data",'Indicator Data'!AL182="No data"),0,SUM('Indicator Data'!AK182:AM182)/1000)</f>
        <v>2.3E-2</v>
      </c>
      <c r="P179" s="77">
        <f t="shared" si="43"/>
        <v>0</v>
      </c>
      <c r="Q179" s="81">
        <f>O179*1000/'Indicator Data'!BC182</f>
        <v>3.9943904864038761E-6</v>
      </c>
      <c r="R179" s="77">
        <f t="shared" si="44"/>
        <v>0</v>
      </c>
      <c r="S179" s="82">
        <f t="shared" si="45"/>
        <v>0</v>
      </c>
      <c r="T179" s="77" t="str">
        <f>IF('Indicator Data'!AB182="No data","x",ROUND(IF('Indicator Data'!AB182&gt;T$195,10,IF('Indicator Data'!AB182&lt;T$194,0,10-(T$195-'Indicator Data'!AB182)/(T$195-T$194)*10)),1))</f>
        <v>x</v>
      </c>
      <c r="U179" s="77">
        <f>IF('Indicator Data'!AA182="No data","x",ROUND(IF('Indicator Data'!AA182&gt;U$195,10,IF('Indicator Data'!AA182&lt;U$194,0,10-(U$195-'Indicator Data'!AA182)/(U$195-U$194)*10)),1))</f>
        <v>1.1000000000000001</v>
      </c>
      <c r="V179" s="77" t="str">
        <f>IF('Indicator Data'!AE182="No data","x",ROUND(IF('Indicator Data'!AE182&gt;V$195,10,IF('Indicator Data'!AE182&lt;V$194,0,10-(V$195-'Indicator Data'!AE182)/(V$195-V$194)*10)),1))</f>
        <v>x</v>
      </c>
      <c r="W179" s="78">
        <f t="shared" si="52"/>
        <v>1.1000000000000001</v>
      </c>
      <c r="X179" s="77">
        <f>IF('Indicator Data'!W182="No data","x",ROUND(IF('Indicator Data'!W182&gt;X$195,10,IF('Indicator Data'!W182&lt;X$194,0,10-(X$195-'Indicator Data'!W182)/(X$195-X$194)*10)),1))</f>
        <v>3.9</v>
      </c>
      <c r="Y179" s="77" t="str">
        <f>IF('Indicator Data'!X182="No data","x",ROUND(IF('Indicator Data'!X182&gt;Y$195,10,IF('Indicator Data'!X182&lt;Y$194,0,10-(Y$195-'Indicator Data'!X182)/(Y$195-Y$194)*10)),1))</f>
        <v>x</v>
      </c>
      <c r="Z179" s="78">
        <f t="shared" si="46"/>
        <v>3.9</v>
      </c>
      <c r="AA179" s="92">
        <f>('Indicator Data'!AJ182+'Indicator Data'!AI182*0.5+'Indicator Data'!AH182*0.25)/1000</f>
        <v>0</v>
      </c>
      <c r="AB179" s="83">
        <f>AA179*1000/'Indicator Data'!BC182</f>
        <v>0</v>
      </c>
      <c r="AC179" s="78">
        <f t="shared" si="47"/>
        <v>0</v>
      </c>
      <c r="AD179" s="77">
        <f>IF('Indicator Data'!AN182="No data","x",ROUND(IF('Indicator Data'!AN182&lt;$AD$194,10,IF('Indicator Data'!AN182&gt;$AD$195,0,($AD$195-'Indicator Data'!AN182)/($AD$195-$AD$194)*10)),1))</f>
        <v>4</v>
      </c>
      <c r="AE179" s="77">
        <f>IF('Indicator Data'!AO182="No data","x",ROUND(IF('Indicator Data'!AO182&gt;$AE$195,10,IF('Indicator Data'!AO182&lt;$AE$194,0,10-($AE$195-'Indicator Data'!AO182)/($AE$195-$AE$194)*10)),1))</f>
        <v>0.2</v>
      </c>
      <c r="AF179" s="84" t="str">
        <f>IF('Indicator Data'!AP182="No data","x",ROUND(IF('Indicator Data'!AP182&gt;$AF$195,10,IF('Indicator Data'!AP182&lt;$AF$194,0,10-($AF$195-'Indicator Data'!AP182)/($AF$195-$AF$194)*10)),1))</f>
        <v>x</v>
      </c>
      <c r="AG179" s="84" t="str">
        <f>IF('Indicator Data'!AQ182="No data","x",ROUND(IF('Indicator Data'!AQ182&gt;$AG$195,10,IF('Indicator Data'!AQ182&lt;$AG$194,0,10-($AG$195-'Indicator Data'!AQ182)/($AG$195-$AG$194)*10)),1))</f>
        <v>x</v>
      </c>
      <c r="AH179" s="77" t="str">
        <f t="shared" si="48"/>
        <v>x</v>
      </c>
      <c r="AI179" s="78">
        <f t="shared" si="49"/>
        <v>2.1</v>
      </c>
      <c r="AJ179" s="85">
        <f t="shared" si="50"/>
        <v>1.9</v>
      </c>
      <c r="AK179" s="86">
        <f t="shared" si="53"/>
        <v>1</v>
      </c>
      <c r="AL179" s="85">
        <v>6.5</v>
      </c>
      <c r="AM179" s="85">
        <v>3.5</v>
      </c>
      <c r="AN179" s="86">
        <f t="shared" si="51"/>
        <v>5</v>
      </c>
    </row>
    <row r="180" spans="1:40" s="4" customFormat="1" x14ac:dyDescent="0.25">
      <c r="A180" s="131" t="s">
        <v>334</v>
      </c>
      <c r="B180" s="63" t="s">
        <v>333</v>
      </c>
      <c r="C180" s="77">
        <f>ROUND(IF('Indicator Data'!Q183="No data",IF((0.1233*LN('Indicator Data'!BB183)-0.4559)&gt;C$195,0,IF((0.1233*LN('Indicator Data'!BB183)-0.4559)&lt;C$194,10,(C$195-(0.1233*LN('Indicator Data'!BB183)-0.4559))/(C$195-C$194)*10)),IF('Indicator Data'!Q183&gt;C$195,0,IF('Indicator Data'!Q183&lt;C$194,10,(C$195-'Indicator Data'!Q183)/(C$195-C$194)*10))),1)</f>
        <v>5.9</v>
      </c>
      <c r="D180" s="77" t="str">
        <f>IF('Indicator Data'!R183="No data","x",ROUND((IF(LOG('Indicator Data'!R183*1000)&gt;D$195,10,IF(LOG('Indicator Data'!R183*1000)&lt;D$194,0,10-(D$195-LOG('Indicator Data'!R183*1000))/(D$195-D$194)*10))),1))</f>
        <v>x</v>
      </c>
      <c r="E180" s="78">
        <f t="shared" si="38"/>
        <v>5.9</v>
      </c>
      <c r="F180" s="77" t="str">
        <f>IF('Indicator Data'!AF183="No data","x",ROUND(IF('Indicator Data'!AF183&gt;F$195,10,IF('Indicator Data'!AF183&lt;F$194,0,10-(F$195-'Indicator Data'!AF183)/(F$195-F$194)*10)),1))</f>
        <v>x</v>
      </c>
      <c r="G180" s="77" t="str">
        <f>IF('Indicator Data'!AG183="No data","x",ROUND(IF('Indicator Data'!AG183&gt;G$195,10,IF('Indicator Data'!AG183&lt;G$194,0,10-(G$195-'Indicator Data'!AG183)/(G$195-G$194)*10)),1))</f>
        <v>x</v>
      </c>
      <c r="H180" s="78" t="str">
        <f t="shared" si="39"/>
        <v>x</v>
      </c>
      <c r="I180" s="79">
        <f>SUM(IF('Indicator Data'!S183=0,0,'Indicator Data'!S183/1000000),SUM('Indicator Data'!T183:U183))</f>
        <v>57.7</v>
      </c>
      <c r="J180" s="79">
        <f>I180/'Indicator Data'!BC183*1000000</f>
        <v>5155.4681915654037</v>
      </c>
      <c r="K180" s="77">
        <f t="shared" si="40"/>
        <v>10</v>
      </c>
      <c r="L180" s="77">
        <f>IF('Indicator Data'!V183="No data","x",ROUND(IF('Indicator Data'!V183&gt;L$195,10,IF('Indicator Data'!V183&lt;L$194,0,10-(L$195-'Indicator Data'!V183)/(L$195-L$194)*10)),1))</f>
        <v>10</v>
      </c>
      <c r="M180" s="78">
        <f t="shared" si="41"/>
        <v>10</v>
      </c>
      <c r="N180" s="80">
        <f t="shared" si="42"/>
        <v>7.3</v>
      </c>
      <c r="O180" s="92">
        <f>IF(AND('Indicator Data'!AK183="No data",'Indicator Data'!AL183="No data"),0,SUM('Indicator Data'!AK183:AM183)/1000)</f>
        <v>0</v>
      </c>
      <c r="P180" s="77">
        <f t="shared" si="43"/>
        <v>0</v>
      </c>
      <c r="Q180" s="81">
        <f>O180*1000/'Indicator Data'!BC183</f>
        <v>0</v>
      </c>
      <c r="R180" s="77">
        <f t="shared" si="44"/>
        <v>0</v>
      </c>
      <c r="S180" s="82">
        <f t="shared" si="45"/>
        <v>0</v>
      </c>
      <c r="T180" s="77" t="str">
        <f>IF('Indicator Data'!AB183="No data","x",ROUND(IF('Indicator Data'!AB183&gt;T$195,10,IF('Indicator Data'!AB183&lt;T$194,0,10-(T$195-'Indicator Data'!AB183)/(T$195-T$194)*10)),1))</f>
        <v>x</v>
      </c>
      <c r="U180" s="77">
        <f>IF('Indicator Data'!AA183="No data","x",ROUND(IF('Indicator Data'!AA183&gt;U$195,10,IF('Indicator Data'!AA183&lt;U$194,0,10-(U$195-'Indicator Data'!AA183)/(U$195-U$194)*10)),1))</f>
        <v>3.8</v>
      </c>
      <c r="V180" s="77" t="str">
        <f>IF('Indicator Data'!AE183="No data","x",ROUND(IF('Indicator Data'!AE183&gt;V$195,10,IF('Indicator Data'!AE183&lt;V$194,0,10-(V$195-'Indicator Data'!AE183)/(V$195-V$194)*10)),1))</f>
        <v>x</v>
      </c>
      <c r="W180" s="78">
        <f t="shared" si="52"/>
        <v>3.8</v>
      </c>
      <c r="X180" s="77">
        <f>IF('Indicator Data'!W183="No data","x",ROUND(IF('Indicator Data'!W183&gt;X$195,10,IF('Indicator Data'!W183&lt;X$194,0,10-(X$195-'Indicator Data'!W183)/(X$195-X$194)*10)),1))</f>
        <v>1.9</v>
      </c>
      <c r="Y180" s="77">
        <f>IF('Indicator Data'!X183="No data","x",ROUND(IF('Indicator Data'!X183&gt;Y$195,10,IF('Indicator Data'!X183&lt;Y$194,0,10-(Y$195-'Indicator Data'!X183)/(Y$195-Y$194)*10)),1))</f>
        <v>0.4</v>
      </c>
      <c r="Z180" s="78">
        <f t="shared" si="46"/>
        <v>1.2</v>
      </c>
      <c r="AA180" s="92">
        <f>('Indicator Data'!AJ183+'Indicator Data'!AI183*0.5+'Indicator Data'!AH183*0.25)/1000</f>
        <v>0</v>
      </c>
      <c r="AB180" s="83">
        <f>AA180*1000/'Indicator Data'!BC183</f>
        <v>0</v>
      </c>
      <c r="AC180" s="78">
        <f t="shared" si="47"/>
        <v>0</v>
      </c>
      <c r="AD180" s="77">
        <f>IF('Indicator Data'!AN183="No data","x",ROUND(IF('Indicator Data'!AN183&lt;$AD$194,10,IF('Indicator Data'!AN183&gt;$AD$195,0,($AD$195-'Indicator Data'!AN183)/($AD$195-$AD$194)*10)),1))</f>
        <v>8.6999999999999993</v>
      </c>
      <c r="AE180" s="77">
        <f>IF('Indicator Data'!AO183="No data","x",ROUND(IF('Indicator Data'!AO183&gt;$AE$195,10,IF('Indicator Data'!AO183&lt;$AE$194,0,10-($AE$195-'Indicator Data'!AO183)/($AE$195-$AE$194)*10)),1))</f>
        <v>0</v>
      </c>
      <c r="AF180" s="84" t="str">
        <f>IF('Indicator Data'!AP183="No data","x",ROUND(IF('Indicator Data'!AP183&gt;$AF$195,10,IF('Indicator Data'!AP183&lt;$AF$194,0,10-($AF$195-'Indicator Data'!AP183)/($AF$195-$AF$194)*10)),1))</f>
        <v>x</v>
      </c>
      <c r="AG180" s="84" t="str">
        <f>IF('Indicator Data'!AQ183="No data","x",ROUND(IF('Indicator Data'!AQ183&gt;$AG$195,10,IF('Indicator Data'!AQ183&lt;$AG$194,0,10-($AG$195-'Indicator Data'!AQ183)/($AG$195-$AG$194)*10)),1))</f>
        <v>x</v>
      </c>
      <c r="AH180" s="77" t="str">
        <f t="shared" si="48"/>
        <v>x</v>
      </c>
      <c r="AI180" s="78">
        <f t="shared" si="49"/>
        <v>4.4000000000000004</v>
      </c>
      <c r="AJ180" s="85">
        <f t="shared" si="50"/>
        <v>2.5</v>
      </c>
      <c r="AK180" s="86">
        <f t="shared" si="53"/>
        <v>1.3</v>
      </c>
      <c r="AL180" s="85">
        <v>2.2000000000000002</v>
      </c>
      <c r="AM180" s="85">
        <v>5.9</v>
      </c>
      <c r="AN180" s="86">
        <f t="shared" si="51"/>
        <v>4.0999999999999996</v>
      </c>
    </row>
    <row r="181" spans="1:40" s="4" customFormat="1" x14ac:dyDescent="0.25">
      <c r="A181" s="131" t="s">
        <v>336</v>
      </c>
      <c r="B181" s="63" t="s">
        <v>335</v>
      </c>
      <c r="C181" s="77">
        <f>ROUND(IF('Indicator Data'!Q184="No data",IF((0.1233*LN('Indicator Data'!BB184)-0.4559)&gt;C$195,0,IF((0.1233*LN('Indicator Data'!BB184)-0.4559)&lt;C$194,10,(C$195-(0.1233*LN('Indicator Data'!BB184)-0.4559))/(C$195-C$194)*10)),IF('Indicator Data'!Q184&gt;C$195,0,IF('Indicator Data'!Q184&lt;C$194,10,(C$195-'Indicator Data'!Q184)/(C$195-C$194)*10))),1)</f>
        <v>7</v>
      </c>
      <c r="D181" s="77">
        <f>IF('Indicator Data'!R184="No data","x",ROUND((IF(LOG('Indicator Data'!R184*1000)&gt;D$195,10,IF(LOG('Indicator Data'!R184*1000)&lt;D$194,0,10-(D$195-LOG('Indicator Data'!R184*1000))/(D$195-D$194)*10))),1))</f>
        <v>9.5</v>
      </c>
      <c r="E181" s="78">
        <f t="shared" si="38"/>
        <v>8.5</v>
      </c>
      <c r="F181" s="77">
        <f>IF('Indicator Data'!AF184="No data","x",ROUND(IF('Indicator Data'!AF184&gt;F$195,10,IF('Indicator Data'!AF184&lt;F$194,0,10-(F$195-'Indicator Data'!AF184)/(F$195-F$194)*10)),1))</f>
        <v>7</v>
      </c>
      <c r="G181" s="77">
        <f>IF('Indicator Data'!AG184="No data","x",ROUND(IF('Indicator Data'!AG184&gt;G$195,10,IF('Indicator Data'!AG184&lt;G$194,0,10-(G$195-'Indicator Data'!AG184)/(G$195-G$194)*10)),1))</f>
        <v>4.3</v>
      </c>
      <c r="H181" s="78">
        <f t="shared" si="39"/>
        <v>5.7</v>
      </c>
      <c r="I181" s="79">
        <f>SUM(IF('Indicator Data'!S184=0,0,'Indicator Data'!S184/1000000),SUM('Indicator Data'!T184:U184))</f>
        <v>2666.4442520000002</v>
      </c>
      <c r="J181" s="79">
        <f>I181/'Indicator Data'!BC184*1000000</f>
        <v>62.208588767551284</v>
      </c>
      <c r="K181" s="77">
        <f t="shared" si="40"/>
        <v>1.2</v>
      </c>
      <c r="L181" s="77">
        <f>IF('Indicator Data'!V184="No data","x",ROUND(IF('Indicator Data'!V184&gt;L$195,10,IF('Indicator Data'!V184&lt;L$194,0,10-(L$195-'Indicator Data'!V184)/(L$195-L$194)*10)),1))</f>
        <v>5</v>
      </c>
      <c r="M181" s="78">
        <f t="shared" si="41"/>
        <v>3.1</v>
      </c>
      <c r="N181" s="80">
        <f t="shared" si="42"/>
        <v>6.5</v>
      </c>
      <c r="O181" s="92">
        <f>IF(AND('Indicator Data'!AK184="No data",'Indicator Data'!AL184="No data"),0,SUM('Indicator Data'!AK184:AM184)/1000)</f>
        <v>1467.2080000000001</v>
      </c>
      <c r="P181" s="77">
        <f t="shared" si="43"/>
        <v>10</v>
      </c>
      <c r="Q181" s="81">
        <f>O181*1000/'Indicator Data'!BC184</f>
        <v>3.4230207153215737E-2</v>
      </c>
      <c r="R181" s="77">
        <f t="shared" si="44"/>
        <v>7.6</v>
      </c>
      <c r="S181" s="82">
        <f t="shared" si="45"/>
        <v>8.8000000000000007</v>
      </c>
      <c r="T181" s="77">
        <f>IF('Indicator Data'!AB184="No data","x",ROUND(IF('Indicator Data'!AB184&gt;T$195,10,IF('Indicator Data'!AB184&lt;T$194,0,10-(T$195-'Indicator Data'!AB184)/(T$195-T$194)*10)),1))</f>
        <v>10</v>
      </c>
      <c r="U181" s="77">
        <f>IF('Indicator Data'!AA184="No data","x",ROUND(IF('Indicator Data'!AA184&gt;U$195,10,IF('Indicator Data'!AA184&lt;U$194,0,10-(U$195-'Indicator Data'!AA184)/(U$195-U$194)*10)),1))</f>
        <v>3.7</v>
      </c>
      <c r="V181" s="77">
        <f>IF('Indicator Data'!AE184="No data","x",ROUND(IF('Indicator Data'!AE184&gt;V$195,10,IF('Indicator Data'!AE184&lt;V$194,0,10-(V$195-'Indicator Data'!AE184)/(V$195-V$194)*10)),1))</f>
        <v>4.8</v>
      </c>
      <c r="W181" s="78">
        <f t="shared" si="52"/>
        <v>6.2</v>
      </c>
      <c r="X181" s="77">
        <f>IF('Indicator Data'!W184="No data","x",ROUND(IF('Indicator Data'!W184&gt;X$195,10,IF('Indicator Data'!W184&lt;X$194,0,10-(X$195-'Indicator Data'!W184)/(X$195-X$194)*10)),1))</f>
        <v>4.0999999999999996</v>
      </c>
      <c r="Y181" s="77">
        <f>IF('Indicator Data'!X184="No data","x",ROUND(IF('Indicator Data'!X184&gt;Y$195,10,IF('Indicator Data'!X184&lt;Y$194,0,10-(Y$195-'Indicator Data'!X184)/(Y$195-Y$194)*10)),1))</f>
        <v>2.2999999999999998</v>
      </c>
      <c r="Z181" s="78">
        <f t="shared" si="46"/>
        <v>3.2</v>
      </c>
      <c r="AA181" s="92">
        <f>('Indicator Data'!AJ184+'Indicator Data'!AI184*0.5+'Indicator Data'!AH184*0.25)/1000</f>
        <v>3.9045000000000001</v>
      </c>
      <c r="AB181" s="83">
        <f>AA181*1000/'Indicator Data'!BC184</f>
        <v>9.1092635692915287E-5</v>
      </c>
      <c r="AC181" s="78">
        <f t="shared" si="47"/>
        <v>0</v>
      </c>
      <c r="AD181" s="77">
        <f>IF('Indicator Data'!AN184="No data","x",ROUND(IF('Indicator Data'!AN184&lt;$AD$194,10,IF('Indicator Data'!AN184&gt;$AD$195,0,($AD$195-'Indicator Data'!AN184)/($AD$195-$AD$194)*10)),1))</f>
        <v>7.2</v>
      </c>
      <c r="AE181" s="77">
        <f>IF('Indicator Data'!AO184="No data","x",ROUND(IF('Indicator Data'!AO184&gt;$AE$195,10,IF('Indicator Data'!AO184&lt;$AE$194,0,10-($AE$195-'Indicator Data'!AO184)/($AE$195-$AE$194)*10)),1))</f>
        <v>10</v>
      </c>
      <c r="AF181" s="84">
        <f>IF('Indicator Data'!AP184="No data","x",ROUND(IF('Indicator Data'!AP184&gt;$AF$195,10,IF('Indicator Data'!AP184&lt;$AF$194,0,10-($AF$195-'Indicator Data'!AP184)/($AF$195-$AF$194)*10)),1))</f>
        <v>4.7</v>
      </c>
      <c r="AG181" s="84">
        <f>IF('Indicator Data'!AQ184="No data","x",ROUND(IF('Indicator Data'!AQ184&gt;$AG$195,10,IF('Indicator Data'!AQ184&lt;$AG$194,0,10-($AG$195-'Indicator Data'!AQ184)/($AG$195-$AG$194)*10)),1))</f>
        <v>10</v>
      </c>
      <c r="AH181" s="77">
        <f t="shared" si="48"/>
        <v>5.8</v>
      </c>
      <c r="AI181" s="78">
        <f t="shared" si="49"/>
        <v>7.7</v>
      </c>
      <c r="AJ181" s="85">
        <f t="shared" si="50"/>
        <v>4.9000000000000004</v>
      </c>
      <c r="AK181" s="86">
        <f t="shared" si="53"/>
        <v>7.3</v>
      </c>
      <c r="AL181" s="85">
        <v>2.9</v>
      </c>
      <c r="AM181" s="85">
        <v>7.6</v>
      </c>
      <c r="AN181" s="86">
        <f t="shared" si="51"/>
        <v>5.3</v>
      </c>
    </row>
    <row r="182" spans="1:40" s="4" customFormat="1" x14ac:dyDescent="0.25">
      <c r="A182" s="131" t="s">
        <v>338</v>
      </c>
      <c r="B182" s="63" t="s">
        <v>337</v>
      </c>
      <c r="C182" s="77">
        <f>ROUND(IF('Indicator Data'!Q185="No data",IF((0.1233*LN('Indicator Data'!BB185)-0.4559)&gt;C$195,0,IF((0.1233*LN('Indicator Data'!BB185)-0.4559)&lt;C$194,10,(C$195-(0.1233*LN('Indicator Data'!BB185)-0.4559))/(C$195-C$194)*10)),IF('Indicator Data'!Q185&gt;C$195,0,IF('Indicator Data'!Q185&lt;C$194,10,(C$195-'Indicator Data'!Q185)/(C$195-C$194)*10))),1)</f>
        <v>3.2</v>
      </c>
      <c r="D182" s="77">
        <f>IF('Indicator Data'!R185="No data","x",ROUND((IF(LOG('Indicator Data'!R185*1000)&gt;D$195,10,IF(LOG('Indicator Data'!R185*1000)&lt;D$194,0,10-(D$195-LOG('Indicator Data'!R185*1000))/(D$195-D$194)*10))),1))</f>
        <v>0.3</v>
      </c>
      <c r="E182" s="78">
        <f t="shared" si="38"/>
        <v>1.9</v>
      </c>
      <c r="F182" s="77">
        <f>IF('Indicator Data'!AF185="No data","x",ROUND(IF('Indicator Data'!AF185&gt;F$195,10,IF('Indicator Data'!AF185&lt;F$194,0,10-(F$195-'Indicator Data'!AF185)/(F$195-F$194)*10)),1))</f>
        <v>3.8</v>
      </c>
      <c r="G182" s="77">
        <f>IF('Indicator Data'!AG185="No data","x",ROUND(IF('Indicator Data'!AG185&gt;G$195,10,IF('Indicator Data'!AG185&lt;G$194,0,10-(G$195-'Indicator Data'!AG185)/(G$195-G$194)*10)),1))</f>
        <v>0</v>
      </c>
      <c r="H182" s="78">
        <f t="shared" si="39"/>
        <v>1.9</v>
      </c>
      <c r="I182" s="79">
        <f>SUM(IF('Indicator Data'!S185=0,0,'Indicator Data'!S185/1000000),SUM('Indicator Data'!T185:U185))</f>
        <v>2593.863402</v>
      </c>
      <c r="J182" s="79">
        <f>I182/'Indicator Data'!BC185*1000000</f>
        <v>57.858494002831954</v>
      </c>
      <c r="K182" s="77">
        <f t="shared" si="40"/>
        <v>1.2</v>
      </c>
      <c r="L182" s="77">
        <f>IF('Indicator Data'!V185="No data","x",ROUND(IF('Indicator Data'!V185&gt;L$195,10,IF('Indicator Data'!V185&lt;L$194,0,10-(L$195-'Indicator Data'!V185)/(L$195-L$194)*10)),1))</f>
        <v>1.1000000000000001</v>
      </c>
      <c r="M182" s="78">
        <f t="shared" si="41"/>
        <v>1.2</v>
      </c>
      <c r="N182" s="80">
        <f t="shared" si="42"/>
        <v>1.7</v>
      </c>
      <c r="O182" s="92">
        <f>IF(AND('Indicator Data'!AK185="No data",'Indicator Data'!AL185="No data"),0,SUM('Indicator Data'!AK185:AM185)/1000)</f>
        <v>803.26199999999994</v>
      </c>
      <c r="P182" s="77">
        <f t="shared" si="43"/>
        <v>9.6999999999999993</v>
      </c>
      <c r="Q182" s="81">
        <f>O182*1000/'Indicator Data'!BC185</f>
        <v>1.7917493100780797E-2</v>
      </c>
      <c r="R182" s="77">
        <f t="shared" si="44"/>
        <v>6.5</v>
      </c>
      <c r="S182" s="82">
        <f t="shared" si="45"/>
        <v>8.1</v>
      </c>
      <c r="T182" s="77">
        <f>IF('Indicator Data'!AB185="No data","x",ROUND(IF('Indicator Data'!AB185&gt;T$195,10,IF('Indicator Data'!AB185&lt;T$194,0,10-(T$195-'Indicator Data'!AB185)/(T$195-T$194)*10)),1))</f>
        <v>1.8</v>
      </c>
      <c r="U182" s="77">
        <f>IF('Indicator Data'!AA185="No data","x",ROUND(IF('Indicator Data'!AA185&gt;U$195,10,IF('Indicator Data'!AA185&lt;U$194,0,10-(U$195-'Indicator Data'!AA185)/(U$195-U$194)*10)),1))</f>
        <v>1.6</v>
      </c>
      <c r="V182" s="77" t="str">
        <f>IF('Indicator Data'!AE185="No data","x",ROUND(IF('Indicator Data'!AE185&gt;V$195,10,IF('Indicator Data'!AE185&lt;V$194,0,10-(V$195-'Indicator Data'!AE185)/(V$195-V$194)*10)),1))</f>
        <v>x</v>
      </c>
      <c r="W182" s="78">
        <f t="shared" si="52"/>
        <v>1.7</v>
      </c>
      <c r="X182" s="77">
        <f>IF('Indicator Data'!W185="No data","x",ROUND(IF('Indicator Data'!W185&gt;X$195,10,IF('Indicator Data'!W185&lt;X$194,0,10-(X$195-'Indicator Data'!W185)/(X$195-X$194)*10)),1))</f>
        <v>0.7</v>
      </c>
      <c r="Y182" s="77" t="str">
        <f>IF('Indicator Data'!X185="No data","x",ROUND(IF('Indicator Data'!X185&gt;Y$195,10,IF('Indicator Data'!X185&lt;Y$194,0,10-(Y$195-'Indicator Data'!X185)/(Y$195-Y$194)*10)),1))</f>
        <v>x</v>
      </c>
      <c r="Z182" s="78">
        <f t="shared" si="46"/>
        <v>0.7</v>
      </c>
      <c r="AA182" s="92">
        <f>('Indicator Data'!AJ185+'Indicator Data'!AI185*0.5+'Indicator Data'!AH185*0.25)/1000</f>
        <v>0.05</v>
      </c>
      <c r="AB182" s="83">
        <f>AA182*1000/'Indicator Data'!BC185</f>
        <v>1.1152957005796861E-6</v>
      </c>
      <c r="AC182" s="78">
        <f t="shared" si="47"/>
        <v>0</v>
      </c>
      <c r="AD182" s="77">
        <f>IF('Indicator Data'!AN185="No data","x",ROUND(IF('Indicator Data'!AN185&lt;$AD$194,10,IF('Indicator Data'!AN185&gt;$AD$195,0,($AD$195-'Indicator Data'!AN185)/($AD$195-$AD$194)*10)),1))</f>
        <v>3.6</v>
      </c>
      <c r="AE182" s="77">
        <f>IF('Indicator Data'!AO185="No data","x",ROUND(IF('Indicator Data'!AO185&gt;$AE$195,10,IF('Indicator Data'!AO185&lt;$AE$194,0,10-($AE$195-'Indicator Data'!AO185)/($AE$195-$AE$194)*10)),1))</f>
        <v>0</v>
      </c>
      <c r="AF182" s="84">
        <f>IF('Indicator Data'!AP185="No data","x",ROUND(IF('Indicator Data'!AP185&gt;$AF$195,10,IF('Indicator Data'!AP185&lt;$AF$194,0,10-($AF$195-'Indicator Data'!AP185)/($AF$195-$AF$194)*10)),1))</f>
        <v>4.7</v>
      </c>
      <c r="AG182" s="84">
        <f>IF('Indicator Data'!AQ185="No data","x",ROUND(IF('Indicator Data'!AQ185&gt;$AG$195,10,IF('Indicator Data'!AQ185&lt;$AG$194,0,10-($AG$195-'Indicator Data'!AQ185)/($AG$195-$AG$194)*10)),1))</f>
        <v>2</v>
      </c>
      <c r="AH182" s="77">
        <f t="shared" si="48"/>
        <v>4.2</v>
      </c>
      <c r="AI182" s="78">
        <f t="shared" si="49"/>
        <v>2.6</v>
      </c>
      <c r="AJ182" s="85">
        <f t="shared" si="50"/>
        <v>1.3</v>
      </c>
      <c r="AK182" s="86">
        <f t="shared" si="53"/>
        <v>5.7</v>
      </c>
      <c r="AL182" s="85">
        <v>5.4</v>
      </c>
      <c r="AM182" s="85">
        <v>2.2000000000000002</v>
      </c>
      <c r="AN182" s="86">
        <f t="shared" si="51"/>
        <v>3.8</v>
      </c>
    </row>
    <row r="183" spans="1:40" s="4" customFormat="1" x14ac:dyDescent="0.25">
      <c r="A183" s="131" t="s">
        <v>340</v>
      </c>
      <c r="B183" s="63" t="s">
        <v>339</v>
      </c>
      <c r="C183" s="77">
        <f>ROUND(IF('Indicator Data'!Q186="No data",IF((0.1233*LN('Indicator Data'!BB186)-0.4559)&gt;C$195,0,IF((0.1233*LN('Indicator Data'!BB186)-0.4559)&lt;C$194,10,(C$195-(0.1233*LN('Indicator Data'!BB186)-0.4559))/(C$195-C$194)*10)),IF('Indicator Data'!Q186&gt;C$195,0,IF('Indicator Data'!Q186&lt;C$194,10,(C$195-'Indicator Data'!Q186)/(C$195-C$194)*10))),1)</f>
        <v>1.7</v>
      </c>
      <c r="D183" s="77" t="str">
        <f>IF('Indicator Data'!R186="No data","x",ROUND((IF(LOG('Indicator Data'!R186*1000)&gt;D$195,10,IF(LOG('Indicator Data'!R186*1000)&lt;D$194,0,10-(D$195-LOG('Indicator Data'!R186*1000))/(D$195-D$194)*10))),1))</f>
        <v>x</v>
      </c>
      <c r="E183" s="78">
        <f t="shared" si="38"/>
        <v>1.7</v>
      </c>
      <c r="F183" s="77">
        <f>IF('Indicator Data'!AF186="No data","x",ROUND(IF('Indicator Data'!AF186&gt;F$195,10,IF('Indicator Data'!AF186&lt;F$194,0,10-(F$195-'Indicator Data'!AF186)/(F$195-F$194)*10)),1))</f>
        <v>3.1</v>
      </c>
      <c r="G183" s="77" t="str">
        <f>IF('Indicator Data'!AG186="No data","x",ROUND(IF('Indicator Data'!AG186&gt;G$195,10,IF('Indicator Data'!AG186&lt;G$194,0,10-(G$195-'Indicator Data'!AG186)/(G$195-G$194)*10)),1))</f>
        <v>x</v>
      </c>
      <c r="H183" s="78">
        <f t="shared" si="39"/>
        <v>3.1</v>
      </c>
      <c r="I183" s="79">
        <f>SUM(IF('Indicator Data'!S186=0,0,'Indicator Data'!S186/1000000),SUM('Indicator Data'!T186:U186))</f>
        <v>1.2</v>
      </c>
      <c r="J183" s="79">
        <f>I183/'Indicator Data'!BC186*1000000</f>
        <v>0.12765760528162065</v>
      </c>
      <c r="K183" s="77">
        <f t="shared" si="40"/>
        <v>0</v>
      </c>
      <c r="L183" s="77" t="str">
        <f>IF('Indicator Data'!V186="No data","x",ROUND(IF('Indicator Data'!V186&gt;L$195,10,IF('Indicator Data'!V186&lt;L$194,0,10-(L$195-'Indicator Data'!V186)/(L$195-L$194)*10)),1))</f>
        <v>x</v>
      </c>
      <c r="M183" s="78">
        <f t="shared" si="41"/>
        <v>0</v>
      </c>
      <c r="N183" s="80">
        <f t="shared" si="42"/>
        <v>1.6</v>
      </c>
      <c r="O183" s="92">
        <f>IF(AND('Indicator Data'!AK186="No data",'Indicator Data'!AL186="No data"),0,SUM('Indicator Data'!AK186:AM186)/1000)</f>
        <v>0.88800000000000001</v>
      </c>
      <c r="P183" s="77">
        <f t="shared" si="43"/>
        <v>0</v>
      </c>
      <c r="Q183" s="81">
        <f>O183*1000/'Indicator Data'!BC186</f>
        <v>9.446662790839928E-5</v>
      </c>
      <c r="R183" s="77">
        <f t="shared" si="44"/>
        <v>1.8</v>
      </c>
      <c r="S183" s="82">
        <f t="shared" si="45"/>
        <v>0.9</v>
      </c>
      <c r="T183" s="77" t="str">
        <f>IF('Indicator Data'!AB186="No data","x",ROUND(IF('Indicator Data'!AB186&gt;T$195,10,IF('Indicator Data'!AB186&lt;T$194,0,10-(T$195-'Indicator Data'!AB186)/(T$195-T$194)*10)),1))</f>
        <v>x</v>
      </c>
      <c r="U183" s="77">
        <f>IF('Indicator Data'!AA186="No data","x",ROUND(IF('Indicator Data'!AA186&gt;U$195,10,IF('Indicator Data'!AA186&lt;U$194,0,10-(U$195-'Indicator Data'!AA186)/(U$195-U$194)*10)),1))</f>
        <v>0</v>
      </c>
      <c r="V183" s="77" t="str">
        <f>IF('Indicator Data'!AE186="No data","x",ROUND(IF('Indicator Data'!AE186&gt;V$195,10,IF('Indicator Data'!AE186&lt;V$194,0,10-(V$195-'Indicator Data'!AE186)/(V$195-V$194)*10)),1))</f>
        <v>x</v>
      </c>
      <c r="W183" s="78">
        <f t="shared" si="52"/>
        <v>0</v>
      </c>
      <c r="X183" s="77">
        <f>IF('Indicator Data'!W186="No data","x",ROUND(IF('Indicator Data'!W186&gt;X$195,10,IF('Indicator Data'!W186&lt;X$194,0,10-(X$195-'Indicator Data'!W186)/(X$195-X$194)*10)),1))</f>
        <v>0.6</v>
      </c>
      <c r="Y183" s="77" t="str">
        <f>IF('Indicator Data'!X186="No data","x",ROUND(IF('Indicator Data'!X186&gt;Y$195,10,IF('Indicator Data'!X186&lt;Y$194,0,10-(Y$195-'Indicator Data'!X186)/(Y$195-Y$194)*10)),1))</f>
        <v>x</v>
      </c>
      <c r="Z183" s="78">
        <f t="shared" si="46"/>
        <v>0.6</v>
      </c>
      <c r="AA183" s="92">
        <f>('Indicator Data'!AJ186+'Indicator Data'!AI186*0.5+'Indicator Data'!AH186*0.25)/1000</f>
        <v>9.4E-2</v>
      </c>
      <c r="AB183" s="83">
        <f>AA183*1000/'Indicator Data'!BC186</f>
        <v>9.9998457470602846E-6</v>
      </c>
      <c r="AC183" s="78">
        <f t="shared" si="47"/>
        <v>0</v>
      </c>
      <c r="AD183" s="77">
        <f>IF('Indicator Data'!AN186="No data","x",ROUND(IF('Indicator Data'!AN186&lt;$AD$194,10,IF('Indicator Data'!AN186&gt;$AD$195,0,($AD$195-'Indicator Data'!AN186)/($AD$195-$AD$194)*10)),1))</f>
        <v>3.5</v>
      </c>
      <c r="AE183" s="77">
        <f>IF('Indicator Data'!AO186="No data","x",ROUND(IF('Indicator Data'!AO186&gt;$AE$195,10,IF('Indicator Data'!AO186&lt;$AE$194,0,10-($AE$195-'Indicator Data'!AO186)/($AE$195-$AE$194)*10)),1))</f>
        <v>0</v>
      </c>
      <c r="AF183" s="84" t="str">
        <f>IF('Indicator Data'!AP186="No data","x",ROUND(IF('Indicator Data'!AP186&gt;$AF$195,10,IF('Indicator Data'!AP186&lt;$AF$194,0,10-($AF$195-'Indicator Data'!AP186)/($AF$195-$AF$194)*10)),1))</f>
        <v>x</v>
      </c>
      <c r="AG183" s="84" t="str">
        <f>IF('Indicator Data'!AQ186="No data","x",ROUND(IF('Indicator Data'!AQ186&gt;$AG$195,10,IF('Indicator Data'!AQ186&lt;$AG$194,0,10-($AG$195-'Indicator Data'!AQ186)/($AG$195-$AG$194)*10)),1))</f>
        <v>x</v>
      </c>
      <c r="AH183" s="77" t="str">
        <f t="shared" si="48"/>
        <v>x</v>
      </c>
      <c r="AI183" s="78">
        <f t="shared" si="49"/>
        <v>1.8</v>
      </c>
      <c r="AJ183" s="85">
        <f t="shared" si="50"/>
        <v>0.6</v>
      </c>
      <c r="AK183" s="86">
        <f t="shared" si="53"/>
        <v>0.8</v>
      </c>
      <c r="AL183" s="85">
        <v>8.5</v>
      </c>
      <c r="AM183" s="85">
        <v>0.7</v>
      </c>
      <c r="AN183" s="86">
        <f t="shared" si="51"/>
        <v>4.5999999999999996</v>
      </c>
    </row>
    <row r="184" spans="1:40" s="4" customFormat="1" x14ac:dyDescent="0.25">
      <c r="A184" s="131" t="s">
        <v>851</v>
      </c>
      <c r="B184" s="63" t="s">
        <v>341</v>
      </c>
      <c r="C184" s="77">
        <f>ROUND(IF('Indicator Data'!Q187="No data",IF((0.1233*LN('Indicator Data'!BB187)-0.4559)&gt;C$195,0,IF((0.1233*LN('Indicator Data'!BB187)-0.4559)&lt;C$194,10,(C$195-(0.1233*LN('Indicator Data'!BB187)-0.4559))/(C$195-C$194)*10)),IF('Indicator Data'!Q187&gt;C$195,0,IF('Indicator Data'!Q187&lt;C$194,10,(C$195-'Indicator Data'!Q187)/(C$195-C$194)*10))),1)</f>
        <v>0.6</v>
      </c>
      <c r="D184" s="77" t="str">
        <f>IF('Indicator Data'!R187="No data","x",ROUND((IF(LOG('Indicator Data'!R187*1000)&gt;D$195,10,IF(LOG('Indicator Data'!R187*1000)&lt;D$194,0,10-(D$195-LOG('Indicator Data'!R187*1000))/(D$195-D$194)*10))),1))</f>
        <v>x</v>
      </c>
      <c r="E184" s="78">
        <f t="shared" si="38"/>
        <v>0.6</v>
      </c>
      <c r="F184" s="77">
        <f>IF('Indicator Data'!AF187="No data","x",ROUND(IF('Indicator Data'!AF187&gt;F$195,10,IF('Indicator Data'!AF187&lt;F$194,0,10-(F$195-'Indicator Data'!AF187)/(F$195-F$194)*10)),1))</f>
        <v>1.7</v>
      </c>
      <c r="G184" s="77">
        <f>IF('Indicator Data'!AG187="No data","x",ROUND(IF('Indicator Data'!AG187&gt;G$195,10,IF('Indicator Data'!AG187&lt;G$194,0,10-(G$195-'Indicator Data'!AG187)/(G$195-G$194)*10)),1))</f>
        <v>1.9</v>
      </c>
      <c r="H184" s="78">
        <f t="shared" si="39"/>
        <v>1.8</v>
      </c>
      <c r="I184" s="79">
        <f>SUM(IF('Indicator Data'!S187=0,0,'Indicator Data'!S187/1000000),SUM('Indicator Data'!T187:U187))</f>
        <v>0</v>
      </c>
      <c r="J184" s="79">
        <f>I184/'Indicator Data'!BC187*1000000</f>
        <v>0</v>
      </c>
      <c r="K184" s="77">
        <f t="shared" si="40"/>
        <v>0</v>
      </c>
      <c r="L184" s="77" t="str">
        <f>IF('Indicator Data'!V187="No data","x",ROUND(IF('Indicator Data'!V187&gt;L$195,10,IF('Indicator Data'!V187&lt;L$194,0,10-(L$195-'Indicator Data'!V187)/(L$195-L$194)*10)),1))</f>
        <v>x</v>
      </c>
      <c r="M184" s="78">
        <f t="shared" si="41"/>
        <v>0</v>
      </c>
      <c r="N184" s="80">
        <f t="shared" si="42"/>
        <v>0.8</v>
      </c>
      <c r="O184" s="92">
        <f>IF(AND('Indicator Data'!AK187="No data",'Indicator Data'!AL187="No data"),0,SUM('Indicator Data'!AK187:AM187)/1000)</f>
        <v>121.837</v>
      </c>
      <c r="P184" s="77">
        <f t="shared" si="43"/>
        <v>7</v>
      </c>
      <c r="Q184" s="81">
        <f>O184*1000/'Indicator Data'!BC187</f>
        <v>1.8453924154564084E-3</v>
      </c>
      <c r="R184" s="77">
        <f t="shared" si="44"/>
        <v>3.7</v>
      </c>
      <c r="S184" s="82">
        <f t="shared" si="45"/>
        <v>5.4</v>
      </c>
      <c r="T184" s="77">
        <f>IF('Indicator Data'!AB187="No data","x",ROUND(IF('Indicator Data'!AB187&gt;T$195,10,IF('Indicator Data'!AB187&lt;T$194,0,10-(T$195-'Indicator Data'!AB187)/(T$195-T$194)*10)),1))</f>
        <v>0.6</v>
      </c>
      <c r="U184" s="77">
        <f>IF('Indicator Data'!AA187="No data","x",ROUND(IF('Indicator Data'!AA187&gt;U$195,10,IF('Indicator Data'!AA187&lt;U$194,0,10-(U$195-'Indicator Data'!AA187)/(U$195-U$194)*10)),1))</f>
        <v>0.2</v>
      </c>
      <c r="V184" s="77" t="str">
        <f>IF('Indicator Data'!AE187="No data","x",ROUND(IF('Indicator Data'!AE187&gt;V$195,10,IF('Indicator Data'!AE187&lt;V$194,0,10-(V$195-'Indicator Data'!AE187)/(V$195-V$194)*10)),1))</f>
        <v>x</v>
      </c>
      <c r="W184" s="78">
        <f t="shared" si="52"/>
        <v>0.4</v>
      </c>
      <c r="X184" s="77">
        <f>IF('Indicator Data'!W187="No data","x",ROUND(IF('Indicator Data'!W187&gt;X$195,10,IF('Indicator Data'!W187&lt;X$194,0,10-(X$195-'Indicator Data'!W187)/(X$195-X$194)*10)),1))</f>
        <v>0.3</v>
      </c>
      <c r="Y184" s="77" t="str">
        <f>IF('Indicator Data'!X187="No data","x",ROUND(IF('Indicator Data'!X187&gt;Y$195,10,IF('Indicator Data'!X187&lt;Y$194,0,10-(Y$195-'Indicator Data'!X187)/(Y$195-Y$194)*10)),1))</f>
        <v>x</v>
      </c>
      <c r="Z184" s="78">
        <f t="shared" si="46"/>
        <v>0.3</v>
      </c>
      <c r="AA184" s="92">
        <f>('Indicator Data'!AJ187+'Indicator Data'!AI187*0.5+'Indicator Data'!AH187*0.25)/1000</f>
        <v>3.9E-2</v>
      </c>
      <c r="AB184" s="83">
        <f>AA184*1000/'Indicator Data'!BC187</f>
        <v>5.9070975321782324E-7</v>
      </c>
      <c r="AC184" s="78">
        <f t="shared" si="47"/>
        <v>0</v>
      </c>
      <c r="AD184" s="77">
        <f>IF('Indicator Data'!AN187="No data","x",ROUND(IF('Indicator Data'!AN187&lt;$AD$194,10,IF('Indicator Data'!AN187&gt;$AD$195,0,($AD$195-'Indicator Data'!AN187)/($AD$195-$AD$194)*10)),1))</f>
        <v>1.9</v>
      </c>
      <c r="AE184" s="77">
        <f>IF('Indicator Data'!AO187="No data","x",ROUND(IF('Indicator Data'!AO187&gt;$AE$195,10,IF('Indicator Data'!AO187&lt;$AE$194,0,10-($AE$195-'Indicator Data'!AO187)/($AE$195-$AE$194)*10)),1))</f>
        <v>0</v>
      </c>
      <c r="AF184" s="84">
        <f>IF('Indicator Data'!AP187="No data","x",ROUND(IF('Indicator Data'!AP187&gt;$AF$195,10,IF('Indicator Data'!AP187&lt;$AF$194,0,10-($AF$195-'Indicator Data'!AP187)/($AF$195-$AF$194)*10)),1))</f>
        <v>0.2</v>
      </c>
      <c r="AG184" s="84">
        <f>IF('Indicator Data'!AQ187="No data","x",ROUND(IF('Indicator Data'!AQ187&gt;$AG$195,10,IF('Indicator Data'!AQ187&lt;$AG$194,0,10-($AG$195-'Indicator Data'!AQ187)/($AG$195-$AG$194)*10)),1))</f>
        <v>2.5</v>
      </c>
      <c r="AH184" s="77">
        <f t="shared" si="48"/>
        <v>0.7</v>
      </c>
      <c r="AI184" s="78">
        <f t="shared" si="49"/>
        <v>0.9</v>
      </c>
      <c r="AJ184" s="85">
        <f t="shared" si="50"/>
        <v>0.4</v>
      </c>
      <c r="AK184" s="86">
        <f t="shared" si="53"/>
        <v>3.3</v>
      </c>
      <c r="AL184" s="85">
        <v>6.6</v>
      </c>
      <c r="AM184" s="85">
        <v>3.7</v>
      </c>
      <c r="AN184" s="86">
        <f t="shared" si="51"/>
        <v>5.2</v>
      </c>
    </row>
    <row r="185" spans="1:40" s="4" customFormat="1" x14ac:dyDescent="0.25">
      <c r="A185" s="131" t="s">
        <v>343</v>
      </c>
      <c r="B185" s="63" t="s">
        <v>342</v>
      </c>
      <c r="C185" s="77">
        <f>ROUND(IF('Indicator Data'!Q188="No data",IF((0.1233*LN('Indicator Data'!BB188)-0.4559)&gt;C$195,0,IF((0.1233*LN('Indicator Data'!BB188)-0.4559)&lt;C$194,10,(C$195-(0.1233*LN('Indicator Data'!BB188)-0.4559))/(C$195-C$194)*10)),IF('Indicator Data'!Q188&gt;C$195,0,IF('Indicator Data'!Q188&lt;C$194,10,(C$195-'Indicator Data'!Q188)/(C$195-C$194)*10))),1)</f>
        <v>0.5</v>
      </c>
      <c r="D185" s="77" t="str">
        <f>IF('Indicator Data'!R188="No data","x",ROUND((IF(LOG('Indicator Data'!R188*1000)&gt;D$195,10,IF(LOG('Indicator Data'!R188*1000)&lt;D$194,0,10-(D$195-LOG('Indicator Data'!R188*1000))/(D$195-D$194)*10))),1))</f>
        <v>x</v>
      </c>
      <c r="E185" s="78">
        <f t="shared" si="38"/>
        <v>0.5</v>
      </c>
      <c r="F185" s="77">
        <f>IF('Indicator Data'!AF188="No data","x",ROUND(IF('Indicator Data'!AF188&gt;F$195,10,IF('Indicator Data'!AF188&lt;F$194,0,10-(F$195-'Indicator Data'!AF188)/(F$195-F$194)*10)),1))</f>
        <v>2.7</v>
      </c>
      <c r="G185" s="77">
        <f>IF('Indicator Data'!AG188="No data","x",ROUND(IF('Indicator Data'!AG188&gt;G$195,10,IF('Indicator Data'!AG188&lt;G$194,0,10-(G$195-'Indicator Data'!AG188)/(G$195-G$194)*10)),1))</f>
        <v>4.0999999999999996</v>
      </c>
      <c r="H185" s="78">
        <f t="shared" si="39"/>
        <v>3.4</v>
      </c>
      <c r="I185" s="79">
        <f>SUM(IF('Indicator Data'!S188=0,0,'Indicator Data'!S188/1000000),SUM('Indicator Data'!T188:U188))</f>
        <v>7.2999999999999995E-2</v>
      </c>
      <c r="J185" s="79">
        <f>I185/'Indicator Data'!BC188*1000000</f>
        <v>2.2411944758498215E-4</v>
      </c>
      <c r="K185" s="77">
        <f t="shared" si="40"/>
        <v>0</v>
      </c>
      <c r="L185" s="77" t="str">
        <f>IF('Indicator Data'!V188="No data","x",ROUND(IF('Indicator Data'!V188&gt;L$195,10,IF('Indicator Data'!V188&lt;L$194,0,10-(L$195-'Indicator Data'!V188)/(L$195-L$194)*10)),1))</f>
        <v>x</v>
      </c>
      <c r="M185" s="78">
        <f t="shared" si="41"/>
        <v>0</v>
      </c>
      <c r="N185" s="80">
        <f t="shared" si="42"/>
        <v>1.1000000000000001</v>
      </c>
      <c r="O185" s="92">
        <f>IF(AND('Indicator Data'!AK188="No data",'Indicator Data'!AL188="No data"),0,SUM('Indicator Data'!AK188:AM188)/1000)</f>
        <v>287.12900000000002</v>
      </c>
      <c r="P185" s="77">
        <f t="shared" si="43"/>
        <v>8.1999999999999993</v>
      </c>
      <c r="Q185" s="81">
        <f>O185*1000/'Indicator Data'!BC188</f>
        <v>8.8152318994011425E-4</v>
      </c>
      <c r="R185" s="77">
        <f t="shared" si="44"/>
        <v>3.1</v>
      </c>
      <c r="S185" s="82">
        <f t="shared" si="45"/>
        <v>5.7</v>
      </c>
      <c r="T185" s="77" t="str">
        <f>IF('Indicator Data'!AB188="No data","x",ROUND(IF('Indicator Data'!AB188&gt;T$195,10,IF('Indicator Data'!AB188&lt;T$194,0,10-(T$195-'Indicator Data'!AB188)/(T$195-T$194)*10)),1))</f>
        <v>x</v>
      </c>
      <c r="U185" s="77">
        <f>IF('Indicator Data'!AA188="No data","x",ROUND(IF('Indicator Data'!AA188&gt;U$195,10,IF('Indicator Data'!AA188&lt;U$194,0,10-(U$195-'Indicator Data'!AA188)/(U$195-U$194)*10)),1))</f>
        <v>0.1</v>
      </c>
      <c r="V185" s="77" t="str">
        <f>IF('Indicator Data'!AE188="No data","x",ROUND(IF('Indicator Data'!AE188&gt;V$195,10,IF('Indicator Data'!AE188&lt;V$194,0,10-(V$195-'Indicator Data'!AE188)/(V$195-V$194)*10)),1))</f>
        <v>x</v>
      </c>
      <c r="W185" s="78">
        <f t="shared" si="52"/>
        <v>0.1</v>
      </c>
      <c r="X185" s="77">
        <f>IF('Indicator Data'!W188="No data","x",ROUND(IF('Indicator Data'!W188&gt;X$195,10,IF('Indicator Data'!W188&lt;X$194,0,10-(X$195-'Indicator Data'!W188)/(X$195-X$194)*10)),1))</f>
        <v>0.5</v>
      </c>
      <c r="Y185" s="77">
        <f>IF('Indicator Data'!X188="No data","x",ROUND(IF('Indicator Data'!X188&gt;Y$195,10,IF('Indicator Data'!X188&lt;Y$194,0,10-(Y$195-'Indicator Data'!X188)/(Y$195-Y$194)*10)),1))</f>
        <v>0.1</v>
      </c>
      <c r="Z185" s="78">
        <f t="shared" si="46"/>
        <v>0.3</v>
      </c>
      <c r="AA185" s="92">
        <f>('Indicator Data'!AJ188+'Indicator Data'!AI188*0.5+'Indicator Data'!AH188*0.25)/1000</f>
        <v>21717.0435</v>
      </c>
      <c r="AB185" s="83">
        <f>AA185*1000/'Indicator Data'!BC188</f>
        <v>6.6674134142452435E-2</v>
      </c>
      <c r="AC185" s="78">
        <f t="shared" si="47"/>
        <v>6.7</v>
      </c>
      <c r="AD185" s="77">
        <f>IF('Indicator Data'!AN188="No data","x",ROUND(IF('Indicator Data'!AN188&lt;$AD$194,10,IF('Indicator Data'!AN188&gt;$AD$195,0,($AD$195-'Indicator Data'!AN188)/($AD$195-$AD$194)*10)),1))</f>
        <v>0.5</v>
      </c>
      <c r="AE185" s="77">
        <f>IF('Indicator Data'!AO188="No data","x",ROUND(IF('Indicator Data'!AO188&gt;$AE$195,10,IF('Indicator Data'!AO188&lt;$AE$194,0,10-($AE$195-'Indicator Data'!AO188)/($AE$195-$AE$194)*10)),1))</f>
        <v>0</v>
      </c>
      <c r="AF185" s="84">
        <f>IF('Indicator Data'!AP188="No data","x",ROUND(IF('Indicator Data'!AP188&gt;$AF$195,10,IF('Indicator Data'!AP188&lt;$AF$194,0,10-($AF$195-'Indicator Data'!AP188)/($AF$195-$AF$194)*10)),1))</f>
        <v>0</v>
      </c>
      <c r="AG185" s="84">
        <f>IF('Indicator Data'!AQ188="No data","x",ROUND(IF('Indicator Data'!AQ188&gt;$AG$195,10,IF('Indicator Data'!AQ188&lt;$AG$194,0,10-($AG$195-'Indicator Data'!AQ188)/($AG$195-$AG$194)*10)),1))</f>
        <v>0</v>
      </c>
      <c r="AH185" s="77">
        <f t="shared" si="48"/>
        <v>0</v>
      </c>
      <c r="AI185" s="78">
        <f t="shared" si="49"/>
        <v>0.2</v>
      </c>
      <c r="AJ185" s="85">
        <f t="shared" si="50"/>
        <v>2.4</v>
      </c>
      <c r="AK185" s="86">
        <f t="shared" si="53"/>
        <v>4.2</v>
      </c>
      <c r="AL185" s="85">
        <v>7.8</v>
      </c>
      <c r="AM185" s="85">
        <v>3.5</v>
      </c>
      <c r="AN185" s="86">
        <f t="shared" si="51"/>
        <v>5.7</v>
      </c>
    </row>
    <row r="186" spans="1:40" s="4" customFormat="1" x14ac:dyDescent="0.25">
      <c r="A186" s="131" t="s">
        <v>345</v>
      </c>
      <c r="B186" s="63" t="s">
        <v>344</v>
      </c>
      <c r="C186" s="77">
        <f>ROUND(IF('Indicator Data'!Q189="No data",IF((0.1233*LN('Indicator Data'!BB189)-0.4559)&gt;C$195,0,IF((0.1233*LN('Indicator Data'!BB189)-0.4559)&lt;C$194,10,(C$195-(0.1233*LN('Indicator Data'!BB189)-0.4559))/(C$195-C$194)*10)),IF('Indicator Data'!Q189&gt;C$195,0,IF('Indicator Data'!Q189&lt;C$194,10,(C$195-'Indicator Data'!Q189)/(C$195-C$194)*10))),1)</f>
        <v>2.4</v>
      </c>
      <c r="D186" s="77" t="str">
        <f>IF('Indicator Data'!R189="No data","x",ROUND((IF(LOG('Indicator Data'!R189*1000)&gt;D$195,10,IF(LOG('Indicator Data'!R189*1000)&lt;D$194,0,10-(D$195-LOG('Indicator Data'!R189*1000))/(D$195-D$194)*10))),1))</f>
        <v>x</v>
      </c>
      <c r="E186" s="78">
        <f t="shared" si="38"/>
        <v>2.4</v>
      </c>
      <c r="F186" s="77">
        <f>IF('Indicator Data'!AF189="No data","x",ROUND(IF('Indicator Data'!AF189&gt;F$195,10,IF('Indicator Data'!AF189&lt;F$194,0,10-(F$195-'Indicator Data'!AF189)/(F$195-F$194)*10)),1))</f>
        <v>3.8</v>
      </c>
      <c r="G186" s="77">
        <f>IF('Indicator Data'!AG189="No data","x",ROUND(IF('Indicator Data'!AG189&gt;G$195,10,IF('Indicator Data'!AG189&lt;G$194,0,10-(G$195-'Indicator Data'!AG189)/(G$195-G$194)*10)),1))</f>
        <v>3.7</v>
      </c>
      <c r="H186" s="78">
        <f t="shared" si="39"/>
        <v>3.8</v>
      </c>
      <c r="I186" s="79">
        <f>SUM(IF('Indicator Data'!S189=0,0,'Indicator Data'!S189/1000000),SUM('Indicator Data'!T189:U189))</f>
        <v>12.97</v>
      </c>
      <c r="J186" s="79">
        <f>I186/'Indicator Data'!BC189*1000000</f>
        <v>3.7520792652057571</v>
      </c>
      <c r="K186" s="77">
        <f t="shared" si="40"/>
        <v>0.1</v>
      </c>
      <c r="L186" s="77">
        <f>IF('Indicator Data'!V189="No data","x",ROUND(IF('Indicator Data'!V189&gt;L$195,10,IF('Indicator Data'!V189&lt;L$194,0,10-(L$195-'Indicator Data'!V189)/(L$195-L$194)*10)),1))</f>
        <v>0</v>
      </c>
      <c r="M186" s="78">
        <f t="shared" si="41"/>
        <v>0.1</v>
      </c>
      <c r="N186" s="80">
        <f t="shared" si="42"/>
        <v>2.2000000000000002</v>
      </c>
      <c r="O186" s="92">
        <f>IF(AND('Indicator Data'!AK189="No data",'Indicator Data'!AL189="No data"),0,SUM('Indicator Data'!AK189:AM189)/1000)</f>
        <v>0.34399999999999997</v>
      </c>
      <c r="P186" s="77">
        <f t="shared" si="43"/>
        <v>0</v>
      </c>
      <c r="Q186" s="81">
        <f>O186*1000/'Indicator Data'!BC189</f>
        <v>9.951544080422362E-5</v>
      </c>
      <c r="R186" s="77">
        <f t="shared" si="44"/>
        <v>1.8</v>
      </c>
      <c r="S186" s="82">
        <f t="shared" si="45"/>
        <v>0.9</v>
      </c>
      <c r="T186" s="77">
        <f>IF('Indicator Data'!AB189="No data","x",ROUND(IF('Indicator Data'!AB189&gt;T$195,10,IF('Indicator Data'!AB189&lt;T$194,0,10-(T$195-'Indicator Data'!AB189)/(T$195-T$194)*10)),1))</f>
        <v>1.2</v>
      </c>
      <c r="U186" s="77">
        <f>IF('Indicator Data'!AA189="No data","x",ROUND(IF('Indicator Data'!AA189&gt;U$195,10,IF('Indicator Data'!AA189&lt;U$194,0,10-(U$195-'Indicator Data'!AA189)/(U$195-U$194)*10)),1))</f>
        <v>0.5</v>
      </c>
      <c r="V186" s="77" t="str">
        <f>IF('Indicator Data'!AE189="No data","x",ROUND(IF('Indicator Data'!AE189&gt;V$195,10,IF('Indicator Data'!AE189&lt;V$194,0,10-(V$195-'Indicator Data'!AE189)/(V$195-V$194)*10)),1))</f>
        <v>x</v>
      </c>
      <c r="W186" s="78">
        <f t="shared" si="52"/>
        <v>0.9</v>
      </c>
      <c r="X186" s="77">
        <f>IF('Indicator Data'!W189="No data","x",ROUND(IF('Indicator Data'!W189&gt;X$195,10,IF('Indicator Data'!W189&lt;X$194,0,10-(X$195-'Indicator Data'!W189)/(X$195-X$194)*10)),1))</f>
        <v>0.7</v>
      </c>
      <c r="Y186" s="77">
        <f>IF('Indicator Data'!X189="No data","x",ROUND(IF('Indicator Data'!X189&gt;Y$195,10,IF('Indicator Data'!X189&lt;Y$194,0,10-(Y$195-'Indicator Data'!X189)/(Y$195-Y$194)*10)),1))</f>
        <v>1</v>
      </c>
      <c r="Z186" s="78">
        <f t="shared" si="46"/>
        <v>0.9</v>
      </c>
      <c r="AA186" s="92">
        <f>('Indicator Data'!AJ189+'Indicator Data'!AI189*0.5+'Indicator Data'!AH189*0.25)/1000</f>
        <v>17.10575</v>
      </c>
      <c r="AB186" s="83">
        <f>AA186*1000/'Indicator Data'!BC189</f>
        <v>4.9485065451652568E-3</v>
      </c>
      <c r="AC186" s="78">
        <f t="shared" si="47"/>
        <v>0.5</v>
      </c>
      <c r="AD186" s="77">
        <f>IF('Indicator Data'!AN189="No data","x",ROUND(IF('Indicator Data'!AN189&lt;$AD$194,10,IF('Indicator Data'!AN189&gt;$AD$195,0,($AD$195-'Indicator Data'!AN189)/($AD$195-$AD$194)*10)),1))</f>
        <v>2.5</v>
      </c>
      <c r="AE186" s="77">
        <f>IF('Indicator Data'!AO189="No data","x",ROUND(IF('Indicator Data'!AO189&gt;$AE$195,10,IF('Indicator Data'!AO189&lt;$AE$194,0,10-($AE$195-'Indicator Data'!AO189)/($AE$195-$AE$194)*10)),1))</f>
        <v>0</v>
      </c>
      <c r="AF186" s="84">
        <f>IF('Indicator Data'!AP189="No data","x",ROUND(IF('Indicator Data'!AP189&gt;$AF$195,10,IF('Indicator Data'!AP189&lt;$AF$194,0,10-($AF$195-'Indicator Data'!AP189)/($AF$195-$AF$194)*10)),1))</f>
        <v>2.4</v>
      </c>
      <c r="AG186" s="84">
        <f>IF('Indicator Data'!AQ189="No data","x",ROUND(IF('Indicator Data'!AQ189&gt;$AG$195,10,IF('Indicator Data'!AQ189&lt;$AG$194,0,10-($AG$195-'Indicator Data'!AQ189)/($AG$195-$AG$194)*10)),1))</f>
        <v>3.2</v>
      </c>
      <c r="AH186" s="77">
        <f t="shared" si="48"/>
        <v>2.6</v>
      </c>
      <c r="AI186" s="78">
        <f t="shared" si="49"/>
        <v>1.7</v>
      </c>
      <c r="AJ186" s="85">
        <f t="shared" si="50"/>
        <v>1</v>
      </c>
      <c r="AK186" s="86">
        <f t="shared" si="53"/>
        <v>1</v>
      </c>
      <c r="AL186" s="85">
        <v>6.5</v>
      </c>
      <c r="AM186" s="85">
        <v>3.7</v>
      </c>
      <c r="AN186" s="86">
        <f t="shared" si="51"/>
        <v>5.0999999999999996</v>
      </c>
    </row>
    <row r="187" spans="1:40" s="4" customFormat="1" x14ac:dyDescent="0.25">
      <c r="A187" s="131" t="s">
        <v>347</v>
      </c>
      <c r="B187" s="63" t="s">
        <v>346</v>
      </c>
      <c r="C187" s="77">
        <f>ROUND(IF('Indicator Data'!Q190="No data",IF((0.1233*LN('Indicator Data'!BB190)-0.4559)&gt;C$195,0,IF((0.1233*LN('Indicator Data'!BB190)-0.4559)&lt;C$194,10,(C$195-(0.1233*LN('Indicator Data'!BB190)-0.4559))/(C$195-C$194)*10)),IF('Indicator Data'!Q190&gt;C$195,0,IF('Indicator Data'!Q190&lt;C$194,10,(C$195-'Indicator Data'!Q190)/(C$195-C$194)*10))),1)</f>
        <v>3.8</v>
      </c>
      <c r="D187" s="77">
        <f>IF('Indicator Data'!R190="No data","x",ROUND((IF(LOG('Indicator Data'!R190*1000)&gt;D$195,10,IF(LOG('Indicator Data'!R190*1000)&lt;D$194,0,10-(D$195-LOG('Indicator Data'!R190*1000))/(D$195-D$194)*10))),1))</f>
        <v>4.0999999999999996</v>
      </c>
      <c r="E187" s="78">
        <f t="shared" si="38"/>
        <v>4</v>
      </c>
      <c r="F187" s="77">
        <f>IF('Indicator Data'!AF190="No data","x",ROUND(IF('Indicator Data'!AF190&gt;F$195,10,IF('Indicator Data'!AF190&lt;F$194,0,10-(F$195-'Indicator Data'!AF190)/(F$195-F$194)*10)),1))</f>
        <v>3.8</v>
      </c>
      <c r="G187" s="77" t="str">
        <f>IF('Indicator Data'!AG190="No data","x",ROUND(IF('Indicator Data'!AG190&gt;G$195,10,IF('Indicator Data'!AG190&lt;G$194,0,10-(G$195-'Indicator Data'!AG190)/(G$195-G$194)*10)),1))</f>
        <v>x</v>
      </c>
      <c r="H187" s="78">
        <f t="shared" si="39"/>
        <v>3.8</v>
      </c>
      <c r="I187" s="79">
        <f>SUM(IF('Indicator Data'!S190=0,0,'Indicator Data'!S190/1000000),SUM('Indicator Data'!T190:U190))</f>
        <v>399.55987499999998</v>
      </c>
      <c r="J187" s="79">
        <f>I187/'Indicator Data'!BC190*1000000</f>
        <v>12.336968771613476</v>
      </c>
      <c r="K187" s="77">
        <f t="shared" si="40"/>
        <v>0.2</v>
      </c>
      <c r="L187" s="77">
        <f>IF('Indicator Data'!V190="No data","x",ROUND(IF('Indicator Data'!V190&gt;L$195,10,IF('Indicator Data'!V190&lt;L$194,0,10-(L$195-'Indicator Data'!V190)/(L$195-L$194)*10)),1))</f>
        <v>0.4</v>
      </c>
      <c r="M187" s="78">
        <f t="shared" si="41"/>
        <v>0.3</v>
      </c>
      <c r="N187" s="80">
        <f t="shared" si="42"/>
        <v>3</v>
      </c>
      <c r="O187" s="92">
        <f>IF(AND('Indicator Data'!AK190="No data",'Indicator Data'!AL190="No data"),0,SUM('Indicator Data'!AK190:AM190)/1000)</f>
        <v>2.1000000000000001E-2</v>
      </c>
      <c r="P187" s="77">
        <f t="shared" si="43"/>
        <v>0</v>
      </c>
      <c r="Q187" s="81">
        <f>O187*1000/'Indicator Data'!BC190</f>
        <v>6.4840430787471596E-7</v>
      </c>
      <c r="R187" s="77">
        <f t="shared" si="44"/>
        <v>0</v>
      </c>
      <c r="S187" s="82">
        <f t="shared" si="45"/>
        <v>0</v>
      </c>
      <c r="T187" s="77">
        <f>IF('Indicator Data'!AB190="No data","x",ROUND(IF('Indicator Data'!AB190&gt;T$195,10,IF('Indicator Data'!AB190&lt;T$194,0,10-(T$195-'Indicator Data'!AB190)/(T$195-T$194)*10)),1))</f>
        <v>0.4</v>
      </c>
      <c r="U187" s="77">
        <f>IF('Indicator Data'!AA190="No data","x",ROUND(IF('Indicator Data'!AA190&gt;U$195,10,IF('Indicator Data'!AA190&lt;U$194,0,10-(U$195-'Indicator Data'!AA190)/(U$195-U$194)*10)),1))</f>
        <v>1.4</v>
      </c>
      <c r="V187" s="77" t="str">
        <f>IF('Indicator Data'!AE190="No data","x",ROUND(IF('Indicator Data'!AE190&gt;V$195,10,IF('Indicator Data'!AE190&lt;V$194,0,10-(V$195-'Indicator Data'!AE190)/(V$195-V$194)*10)),1))</f>
        <v>x</v>
      </c>
      <c r="W187" s="78">
        <f t="shared" si="52"/>
        <v>0.9</v>
      </c>
      <c r="X187" s="77">
        <f>IF('Indicator Data'!W190="No data","x",ROUND(IF('Indicator Data'!W190&gt;X$195,10,IF('Indicator Data'!W190&lt;X$194,0,10-(X$195-'Indicator Data'!W190)/(X$195-X$194)*10)),1))</f>
        <v>1.9</v>
      </c>
      <c r="Y187" s="77">
        <f>IF('Indicator Data'!X190="No data","x",ROUND(IF('Indicator Data'!X190&gt;Y$195,10,IF('Indicator Data'!X190&lt;Y$194,0,10-(Y$195-'Indicator Data'!X190)/(Y$195-Y$194)*10)),1))</f>
        <v>1</v>
      </c>
      <c r="Z187" s="78">
        <f t="shared" si="46"/>
        <v>1.5</v>
      </c>
      <c r="AA187" s="92">
        <f>('Indicator Data'!AJ190+'Indicator Data'!AI190*0.5+'Indicator Data'!AH190*0.25)/1000</f>
        <v>0</v>
      </c>
      <c r="AB187" s="83">
        <f>AA187*1000/'Indicator Data'!BC190</f>
        <v>0</v>
      </c>
      <c r="AC187" s="78">
        <f t="shared" si="47"/>
        <v>0</v>
      </c>
      <c r="AD187" s="77">
        <f>IF('Indicator Data'!AN190="No data","x",ROUND(IF('Indicator Data'!AN190&lt;$AD$194,10,IF('Indicator Data'!AN190&gt;$AD$195,0,($AD$195-'Indicator Data'!AN190)/($AD$195-$AD$194)*10)),1))</f>
        <v>4.4000000000000004</v>
      </c>
      <c r="AE187" s="77">
        <f>IF('Indicator Data'!AO190="No data","x",ROUND(IF('Indicator Data'!AO190&gt;$AE$195,10,IF('Indicator Data'!AO190&lt;$AE$194,0,10-($AE$195-'Indicator Data'!AO190)/($AE$195-$AE$194)*10)),1))</f>
        <v>0.4</v>
      </c>
      <c r="AF187" s="84" t="str">
        <f>IF('Indicator Data'!AP190="No data","x",ROUND(IF('Indicator Data'!AP190&gt;$AF$195,10,IF('Indicator Data'!AP190&lt;$AF$194,0,10-($AF$195-'Indicator Data'!AP190)/($AF$195-$AF$194)*10)),1))</f>
        <v>x</v>
      </c>
      <c r="AG187" s="84" t="str">
        <f>IF('Indicator Data'!AQ190="No data","x",ROUND(IF('Indicator Data'!AQ190&gt;$AG$195,10,IF('Indicator Data'!AQ190&lt;$AG$194,0,10-($AG$195-'Indicator Data'!AQ190)/($AG$195-$AG$194)*10)),1))</f>
        <v>x</v>
      </c>
      <c r="AH187" s="77" t="str">
        <f t="shared" si="48"/>
        <v>x</v>
      </c>
      <c r="AI187" s="78">
        <f t="shared" si="49"/>
        <v>2.4</v>
      </c>
      <c r="AJ187" s="85">
        <f t="shared" si="50"/>
        <v>1.2</v>
      </c>
      <c r="AK187" s="86">
        <f t="shared" si="53"/>
        <v>0.6</v>
      </c>
      <c r="AL187" s="85">
        <v>4.4000000000000004</v>
      </c>
      <c r="AM187" s="85">
        <v>3.9</v>
      </c>
      <c r="AN187" s="86">
        <f t="shared" si="51"/>
        <v>4.2</v>
      </c>
    </row>
    <row r="188" spans="1:40" s="4" customFormat="1" x14ac:dyDescent="0.25">
      <c r="A188" s="131" t="s">
        <v>349</v>
      </c>
      <c r="B188" s="63" t="s">
        <v>348</v>
      </c>
      <c r="C188" s="77">
        <f>ROUND(IF('Indicator Data'!Q191="No data",IF((0.1233*LN('Indicator Data'!BB191)-0.4559)&gt;C$195,0,IF((0.1233*LN('Indicator Data'!BB191)-0.4559)&lt;C$194,10,(C$195-(0.1233*LN('Indicator Data'!BB191)-0.4559))/(C$195-C$194)*10)),IF('Indicator Data'!Q191&gt;C$195,0,IF('Indicator Data'!Q191&lt;C$194,10,(C$195-'Indicator Data'!Q191)/(C$195-C$194)*10))),1)</f>
        <v>5.4</v>
      </c>
      <c r="D188" s="77">
        <f>IF('Indicator Data'!R191="No data","x",ROUND((IF(LOG('Indicator Data'!R191*1000)&gt;D$195,10,IF(LOG('Indicator Data'!R191*1000)&lt;D$194,0,10-(D$195-LOG('Indicator Data'!R191*1000))/(D$195-D$194)*10))),1))</f>
        <v>7.9</v>
      </c>
      <c r="E188" s="78">
        <f t="shared" si="38"/>
        <v>6.8</v>
      </c>
      <c r="F188" s="77" t="str">
        <f>IF('Indicator Data'!AF191="No data","x",ROUND(IF('Indicator Data'!AF191&gt;F$195,10,IF('Indicator Data'!AF191&lt;F$194,0,10-(F$195-'Indicator Data'!AF191)/(F$195-F$194)*10)),1))</f>
        <v>x</v>
      </c>
      <c r="G188" s="77">
        <f>IF('Indicator Data'!AG191="No data","x",ROUND(IF('Indicator Data'!AG191&gt;G$195,10,IF('Indicator Data'!AG191&lt;G$194,0,10-(G$195-'Indicator Data'!AG191)/(G$195-G$194)*10)),1))</f>
        <v>3</v>
      </c>
      <c r="H188" s="78">
        <f t="shared" si="39"/>
        <v>3</v>
      </c>
      <c r="I188" s="79">
        <f>SUM(IF('Indicator Data'!S191=0,0,'Indicator Data'!S191/1000000),SUM('Indicator Data'!T191:U191))</f>
        <v>259.89045099999998</v>
      </c>
      <c r="J188" s="79">
        <f>I188/'Indicator Data'!BC191*1000000</f>
        <v>940.80034679486243</v>
      </c>
      <c r="K188" s="77">
        <f t="shared" si="40"/>
        <v>10</v>
      </c>
      <c r="L188" s="77" t="str">
        <f>IF('Indicator Data'!V191="No data","x",ROUND(IF('Indicator Data'!V191&gt;L$195,10,IF('Indicator Data'!V191&lt;L$194,0,10-(L$195-'Indicator Data'!V191)/(L$195-L$194)*10)),1))</f>
        <v>x</v>
      </c>
      <c r="M188" s="78">
        <f t="shared" si="41"/>
        <v>10</v>
      </c>
      <c r="N188" s="80">
        <f t="shared" si="42"/>
        <v>6.7</v>
      </c>
      <c r="O188" s="92">
        <f>IF(AND('Indicator Data'!AK191="No data",'Indicator Data'!AL191="No data"),0,SUM('Indicator Data'!AK191:AM191)/1000)</f>
        <v>0</v>
      </c>
      <c r="P188" s="77">
        <f t="shared" si="43"/>
        <v>0</v>
      </c>
      <c r="Q188" s="81">
        <f>O188*1000/'Indicator Data'!BC191</f>
        <v>0</v>
      </c>
      <c r="R188" s="77">
        <f t="shared" si="44"/>
        <v>0</v>
      </c>
      <c r="S188" s="82">
        <f t="shared" si="45"/>
        <v>0</v>
      </c>
      <c r="T188" s="77" t="str">
        <f>IF('Indicator Data'!AB191="No data","x",ROUND(IF('Indicator Data'!AB191&gt;T$195,10,IF('Indicator Data'!AB191&lt;T$194,0,10-(T$195-'Indicator Data'!AB191)/(T$195-T$194)*10)),1))</f>
        <v>x</v>
      </c>
      <c r="U188" s="77">
        <f>IF('Indicator Data'!AA191="No data","x",ROUND(IF('Indicator Data'!AA191&gt;U$195,10,IF('Indicator Data'!AA191&lt;U$194,0,10-(U$195-'Indicator Data'!AA191)/(U$195-U$194)*10)),1))</f>
        <v>1</v>
      </c>
      <c r="V188" s="77">
        <f>IF('Indicator Data'!AE191="No data","x",ROUND(IF('Indicator Data'!AE191&gt;V$195,10,IF('Indicator Data'!AE191&lt;V$194,0,10-(V$195-'Indicator Data'!AE191)/(V$195-V$194)*10)),1))</f>
        <v>0.3</v>
      </c>
      <c r="W188" s="78">
        <f t="shared" si="52"/>
        <v>0.7</v>
      </c>
      <c r="X188" s="77">
        <f>IF('Indicator Data'!W191="No data","x",ROUND(IF('Indicator Data'!W191&gt;X$195,10,IF('Indicator Data'!W191&lt;X$194,0,10-(X$195-'Indicator Data'!W191)/(X$195-X$194)*10)),1))</f>
        <v>2.1</v>
      </c>
      <c r="Y188" s="77">
        <f>IF('Indicator Data'!X191="No data","x",ROUND(IF('Indicator Data'!X191&gt;Y$195,10,IF('Indicator Data'!X191&lt;Y$194,0,10-(Y$195-'Indicator Data'!X191)/(Y$195-Y$194)*10)),1))</f>
        <v>2.4</v>
      </c>
      <c r="Z188" s="78">
        <f t="shared" si="46"/>
        <v>2.2999999999999998</v>
      </c>
      <c r="AA188" s="92">
        <f>('Indicator Data'!AJ191+'Indicator Data'!AI191*0.5+'Indicator Data'!AH191*0.25)/1000</f>
        <v>6.8697499999999998</v>
      </c>
      <c r="AB188" s="83">
        <f>AA188*1000/'Indicator Data'!BC191</f>
        <v>2.4868413431603946E-2</v>
      </c>
      <c r="AC188" s="78">
        <f t="shared" si="47"/>
        <v>2.5</v>
      </c>
      <c r="AD188" s="77">
        <f>IF('Indicator Data'!AN191="No data","x",ROUND(IF('Indicator Data'!AN191&lt;$AD$194,10,IF('Indicator Data'!AN191&gt;$AD$195,0,($AD$195-'Indicator Data'!AN191)/($AD$195-$AD$194)*10)),1))</f>
        <v>2.8</v>
      </c>
      <c r="AE188" s="77">
        <f>IF('Indicator Data'!AO191="No data","x",ROUND(IF('Indicator Data'!AO191&gt;$AE$195,10,IF('Indicator Data'!AO191&lt;$AE$194,0,10-($AE$195-'Indicator Data'!AO191)/($AE$195-$AE$194)*10)),1))</f>
        <v>0.6</v>
      </c>
      <c r="AF188" s="84" t="str">
        <f>IF('Indicator Data'!AP191="No data","x",ROUND(IF('Indicator Data'!AP191&gt;$AF$195,10,IF('Indicator Data'!AP191&lt;$AF$194,0,10-($AF$195-'Indicator Data'!AP191)/($AF$195-$AF$194)*10)),1))</f>
        <v>x</v>
      </c>
      <c r="AG188" s="84" t="str">
        <f>IF('Indicator Data'!AQ191="No data","x",ROUND(IF('Indicator Data'!AQ191&gt;$AG$195,10,IF('Indicator Data'!AQ191&lt;$AG$194,0,10-($AG$195-'Indicator Data'!AQ191)/($AG$195-$AG$194)*10)),1))</f>
        <v>x</v>
      </c>
      <c r="AH188" s="77" t="str">
        <f t="shared" si="48"/>
        <v>x</v>
      </c>
      <c r="AI188" s="78">
        <f t="shared" si="49"/>
        <v>1.7</v>
      </c>
      <c r="AJ188" s="85">
        <f t="shared" si="50"/>
        <v>1.8</v>
      </c>
      <c r="AK188" s="86">
        <f t="shared" si="53"/>
        <v>0.9</v>
      </c>
      <c r="AL188" s="85">
        <v>2</v>
      </c>
      <c r="AM188" s="85">
        <v>5.7</v>
      </c>
      <c r="AN188" s="86">
        <f t="shared" si="51"/>
        <v>3.9</v>
      </c>
    </row>
    <row r="189" spans="1:40" s="4" customFormat="1" x14ac:dyDescent="0.25">
      <c r="A189" s="131" t="s">
        <v>852</v>
      </c>
      <c r="B189" s="63" t="s">
        <v>350</v>
      </c>
      <c r="C189" s="77">
        <f>ROUND(IF('Indicator Data'!Q192="No data",IF((0.1233*LN('Indicator Data'!BB192)-0.4559)&gt;C$195,0,IF((0.1233*LN('Indicator Data'!BB192)-0.4559)&lt;C$194,10,(C$195-(0.1233*LN('Indicator Data'!BB192)-0.4559))/(C$195-C$194)*10)),IF('Indicator Data'!Q192&gt;C$195,0,IF('Indicator Data'!Q192&lt;C$194,10,(C$195-'Indicator Data'!Q192)/(C$195-C$194)*10))),1)</f>
        <v>2.8</v>
      </c>
      <c r="D189" s="77" t="str">
        <f>IF('Indicator Data'!R192="No data","x",ROUND((IF(LOG('Indicator Data'!R192*1000)&gt;D$195,10,IF(LOG('Indicator Data'!R192*1000)&lt;D$194,0,10-(D$195-LOG('Indicator Data'!R192*1000))/(D$195-D$194)*10))),1))</f>
        <v>x</v>
      </c>
      <c r="E189" s="78">
        <f t="shared" si="38"/>
        <v>2.8</v>
      </c>
      <c r="F189" s="77">
        <f>IF('Indicator Data'!AF192="No data","x",ROUND(IF('Indicator Data'!AF192&gt;F$195,10,IF('Indicator Data'!AF192&lt;F$194,0,10-(F$195-'Indicator Data'!AF192)/(F$195-F$194)*10)),1))</f>
        <v>6.1</v>
      </c>
      <c r="G189" s="77">
        <f>IF('Indicator Data'!AG192="No data","x",ROUND(IF('Indicator Data'!AG192&gt;G$195,10,IF('Indicator Data'!AG192&lt;G$194,0,10-(G$195-'Indicator Data'!AG192)/(G$195-G$194)*10)),1))</f>
        <v>5.5</v>
      </c>
      <c r="H189" s="78">
        <f t="shared" si="39"/>
        <v>5.8</v>
      </c>
      <c r="I189" s="79">
        <f>SUM(IF('Indicator Data'!S192=0,0,'Indicator Data'!S192/1000000),SUM('Indicator Data'!T192:U192))</f>
        <v>54.959999999999994</v>
      </c>
      <c r="J189" s="79">
        <f>I189/'Indicator Data'!BC192*1000000</f>
        <v>1.7187319010901061</v>
      </c>
      <c r="K189" s="77">
        <f t="shared" si="40"/>
        <v>0</v>
      </c>
      <c r="L189" s="77" t="str">
        <f>IF('Indicator Data'!V192="No data","x",ROUND(IF('Indicator Data'!V192&gt;L$195,10,IF('Indicator Data'!V192&lt;L$194,0,10-(L$195-'Indicator Data'!V192)/(L$195-L$194)*10)),1))</f>
        <v>x</v>
      </c>
      <c r="M189" s="78">
        <f t="shared" si="41"/>
        <v>0</v>
      </c>
      <c r="N189" s="80">
        <f t="shared" si="42"/>
        <v>2.9</v>
      </c>
      <c r="O189" s="92">
        <f>IF(AND('Indicator Data'!AK192="No data",'Indicator Data'!AL192="No data"),0,SUM('Indicator Data'!AK192:AM192)/1000)</f>
        <v>122.81</v>
      </c>
      <c r="P189" s="77">
        <f t="shared" si="43"/>
        <v>7</v>
      </c>
      <c r="Q189" s="81">
        <f>O189*1000/'Indicator Data'!BC192</f>
        <v>3.8405652251251084E-3</v>
      </c>
      <c r="R189" s="77">
        <f t="shared" si="44"/>
        <v>4.4000000000000004</v>
      </c>
      <c r="S189" s="82">
        <f t="shared" si="45"/>
        <v>5.7</v>
      </c>
      <c r="T189" s="77">
        <f>IF('Indicator Data'!AB192="No data","x",ROUND(IF('Indicator Data'!AB192&gt;T$195,10,IF('Indicator Data'!AB192&lt;T$194,0,10-(T$195-'Indicator Data'!AB192)/(T$195-T$194)*10)),1))</f>
        <v>1.2</v>
      </c>
      <c r="U189" s="77">
        <f>IF('Indicator Data'!AA192="No data","x",ROUND(IF('Indicator Data'!AA192&gt;U$195,10,IF('Indicator Data'!AA192&lt;U$194,0,10-(U$195-'Indicator Data'!AA192)/(U$195-U$194)*10)),1))</f>
        <v>0.6</v>
      </c>
      <c r="V189" s="77">
        <f>IF('Indicator Data'!AE192="No data","x",ROUND(IF('Indicator Data'!AE192&gt;V$195,10,IF('Indicator Data'!AE192&lt;V$194,0,10-(V$195-'Indicator Data'!AE192)/(V$195-V$194)*10)),1))</f>
        <v>0.2</v>
      </c>
      <c r="W189" s="78">
        <f t="shared" si="52"/>
        <v>0.7</v>
      </c>
      <c r="X189" s="77">
        <f>IF('Indicator Data'!W192="No data","x",ROUND(IF('Indicator Data'!W192&gt;X$195,10,IF('Indicator Data'!W192&lt;X$194,0,10-(X$195-'Indicator Data'!W192)/(X$195-X$194)*10)),1))</f>
        <v>1.3</v>
      </c>
      <c r="Y189" s="77">
        <f>IF('Indicator Data'!X192="No data","x",ROUND(IF('Indicator Data'!X192&gt;Y$195,10,IF('Indicator Data'!X192&lt;Y$194,0,10-(Y$195-'Indicator Data'!X192)/(Y$195-Y$194)*10)),1))</f>
        <v>0.6</v>
      </c>
      <c r="Z189" s="78">
        <f t="shared" si="46"/>
        <v>1</v>
      </c>
      <c r="AA189" s="92">
        <f>('Indicator Data'!AJ192+'Indicator Data'!AI192*0.5+'Indicator Data'!AH192*0.25)/1000</f>
        <v>0</v>
      </c>
      <c r="AB189" s="83">
        <f>AA189*1000/'Indicator Data'!BC192</f>
        <v>0</v>
      </c>
      <c r="AC189" s="78">
        <f t="shared" si="47"/>
        <v>0</v>
      </c>
      <c r="AD189" s="77">
        <f>IF('Indicator Data'!AN192="No data","x",ROUND(IF('Indicator Data'!AN192&lt;$AD$194,10,IF('Indicator Data'!AN192&gt;$AD$195,0,($AD$195-'Indicator Data'!AN192)/($AD$195-$AD$194)*10)),1))</f>
        <v>6.1</v>
      </c>
      <c r="AE189" s="77">
        <f>IF('Indicator Data'!AO192="No data","x",ROUND(IF('Indicator Data'!AO192&gt;$AE$195,10,IF('Indicator Data'!AO192&lt;$AE$194,0,10-($AE$195-'Indicator Data'!AO192)/($AE$195-$AE$194)*10)),1))</f>
        <v>2.7</v>
      </c>
      <c r="AF189" s="84">
        <f>IF('Indicator Data'!AP192="No data","x",ROUND(IF('Indicator Data'!AP192&gt;$AF$195,10,IF('Indicator Data'!AP192&lt;$AF$194,0,10-($AF$195-'Indicator Data'!AP192)/($AF$195-$AF$194)*10)),1))</f>
        <v>3.9</v>
      </c>
      <c r="AG189" s="84">
        <f>IF('Indicator Data'!AQ192="No data","x",ROUND(IF('Indicator Data'!AQ192&gt;$AG$195,10,IF('Indicator Data'!AQ192&lt;$AG$194,0,10-($AG$195-'Indicator Data'!AQ192)/($AG$195-$AG$194)*10)),1))</f>
        <v>6.4</v>
      </c>
      <c r="AH189" s="77">
        <f t="shared" si="48"/>
        <v>4.4000000000000004</v>
      </c>
      <c r="AI189" s="78">
        <f t="shared" si="49"/>
        <v>4.4000000000000004</v>
      </c>
      <c r="AJ189" s="85">
        <f t="shared" si="50"/>
        <v>1.7</v>
      </c>
      <c r="AK189" s="86">
        <f t="shared" si="53"/>
        <v>4</v>
      </c>
      <c r="AL189" s="85">
        <v>6.9</v>
      </c>
      <c r="AM189" s="85">
        <v>2.8</v>
      </c>
      <c r="AN189" s="86">
        <f t="shared" si="51"/>
        <v>4.9000000000000004</v>
      </c>
    </row>
    <row r="190" spans="1:40" s="4" customFormat="1" x14ac:dyDescent="0.25">
      <c r="A190" s="131" t="s">
        <v>375</v>
      </c>
      <c r="B190" s="63" t="s">
        <v>351</v>
      </c>
      <c r="C190" s="77">
        <f>ROUND(IF('Indicator Data'!Q193="No data",IF((0.1233*LN('Indicator Data'!BB193)-0.4559)&gt;C$195,0,IF((0.1233*LN('Indicator Data'!BB193)-0.4559)&lt;C$194,10,(C$195-(0.1233*LN('Indicator Data'!BB193)-0.4559))/(C$195-C$194)*10)),IF('Indicator Data'!Q193&gt;C$195,0,IF('Indicator Data'!Q193&lt;C$194,10,(C$195-'Indicator Data'!Q193)/(C$195-C$194)*10))),1)</f>
        <v>4.0999999999999996</v>
      </c>
      <c r="D190" s="77">
        <f>IF('Indicator Data'!R193="No data","x",ROUND((IF(LOG('Indicator Data'!R193*1000)&gt;D$195,10,IF(LOG('Indicator Data'!R193*1000)&lt;D$194,0,10-(D$195-LOG('Indicator Data'!R193*1000))/(D$195-D$194)*10))),1))</f>
        <v>4.4000000000000004</v>
      </c>
      <c r="E190" s="78">
        <f t="shared" si="38"/>
        <v>4.3</v>
      </c>
      <c r="F190" s="77">
        <f>IF('Indicator Data'!AF193="No data","x",ROUND(IF('Indicator Data'!AF193&gt;F$195,10,IF('Indicator Data'!AF193&lt;F$194,0,10-(F$195-'Indicator Data'!AF193)/(F$195-F$194)*10)),1))</f>
        <v>4.5</v>
      </c>
      <c r="G190" s="77">
        <f>IF('Indicator Data'!AG193="No data","x",ROUND(IF('Indicator Data'!AG193&gt;G$195,10,IF('Indicator Data'!AG193&lt;G$194,0,10-(G$195-'Indicator Data'!AG193)/(G$195-G$194)*10)),1))</f>
        <v>3.1</v>
      </c>
      <c r="H190" s="78">
        <f t="shared" si="39"/>
        <v>3.8</v>
      </c>
      <c r="I190" s="79">
        <f>SUM(IF('Indicator Data'!S193=0,0,'Indicator Data'!S193/1000000),SUM('Indicator Data'!T193:U193))</f>
        <v>3709.3245060000004</v>
      </c>
      <c r="J190" s="79">
        <f>I190/'Indicator Data'!BC193*1000000</f>
        <v>38.824507498367197</v>
      </c>
      <c r="K190" s="77">
        <f t="shared" si="40"/>
        <v>0.8</v>
      </c>
      <c r="L190" s="77">
        <f>IF('Indicator Data'!V193="No data","x",ROUND(IF('Indicator Data'!V193&gt;L$195,10,IF('Indicator Data'!V193&lt;L$194,0,10-(L$195-'Indicator Data'!V193)/(L$195-L$194)*10)),1))</f>
        <v>1</v>
      </c>
      <c r="M190" s="78">
        <f t="shared" si="41"/>
        <v>0.9</v>
      </c>
      <c r="N190" s="80">
        <f t="shared" si="42"/>
        <v>3.3</v>
      </c>
      <c r="O190" s="92">
        <f>IF(AND('Indicator Data'!AK193="No data",'Indicator Data'!AL193="No data"),0,SUM('Indicator Data'!AK193:AM193)/1000)</f>
        <v>0</v>
      </c>
      <c r="P190" s="77">
        <f t="shared" si="43"/>
        <v>0</v>
      </c>
      <c r="Q190" s="81">
        <f>O190*1000/'Indicator Data'!BC193</f>
        <v>0</v>
      </c>
      <c r="R190" s="77">
        <f t="shared" si="44"/>
        <v>0</v>
      </c>
      <c r="S190" s="82">
        <f t="shared" si="45"/>
        <v>0</v>
      </c>
      <c r="T190" s="77">
        <f>IF('Indicator Data'!AB193="No data","x",ROUND(IF('Indicator Data'!AB193&gt;T$195,10,IF('Indicator Data'!AB193&lt;T$194,0,10-(T$195-'Indicator Data'!AB193)/(T$195-T$194)*10)),1))</f>
        <v>0.8</v>
      </c>
      <c r="U190" s="77">
        <f>IF('Indicator Data'!AA193="No data","x",ROUND(IF('Indicator Data'!AA193&gt;U$195,10,IF('Indicator Data'!AA193&lt;U$194,0,10-(U$195-'Indicator Data'!AA193)/(U$195-U$194)*10)),1))</f>
        <v>2.4</v>
      </c>
      <c r="V190" s="77">
        <f>IF('Indicator Data'!AE193="No data","x",ROUND(IF('Indicator Data'!AE193&gt;V$195,10,IF('Indicator Data'!AE193&lt;V$194,0,10-(V$195-'Indicator Data'!AE193)/(V$195-V$194)*10)),1))</f>
        <v>0</v>
      </c>
      <c r="W190" s="78">
        <f t="shared" si="52"/>
        <v>1.1000000000000001</v>
      </c>
      <c r="X190" s="77">
        <f>IF('Indicator Data'!W193="No data","x",ROUND(IF('Indicator Data'!W193&gt;X$195,10,IF('Indicator Data'!W193&lt;X$194,0,10-(X$195-'Indicator Data'!W193)/(X$195-X$194)*10)),1))</f>
        <v>1.7</v>
      </c>
      <c r="Y190" s="77">
        <f>IF('Indicator Data'!X193="No data","x",ROUND(IF('Indicator Data'!X193&gt;Y$195,10,IF('Indicator Data'!X193&lt;Y$194,0,10-(Y$195-'Indicator Data'!X193)/(Y$195-Y$194)*10)),1))</f>
        <v>2.7</v>
      </c>
      <c r="Z190" s="78">
        <f t="shared" si="46"/>
        <v>2.2000000000000002</v>
      </c>
      <c r="AA190" s="92">
        <f>('Indicator Data'!AJ193+'Indicator Data'!AI193*0.5+'Indicator Data'!AH193*0.25)/1000</f>
        <v>3192.40825</v>
      </c>
      <c r="AB190" s="83">
        <f>AA190*1000/'Indicator Data'!BC193</f>
        <v>3.3414083302630918E-2</v>
      </c>
      <c r="AC190" s="78">
        <f t="shared" si="47"/>
        <v>3.3</v>
      </c>
      <c r="AD190" s="77">
        <f>IF('Indicator Data'!AN193="No data","x",ROUND(IF('Indicator Data'!AN193&lt;$AD$194,10,IF('Indicator Data'!AN193&gt;$AD$195,0,($AD$195-'Indicator Data'!AN193)/($AD$195-$AD$194)*10)),1))</f>
        <v>3.7</v>
      </c>
      <c r="AE190" s="77">
        <f>IF('Indicator Data'!AO193="No data","x",ROUND(IF('Indicator Data'!AO193&gt;$AE$195,10,IF('Indicator Data'!AO193&lt;$AE$194,0,10-($AE$195-'Indicator Data'!AO193)/($AE$195-$AE$194)*10)),1))</f>
        <v>1.9</v>
      </c>
      <c r="AF190" s="84" t="str">
        <f>IF('Indicator Data'!AP193="No data","x",ROUND(IF('Indicator Data'!AP193&gt;$AF$195,10,IF('Indicator Data'!AP193&lt;$AF$194,0,10-($AF$195-'Indicator Data'!AP193)/($AF$195-$AF$194)*10)),1))</f>
        <v>x</v>
      </c>
      <c r="AG190" s="84" t="str">
        <f>IF('Indicator Data'!AQ193="No data","x",ROUND(IF('Indicator Data'!AQ193&gt;$AG$195,10,IF('Indicator Data'!AQ193&lt;$AG$194,0,10-($AG$195-'Indicator Data'!AQ193)/($AG$195-$AG$194)*10)),1))</f>
        <v>x</v>
      </c>
      <c r="AH190" s="77" t="str">
        <f t="shared" si="48"/>
        <v>x</v>
      </c>
      <c r="AI190" s="78">
        <f t="shared" si="49"/>
        <v>2.8</v>
      </c>
      <c r="AJ190" s="85">
        <f t="shared" si="50"/>
        <v>2.4</v>
      </c>
      <c r="AK190" s="86">
        <f t="shared" si="53"/>
        <v>1.3</v>
      </c>
      <c r="AL190" s="85">
        <v>8.1999999999999993</v>
      </c>
      <c r="AM190" s="85">
        <v>6.7</v>
      </c>
      <c r="AN190" s="86">
        <f t="shared" si="51"/>
        <v>7.5</v>
      </c>
    </row>
    <row r="191" spans="1:40" s="4" customFormat="1" x14ac:dyDescent="0.25">
      <c r="A191" s="131" t="s">
        <v>353</v>
      </c>
      <c r="B191" s="63" t="s">
        <v>352</v>
      </c>
      <c r="C191" s="77">
        <f>ROUND(IF('Indicator Data'!Q194="No data",IF((0.1233*LN('Indicator Data'!BB194)-0.4559)&gt;C$195,0,IF((0.1233*LN('Indicator Data'!BB194)-0.4559)&lt;C$194,10,(C$195-(0.1233*LN('Indicator Data'!BB194)-0.4559))/(C$195-C$194)*10)),IF('Indicator Data'!Q194&gt;C$195,0,IF('Indicator Data'!Q194&lt;C$194,10,(C$195-'Indicator Data'!Q194)/(C$195-C$194)*10))),1)</f>
        <v>7.2</v>
      </c>
      <c r="D191" s="77">
        <f>IF('Indicator Data'!R194="No data","x",ROUND((IF(LOG('Indicator Data'!R194*1000)&gt;D$195,10,IF(LOG('Indicator Data'!R194*1000)&lt;D$194,0,10-(D$195-LOG('Indicator Data'!R194*1000))/(D$195-D$194)*10))),1))</f>
        <v>8.5</v>
      </c>
      <c r="E191" s="78">
        <f t="shared" si="38"/>
        <v>7.9</v>
      </c>
      <c r="F191" s="77">
        <f>IF('Indicator Data'!AF194="No data","x",ROUND(IF('Indicator Data'!AF194&gt;F$195,10,IF('Indicator Data'!AF194&lt;F$194,0,10-(F$195-'Indicator Data'!AF194)/(F$195-F$194)*10)),1))</f>
        <v>10</v>
      </c>
      <c r="G191" s="77">
        <f>IF('Indicator Data'!AG194="No data","x",ROUND(IF('Indicator Data'!AG194&gt;G$195,10,IF('Indicator Data'!AG194&lt;G$194,0,10-(G$195-'Indicator Data'!AG194)/(G$195-G$194)*10)),1))</f>
        <v>2.7</v>
      </c>
      <c r="H191" s="78">
        <f t="shared" si="39"/>
        <v>6.4</v>
      </c>
      <c r="I191" s="79">
        <f>SUM(IF('Indicator Data'!S194=0,0,'Indicator Data'!S194/1000000),SUM('Indicator Data'!T194:U194))</f>
        <v>8101.8345989999998</v>
      </c>
      <c r="J191" s="79">
        <f>I191/'Indicator Data'!BC194*1000000</f>
        <v>286.78634154819645</v>
      </c>
      <c r="K191" s="77">
        <f t="shared" si="40"/>
        <v>5.7</v>
      </c>
      <c r="L191" s="77">
        <f>IF('Indicator Data'!V194="No data","x",ROUND(IF('Indicator Data'!V194&gt;L$195,10,IF('Indicator Data'!V194&lt;L$194,0,10-(L$195-'Indicator Data'!V194)/(L$195-L$194)*10)),1))</f>
        <v>4.7</v>
      </c>
      <c r="M191" s="78">
        <f t="shared" si="41"/>
        <v>5.2</v>
      </c>
      <c r="N191" s="80">
        <f t="shared" si="42"/>
        <v>6.9</v>
      </c>
      <c r="O191" s="92">
        <f>IF(AND('Indicator Data'!AK194="No data",'Indicator Data'!AL194="No data"),0,SUM('Indicator Data'!AK194:AM194)/1000)</f>
        <v>2285.4160000000002</v>
      </c>
      <c r="P191" s="77">
        <f t="shared" si="43"/>
        <v>10</v>
      </c>
      <c r="Q191" s="81">
        <f>O191*1000/'Indicator Data'!BC194</f>
        <v>8.0898478677485147E-2</v>
      </c>
      <c r="R191" s="77">
        <f t="shared" si="44"/>
        <v>9.4</v>
      </c>
      <c r="S191" s="82">
        <f t="shared" si="45"/>
        <v>9.6999999999999993</v>
      </c>
      <c r="T191" s="77">
        <f>IF('Indicator Data'!AB194="No data","x",ROUND(IF('Indicator Data'!AB194&gt;T$195,10,IF('Indicator Data'!AB194&lt;T$194,0,10-(T$195-'Indicator Data'!AB194)/(T$195-T$194)*10)),1))</f>
        <v>0.2</v>
      </c>
      <c r="U191" s="77">
        <f>IF('Indicator Data'!AA194="No data","x",ROUND(IF('Indicator Data'!AA194&gt;U$195,10,IF('Indicator Data'!AA194&lt;U$194,0,10-(U$195-'Indicator Data'!AA194)/(U$195-U$194)*10)),1))</f>
        <v>0.9</v>
      </c>
      <c r="V191" s="77">
        <f>IF('Indicator Data'!AE194="No data","x",ROUND(IF('Indicator Data'!AE194&gt;V$195,10,IF('Indicator Data'!AE194&lt;V$194,0,10-(V$195-'Indicator Data'!AE194)/(V$195-V$194)*10)),1))</f>
        <v>0.8</v>
      </c>
      <c r="W191" s="78">
        <f t="shared" si="52"/>
        <v>0.6</v>
      </c>
      <c r="X191" s="77">
        <f>IF('Indicator Data'!W194="No data","x",ROUND(IF('Indicator Data'!W194&gt;X$195,10,IF('Indicator Data'!W194&lt;X$194,0,10-(X$195-'Indicator Data'!W194)/(X$195-X$194)*10)),1))</f>
        <v>4.3</v>
      </c>
      <c r="Y191" s="77">
        <f>IF('Indicator Data'!X194="No data","x",ROUND(IF('Indicator Data'!X194&gt;Y$195,10,IF('Indicator Data'!X194&lt;Y$194,0,10-(Y$195-'Indicator Data'!X194)/(Y$195-Y$194)*10)),1))</f>
        <v>8.9</v>
      </c>
      <c r="Z191" s="78">
        <f t="shared" si="46"/>
        <v>6.6</v>
      </c>
      <c r="AA191" s="92">
        <f>('Indicator Data'!AJ194+'Indicator Data'!AI194*0.5+'Indicator Data'!AH194*0.25)/1000</f>
        <v>7.6405000000000003</v>
      </c>
      <c r="AB191" s="83">
        <f>AA191*1000/'Indicator Data'!BC194</f>
        <v>2.7045615605006932E-4</v>
      </c>
      <c r="AC191" s="78">
        <f t="shared" si="47"/>
        <v>0</v>
      </c>
      <c r="AD191" s="77">
        <f>IF('Indicator Data'!AN194="No data","x",ROUND(IF('Indicator Data'!AN194&lt;$AD$194,10,IF('Indicator Data'!AN194&gt;$AD$195,0,($AD$195-'Indicator Data'!AN194)/($AD$195-$AD$194)*10)),1))</f>
        <v>6.5</v>
      </c>
      <c r="AE191" s="77">
        <f>IF('Indicator Data'!AO194="No data","x",ROUND(IF('Indicator Data'!AO194&gt;$AE$195,10,IF('Indicator Data'!AO194&lt;$AE$194,0,10-($AE$195-'Indicator Data'!AO194)/($AE$195-$AE$194)*10)),1))</f>
        <v>7.9</v>
      </c>
      <c r="AF191" s="84">
        <f>IF('Indicator Data'!AP194="No data","x",ROUND(IF('Indicator Data'!AP194&gt;$AF$195,10,IF('Indicator Data'!AP194&lt;$AF$194,0,10-($AF$195-'Indicator Data'!AP194)/($AF$195-$AF$194)*10)),1))</f>
        <v>7.3</v>
      </c>
      <c r="AG191" s="84">
        <f>IF('Indicator Data'!AQ194="No data","x",ROUND(IF('Indicator Data'!AQ194&gt;$AG$195,10,IF('Indicator Data'!AQ194&lt;$AG$194,0,10-($AG$195-'Indicator Data'!AQ194)/($AG$195-$AG$194)*10)),1))</f>
        <v>5.5</v>
      </c>
      <c r="AH191" s="77">
        <f t="shared" si="48"/>
        <v>6.9</v>
      </c>
      <c r="AI191" s="78">
        <f t="shared" si="49"/>
        <v>7.1</v>
      </c>
      <c r="AJ191" s="85">
        <f t="shared" si="50"/>
        <v>4.3</v>
      </c>
      <c r="AK191" s="86">
        <f t="shared" si="53"/>
        <v>8</v>
      </c>
      <c r="AL191" s="85">
        <v>4.0999999999999996</v>
      </c>
      <c r="AM191" s="85">
        <v>4.9000000000000004</v>
      </c>
      <c r="AN191" s="86">
        <f t="shared" si="51"/>
        <v>4.5</v>
      </c>
    </row>
    <row r="192" spans="1:40" s="4" customFormat="1" x14ac:dyDescent="0.25">
      <c r="A192" s="131" t="s">
        <v>355</v>
      </c>
      <c r="B192" s="63" t="s">
        <v>354</v>
      </c>
      <c r="C192" s="77">
        <f>ROUND(IF('Indicator Data'!Q195="No data",IF((0.1233*LN('Indicator Data'!BB195)-0.4559)&gt;C$195,0,IF((0.1233*LN('Indicator Data'!BB195)-0.4559)&lt;C$194,10,(C$195-(0.1233*LN('Indicator Data'!BB195)-0.4559))/(C$195-C$194)*10)),IF('Indicator Data'!Q195&gt;C$195,0,IF('Indicator Data'!Q195&lt;C$194,10,(C$195-'Indicator Data'!Q195)/(C$195-C$194)*10))),1)</f>
        <v>5.7</v>
      </c>
      <c r="D192" s="77">
        <f>IF('Indicator Data'!R195="No data","x",ROUND((IF(LOG('Indicator Data'!R195*1000)&gt;D$195,10,IF(LOG('Indicator Data'!R195*1000)&lt;D$194,0,10-(D$195-LOG('Indicator Data'!R195*1000))/(D$195-D$194)*10))),1))</f>
        <v>9</v>
      </c>
      <c r="E192" s="78">
        <f t="shared" si="38"/>
        <v>7.7</v>
      </c>
      <c r="F192" s="77">
        <f>IF('Indicator Data'!AF195="No data","x",ROUND(IF('Indicator Data'!AF195&gt;F$195,10,IF('Indicator Data'!AF195&lt;F$194,0,10-(F$195-'Indicator Data'!AF195)/(F$195-F$194)*10)),1))</f>
        <v>7</v>
      </c>
      <c r="G192" s="77">
        <f>IF('Indicator Data'!AG195="No data","x",ROUND(IF('Indicator Data'!AG195&gt;G$195,10,IF('Indicator Data'!AG195&lt;G$194,0,10-(G$195-'Indicator Data'!AG195)/(G$195-G$194)*10)),1))</f>
        <v>7.7</v>
      </c>
      <c r="H192" s="78">
        <f t="shared" si="39"/>
        <v>7.4</v>
      </c>
      <c r="I192" s="79">
        <f>SUM(IF('Indicator Data'!S195=0,0,'Indicator Data'!S195/1000000),SUM('Indicator Data'!T195:U195))</f>
        <v>1223.867763</v>
      </c>
      <c r="J192" s="79">
        <f>I192/'Indicator Data'!BC195*1000000</f>
        <v>71.595791245298827</v>
      </c>
      <c r="K192" s="77">
        <f t="shared" si="40"/>
        <v>1.4</v>
      </c>
      <c r="L192" s="77">
        <f>IF('Indicator Data'!V195="No data","x",ROUND(IF('Indicator Data'!V195&gt;L$195,10,IF('Indicator Data'!V195&lt;L$194,0,10-(L$195-'Indicator Data'!V195)/(L$195-L$194)*10)),1))</f>
        <v>3.1</v>
      </c>
      <c r="M192" s="78">
        <f t="shared" si="41"/>
        <v>2.2999999999999998</v>
      </c>
      <c r="N192" s="80">
        <f t="shared" si="42"/>
        <v>6.3</v>
      </c>
      <c r="O192" s="92">
        <f>IF(AND('Indicator Data'!AK195="No data",'Indicator Data'!AL195="No data"),0,SUM('Indicator Data'!AK195:AM195)/1000)</f>
        <v>45.344999999999999</v>
      </c>
      <c r="P192" s="77">
        <f t="shared" si="43"/>
        <v>5.5</v>
      </c>
      <c r="Q192" s="81">
        <f>O192*1000/'Indicator Data'!BC195</f>
        <v>2.6526649791478126E-3</v>
      </c>
      <c r="R192" s="77">
        <f t="shared" si="44"/>
        <v>4.0999999999999996</v>
      </c>
      <c r="S192" s="82">
        <f t="shared" si="45"/>
        <v>4.8</v>
      </c>
      <c r="T192" s="77">
        <f>IF('Indicator Data'!AB195="No data","x",ROUND(IF('Indicator Data'!AB195&gt;T$195,10,IF('Indicator Data'!AB195&lt;T$194,0,10-(T$195-'Indicator Data'!AB195)/(T$195-T$194)*10)),1))</f>
        <v>10</v>
      </c>
      <c r="U192" s="77">
        <f>IF('Indicator Data'!AA195="No data","x",ROUND(IF('Indicator Data'!AA195&gt;U$195,10,IF('Indicator Data'!AA195&lt;U$194,0,10-(U$195-'Indicator Data'!AA195)/(U$195-U$194)*10)),1))</f>
        <v>6.8</v>
      </c>
      <c r="V192" s="77">
        <f>IF('Indicator Data'!AE195="No data","x",ROUND(IF('Indicator Data'!AE195&gt;V$195,10,IF('Indicator Data'!AE195&lt;V$194,0,10-(V$195-'Indicator Data'!AE195)/(V$195-V$194)*10)),1))</f>
        <v>6.6</v>
      </c>
      <c r="W192" s="78">
        <f t="shared" si="52"/>
        <v>7.8</v>
      </c>
      <c r="X192" s="77">
        <f>IF('Indicator Data'!W195="No data","x",ROUND(IF('Indicator Data'!W195&gt;X$195,10,IF('Indicator Data'!W195&lt;X$194,0,10-(X$195-'Indicator Data'!W195)/(X$195-X$194)*10)),1))</f>
        <v>4.9000000000000004</v>
      </c>
      <c r="Y192" s="77">
        <f>IF('Indicator Data'!X195="No data","x",ROUND(IF('Indicator Data'!X195&gt;Y$195,10,IF('Indicator Data'!X195&lt;Y$194,0,10-(Y$195-'Indicator Data'!X195)/(Y$195-Y$194)*10)),1))</f>
        <v>3.3</v>
      </c>
      <c r="Z192" s="78">
        <f t="shared" si="46"/>
        <v>4.0999999999999996</v>
      </c>
      <c r="AA192" s="92">
        <f>('Indicator Data'!AJ195+'Indicator Data'!AI195*0.5+'Indicator Data'!AH195*0.25)/1000</f>
        <v>2.1855000000000002</v>
      </c>
      <c r="AB192" s="83">
        <f>AA192*1000/'Indicator Data'!BC195</f>
        <v>1.2785090554476888E-4</v>
      </c>
      <c r="AC192" s="78">
        <f t="shared" si="47"/>
        <v>0</v>
      </c>
      <c r="AD192" s="77">
        <f>IF('Indicator Data'!AN195="No data","x",ROUND(IF('Indicator Data'!AN195&lt;$AD$194,10,IF('Indicator Data'!AN195&gt;$AD$195,0,($AD$195-'Indicator Data'!AN195)/($AD$195-$AD$194)*10)),1))</f>
        <v>7.7</v>
      </c>
      <c r="AE192" s="77">
        <f>IF('Indicator Data'!AO195="No data","x",ROUND(IF('Indicator Data'!AO195&gt;$AE$195,10,IF('Indicator Data'!AO195&lt;$AE$194,0,10-($AE$195-'Indicator Data'!AO195)/($AE$195-$AE$194)*10)),1))</f>
        <v>10</v>
      </c>
      <c r="AF192" s="84">
        <f>IF('Indicator Data'!AP195="No data","x",ROUND(IF('Indicator Data'!AP195&gt;$AF$195,10,IF('Indicator Data'!AP195&lt;$AF$194,0,10-($AF$195-'Indicator Data'!AP195)/($AF$195-$AF$194)*10)),1))</f>
        <v>10</v>
      </c>
      <c r="AG192" s="84">
        <f>IF('Indicator Data'!AQ195="No data","x",ROUND(IF('Indicator Data'!AQ195&gt;$AG$195,10,IF('Indicator Data'!AQ195&lt;$AG$194,0,10-($AG$195-'Indicator Data'!AQ195)/($AG$195-$AG$194)*10)),1))</f>
        <v>1.6</v>
      </c>
      <c r="AH192" s="77">
        <f t="shared" si="48"/>
        <v>8.3000000000000007</v>
      </c>
      <c r="AI192" s="78">
        <f t="shared" si="49"/>
        <v>8.6999999999999993</v>
      </c>
      <c r="AJ192" s="85">
        <f t="shared" si="50"/>
        <v>6.1</v>
      </c>
      <c r="AK192" s="86">
        <f t="shared" si="53"/>
        <v>5.5</v>
      </c>
      <c r="AL192" s="85">
        <v>5.0999999999999996</v>
      </c>
      <c r="AM192" s="85">
        <v>7.2</v>
      </c>
      <c r="AN192" s="86">
        <f t="shared" si="51"/>
        <v>6.2</v>
      </c>
    </row>
    <row r="193" spans="1:40" s="4" customFormat="1" x14ac:dyDescent="0.25">
      <c r="A193" s="131" t="s">
        <v>357</v>
      </c>
      <c r="B193" s="63" t="s">
        <v>356</v>
      </c>
      <c r="C193" s="77">
        <f>ROUND(IF('Indicator Data'!Q196="No data",IF((0.1233*LN('Indicator Data'!BB196)-0.4559)&gt;C$195,0,IF((0.1233*LN('Indicator Data'!BB196)-0.4559)&lt;C$194,10,(C$195-(0.1233*LN('Indicator Data'!BB196)-0.4559))/(C$195-C$194)*10)),IF('Indicator Data'!Q196&gt;C$195,0,IF('Indicator Data'!Q196&lt;C$194,10,(C$195-'Indicator Data'!Q196)/(C$195-C$194)*10))),1)</f>
        <v>6.7</v>
      </c>
      <c r="D193" s="77">
        <f>IF('Indicator Data'!R196="No data","x",ROUND((IF(LOG('Indicator Data'!R196*1000)&gt;D$195,10,IF(LOG('Indicator Data'!R196*1000)&lt;D$194,0,10-(D$195-LOG('Indicator Data'!R196*1000))/(D$195-D$194)*10))),1))</f>
        <v>7.8</v>
      </c>
      <c r="E193" s="78">
        <f t="shared" si="38"/>
        <v>7.3</v>
      </c>
      <c r="F193" s="77">
        <f>IF('Indicator Data'!AF196="No data","x",ROUND(IF('Indicator Data'!AF196&gt;F$195,10,IF('Indicator Data'!AF196&lt;F$194,0,10-(F$195-'Indicator Data'!AF196)/(F$195-F$194)*10)),1))</f>
        <v>7.2</v>
      </c>
      <c r="G193" s="77" t="str">
        <f>IF('Indicator Data'!AG196="No data","x",ROUND(IF('Indicator Data'!AG196&gt;G$195,10,IF('Indicator Data'!AG196&lt;G$194,0,10-(G$195-'Indicator Data'!AG196)/(G$195-G$194)*10)),1))</f>
        <v>x</v>
      </c>
      <c r="H193" s="78">
        <f t="shared" si="39"/>
        <v>7.2</v>
      </c>
      <c r="I193" s="79">
        <f>SUM(IF('Indicator Data'!S196=0,0,'Indicator Data'!S196/1000000),SUM('Indicator Data'!T196:U196))</f>
        <v>1270.8082570000001</v>
      </c>
      <c r="J193" s="79">
        <f>I193/'Indicator Data'!BC196*1000000</f>
        <v>76.879348906079557</v>
      </c>
      <c r="K193" s="77">
        <f t="shared" si="40"/>
        <v>1.5</v>
      </c>
      <c r="L193" s="77">
        <f>IF('Indicator Data'!V196="No data","x",ROUND(IF('Indicator Data'!V196&gt;L$195,10,IF('Indicator Data'!V196&lt;L$194,0,10-(L$195-'Indicator Data'!V196)/(L$195-L$194)*10)),1))</f>
        <v>2.9</v>
      </c>
      <c r="M193" s="78">
        <f t="shared" si="41"/>
        <v>2.2000000000000002</v>
      </c>
      <c r="N193" s="80">
        <f t="shared" si="42"/>
        <v>6</v>
      </c>
      <c r="O193" s="92">
        <f>IF(AND('Indicator Data'!AK196="No data",'Indicator Data'!AL196="No data"),0,SUM('Indicator Data'!AK196:AM196)/1000)</f>
        <v>7.61</v>
      </c>
      <c r="P193" s="77">
        <f t="shared" si="43"/>
        <v>2.9</v>
      </c>
      <c r="Q193" s="81">
        <f>O193*1000/'Indicator Data'!BC196</f>
        <v>4.6037774932026224E-4</v>
      </c>
      <c r="R193" s="77">
        <f t="shared" si="44"/>
        <v>2.6</v>
      </c>
      <c r="S193" s="82">
        <f t="shared" si="45"/>
        <v>2.8</v>
      </c>
      <c r="T193" s="77">
        <f>IF('Indicator Data'!AB196="No data","x",ROUND(IF('Indicator Data'!AB196&gt;T$195,10,IF('Indicator Data'!AB196&lt;T$194,0,10-(T$195-'Indicator Data'!AB196)/(T$195-T$194)*10)),1))</f>
        <v>10</v>
      </c>
      <c r="U193" s="77">
        <f>IF('Indicator Data'!AA196="No data","x",ROUND(IF('Indicator Data'!AA196&gt;U$195,10,IF('Indicator Data'!AA196&lt;U$194,0,10-(U$195-'Indicator Data'!AA196)/(U$195-U$194)*10)),1))</f>
        <v>3.8</v>
      </c>
      <c r="V193" s="77">
        <f>IF('Indicator Data'!AE196="No data","x",ROUND(IF('Indicator Data'!AE196&gt;V$195,10,IF('Indicator Data'!AE196&lt;V$194,0,10-(V$195-'Indicator Data'!AE196)/(V$195-V$194)*10)),1))</f>
        <v>1.5</v>
      </c>
      <c r="W193" s="78">
        <f t="shared" si="52"/>
        <v>5.0999999999999996</v>
      </c>
      <c r="X193" s="77">
        <f>IF('Indicator Data'!W196="No data","x",ROUND(IF('Indicator Data'!W196&gt;X$195,10,IF('Indicator Data'!W196&lt;X$194,0,10-(X$195-'Indicator Data'!W196)/(X$195-X$194)*10)),1))</f>
        <v>4.3</v>
      </c>
      <c r="Y193" s="77">
        <f>IF('Indicator Data'!X196="No data","x",ROUND(IF('Indicator Data'!X196&gt;Y$195,10,IF('Indicator Data'!X196&lt;Y$194,0,10-(Y$195-'Indicator Data'!X196)/(Y$195-Y$194)*10)),1))</f>
        <v>2.5</v>
      </c>
      <c r="Z193" s="78">
        <f t="shared" si="46"/>
        <v>3.4</v>
      </c>
      <c r="AA193" s="92">
        <f>('Indicator Data'!AJ196+'Indicator Data'!AI196*0.5+'Indicator Data'!AH196*0.25)/1000</f>
        <v>57.043500000000002</v>
      </c>
      <c r="AB193" s="83">
        <f>AA193*1000/'Indicator Data'!BC196</f>
        <v>3.4509274827004442E-3</v>
      </c>
      <c r="AC193" s="78">
        <f t="shared" si="47"/>
        <v>0.3</v>
      </c>
      <c r="AD193" s="77">
        <f>IF('Indicator Data'!AN196="No data","x",ROUND(IF('Indicator Data'!AN196&lt;$AD$194,10,IF('Indicator Data'!AN196&gt;$AD$195,0,($AD$195-'Indicator Data'!AN196)/($AD$195-$AD$194)*10)),1))</f>
        <v>8.1</v>
      </c>
      <c r="AE193" s="77">
        <f>IF('Indicator Data'!AO196="No data","x",ROUND(IF('Indicator Data'!AO196&gt;$AE$195,10,IF('Indicator Data'!AO196&lt;$AE$194,0,10-($AE$195-'Indicator Data'!AO196)/($AE$195-$AE$194)*10)),1))</f>
        <v>10</v>
      </c>
      <c r="AF193" s="84" t="str">
        <f>IF('Indicator Data'!AP196="No data","x",ROUND(IF('Indicator Data'!AP196&gt;$AF$195,10,IF('Indicator Data'!AP196&lt;$AF$194,0,10-($AF$195-'Indicator Data'!AP196)/($AF$195-$AF$194)*10)),1))</f>
        <v>x</v>
      </c>
      <c r="AG193" s="84" t="str">
        <f>IF('Indicator Data'!AQ196="No data","x",ROUND(IF('Indicator Data'!AQ196&gt;$AG$195,10,IF('Indicator Data'!AQ196&lt;$AG$194,0,10-($AG$195-'Indicator Data'!AQ196)/($AG$195-$AG$194)*10)),1))</f>
        <v>x</v>
      </c>
      <c r="AH193" s="77" t="str">
        <f t="shared" si="48"/>
        <v>x</v>
      </c>
      <c r="AI193" s="78">
        <f t="shared" si="49"/>
        <v>9.1</v>
      </c>
      <c r="AJ193" s="85">
        <f t="shared" si="50"/>
        <v>5.5</v>
      </c>
      <c r="AK193" s="86">
        <f t="shared" si="53"/>
        <v>4.3</v>
      </c>
      <c r="AL193" s="85">
        <v>6.4</v>
      </c>
      <c r="AM193" s="85">
        <v>7.2</v>
      </c>
      <c r="AN193" s="86">
        <f t="shared" si="51"/>
        <v>6.8</v>
      </c>
    </row>
    <row r="194" spans="1:40" s="4" customFormat="1" x14ac:dyDescent="0.25">
      <c r="A194" s="87"/>
      <c r="B194" s="88" t="s">
        <v>390</v>
      </c>
      <c r="C194" s="88">
        <v>0.3</v>
      </c>
      <c r="D194" s="88">
        <v>0</v>
      </c>
      <c r="E194" s="88"/>
      <c r="F194" s="88">
        <v>0</v>
      </c>
      <c r="G194" s="88">
        <v>25</v>
      </c>
      <c r="H194" s="88"/>
      <c r="I194" s="88"/>
      <c r="J194" s="88"/>
      <c r="K194" s="88">
        <v>0</v>
      </c>
      <c r="L194" s="88">
        <v>0</v>
      </c>
      <c r="M194" s="88"/>
      <c r="N194" s="88"/>
      <c r="O194" s="88"/>
      <c r="P194" s="88">
        <v>3</v>
      </c>
      <c r="Q194" s="88"/>
      <c r="R194" s="89">
        <v>5.0000000000000002E-5</v>
      </c>
      <c r="S194" s="88"/>
      <c r="T194" s="88">
        <v>0</v>
      </c>
      <c r="U194" s="88">
        <v>0</v>
      </c>
      <c r="V194" s="88">
        <v>0</v>
      </c>
      <c r="W194" s="88"/>
      <c r="X194" s="88">
        <v>0</v>
      </c>
      <c r="Y194" s="88">
        <v>0</v>
      </c>
      <c r="Z194" s="88"/>
      <c r="AA194" s="88"/>
      <c r="AB194" s="88"/>
      <c r="AC194" s="90">
        <v>0</v>
      </c>
      <c r="AD194" s="88">
        <v>75</v>
      </c>
      <c r="AE194" s="88">
        <v>5</v>
      </c>
      <c r="AF194" s="88">
        <v>1</v>
      </c>
      <c r="AG194" s="88">
        <v>0</v>
      </c>
      <c r="AH194" s="88"/>
      <c r="AI194" s="88"/>
      <c r="AJ194" s="88"/>
      <c r="AK194" s="88"/>
      <c r="AN194" s="86"/>
    </row>
    <row r="195" spans="1:40" s="4" customFormat="1" x14ac:dyDescent="0.25">
      <c r="A195" s="87"/>
      <c r="B195" s="88" t="s">
        <v>391</v>
      </c>
      <c r="C195" s="88">
        <v>0.95</v>
      </c>
      <c r="D195" s="88">
        <v>2.7</v>
      </c>
      <c r="E195" s="88"/>
      <c r="F195" s="88">
        <v>0.75</v>
      </c>
      <c r="G195" s="88">
        <v>65</v>
      </c>
      <c r="H195" s="88"/>
      <c r="I195" s="88"/>
      <c r="J195" s="88"/>
      <c r="K195" s="88">
        <v>500</v>
      </c>
      <c r="L195" s="88">
        <v>15</v>
      </c>
      <c r="M195" s="88"/>
      <c r="N195" s="88"/>
      <c r="O195" s="88"/>
      <c r="P195" s="88">
        <v>6</v>
      </c>
      <c r="Q195" s="88"/>
      <c r="R195" s="91">
        <v>0.1</v>
      </c>
      <c r="S195" s="88"/>
      <c r="T195" s="88">
        <v>5</v>
      </c>
      <c r="U195" s="88">
        <v>550</v>
      </c>
      <c r="V195" s="88">
        <v>120</v>
      </c>
      <c r="W195" s="88"/>
      <c r="X195" s="88">
        <v>130</v>
      </c>
      <c r="Y195" s="88">
        <v>45</v>
      </c>
      <c r="Z195" s="88"/>
      <c r="AA195" s="88"/>
      <c r="AB195" s="88"/>
      <c r="AC195" s="91">
        <v>0.1</v>
      </c>
      <c r="AD195" s="88">
        <v>150</v>
      </c>
      <c r="AE195" s="88">
        <v>35</v>
      </c>
      <c r="AF195" s="88">
        <v>10</v>
      </c>
      <c r="AG195" s="88">
        <v>20</v>
      </c>
      <c r="AH195" s="88"/>
      <c r="AI195" s="88"/>
      <c r="AJ195" s="88"/>
      <c r="AK195" s="88"/>
      <c r="AN195" s="86"/>
    </row>
  </sheetData>
  <sortState ref="A3:B193">
    <sortCondition ref="A3:A193"/>
  </sortState>
  <mergeCells count="1">
    <mergeCell ref="A1:AK1"/>
  </mergeCells>
  <pageMargins left="0.7" right="0.7" top="0.75" bottom="0.75" header="0.3" footer="0.3"/>
  <pageSetup paperSize="9" orientation="portrait" r:id="rId1"/>
  <ignoredErrors>
    <ignoredError sqref="O3"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sheetPr>
  <dimension ref="A1:Y195"/>
  <sheetViews>
    <sheetView showGridLines="0" workbookViewId="0">
      <pane xSplit="2" ySplit="2" topLeftCell="J116" activePane="bottomRight" state="frozen"/>
      <selection pane="topRight" activeCell="B1" sqref="B1"/>
      <selection pane="bottomLeft" activeCell="A4" sqref="A4"/>
      <selection pane="bottomRight" activeCell="Z131" sqref="Z131"/>
    </sheetView>
  </sheetViews>
  <sheetFormatPr defaultRowHeight="15" x14ac:dyDescent="0.25"/>
  <cols>
    <col min="1" max="1" width="25.7109375" style="1" customWidth="1"/>
    <col min="2" max="2" width="8.140625" style="14" customWidth="1"/>
    <col min="3" max="3" width="7.85546875" style="1" customWidth="1"/>
    <col min="4" max="4" width="7.85546875" style="15" customWidth="1"/>
    <col min="5" max="6" width="7.85546875" style="1" customWidth="1"/>
    <col min="7" max="8" width="7.85546875" style="15" customWidth="1"/>
    <col min="9" max="12" width="7.85546875" style="1" customWidth="1"/>
    <col min="13" max="14" width="7.85546875" style="15" customWidth="1"/>
    <col min="15" max="15" width="7.85546875" style="1" customWidth="1"/>
    <col min="16" max="17" width="7.85546875" style="10" customWidth="1"/>
    <col min="18" max="18" width="7.85546875" style="1" customWidth="1"/>
    <col min="19" max="22" width="7.85546875" style="10" customWidth="1"/>
    <col min="23" max="23" width="7.85546875" style="1" customWidth="1"/>
    <col min="24" max="24" width="7.85546875" style="15" customWidth="1"/>
    <col min="25" max="16384" width="9.140625" style="1"/>
  </cols>
  <sheetData>
    <row r="1" spans="1:25" x14ac:dyDescent="0.25">
      <c r="A1" s="199"/>
      <c r="B1" s="199"/>
      <c r="C1" s="199"/>
      <c r="D1" s="199"/>
      <c r="E1" s="199"/>
      <c r="F1" s="199"/>
      <c r="G1" s="199"/>
      <c r="H1" s="199"/>
      <c r="I1" s="199"/>
      <c r="J1" s="199"/>
      <c r="K1" s="199"/>
      <c r="L1" s="199"/>
      <c r="M1" s="199"/>
      <c r="N1" s="199"/>
      <c r="O1" s="199"/>
      <c r="P1" s="199"/>
      <c r="Q1" s="199"/>
      <c r="R1" s="199"/>
      <c r="S1" s="199"/>
      <c r="T1" s="199"/>
      <c r="U1" s="199"/>
      <c r="V1" s="199"/>
      <c r="W1" s="199"/>
      <c r="X1" s="199"/>
    </row>
    <row r="2" spans="1:25" s="4" customFormat="1" ht="109.5" customHeight="1" thickBot="1" x14ac:dyDescent="0.3">
      <c r="A2" s="131" t="s">
        <v>380</v>
      </c>
      <c r="B2" s="93" t="s">
        <v>358</v>
      </c>
      <c r="C2" s="94" t="s">
        <v>479</v>
      </c>
      <c r="D2" s="95" t="s">
        <v>413</v>
      </c>
      <c r="E2" s="94" t="s">
        <v>408</v>
      </c>
      <c r="F2" s="94" t="s">
        <v>360</v>
      </c>
      <c r="G2" s="95" t="s">
        <v>414</v>
      </c>
      <c r="H2" s="96" t="s">
        <v>862</v>
      </c>
      <c r="I2" s="94" t="s">
        <v>361</v>
      </c>
      <c r="J2" s="94" t="s">
        <v>362</v>
      </c>
      <c r="K2" s="94" t="s">
        <v>363</v>
      </c>
      <c r="L2" s="94" t="s">
        <v>364</v>
      </c>
      <c r="M2" s="95" t="s">
        <v>381</v>
      </c>
      <c r="N2" s="149" t="s">
        <v>429</v>
      </c>
      <c r="O2" s="94" t="s">
        <v>429</v>
      </c>
      <c r="P2" s="94" t="s">
        <v>477</v>
      </c>
      <c r="Q2" s="94" t="s">
        <v>478</v>
      </c>
      <c r="R2" s="95" t="s">
        <v>382</v>
      </c>
      <c r="S2" s="94" t="s">
        <v>904</v>
      </c>
      <c r="T2" s="94" t="s">
        <v>476</v>
      </c>
      <c r="U2" s="94" t="s">
        <v>404</v>
      </c>
      <c r="V2" s="94" t="s">
        <v>1055</v>
      </c>
      <c r="W2" s="95" t="s">
        <v>403</v>
      </c>
      <c r="X2" s="96" t="s">
        <v>861</v>
      </c>
      <c r="Y2" s="96" t="s">
        <v>1150</v>
      </c>
    </row>
    <row r="3" spans="1:25" s="4" customFormat="1" x14ac:dyDescent="0.25">
      <c r="A3" s="131" t="s">
        <v>1</v>
      </c>
      <c r="B3" s="51" t="s">
        <v>0</v>
      </c>
      <c r="C3" s="97">
        <f>IF('Indicator Data'!AR6="No data","x",ROUND(IF('Indicator Data'!AR6&gt;C$195,0,IF('Indicator Data'!AR6&lt;C$194,10,(C$195-'Indicator Data'!AR6)/(C$195-C$194)*10)),1))</f>
        <v>6.3</v>
      </c>
      <c r="D3" s="98">
        <f>IF(C3="x","x",C3)</f>
        <v>6.3</v>
      </c>
      <c r="E3" s="97">
        <f>IF('Indicator Data'!AT6="No data","x",ROUND(IF('Indicator Data'!AT6&gt;E$195,0,IF('Indicator Data'!AT6&lt;E$194,10,(E$195-'Indicator Data'!AT6)/(E$195-E$194)*10)),1))</f>
        <v>8.5</v>
      </c>
      <c r="F3" s="97">
        <f>IF('Indicator Data'!AS6="No data","x",ROUND(IF('Indicator Data'!AS6&gt;F$195,0,IF('Indicator Data'!AS6&lt;F$194,10,(F$195-'Indicator Data'!AS6)/(F$195-F$194)*10)),1))</f>
        <v>7.4</v>
      </c>
      <c r="G3" s="98">
        <f>IF(AND(E3="x",F3="x"),"x",ROUND(AVERAGE(E3,F3),1))</f>
        <v>8</v>
      </c>
      <c r="H3" s="99">
        <f>ROUND(AVERAGE(D3,G3),1)</f>
        <v>7.2</v>
      </c>
      <c r="I3" s="97">
        <f>IF('Indicator Data'!AV6="No data","x",ROUND(IF('Indicator Data'!AV6^2&gt;I$195,0,IF('Indicator Data'!AV6^2&lt;I$194,10,(I$195-'Indicator Data'!AV6^2)/(I$195-I$194)*10)),1))</f>
        <v>9.4</v>
      </c>
      <c r="J3" s="97">
        <f>IF(OR('Indicator Data'!AU6=0,'Indicator Data'!AU6="No data"),"x",ROUND(IF('Indicator Data'!AU6&gt;J$195,0,IF('Indicator Data'!AU6&lt;J$194,10,(J$195-'Indicator Data'!AU6)/(J$195-J$194)*10)),1))</f>
        <v>1.6</v>
      </c>
      <c r="K3" s="97">
        <f>IF('Indicator Data'!AW6="No data","x",ROUND(IF('Indicator Data'!AW6&gt;K$195,0,IF('Indicator Data'!AW6&lt;K$194,10,(K$195-'Indicator Data'!AW6)/(K$195-K$194)*10)),1))</f>
        <v>9.1999999999999993</v>
      </c>
      <c r="L3" s="97">
        <f>IF('Indicator Data'!AX6="No data","x",ROUND(IF('Indicator Data'!AX6&gt;L$195,0,IF('Indicator Data'!AX6&lt;L$194,10,(L$195-'Indicator Data'!AX6)/(L$195-L$194)*10)),1))</f>
        <v>6.9</v>
      </c>
      <c r="M3" s="98">
        <f>IF(AND(I3="x",J3="x",K3="x",L3="x"),"x",ROUND(AVERAGE(I3,J3,K3,L3),1))</f>
        <v>6.8</v>
      </c>
      <c r="N3" s="148">
        <f>IF('Indicator Data'!AY6="No data","x",'Indicator Data'!AY6/'Indicator Data'!BE6*100)</f>
        <v>11.039050641644819</v>
      </c>
      <c r="O3" s="97">
        <f>IF(N3="x","x",ROUND(IF(N3&gt;O$195,0,IF(N3&lt;O$194,10,(O$195-N3)/(O$195-O$194)*10)),1))</f>
        <v>9</v>
      </c>
      <c r="P3" s="97">
        <f>IF('Indicator Data'!AZ6="No data","x",ROUND(IF('Indicator Data'!AZ6&gt;P$195,0,IF('Indicator Data'!AZ6&lt;P$194,10,(P$195-'Indicator Data'!AZ6)/(P$195-P$194)*10)),1))</f>
        <v>7.6</v>
      </c>
      <c r="Q3" s="97">
        <f>IF('Indicator Data'!BA6="No data","x",ROUND(IF('Indicator Data'!BA6&gt;Q$195,0,IF('Indicator Data'!BA6&lt;Q$194,10,(Q$195-'Indicator Data'!BA6)/(Q$195-Q$194)*10)),1))</f>
        <v>8.9</v>
      </c>
      <c r="R3" s="98">
        <f>IF(AND(O3="x",P3="x",Q3="x"),"x",ROUND(AVERAGE(O3,Q3,P3),1))</f>
        <v>8.5</v>
      </c>
      <c r="S3" s="97">
        <f>IF('Indicator Data'!Y6="No data","x",ROUND(IF('Indicator Data'!Y6&gt;S$195,0,IF('Indicator Data'!Y6&lt;S$194,10,(S$195-'Indicator Data'!Y6)/(S$195-S$194)*10)),1))</f>
        <v>9.3000000000000007</v>
      </c>
      <c r="T3" s="97">
        <f>IF('Indicator Data'!Z6="No data","x",ROUND(IF('Indicator Data'!Z6&gt;T$195,0,IF('Indicator Data'!Z6&lt;T$194,10,(T$195-'Indicator Data'!Z6)/(T$195-T$194)*10)),1))</f>
        <v>9.5</v>
      </c>
      <c r="U3" s="97">
        <f>IF('Indicator Data'!AC6="No data","x",ROUND(IF('Indicator Data'!AC6&gt;U$195,0,IF('Indicator Data'!AC6&lt;U$194,10,(U$195-'Indicator Data'!AC6)/(U$195-U$194)*10)),1))</f>
        <v>9.5</v>
      </c>
      <c r="V3" s="97">
        <f>IF('Indicator Data'!AD6="No data","x",ROUND(IF('Indicator Data'!AD6&gt;V$195,10,IF('Indicator Data'!AD6&lt;V$194,0,10-(V$195-'Indicator Data'!AD6)/(V$195-V$194)*10)),1))</f>
        <v>4.4000000000000004</v>
      </c>
      <c r="W3" s="98">
        <f>IF(AND(S3="x",T3="x",U3="x",V3="x"),"x",ROUND(AVERAGE(S3,T3,U3,V3),1))</f>
        <v>8.1999999999999993</v>
      </c>
      <c r="X3" s="99">
        <f>ROUND(AVERAGE(R3,M3,W3),1)</f>
        <v>7.8</v>
      </c>
      <c r="Y3" s="99">
        <v>5.8</v>
      </c>
    </row>
    <row r="4" spans="1:25" s="4" customFormat="1" x14ac:dyDescent="0.25">
      <c r="A4" s="131" t="s">
        <v>3</v>
      </c>
      <c r="B4" s="51" t="s">
        <v>2</v>
      </c>
      <c r="C4" s="97" t="str">
        <f>IF('Indicator Data'!AR7="No data","x",ROUND(IF('Indicator Data'!AR7&gt;C$195,0,IF('Indicator Data'!AR7&lt;C$194,10,(C$195-'Indicator Data'!AR7)/(C$195-C$194)*10)),1))</f>
        <v>x</v>
      </c>
      <c r="D4" s="98" t="str">
        <f t="shared" ref="D4:D67" si="0">IF(C4="x","x",C4)</f>
        <v>x</v>
      </c>
      <c r="E4" s="97">
        <f>IF('Indicator Data'!AT7="No data","x",ROUND(IF('Indicator Data'!AT7&gt;E$195,0,IF('Indicator Data'!AT7&lt;E$194,10,(E$195-'Indicator Data'!AT7)/(E$195-E$194)*10)),1))</f>
        <v>6.2</v>
      </c>
      <c r="F4" s="97">
        <f>IF('Indicator Data'!AS7="No data","x",ROUND(IF('Indicator Data'!AS7&gt;F$195,0,IF('Indicator Data'!AS7&lt;F$194,10,(F$195-'Indicator Data'!AS7)/(F$195-F$194)*10)),1))</f>
        <v>5</v>
      </c>
      <c r="G4" s="98">
        <f t="shared" ref="G4:G67" si="1">IF(AND(E4="x",F4="x"),"x",ROUND(AVERAGE(E4,F4),1))</f>
        <v>5.6</v>
      </c>
      <c r="H4" s="99">
        <f t="shared" ref="H4:H67" si="2">ROUND(AVERAGE(D4,G4),1)</f>
        <v>5.6</v>
      </c>
      <c r="I4" s="97">
        <f>IF('Indicator Data'!AV7="No data","x",ROUND(IF('Indicator Data'!AV7^2&gt;I$195,0,IF('Indicator Data'!AV7^2&lt;I$194,10,(I$195-'Indicator Data'!AV7^2)/(I$195-I$194)*10)),1))</f>
        <v>0.5</v>
      </c>
      <c r="J4" s="97">
        <f>IF(OR('Indicator Data'!AU7=0,'Indicator Data'!AU7="No data"),"x",ROUND(IF('Indicator Data'!AU7&gt;J$195,0,IF('Indicator Data'!AU7&lt;J$194,10,(J$195-'Indicator Data'!AU7)/(J$195-J$194)*10)),1))</f>
        <v>0</v>
      </c>
      <c r="K4" s="97">
        <f>IF('Indicator Data'!AW7="No data","x",ROUND(IF('Indicator Data'!AW7&gt;K$195,0,IF('Indicator Data'!AW7&lt;K$194,10,(K$195-'Indicator Data'!AW7)/(K$195-K$194)*10)),1))</f>
        <v>3.7</v>
      </c>
      <c r="L4" s="97">
        <f>IF('Indicator Data'!AX7="No data","x",ROUND(IF('Indicator Data'!AX7&gt;L$195,0,IF('Indicator Data'!AX7&lt;L$194,10,(L$195-'Indicator Data'!AX7)/(L$195-L$194)*10)),1))</f>
        <v>4.9000000000000004</v>
      </c>
      <c r="M4" s="98">
        <f t="shared" ref="M4:M67" si="3">IF(AND(I4="x",J4="x",K4="x",L4="x"),"x",ROUND(AVERAGE(I4,J4,K4,L4),1))</f>
        <v>2.2999999999999998</v>
      </c>
      <c r="N4" s="148">
        <f>IF('Indicator Data'!AY7="No data","x",'Indicator Data'!AY7/'Indicator Data'!BE7*100)</f>
        <v>69.34306569343066</v>
      </c>
      <c r="O4" s="97">
        <f t="shared" ref="O4:O67" si="4">IF(N4="x","x",ROUND(IF(N4&gt;O$195,0,IF(N4&lt;O$194,10,(O$195-N4)/(O$195-O$194)*10)),1))</f>
        <v>3.1</v>
      </c>
      <c r="P4" s="97">
        <f>IF('Indicator Data'!AZ7="No data","x",ROUND(IF('Indicator Data'!AZ7&gt;P$195,0,IF('Indicator Data'!AZ7&lt;P$194,10,(P$195-'Indicator Data'!AZ7)/(P$195-P$194)*10)),1))</f>
        <v>0.8</v>
      </c>
      <c r="Q4" s="97">
        <f>IF('Indicator Data'!BA7="No data","x",ROUND(IF('Indicator Data'!BA7&gt;Q$195,0,IF('Indicator Data'!BA7&lt;Q$194,10,(Q$195-'Indicator Data'!BA7)/(Q$195-Q$194)*10)),1))</f>
        <v>1</v>
      </c>
      <c r="R4" s="98">
        <f t="shared" ref="R4:R67" si="5">IF(AND(O4="x",P4="x",Q4="x"),"x",ROUND(AVERAGE(O4,Q4,P4),1))</f>
        <v>1.6</v>
      </c>
      <c r="S4" s="97">
        <f>IF('Indicator Data'!Y7="No data","x",ROUND(IF('Indicator Data'!Y7&gt;S$195,0,IF('Indicator Data'!Y7&lt;S$194,10,(S$195-'Indicator Data'!Y7)/(S$195-S$194)*10)),1))</f>
        <v>7.1</v>
      </c>
      <c r="T4" s="97">
        <f>IF('Indicator Data'!Z7="No data","x",ROUND(IF('Indicator Data'!Z7&gt;T$195,0,IF('Indicator Data'!Z7&lt;T$194,10,(T$195-'Indicator Data'!Z7)/(T$195-T$194)*10)),1))</f>
        <v>0.8</v>
      </c>
      <c r="U4" s="97">
        <f>IF('Indicator Data'!AC7="No data","x",ROUND(IF('Indicator Data'!AC7&gt;U$195,0,IF('Indicator Data'!AC7&lt;U$194,10,(U$195-'Indicator Data'!AC7)/(U$195-U$194)*10)),1))</f>
        <v>7.5</v>
      </c>
      <c r="V4" s="97">
        <f>IF('Indicator Data'!AD7="No data","x",ROUND(IF('Indicator Data'!AD7&gt;V$195,10,IF('Indicator Data'!AD7&lt;V$194,0,10-(V$195-'Indicator Data'!AD7)/(V$195-V$194)*10)),1))</f>
        <v>0.3</v>
      </c>
      <c r="W4" s="98">
        <f t="shared" ref="W4:W67" si="6">IF(AND(S4="x",T4="x",U4="x",V4="x"),"x",ROUND(AVERAGE(S4,T4,U4,V4),1))</f>
        <v>3.9</v>
      </c>
      <c r="X4" s="99">
        <f t="shared" ref="X4:X67" si="7">ROUND(AVERAGE(R4,M4,W4),1)</f>
        <v>2.6</v>
      </c>
      <c r="Y4" s="99">
        <v>5.4</v>
      </c>
    </row>
    <row r="5" spans="1:25" s="4" customFormat="1" x14ac:dyDescent="0.25">
      <c r="A5" s="131" t="s">
        <v>5</v>
      </c>
      <c r="B5" s="51" t="s">
        <v>4</v>
      </c>
      <c r="C5" s="97">
        <f>IF('Indicator Data'!AR8="No data","x",ROUND(IF('Indicator Data'!AR8&gt;C$195,0,IF('Indicator Data'!AR8&lt;C$194,10,(C$195-'Indicator Data'!AR8)/(C$195-C$194)*10)),1))</f>
        <v>3.5</v>
      </c>
      <c r="D5" s="98">
        <f t="shared" si="0"/>
        <v>3.5</v>
      </c>
      <c r="E5" s="97">
        <f>IF('Indicator Data'!AT8="No data","x",ROUND(IF('Indicator Data'!AT8&gt;E$195,0,IF('Indicator Data'!AT8&lt;E$194,10,(E$195-'Indicator Data'!AT8)/(E$195-E$194)*10)),1))</f>
        <v>6.7</v>
      </c>
      <c r="F5" s="97">
        <f>IF('Indicator Data'!AS8="No data","x",ROUND(IF('Indicator Data'!AS8&gt;F$195,0,IF('Indicator Data'!AS8&lt;F$194,10,(F$195-'Indicator Data'!AS8)/(F$195-F$194)*10)),1))</f>
        <v>6.1</v>
      </c>
      <c r="G5" s="98">
        <f t="shared" si="1"/>
        <v>6.4</v>
      </c>
      <c r="H5" s="99">
        <f t="shared" si="2"/>
        <v>5</v>
      </c>
      <c r="I5" s="97">
        <f>IF('Indicator Data'!AV8="No data","x",ROUND(IF('Indicator Data'!AV8^2&gt;I$195,0,IF('Indicator Data'!AV8^2&lt;I$194,10,(I$195-'Indicator Data'!AV8^2)/(I$195-I$194)*10)),1))</f>
        <v>4</v>
      </c>
      <c r="J5" s="97">
        <f>IF(OR('Indicator Data'!AU8=0,'Indicator Data'!AU8="No data"),"x",ROUND(IF('Indicator Data'!AU8&gt;J$195,0,IF('Indicator Data'!AU8&lt;J$194,10,(J$195-'Indicator Data'!AU8)/(J$195-J$194)*10)),1))</f>
        <v>0.1</v>
      </c>
      <c r="K5" s="97">
        <f>IF('Indicator Data'!AW8="No data","x",ROUND(IF('Indicator Data'!AW8&gt;K$195,0,IF('Indicator Data'!AW8&lt;K$194,10,(K$195-'Indicator Data'!AW8)/(K$195-K$194)*10)),1))</f>
        <v>6.2</v>
      </c>
      <c r="L5" s="97">
        <f>IF('Indicator Data'!AX8="No data","x",ROUND(IF('Indicator Data'!AX8&gt;L$195,0,IF('Indicator Data'!AX8&lt;L$194,10,(L$195-'Indicator Data'!AX8)/(L$195-L$194)*10)),1))</f>
        <v>4.3</v>
      </c>
      <c r="M5" s="98">
        <f t="shared" si="3"/>
        <v>3.7</v>
      </c>
      <c r="N5" s="148">
        <f>IF('Indicator Data'!AY8="No data","x",'Indicator Data'!AY8/'Indicator Data'!BE8*100)</f>
        <v>4.6184722093931327</v>
      </c>
      <c r="O5" s="97">
        <f t="shared" si="4"/>
        <v>9.6</v>
      </c>
      <c r="P5" s="97">
        <f>IF('Indicator Data'!AZ8="No data","x",ROUND(IF('Indicator Data'!AZ8&gt;P$195,0,IF('Indicator Data'!AZ8&lt;P$194,10,(P$195-'Indicator Data'!AZ8)/(P$195-P$194)*10)),1))</f>
        <v>1.4</v>
      </c>
      <c r="Q5" s="97">
        <f>IF('Indicator Data'!BA8="No data","x",ROUND(IF('Indicator Data'!BA8&gt;Q$195,0,IF('Indicator Data'!BA8&lt;Q$194,10,(Q$195-'Indicator Data'!BA8)/(Q$195-Q$194)*10)),1))</f>
        <v>3.3</v>
      </c>
      <c r="R5" s="98">
        <f t="shared" si="5"/>
        <v>4.8</v>
      </c>
      <c r="S5" s="97">
        <f>IF('Indicator Data'!Y8="No data","x",ROUND(IF('Indicator Data'!Y8&gt;S$195,0,IF('Indicator Data'!Y8&lt;S$194,10,(S$195-'Indicator Data'!Y8)/(S$195-S$194)*10)),1))</f>
        <v>7</v>
      </c>
      <c r="T5" s="97">
        <f>IF('Indicator Data'!Z8="No data","x",ROUND(IF('Indicator Data'!Z8&gt;T$195,0,IF('Indicator Data'!Z8&lt;T$194,10,(T$195-'Indicator Data'!Z8)/(T$195-T$194)*10)),1))</f>
        <v>1.3</v>
      </c>
      <c r="U5" s="97">
        <f>IF('Indicator Data'!AC8="No data","x",ROUND(IF('Indicator Data'!AC8&gt;U$195,0,IF('Indicator Data'!AC8&lt;U$194,10,(U$195-'Indicator Data'!AC8)/(U$195-U$194)*10)),1))</f>
        <v>6.7</v>
      </c>
      <c r="V5" s="97">
        <f>IF('Indicator Data'!AD8="No data","x",ROUND(IF('Indicator Data'!AD8&gt;V$195,10,IF('Indicator Data'!AD8&lt;V$194,0,10-(V$195-'Indicator Data'!AD8)/(V$195-V$194)*10)),1))</f>
        <v>1.6</v>
      </c>
      <c r="W5" s="98">
        <f t="shared" si="6"/>
        <v>4.2</v>
      </c>
      <c r="X5" s="99">
        <f t="shared" si="7"/>
        <v>4.2</v>
      </c>
      <c r="Y5" s="99">
        <v>2.5</v>
      </c>
    </row>
    <row r="6" spans="1:25" s="4" customFormat="1" x14ac:dyDescent="0.25">
      <c r="A6" s="131" t="s">
        <v>7</v>
      </c>
      <c r="B6" s="51" t="s">
        <v>6</v>
      </c>
      <c r="C6" s="97">
        <f>IF('Indicator Data'!AR9="No data","x",ROUND(IF('Indicator Data'!AR9&gt;C$195,0,IF('Indicator Data'!AR9&lt;C$194,10,(C$195-'Indicator Data'!AR9)/(C$195-C$194)*10)),1))</f>
        <v>5.3</v>
      </c>
      <c r="D6" s="98">
        <f t="shared" si="0"/>
        <v>5.3</v>
      </c>
      <c r="E6" s="97">
        <f>IF('Indicator Data'!AT9="No data","x",ROUND(IF('Indicator Data'!AT9&gt;E$195,0,IF('Indicator Data'!AT9&lt;E$194,10,(E$195-'Indicator Data'!AT9)/(E$195-E$194)*10)),1))</f>
        <v>8.1</v>
      </c>
      <c r="F6" s="97">
        <f>IF('Indicator Data'!AS9="No data","x",ROUND(IF('Indicator Data'!AS9&gt;F$195,0,IF('Indicator Data'!AS9&lt;F$194,10,(F$195-'Indicator Data'!AS9)/(F$195-F$194)*10)),1))</f>
        <v>7.1</v>
      </c>
      <c r="G6" s="98">
        <f t="shared" si="1"/>
        <v>7.6</v>
      </c>
      <c r="H6" s="99">
        <f t="shared" si="2"/>
        <v>6.5</v>
      </c>
      <c r="I6" s="97">
        <f>IF('Indicator Data'!AV9="No data","x",ROUND(IF('Indicator Data'!AV9^2&gt;I$195,0,IF('Indicator Data'!AV9^2&lt;I$194,10,(I$195-'Indicator Data'!AV9^2)/(I$195-I$194)*10)),1))</f>
        <v>5.4</v>
      </c>
      <c r="J6" s="97">
        <f>IF(OR('Indicator Data'!AU9=0,'Indicator Data'!AU9="No data"),"x",ROUND(IF('Indicator Data'!AU9&gt;J$195,0,IF('Indicator Data'!AU9&lt;J$194,10,(J$195-'Indicator Data'!AU9)/(J$195-J$194)*10)),1))</f>
        <v>5.9</v>
      </c>
      <c r="K6" s="97">
        <f>IF('Indicator Data'!AW9="No data","x",ROUND(IF('Indicator Data'!AW9&gt;K$195,0,IF('Indicator Data'!AW9&lt;K$194,10,(K$195-'Indicator Data'!AW9)/(K$195-K$194)*10)),1))</f>
        <v>8.8000000000000007</v>
      </c>
      <c r="L6" s="97">
        <f>IF('Indicator Data'!AX9="No data","x",ROUND(IF('Indicator Data'!AX9&gt;L$195,0,IF('Indicator Data'!AX9&lt;L$194,10,(L$195-'Indicator Data'!AX9)/(L$195-L$194)*10)),1))</f>
        <v>7.4</v>
      </c>
      <c r="M6" s="98">
        <f t="shared" si="3"/>
        <v>6.9</v>
      </c>
      <c r="N6" s="148">
        <f>IF('Indicator Data'!AY9="No data","x",'Indicator Data'!AY9/'Indicator Data'!BE9*100)</f>
        <v>4.0907997112376675</v>
      </c>
      <c r="O6" s="97">
        <f t="shared" si="4"/>
        <v>9.6999999999999993</v>
      </c>
      <c r="P6" s="97">
        <f>IF('Indicator Data'!AZ9="No data","x",ROUND(IF('Indicator Data'!AZ9&gt;P$195,0,IF('Indicator Data'!AZ9&lt;P$194,10,(P$195-'Indicator Data'!AZ9)/(P$195-P$194)*10)),1))</f>
        <v>5.4</v>
      </c>
      <c r="Q6" s="97">
        <f>IF('Indicator Data'!BA9="No data","x",ROUND(IF('Indicator Data'!BA9&gt;Q$195,0,IF('Indicator Data'!BA9&lt;Q$194,10,(Q$195-'Indicator Data'!BA9)/(Q$195-Q$194)*10)),1))</f>
        <v>10</v>
      </c>
      <c r="R6" s="98">
        <f t="shared" si="5"/>
        <v>8.4</v>
      </c>
      <c r="S6" s="97">
        <f>IF('Indicator Data'!Y9="No data","x",ROUND(IF('Indicator Data'!Y9&gt;S$195,0,IF('Indicator Data'!Y9&lt;S$194,10,(S$195-'Indicator Data'!Y9)/(S$195-S$194)*10)),1))</f>
        <v>9.6</v>
      </c>
      <c r="T6" s="97">
        <f>IF('Indicator Data'!Z9="No data","x",ROUND(IF('Indicator Data'!Z9&gt;T$195,0,IF('Indicator Data'!Z9&lt;T$194,10,(T$195-'Indicator Data'!Z9)/(T$195-T$194)*10)),1))</f>
        <v>10</v>
      </c>
      <c r="U6" s="97">
        <f>IF('Indicator Data'!AC9="No data","x",ROUND(IF('Indicator Data'!AC9&gt;U$195,0,IF('Indicator Data'!AC9&lt;U$194,10,(U$195-'Indicator Data'!AC9)/(U$195-U$194)*10)),1))</f>
        <v>9.5</v>
      </c>
      <c r="V6" s="97">
        <f>IF('Indicator Data'!AD9="No data","x",ROUND(IF('Indicator Data'!AD9&gt;V$195,10,IF('Indicator Data'!AD9&lt;V$194,0,10-(V$195-'Indicator Data'!AD9)/(V$195-V$194)*10)),1))</f>
        <v>5.3</v>
      </c>
      <c r="W6" s="98">
        <f t="shared" si="6"/>
        <v>8.6</v>
      </c>
      <c r="X6" s="99">
        <f t="shared" si="7"/>
        <v>8</v>
      </c>
      <c r="Y6" s="99">
        <v>2.5</v>
      </c>
    </row>
    <row r="7" spans="1:25" s="4" customFormat="1" x14ac:dyDescent="0.25">
      <c r="A7" s="131" t="s">
        <v>9</v>
      </c>
      <c r="B7" s="51" t="s">
        <v>8</v>
      </c>
      <c r="C7" s="97">
        <f>IF('Indicator Data'!AR10="No data","x",ROUND(IF('Indicator Data'!AR10&gt;C$195,0,IF('Indicator Data'!AR10&lt;C$194,10,(C$195-'Indicator Data'!AR10)/(C$195-C$194)*10)),1))</f>
        <v>5.4</v>
      </c>
      <c r="D7" s="98">
        <f t="shared" si="0"/>
        <v>5.4</v>
      </c>
      <c r="E7" s="97" t="str">
        <f>IF('Indicator Data'!AT10="No data","x",ROUND(IF('Indicator Data'!AT10&gt;E$195,0,IF('Indicator Data'!AT10&lt;E$194,10,(E$195-'Indicator Data'!AT10)/(E$195-E$194)*10)),1))</f>
        <v>x</v>
      </c>
      <c r="F7" s="97">
        <f>IF('Indicator Data'!AS10="No data","x",ROUND(IF('Indicator Data'!AS10&gt;F$195,0,IF('Indicator Data'!AS10&lt;F$194,10,(F$195-'Indicator Data'!AS10)/(F$195-F$194)*10)),1))</f>
        <v>4.5</v>
      </c>
      <c r="G7" s="98">
        <f t="shared" si="1"/>
        <v>4.5</v>
      </c>
      <c r="H7" s="99">
        <f t="shared" si="2"/>
        <v>5</v>
      </c>
      <c r="I7" s="97">
        <f>IF('Indicator Data'!AV10="No data","x",ROUND(IF('Indicator Data'!AV10^2&gt;I$195,0,IF('Indicator Data'!AV10^2&lt;I$194,10,(I$195-'Indicator Data'!AV10^2)/(I$195-I$194)*10)),1))</f>
        <v>0.2</v>
      </c>
      <c r="J7" s="97">
        <f>IF(OR('Indicator Data'!AU10=0,'Indicator Data'!AU10="No data"),"x",ROUND(IF('Indicator Data'!AU10&gt;J$195,0,IF('Indicator Data'!AU10&lt;J$194,10,(J$195-'Indicator Data'!AU10)/(J$195-J$194)*10)),1))</f>
        <v>0.3</v>
      </c>
      <c r="K7" s="97">
        <f>IF('Indicator Data'!AW10="No data","x",ROUND(IF('Indicator Data'!AW10&gt;K$195,0,IF('Indicator Data'!AW10&lt;K$194,10,(K$195-'Indicator Data'!AW10)/(K$195-K$194)*10)),1))</f>
        <v>3.5</v>
      </c>
      <c r="L7" s="97">
        <f>IF('Indicator Data'!AX10="No data","x",ROUND(IF('Indicator Data'!AX10&gt;L$195,0,IF('Indicator Data'!AX10&lt;L$194,10,(L$195-'Indicator Data'!AX10)/(L$195-L$194)*10)),1))</f>
        <v>0.3</v>
      </c>
      <c r="M7" s="98">
        <f t="shared" si="3"/>
        <v>1.1000000000000001</v>
      </c>
      <c r="N7" s="148">
        <f>IF('Indicator Data'!AY10="No data","x",'Indicator Data'!AY10/'Indicator Data'!BE10*100)</f>
        <v>222.72727272727272</v>
      </c>
      <c r="O7" s="97">
        <f t="shared" si="4"/>
        <v>0</v>
      </c>
      <c r="P7" s="97">
        <f>IF('Indicator Data'!AZ10="No data","x",ROUND(IF('Indicator Data'!AZ10&gt;P$195,0,IF('Indicator Data'!AZ10&lt;P$194,10,(P$195-'Indicator Data'!AZ10)/(P$195-P$194)*10)),1))</f>
        <v>1</v>
      </c>
      <c r="Q7" s="97">
        <f>IF('Indicator Data'!BA10="No data","x",ROUND(IF('Indicator Data'!BA10&gt;Q$195,0,IF('Indicator Data'!BA10&lt;Q$194,10,(Q$195-'Indicator Data'!BA10)/(Q$195-Q$194)*10)),1))</f>
        <v>0.4</v>
      </c>
      <c r="R7" s="98">
        <f t="shared" si="5"/>
        <v>0.5</v>
      </c>
      <c r="S7" s="97" t="str">
        <f>IF('Indicator Data'!Y10="No data","x",ROUND(IF('Indicator Data'!Y10&gt;S$195,0,IF('Indicator Data'!Y10&lt;S$194,10,(S$195-'Indicator Data'!Y10)/(S$195-S$194)*10)),1))</f>
        <v>x</v>
      </c>
      <c r="T7" s="97">
        <f>IF('Indicator Data'!Z10="No data","x",ROUND(IF('Indicator Data'!Z10&gt;T$195,0,IF('Indicator Data'!Z10&lt;T$194,10,(T$195-'Indicator Data'!Z10)/(T$195-T$194)*10)),1))</f>
        <v>0.3</v>
      </c>
      <c r="U7" s="97">
        <f>IF('Indicator Data'!AC10="No data","x",ROUND(IF('Indicator Data'!AC10&gt;U$195,0,IF('Indicator Data'!AC10&lt;U$194,10,(U$195-'Indicator Data'!AC10)/(U$195-U$194)*10)),1))</f>
        <v>6.4</v>
      </c>
      <c r="V7" s="97" t="str">
        <f>IF('Indicator Data'!AD10="No data","x",ROUND(IF('Indicator Data'!AD10&gt;V$195,10,IF('Indicator Data'!AD10&lt;V$194,0,10-(V$195-'Indicator Data'!AD10)/(V$195-V$194)*10)),1))</f>
        <v>x</v>
      </c>
      <c r="W7" s="98">
        <f t="shared" si="6"/>
        <v>3.4</v>
      </c>
      <c r="X7" s="99">
        <f t="shared" si="7"/>
        <v>1.7</v>
      </c>
      <c r="Y7" s="99">
        <v>2.9</v>
      </c>
    </row>
    <row r="8" spans="1:25" s="4" customFormat="1" x14ac:dyDescent="0.25">
      <c r="A8" s="131" t="s">
        <v>11</v>
      </c>
      <c r="B8" s="51" t="s">
        <v>10</v>
      </c>
      <c r="C8" s="97">
        <f>IF('Indicator Data'!AR11="No data","x",ROUND(IF('Indicator Data'!AR11&gt;C$195,0,IF('Indicator Data'!AR11&lt;C$194,10,(C$195-'Indicator Data'!AR11)/(C$195-C$194)*10)),1))</f>
        <v>3.8</v>
      </c>
      <c r="D8" s="98">
        <f t="shared" si="0"/>
        <v>3.8</v>
      </c>
      <c r="E8" s="97">
        <f>IF('Indicator Data'!AT11="No data","x",ROUND(IF('Indicator Data'!AT11&gt;E$195,0,IF('Indicator Data'!AT11&lt;E$194,10,(E$195-'Indicator Data'!AT11)/(E$195-E$194)*10)),1))</f>
        <v>6.1</v>
      </c>
      <c r="F8" s="97">
        <f>IF('Indicator Data'!AS11="No data","x",ROUND(IF('Indicator Data'!AS11&gt;F$195,0,IF('Indicator Data'!AS11&lt;F$194,10,(F$195-'Indicator Data'!AS11)/(F$195-F$194)*10)),1))</f>
        <v>4.5999999999999996</v>
      </c>
      <c r="G8" s="98">
        <f t="shared" si="1"/>
        <v>5.4</v>
      </c>
      <c r="H8" s="99">
        <f t="shared" si="2"/>
        <v>4.5999999999999996</v>
      </c>
      <c r="I8" s="97">
        <f>IF('Indicator Data'!AV11="No data","x",ROUND(IF('Indicator Data'!AV11^2&gt;I$195,0,IF('Indicator Data'!AV11^2&lt;I$194,10,(I$195-'Indicator Data'!AV11^2)/(I$195-I$194)*10)),1))</f>
        <v>0.4</v>
      </c>
      <c r="J8" s="97">
        <f>IF(OR('Indicator Data'!AU11=0,'Indicator Data'!AU11="No data"),"x",ROUND(IF('Indicator Data'!AU11&gt;J$195,0,IF('Indicator Data'!AU11&lt;J$194,10,(J$195-'Indicator Data'!AU11)/(J$195-J$194)*10)),1))</f>
        <v>0</v>
      </c>
      <c r="K8" s="97">
        <f>IF('Indicator Data'!AW11="No data","x",ROUND(IF('Indicator Data'!AW11&gt;K$195,0,IF('Indicator Data'!AW11&lt;K$194,10,(K$195-'Indicator Data'!AW11)/(K$195-K$194)*10)),1))</f>
        <v>3.1</v>
      </c>
      <c r="L8" s="97">
        <f>IF('Indicator Data'!AX11="No data","x",ROUND(IF('Indicator Data'!AX11&gt;L$195,0,IF('Indicator Data'!AX11&lt;L$194,10,(L$195-'Indicator Data'!AX11)/(L$195-L$194)*10)),1))</f>
        <v>2.5</v>
      </c>
      <c r="M8" s="98">
        <f t="shared" si="3"/>
        <v>1.5</v>
      </c>
      <c r="N8" s="148">
        <f>IF('Indicator Data'!AY11="No data","x",'Indicator Data'!AY11/'Indicator Data'!BE11*100)</f>
        <v>19.001056020228816</v>
      </c>
      <c r="O8" s="97">
        <f t="shared" si="4"/>
        <v>8.1999999999999993</v>
      </c>
      <c r="P8" s="97">
        <f>IF('Indicator Data'!AZ11="No data","x",ROUND(IF('Indicator Data'!AZ11&gt;P$195,0,IF('Indicator Data'!AZ11&lt;P$194,10,(P$195-'Indicator Data'!AZ11)/(P$195-P$194)*10)),1))</f>
        <v>0.4</v>
      </c>
      <c r="Q8" s="97">
        <f>IF('Indicator Data'!BA11="No data","x",ROUND(IF('Indicator Data'!BA11&gt;Q$195,0,IF('Indicator Data'!BA11&lt;Q$194,10,(Q$195-'Indicator Data'!BA11)/(Q$195-Q$194)*10)),1))</f>
        <v>0.2</v>
      </c>
      <c r="R8" s="98">
        <f t="shared" si="5"/>
        <v>2.9</v>
      </c>
      <c r="S8" s="97">
        <f>IF('Indicator Data'!Y11="No data","x",ROUND(IF('Indicator Data'!Y11&gt;S$195,0,IF('Indicator Data'!Y11&lt;S$194,10,(S$195-'Indicator Data'!Y11)/(S$195-S$194)*10)),1))</f>
        <v>0.4</v>
      </c>
      <c r="T8" s="97">
        <f>IF('Indicator Data'!Z11="No data","x",ROUND(IF('Indicator Data'!Z11&gt;T$195,0,IF('Indicator Data'!Z11&lt;T$194,10,(T$195-'Indicator Data'!Z11)/(T$195-T$194)*10)),1))</f>
        <v>2.2999999999999998</v>
      </c>
      <c r="U8" s="97">
        <f>IF('Indicator Data'!AC11="No data","x",ROUND(IF('Indicator Data'!AC11&gt;U$195,0,IF('Indicator Data'!AC11&lt;U$194,10,(U$195-'Indicator Data'!AC11)/(U$195-U$194)*10)),1))</f>
        <v>5.5</v>
      </c>
      <c r="V8" s="97">
        <f>IF('Indicator Data'!AD11="No data","x",ROUND(IF('Indicator Data'!AD11&gt;V$195,10,IF('Indicator Data'!AD11&lt;V$194,0,10-(V$195-'Indicator Data'!AD11)/(V$195-V$194)*10)),1))</f>
        <v>0.6</v>
      </c>
      <c r="W8" s="98">
        <f t="shared" si="6"/>
        <v>2.2000000000000002</v>
      </c>
      <c r="X8" s="99">
        <f t="shared" si="7"/>
        <v>2.2000000000000002</v>
      </c>
      <c r="Y8" s="99">
        <v>3</v>
      </c>
    </row>
    <row r="9" spans="1:25" s="4" customFormat="1" x14ac:dyDescent="0.25">
      <c r="A9" s="131" t="s">
        <v>13</v>
      </c>
      <c r="B9" s="51" t="s">
        <v>12</v>
      </c>
      <c r="C9" s="97">
        <f>IF('Indicator Data'!AR12="No data","x",ROUND(IF('Indicator Data'!AR12&gt;C$195,0,IF('Indicator Data'!AR12&lt;C$194,10,(C$195-'Indicator Data'!AR12)/(C$195-C$194)*10)),1))</f>
        <v>7.5</v>
      </c>
      <c r="D9" s="98">
        <f t="shared" si="0"/>
        <v>7.5</v>
      </c>
      <c r="E9" s="97">
        <f>IF('Indicator Data'!AT12="No data","x",ROUND(IF('Indicator Data'!AT12&gt;E$195,0,IF('Indicator Data'!AT12&lt;E$194,10,(E$195-'Indicator Data'!AT12)/(E$195-E$194)*10)),1))</f>
        <v>6.5</v>
      </c>
      <c r="F9" s="97">
        <f>IF('Indicator Data'!AS12="No data","x",ROUND(IF('Indicator Data'!AS12&gt;F$195,0,IF('Indicator Data'!AS12&lt;F$194,10,(F$195-'Indicator Data'!AS12)/(F$195-F$194)*10)),1))</f>
        <v>5.3</v>
      </c>
      <c r="G9" s="98">
        <f t="shared" si="1"/>
        <v>5.9</v>
      </c>
      <c r="H9" s="99">
        <f t="shared" si="2"/>
        <v>6.7</v>
      </c>
      <c r="I9" s="97">
        <f>IF('Indicator Data'!AV12="No data","x",ROUND(IF('Indicator Data'!AV12^2&gt;I$195,0,IF('Indicator Data'!AV12^2&lt;I$194,10,(I$195-'Indicator Data'!AV12^2)/(I$195-I$194)*10)),1))</f>
        <v>0.1</v>
      </c>
      <c r="J9" s="97">
        <f>IF(OR('Indicator Data'!AU12=0,'Indicator Data'!AU12="No data"),"x",ROUND(IF('Indicator Data'!AU12&gt;J$195,0,IF('Indicator Data'!AU12&lt;J$194,10,(J$195-'Indicator Data'!AU12)/(J$195-J$194)*10)),1))</f>
        <v>0</v>
      </c>
      <c r="K9" s="97">
        <f>IF('Indicator Data'!AW12="No data","x",ROUND(IF('Indicator Data'!AW12&gt;K$195,0,IF('Indicator Data'!AW12&lt;K$194,10,(K$195-'Indicator Data'!AW12)/(K$195-K$194)*10)),1))</f>
        <v>4.2</v>
      </c>
      <c r="L9" s="97">
        <f>IF('Indicator Data'!AX12="No data","x",ROUND(IF('Indicator Data'!AX12&gt;L$195,0,IF('Indicator Data'!AX12&lt;L$194,10,(L$195-'Indicator Data'!AX12)/(L$195-L$194)*10)),1))</f>
        <v>4.4000000000000004</v>
      </c>
      <c r="M9" s="98">
        <f t="shared" si="3"/>
        <v>2.2000000000000002</v>
      </c>
      <c r="N9" s="148">
        <f>IF('Indicator Data'!AY12="No data","x",'Indicator Data'!AY12/'Indicator Data'!BE12*100)</f>
        <v>70.224719101123597</v>
      </c>
      <c r="O9" s="97">
        <f t="shared" si="4"/>
        <v>3</v>
      </c>
      <c r="P9" s="97">
        <f>IF('Indicator Data'!AZ12="No data","x",ROUND(IF('Indicator Data'!AZ12&gt;P$195,0,IF('Indicator Data'!AZ12&lt;P$194,10,(P$195-'Indicator Data'!AZ12)/(P$195-P$194)*10)),1))</f>
        <v>1.2</v>
      </c>
      <c r="Q9" s="97">
        <f>IF('Indicator Data'!BA12="No data","x",ROUND(IF('Indicator Data'!BA12&gt;Q$195,0,IF('Indicator Data'!BA12&lt;Q$194,10,(Q$195-'Indicator Data'!BA12)/(Q$195-Q$194)*10)),1))</f>
        <v>0</v>
      </c>
      <c r="R9" s="98">
        <f t="shared" si="5"/>
        <v>1.4</v>
      </c>
      <c r="S9" s="97">
        <f>IF('Indicator Data'!Y12="No data","x",ROUND(IF('Indicator Data'!Y12&gt;S$195,0,IF('Indicator Data'!Y12&lt;S$194,10,(S$195-'Indicator Data'!Y12)/(S$195-S$194)*10)),1))</f>
        <v>3.3</v>
      </c>
      <c r="T9" s="97">
        <f>IF('Indicator Data'!Z12="No data","x",ROUND(IF('Indicator Data'!Z12&gt;T$195,0,IF('Indicator Data'!Z12&lt;T$194,10,(T$195-'Indicator Data'!Z12)/(T$195-T$194)*10)),1))</f>
        <v>0.5</v>
      </c>
      <c r="U9" s="97">
        <f>IF('Indicator Data'!AC12="No data","x",ROUND(IF('Indicator Data'!AC12&gt;U$195,0,IF('Indicator Data'!AC12&lt;U$194,10,(U$195-'Indicator Data'!AC12)/(U$195-U$194)*10)),1))</f>
        <v>7.2</v>
      </c>
      <c r="V9" s="97">
        <f>IF('Indicator Data'!AD12="No data","x",ROUND(IF('Indicator Data'!AD12&gt;V$195,10,IF('Indicator Data'!AD12&lt;V$194,0,10-(V$195-'Indicator Data'!AD12)/(V$195-V$194)*10)),1))</f>
        <v>0.3</v>
      </c>
      <c r="W9" s="98">
        <f t="shared" si="6"/>
        <v>2.8</v>
      </c>
      <c r="X9" s="99">
        <f t="shared" si="7"/>
        <v>2.1</v>
      </c>
      <c r="Y9" s="99">
        <v>0.5</v>
      </c>
    </row>
    <row r="10" spans="1:25" s="4" customFormat="1" x14ac:dyDescent="0.25">
      <c r="A10" s="131" t="s">
        <v>15</v>
      </c>
      <c r="B10" s="51" t="s">
        <v>14</v>
      </c>
      <c r="C10" s="97">
        <f>IF('Indicator Data'!AR13="No data","x",ROUND(IF('Indicator Data'!AR13&gt;C$195,0,IF('Indicator Data'!AR13&lt;C$194,10,(C$195-'Indicator Data'!AR13)/(C$195-C$194)*10)),1))</f>
        <v>2.4</v>
      </c>
      <c r="D10" s="98">
        <f t="shared" si="0"/>
        <v>2.4</v>
      </c>
      <c r="E10" s="97">
        <f>IF('Indicator Data'!AT13="No data","x",ROUND(IF('Indicator Data'!AT13&gt;E$195,0,IF('Indicator Data'!AT13&lt;E$194,10,(E$195-'Indicator Data'!AT13)/(E$195-E$194)*10)),1))</f>
        <v>2.2999999999999998</v>
      </c>
      <c r="F10" s="97">
        <f>IF('Indicator Data'!AS13="No data","x",ROUND(IF('Indicator Data'!AS13&gt;F$195,0,IF('Indicator Data'!AS13&lt;F$194,10,(F$195-'Indicator Data'!AS13)/(F$195-F$194)*10)),1))</f>
        <v>1.8</v>
      </c>
      <c r="G10" s="98">
        <f t="shared" si="1"/>
        <v>2.1</v>
      </c>
      <c r="H10" s="99">
        <f t="shared" si="2"/>
        <v>2.2999999999999998</v>
      </c>
      <c r="I10" s="97" t="str">
        <f>IF('Indicator Data'!AV13="No data","x",ROUND(IF('Indicator Data'!AV13^2&gt;I$195,0,IF('Indicator Data'!AV13^2&lt;I$194,10,(I$195-'Indicator Data'!AV13^2)/(I$195-I$194)*10)),1))</f>
        <v>x</v>
      </c>
      <c r="J10" s="97">
        <f>IF(OR('Indicator Data'!AU13=0,'Indicator Data'!AU13="No data"),"x",ROUND(IF('Indicator Data'!AU13&gt;J$195,0,IF('Indicator Data'!AU13&lt;J$194,10,(J$195-'Indicator Data'!AU13)/(J$195-J$194)*10)),1))</f>
        <v>0</v>
      </c>
      <c r="K10" s="97">
        <f>IF('Indicator Data'!AW13="No data","x",ROUND(IF('Indicator Data'!AW13&gt;K$195,0,IF('Indicator Data'!AW13&lt;K$194,10,(K$195-'Indicator Data'!AW13)/(K$195-K$194)*10)),1))</f>
        <v>1.5</v>
      </c>
      <c r="L10" s="97">
        <f>IF('Indicator Data'!AX13="No data","x",ROUND(IF('Indicator Data'!AX13&gt;L$195,0,IF('Indicator Data'!AX13&lt;L$194,10,(L$195-'Indicator Data'!AX13)/(L$195-L$194)*10)),1))</f>
        <v>4.5999999999999996</v>
      </c>
      <c r="M10" s="98">
        <f t="shared" si="3"/>
        <v>2</v>
      </c>
      <c r="N10" s="148">
        <f>IF('Indicator Data'!AY13="No data","x",'Indicator Data'!AY13/'Indicator Data'!BE13*100)</f>
        <v>10.023039975007485</v>
      </c>
      <c r="O10" s="97">
        <f t="shared" si="4"/>
        <v>9.1</v>
      </c>
      <c r="P10" s="97">
        <f>IF('Indicator Data'!AZ13="No data","x",ROUND(IF('Indicator Data'!AZ13&gt;P$195,0,IF('Indicator Data'!AZ13&lt;P$194,10,(P$195-'Indicator Data'!AZ13)/(P$195-P$194)*10)),1))</f>
        <v>0</v>
      </c>
      <c r="Q10" s="97">
        <f>IF('Indicator Data'!BA13="No data","x",ROUND(IF('Indicator Data'!BA13&gt;Q$195,0,IF('Indicator Data'!BA13&lt;Q$194,10,(Q$195-'Indicator Data'!BA13)/(Q$195-Q$194)*10)),1))</f>
        <v>0</v>
      </c>
      <c r="R10" s="98">
        <f t="shared" si="5"/>
        <v>3</v>
      </c>
      <c r="S10" s="97">
        <f>IF('Indicator Data'!Y13="No data","x",ROUND(IF('Indicator Data'!Y13&gt;S$195,0,IF('Indicator Data'!Y13&lt;S$194,10,(S$195-'Indicator Data'!Y13)/(S$195-S$194)*10)),1))</f>
        <v>1.8</v>
      </c>
      <c r="T10" s="97">
        <f>IF('Indicator Data'!Z13="No data","x",ROUND(IF('Indicator Data'!Z13&gt;T$195,0,IF('Indicator Data'!Z13&lt;T$194,10,(T$195-'Indicator Data'!Z13)/(T$195-T$194)*10)),1))</f>
        <v>1</v>
      </c>
      <c r="U10" s="97">
        <f>IF('Indicator Data'!AC13="No data","x",ROUND(IF('Indicator Data'!AC13&gt;U$195,0,IF('Indicator Data'!AC13&lt;U$194,10,(U$195-'Indicator Data'!AC13)/(U$195-U$194)*10)),1))</f>
        <v>0</v>
      </c>
      <c r="V10" s="97">
        <f>IF('Indicator Data'!AD13="No data","x",ROUND(IF('Indicator Data'!AD13&gt;V$195,10,IF('Indicator Data'!AD13&lt;V$194,0,10-(V$195-'Indicator Data'!AD13)/(V$195-V$194)*10)),1))</f>
        <v>0.1</v>
      </c>
      <c r="W10" s="98">
        <f t="shared" si="6"/>
        <v>0.7</v>
      </c>
      <c r="X10" s="99">
        <f t="shared" si="7"/>
        <v>1.9</v>
      </c>
      <c r="Y10" s="99">
        <v>0</v>
      </c>
    </row>
    <row r="11" spans="1:25" s="4" customFormat="1" x14ac:dyDescent="0.25">
      <c r="A11" s="131" t="s">
        <v>17</v>
      </c>
      <c r="B11" s="51" t="s">
        <v>16</v>
      </c>
      <c r="C11" s="97">
        <f>IF('Indicator Data'!AR14="No data","x",ROUND(IF('Indicator Data'!AR14&gt;C$195,0,IF('Indicator Data'!AR14&lt;C$194,10,(C$195-'Indicator Data'!AR14)/(C$195-C$194)*10)),1))</f>
        <v>2</v>
      </c>
      <c r="D11" s="98">
        <f t="shared" si="0"/>
        <v>2</v>
      </c>
      <c r="E11" s="97">
        <f>IF('Indicator Data'!AT14="No data","x",ROUND(IF('Indicator Data'!AT14&gt;E$195,0,IF('Indicator Data'!AT14&lt;E$194,10,(E$195-'Indicator Data'!AT14)/(E$195-E$194)*10)),1))</f>
        <v>2.5</v>
      </c>
      <c r="F11" s="97">
        <f>IF('Indicator Data'!AS14="No data","x",ROUND(IF('Indicator Data'!AS14&gt;F$195,0,IF('Indicator Data'!AS14&lt;F$194,10,(F$195-'Indicator Data'!AS14)/(F$195-F$194)*10)),1))</f>
        <v>2</v>
      </c>
      <c r="G11" s="98">
        <f t="shared" si="1"/>
        <v>2.2999999999999998</v>
      </c>
      <c r="H11" s="99">
        <f t="shared" si="2"/>
        <v>2.2000000000000002</v>
      </c>
      <c r="I11" s="97" t="str">
        <f>IF('Indicator Data'!AV14="No data","x",ROUND(IF('Indicator Data'!AV14^2&gt;I$195,0,IF('Indicator Data'!AV14^2&lt;I$194,10,(I$195-'Indicator Data'!AV14^2)/(I$195-I$194)*10)),1))</f>
        <v>x</v>
      </c>
      <c r="J11" s="97">
        <f>IF(OR('Indicator Data'!AU14=0,'Indicator Data'!AU14="No data"),"x",ROUND(IF('Indicator Data'!AU14&gt;J$195,0,IF('Indicator Data'!AU14&lt;J$194,10,(J$195-'Indicator Data'!AU14)/(J$195-J$194)*10)),1))</f>
        <v>0</v>
      </c>
      <c r="K11" s="97">
        <f>IF('Indicator Data'!AW14="No data","x",ROUND(IF('Indicator Data'!AW14&gt;K$195,0,IF('Indicator Data'!AW14&lt;K$194,10,(K$195-'Indicator Data'!AW14)/(K$195-K$194)*10)),1))</f>
        <v>1.6</v>
      </c>
      <c r="L11" s="97">
        <f>IF('Indicator Data'!AX14="No data","x",ROUND(IF('Indicator Data'!AX14&gt;L$195,0,IF('Indicator Data'!AX14&lt;L$194,10,(L$195-'Indicator Data'!AX14)/(L$195-L$194)*10)),1))</f>
        <v>1.7</v>
      </c>
      <c r="M11" s="98">
        <f t="shared" si="3"/>
        <v>1.1000000000000001</v>
      </c>
      <c r="N11" s="148">
        <f>IF('Indicator Data'!AY14="No data","x",'Indicator Data'!AY14/'Indicator Data'!BE14*100)</f>
        <v>351.90331153150748</v>
      </c>
      <c r="O11" s="97">
        <f t="shared" si="4"/>
        <v>0</v>
      </c>
      <c r="P11" s="97">
        <f>IF('Indicator Data'!AZ14="No data","x",ROUND(IF('Indicator Data'!AZ14&gt;P$195,0,IF('Indicator Data'!AZ14&lt;P$194,10,(P$195-'Indicator Data'!AZ14)/(P$195-P$194)*10)),1))</f>
        <v>0</v>
      </c>
      <c r="Q11" s="97">
        <f>IF('Indicator Data'!BA14="No data","x",ROUND(IF('Indicator Data'!BA14&gt;Q$195,0,IF('Indicator Data'!BA14&lt;Q$194,10,(Q$195-'Indicator Data'!BA14)/(Q$195-Q$194)*10)),1))</f>
        <v>0</v>
      </c>
      <c r="R11" s="98">
        <f t="shared" si="5"/>
        <v>0</v>
      </c>
      <c r="S11" s="97">
        <f>IF('Indicator Data'!Y14="No data","x",ROUND(IF('Indicator Data'!Y14&gt;S$195,0,IF('Indicator Data'!Y14&lt;S$194,10,(S$195-'Indicator Data'!Y14)/(S$195-S$194)*10)),1))</f>
        <v>0</v>
      </c>
      <c r="T11" s="97">
        <f>IF('Indicator Data'!Z14="No data","x",ROUND(IF('Indicator Data'!Z14&gt;T$195,0,IF('Indicator Data'!Z14&lt;T$194,10,(T$195-'Indicator Data'!Z14)/(T$195-T$194)*10)),1))</f>
        <v>1</v>
      </c>
      <c r="U11" s="97">
        <f>IF('Indicator Data'!AC14="No data","x",ROUND(IF('Indicator Data'!AC14&gt;U$195,0,IF('Indicator Data'!AC14&lt;U$194,10,(U$195-'Indicator Data'!AC14)/(U$195-U$194)*10)),1))</f>
        <v>0</v>
      </c>
      <c r="V11" s="97">
        <f>IF('Indicator Data'!AD14="No data","x",ROUND(IF('Indicator Data'!AD14&gt;V$195,10,IF('Indicator Data'!AD14&lt;V$194,0,10-(V$195-'Indicator Data'!AD14)/(V$195-V$194)*10)),1))</f>
        <v>0</v>
      </c>
      <c r="W11" s="98">
        <f t="shared" si="6"/>
        <v>0.3</v>
      </c>
      <c r="X11" s="99">
        <f t="shared" si="7"/>
        <v>0.5</v>
      </c>
      <c r="Y11" s="99">
        <v>3.2</v>
      </c>
    </row>
    <row r="12" spans="1:25" s="4" customFormat="1" x14ac:dyDescent="0.25">
      <c r="A12" s="131" t="s">
        <v>19</v>
      </c>
      <c r="B12" s="51" t="s">
        <v>18</v>
      </c>
      <c r="C12" s="97" t="str">
        <f>IF('Indicator Data'!AR15="No data","x",ROUND(IF('Indicator Data'!AR15&gt;C$195,0,IF('Indicator Data'!AR15&lt;C$194,10,(C$195-'Indicator Data'!AR15)/(C$195-C$194)*10)),1))</f>
        <v>x</v>
      </c>
      <c r="D12" s="98" t="str">
        <f t="shared" si="0"/>
        <v>x</v>
      </c>
      <c r="E12" s="97">
        <f>IF('Indicator Data'!AT15="No data","x",ROUND(IF('Indicator Data'!AT15&gt;E$195,0,IF('Indicator Data'!AT15&lt;E$194,10,(E$195-'Indicator Data'!AT15)/(E$195-E$194)*10)),1))</f>
        <v>6.9</v>
      </c>
      <c r="F12" s="97">
        <f>IF('Indicator Data'!AS15="No data","x",ROUND(IF('Indicator Data'!AS15&gt;F$195,0,IF('Indicator Data'!AS15&lt;F$194,10,(F$195-'Indicator Data'!AS15)/(F$195-F$194)*10)),1))</f>
        <v>5.3</v>
      </c>
      <c r="G12" s="98">
        <f t="shared" si="1"/>
        <v>6.1</v>
      </c>
      <c r="H12" s="99">
        <f t="shared" si="2"/>
        <v>6.1</v>
      </c>
      <c r="I12" s="97">
        <f>IF('Indicator Data'!AV15="No data","x",ROUND(IF('Indicator Data'!AV15^2&gt;I$195,0,IF('Indicator Data'!AV15^2&lt;I$194,10,(I$195-'Indicator Data'!AV15^2)/(I$195-I$194)*10)),1))</f>
        <v>0</v>
      </c>
      <c r="J12" s="97">
        <f>IF(OR('Indicator Data'!AU15=0,'Indicator Data'!AU15="No data"),"x",ROUND(IF('Indicator Data'!AU15&gt;J$195,0,IF('Indicator Data'!AU15&lt;J$194,10,(J$195-'Indicator Data'!AU15)/(J$195-J$194)*10)),1))</f>
        <v>0</v>
      </c>
      <c r="K12" s="97">
        <f>IF('Indicator Data'!AW15="No data","x",ROUND(IF('Indicator Data'!AW15&gt;K$195,0,IF('Indicator Data'!AW15&lt;K$194,10,(K$195-'Indicator Data'!AW15)/(K$195-K$194)*10)),1))</f>
        <v>2.2999999999999998</v>
      </c>
      <c r="L12" s="97">
        <f>IF('Indicator Data'!AX15="No data","x",ROUND(IF('Indicator Data'!AX15&gt;L$195,0,IF('Indicator Data'!AX15&lt;L$194,10,(L$195-'Indicator Data'!AX15)/(L$195-L$194)*10)),1))</f>
        <v>4.8</v>
      </c>
      <c r="M12" s="98">
        <f t="shared" si="3"/>
        <v>1.8</v>
      </c>
      <c r="N12" s="148">
        <f>IF('Indicator Data'!AY15="No data","x",'Indicator Data'!AY15/'Indicator Data'!BE15*100)</f>
        <v>31.454910595465652</v>
      </c>
      <c r="O12" s="97">
        <f t="shared" si="4"/>
        <v>6.9</v>
      </c>
      <c r="P12" s="97">
        <f>IF('Indicator Data'!AZ15="No data","x",ROUND(IF('Indicator Data'!AZ15&gt;P$195,0,IF('Indicator Data'!AZ15&lt;P$194,10,(P$195-'Indicator Data'!AZ15)/(P$195-P$194)*10)),1))</f>
        <v>1.2</v>
      </c>
      <c r="Q12" s="97">
        <f>IF('Indicator Data'!BA15="No data","x",ROUND(IF('Indicator Data'!BA15&gt;Q$195,0,IF('Indicator Data'!BA15&lt;Q$194,10,(Q$195-'Indicator Data'!BA15)/(Q$195-Q$194)*10)),1))</f>
        <v>2.6</v>
      </c>
      <c r="R12" s="98">
        <f t="shared" si="5"/>
        <v>3.6</v>
      </c>
      <c r="S12" s="97">
        <f>IF('Indicator Data'!Y15="No data","x",ROUND(IF('Indicator Data'!Y15&gt;S$195,0,IF('Indicator Data'!Y15&lt;S$194,10,(S$195-'Indicator Data'!Y15)/(S$195-S$194)*10)),1))</f>
        <v>1.5</v>
      </c>
      <c r="T12" s="97">
        <f>IF('Indicator Data'!Z15="No data","x",ROUND(IF('Indicator Data'!Z15&gt;T$195,0,IF('Indicator Data'!Z15&lt;T$194,10,(T$195-'Indicator Data'!Z15)/(T$195-T$194)*10)),1))</f>
        <v>0.3</v>
      </c>
      <c r="U12" s="97">
        <f>IF('Indicator Data'!AC15="No data","x",ROUND(IF('Indicator Data'!AC15&gt;U$195,0,IF('Indicator Data'!AC15&lt;U$194,10,(U$195-'Indicator Data'!AC15)/(U$195-U$194)*10)),1))</f>
        <v>6.1</v>
      </c>
      <c r="V12" s="97">
        <f>IF('Indicator Data'!AD15="No data","x",ROUND(IF('Indicator Data'!AD15&gt;V$195,10,IF('Indicator Data'!AD15&lt;V$194,0,10-(V$195-'Indicator Data'!AD15)/(V$195-V$194)*10)),1))</f>
        <v>0.3</v>
      </c>
      <c r="W12" s="98">
        <f t="shared" si="6"/>
        <v>2.1</v>
      </c>
      <c r="X12" s="99">
        <f t="shared" si="7"/>
        <v>2.5</v>
      </c>
      <c r="Y12" s="99">
        <v>1.6</v>
      </c>
    </row>
    <row r="13" spans="1:25" s="4" customFormat="1" x14ac:dyDescent="0.25">
      <c r="A13" s="131" t="s">
        <v>21</v>
      </c>
      <c r="B13" s="51" t="s">
        <v>20</v>
      </c>
      <c r="C13" s="97" t="str">
        <f>IF('Indicator Data'!AR16="No data","x",ROUND(IF('Indicator Data'!AR16&gt;C$195,0,IF('Indicator Data'!AR16&lt;C$194,10,(C$195-'Indicator Data'!AR16)/(C$195-C$194)*10)),1))</f>
        <v>x</v>
      </c>
      <c r="D13" s="98" t="str">
        <f t="shared" si="0"/>
        <v>x</v>
      </c>
      <c r="E13" s="97">
        <f>IF('Indicator Data'!AT16="No data","x",ROUND(IF('Indicator Data'!AT16&gt;E$195,0,IF('Indicator Data'!AT16&lt;E$194,10,(E$195-'Indicator Data'!AT16)/(E$195-E$194)*10)),1))</f>
        <v>3.5</v>
      </c>
      <c r="F13" s="97">
        <f>IF('Indicator Data'!AS16="No data","x",ROUND(IF('Indicator Data'!AS16&gt;F$195,0,IF('Indicator Data'!AS16&lt;F$194,10,(F$195-'Indicator Data'!AS16)/(F$195-F$194)*10)),1))</f>
        <v>3.6</v>
      </c>
      <c r="G13" s="98">
        <f t="shared" si="1"/>
        <v>3.6</v>
      </c>
      <c r="H13" s="99">
        <f t="shared" si="2"/>
        <v>3.6</v>
      </c>
      <c r="I13" s="97" t="str">
        <f>IF('Indicator Data'!AV16="No data","x",ROUND(IF('Indicator Data'!AV16^2&gt;I$195,0,IF('Indicator Data'!AV16^2&lt;I$194,10,(I$195-'Indicator Data'!AV16^2)/(I$195-I$194)*10)),1))</f>
        <v>x</v>
      </c>
      <c r="J13" s="97">
        <f>IF(OR('Indicator Data'!AU16=0,'Indicator Data'!AU16="No data"),"x",ROUND(IF('Indicator Data'!AU16&gt;J$195,0,IF('Indicator Data'!AU16&lt;J$194,10,(J$195-'Indicator Data'!AU16)/(J$195-J$194)*10)),1))</f>
        <v>0</v>
      </c>
      <c r="K13" s="97">
        <f>IF('Indicator Data'!AW16="No data","x",ROUND(IF('Indicator Data'!AW16&gt;K$195,0,IF('Indicator Data'!AW16&lt;K$194,10,(K$195-'Indicator Data'!AW16)/(K$195-K$194)*10)),1))</f>
        <v>2.2000000000000002</v>
      </c>
      <c r="L13" s="97">
        <f>IF('Indicator Data'!AX16="No data","x",ROUND(IF('Indicator Data'!AX16&gt;L$195,0,IF('Indicator Data'!AX16&lt;L$194,10,(L$195-'Indicator Data'!AX16)/(L$195-L$194)*10)),1))</f>
        <v>5.5</v>
      </c>
      <c r="M13" s="98">
        <f t="shared" si="3"/>
        <v>2.6</v>
      </c>
      <c r="N13" s="148">
        <f>IF('Indicator Data'!AY16="No data","x",'Indicator Data'!AY16/'Indicator Data'!BE16*100)</f>
        <v>47.952047952047955</v>
      </c>
      <c r="O13" s="97">
        <f t="shared" si="4"/>
        <v>5.3</v>
      </c>
      <c r="P13" s="97">
        <f>IF('Indicator Data'!AZ16="No data","x",ROUND(IF('Indicator Data'!AZ16&gt;P$195,0,IF('Indicator Data'!AZ16&lt;P$194,10,(P$195-'Indicator Data'!AZ16)/(P$195-P$194)*10)),1))</f>
        <v>0.9</v>
      </c>
      <c r="Q13" s="97">
        <f>IF('Indicator Data'!BA16="No data","x",ROUND(IF('Indicator Data'!BA16&gt;Q$195,0,IF('Indicator Data'!BA16&lt;Q$194,10,(Q$195-'Indicator Data'!BA16)/(Q$195-Q$194)*10)),1))</f>
        <v>0.3</v>
      </c>
      <c r="R13" s="98">
        <f t="shared" si="5"/>
        <v>2.2000000000000002</v>
      </c>
      <c r="S13" s="97" t="str">
        <f>IF('Indicator Data'!Y16="No data","x",ROUND(IF('Indicator Data'!Y16&gt;S$195,0,IF('Indicator Data'!Y16&lt;S$194,10,(S$195-'Indicator Data'!Y16)/(S$195-S$194)*10)),1))</f>
        <v>x</v>
      </c>
      <c r="T13" s="97">
        <f>IF('Indicator Data'!Z16="No data","x",ROUND(IF('Indicator Data'!Z16&gt;T$195,0,IF('Indicator Data'!Z16&lt;T$194,10,(T$195-'Indicator Data'!Z16)/(T$195-T$194)*10)),1))</f>
        <v>2.6</v>
      </c>
      <c r="U13" s="97">
        <f>IF('Indicator Data'!AC16="No data","x",ROUND(IF('Indicator Data'!AC16&gt;U$195,0,IF('Indicator Data'!AC16&lt;U$194,10,(U$195-'Indicator Data'!AC16)/(U$195-U$194)*10)),1))</f>
        <v>4.4000000000000004</v>
      </c>
      <c r="V13" s="97">
        <f>IF('Indicator Data'!AD16="No data","x",ROUND(IF('Indicator Data'!AD16&gt;V$195,10,IF('Indicator Data'!AD16&lt;V$194,0,10-(V$195-'Indicator Data'!AD16)/(V$195-V$194)*10)),1))</f>
        <v>0.9</v>
      </c>
      <c r="W13" s="98">
        <f t="shared" si="6"/>
        <v>2.6</v>
      </c>
      <c r="X13" s="99">
        <f t="shared" si="7"/>
        <v>2.5</v>
      </c>
      <c r="Y13" s="99">
        <v>2.2000000000000002</v>
      </c>
    </row>
    <row r="14" spans="1:25" s="4" customFormat="1" x14ac:dyDescent="0.25">
      <c r="A14" s="131" t="s">
        <v>23</v>
      </c>
      <c r="B14" s="51" t="s">
        <v>22</v>
      </c>
      <c r="C14" s="97">
        <f>IF('Indicator Data'!AR17="No data","x",ROUND(IF('Indicator Data'!AR17&gt;C$195,0,IF('Indicator Data'!AR17&lt;C$194,10,(C$195-'Indicator Data'!AR17)/(C$195-C$194)*10)),1))</f>
        <v>3.8</v>
      </c>
      <c r="D14" s="98">
        <f t="shared" si="0"/>
        <v>3.8</v>
      </c>
      <c r="E14" s="97">
        <f>IF('Indicator Data'!AT17="No data","x",ROUND(IF('Indicator Data'!AT17&gt;E$195,0,IF('Indicator Data'!AT17&lt;E$194,10,(E$195-'Indicator Data'!AT17)/(E$195-E$194)*10)),1))</f>
        <v>6.4</v>
      </c>
      <c r="F14" s="97">
        <f>IF('Indicator Data'!AS17="No data","x",ROUND(IF('Indicator Data'!AS17&gt;F$195,0,IF('Indicator Data'!AS17&lt;F$194,10,(F$195-'Indicator Data'!AS17)/(F$195-F$194)*10)),1))</f>
        <v>4.4000000000000004</v>
      </c>
      <c r="G14" s="98">
        <f t="shared" si="1"/>
        <v>5.4</v>
      </c>
      <c r="H14" s="99">
        <f t="shared" si="2"/>
        <v>4.5999999999999996</v>
      </c>
      <c r="I14" s="97">
        <f>IF('Indicator Data'!AV17="No data","x",ROUND(IF('Indicator Data'!AV17^2&gt;I$195,0,IF('Indicator Data'!AV17^2&lt;I$194,10,(I$195-'Indicator Data'!AV17^2)/(I$195-I$194)*10)),1))</f>
        <v>0.9</v>
      </c>
      <c r="J14" s="97">
        <f>IF(OR('Indicator Data'!AU17=0,'Indicator Data'!AU17="No data"),"x",ROUND(IF('Indicator Data'!AU17&gt;J$195,0,IF('Indicator Data'!AU17&lt;J$194,10,(J$195-'Indicator Data'!AU17)/(J$195-J$194)*10)),1))</f>
        <v>0</v>
      </c>
      <c r="K14" s="97">
        <f>IF('Indicator Data'!AW17="No data","x",ROUND(IF('Indicator Data'!AW17&gt;K$195,0,IF('Indicator Data'!AW17&lt;K$194,10,(K$195-'Indicator Data'!AW17)/(K$195-K$194)*10)),1))</f>
        <v>0.7</v>
      </c>
      <c r="L14" s="97">
        <f>IF('Indicator Data'!AX17="No data","x",ROUND(IF('Indicator Data'!AX17&gt;L$195,0,IF('Indicator Data'!AX17&lt;L$194,10,(L$195-'Indicator Data'!AX17)/(L$195-L$194)*10)),1))</f>
        <v>0</v>
      </c>
      <c r="M14" s="98">
        <f t="shared" si="3"/>
        <v>0.4</v>
      </c>
      <c r="N14" s="148">
        <f>IF('Indicator Data'!AY17="No data","x",'Indicator Data'!AY17/'Indicator Data'!BE17*100)</f>
        <v>447.36842105263162</v>
      </c>
      <c r="O14" s="97">
        <f t="shared" si="4"/>
        <v>0</v>
      </c>
      <c r="P14" s="97">
        <f>IF('Indicator Data'!AZ17="No data","x",ROUND(IF('Indicator Data'!AZ17&gt;P$195,0,IF('Indicator Data'!AZ17&lt;P$194,10,(P$195-'Indicator Data'!AZ17)/(P$195-P$194)*10)),1))</f>
        <v>0.1</v>
      </c>
      <c r="Q14" s="97">
        <f>IF('Indicator Data'!BA17="No data","x",ROUND(IF('Indicator Data'!BA17&gt;Q$195,0,IF('Indicator Data'!BA17&lt;Q$194,10,(Q$195-'Indicator Data'!BA17)/(Q$195-Q$194)*10)),1))</f>
        <v>0</v>
      </c>
      <c r="R14" s="98">
        <f t="shared" si="5"/>
        <v>0</v>
      </c>
      <c r="S14" s="97">
        <f>IF('Indicator Data'!Y17="No data","x",ROUND(IF('Indicator Data'!Y17&gt;S$195,0,IF('Indicator Data'!Y17&lt;S$194,10,(S$195-'Indicator Data'!Y17)/(S$195-S$194)*10)),1))</f>
        <v>7.7</v>
      </c>
      <c r="T14" s="97">
        <f>IF('Indicator Data'!Z17="No data","x",ROUND(IF('Indicator Data'!Z17&gt;T$195,0,IF('Indicator Data'!Z17&lt;T$194,10,(T$195-'Indicator Data'!Z17)/(T$195-T$194)*10)),1))</f>
        <v>0</v>
      </c>
      <c r="U14" s="97">
        <f>IF('Indicator Data'!AC17="No data","x",ROUND(IF('Indicator Data'!AC17&gt;U$195,0,IF('Indicator Data'!AC17&lt;U$194,10,(U$195-'Indicator Data'!AC17)/(U$195-U$194)*10)),1))</f>
        <v>1.9</v>
      </c>
      <c r="V14" s="97">
        <f>IF('Indicator Data'!AD17="No data","x",ROUND(IF('Indicator Data'!AD17&gt;V$195,10,IF('Indicator Data'!AD17&lt;V$194,0,10-(V$195-'Indicator Data'!AD17)/(V$195-V$194)*10)),1))</f>
        <v>0.2</v>
      </c>
      <c r="W14" s="98">
        <f t="shared" si="6"/>
        <v>2.5</v>
      </c>
      <c r="X14" s="99">
        <f t="shared" si="7"/>
        <v>1</v>
      </c>
      <c r="Y14" s="99">
        <v>0.7</v>
      </c>
    </row>
    <row r="15" spans="1:25" s="4" customFormat="1" x14ac:dyDescent="0.25">
      <c r="A15" s="131" t="s">
        <v>25</v>
      </c>
      <c r="B15" s="51" t="s">
        <v>24</v>
      </c>
      <c r="C15" s="97">
        <f>IF('Indicator Data'!AR18="No data","x",ROUND(IF('Indicator Data'!AR18&gt;C$195,0,IF('Indicator Data'!AR18&lt;C$194,10,(C$195-'Indicator Data'!AR18)/(C$195-C$194)*10)),1))</f>
        <v>3</v>
      </c>
      <c r="D15" s="98">
        <f t="shared" si="0"/>
        <v>3</v>
      </c>
      <c r="E15" s="97">
        <f>IF('Indicator Data'!AT18="No data","x",ROUND(IF('Indicator Data'!AT18&gt;E$195,0,IF('Indicator Data'!AT18&lt;E$194,10,(E$195-'Indicator Data'!AT18)/(E$195-E$194)*10)),1))</f>
        <v>7.2</v>
      </c>
      <c r="F15" s="97">
        <f>IF('Indicator Data'!AS18="No data","x",ROUND(IF('Indicator Data'!AS18&gt;F$195,0,IF('Indicator Data'!AS18&lt;F$194,10,(F$195-'Indicator Data'!AS18)/(F$195-F$194)*10)),1))</f>
        <v>6.4</v>
      </c>
      <c r="G15" s="98">
        <f t="shared" si="1"/>
        <v>6.8</v>
      </c>
      <c r="H15" s="99">
        <f t="shared" si="2"/>
        <v>4.9000000000000004</v>
      </c>
      <c r="I15" s="97">
        <f>IF('Indicator Data'!AV18="No data","x",ROUND(IF('Indicator Data'!AV18^2&gt;I$195,0,IF('Indicator Data'!AV18^2&lt;I$194,10,(I$195-'Indicator Data'!AV18^2)/(I$195-I$194)*10)),1))</f>
        <v>5.2</v>
      </c>
      <c r="J15" s="97">
        <f>IF(OR('Indicator Data'!AU18=0,'Indicator Data'!AU18="No data"),"x",ROUND(IF('Indicator Data'!AU18&gt;J$195,0,IF('Indicator Data'!AU18&lt;J$194,10,(J$195-'Indicator Data'!AU18)/(J$195-J$194)*10)),1))</f>
        <v>2.4</v>
      </c>
      <c r="K15" s="97">
        <f>IF('Indicator Data'!AW18="No data","x",ROUND(IF('Indicator Data'!AW18&gt;K$195,0,IF('Indicator Data'!AW18&lt;K$194,10,(K$195-'Indicator Data'!AW18)/(K$195-K$194)*10)),1))</f>
        <v>8.6</v>
      </c>
      <c r="L15" s="97">
        <f>IF('Indicator Data'!AX18="No data","x",ROUND(IF('Indicator Data'!AX18&gt;L$195,0,IF('Indicator Data'!AX18&lt;L$194,10,(L$195-'Indicator Data'!AX18)/(L$195-L$194)*10)),1))</f>
        <v>6.3</v>
      </c>
      <c r="M15" s="98">
        <f t="shared" si="3"/>
        <v>5.6</v>
      </c>
      <c r="N15" s="148">
        <f>IF('Indicator Data'!AY18="No data","x",'Indicator Data'!AY18/'Indicator Data'!BE18*100)</f>
        <v>18.437427978796958</v>
      </c>
      <c r="O15" s="97">
        <f t="shared" si="4"/>
        <v>8.1999999999999993</v>
      </c>
      <c r="P15" s="97">
        <f>IF('Indicator Data'!AZ18="No data","x",ROUND(IF('Indicator Data'!AZ18&gt;P$195,0,IF('Indicator Data'!AZ18&lt;P$194,10,(P$195-'Indicator Data'!AZ18)/(P$195-P$194)*10)),1))</f>
        <v>4.4000000000000004</v>
      </c>
      <c r="Q15" s="97">
        <f>IF('Indicator Data'!BA18="No data","x",ROUND(IF('Indicator Data'!BA18&gt;Q$195,0,IF('Indicator Data'!BA18&lt;Q$194,10,(Q$195-'Indicator Data'!BA18)/(Q$195-Q$194)*10)),1))</f>
        <v>2.6</v>
      </c>
      <c r="R15" s="98">
        <f t="shared" si="5"/>
        <v>5.0999999999999996</v>
      </c>
      <c r="S15" s="97">
        <f>IF('Indicator Data'!Y18="No data","x",ROUND(IF('Indicator Data'!Y18&gt;S$195,0,IF('Indicator Data'!Y18&lt;S$194,10,(S$195-'Indicator Data'!Y18)/(S$195-S$194)*10)),1))</f>
        <v>9.1</v>
      </c>
      <c r="T15" s="97">
        <f>IF('Indicator Data'!Z18="No data","x",ROUND(IF('Indicator Data'!Z18&gt;T$195,0,IF('Indicator Data'!Z18&lt;T$194,10,(T$195-'Indicator Data'!Z18)/(T$195-T$194)*10)),1))</f>
        <v>1.3</v>
      </c>
      <c r="U15" s="97">
        <f>IF('Indicator Data'!AC18="No data","x",ROUND(IF('Indicator Data'!AC18&gt;U$195,0,IF('Indicator Data'!AC18&lt;U$194,10,(U$195-'Indicator Data'!AC18)/(U$195-U$194)*10)),1))</f>
        <v>9.9</v>
      </c>
      <c r="V15" s="97">
        <f>IF('Indicator Data'!AD18="No data","x",ROUND(IF('Indicator Data'!AD18&gt;V$195,10,IF('Indicator Data'!AD18&lt;V$194,0,10-(V$195-'Indicator Data'!AD18)/(V$195-V$194)*10)),1))</f>
        <v>2</v>
      </c>
      <c r="W15" s="98">
        <f t="shared" si="6"/>
        <v>5.6</v>
      </c>
      <c r="X15" s="99">
        <f t="shared" si="7"/>
        <v>5.4</v>
      </c>
      <c r="Y15" s="99">
        <v>2.2000000000000002</v>
      </c>
    </row>
    <row r="16" spans="1:25" s="4" customFormat="1" x14ac:dyDescent="0.25">
      <c r="A16" s="131" t="s">
        <v>27</v>
      </c>
      <c r="B16" s="51" t="s">
        <v>26</v>
      </c>
      <c r="C16" s="97">
        <f>IF('Indicator Data'!AR19="No data","x",ROUND(IF('Indicator Data'!AR19&gt;C$195,0,IF('Indicator Data'!AR19&lt;C$194,10,(C$195-'Indicator Data'!AR19)/(C$195-C$194)*10)),1))</f>
        <v>2.8</v>
      </c>
      <c r="D16" s="98">
        <f t="shared" si="0"/>
        <v>2.8</v>
      </c>
      <c r="E16" s="97">
        <f>IF('Indicator Data'!AT19="No data","x",ROUND(IF('Indicator Data'!AT19&gt;E$195,0,IF('Indicator Data'!AT19&lt;E$194,10,(E$195-'Indicator Data'!AT19)/(E$195-E$194)*10)),1))</f>
        <v>3.2</v>
      </c>
      <c r="F16" s="97">
        <f>IF('Indicator Data'!AS19="No data","x",ROUND(IF('Indicator Data'!AS19&gt;F$195,0,IF('Indicator Data'!AS19&lt;F$194,10,(F$195-'Indicator Data'!AS19)/(F$195-F$194)*10)),1))</f>
        <v>2.8</v>
      </c>
      <c r="G16" s="98">
        <f t="shared" si="1"/>
        <v>3</v>
      </c>
      <c r="H16" s="99">
        <f t="shared" si="2"/>
        <v>2.9</v>
      </c>
      <c r="I16" s="97" t="str">
        <f>IF('Indicator Data'!AV19="No data","x",ROUND(IF('Indicator Data'!AV19^2&gt;I$195,0,IF('Indicator Data'!AV19^2&lt;I$194,10,(I$195-'Indicator Data'!AV19^2)/(I$195-I$194)*10)),1))</f>
        <v>x</v>
      </c>
      <c r="J16" s="97">
        <f>IF(OR('Indicator Data'!AU19=0,'Indicator Data'!AU19="No data"),"x",ROUND(IF('Indicator Data'!AU19&gt;J$195,0,IF('Indicator Data'!AU19&lt;J$194,10,(J$195-'Indicator Data'!AU19)/(J$195-J$194)*10)),1))</f>
        <v>0</v>
      </c>
      <c r="K16" s="97">
        <f>IF('Indicator Data'!AW19="No data","x",ROUND(IF('Indicator Data'!AW19&gt;K$195,0,IF('Indicator Data'!AW19&lt;K$194,10,(K$195-'Indicator Data'!AW19)/(K$195-K$194)*10)),1))</f>
        <v>2.4</v>
      </c>
      <c r="L16" s="97">
        <f>IF('Indicator Data'!AX19="No data","x",ROUND(IF('Indicator Data'!AX19&gt;L$195,0,IF('Indicator Data'!AX19&lt;L$194,10,(L$195-'Indicator Data'!AX19)/(L$195-L$194)*10)),1))</f>
        <v>4.4000000000000004</v>
      </c>
      <c r="M16" s="98">
        <f t="shared" si="3"/>
        <v>2.2999999999999998</v>
      </c>
      <c r="N16" s="148">
        <f>IF('Indicator Data'!AY19="No data","x",'Indicator Data'!AY19/'Indicator Data'!BE19*100)</f>
        <v>418.60465116279073</v>
      </c>
      <c r="O16" s="97">
        <f t="shared" si="4"/>
        <v>0</v>
      </c>
      <c r="P16" s="97">
        <f>IF('Indicator Data'!AZ19="No data","x",ROUND(IF('Indicator Data'!AZ19&gt;P$195,0,IF('Indicator Data'!AZ19&lt;P$194,10,(P$195-'Indicator Data'!AZ19)/(P$195-P$194)*10)),1))</f>
        <v>0.4</v>
      </c>
      <c r="Q16" s="97">
        <f>IF('Indicator Data'!BA19="No data","x",ROUND(IF('Indicator Data'!BA19&gt;Q$195,0,IF('Indicator Data'!BA19&lt;Q$194,10,(Q$195-'Indicator Data'!BA19)/(Q$195-Q$194)*10)),1))</f>
        <v>0.1</v>
      </c>
      <c r="R16" s="98">
        <f t="shared" si="5"/>
        <v>0.2</v>
      </c>
      <c r="S16" s="97">
        <f>IF('Indicator Data'!Y19="No data","x",ROUND(IF('Indicator Data'!Y19&gt;S$195,0,IF('Indicator Data'!Y19&lt;S$194,10,(S$195-'Indicator Data'!Y19)/(S$195-S$194)*10)),1))</f>
        <v>5.5</v>
      </c>
      <c r="T16" s="97">
        <f>IF('Indicator Data'!Z19="No data","x",ROUND(IF('Indicator Data'!Z19&gt;T$195,0,IF('Indicator Data'!Z19&lt;T$194,10,(T$195-'Indicator Data'!Z19)/(T$195-T$194)*10)),1))</f>
        <v>1.8</v>
      </c>
      <c r="U16" s="97">
        <f>IF('Indicator Data'!AC19="No data","x",ROUND(IF('Indicator Data'!AC19&gt;U$195,0,IF('Indicator Data'!AC19&lt;U$194,10,(U$195-'Indicator Data'!AC19)/(U$195-U$194)*10)),1))</f>
        <v>6</v>
      </c>
      <c r="V16" s="97">
        <f>IF('Indicator Data'!AD19="No data","x",ROUND(IF('Indicator Data'!AD19&gt;V$195,10,IF('Indicator Data'!AD19&lt;V$194,0,10-(V$195-'Indicator Data'!AD19)/(V$195-V$194)*10)),1))</f>
        <v>0.3</v>
      </c>
      <c r="W16" s="98">
        <f t="shared" si="6"/>
        <v>3.4</v>
      </c>
      <c r="X16" s="99">
        <f t="shared" si="7"/>
        <v>2</v>
      </c>
      <c r="Y16" s="99">
        <v>0.8</v>
      </c>
    </row>
    <row r="17" spans="1:25" s="4" customFormat="1" x14ac:dyDescent="0.25">
      <c r="A17" s="131" t="s">
        <v>29</v>
      </c>
      <c r="B17" s="51" t="s">
        <v>28</v>
      </c>
      <c r="C17" s="97">
        <f>IF('Indicator Data'!AR20="No data","x",ROUND(IF('Indicator Data'!AR20&gt;C$195,0,IF('Indicator Data'!AR20&lt;C$194,10,(C$195-'Indicator Data'!AR20)/(C$195-C$194)*10)),1))</f>
        <v>2.8</v>
      </c>
      <c r="D17" s="98">
        <f t="shared" si="0"/>
        <v>2.8</v>
      </c>
      <c r="E17" s="97">
        <f>IF('Indicator Data'!AT20="No data","x",ROUND(IF('Indicator Data'!AT20&gt;E$195,0,IF('Indicator Data'!AT20&lt;E$194,10,(E$195-'Indicator Data'!AT20)/(E$195-E$194)*10)),1))</f>
        <v>5.6</v>
      </c>
      <c r="F17" s="97">
        <f>IF('Indicator Data'!AS20="No data","x",ROUND(IF('Indicator Data'!AS20&gt;F$195,0,IF('Indicator Data'!AS20&lt;F$194,10,(F$195-'Indicator Data'!AS20)/(F$195-F$194)*10)),1))</f>
        <v>6</v>
      </c>
      <c r="G17" s="98">
        <f t="shared" si="1"/>
        <v>5.8</v>
      </c>
      <c r="H17" s="99">
        <f t="shared" si="2"/>
        <v>4.3</v>
      </c>
      <c r="I17" s="97">
        <f>IF('Indicator Data'!AV20="No data","x",ROUND(IF('Indicator Data'!AV20^2&gt;I$195,0,IF('Indicator Data'!AV20^2&lt;I$194,10,(I$195-'Indicator Data'!AV20^2)/(I$195-I$194)*10)),1))</f>
        <v>0.1</v>
      </c>
      <c r="J17" s="97">
        <f>IF(OR('Indicator Data'!AU20=0,'Indicator Data'!AU20="No data"),"x",ROUND(IF('Indicator Data'!AU20&gt;J$195,0,IF('Indicator Data'!AU20&lt;J$194,10,(J$195-'Indicator Data'!AU20)/(J$195-J$194)*10)),1))</f>
        <v>0</v>
      </c>
      <c r="K17" s="97">
        <f>IF('Indicator Data'!AW20="No data","x",ROUND(IF('Indicator Data'!AW20&gt;K$195,0,IF('Indicator Data'!AW20&lt;K$194,10,(K$195-'Indicator Data'!AW20)/(K$195-K$194)*10)),1))</f>
        <v>3.8</v>
      </c>
      <c r="L17" s="97">
        <f>IF('Indicator Data'!AX20="No data","x",ROUND(IF('Indicator Data'!AX20&gt;L$195,0,IF('Indicator Data'!AX20&lt;L$194,10,(L$195-'Indicator Data'!AX20)/(L$195-L$194)*10)),1))</f>
        <v>3.9</v>
      </c>
      <c r="M17" s="98">
        <f t="shared" si="3"/>
        <v>2</v>
      </c>
      <c r="N17" s="148">
        <f>IF('Indicator Data'!AY20="No data","x",'Indicator Data'!AY20/'Indicator Data'!BE20*100)</f>
        <v>98.565866640382438</v>
      </c>
      <c r="O17" s="97">
        <f t="shared" si="4"/>
        <v>0.1</v>
      </c>
      <c r="P17" s="97">
        <f>IF('Indicator Data'!AZ20="No data","x",ROUND(IF('Indicator Data'!AZ20&gt;P$195,0,IF('Indicator Data'!AZ20&lt;P$194,10,(P$195-'Indicator Data'!AZ20)/(P$195-P$194)*10)),1))</f>
        <v>0.6</v>
      </c>
      <c r="Q17" s="97">
        <f>IF('Indicator Data'!BA20="No data","x",ROUND(IF('Indicator Data'!BA20&gt;Q$195,0,IF('Indicator Data'!BA20&lt;Q$194,10,(Q$195-'Indicator Data'!BA20)/(Q$195-Q$194)*10)),1))</f>
        <v>0.1</v>
      </c>
      <c r="R17" s="98">
        <f t="shared" si="5"/>
        <v>0.3</v>
      </c>
      <c r="S17" s="97">
        <f>IF('Indicator Data'!Y20="No data","x",ROUND(IF('Indicator Data'!Y20&gt;S$195,0,IF('Indicator Data'!Y20&lt;S$194,10,(S$195-'Indicator Data'!Y20)/(S$195-S$194)*10)),1))</f>
        <v>0.2</v>
      </c>
      <c r="T17" s="97">
        <f>IF('Indicator Data'!Z20="No data","x",ROUND(IF('Indicator Data'!Z20&gt;T$195,0,IF('Indicator Data'!Z20&lt;T$194,10,(T$195-'Indicator Data'!Z20)/(T$195-T$194)*10)),1))</f>
        <v>0.3</v>
      </c>
      <c r="U17" s="97">
        <f>IF('Indicator Data'!AC20="No data","x",ROUND(IF('Indicator Data'!AC20&gt;U$195,0,IF('Indicator Data'!AC20&lt;U$194,10,(U$195-'Indicator Data'!AC20)/(U$195-U$194)*10)),1))</f>
        <v>6.5</v>
      </c>
      <c r="V17" s="97">
        <f>IF('Indicator Data'!AD20="No data","x",ROUND(IF('Indicator Data'!AD20&gt;V$195,10,IF('Indicator Data'!AD20&lt;V$194,0,10-(V$195-'Indicator Data'!AD20)/(V$195-V$194)*10)),1))</f>
        <v>0</v>
      </c>
      <c r="W17" s="98">
        <f t="shared" si="6"/>
        <v>1.8</v>
      </c>
      <c r="X17" s="99">
        <f t="shared" si="7"/>
        <v>1.4</v>
      </c>
      <c r="Y17" s="99">
        <v>1.1000000000000001</v>
      </c>
    </row>
    <row r="18" spans="1:25" s="4" customFormat="1" x14ac:dyDescent="0.25">
      <c r="A18" s="131" t="s">
        <v>31</v>
      </c>
      <c r="B18" s="51" t="s">
        <v>30</v>
      </c>
      <c r="C18" s="97" t="str">
        <f>IF('Indicator Data'!AR21="No data","x",ROUND(IF('Indicator Data'!AR21&gt;C$195,0,IF('Indicator Data'!AR21&lt;C$194,10,(C$195-'Indicator Data'!AR21)/(C$195-C$194)*10)),1))</f>
        <v>x</v>
      </c>
      <c r="D18" s="98" t="str">
        <f t="shared" si="0"/>
        <v>x</v>
      </c>
      <c r="E18" s="97">
        <f>IF('Indicator Data'!AT21="No data","x",ROUND(IF('Indicator Data'!AT21&gt;E$195,0,IF('Indicator Data'!AT21&lt;E$194,10,(E$195-'Indicator Data'!AT21)/(E$195-E$194)*10)),1))</f>
        <v>2.5</v>
      </c>
      <c r="F18" s="97">
        <f>IF('Indicator Data'!AS21="No data","x",ROUND(IF('Indicator Data'!AS21&gt;F$195,0,IF('Indicator Data'!AS21&lt;F$194,10,(F$195-'Indicator Data'!AS21)/(F$195-F$194)*10)),1))</f>
        <v>2.2999999999999998</v>
      </c>
      <c r="G18" s="98">
        <f t="shared" si="1"/>
        <v>2.4</v>
      </c>
      <c r="H18" s="99">
        <f t="shared" si="2"/>
        <v>2.4</v>
      </c>
      <c r="I18" s="97" t="str">
        <f>IF('Indicator Data'!AV21="No data","x",ROUND(IF('Indicator Data'!AV21^2&gt;I$195,0,IF('Indicator Data'!AV21^2&lt;I$194,10,(I$195-'Indicator Data'!AV21^2)/(I$195-I$194)*10)),1))</f>
        <v>x</v>
      </c>
      <c r="J18" s="97">
        <f>IF(OR('Indicator Data'!AU21=0,'Indicator Data'!AU21="No data"),"x",ROUND(IF('Indicator Data'!AU21&gt;J$195,0,IF('Indicator Data'!AU21&lt;J$194,10,(J$195-'Indicator Data'!AU21)/(J$195-J$194)*10)),1))</f>
        <v>0</v>
      </c>
      <c r="K18" s="97">
        <f>IF('Indicator Data'!AW21="No data","x",ROUND(IF('Indicator Data'!AW21&gt;K$195,0,IF('Indicator Data'!AW21&lt;K$194,10,(K$195-'Indicator Data'!AW21)/(K$195-K$194)*10)),1))</f>
        <v>1.5</v>
      </c>
      <c r="L18" s="97">
        <f>IF('Indicator Data'!AX21="No data","x",ROUND(IF('Indicator Data'!AX21&gt;L$195,0,IF('Indicator Data'!AX21&lt;L$194,10,(L$195-'Indicator Data'!AX21)/(L$195-L$194)*10)),1))</f>
        <v>4.5999999999999996</v>
      </c>
      <c r="M18" s="98">
        <f t="shared" si="3"/>
        <v>2</v>
      </c>
      <c r="N18" s="148">
        <f>IF('Indicator Data'!AY21="No data","x",'Indicator Data'!AY21/'Indicator Data'!BE21*100)</f>
        <v>495.37648612945839</v>
      </c>
      <c r="O18" s="97">
        <f t="shared" si="4"/>
        <v>0</v>
      </c>
      <c r="P18" s="97">
        <f>IF('Indicator Data'!AZ21="No data","x",ROUND(IF('Indicator Data'!AZ21&gt;P$195,0,IF('Indicator Data'!AZ21&lt;P$194,10,(P$195-'Indicator Data'!AZ21)/(P$195-P$194)*10)),1))</f>
        <v>0.1</v>
      </c>
      <c r="Q18" s="97">
        <f>IF('Indicator Data'!BA21="No data","x",ROUND(IF('Indicator Data'!BA21&gt;Q$195,0,IF('Indicator Data'!BA21&lt;Q$194,10,(Q$195-'Indicator Data'!BA21)/(Q$195-Q$194)*10)),1))</f>
        <v>0</v>
      </c>
      <c r="R18" s="98">
        <f t="shared" si="5"/>
        <v>0</v>
      </c>
      <c r="S18" s="97">
        <f>IF('Indicator Data'!Y21="No data","x",ROUND(IF('Indicator Data'!Y21&gt;S$195,0,IF('Indicator Data'!Y21&lt;S$194,10,(S$195-'Indicator Data'!Y21)/(S$195-S$194)*10)),1))</f>
        <v>0</v>
      </c>
      <c r="T18" s="97">
        <f>IF('Indicator Data'!Z21="No data","x",ROUND(IF('Indicator Data'!Z21&gt;T$195,0,IF('Indicator Data'!Z21&lt;T$194,10,(T$195-'Indicator Data'!Z21)/(T$195-T$194)*10)),1))</f>
        <v>0.8</v>
      </c>
      <c r="U18" s="97">
        <f>IF('Indicator Data'!AC21="No data","x",ROUND(IF('Indicator Data'!AC21&gt;U$195,0,IF('Indicator Data'!AC21&lt;U$194,10,(U$195-'Indicator Data'!AC21)/(U$195-U$194)*10)),1))</f>
        <v>0</v>
      </c>
      <c r="V18" s="97">
        <f>IF('Indicator Data'!AD21="No data","x",ROUND(IF('Indicator Data'!AD21&gt;V$195,10,IF('Indicator Data'!AD21&lt;V$194,0,10-(V$195-'Indicator Data'!AD21)/(V$195-V$194)*10)),1))</f>
        <v>0.1</v>
      </c>
      <c r="W18" s="98">
        <f t="shared" si="6"/>
        <v>0.2</v>
      </c>
      <c r="X18" s="99">
        <f t="shared" si="7"/>
        <v>0.7</v>
      </c>
      <c r="Y18" s="99">
        <v>1.7</v>
      </c>
    </row>
    <row r="19" spans="1:25" s="4" customFormat="1" x14ac:dyDescent="0.25">
      <c r="A19" s="131" t="s">
        <v>33</v>
      </c>
      <c r="B19" s="51" t="s">
        <v>32</v>
      </c>
      <c r="C19" s="97" t="str">
        <f>IF('Indicator Data'!AR22="No data","x",ROUND(IF('Indicator Data'!AR22&gt;C$195,0,IF('Indicator Data'!AR22&lt;C$194,10,(C$195-'Indicator Data'!AR22)/(C$195-C$194)*10)),1))</f>
        <v>x</v>
      </c>
      <c r="D19" s="98" t="str">
        <f t="shared" si="0"/>
        <v>x</v>
      </c>
      <c r="E19" s="97" t="str">
        <f>IF('Indicator Data'!AT22="No data","x",ROUND(IF('Indicator Data'!AT22&gt;E$195,0,IF('Indicator Data'!AT22&lt;E$194,10,(E$195-'Indicator Data'!AT22)/(E$195-E$194)*10)),1))</f>
        <v>x</v>
      </c>
      <c r="F19" s="97">
        <f>IF('Indicator Data'!AS22="No data","x",ROUND(IF('Indicator Data'!AS22&gt;F$195,0,IF('Indicator Data'!AS22&lt;F$194,10,(F$195-'Indicator Data'!AS22)/(F$195-F$194)*10)),1))</f>
        <v>6.4</v>
      </c>
      <c r="G19" s="98">
        <f t="shared" si="1"/>
        <v>6.4</v>
      </c>
      <c r="H19" s="99">
        <f t="shared" si="2"/>
        <v>6.4</v>
      </c>
      <c r="I19" s="97">
        <f>IF('Indicator Data'!AV22="No data","x",ROUND(IF('Indicator Data'!AV22^2&gt;I$195,0,IF('Indicator Data'!AV22^2&lt;I$194,10,(I$195-'Indicator Data'!AV22^2)/(I$195-I$194)*10)),1))</f>
        <v>3.5</v>
      </c>
      <c r="J19" s="97">
        <f>IF(OR('Indicator Data'!AU22=0,'Indicator Data'!AU22="No data"),"x",ROUND(IF('Indicator Data'!AU22&gt;J$195,0,IF('Indicator Data'!AU22&lt;J$194,10,(J$195-'Indicator Data'!AU22)/(J$195-J$194)*10)),1))</f>
        <v>0.8</v>
      </c>
      <c r="K19" s="97">
        <f>IF('Indicator Data'!AW22="No data","x",ROUND(IF('Indicator Data'!AW22&gt;K$195,0,IF('Indicator Data'!AW22&lt;K$194,10,(K$195-'Indicator Data'!AW22)/(K$195-K$194)*10)),1))</f>
        <v>5.8</v>
      </c>
      <c r="L19" s="97">
        <f>IF('Indicator Data'!AX22="No data","x",ROUND(IF('Indicator Data'!AX22&gt;L$195,0,IF('Indicator Data'!AX22&lt;L$194,10,(L$195-'Indicator Data'!AX22)/(L$195-L$194)*10)),1))</f>
        <v>7</v>
      </c>
      <c r="M19" s="98">
        <f t="shared" si="3"/>
        <v>4.3</v>
      </c>
      <c r="N19" s="148">
        <f>IF('Indicator Data'!AY22="No data","x",'Indicator Data'!AY22/'Indicator Data'!BE22*100)</f>
        <v>26.3042525208242</v>
      </c>
      <c r="O19" s="97">
        <f t="shared" si="4"/>
        <v>7.4</v>
      </c>
      <c r="P19" s="97">
        <f>IF('Indicator Data'!AZ22="No data","x",ROUND(IF('Indicator Data'!AZ22&gt;P$195,0,IF('Indicator Data'!AZ22&lt;P$194,10,(P$195-'Indicator Data'!AZ22)/(P$195-P$194)*10)),1))</f>
        <v>1.1000000000000001</v>
      </c>
      <c r="Q19" s="97">
        <f>IF('Indicator Data'!BA22="No data","x",ROUND(IF('Indicator Data'!BA22&gt;Q$195,0,IF('Indicator Data'!BA22&lt;Q$194,10,(Q$195-'Indicator Data'!BA22)/(Q$195-Q$194)*10)),1))</f>
        <v>0.1</v>
      </c>
      <c r="R19" s="98">
        <f t="shared" si="5"/>
        <v>2.9</v>
      </c>
      <c r="S19" s="97">
        <f>IF('Indicator Data'!Y22="No data","x",ROUND(IF('Indicator Data'!Y22&gt;S$195,0,IF('Indicator Data'!Y22&lt;S$194,10,(S$195-'Indicator Data'!Y22)/(S$195-S$194)*10)),1))</f>
        <v>7.9</v>
      </c>
      <c r="T19" s="97">
        <f>IF('Indicator Data'!Z22="No data","x",ROUND(IF('Indicator Data'!Z22&gt;T$195,0,IF('Indicator Data'!Z22&lt;T$194,10,(T$195-'Indicator Data'!Z22)/(T$195-T$194)*10)),1))</f>
        <v>1</v>
      </c>
      <c r="U19" s="97">
        <f>IF('Indicator Data'!AC22="No data","x",ROUND(IF('Indicator Data'!AC22&gt;U$195,0,IF('Indicator Data'!AC22&lt;U$194,10,(U$195-'Indicator Data'!AC22)/(U$195-U$194)*10)),1))</f>
        <v>8.4</v>
      </c>
      <c r="V19" s="97">
        <f>IF('Indicator Data'!AD22="No data","x",ROUND(IF('Indicator Data'!AD22&gt;V$195,10,IF('Indicator Data'!AD22&lt;V$194,0,10-(V$195-'Indicator Data'!AD22)/(V$195-V$194)*10)),1))</f>
        <v>0.3</v>
      </c>
      <c r="W19" s="98">
        <f t="shared" si="6"/>
        <v>4.4000000000000004</v>
      </c>
      <c r="X19" s="99">
        <f t="shared" si="7"/>
        <v>3.9</v>
      </c>
      <c r="Y19" s="99">
        <v>4.5</v>
      </c>
    </row>
    <row r="20" spans="1:25" s="4" customFormat="1" x14ac:dyDescent="0.25">
      <c r="A20" s="131" t="s">
        <v>35</v>
      </c>
      <c r="B20" s="51" t="s">
        <v>34</v>
      </c>
      <c r="C20" s="97">
        <f>IF('Indicator Data'!AR23="No data","x",ROUND(IF('Indicator Data'!AR23&gt;C$195,0,IF('Indicator Data'!AR23&lt;C$194,10,(C$195-'Indicator Data'!AR23)/(C$195-C$194)*10)),1))</f>
        <v>5.5</v>
      </c>
      <c r="D20" s="98">
        <f t="shared" si="0"/>
        <v>5.5</v>
      </c>
      <c r="E20" s="97">
        <f>IF('Indicator Data'!AT23="No data","x",ROUND(IF('Indicator Data'!AT23&gt;E$195,0,IF('Indicator Data'!AT23&lt;E$194,10,(E$195-'Indicator Data'!AT23)/(E$195-E$194)*10)),1))</f>
        <v>6.1</v>
      </c>
      <c r="F20" s="97">
        <f>IF('Indicator Data'!AS23="No data","x",ROUND(IF('Indicator Data'!AS23&gt;F$195,0,IF('Indicator Data'!AS23&lt;F$194,10,(F$195-'Indicator Data'!AS23)/(F$195-F$194)*10)),1))</f>
        <v>6.1</v>
      </c>
      <c r="G20" s="98">
        <f t="shared" si="1"/>
        <v>6.1</v>
      </c>
      <c r="H20" s="99">
        <f t="shared" si="2"/>
        <v>5.8</v>
      </c>
      <c r="I20" s="97">
        <f>IF('Indicator Data'!AV23="No data","x",ROUND(IF('Indicator Data'!AV23^2&gt;I$195,0,IF('Indicator Data'!AV23^2&lt;I$194,10,(I$195-'Indicator Data'!AV23^2)/(I$195-I$194)*10)),1))</f>
        <v>9.4</v>
      </c>
      <c r="J20" s="97">
        <f>IF(OR('Indicator Data'!AU23=0,'Indicator Data'!AU23="No data"),"x",ROUND(IF('Indicator Data'!AU23&gt;J$195,0,IF('Indicator Data'!AU23&lt;J$194,10,(J$195-'Indicator Data'!AU23)/(J$195-J$194)*10)),1))</f>
        <v>5.9</v>
      </c>
      <c r="K20" s="97">
        <f>IF('Indicator Data'!AW23="No data","x",ROUND(IF('Indicator Data'!AW23&gt;K$195,0,IF('Indicator Data'!AW23&lt;K$194,10,(K$195-'Indicator Data'!AW23)/(K$195-K$194)*10)),1))</f>
        <v>9.3000000000000007</v>
      </c>
      <c r="L20" s="97">
        <f>IF('Indicator Data'!AX23="No data","x",ROUND(IF('Indicator Data'!AX23&gt;L$195,0,IF('Indicator Data'!AX23&lt;L$194,10,(L$195-'Indicator Data'!AX23)/(L$195-L$194)*10)),1))</f>
        <v>6.2</v>
      </c>
      <c r="M20" s="98">
        <f t="shared" si="3"/>
        <v>7.7</v>
      </c>
      <c r="N20" s="148">
        <f>IF('Indicator Data'!AY23="No data","x",'Indicator Data'!AY23/'Indicator Data'!BE23*100)</f>
        <v>11.528910961333807</v>
      </c>
      <c r="O20" s="97">
        <f t="shared" si="4"/>
        <v>8.9</v>
      </c>
      <c r="P20" s="97">
        <f>IF('Indicator Data'!AZ23="No data","x",ROUND(IF('Indicator Data'!AZ23&gt;P$195,0,IF('Indicator Data'!AZ23&lt;P$194,10,(P$195-'Indicator Data'!AZ23)/(P$195-P$194)*10)),1))</f>
        <v>8.9</v>
      </c>
      <c r="Q20" s="97">
        <f>IF('Indicator Data'!BA23="No data","x",ROUND(IF('Indicator Data'!BA23&gt;Q$195,0,IF('Indicator Data'!BA23&lt;Q$194,10,(Q$195-'Indicator Data'!BA23)/(Q$195-Q$194)*10)),1))</f>
        <v>4.4000000000000004</v>
      </c>
      <c r="R20" s="98">
        <f t="shared" si="5"/>
        <v>7.4</v>
      </c>
      <c r="S20" s="97">
        <f>IF('Indicator Data'!Y23="No data","x",ROUND(IF('Indicator Data'!Y23&gt;S$195,0,IF('Indicator Data'!Y23&lt;S$194,10,(S$195-'Indicator Data'!Y23)/(S$195-S$194)*10)),1))</f>
        <v>9.6</v>
      </c>
      <c r="T20" s="97">
        <f>IF('Indicator Data'!Z23="No data","x",ROUND(IF('Indicator Data'!Z23&gt;T$195,0,IF('Indicator Data'!Z23&lt;T$194,10,(T$195-'Indicator Data'!Z23)/(T$195-T$194)*10)),1))</f>
        <v>6.4</v>
      </c>
      <c r="U20" s="97">
        <f>IF('Indicator Data'!AC23="No data","x",ROUND(IF('Indicator Data'!AC23&gt;U$195,0,IF('Indicator Data'!AC23&lt;U$194,10,(U$195-'Indicator Data'!AC23)/(U$195-U$194)*10)),1))</f>
        <v>9.9</v>
      </c>
      <c r="V20" s="97">
        <f>IF('Indicator Data'!AD23="No data","x",ROUND(IF('Indicator Data'!AD23&gt;V$195,10,IF('Indicator Data'!AD23&lt;V$194,0,10-(V$195-'Indicator Data'!AD23)/(V$195-V$194)*10)),1))</f>
        <v>4.5</v>
      </c>
      <c r="W20" s="98">
        <f t="shared" si="6"/>
        <v>7.6</v>
      </c>
      <c r="X20" s="99">
        <f t="shared" si="7"/>
        <v>7.6</v>
      </c>
      <c r="Y20" s="99">
        <v>7</v>
      </c>
    </row>
    <row r="21" spans="1:25" s="4" customFormat="1" x14ac:dyDescent="0.25">
      <c r="A21" s="131" t="s">
        <v>37</v>
      </c>
      <c r="B21" s="51" t="s">
        <v>36</v>
      </c>
      <c r="C21" s="97">
        <f>IF('Indicator Data'!AR24="No data","x",ROUND(IF('Indicator Data'!AR24&gt;C$195,0,IF('Indicator Data'!AR24&lt;C$194,10,(C$195-'Indicator Data'!AR24)/(C$195-C$194)*10)),1))</f>
        <v>4.5</v>
      </c>
      <c r="D21" s="98">
        <f t="shared" si="0"/>
        <v>4.5</v>
      </c>
      <c r="E21" s="97">
        <f>IF('Indicator Data'!AT24="No data","x",ROUND(IF('Indicator Data'!AT24&gt;E$195,0,IF('Indicator Data'!AT24&lt;E$194,10,(E$195-'Indicator Data'!AT24)/(E$195-E$194)*10)),1))</f>
        <v>3.3</v>
      </c>
      <c r="F21" s="97">
        <f>IF('Indicator Data'!AS24="No data","x",ROUND(IF('Indicator Data'!AS24&gt;F$195,0,IF('Indicator Data'!AS24&lt;F$194,10,(F$195-'Indicator Data'!AS24)/(F$195-F$194)*10)),1))</f>
        <v>4</v>
      </c>
      <c r="G21" s="98">
        <f t="shared" si="1"/>
        <v>3.7</v>
      </c>
      <c r="H21" s="99">
        <f t="shared" si="2"/>
        <v>4.0999999999999996</v>
      </c>
      <c r="I21" s="97">
        <f>IF('Indicator Data'!AV24="No data","x",ROUND(IF('Indicator Data'!AV24^2&gt;I$195,0,IF('Indicator Data'!AV24^2&lt;I$194,10,(I$195-'Indicator Data'!AV24^2)/(I$195-I$194)*10)),1))</f>
        <v>6.5</v>
      </c>
      <c r="J21" s="97">
        <f>IF(OR('Indicator Data'!AU24=0,'Indicator Data'!AU24="No data"),"x",ROUND(IF('Indicator Data'!AU24&gt;J$195,0,IF('Indicator Data'!AU24&lt;J$194,10,(J$195-'Indicator Data'!AU24)/(J$195-J$194)*10)),1))</f>
        <v>0</v>
      </c>
      <c r="K21" s="97">
        <f>IF('Indicator Data'!AW24="No data","x",ROUND(IF('Indicator Data'!AW24&gt;K$195,0,IF('Indicator Data'!AW24&lt;K$194,10,(K$195-'Indicator Data'!AW24)/(K$195-K$194)*10)),1))</f>
        <v>6</v>
      </c>
      <c r="L21" s="97">
        <f>IF('Indicator Data'!AX24="No data","x",ROUND(IF('Indicator Data'!AX24&gt;L$195,0,IF('Indicator Data'!AX24&lt;L$194,10,(L$195-'Indicator Data'!AX24)/(L$195-L$194)*10)),1))</f>
        <v>5.7</v>
      </c>
      <c r="M21" s="98">
        <f t="shared" si="3"/>
        <v>4.5999999999999996</v>
      </c>
      <c r="N21" s="148">
        <f>IF('Indicator Data'!AY24="No data","x",'Indicator Data'!AY24/'Indicator Data'!BE24*100)</f>
        <v>4.1673178100744908</v>
      </c>
      <c r="O21" s="97">
        <f t="shared" si="4"/>
        <v>9.6999999999999993</v>
      </c>
      <c r="P21" s="97">
        <f>IF('Indicator Data'!AZ24="No data","x",ROUND(IF('Indicator Data'!AZ24&gt;P$195,0,IF('Indicator Data'!AZ24&lt;P$194,10,(P$195-'Indicator Data'!AZ24)/(P$195-P$194)*10)),1))</f>
        <v>5.5</v>
      </c>
      <c r="Q21" s="97">
        <f>IF('Indicator Data'!BA24="No data","x",ROUND(IF('Indicator Data'!BA24&gt;Q$195,0,IF('Indicator Data'!BA24&lt;Q$194,10,(Q$195-'Indicator Data'!BA24)/(Q$195-Q$194)*10)),1))</f>
        <v>0</v>
      </c>
      <c r="R21" s="98">
        <f t="shared" si="5"/>
        <v>5.0999999999999996</v>
      </c>
      <c r="S21" s="97">
        <f>IF('Indicator Data'!Y24="No data","x",ROUND(IF('Indicator Data'!Y24&gt;S$195,0,IF('Indicator Data'!Y24&lt;S$194,10,(S$195-'Indicator Data'!Y24)/(S$195-S$194)*10)),1))</f>
        <v>9</v>
      </c>
      <c r="T21" s="97">
        <f>IF('Indicator Data'!Z24="No data","x",ROUND(IF('Indicator Data'!Z24&gt;T$195,0,IF('Indicator Data'!Z24&lt;T$194,10,(T$195-'Indicator Data'!Z24)/(T$195-T$194)*10)),1))</f>
        <v>0.5</v>
      </c>
      <c r="U21" s="97">
        <f>IF('Indicator Data'!AC24="No data","x",ROUND(IF('Indicator Data'!AC24&gt;U$195,0,IF('Indicator Data'!AC24&lt;U$194,10,(U$195-'Indicator Data'!AC24)/(U$195-U$194)*10)),1))</f>
        <v>9.1999999999999993</v>
      </c>
      <c r="V21" s="97">
        <f>IF('Indicator Data'!AD24="No data","x",ROUND(IF('Indicator Data'!AD24&gt;V$195,10,IF('Indicator Data'!AD24&lt;V$194,0,10-(V$195-'Indicator Data'!AD24)/(V$195-V$194)*10)),1))</f>
        <v>1.6</v>
      </c>
      <c r="W21" s="98">
        <f t="shared" si="6"/>
        <v>5.0999999999999996</v>
      </c>
      <c r="X21" s="99">
        <f t="shared" si="7"/>
        <v>4.9000000000000004</v>
      </c>
      <c r="Y21" s="99">
        <v>2.7</v>
      </c>
    </row>
    <row r="22" spans="1:25" s="4" customFormat="1" x14ac:dyDescent="0.25">
      <c r="A22" s="131" t="s">
        <v>841</v>
      </c>
      <c r="B22" s="51" t="s">
        <v>38</v>
      </c>
      <c r="C22" s="97">
        <f>IF('Indicator Data'!AR25="No data","x",ROUND(IF('Indicator Data'!AR25&gt;C$195,0,IF('Indicator Data'!AR25&lt;C$194,10,(C$195-'Indicator Data'!AR25)/(C$195-C$194)*10)),1))</f>
        <v>5.6</v>
      </c>
      <c r="D22" s="98">
        <f t="shared" si="0"/>
        <v>5.6</v>
      </c>
      <c r="E22" s="97">
        <f>IF('Indicator Data'!AT25="No data","x",ROUND(IF('Indicator Data'!AT25&gt;E$195,0,IF('Indicator Data'!AT25&lt;E$194,10,(E$195-'Indicator Data'!AT25)/(E$195-E$194)*10)),1))</f>
        <v>6.7</v>
      </c>
      <c r="F22" s="97">
        <f>IF('Indicator Data'!AS25="No data","x",ROUND(IF('Indicator Data'!AS25&gt;F$195,0,IF('Indicator Data'!AS25&lt;F$194,10,(F$195-'Indicator Data'!AS25)/(F$195-F$194)*10)),1))</f>
        <v>6.1</v>
      </c>
      <c r="G22" s="98">
        <f t="shared" si="1"/>
        <v>6.4</v>
      </c>
      <c r="H22" s="99">
        <f t="shared" si="2"/>
        <v>6</v>
      </c>
      <c r="I22" s="97">
        <f>IF('Indicator Data'!AV25="No data","x",ROUND(IF('Indicator Data'!AV25^2&gt;I$195,0,IF('Indicator Data'!AV25^2&lt;I$194,10,(I$195-'Indicator Data'!AV25^2)/(I$195-I$194)*10)),1))</f>
        <v>1</v>
      </c>
      <c r="J22" s="97">
        <f>IF(OR('Indicator Data'!AU25=0,'Indicator Data'!AU25="No data"),"x",ROUND(IF('Indicator Data'!AU25&gt;J$195,0,IF('Indicator Data'!AU25&lt;J$194,10,(J$195-'Indicator Data'!AU25)/(J$195-J$194)*10)),1))</f>
        <v>0.7</v>
      </c>
      <c r="K22" s="97">
        <f>IF('Indicator Data'!AW25="No data","x",ROUND(IF('Indicator Data'!AW25&gt;K$195,0,IF('Indicator Data'!AW25&lt;K$194,10,(K$195-'Indicator Data'!AW25)/(K$195-K$194)*10)),1))</f>
        <v>5.5</v>
      </c>
      <c r="L22" s="97">
        <f>IF('Indicator Data'!AX25="No data","x",ROUND(IF('Indicator Data'!AX25&gt;L$195,0,IF('Indicator Data'!AX25&lt;L$194,10,(L$195-'Indicator Data'!AX25)/(L$195-L$194)*10)),1))</f>
        <v>5.6</v>
      </c>
      <c r="M22" s="98">
        <f t="shared" si="3"/>
        <v>3.2</v>
      </c>
      <c r="N22" s="148">
        <f>IF('Indicator Data'!AY25="No data","x",'Indicator Data'!AY25/'Indicator Data'!BE25*100)</f>
        <v>8.7695006000184623</v>
      </c>
      <c r="O22" s="97">
        <f t="shared" si="4"/>
        <v>9.1999999999999993</v>
      </c>
      <c r="P22" s="97">
        <f>IF('Indicator Data'!AZ25="No data","x",ROUND(IF('Indicator Data'!AZ25&gt;P$195,0,IF('Indicator Data'!AZ25&lt;P$194,10,(P$195-'Indicator Data'!AZ25)/(P$195-P$194)*10)),1))</f>
        <v>5.5</v>
      </c>
      <c r="Q22" s="97">
        <f>IF('Indicator Data'!BA25="No data","x",ROUND(IF('Indicator Data'!BA25&gt;Q$195,0,IF('Indicator Data'!BA25&lt;Q$194,10,(Q$195-'Indicator Data'!BA25)/(Q$195-Q$194)*10)),1))</f>
        <v>2</v>
      </c>
      <c r="R22" s="98">
        <f t="shared" si="5"/>
        <v>5.6</v>
      </c>
      <c r="S22" s="97">
        <f>IF('Indicator Data'!Y25="No data","x",ROUND(IF('Indicator Data'!Y25&gt;S$195,0,IF('Indicator Data'!Y25&lt;S$194,10,(S$195-'Indicator Data'!Y25)/(S$195-S$194)*10)),1))</f>
        <v>9</v>
      </c>
      <c r="T22" s="97">
        <f>IF('Indicator Data'!Z25="No data","x",ROUND(IF('Indicator Data'!Z25&gt;T$195,0,IF('Indicator Data'!Z25&lt;T$194,10,(T$195-'Indicator Data'!Z25)/(T$195-T$194)*10)),1))</f>
        <v>0</v>
      </c>
      <c r="U22" s="97">
        <f>IF('Indicator Data'!AC25="No data","x",ROUND(IF('Indicator Data'!AC25&gt;U$195,0,IF('Indicator Data'!AC25&lt;U$194,10,(U$195-'Indicator Data'!AC25)/(U$195-U$194)*10)),1))</f>
        <v>8.6999999999999993</v>
      </c>
      <c r="V22" s="97">
        <f>IF('Indicator Data'!AD25="No data","x",ROUND(IF('Indicator Data'!AD25&gt;V$195,10,IF('Indicator Data'!AD25&lt;V$194,0,10-(V$195-'Indicator Data'!AD25)/(V$195-V$194)*10)),1))</f>
        <v>2.2999999999999998</v>
      </c>
      <c r="W22" s="98">
        <f t="shared" si="6"/>
        <v>5</v>
      </c>
      <c r="X22" s="99">
        <f t="shared" si="7"/>
        <v>4.5999999999999996</v>
      </c>
      <c r="Y22" s="99">
        <v>2.4</v>
      </c>
    </row>
    <row r="23" spans="1:25" s="4" customFormat="1" x14ac:dyDescent="0.25">
      <c r="A23" s="131" t="s">
        <v>40</v>
      </c>
      <c r="B23" s="51" t="s">
        <v>39</v>
      </c>
      <c r="C23" s="97" t="str">
        <f>IF('Indicator Data'!AR26="No data","x",ROUND(IF('Indicator Data'!AR26&gt;C$195,0,IF('Indicator Data'!AR26&lt;C$194,10,(C$195-'Indicator Data'!AR26)/(C$195-C$194)*10)),1))</f>
        <v>x</v>
      </c>
      <c r="D23" s="98" t="str">
        <f t="shared" si="0"/>
        <v>x</v>
      </c>
      <c r="E23" s="97">
        <f>IF('Indicator Data'!AT26="No data","x",ROUND(IF('Indicator Data'!AT26&gt;E$195,0,IF('Indicator Data'!AT26&lt;E$194,10,(E$195-'Indicator Data'!AT26)/(E$195-E$194)*10)),1))</f>
        <v>6.2</v>
      </c>
      <c r="F23" s="97">
        <f>IF('Indicator Data'!AS26="No data","x",ROUND(IF('Indicator Data'!AS26&gt;F$195,0,IF('Indicator Data'!AS26&lt;F$194,10,(F$195-'Indicator Data'!AS26)/(F$195-F$194)*10)),1))</f>
        <v>5.9</v>
      </c>
      <c r="G23" s="98">
        <f t="shared" si="1"/>
        <v>6.1</v>
      </c>
      <c r="H23" s="99">
        <f t="shared" si="2"/>
        <v>6.1</v>
      </c>
      <c r="I23" s="97">
        <f>IF('Indicator Data'!AV26="No data","x",ROUND(IF('Indicator Data'!AV26^2&gt;I$195,0,IF('Indicator Data'!AV26^2&lt;I$194,10,(I$195-'Indicator Data'!AV26^2)/(I$195-I$194)*10)),1))</f>
        <v>0.3</v>
      </c>
      <c r="J23" s="97">
        <f>IF(OR('Indicator Data'!AU26=0,'Indicator Data'!AU26="No data"),"x",ROUND(IF('Indicator Data'!AU26&gt;J$195,0,IF('Indicator Data'!AU26&lt;J$194,10,(J$195-'Indicator Data'!AU26)/(J$195-J$194)*10)),1))</f>
        <v>0</v>
      </c>
      <c r="K23" s="97">
        <f>IF('Indicator Data'!AW26="No data","x",ROUND(IF('Indicator Data'!AW26&gt;K$195,0,IF('Indicator Data'!AW26&lt;K$194,10,(K$195-'Indicator Data'!AW26)/(K$195-K$194)*10)),1))</f>
        <v>3.5</v>
      </c>
      <c r="L23" s="97">
        <f>IF('Indicator Data'!AX26="No data","x",ROUND(IF('Indicator Data'!AX26&gt;L$195,0,IF('Indicator Data'!AX26&lt;L$194,10,(L$195-'Indicator Data'!AX26)/(L$195-L$194)*10)),1))</f>
        <v>5.7</v>
      </c>
      <c r="M23" s="98">
        <f t="shared" si="3"/>
        <v>2.4</v>
      </c>
      <c r="N23" s="148">
        <f>IF('Indicator Data'!AY26="No data","x",'Indicator Data'!AY26/'Indicator Data'!BE26*100)</f>
        <v>74.509803921568633</v>
      </c>
      <c r="O23" s="97">
        <f t="shared" si="4"/>
        <v>2.6</v>
      </c>
      <c r="P23" s="97">
        <f>IF('Indicator Data'!AZ26="No data","x",ROUND(IF('Indicator Data'!AZ26&gt;P$195,0,IF('Indicator Data'!AZ26&lt;P$194,10,(P$195-'Indicator Data'!AZ26)/(P$195-P$194)*10)),1))</f>
        <v>0.6</v>
      </c>
      <c r="Q23" s="97">
        <f>IF('Indicator Data'!BA26="No data","x",ROUND(IF('Indicator Data'!BA26&gt;Q$195,0,IF('Indicator Data'!BA26&lt;Q$194,10,(Q$195-'Indicator Data'!BA26)/(Q$195-Q$194)*10)),1))</f>
        <v>0</v>
      </c>
      <c r="R23" s="98">
        <f t="shared" si="5"/>
        <v>1.1000000000000001</v>
      </c>
      <c r="S23" s="97">
        <f>IF('Indicator Data'!Y26="No data","x",ROUND(IF('Indicator Data'!Y26&gt;S$195,0,IF('Indicator Data'!Y26&lt;S$194,10,(S$195-'Indicator Data'!Y26)/(S$195-S$194)*10)),1))</f>
        <v>5.2</v>
      </c>
      <c r="T23" s="97">
        <f>IF('Indicator Data'!Z26="No data","x",ROUND(IF('Indicator Data'!Z26&gt;T$195,0,IF('Indicator Data'!Z26&lt;T$194,10,(T$195-'Indicator Data'!Z26)/(T$195-T$194)*10)),1))</f>
        <v>4.0999999999999996</v>
      </c>
      <c r="U23" s="97">
        <f>IF('Indicator Data'!AC26="No data","x",ROUND(IF('Indicator Data'!AC26&gt;U$195,0,IF('Indicator Data'!AC26&lt;U$194,10,(U$195-'Indicator Data'!AC26)/(U$195-U$194)*10)),1))</f>
        <v>6.4</v>
      </c>
      <c r="V23" s="97">
        <f>IF('Indicator Data'!AD26="No data","x",ROUND(IF('Indicator Data'!AD26&gt;V$195,10,IF('Indicator Data'!AD26&lt;V$194,0,10-(V$195-'Indicator Data'!AD26)/(V$195-V$194)*10)),1))</f>
        <v>0.1</v>
      </c>
      <c r="W23" s="98">
        <f t="shared" si="6"/>
        <v>4</v>
      </c>
      <c r="X23" s="99">
        <f t="shared" si="7"/>
        <v>2.5</v>
      </c>
      <c r="Y23" s="99">
        <v>4.2</v>
      </c>
    </row>
    <row r="24" spans="1:25" s="4" customFormat="1" x14ac:dyDescent="0.25">
      <c r="A24" s="131" t="s">
        <v>42</v>
      </c>
      <c r="B24" s="51" t="s">
        <v>41</v>
      </c>
      <c r="C24" s="97">
        <f>IF('Indicator Data'!AR27="No data","x",ROUND(IF('Indicator Data'!AR27&gt;C$195,0,IF('Indicator Data'!AR27&lt;C$194,10,(C$195-'Indicator Data'!AR27)/(C$195-C$194)*10)),1))</f>
        <v>5.6</v>
      </c>
      <c r="D24" s="98">
        <f t="shared" si="0"/>
        <v>5.6</v>
      </c>
      <c r="E24" s="97">
        <f>IF('Indicator Data'!AT27="No data","x",ROUND(IF('Indicator Data'!AT27&gt;E$195,0,IF('Indicator Data'!AT27&lt;E$194,10,(E$195-'Indicator Data'!AT27)/(E$195-E$194)*10)),1))</f>
        <v>3.9</v>
      </c>
      <c r="F24" s="97">
        <f>IF('Indicator Data'!AS27="No data","x",ROUND(IF('Indicator Data'!AS27&gt;F$195,0,IF('Indicator Data'!AS27&lt;F$194,10,(F$195-'Indicator Data'!AS27)/(F$195-F$194)*10)),1))</f>
        <v>4</v>
      </c>
      <c r="G24" s="98">
        <f t="shared" si="1"/>
        <v>4</v>
      </c>
      <c r="H24" s="99">
        <f t="shared" si="2"/>
        <v>4.8</v>
      </c>
      <c r="I24" s="97">
        <f>IF('Indicator Data'!AV27="No data","x",ROUND(IF('Indicator Data'!AV27^2&gt;I$195,0,IF('Indicator Data'!AV27^2&lt;I$194,10,(I$195-'Indicator Data'!AV27^2)/(I$195-I$194)*10)),1))</f>
        <v>2.4</v>
      </c>
      <c r="J24" s="97">
        <f>IF(OR('Indicator Data'!AU27=0,'Indicator Data'!AU27="No data"),"x",ROUND(IF('Indicator Data'!AU27&gt;J$195,0,IF('Indicator Data'!AU27&lt;J$194,10,(J$195-'Indicator Data'!AU27)/(J$195-J$194)*10)),1))</f>
        <v>3.9</v>
      </c>
      <c r="K24" s="97">
        <f>IF('Indicator Data'!AW27="No data","x",ROUND(IF('Indicator Data'!AW27&gt;K$195,0,IF('Indicator Data'!AW27&lt;K$194,10,(K$195-'Indicator Data'!AW27)/(K$195-K$194)*10)),1))</f>
        <v>7.3</v>
      </c>
      <c r="L24" s="97">
        <f>IF('Indicator Data'!AX27="No data","x",ROUND(IF('Indicator Data'!AX27&gt;L$195,0,IF('Indicator Data'!AX27&lt;L$194,10,(L$195-'Indicator Data'!AX27)/(L$195-L$194)*10)),1))</f>
        <v>2.1</v>
      </c>
      <c r="M24" s="98">
        <f t="shared" si="3"/>
        <v>3.9</v>
      </c>
      <c r="N24" s="148">
        <f>IF('Indicator Data'!AY27="No data","x",'Indicator Data'!AY27/'Indicator Data'!BE27*100)</f>
        <v>7.0580346902405031</v>
      </c>
      <c r="O24" s="97">
        <f t="shared" si="4"/>
        <v>9.4</v>
      </c>
      <c r="P24" s="97">
        <f>IF('Indicator Data'!AZ27="No data","x",ROUND(IF('Indicator Data'!AZ27&gt;P$195,0,IF('Indicator Data'!AZ27&lt;P$194,10,(P$195-'Indicator Data'!AZ27)/(P$195-P$194)*10)),1))</f>
        <v>4.0999999999999996</v>
      </c>
      <c r="Q24" s="97">
        <f>IF('Indicator Data'!BA27="No data","x",ROUND(IF('Indicator Data'!BA27&gt;Q$195,0,IF('Indicator Data'!BA27&lt;Q$194,10,(Q$195-'Indicator Data'!BA27)/(Q$195-Q$194)*10)),1))</f>
        <v>0.8</v>
      </c>
      <c r="R24" s="98">
        <f t="shared" si="5"/>
        <v>4.8</v>
      </c>
      <c r="S24" s="97">
        <f>IF('Indicator Data'!Y27="No data","x",ROUND(IF('Indicator Data'!Y27&gt;S$195,0,IF('Indicator Data'!Y27&lt;S$194,10,(S$195-'Indicator Data'!Y27)/(S$195-S$194)*10)),1))</f>
        <v>9.1999999999999993</v>
      </c>
      <c r="T24" s="97">
        <f>IF('Indicator Data'!Z27="No data","x",ROUND(IF('Indicator Data'!Z27&gt;T$195,0,IF('Indicator Data'!Z27&lt;T$194,10,(T$195-'Indicator Data'!Z27)/(T$195-T$194)*10)),1))</f>
        <v>0.5</v>
      </c>
      <c r="U24" s="97">
        <f>IF('Indicator Data'!AC27="No data","x",ROUND(IF('Indicator Data'!AC27&gt;U$195,0,IF('Indicator Data'!AC27&lt;U$194,10,(U$195-'Indicator Data'!AC27)/(U$195-U$194)*10)),1))</f>
        <v>6.9</v>
      </c>
      <c r="V24" s="97">
        <f>IF('Indicator Data'!AD27="No data","x",ROUND(IF('Indicator Data'!AD27&gt;V$195,10,IF('Indicator Data'!AD27&lt;V$194,0,10-(V$195-'Indicator Data'!AD27)/(V$195-V$194)*10)),1))</f>
        <v>1.4</v>
      </c>
      <c r="W24" s="98">
        <f t="shared" si="6"/>
        <v>4.5</v>
      </c>
      <c r="X24" s="99">
        <f t="shared" si="7"/>
        <v>4.4000000000000004</v>
      </c>
      <c r="Y24" s="99">
        <v>5.8</v>
      </c>
    </row>
    <row r="25" spans="1:25" s="4" customFormat="1" x14ac:dyDescent="0.25">
      <c r="A25" s="131" t="s">
        <v>44</v>
      </c>
      <c r="B25" s="51" t="s">
        <v>43</v>
      </c>
      <c r="C25" s="97">
        <f>IF('Indicator Data'!AR28="No data","x",ROUND(IF('Indicator Data'!AR28&gt;C$195,0,IF('Indicator Data'!AR28&lt;C$194,10,(C$195-'Indicator Data'!AR28)/(C$195-C$194)*10)),1))</f>
        <v>4.3</v>
      </c>
      <c r="D25" s="98">
        <f t="shared" si="0"/>
        <v>4.3</v>
      </c>
      <c r="E25" s="97">
        <f>IF('Indicator Data'!AT28="No data","x",ROUND(IF('Indicator Data'!AT28&gt;E$195,0,IF('Indicator Data'!AT28&lt;E$194,10,(E$195-'Indicator Data'!AT28)/(E$195-E$194)*10)),1))</f>
        <v>6.3</v>
      </c>
      <c r="F25" s="97">
        <f>IF('Indicator Data'!AS28="No data","x",ROUND(IF('Indicator Data'!AS28&gt;F$195,0,IF('Indicator Data'!AS28&lt;F$194,10,(F$195-'Indicator Data'!AS28)/(F$195-F$194)*10)),1))</f>
        <v>5.4</v>
      </c>
      <c r="G25" s="98">
        <f t="shared" si="1"/>
        <v>5.9</v>
      </c>
      <c r="H25" s="99">
        <f t="shared" si="2"/>
        <v>5.0999999999999996</v>
      </c>
      <c r="I25" s="97">
        <f>IF('Indicator Data'!AV28="No data","x",ROUND(IF('Indicator Data'!AV28^2&gt;I$195,0,IF('Indicator Data'!AV28^2&lt;I$194,10,(I$195-'Indicator Data'!AV28^2)/(I$195-I$194)*10)),1))</f>
        <v>1.6</v>
      </c>
      <c r="J25" s="97">
        <f>IF(OR('Indicator Data'!AU28=0,'Indicator Data'!AU28="No data"),"x",ROUND(IF('Indicator Data'!AU28&gt;J$195,0,IF('Indicator Data'!AU28&lt;J$194,10,(J$195-'Indicator Data'!AU28)/(J$195-J$194)*10)),1))</f>
        <v>0</v>
      </c>
      <c r="K25" s="97">
        <f>IF('Indicator Data'!AW28="No data","x",ROUND(IF('Indicator Data'!AW28&gt;K$195,0,IF('Indicator Data'!AW28&lt;K$194,10,(K$195-'Indicator Data'!AW28)/(K$195-K$194)*10)),1))</f>
        <v>4.0999999999999996</v>
      </c>
      <c r="L25" s="97">
        <f>IF('Indicator Data'!AX28="No data","x",ROUND(IF('Indicator Data'!AX28&gt;L$195,0,IF('Indicator Data'!AX28&lt;L$194,10,(L$195-'Indicator Data'!AX28)/(L$195-L$194)*10)),1))</f>
        <v>4.2</v>
      </c>
      <c r="M25" s="98">
        <f t="shared" si="3"/>
        <v>2.5</v>
      </c>
      <c r="N25" s="148">
        <f>IF('Indicator Data'!AY28="No data","x",'Indicator Data'!AY28/'Indicator Data'!BE28*100)</f>
        <v>10.639027261916302</v>
      </c>
      <c r="O25" s="97">
        <f t="shared" si="4"/>
        <v>9</v>
      </c>
      <c r="P25" s="97">
        <f>IF('Indicator Data'!AZ28="No data","x",ROUND(IF('Indicator Data'!AZ28&gt;P$195,0,IF('Indicator Data'!AZ28&lt;P$194,10,(P$195-'Indicator Data'!AZ28)/(P$195-P$194)*10)),1))</f>
        <v>1.9</v>
      </c>
      <c r="Q25" s="97">
        <f>IF('Indicator Data'!BA28="No data","x",ROUND(IF('Indicator Data'!BA28&gt;Q$195,0,IF('Indicator Data'!BA28&lt;Q$194,10,(Q$195-'Indicator Data'!BA28)/(Q$195-Q$194)*10)),1))</f>
        <v>0.4</v>
      </c>
      <c r="R25" s="98">
        <f t="shared" si="5"/>
        <v>3.8</v>
      </c>
      <c r="S25" s="97">
        <f>IF('Indicator Data'!Y28="No data","x",ROUND(IF('Indicator Data'!Y28&gt;S$195,0,IF('Indicator Data'!Y28&lt;S$194,10,(S$195-'Indicator Data'!Y28)/(S$195-S$194)*10)),1))</f>
        <v>5.3</v>
      </c>
      <c r="T25" s="97">
        <f>IF('Indicator Data'!Z28="No data","x",ROUND(IF('Indicator Data'!Z28&gt;T$195,0,IF('Indicator Data'!Z28&lt;T$194,10,(T$195-'Indicator Data'!Z28)/(T$195-T$194)*10)),1))</f>
        <v>0.8</v>
      </c>
      <c r="U25" s="97">
        <f>IF('Indicator Data'!AC28="No data","x",ROUND(IF('Indicator Data'!AC28&gt;U$195,0,IF('Indicator Data'!AC28&lt;U$194,10,(U$195-'Indicator Data'!AC28)/(U$195-U$194)*10)),1))</f>
        <v>5.5</v>
      </c>
      <c r="V25" s="97">
        <f>IF('Indicator Data'!AD28="No data","x",ROUND(IF('Indicator Data'!AD28&gt;V$195,10,IF('Indicator Data'!AD28&lt;V$194,0,10-(V$195-'Indicator Data'!AD28)/(V$195-V$194)*10)),1))</f>
        <v>0.5</v>
      </c>
      <c r="W25" s="98">
        <f t="shared" si="6"/>
        <v>3</v>
      </c>
      <c r="X25" s="99">
        <f t="shared" si="7"/>
        <v>3.1</v>
      </c>
      <c r="Y25" s="99">
        <v>0.4</v>
      </c>
    </row>
    <row r="26" spans="1:25" s="4" customFormat="1" x14ac:dyDescent="0.25">
      <c r="A26" s="131" t="s">
        <v>379</v>
      </c>
      <c r="B26" s="51" t="s">
        <v>45</v>
      </c>
      <c r="C26" s="97">
        <f>IF('Indicator Data'!AR29="No data","x",ROUND(IF('Indicator Data'!AR29&gt;C$195,0,IF('Indicator Data'!AR29&lt;C$194,10,(C$195-'Indicator Data'!AR29)/(C$195-C$194)*10)),1))</f>
        <v>6</v>
      </c>
      <c r="D26" s="98">
        <f t="shared" si="0"/>
        <v>6</v>
      </c>
      <c r="E26" s="97">
        <f>IF('Indicator Data'!AT29="No data","x",ROUND(IF('Indicator Data'!AT29&gt;E$195,0,IF('Indicator Data'!AT29&lt;E$194,10,(E$195-'Indicator Data'!AT29)/(E$195-E$194)*10)),1))</f>
        <v>3.8</v>
      </c>
      <c r="F26" s="97">
        <f>IF('Indicator Data'!AS29="No data","x",ROUND(IF('Indicator Data'!AS29&gt;F$195,0,IF('Indicator Data'!AS29&lt;F$194,10,(F$195-'Indicator Data'!AS29)/(F$195-F$194)*10)),1))</f>
        <v>2.9</v>
      </c>
      <c r="G26" s="98">
        <f t="shared" si="1"/>
        <v>3.4</v>
      </c>
      <c r="H26" s="99">
        <f t="shared" si="2"/>
        <v>4.7</v>
      </c>
      <c r="I26" s="97">
        <f>IF('Indicator Data'!AV29="No data","x",ROUND(IF('Indicator Data'!AV29^2&gt;I$195,0,IF('Indicator Data'!AV29^2&lt;I$194,10,(I$195-'Indicator Data'!AV29^2)/(I$195-I$194)*10)),1))</f>
        <v>0.7</v>
      </c>
      <c r="J26" s="97">
        <f>IF(OR('Indicator Data'!AU29=0,'Indicator Data'!AU29="No data"),"x",ROUND(IF('Indicator Data'!AU29&gt;J$195,0,IF('Indicator Data'!AU29&lt;J$194,10,(J$195-'Indicator Data'!AU29)/(J$195-J$194)*10)),1))</f>
        <v>0</v>
      </c>
      <c r="K26" s="97">
        <f>IF('Indicator Data'!AW29="No data","x",ROUND(IF('Indicator Data'!AW29&gt;K$195,0,IF('Indicator Data'!AW29&lt;K$194,10,(K$195-'Indicator Data'!AW29)/(K$195-K$194)*10)),1))</f>
        <v>2.9</v>
      </c>
      <c r="L26" s="97">
        <f>IF('Indicator Data'!AX29="No data","x",ROUND(IF('Indicator Data'!AX29&gt;L$195,0,IF('Indicator Data'!AX29&lt;L$194,10,(L$195-'Indicator Data'!AX29)/(L$195-L$194)*10)),1))</f>
        <v>4.0999999999999996</v>
      </c>
      <c r="M26" s="98">
        <f t="shared" si="3"/>
        <v>1.9</v>
      </c>
      <c r="N26" s="148">
        <f>IF('Indicator Data'!AY29="No data","x",'Indicator Data'!AY29/'Indicator Data'!BE29*100)</f>
        <v>28.462998102466791</v>
      </c>
      <c r="O26" s="97">
        <f t="shared" si="4"/>
        <v>7.2</v>
      </c>
      <c r="P26" s="97" t="str">
        <f>IF('Indicator Data'!AZ29="No data","x",ROUND(IF('Indicator Data'!AZ29&gt;P$195,0,IF('Indicator Data'!AZ29&lt;P$194,10,(P$195-'Indicator Data'!AZ29)/(P$195-P$194)*10)),1))</f>
        <v>x</v>
      </c>
      <c r="Q26" s="97" t="str">
        <f>IF('Indicator Data'!BA29="No data","x",ROUND(IF('Indicator Data'!BA29&gt;Q$195,0,IF('Indicator Data'!BA29&lt;Q$194,10,(Q$195-'Indicator Data'!BA29)/(Q$195-Q$194)*10)),1))</f>
        <v>x</v>
      </c>
      <c r="R26" s="98">
        <f t="shared" si="5"/>
        <v>7.2</v>
      </c>
      <c r="S26" s="97">
        <f>IF('Indicator Data'!Y29="No data","x",ROUND(IF('Indicator Data'!Y29&gt;S$195,0,IF('Indicator Data'!Y29&lt;S$194,10,(S$195-'Indicator Data'!Y29)/(S$195-S$194)*10)),1))</f>
        <v>6.4</v>
      </c>
      <c r="T26" s="97">
        <f>IF('Indicator Data'!Z29="No data","x",ROUND(IF('Indicator Data'!Z29&gt;T$195,0,IF('Indicator Data'!Z29&lt;T$194,10,(T$195-'Indicator Data'!Z29)/(T$195-T$194)*10)),1))</f>
        <v>0.3</v>
      </c>
      <c r="U26" s="97">
        <f>IF('Indicator Data'!AC29="No data","x",ROUND(IF('Indicator Data'!AC29&gt;U$195,0,IF('Indicator Data'!AC29&lt;U$194,10,(U$195-'Indicator Data'!AC29)/(U$195-U$194)*10)),1))</f>
        <v>3.1</v>
      </c>
      <c r="V26" s="97">
        <f>IF('Indicator Data'!AD29="No data","x",ROUND(IF('Indicator Data'!AD29&gt;V$195,10,IF('Indicator Data'!AD29&lt;V$194,0,10-(V$195-'Indicator Data'!AD29)/(V$195-V$194)*10)),1))</f>
        <v>0.3</v>
      </c>
      <c r="W26" s="98">
        <f t="shared" si="6"/>
        <v>2.5</v>
      </c>
      <c r="X26" s="99">
        <f t="shared" si="7"/>
        <v>3.9</v>
      </c>
      <c r="Y26" s="99">
        <v>3.3</v>
      </c>
    </row>
    <row r="27" spans="1:25" s="4" customFormat="1" x14ac:dyDescent="0.25">
      <c r="A27" s="131" t="s">
        <v>47</v>
      </c>
      <c r="B27" s="51" t="s">
        <v>46</v>
      </c>
      <c r="C27" s="97">
        <f>IF('Indicator Data'!AR30="No data","x",ROUND(IF('Indicator Data'!AR30&gt;C$195,0,IF('Indicator Data'!AR30&lt;C$194,10,(C$195-'Indicator Data'!AR30)/(C$195-C$194)*10)),1))</f>
        <v>3.2</v>
      </c>
      <c r="D27" s="98">
        <f t="shared" si="0"/>
        <v>3.2</v>
      </c>
      <c r="E27" s="97">
        <f>IF('Indicator Data'!AT30="No data","x",ROUND(IF('Indicator Data'!AT30&gt;E$195,0,IF('Indicator Data'!AT30&lt;E$194,10,(E$195-'Indicator Data'!AT30)/(E$195-E$194)*10)),1))</f>
        <v>5.7</v>
      </c>
      <c r="F27" s="97">
        <f>IF('Indicator Data'!AS30="No data","x",ROUND(IF('Indicator Data'!AS30&gt;F$195,0,IF('Indicator Data'!AS30&lt;F$194,10,(F$195-'Indicator Data'!AS30)/(F$195-F$194)*10)),1))</f>
        <v>4.4000000000000004</v>
      </c>
      <c r="G27" s="98">
        <f t="shared" si="1"/>
        <v>5.0999999999999996</v>
      </c>
      <c r="H27" s="99">
        <f t="shared" si="2"/>
        <v>4.2</v>
      </c>
      <c r="I27" s="97">
        <f>IF('Indicator Data'!AV30="No data","x",ROUND(IF('Indicator Data'!AV30^2&gt;I$195,0,IF('Indicator Data'!AV30^2&lt;I$194,10,(I$195-'Indicator Data'!AV30^2)/(I$195-I$194)*10)),1))</f>
        <v>0.4</v>
      </c>
      <c r="J27" s="97">
        <f>IF(OR('Indicator Data'!AU30=0,'Indicator Data'!AU30="No data"),"x",ROUND(IF('Indicator Data'!AU30&gt;J$195,0,IF('Indicator Data'!AU30&lt;J$194,10,(J$195-'Indicator Data'!AU30)/(J$195-J$194)*10)),1))</f>
        <v>0</v>
      </c>
      <c r="K27" s="97">
        <f>IF('Indicator Data'!AW30="No data","x",ROUND(IF('Indicator Data'!AW30&gt;K$195,0,IF('Indicator Data'!AW30&lt;K$194,10,(K$195-'Indicator Data'!AW30)/(K$195-K$194)*10)),1))</f>
        <v>4.3</v>
      </c>
      <c r="L27" s="97">
        <f>IF('Indicator Data'!AX30="No data","x",ROUND(IF('Indicator Data'!AX30&gt;L$195,0,IF('Indicator Data'!AX30&lt;L$194,10,(L$195-'Indicator Data'!AX30)/(L$195-L$194)*10)),1))</f>
        <v>3.7</v>
      </c>
      <c r="M27" s="98">
        <f t="shared" si="3"/>
        <v>2.1</v>
      </c>
      <c r="N27" s="148">
        <f>IF('Indicator Data'!AY30="No data","x",'Indicator Data'!AY30/'Indicator Data'!BE30*100)</f>
        <v>77.376565954310976</v>
      </c>
      <c r="O27" s="97">
        <f t="shared" si="4"/>
        <v>2.2999999999999998</v>
      </c>
      <c r="P27" s="97">
        <f>IF('Indicator Data'!AZ30="No data","x",ROUND(IF('Indicator Data'!AZ30&gt;P$195,0,IF('Indicator Data'!AZ30&lt;P$194,10,(P$195-'Indicator Data'!AZ30)/(P$195-P$194)*10)),1))</f>
        <v>1.6</v>
      </c>
      <c r="Q27" s="97">
        <f>IF('Indicator Data'!BA30="No data","x",ROUND(IF('Indicator Data'!BA30&gt;Q$195,0,IF('Indicator Data'!BA30&lt;Q$194,10,(Q$195-'Indicator Data'!BA30)/(Q$195-Q$194)*10)),1))</f>
        <v>0.1</v>
      </c>
      <c r="R27" s="98">
        <f t="shared" si="5"/>
        <v>1.3</v>
      </c>
      <c r="S27" s="97">
        <f>IF('Indicator Data'!Y30="No data","x",ROUND(IF('Indicator Data'!Y30&gt;S$195,0,IF('Indicator Data'!Y30&lt;S$194,10,(S$195-'Indicator Data'!Y30)/(S$195-S$194)*10)),1))</f>
        <v>0.3</v>
      </c>
      <c r="T27" s="97">
        <f>IF('Indicator Data'!Z30="No data","x",ROUND(IF('Indicator Data'!Z30&gt;T$195,0,IF('Indicator Data'!Z30&lt;T$194,10,(T$195-'Indicator Data'!Z30)/(T$195-T$194)*10)),1))</f>
        <v>1.8</v>
      </c>
      <c r="U27" s="97">
        <f>IF('Indicator Data'!AC30="No data","x",ROUND(IF('Indicator Data'!AC30&gt;U$195,0,IF('Indicator Data'!AC30&lt;U$194,10,(U$195-'Indicator Data'!AC30)/(U$195-U$194)*10)),1))</f>
        <v>5.0999999999999996</v>
      </c>
      <c r="V27" s="97">
        <f>IF('Indicator Data'!AD30="No data","x",ROUND(IF('Indicator Data'!AD30&gt;V$195,10,IF('Indicator Data'!AD30&lt;V$194,0,10-(V$195-'Indicator Data'!AD30)/(V$195-V$194)*10)),1))</f>
        <v>0.1</v>
      </c>
      <c r="W27" s="98">
        <f t="shared" si="6"/>
        <v>1.8</v>
      </c>
      <c r="X27" s="99">
        <f t="shared" si="7"/>
        <v>1.7</v>
      </c>
      <c r="Y27" s="99">
        <v>3.1</v>
      </c>
    </row>
    <row r="28" spans="1:25" s="4" customFormat="1" x14ac:dyDescent="0.25">
      <c r="A28" s="131" t="s">
        <v>49</v>
      </c>
      <c r="B28" s="51" t="s">
        <v>48</v>
      </c>
      <c r="C28" s="97">
        <f>IF('Indicator Data'!AR31="No data","x",ROUND(IF('Indicator Data'!AR31&gt;C$195,0,IF('Indicator Data'!AR31&lt;C$194,10,(C$195-'Indicator Data'!AR31)/(C$195-C$194)*10)),1))</f>
        <v>3.2</v>
      </c>
      <c r="D28" s="98">
        <f t="shared" si="0"/>
        <v>3.2</v>
      </c>
      <c r="E28" s="97">
        <f>IF('Indicator Data'!AT31="No data","x",ROUND(IF('Indicator Data'!AT31&gt;E$195,0,IF('Indicator Data'!AT31&lt;E$194,10,(E$195-'Indicator Data'!AT31)/(E$195-E$194)*10)),1))</f>
        <v>5.8</v>
      </c>
      <c r="F28" s="97">
        <f>IF('Indicator Data'!AS31="No data","x",ROUND(IF('Indicator Data'!AS31&gt;F$195,0,IF('Indicator Data'!AS31&lt;F$194,10,(F$195-'Indicator Data'!AS31)/(F$195-F$194)*10)),1))</f>
        <v>6.1</v>
      </c>
      <c r="G28" s="98">
        <f t="shared" si="1"/>
        <v>6</v>
      </c>
      <c r="H28" s="99">
        <f t="shared" si="2"/>
        <v>4.5999999999999996</v>
      </c>
      <c r="I28" s="97">
        <f>IF('Indicator Data'!AV31="No data","x",ROUND(IF('Indicator Data'!AV31^2&gt;I$195,0,IF('Indicator Data'!AV31^2&lt;I$194,10,(I$195-'Indicator Data'!AV31^2)/(I$195-I$194)*10)),1))</f>
        <v>9.4</v>
      </c>
      <c r="J28" s="97">
        <f>IF(OR('Indicator Data'!AU31=0,'Indicator Data'!AU31="No data"),"x",ROUND(IF('Indicator Data'!AU31&gt;J$195,0,IF('Indicator Data'!AU31&lt;J$194,10,(J$195-'Indicator Data'!AU31)/(J$195-J$194)*10)),1))</f>
        <v>8.1</v>
      </c>
      <c r="K28" s="97">
        <f>IF('Indicator Data'!AW31="No data","x",ROUND(IF('Indicator Data'!AW31&gt;K$195,0,IF('Indicator Data'!AW31&lt;K$194,10,(K$195-'Indicator Data'!AW31)/(K$195-K$194)*10)),1))</f>
        <v>8.9</v>
      </c>
      <c r="L28" s="97">
        <f>IF('Indicator Data'!AX31="No data","x",ROUND(IF('Indicator Data'!AX31&gt;L$195,0,IF('Indicator Data'!AX31&lt;L$194,10,(L$195-'Indicator Data'!AX31)/(L$195-L$194)*10)),1))</f>
        <v>6</v>
      </c>
      <c r="M28" s="98">
        <f t="shared" si="3"/>
        <v>8.1</v>
      </c>
      <c r="N28" s="148">
        <f>IF('Indicator Data'!AY31="No data","x",'Indicator Data'!AY31/'Indicator Data'!BE31*100)</f>
        <v>14.985380116959066</v>
      </c>
      <c r="O28" s="97">
        <f t="shared" si="4"/>
        <v>8.6</v>
      </c>
      <c r="P28" s="97">
        <f>IF('Indicator Data'!AZ31="No data","x",ROUND(IF('Indicator Data'!AZ31&gt;P$195,0,IF('Indicator Data'!AZ31&lt;P$194,10,(P$195-'Indicator Data'!AZ31)/(P$195-P$194)*10)),1))</f>
        <v>8.9</v>
      </c>
      <c r="Q28" s="97">
        <f>IF('Indicator Data'!BA31="No data","x",ROUND(IF('Indicator Data'!BA31&gt;Q$195,0,IF('Indicator Data'!BA31&lt;Q$194,10,(Q$195-'Indicator Data'!BA31)/(Q$195-Q$194)*10)),1))</f>
        <v>3.5</v>
      </c>
      <c r="R28" s="98">
        <f t="shared" si="5"/>
        <v>7</v>
      </c>
      <c r="S28" s="97">
        <f>IF('Indicator Data'!Y31="No data","x",ROUND(IF('Indicator Data'!Y31&gt;S$195,0,IF('Indicator Data'!Y31&lt;S$194,10,(S$195-'Indicator Data'!Y31)/(S$195-S$194)*10)),1))</f>
        <v>9.9</v>
      </c>
      <c r="T28" s="97">
        <f>IF('Indicator Data'!Z31="No data","x",ROUND(IF('Indicator Data'!Z31&gt;T$195,0,IF('Indicator Data'!Z31&lt;T$194,10,(T$195-'Indicator Data'!Z31)/(T$195-T$194)*10)),1))</f>
        <v>2.8</v>
      </c>
      <c r="U28" s="97">
        <f>IF('Indicator Data'!AC31="No data","x",ROUND(IF('Indicator Data'!AC31&gt;U$195,0,IF('Indicator Data'!AC31&lt;U$194,10,(U$195-'Indicator Data'!AC31)/(U$195-U$194)*10)),1))</f>
        <v>9.8000000000000007</v>
      </c>
      <c r="V28" s="97">
        <f>IF('Indicator Data'!AD31="No data","x",ROUND(IF('Indicator Data'!AD31&gt;V$195,10,IF('Indicator Data'!AD31&lt;V$194,0,10-(V$195-'Indicator Data'!AD31)/(V$195-V$194)*10)),1))</f>
        <v>4.0999999999999996</v>
      </c>
      <c r="W28" s="98">
        <f t="shared" si="6"/>
        <v>6.7</v>
      </c>
      <c r="X28" s="99">
        <f t="shared" si="7"/>
        <v>7.3</v>
      </c>
      <c r="Y28" s="99">
        <v>5.5</v>
      </c>
    </row>
    <row r="29" spans="1:25" s="4" customFormat="1" x14ac:dyDescent="0.25">
      <c r="A29" s="131" t="s">
        <v>51</v>
      </c>
      <c r="B29" s="51" t="s">
        <v>50</v>
      </c>
      <c r="C29" s="97">
        <f>IF('Indicator Data'!AR32="No data","x",ROUND(IF('Indicator Data'!AR32&gt;C$195,0,IF('Indicator Data'!AR32&lt;C$194,10,(C$195-'Indicator Data'!AR32)/(C$195-C$194)*10)),1))</f>
        <v>4.5999999999999996</v>
      </c>
      <c r="D29" s="98">
        <f t="shared" si="0"/>
        <v>4.5999999999999996</v>
      </c>
      <c r="E29" s="97">
        <f>IF('Indicator Data'!AT32="No data","x",ROUND(IF('Indicator Data'!AT32&gt;E$195,0,IF('Indicator Data'!AT32&lt;E$194,10,(E$195-'Indicator Data'!AT32)/(E$195-E$194)*10)),1))</f>
        <v>7.8</v>
      </c>
      <c r="F29" s="97">
        <f>IF('Indicator Data'!AS32="No data","x",ROUND(IF('Indicator Data'!AS32&gt;F$195,0,IF('Indicator Data'!AS32&lt;F$194,10,(F$195-'Indicator Data'!AS32)/(F$195-F$194)*10)),1))</f>
        <v>7.8</v>
      </c>
      <c r="G29" s="98">
        <f t="shared" si="1"/>
        <v>7.8</v>
      </c>
      <c r="H29" s="99">
        <f t="shared" si="2"/>
        <v>6.2</v>
      </c>
      <c r="I29" s="97">
        <f>IF('Indicator Data'!AV32="No data","x",ROUND(IF('Indicator Data'!AV32^2&gt;I$195,0,IF('Indicator Data'!AV32^2&lt;I$194,10,(I$195-'Indicator Data'!AV32^2)/(I$195-I$194)*10)),1))</f>
        <v>3</v>
      </c>
      <c r="J29" s="97">
        <f>IF(OR('Indicator Data'!AU32=0,'Indicator Data'!AU32="No data"),"x",ROUND(IF('Indicator Data'!AU32&gt;J$195,0,IF('Indicator Data'!AU32&lt;J$194,10,(J$195-'Indicator Data'!AU32)/(J$195-J$194)*10)),1))</f>
        <v>9.1999999999999993</v>
      </c>
      <c r="K29" s="97">
        <f>IF('Indicator Data'!AW32="No data","x",ROUND(IF('Indicator Data'!AW32&gt;K$195,0,IF('Indicator Data'!AW32&lt;K$194,10,(K$195-'Indicator Data'!AW32)/(K$195-K$194)*10)),1))</f>
        <v>9.5</v>
      </c>
      <c r="L29" s="97">
        <f>IF('Indicator Data'!AX32="No data","x",ROUND(IF('Indicator Data'!AX32&gt;L$195,0,IF('Indicator Data'!AX32&lt;L$194,10,(L$195-'Indicator Data'!AX32)/(L$195-L$194)*10)),1))</f>
        <v>7.8</v>
      </c>
      <c r="M29" s="98">
        <f t="shared" si="3"/>
        <v>7.4</v>
      </c>
      <c r="N29" s="148">
        <f>IF('Indicator Data'!AY32="No data","x",'Indicator Data'!AY32/'Indicator Data'!BE32*100)</f>
        <v>23.364485981308412</v>
      </c>
      <c r="O29" s="97">
        <f t="shared" si="4"/>
        <v>7.7</v>
      </c>
      <c r="P29" s="97">
        <f>IF('Indicator Data'!AZ32="No data","x",ROUND(IF('Indicator Data'!AZ32&gt;P$195,0,IF('Indicator Data'!AZ32&lt;P$194,10,(P$195-'Indicator Data'!AZ32)/(P$195-P$194)*10)),1))</f>
        <v>5.8</v>
      </c>
      <c r="Q29" s="97">
        <f>IF('Indicator Data'!BA32="No data","x",ROUND(IF('Indicator Data'!BA32&gt;Q$195,0,IF('Indicator Data'!BA32&lt;Q$194,10,(Q$195-'Indicator Data'!BA32)/(Q$195-Q$194)*10)),1))</f>
        <v>4.8</v>
      </c>
      <c r="R29" s="98">
        <f t="shared" si="5"/>
        <v>6.1</v>
      </c>
      <c r="S29" s="97" t="str">
        <f>IF('Indicator Data'!Y32="No data","x",ROUND(IF('Indicator Data'!Y32&gt;S$195,0,IF('Indicator Data'!Y32&lt;S$194,10,(S$195-'Indicator Data'!Y32)/(S$195-S$194)*10)),1))</f>
        <v>x</v>
      </c>
      <c r="T29" s="97">
        <f>IF('Indicator Data'!Z32="No data","x",ROUND(IF('Indicator Data'!Z32&gt;T$195,0,IF('Indicator Data'!Z32&lt;T$194,10,(T$195-'Indicator Data'!Z32)/(T$195-T$194)*10)),1))</f>
        <v>1.5</v>
      </c>
      <c r="U29" s="97">
        <f>IF('Indicator Data'!AC32="No data","x",ROUND(IF('Indicator Data'!AC32&gt;U$195,0,IF('Indicator Data'!AC32&lt;U$194,10,(U$195-'Indicator Data'!AC32)/(U$195-U$194)*10)),1))</f>
        <v>10</v>
      </c>
      <c r="V29" s="97">
        <f>IF('Indicator Data'!AD32="No data","x",ROUND(IF('Indicator Data'!AD32&gt;V$195,10,IF('Indicator Data'!AD32&lt;V$194,0,10-(V$195-'Indicator Data'!AD32)/(V$195-V$194)*10)),1))</f>
        <v>7.9</v>
      </c>
      <c r="W29" s="98">
        <f t="shared" si="6"/>
        <v>6.5</v>
      </c>
      <c r="X29" s="99">
        <f t="shared" si="7"/>
        <v>6.7</v>
      </c>
      <c r="Y29" s="99">
        <v>7.5</v>
      </c>
    </row>
    <row r="30" spans="1:25" s="4" customFormat="1" x14ac:dyDescent="0.25">
      <c r="A30" s="131" t="s">
        <v>842</v>
      </c>
      <c r="B30" s="51" t="s">
        <v>58</v>
      </c>
      <c r="C30" s="97">
        <f>IF('Indicator Data'!AR33="No data","x",ROUND(IF('Indicator Data'!AR33&gt;C$195,0,IF('Indicator Data'!AR33&lt;C$194,10,(C$195-'Indicator Data'!AR33)/(C$195-C$194)*10)),1))</f>
        <v>3.4</v>
      </c>
      <c r="D30" s="98">
        <f t="shared" si="0"/>
        <v>3.4</v>
      </c>
      <c r="E30" s="97">
        <f>IF('Indicator Data'!AT33="No data","x",ROUND(IF('Indicator Data'!AT33&gt;E$195,0,IF('Indicator Data'!AT33&lt;E$194,10,(E$195-'Indicator Data'!AT33)/(E$195-E$194)*10)),1))</f>
        <v>4.5</v>
      </c>
      <c r="F30" s="97">
        <f>IF('Indicator Data'!AS33="No data","x",ROUND(IF('Indicator Data'!AS33&gt;F$195,0,IF('Indicator Data'!AS33&lt;F$194,10,(F$195-'Indicator Data'!AS33)/(F$195-F$194)*10)),1))</f>
        <v>4.8</v>
      </c>
      <c r="G30" s="98">
        <f t="shared" si="1"/>
        <v>4.7</v>
      </c>
      <c r="H30" s="99">
        <f t="shared" si="2"/>
        <v>4.0999999999999996</v>
      </c>
      <c r="I30" s="97">
        <f>IF('Indicator Data'!AV33="No data","x",ROUND(IF('Indicator Data'!AV33^2&gt;I$195,0,IF('Indicator Data'!AV33^2&lt;I$194,10,(I$195-'Indicator Data'!AV33^2)/(I$195-I$194)*10)),1))</f>
        <v>2.4</v>
      </c>
      <c r="J30" s="97">
        <f>IF(OR('Indicator Data'!AU33=0,'Indicator Data'!AU33="No data"),"x",ROUND(IF('Indicator Data'!AU33&gt;J$195,0,IF('Indicator Data'!AU33&lt;J$194,10,(J$195-'Indicator Data'!AU33)/(J$195-J$194)*10)),1))</f>
        <v>0.7</v>
      </c>
      <c r="K30" s="97">
        <f>IF('Indicator Data'!AW33="No data","x",ROUND(IF('Indicator Data'!AW33&gt;K$195,0,IF('Indicator Data'!AW33&lt;K$194,10,(K$195-'Indicator Data'!AW33)/(K$195-K$194)*10)),1))</f>
        <v>5.7</v>
      </c>
      <c r="L30" s="97">
        <f>IF('Indicator Data'!AX33="No data","x",ROUND(IF('Indicator Data'!AX33&gt;L$195,0,IF('Indicator Data'!AX33&lt;L$194,10,(L$195-'Indicator Data'!AX33)/(L$195-L$194)*10)),1))</f>
        <v>4</v>
      </c>
      <c r="M30" s="98">
        <f t="shared" si="3"/>
        <v>3.2</v>
      </c>
      <c r="N30" s="148">
        <f>IF('Indicator Data'!AY33="No data","x",'Indicator Data'!AY33/'Indicator Data'!BE33*100)</f>
        <v>59.553349875930515</v>
      </c>
      <c r="O30" s="97">
        <f t="shared" si="4"/>
        <v>4.0999999999999996</v>
      </c>
      <c r="P30" s="97">
        <f>IF('Indicator Data'!AZ33="No data","x",ROUND(IF('Indicator Data'!AZ33&gt;P$195,0,IF('Indicator Data'!AZ33&lt;P$194,10,(P$195-'Indicator Data'!AZ33)/(P$195-P$194)*10)),1))</f>
        <v>3.1</v>
      </c>
      <c r="Q30" s="97">
        <f>IF('Indicator Data'!BA33="No data","x",ROUND(IF('Indicator Data'!BA33&gt;Q$195,0,IF('Indicator Data'!BA33&lt;Q$194,10,(Q$195-'Indicator Data'!BA33)/(Q$195-Q$194)*10)),1))</f>
        <v>1.7</v>
      </c>
      <c r="R30" s="98">
        <f t="shared" si="5"/>
        <v>3</v>
      </c>
      <c r="S30" s="97">
        <f>IF('Indicator Data'!Y33="No data","x",ROUND(IF('Indicator Data'!Y33&gt;S$195,0,IF('Indicator Data'!Y33&lt;S$194,10,(S$195-'Indicator Data'!Y33)/(S$195-S$194)*10)),1))</f>
        <v>9.1999999999999993</v>
      </c>
      <c r="T30" s="97">
        <f>IF('Indicator Data'!Z33="No data","x",ROUND(IF('Indicator Data'!Z33&gt;T$195,0,IF('Indicator Data'!Z33&lt;T$194,10,(T$195-'Indicator Data'!Z33)/(T$195-T$194)*10)),1))</f>
        <v>1.8</v>
      </c>
      <c r="U30" s="97">
        <f>IF('Indicator Data'!AC33="No data","x",ROUND(IF('Indicator Data'!AC33&gt;U$195,0,IF('Indicator Data'!AC33&lt;U$194,10,(U$195-'Indicator Data'!AC33)/(U$195-U$194)*10)),1))</f>
        <v>9.1</v>
      </c>
      <c r="V30" s="97">
        <f>IF('Indicator Data'!AD33="No data","x",ROUND(IF('Indicator Data'!AD33&gt;V$195,10,IF('Indicator Data'!AD33&lt;V$194,0,10-(V$195-'Indicator Data'!AD33)/(V$195-V$194)*10)),1))</f>
        <v>0.5</v>
      </c>
      <c r="W30" s="98">
        <f t="shared" si="6"/>
        <v>5.2</v>
      </c>
      <c r="X30" s="99">
        <f t="shared" si="7"/>
        <v>3.8</v>
      </c>
      <c r="Y30" s="99">
        <v>3.5</v>
      </c>
    </row>
    <row r="31" spans="1:25" s="4" customFormat="1" x14ac:dyDescent="0.25">
      <c r="A31" s="131" t="s">
        <v>53</v>
      </c>
      <c r="B31" s="51" t="s">
        <v>52</v>
      </c>
      <c r="C31" s="97">
        <f>IF('Indicator Data'!AR34="No data","x",ROUND(IF('Indicator Data'!AR34&gt;C$195,0,IF('Indicator Data'!AR34&lt;C$194,10,(C$195-'Indicator Data'!AR34)/(C$195-C$194)*10)),1))</f>
        <v>6.8</v>
      </c>
      <c r="D31" s="98">
        <f t="shared" si="0"/>
        <v>6.8</v>
      </c>
      <c r="E31" s="97">
        <f>IF('Indicator Data'!AT34="No data","x",ROUND(IF('Indicator Data'!AT34&gt;E$195,0,IF('Indicator Data'!AT34&lt;E$194,10,(E$195-'Indicator Data'!AT34)/(E$195-E$194)*10)),1))</f>
        <v>7.9</v>
      </c>
      <c r="F31" s="97">
        <f>IF('Indicator Data'!AS34="No data","x",ROUND(IF('Indicator Data'!AS34&gt;F$195,0,IF('Indicator Data'!AS34&lt;F$194,10,(F$195-'Indicator Data'!AS34)/(F$195-F$194)*10)),1))</f>
        <v>6.4</v>
      </c>
      <c r="G31" s="98">
        <f t="shared" si="1"/>
        <v>7.2</v>
      </c>
      <c r="H31" s="99">
        <f t="shared" si="2"/>
        <v>7</v>
      </c>
      <c r="I31" s="97">
        <f>IF('Indicator Data'!AV34="No data","x",ROUND(IF('Indicator Data'!AV34^2&gt;I$195,0,IF('Indicator Data'!AV34^2&lt;I$194,10,(I$195-'Indicator Data'!AV34^2)/(I$195-I$194)*10)),1))</f>
        <v>4.2</v>
      </c>
      <c r="J31" s="97">
        <f>IF(OR('Indicator Data'!AU34=0,'Indicator Data'!AU34="No data"),"x",ROUND(IF('Indicator Data'!AU34&gt;J$195,0,IF('Indicator Data'!AU34&lt;J$194,10,(J$195-'Indicator Data'!AU34)/(J$195-J$194)*10)),1))</f>
        <v>5</v>
      </c>
      <c r="K31" s="97">
        <f>IF('Indicator Data'!AW34="No data","x",ROUND(IF('Indicator Data'!AW34&gt;K$195,0,IF('Indicator Data'!AW34&lt;K$194,10,(K$195-'Indicator Data'!AW34)/(K$195-K$194)*10)),1))</f>
        <v>8.1</v>
      </c>
      <c r="L31" s="97">
        <f>IF('Indicator Data'!AX34="No data","x",ROUND(IF('Indicator Data'!AX34&gt;L$195,0,IF('Indicator Data'!AX34&lt;L$194,10,(L$195-'Indicator Data'!AX34)/(L$195-L$194)*10)),1))</f>
        <v>3.8</v>
      </c>
      <c r="M31" s="98">
        <f t="shared" si="3"/>
        <v>5.3</v>
      </c>
      <c r="N31" s="148">
        <f>IF('Indicator Data'!AY34="No data","x",'Indicator Data'!AY34/'Indicator Data'!BE34*100)</f>
        <v>18.694765465669612</v>
      </c>
      <c r="O31" s="97">
        <f t="shared" si="4"/>
        <v>8.1999999999999993</v>
      </c>
      <c r="P31" s="97">
        <f>IF('Indicator Data'!AZ34="No data","x",ROUND(IF('Indicator Data'!AZ34&gt;P$195,0,IF('Indicator Data'!AZ34&lt;P$194,10,(P$195-'Indicator Data'!AZ34)/(P$195-P$194)*10)),1))</f>
        <v>6.4</v>
      </c>
      <c r="Q31" s="97">
        <f>IF('Indicator Data'!BA34="No data","x",ROUND(IF('Indicator Data'!BA34&gt;Q$195,0,IF('Indicator Data'!BA34&lt;Q$194,10,(Q$195-'Indicator Data'!BA34)/(Q$195-Q$194)*10)),1))</f>
        <v>4.9000000000000004</v>
      </c>
      <c r="R31" s="98">
        <f t="shared" si="5"/>
        <v>6.5</v>
      </c>
      <c r="S31" s="97">
        <f>IF('Indicator Data'!Y34="No data","x",ROUND(IF('Indicator Data'!Y34&gt;S$195,0,IF('Indicator Data'!Y34&lt;S$194,10,(S$195-'Indicator Data'!Y34)/(S$195-S$194)*10)),1))</f>
        <v>9.6</v>
      </c>
      <c r="T31" s="97">
        <f>IF('Indicator Data'!Z34="No data","x",ROUND(IF('Indicator Data'!Z34&gt;T$195,0,IF('Indicator Data'!Z34&lt;T$194,10,(T$195-'Indicator Data'!Z34)/(T$195-T$194)*10)),1))</f>
        <v>4.5999999999999996</v>
      </c>
      <c r="U31" s="97">
        <f>IF('Indicator Data'!AC34="No data","x",ROUND(IF('Indicator Data'!AC34&gt;U$195,0,IF('Indicator Data'!AC34&lt;U$194,10,(U$195-'Indicator Data'!AC34)/(U$195-U$194)*10)),1))</f>
        <v>9.5</v>
      </c>
      <c r="V31" s="97">
        <f>IF('Indicator Data'!AD34="No data","x",ROUND(IF('Indicator Data'!AD34&gt;V$195,10,IF('Indicator Data'!AD34&lt;V$194,0,10-(V$195-'Indicator Data'!AD34)/(V$195-V$194)*10)),1))</f>
        <v>1.8</v>
      </c>
      <c r="W31" s="98">
        <f t="shared" si="6"/>
        <v>6.4</v>
      </c>
      <c r="X31" s="99">
        <f t="shared" si="7"/>
        <v>6.1</v>
      </c>
      <c r="Y31" s="99">
        <v>1.9</v>
      </c>
    </row>
    <row r="32" spans="1:25" s="4" customFormat="1" x14ac:dyDescent="0.25">
      <c r="A32" s="131" t="s">
        <v>55</v>
      </c>
      <c r="B32" s="51" t="s">
        <v>54</v>
      </c>
      <c r="C32" s="97">
        <f>IF('Indicator Data'!AR35="No data","x",ROUND(IF('Indicator Data'!AR35&gt;C$195,0,IF('Indicator Data'!AR35&lt;C$194,10,(C$195-'Indicator Data'!AR35)/(C$195-C$194)*10)),1))</f>
        <v>2.6</v>
      </c>
      <c r="D32" s="98">
        <f t="shared" si="0"/>
        <v>2.6</v>
      </c>
      <c r="E32" s="97">
        <f>IF('Indicator Data'!AT35="No data","x",ROUND(IF('Indicator Data'!AT35&gt;E$195,0,IF('Indicator Data'!AT35&lt;E$194,10,(E$195-'Indicator Data'!AT35)/(E$195-E$194)*10)),1))</f>
        <v>7.5</v>
      </c>
      <c r="F32" s="97">
        <f>IF('Indicator Data'!AS35="No data","x",ROUND(IF('Indicator Data'!AS35&gt;F$195,0,IF('Indicator Data'!AS35&lt;F$194,10,(F$195-'Indicator Data'!AS35)/(F$195-F$194)*10)),1))</f>
        <v>6.5</v>
      </c>
      <c r="G32" s="98">
        <f t="shared" si="1"/>
        <v>7</v>
      </c>
      <c r="H32" s="99">
        <f t="shared" si="2"/>
        <v>4.8</v>
      </c>
      <c r="I32" s="97">
        <f>IF('Indicator Data'!AV35="No data","x",ROUND(IF('Indicator Data'!AV35^2&gt;I$195,0,IF('Indicator Data'!AV35^2&lt;I$194,10,(I$195-'Indicator Data'!AV35^2)/(I$195-I$194)*10)),1))</f>
        <v>4.8</v>
      </c>
      <c r="J32" s="97">
        <f>IF(OR('Indicator Data'!AU35=0,'Indicator Data'!AU35="No data"),"x",ROUND(IF('Indicator Data'!AU35&gt;J$195,0,IF('Indicator Data'!AU35&lt;J$194,10,(J$195-'Indicator Data'!AU35)/(J$195-J$194)*10)),1))</f>
        <v>4</v>
      </c>
      <c r="K32" s="97">
        <f>IF('Indicator Data'!AW35="No data","x",ROUND(IF('Indicator Data'!AW35&gt;K$195,0,IF('Indicator Data'!AW35&lt;K$194,10,(K$195-'Indicator Data'!AW35)/(K$195-K$194)*10)),1))</f>
        <v>7.9</v>
      </c>
      <c r="L32" s="97">
        <f>IF('Indicator Data'!AX35="No data","x",ROUND(IF('Indicator Data'!AX35&gt;L$195,0,IF('Indicator Data'!AX35&lt;L$194,10,(L$195-'Indicator Data'!AX35)/(L$195-L$194)*10)),1))</f>
        <v>6.8</v>
      </c>
      <c r="M32" s="98">
        <f t="shared" si="3"/>
        <v>5.9</v>
      </c>
      <c r="N32" s="148">
        <f>IF('Indicator Data'!AY35="No data","x",'Indicator Data'!AY35/'Indicator Data'!BE35*100)</f>
        <v>7.8272090711006745</v>
      </c>
      <c r="O32" s="97">
        <f t="shared" si="4"/>
        <v>9.3000000000000007</v>
      </c>
      <c r="P32" s="97">
        <f>IF('Indicator Data'!AZ35="No data","x",ROUND(IF('Indicator Data'!AZ35&gt;P$195,0,IF('Indicator Data'!AZ35&lt;P$194,10,(P$195-'Indicator Data'!AZ35)/(P$195-P$194)*10)),1))</f>
        <v>6</v>
      </c>
      <c r="Q32" s="97">
        <f>IF('Indicator Data'!BA35="No data","x",ROUND(IF('Indicator Data'!BA35&gt;Q$195,0,IF('Indicator Data'!BA35&lt;Q$194,10,(Q$195-'Indicator Data'!BA35)/(Q$195-Q$194)*10)),1))</f>
        <v>4.9000000000000004</v>
      </c>
      <c r="R32" s="98">
        <f t="shared" si="5"/>
        <v>6.7</v>
      </c>
      <c r="S32" s="97">
        <f>IF('Indicator Data'!Y35="No data","x",ROUND(IF('Indicator Data'!Y35&gt;S$195,0,IF('Indicator Data'!Y35&lt;S$194,10,(S$195-'Indicator Data'!Y35)/(S$195-S$194)*10)),1))</f>
        <v>9.8000000000000007</v>
      </c>
      <c r="T32" s="97">
        <f>IF('Indicator Data'!Z35="No data","x",ROUND(IF('Indicator Data'!Z35&gt;T$195,0,IF('Indicator Data'!Z35&lt;T$194,10,(T$195-'Indicator Data'!Z35)/(T$195-T$194)*10)),1))</f>
        <v>5.4</v>
      </c>
      <c r="U32" s="97">
        <f>IF('Indicator Data'!AC35="No data","x",ROUND(IF('Indicator Data'!AC35&gt;U$195,0,IF('Indicator Data'!AC35&lt;U$194,10,(U$195-'Indicator Data'!AC35)/(U$195-U$194)*10)),1))</f>
        <v>9.6</v>
      </c>
      <c r="V32" s="97">
        <f>IF('Indicator Data'!AD35="No data","x",ROUND(IF('Indicator Data'!AD35&gt;V$195,10,IF('Indicator Data'!AD35&lt;V$194,0,10-(V$195-'Indicator Data'!AD35)/(V$195-V$194)*10)),1))</f>
        <v>6.6</v>
      </c>
      <c r="W32" s="98">
        <f t="shared" si="6"/>
        <v>7.9</v>
      </c>
      <c r="X32" s="99">
        <f t="shared" si="7"/>
        <v>6.8</v>
      </c>
      <c r="Y32" s="99">
        <v>4.3</v>
      </c>
    </row>
    <row r="33" spans="1:25" s="4" customFormat="1" x14ac:dyDescent="0.25">
      <c r="A33" s="131" t="s">
        <v>57</v>
      </c>
      <c r="B33" s="51" t="s">
        <v>56</v>
      </c>
      <c r="C33" s="97">
        <f>IF('Indicator Data'!AR36="No data","x",ROUND(IF('Indicator Data'!AR36&gt;C$195,0,IF('Indicator Data'!AR36&lt;C$194,10,(C$195-'Indicator Data'!AR36)/(C$195-C$194)*10)),1))</f>
        <v>2.8</v>
      </c>
      <c r="D33" s="98">
        <f t="shared" si="0"/>
        <v>2.8</v>
      </c>
      <c r="E33" s="97">
        <f>IF('Indicator Data'!AT36="No data","x",ROUND(IF('Indicator Data'!AT36&gt;E$195,0,IF('Indicator Data'!AT36&lt;E$194,10,(E$195-'Indicator Data'!AT36)/(E$195-E$194)*10)),1))</f>
        <v>1.8</v>
      </c>
      <c r="F33" s="97">
        <f>IF('Indicator Data'!AS36="No data","x",ROUND(IF('Indicator Data'!AS36&gt;F$195,0,IF('Indicator Data'!AS36&lt;F$194,10,(F$195-'Indicator Data'!AS36)/(F$195-F$194)*10)),1))</f>
        <v>1.4</v>
      </c>
      <c r="G33" s="98">
        <f t="shared" si="1"/>
        <v>1.6</v>
      </c>
      <c r="H33" s="99">
        <f t="shared" si="2"/>
        <v>2.2000000000000002</v>
      </c>
      <c r="I33" s="97" t="str">
        <f>IF('Indicator Data'!AV36="No data","x",ROUND(IF('Indicator Data'!AV36^2&gt;I$195,0,IF('Indicator Data'!AV36^2&lt;I$194,10,(I$195-'Indicator Data'!AV36^2)/(I$195-I$194)*10)),1))</f>
        <v>x</v>
      </c>
      <c r="J33" s="97">
        <f>IF(OR('Indicator Data'!AU36=0,'Indicator Data'!AU36="No data"),"x",ROUND(IF('Indicator Data'!AU36&gt;J$195,0,IF('Indicator Data'!AU36&lt;J$194,10,(J$195-'Indicator Data'!AU36)/(J$195-J$194)*10)),1))</f>
        <v>0</v>
      </c>
      <c r="K33" s="97">
        <f>IF('Indicator Data'!AW36="No data","x",ROUND(IF('Indicator Data'!AW36&gt;K$195,0,IF('Indicator Data'!AW36&lt;K$194,10,(K$195-'Indicator Data'!AW36)/(K$195-K$194)*10)),1))</f>
        <v>1.2</v>
      </c>
      <c r="L33" s="97">
        <f>IF('Indicator Data'!AX36="No data","x",ROUND(IF('Indicator Data'!AX36&gt;L$195,0,IF('Indicator Data'!AX36&lt;L$194,10,(L$195-'Indicator Data'!AX36)/(L$195-L$194)*10)),1))</f>
        <v>5.9</v>
      </c>
      <c r="M33" s="98">
        <f t="shared" si="3"/>
        <v>2.4</v>
      </c>
      <c r="N33" s="148">
        <f>IF('Indicator Data'!AY36="No data","x",'Indicator Data'!AY36/'Indicator Data'!BE36*100)</f>
        <v>13.196224560153341</v>
      </c>
      <c r="O33" s="97">
        <f t="shared" si="4"/>
        <v>8.8000000000000007</v>
      </c>
      <c r="P33" s="97">
        <f>IF('Indicator Data'!AZ36="No data","x",ROUND(IF('Indicator Data'!AZ36&gt;P$195,0,IF('Indicator Data'!AZ36&lt;P$194,10,(P$195-'Indicator Data'!AZ36)/(P$195-P$194)*10)),1))</f>
        <v>0</v>
      </c>
      <c r="Q33" s="97">
        <f>IF('Indicator Data'!BA36="No data","x",ROUND(IF('Indicator Data'!BA36&gt;Q$195,0,IF('Indicator Data'!BA36&lt;Q$194,10,(Q$195-'Indicator Data'!BA36)/(Q$195-Q$194)*10)),1))</f>
        <v>0</v>
      </c>
      <c r="R33" s="98">
        <f t="shared" si="5"/>
        <v>2.9</v>
      </c>
      <c r="S33" s="97">
        <f>IF('Indicator Data'!Y36="No data","x",ROUND(IF('Indicator Data'!Y36&gt;S$195,0,IF('Indicator Data'!Y36&lt;S$194,10,(S$195-'Indicator Data'!Y36)/(S$195-S$194)*10)),1))</f>
        <v>4.8</v>
      </c>
      <c r="T33" s="97">
        <f>IF('Indicator Data'!Z36="No data","x",ROUND(IF('Indicator Data'!Z36&gt;T$195,0,IF('Indicator Data'!Z36&lt;T$194,10,(T$195-'Indicator Data'!Z36)/(T$195-T$194)*10)),1))</f>
        <v>2.2999999999999998</v>
      </c>
      <c r="U33" s="97">
        <f>IF('Indicator Data'!AC36="No data","x",ROUND(IF('Indicator Data'!AC36&gt;U$195,0,IF('Indicator Data'!AC36&lt;U$194,10,(U$195-'Indicator Data'!AC36)/(U$195-U$194)*10)),1))</f>
        <v>0</v>
      </c>
      <c r="V33" s="97">
        <f>IF('Indicator Data'!AD36="No data","x",ROUND(IF('Indicator Data'!AD36&gt;V$195,10,IF('Indicator Data'!AD36&lt;V$194,0,10-(V$195-'Indicator Data'!AD36)/(V$195-V$194)*10)),1))</f>
        <v>0.1</v>
      </c>
      <c r="W33" s="98">
        <f t="shared" si="6"/>
        <v>1.8</v>
      </c>
      <c r="X33" s="99">
        <f t="shared" si="7"/>
        <v>2.4</v>
      </c>
      <c r="Y33" s="99">
        <v>0</v>
      </c>
    </row>
    <row r="34" spans="1:25" s="4" customFormat="1" x14ac:dyDescent="0.25">
      <c r="A34" s="131" t="s">
        <v>60</v>
      </c>
      <c r="B34" s="51" t="s">
        <v>59</v>
      </c>
      <c r="C34" s="97" t="str">
        <f>IF('Indicator Data'!AR37="No data","x",ROUND(IF('Indicator Data'!AR37&gt;C$195,0,IF('Indicator Data'!AR37&lt;C$194,10,(C$195-'Indicator Data'!AR37)/(C$195-C$194)*10)),1))</f>
        <v>x</v>
      </c>
      <c r="D34" s="98" t="str">
        <f t="shared" si="0"/>
        <v>x</v>
      </c>
      <c r="E34" s="97">
        <f>IF('Indicator Data'!AT37="No data","x",ROUND(IF('Indicator Data'!AT37&gt;E$195,0,IF('Indicator Data'!AT37&lt;E$194,10,(E$195-'Indicator Data'!AT37)/(E$195-E$194)*10)),1))</f>
        <v>7.7</v>
      </c>
      <c r="F34" s="97">
        <f>IF('Indicator Data'!AS37="No data","x",ROUND(IF('Indicator Data'!AS37&gt;F$195,0,IF('Indicator Data'!AS37&lt;F$194,10,(F$195-'Indicator Data'!AS37)/(F$195-F$194)*10)),1))</f>
        <v>8.5</v>
      </c>
      <c r="G34" s="98">
        <f t="shared" si="1"/>
        <v>8.1</v>
      </c>
      <c r="H34" s="99">
        <f t="shared" si="2"/>
        <v>8.1</v>
      </c>
      <c r="I34" s="97">
        <f>IF('Indicator Data'!AV37="No data","x",ROUND(IF('Indicator Data'!AV37^2&gt;I$195,0,IF('Indicator Data'!AV37^2&lt;I$194,10,(I$195-'Indicator Data'!AV37^2)/(I$195-I$194)*10)),1))</f>
        <v>9.5</v>
      </c>
      <c r="J34" s="97">
        <f>IF(OR('Indicator Data'!AU37=0,'Indicator Data'!AU37="No data"),"x",ROUND(IF('Indicator Data'!AU37&gt;J$195,0,IF('Indicator Data'!AU37&lt;J$194,10,(J$195-'Indicator Data'!AU37)/(J$195-J$194)*10)),1))</f>
        <v>8.6</v>
      </c>
      <c r="K34" s="97">
        <f>IF('Indicator Data'!AW37="No data","x",ROUND(IF('Indicator Data'!AW37&gt;K$195,0,IF('Indicator Data'!AW37&lt;K$194,10,(K$195-'Indicator Data'!AW37)/(K$195-K$194)*10)),1))</f>
        <v>9.5</v>
      </c>
      <c r="L34" s="97">
        <f>IF('Indicator Data'!AX37="No data","x",ROUND(IF('Indicator Data'!AX37&gt;L$195,0,IF('Indicator Data'!AX37&lt;L$194,10,(L$195-'Indicator Data'!AX37)/(L$195-L$194)*10)),1))</f>
        <v>8.9</v>
      </c>
      <c r="M34" s="98">
        <f t="shared" si="3"/>
        <v>9.1</v>
      </c>
      <c r="N34" s="148">
        <f>IF('Indicator Data'!AY37="No data","x",'Indicator Data'!AY37/'Indicator Data'!BE37*100)</f>
        <v>4.8155639025329862</v>
      </c>
      <c r="O34" s="97">
        <f t="shared" si="4"/>
        <v>9.6</v>
      </c>
      <c r="P34" s="97">
        <f>IF('Indicator Data'!AZ37="No data","x",ROUND(IF('Indicator Data'!AZ37&gt;P$195,0,IF('Indicator Data'!AZ37&lt;P$194,10,(P$195-'Indicator Data'!AZ37)/(P$195-P$194)*10)),1))</f>
        <v>8.6999999999999993</v>
      </c>
      <c r="Q34" s="97">
        <f>IF('Indicator Data'!BA37="No data","x",ROUND(IF('Indicator Data'!BA37&gt;Q$195,0,IF('Indicator Data'!BA37&lt;Q$194,10,(Q$195-'Indicator Data'!BA37)/(Q$195-Q$194)*10)),1))</f>
        <v>6.3</v>
      </c>
      <c r="R34" s="98">
        <f t="shared" si="5"/>
        <v>8.1999999999999993</v>
      </c>
      <c r="S34" s="97">
        <f>IF('Indicator Data'!Y37="No data","x",ROUND(IF('Indicator Data'!Y37&gt;S$195,0,IF('Indicator Data'!Y37&lt;S$194,10,(S$195-'Indicator Data'!Y37)/(S$195-S$194)*10)),1))</f>
        <v>9.9</v>
      </c>
      <c r="T34" s="97">
        <f>IF('Indicator Data'!Z37="No data","x",ROUND(IF('Indicator Data'!Z37&gt;T$195,0,IF('Indicator Data'!Z37&lt;T$194,10,(T$195-'Indicator Data'!Z37)/(T$195-T$194)*10)),1))</f>
        <v>10</v>
      </c>
      <c r="U34" s="97">
        <f>IF('Indicator Data'!AC37="No data","x",ROUND(IF('Indicator Data'!AC37&gt;U$195,0,IF('Indicator Data'!AC37&lt;U$194,10,(U$195-'Indicator Data'!AC37)/(U$195-U$194)*10)),1))</f>
        <v>10</v>
      </c>
      <c r="V34" s="97">
        <f>IF('Indicator Data'!AD37="No data","x",ROUND(IF('Indicator Data'!AD37&gt;V$195,10,IF('Indicator Data'!AD37&lt;V$194,0,10-(V$195-'Indicator Data'!AD37)/(V$195-V$194)*10)),1))</f>
        <v>9.8000000000000007</v>
      </c>
      <c r="W34" s="98">
        <f t="shared" si="6"/>
        <v>9.9</v>
      </c>
      <c r="X34" s="99">
        <f t="shared" si="7"/>
        <v>9.1</v>
      </c>
      <c r="Y34" s="99">
        <v>7.3</v>
      </c>
    </row>
    <row r="35" spans="1:25" s="4" customFormat="1" x14ac:dyDescent="0.25">
      <c r="A35" s="131" t="s">
        <v>62</v>
      </c>
      <c r="B35" s="51" t="s">
        <v>61</v>
      </c>
      <c r="C35" s="97" t="str">
        <f>IF('Indicator Data'!AR38="No data","x",ROUND(IF('Indicator Data'!AR38&gt;C$195,0,IF('Indicator Data'!AR38&lt;C$194,10,(C$195-'Indicator Data'!AR38)/(C$195-C$194)*10)),1))</f>
        <v>x</v>
      </c>
      <c r="D35" s="98" t="str">
        <f t="shared" si="0"/>
        <v>x</v>
      </c>
      <c r="E35" s="97">
        <f>IF('Indicator Data'!AT38="No data","x",ROUND(IF('Indicator Data'!AT38&gt;E$195,0,IF('Indicator Data'!AT38&lt;E$194,10,(E$195-'Indicator Data'!AT38)/(E$195-E$194)*10)),1))</f>
        <v>8</v>
      </c>
      <c r="F35" s="97">
        <f>IF('Indicator Data'!AS38="No data","x",ROUND(IF('Indicator Data'!AS38&gt;F$195,0,IF('Indicator Data'!AS38&lt;F$194,10,(F$195-'Indicator Data'!AS38)/(F$195-F$194)*10)),1))</f>
        <v>8</v>
      </c>
      <c r="G35" s="98">
        <f t="shared" si="1"/>
        <v>8</v>
      </c>
      <c r="H35" s="99">
        <f t="shared" si="2"/>
        <v>8</v>
      </c>
      <c r="I35" s="97">
        <f>IF('Indicator Data'!AV38="No data","x",ROUND(IF('Indicator Data'!AV38^2&gt;I$195,0,IF('Indicator Data'!AV38^2&lt;I$194,10,(I$195-'Indicator Data'!AV38^2)/(I$195-I$194)*10)),1))</f>
        <v>10</v>
      </c>
      <c r="J35" s="97">
        <f>IF(OR('Indicator Data'!AU38=0,'Indicator Data'!AU38="No data"),"x",ROUND(IF('Indicator Data'!AU38&gt;J$195,0,IF('Indicator Data'!AU38&lt;J$194,10,(J$195-'Indicator Data'!AU38)/(J$195-J$194)*10)),1))</f>
        <v>9.1</v>
      </c>
      <c r="K35" s="97">
        <f>IF('Indicator Data'!AW38="No data","x",ROUND(IF('Indicator Data'!AW38&gt;K$195,0,IF('Indicator Data'!AW38&lt;K$194,10,(K$195-'Indicator Data'!AW38)/(K$195-K$194)*10)),1))</f>
        <v>9.6999999999999993</v>
      </c>
      <c r="L35" s="97">
        <f>IF('Indicator Data'!AX38="No data","x",ROUND(IF('Indicator Data'!AX38&gt;L$195,0,IF('Indicator Data'!AX38&lt;L$194,10,(L$195-'Indicator Data'!AX38)/(L$195-L$194)*10)),1))</f>
        <v>8</v>
      </c>
      <c r="M35" s="98">
        <f t="shared" si="3"/>
        <v>9.1999999999999993</v>
      </c>
      <c r="N35" s="148">
        <f>IF('Indicator Data'!AY38="No data","x",'Indicator Data'!AY38/'Indicator Data'!BE38*100)</f>
        <v>2.4618805590851336</v>
      </c>
      <c r="O35" s="97">
        <f t="shared" si="4"/>
        <v>9.9</v>
      </c>
      <c r="P35" s="97">
        <f>IF('Indicator Data'!AZ38="No data","x",ROUND(IF('Indicator Data'!AZ38&gt;P$195,0,IF('Indicator Data'!AZ38&lt;P$194,10,(P$195-'Indicator Data'!AZ38)/(P$195-P$194)*10)),1))</f>
        <v>9.8000000000000007</v>
      </c>
      <c r="Q35" s="97">
        <f>IF('Indicator Data'!BA38="No data","x",ROUND(IF('Indicator Data'!BA38&gt;Q$195,0,IF('Indicator Data'!BA38&lt;Q$194,10,(Q$195-'Indicator Data'!BA38)/(Q$195-Q$194)*10)),1))</f>
        <v>9.8000000000000007</v>
      </c>
      <c r="R35" s="98">
        <f t="shared" si="5"/>
        <v>9.8000000000000007</v>
      </c>
      <c r="S35" s="97" t="str">
        <f>IF('Indicator Data'!Y38="No data","x",ROUND(IF('Indicator Data'!Y38&gt;S$195,0,IF('Indicator Data'!Y38&lt;S$194,10,(S$195-'Indicator Data'!Y38)/(S$195-S$194)*10)),1))</f>
        <v>x</v>
      </c>
      <c r="T35" s="97">
        <f>IF('Indicator Data'!Z38="No data","x",ROUND(IF('Indicator Data'!Z38&gt;T$195,0,IF('Indicator Data'!Z38&lt;T$194,10,(T$195-'Indicator Data'!Z38)/(T$195-T$194)*10)),1))</f>
        <v>10</v>
      </c>
      <c r="U35" s="97">
        <f>IF('Indicator Data'!AC38="No data","x",ROUND(IF('Indicator Data'!AC38&gt;U$195,0,IF('Indicator Data'!AC38&lt;U$194,10,(U$195-'Indicator Data'!AC38)/(U$195-U$194)*10)),1))</f>
        <v>9.8000000000000007</v>
      </c>
      <c r="V35" s="97">
        <f>IF('Indicator Data'!AD38="No data","x",ROUND(IF('Indicator Data'!AD38&gt;V$195,10,IF('Indicator Data'!AD38&lt;V$194,0,10-(V$195-'Indicator Data'!AD38)/(V$195-V$194)*10)),1))</f>
        <v>9.5</v>
      </c>
      <c r="W35" s="98">
        <f t="shared" si="6"/>
        <v>9.8000000000000007</v>
      </c>
      <c r="X35" s="99">
        <f t="shared" si="7"/>
        <v>9.6</v>
      </c>
      <c r="Y35" s="99">
        <v>5.6</v>
      </c>
    </row>
    <row r="36" spans="1:25" s="4" customFormat="1" x14ac:dyDescent="0.25">
      <c r="A36" s="131" t="s">
        <v>64</v>
      </c>
      <c r="B36" s="51" t="s">
        <v>63</v>
      </c>
      <c r="C36" s="97">
        <f>IF('Indicator Data'!AR39="No data","x",ROUND(IF('Indicator Data'!AR39&gt;C$195,0,IF('Indicator Data'!AR39&lt;C$194,10,(C$195-'Indicator Data'!AR39)/(C$195-C$194)*10)),1))</f>
        <v>3.2</v>
      </c>
      <c r="D36" s="98">
        <f t="shared" si="0"/>
        <v>3.2</v>
      </c>
      <c r="E36" s="97">
        <f>IF('Indicator Data'!AT39="No data","x",ROUND(IF('Indicator Data'!AT39&gt;E$195,0,IF('Indicator Data'!AT39&lt;E$194,10,(E$195-'Indicator Data'!AT39)/(E$195-E$194)*10)),1))</f>
        <v>3.3</v>
      </c>
      <c r="F36" s="97">
        <f>IF('Indicator Data'!AS39="No data","x",ROUND(IF('Indicator Data'!AS39&gt;F$195,0,IF('Indicator Data'!AS39&lt;F$194,10,(F$195-'Indicator Data'!AS39)/(F$195-F$194)*10)),1))</f>
        <v>3</v>
      </c>
      <c r="G36" s="98">
        <f t="shared" si="1"/>
        <v>3.2</v>
      </c>
      <c r="H36" s="99">
        <f t="shared" si="2"/>
        <v>3.2</v>
      </c>
      <c r="I36" s="97">
        <f>IF('Indicator Data'!AV39="No data","x",ROUND(IF('Indicator Data'!AV39^2&gt;I$195,0,IF('Indicator Data'!AV39^2&lt;I$194,10,(I$195-'Indicator Data'!AV39^2)/(I$195-I$194)*10)),1))</f>
        <v>0.7</v>
      </c>
      <c r="J36" s="97">
        <f>IF(OR('Indicator Data'!AU39=0,'Indicator Data'!AU39="No data"),"x",ROUND(IF('Indicator Data'!AU39&gt;J$195,0,IF('Indicator Data'!AU39&lt;J$194,10,(J$195-'Indicator Data'!AU39)/(J$195-J$194)*10)),1))</f>
        <v>0</v>
      </c>
      <c r="K36" s="97">
        <f>IF('Indicator Data'!AW39="No data","x",ROUND(IF('Indicator Data'!AW39&gt;K$195,0,IF('Indicator Data'!AW39&lt;K$194,10,(K$195-'Indicator Data'!AW39)/(K$195-K$194)*10)),1))</f>
        <v>3.6</v>
      </c>
      <c r="L36" s="97">
        <f>IF('Indicator Data'!AX39="No data","x",ROUND(IF('Indicator Data'!AX39&gt;L$195,0,IF('Indicator Data'!AX39&lt;L$194,10,(L$195-'Indicator Data'!AX39)/(L$195-L$194)*10)),1))</f>
        <v>3.7</v>
      </c>
      <c r="M36" s="98">
        <f t="shared" si="3"/>
        <v>2</v>
      </c>
      <c r="N36" s="148">
        <f>IF('Indicator Data'!AY39="No data","x",'Indicator Data'!AY39/'Indicator Data'!BE39*100)</f>
        <v>20.173980407030228</v>
      </c>
      <c r="O36" s="97">
        <f t="shared" si="4"/>
        <v>8.1</v>
      </c>
      <c r="P36" s="97">
        <f>IF('Indicator Data'!AZ39="No data","x",ROUND(IF('Indicator Data'!AZ39&gt;P$195,0,IF('Indicator Data'!AZ39&lt;P$194,10,(P$195-'Indicator Data'!AZ39)/(P$195-P$194)*10)),1))</f>
        <v>0.1</v>
      </c>
      <c r="Q36" s="97">
        <f>IF('Indicator Data'!BA39="No data","x",ROUND(IF('Indicator Data'!BA39&gt;Q$195,0,IF('Indicator Data'!BA39&lt;Q$194,10,(Q$195-'Indicator Data'!BA39)/(Q$195-Q$194)*10)),1))</f>
        <v>0.2</v>
      </c>
      <c r="R36" s="98">
        <f t="shared" si="5"/>
        <v>2.8</v>
      </c>
      <c r="S36" s="97">
        <f>IF('Indicator Data'!Y39="No data","x",ROUND(IF('Indicator Data'!Y39&gt;S$195,0,IF('Indicator Data'!Y39&lt;S$194,10,(S$195-'Indicator Data'!Y39)/(S$195-S$194)*10)),1))</f>
        <v>7.4</v>
      </c>
      <c r="T36" s="97">
        <f>IF('Indicator Data'!Z39="No data","x",ROUND(IF('Indicator Data'!Z39&gt;T$195,0,IF('Indicator Data'!Z39&lt;T$194,10,(T$195-'Indicator Data'!Z39)/(T$195-T$194)*10)),1))</f>
        <v>1.5</v>
      </c>
      <c r="U36" s="97">
        <f>IF('Indicator Data'!AC39="No data","x",ROUND(IF('Indicator Data'!AC39&gt;U$195,0,IF('Indicator Data'!AC39&lt;U$194,10,(U$195-'Indicator Data'!AC39)/(U$195-U$194)*10)),1))</f>
        <v>3.7</v>
      </c>
      <c r="V36" s="97">
        <f>IF('Indicator Data'!AD39="No data","x",ROUND(IF('Indicator Data'!AD39&gt;V$195,10,IF('Indicator Data'!AD39&lt;V$194,0,10-(V$195-'Indicator Data'!AD39)/(V$195-V$194)*10)),1))</f>
        <v>0.2</v>
      </c>
      <c r="W36" s="98">
        <f t="shared" si="6"/>
        <v>3.2</v>
      </c>
      <c r="X36" s="99">
        <f t="shared" si="7"/>
        <v>2.7</v>
      </c>
      <c r="Y36" s="99">
        <v>1.6</v>
      </c>
    </row>
    <row r="37" spans="1:25" s="4" customFormat="1" x14ac:dyDescent="0.25">
      <c r="A37" s="131" t="s">
        <v>376</v>
      </c>
      <c r="B37" s="51" t="s">
        <v>65</v>
      </c>
      <c r="C37" s="97">
        <f>IF('Indicator Data'!AR40="No data","x",ROUND(IF('Indicator Data'!AR40&gt;C$195,0,IF('Indicator Data'!AR40&lt;C$194,10,(C$195-'Indicator Data'!AR40)/(C$195-C$194)*10)),1))</f>
        <v>2.5</v>
      </c>
      <c r="D37" s="98">
        <f t="shared" si="0"/>
        <v>2.5</v>
      </c>
      <c r="E37" s="97">
        <f>IF('Indicator Data'!AT40="No data","x",ROUND(IF('Indicator Data'!AT40&gt;E$195,0,IF('Indicator Data'!AT40&lt;E$194,10,(E$195-'Indicator Data'!AT40)/(E$195-E$194)*10)),1))</f>
        <v>5.9</v>
      </c>
      <c r="F37" s="97">
        <f>IF('Indicator Data'!AS40="No data","x",ROUND(IF('Indicator Data'!AS40&gt;F$195,0,IF('Indicator Data'!AS40&lt;F$194,10,(F$195-'Indicator Data'!AS40)/(F$195-F$194)*10)),1))</f>
        <v>4.3</v>
      </c>
      <c r="G37" s="98">
        <f t="shared" si="1"/>
        <v>5.0999999999999996</v>
      </c>
      <c r="H37" s="99">
        <f t="shared" si="2"/>
        <v>3.8</v>
      </c>
      <c r="I37" s="97">
        <f>IF('Indicator Data'!AV40="No data","x",ROUND(IF('Indicator Data'!AV40^2&gt;I$195,0,IF('Indicator Data'!AV40^2&lt;I$194,10,(I$195-'Indicator Data'!AV40^2)/(I$195-I$194)*10)),1))</f>
        <v>0.8</v>
      </c>
      <c r="J37" s="97">
        <f>IF(OR('Indicator Data'!AU40=0,'Indicator Data'!AU40="No data"),"x",ROUND(IF('Indicator Data'!AU40&gt;J$195,0,IF('Indicator Data'!AU40&lt;J$194,10,(J$195-'Indicator Data'!AU40)/(J$195-J$194)*10)),1))</f>
        <v>0</v>
      </c>
      <c r="K37" s="97">
        <f>IF('Indicator Data'!AW40="No data","x",ROUND(IF('Indicator Data'!AW40&gt;K$195,0,IF('Indicator Data'!AW40&lt;K$194,10,(K$195-'Indicator Data'!AW40)/(K$195-K$194)*10)),1))</f>
        <v>5</v>
      </c>
      <c r="L37" s="97">
        <f>IF('Indicator Data'!AX40="No data","x",ROUND(IF('Indicator Data'!AX40&gt;L$195,0,IF('Indicator Data'!AX40&lt;L$194,10,(L$195-'Indicator Data'!AX40)/(L$195-L$194)*10)),1))</f>
        <v>5.3</v>
      </c>
      <c r="M37" s="98">
        <f t="shared" si="3"/>
        <v>2.8</v>
      </c>
      <c r="N37" s="148">
        <f>IF('Indicator Data'!AY40="No data","x",'Indicator Data'!AY40/'Indicator Data'!BE40*100)</f>
        <v>10.720997939649337</v>
      </c>
      <c r="O37" s="97">
        <f t="shared" si="4"/>
        <v>9</v>
      </c>
      <c r="P37" s="97">
        <f>IF('Indicator Data'!AZ40="No data","x",ROUND(IF('Indicator Data'!AZ40&gt;P$195,0,IF('Indicator Data'!AZ40&lt;P$194,10,(P$195-'Indicator Data'!AZ40)/(P$195-P$194)*10)),1))</f>
        <v>2.6</v>
      </c>
      <c r="Q37" s="97">
        <f>IF('Indicator Data'!BA40="No data","x",ROUND(IF('Indicator Data'!BA40&gt;Q$195,0,IF('Indicator Data'!BA40&lt;Q$194,10,(Q$195-'Indicator Data'!BA40)/(Q$195-Q$194)*10)),1))</f>
        <v>0.9</v>
      </c>
      <c r="R37" s="98">
        <f t="shared" si="5"/>
        <v>4.2</v>
      </c>
      <c r="S37" s="97">
        <f>IF('Indicator Data'!Y40="No data","x",ROUND(IF('Indicator Data'!Y40&gt;S$195,0,IF('Indicator Data'!Y40&lt;S$194,10,(S$195-'Indicator Data'!Y40)/(S$195-S$194)*10)),1))</f>
        <v>5.0999999999999996</v>
      </c>
      <c r="T37" s="97">
        <f>IF('Indicator Data'!Z40="No data","x",ROUND(IF('Indicator Data'!Z40&gt;T$195,0,IF('Indicator Data'!Z40&lt;T$194,10,(T$195-'Indicator Data'!Z40)/(T$195-T$194)*10)),1))</f>
        <v>0</v>
      </c>
      <c r="U37" s="97">
        <f>IF('Indicator Data'!AC40="No data","x",ROUND(IF('Indicator Data'!AC40&gt;U$195,0,IF('Indicator Data'!AC40&lt;U$194,10,(U$195-'Indicator Data'!AC40)/(U$195-U$194)*10)),1))</f>
        <v>7.6</v>
      </c>
      <c r="V37" s="97">
        <f>IF('Indicator Data'!AD40="No data","x",ROUND(IF('Indicator Data'!AD40&gt;V$195,10,IF('Indicator Data'!AD40&lt;V$194,0,10-(V$195-'Indicator Data'!AD40)/(V$195-V$194)*10)),1))</f>
        <v>0.3</v>
      </c>
      <c r="W37" s="98">
        <f t="shared" si="6"/>
        <v>3.3</v>
      </c>
      <c r="X37" s="99">
        <f t="shared" si="7"/>
        <v>3.4</v>
      </c>
      <c r="Y37" s="99">
        <v>0</v>
      </c>
    </row>
    <row r="38" spans="1:25" s="4" customFormat="1" x14ac:dyDescent="0.25">
      <c r="A38" s="131" t="s">
        <v>67</v>
      </c>
      <c r="B38" s="51" t="s">
        <v>66</v>
      </c>
      <c r="C38" s="97">
        <f>IF('Indicator Data'!AR41="No data","x",ROUND(IF('Indicator Data'!AR41&gt;C$195,0,IF('Indicator Data'!AR41&lt;C$194,10,(C$195-'Indicator Data'!AR41)/(C$195-C$194)*10)),1))</f>
        <v>3</v>
      </c>
      <c r="D38" s="98">
        <f t="shared" si="0"/>
        <v>3</v>
      </c>
      <c r="E38" s="97">
        <f>IF('Indicator Data'!AT41="No data","x",ROUND(IF('Indicator Data'!AT41&gt;E$195,0,IF('Indicator Data'!AT41&lt;E$194,10,(E$195-'Indicator Data'!AT41)/(E$195-E$194)*10)),1))</f>
        <v>6.3</v>
      </c>
      <c r="F38" s="97">
        <f>IF('Indicator Data'!AS41="No data","x",ROUND(IF('Indicator Data'!AS41&gt;F$195,0,IF('Indicator Data'!AS41&lt;F$194,10,(F$195-'Indicator Data'!AS41)/(F$195-F$194)*10)),1))</f>
        <v>5</v>
      </c>
      <c r="G38" s="98">
        <f t="shared" si="1"/>
        <v>5.7</v>
      </c>
      <c r="H38" s="99">
        <f t="shared" si="2"/>
        <v>4.4000000000000004</v>
      </c>
      <c r="I38" s="97">
        <f>IF('Indicator Data'!AV41="No data","x",ROUND(IF('Indicator Data'!AV41^2&gt;I$195,0,IF('Indicator Data'!AV41^2&lt;I$194,10,(I$195-'Indicator Data'!AV41^2)/(I$195-I$194)*10)),1))</f>
        <v>1.2</v>
      </c>
      <c r="J38" s="97">
        <f>IF(OR('Indicator Data'!AU41=0,'Indicator Data'!AU41="No data"),"x",ROUND(IF('Indicator Data'!AU41&gt;J$195,0,IF('Indicator Data'!AU41&lt;J$194,10,(J$195-'Indicator Data'!AU41)/(J$195-J$194)*10)),1))</f>
        <v>0.1</v>
      </c>
      <c r="K38" s="97">
        <f>IF('Indicator Data'!AW41="No data","x",ROUND(IF('Indicator Data'!AW41&gt;K$195,0,IF('Indicator Data'!AW41&lt;K$194,10,(K$195-'Indicator Data'!AW41)/(K$195-K$194)*10)),1))</f>
        <v>4.4000000000000004</v>
      </c>
      <c r="L38" s="97">
        <f>IF('Indicator Data'!AX41="No data","x",ROUND(IF('Indicator Data'!AX41&gt;L$195,0,IF('Indicator Data'!AX41&lt;L$194,10,(L$195-'Indicator Data'!AX41)/(L$195-L$194)*10)),1))</f>
        <v>4.3</v>
      </c>
      <c r="M38" s="98">
        <f t="shared" si="3"/>
        <v>2.5</v>
      </c>
      <c r="N38" s="148">
        <f>IF('Indicator Data'!AY41="No data","x",'Indicator Data'!AY41/'Indicator Data'!BE41*100)</f>
        <v>10.81568273997296</v>
      </c>
      <c r="O38" s="97">
        <f t="shared" si="4"/>
        <v>9</v>
      </c>
      <c r="P38" s="97">
        <f>IF('Indicator Data'!AZ41="No data","x",ROUND(IF('Indicator Data'!AZ41&gt;P$195,0,IF('Indicator Data'!AZ41&lt;P$194,10,(P$195-'Indicator Data'!AZ41)/(P$195-P$194)*10)),1))</f>
        <v>2.1</v>
      </c>
      <c r="Q38" s="97">
        <f>IF('Indicator Data'!BA41="No data","x",ROUND(IF('Indicator Data'!BA41&gt;Q$195,0,IF('Indicator Data'!BA41&lt;Q$194,10,(Q$195-'Indicator Data'!BA41)/(Q$195-Q$194)*10)),1))</f>
        <v>1.7</v>
      </c>
      <c r="R38" s="98">
        <f t="shared" si="5"/>
        <v>4.3</v>
      </c>
      <c r="S38" s="97">
        <f>IF('Indicator Data'!Y41="No data","x",ROUND(IF('Indicator Data'!Y41&gt;S$195,0,IF('Indicator Data'!Y41&lt;S$194,10,(S$195-'Indicator Data'!Y41)/(S$195-S$194)*10)),1))</f>
        <v>6.3</v>
      </c>
      <c r="T38" s="97">
        <f>IF('Indicator Data'!Z41="No data","x",ROUND(IF('Indicator Data'!Z41&gt;T$195,0,IF('Indicator Data'!Z41&lt;T$194,10,(T$195-'Indicator Data'!Z41)/(T$195-T$194)*10)),1))</f>
        <v>1.5</v>
      </c>
      <c r="U38" s="97">
        <f>IF('Indicator Data'!AC41="No data","x",ROUND(IF('Indicator Data'!AC41&gt;U$195,0,IF('Indicator Data'!AC41&lt;U$194,10,(U$195-'Indicator Data'!AC41)/(U$195-U$194)*10)),1))</f>
        <v>7.3</v>
      </c>
      <c r="V38" s="97">
        <f>IF('Indicator Data'!AD41="No data","x",ROUND(IF('Indicator Data'!AD41&gt;V$195,10,IF('Indicator Data'!AD41&lt;V$194,0,10-(V$195-'Indicator Data'!AD41)/(V$195-V$194)*10)),1))</f>
        <v>0.7</v>
      </c>
      <c r="W38" s="98">
        <f t="shared" si="6"/>
        <v>4</v>
      </c>
      <c r="X38" s="99">
        <f t="shared" si="7"/>
        <v>3.6</v>
      </c>
      <c r="Y38" s="99">
        <v>1.2</v>
      </c>
    </row>
    <row r="39" spans="1:25" s="4" customFormat="1" x14ac:dyDescent="0.25">
      <c r="A39" s="131" t="s">
        <v>69</v>
      </c>
      <c r="B39" s="51" t="s">
        <v>68</v>
      </c>
      <c r="C39" s="97">
        <f>IF('Indicator Data'!AR42="No data","x",ROUND(IF('Indicator Data'!AR42&gt;C$195,0,IF('Indicator Data'!AR42&lt;C$194,10,(C$195-'Indicator Data'!AR42)/(C$195-C$194)*10)),1))</f>
        <v>7.8</v>
      </c>
      <c r="D39" s="98">
        <f t="shared" si="0"/>
        <v>7.8</v>
      </c>
      <c r="E39" s="97">
        <f>IF('Indicator Data'!AT42="No data","x",ROUND(IF('Indicator Data'!AT42&gt;E$195,0,IF('Indicator Data'!AT42&lt;E$194,10,(E$195-'Indicator Data'!AT42)/(E$195-E$194)*10)),1))</f>
        <v>7.3</v>
      </c>
      <c r="F39" s="97">
        <f>IF('Indicator Data'!AS42="No data","x",ROUND(IF('Indicator Data'!AS42&gt;F$195,0,IF('Indicator Data'!AS42&lt;F$194,10,(F$195-'Indicator Data'!AS42)/(F$195-F$194)*10)),1))</f>
        <v>8.1</v>
      </c>
      <c r="G39" s="98">
        <f t="shared" si="1"/>
        <v>7.7</v>
      </c>
      <c r="H39" s="99">
        <f t="shared" si="2"/>
        <v>7.8</v>
      </c>
      <c r="I39" s="97">
        <f>IF('Indicator Data'!AV42="No data","x",ROUND(IF('Indicator Data'!AV42^2&gt;I$195,0,IF('Indicator Data'!AV42^2&lt;I$194,10,(I$195-'Indicator Data'!AV42^2)/(I$195-I$194)*10)),1))</f>
        <v>4.3</v>
      </c>
      <c r="J39" s="97">
        <f>IF(OR('Indicator Data'!AU42=0,'Indicator Data'!AU42="No data"),"x",ROUND(IF('Indicator Data'!AU42&gt;J$195,0,IF('Indicator Data'!AU42&lt;J$194,10,(J$195-'Indicator Data'!AU42)/(J$195-J$194)*10)),1))</f>
        <v>2.2000000000000002</v>
      </c>
      <c r="K39" s="97">
        <f>IF('Indicator Data'!AW42="No data","x",ROUND(IF('Indicator Data'!AW42&gt;K$195,0,IF('Indicator Data'!AW42&lt;K$194,10,(K$195-'Indicator Data'!AW42)/(K$195-K$194)*10)),1))</f>
        <v>9.3000000000000007</v>
      </c>
      <c r="L39" s="97">
        <f>IF('Indicator Data'!AX42="No data","x",ROUND(IF('Indicator Data'!AX42&gt;L$195,0,IF('Indicator Data'!AX42&lt;L$194,10,(L$195-'Indicator Data'!AX42)/(L$195-L$194)*10)),1))</f>
        <v>7.3</v>
      </c>
      <c r="M39" s="98">
        <f t="shared" si="3"/>
        <v>5.8</v>
      </c>
      <c r="N39" s="148">
        <f>IF('Indicator Data'!AY42="No data","x",'Indicator Data'!AY42/'Indicator Data'!BE42*100)</f>
        <v>37.076840408382587</v>
      </c>
      <c r="O39" s="97">
        <f t="shared" si="4"/>
        <v>6.4</v>
      </c>
      <c r="P39" s="97">
        <f>IF('Indicator Data'!AZ42="No data","x",ROUND(IF('Indicator Data'!AZ42&gt;P$195,0,IF('Indicator Data'!AZ42&lt;P$194,10,(P$195-'Indicator Data'!AZ42)/(P$195-P$194)*10)),1))</f>
        <v>7.1</v>
      </c>
      <c r="Q39" s="97">
        <f>IF('Indicator Data'!BA42="No data","x",ROUND(IF('Indicator Data'!BA42&gt;Q$195,0,IF('Indicator Data'!BA42&lt;Q$194,10,(Q$195-'Indicator Data'!BA42)/(Q$195-Q$194)*10)),1))</f>
        <v>2</v>
      </c>
      <c r="R39" s="98">
        <f t="shared" si="5"/>
        <v>5.2</v>
      </c>
      <c r="S39" s="97" t="str">
        <f>IF('Indicator Data'!Y42="No data","x",ROUND(IF('Indicator Data'!Y42&gt;S$195,0,IF('Indicator Data'!Y42&lt;S$194,10,(S$195-'Indicator Data'!Y42)/(S$195-S$194)*10)),1))</f>
        <v>x</v>
      </c>
      <c r="T39" s="97">
        <f>IF('Indicator Data'!Z42="No data","x",ROUND(IF('Indicator Data'!Z42&gt;T$195,0,IF('Indicator Data'!Z42&lt;T$194,10,(T$195-'Indicator Data'!Z42)/(T$195-T$194)*10)),1))</f>
        <v>0</v>
      </c>
      <c r="U39" s="97">
        <f>IF('Indicator Data'!AC42="No data","x",ROUND(IF('Indicator Data'!AC42&gt;U$195,0,IF('Indicator Data'!AC42&lt;U$194,10,(U$195-'Indicator Data'!AC42)/(U$195-U$194)*10)),1))</f>
        <v>9.8000000000000007</v>
      </c>
      <c r="V39" s="97">
        <f>IF('Indicator Data'!AD42="No data","x",ROUND(IF('Indicator Data'!AD42&gt;V$195,10,IF('Indicator Data'!AD42&lt;V$194,0,10-(V$195-'Indicator Data'!AD42)/(V$195-V$194)*10)),1))</f>
        <v>3.7</v>
      </c>
      <c r="W39" s="98">
        <f t="shared" si="6"/>
        <v>4.5</v>
      </c>
      <c r="X39" s="99">
        <f t="shared" si="7"/>
        <v>5.2</v>
      </c>
      <c r="Y39" s="99">
        <v>6.3</v>
      </c>
    </row>
    <row r="40" spans="1:25" s="4" customFormat="1" x14ac:dyDescent="0.25">
      <c r="A40" s="131" t="s">
        <v>374</v>
      </c>
      <c r="B40" s="51" t="s">
        <v>71</v>
      </c>
      <c r="C40" s="97" t="str">
        <f>IF('Indicator Data'!AR43="No data","x",ROUND(IF('Indicator Data'!AR43&gt;C$195,0,IF('Indicator Data'!AR43&lt;C$194,10,(C$195-'Indicator Data'!AR43)/(C$195-C$194)*10)),1))</f>
        <v>x</v>
      </c>
      <c r="D40" s="98" t="str">
        <f t="shared" si="0"/>
        <v>x</v>
      </c>
      <c r="E40" s="97">
        <f>IF('Indicator Data'!AT43="No data","x",ROUND(IF('Indicator Data'!AT43&gt;E$195,0,IF('Indicator Data'!AT43&lt;E$194,10,(E$195-'Indicator Data'!AT43)/(E$195-E$194)*10)),1))</f>
        <v>7.9</v>
      </c>
      <c r="F40" s="97">
        <f>IF('Indicator Data'!AS43="No data","x",ROUND(IF('Indicator Data'!AS43&gt;F$195,0,IF('Indicator Data'!AS43&lt;F$194,10,(F$195-'Indicator Data'!AS43)/(F$195-F$194)*10)),1))</f>
        <v>7.2</v>
      </c>
      <c r="G40" s="98">
        <f t="shared" si="1"/>
        <v>7.6</v>
      </c>
      <c r="H40" s="99">
        <f t="shared" si="2"/>
        <v>7.6</v>
      </c>
      <c r="I40" s="97">
        <f>IF('Indicator Data'!AV43="No data","x",ROUND(IF('Indicator Data'!AV43^2&gt;I$195,0,IF('Indicator Data'!AV43^2&lt;I$194,10,(I$195-'Indicator Data'!AV43^2)/(I$195-I$194)*10)),1))</f>
        <v>4.0999999999999996</v>
      </c>
      <c r="J40" s="97">
        <f>IF(OR('Indicator Data'!AU43=0,'Indicator Data'!AU43="No data"),"x",ROUND(IF('Indicator Data'!AU43&gt;J$195,0,IF('Indicator Data'!AU43&lt;J$194,10,(J$195-'Indicator Data'!AU43)/(J$195-J$194)*10)),1))</f>
        <v>4.3</v>
      </c>
      <c r="K40" s="97">
        <f>IF('Indicator Data'!AW43="No data","x",ROUND(IF('Indicator Data'!AW43&gt;K$195,0,IF('Indicator Data'!AW43&lt;K$194,10,(K$195-'Indicator Data'!AW43)/(K$195-K$194)*10)),1))</f>
        <v>9.1999999999999993</v>
      </c>
      <c r="L40" s="97">
        <f>IF('Indicator Data'!AX43="No data","x",ROUND(IF('Indicator Data'!AX43&gt;L$195,0,IF('Indicator Data'!AX43&lt;L$194,10,(L$195-'Indicator Data'!AX43)/(L$195-L$194)*10)),1))</f>
        <v>4.4000000000000004</v>
      </c>
      <c r="M40" s="98">
        <f t="shared" si="3"/>
        <v>5.5</v>
      </c>
      <c r="N40" s="148">
        <f>IF('Indicator Data'!AY43="No data","x",'Indicator Data'!AY43/'Indicator Data'!BE43*100)</f>
        <v>1.7276720351390922</v>
      </c>
      <c r="O40" s="97">
        <f t="shared" si="4"/>
        <v>9.9</v>
      </c>
      <c r="P40" s="97">
        <f>IF('Indicator Data'!AZ43="No data","x",ROUND(IF('Indicator Data'!AZ43&gt;P$195,0,IF('Indicator Data'!AZ43&lt;P$194,10,(P$195-'Indicator Data'!AZ43)/(P$195-P$194)*10)),1))</f>
        <v>9.4</v>
      </c>
      <c r="Q40" s="97">
        <f>IF('Indicator Data'!BA43="No data","x",ROUND(IF('Indicator Data'!BA43&gt;Q$195,0,IF('Indicator Data'!BA43&lt;Q$194,10,(Q$195-'Indicator Data'!BA43)/(Q$195-Q$194)*10)),1))</f>
        <v>4.7</v>
      </c>
      <c r="R40" s="98">
        <f t="shared" si="5"/>
        <v>8</v>
      </c>
      <c r="S40" s="97">
        <f>IF('Indicator Data'!Y43="No data","x",ROUND(IF('Indicator Data'!Y43&gt;S$195,0,IF('Indicator Data'!Y43&lt;S$194,10,(S$195-'Indicator Data'!Y43)/(S$195-S$194)*10)),1))</f>
        <v>9.8000000000000007</v>
      </c>
      <c r="T40" s="97">
        <f>IF('Indicator Data'!Z43="No data","x",ROUND(IF('Indicator Data'!Z43&gt;T$195,0,IF('Indicator Data'!Z43&lt;T$194,10,(T$195-'Indicator Data'!Z43)/(T$195-T$194)*10)),1))</f>
        <v>4.9000000000000004</v>
      </c>
      <c r="U40" s="97">
        <f>IF('Indicator Data'!AC43="No data","x",ROUND(IF('Indicator Data'!AC43&gt;U$195,0,IF('Indicator Data'!AC43&lt;U$194,10,(U$195-'Indicator Data'!AC43)/(U$195-U$194)*10)),1))</f>
        <v>9.5</v>
      </c>
      <c r="V40" s="97">
        <f>IF('Indicator Data'!AD43="No data","x",ROUND(IF('Indicator Data'!AD43&gt;V$195,10,IF('Indicator Data'!AD43&lt;V$194,0,10-(V$195-'Indicator Data'!AD43)/(V$195-V$194)*10)),1))</f>
        <v>4.9000000000000004</v>
      </c>
      <c r="W40" s="98">
        <f t="shared" si="6"/>
        <v>7.3</v>
      </c>
      <c r="X40" s="99">
        <f t="shared" si="7"/>
        <v>6.9</v>
      </c>
      <c r="Y40" s="99">
        <v>6.9</v>
      </c>
    </row>
    <row r="41" spans="1:25" s="4" customFormat="1" x14ac:dyDescent="0.25">
      <c r="A41" s="131" t="s">
        <v>844</v>
      </c>
      <c r="B41" s="51" t="s">
        <v>70</v>
      </c>
      <c r="C41" s="97">
        <f>IF('Indicator Data'!AR44="No data","x",ROUND(IF('Indicator Data'!AR44&gt;C$195,0,IF('Indicator Data'!AR44&lt;C$194,10,(C$195-'Indicator Data'!AR44)/(C$195-C$194)*10)),1))</f>
        <v>7.5</v>
      </c>
      <c r="D41" s="98">
        <f t="shared" si="0"/>
        <v>7.5</v>
      </c>
      <c r="E41" s="97">
        <f>IF('Indicator Data'!AT44="No data","x",ROUND(IF('Indicator Data'!AT44&gt;E$195,0,IF('Indicator Data'!AT44&lt;E$194,10,(E$195-'Indicator Data'!AT44)/(E$195-E$194)*10)),1))</f>
        <v>7.9</v>
      </c>
      <c r="F41" s="97">
        <f>IF('Indicator Data'!AS44="No data","x",ROUND(IF('Indicator Data'!AS44&gt;F$195,0,IF('Indicator Data'!AS44&lt;F$194,10,(F$195-'Indicator Data'!AS44)/(F$195-F$194)*10)),1))</f>
        <v>8</v>
      </c>
      <c r="G41" s="98">
        <f t="shared" si="1"/>
        <v>8</v>
      </c>
      <c r="H41" s="99">
        <f t="shared" si="2"/>
        <v>7.8</v>
      </c>
      <c r="I41" s="97">
        <f>IF('Indicator Data'!AV44="No data","x",ROUND(IF('Indicator Data'!AV44^2&gt;I$195,0,IF('Indicator Data'!AV44^2&lt;I$194,10,(I$195-'Indicator Data'!AV44^2)/(I$195-I$194)*10)),1))</f>
        <v>4.5</v>
      </c>
      <c r="J41" s="97">
        <f>IF(OR('Indicator Data'!AU44=0,'Indicator Data'!AU44="No data"),"x",ROUND(IF('Indicator Data'!AU44&gt;J$195,0,IF('Indicator Data'!AU44&lt;J$194,10,(J$195-'Indicator Data'!AU44)/(J$195-J$194)*10)),1))</f>
        <v>8.3000000000000007</v>
      </c>
      <c r="K41" s="97">
        <f>IF('Indicator Data'!AW44="No data","x",ROUND(IF('Indicator Data'!AW44&gt;K$195,0,IF('Indicator Data'!AW44&lt;K$194,10,(K$195-'Indicator Data'!AW44)/(K$195-K$194)*10)),1))</f>
        <v>9.6</v>
      </c>
      <c r="L41" s="97">
        <f>IF('Indicator Data'!AX44="No data","x",ROUND(IF('Indicator Data'!AX44&gt;L$195,0,IF('Indicator Data'!AX44&lt;L$194,10,(L$195-'Indicator Data'!AX44)/(L$195-L$194)*10)),1))</f>
        <v>8.1999999999999993</v>
      </c>
      <c r="M41" s="98">
        <f t="shared" si="3"/>
        <v>7.7</v>
      </c>
      <c r="N41" s="148">
        <f>IF('Indicator Data'!AY44="No data","x",'Indicator Data'!AY44/'Indicator Data'!BE44*100)</f>
        <v>7.9398337045940766</v>
      </c>
      <c r="O41" s="97">
        <f t="shared" si="4"/>
        <v>9.3000000000000007</v>
      </c>
      <c r="P41" s="97">
        <f>IF('Indicator Data'!AZ44="No data","x",ROUND(IF('Indicator Data'!AZ44&gt;P$195,0,IF('Indicator Data'!AZ44&lt;P$194,10,(P$195-'Indicator Data'!AZ44)/(P$195-P$194)*10)),1))</f>
        <v>7.9</v>
      </c>
      <c r="Q41" s="97">
        <f>IF('Indicator Data'!BA44="No data","x",ROUND(IF('Indicator Data'!BA44&gt;Q$195,0,IF('Indicator Data'!BA44&lt;Q$194,10,(Q$195-'Indicator Data'!BA44)/(Q$195-Q$194)*10)),1))</f>
        <v>9.5</v>
      </c>
      <c r="R41" s="98">
        <f t="shared" si="5"/>
        <v>8.9</v>
      </c>
      <c r="S41" s="97" t="str">
        <f>IF('Indicator Data'!Y44="No data","x",ROUND(IF('Indicator Data'!Y44&gt;S$195,0,IF('Indicator Data'!Y44&lt;S$194,10,(S$195-'Indicator Data'!Y44)/(S$195-S$194)*10)),1))</f>
        <v>x</v>
      </c>
      <c r="T41" s="97">
        <f>IF('Indicator Data'!Z44="No data","x",ROUND(IF('Indicator Data'!Z44&gt;T$195,0,IF('Indicator Data'!Z44&lt;T$194,10,(T$195-'Indicator Data'!Z44)/(T$195-T$194)*10)),1))</f>
        <v>5.6</v>
      </c>
      <c r="U41" s="97">
        <f>IF('Indicator Data'!AC44="No data","x",ROUND(IF('Indicator Data'!AC44&gt;U$195,0,IF('Indicator Data'!AC44&lt;U$194,10,(U$195-'Indicator Data'!AC44)/(U$195-U$194)*10)),1))</f>
        <v>10</v>
      </c>
      <c r="V41" s="97">
        <f>IF('Indicator Data'!AD44="No data","x",ROUND(IF('Indicator Data'!AD44&gt;V$195,10,IF('Indicator Data'!AD44&lt;V$194,0,10-(V$195-'Indicator Data'!AD44)/(V$195-V$194)*10)),1))</f>
        <v>7.7</v>
      </c>
      <c r="W41" s="98">
        <f t="shared" si="6"/>
        <v>7.8</v>
      </c>
      <c r="X41" s="99">
        <f t="shared" si="7"/>
        <v>8.1</v>
      </c>
      <c r="Y41" s="99">
        <v>3.5</v>
      </c>
    </row>
    <row r="42" spans="1:25" s="4" customFormat="1" x14ac:dyDescent="0.25">
      <c r="A42" s="131" t="s">
        <v>73</v>
      </c>
      <c r="B42" s="51" t="s">
        <v>72</v>
      </c>
      <c r="C42" s="97">
        <f>IF('Indicator Data'!AR45="No data","x",ROUND(IF('Indicator Data'!AR45&gt;C$195,0,IF('Indicator Data'!AR45&lt;C$194,10,(C$195-'Indicator Data'!AR45)/(C$195-C$194)*10)),1))</f>
        <v>1.5</v>
      </c>
      <c r="D42" s="98">
        <f t="shared" si="0"/>
        <v>1.5</v>
      </c>
      <c r="E42" s="97">
        <f>IF('Indicator Data'!AT45="No data","x",ROUND(IF('Indicator Data'!AT45&gt;E$195,0,IF('Indicator Data'!AT45&lt;E$194,10,(E$195-'Indicator Data'!AT45)/(E$195-E$194)*10)),1))</f>
        <v>4.0999999999999996</v>
      </c>
      <c r="F42" s="97">
        <f>IF('Indicator Data'!AS45="No data","x",ROUND(IF('Indicator Data'!AS45&gt;F$195,0,IF('Indicator Data'!AS45&lt;F$194,10,(F$195-'Indicator Data'!AS45)/(F$195-F$194)*10)),1))</f>
        <v>4.3</v>
      </c>
      <c r="G42" s="98">
        <f t="shared" si="1"/>
        <v>4.2</v>
      </c>
      <c r="H42" s="99">
        <f t="shared" si="2"/>
        <v>2.9</v>
      </c>
      <c r="I42" s="97">
        <f>IF('Indicator Data'!AV45="No data","x",ROUND(IF('Indicator Data'!AV45^2&gt;I$195,0,IF('Indicator Data'!AV45^2&lt;I$194,10,(I$195-'Indicator Data'!AV45^2)/(I$195-I$194)*10)),1))</f>
        <v>0.5</v>
      </c>
      <c r="J42" s="97">
        <f>IF(OR('Indicator Data'!AU45=0,'Indicator Data'!AU45="No data"),"x",ROUND(IF('Indicator Data'!AU45&gt;J$195,0,IF('Indicator Data'!AU45&lt;J$194,10,(J$195-'Indicator Data'!AU45)/(J$195-J$194)*10)),1))</f>
        <v>0</v>
      </c>
      <c r="K42" s="97">
        <f>IF('Indicator Data'!AW45="No data","x",ROUND(IF('Indicator Data'!AW45&gt;K$195,0,IF('Indicator Data'!AW45&lt;K$194,10,(K$195-'Indicator Data'!AW45)/(K$195-K$194)*10)),1))</f>
        <v>4</v>
      </c>
      <c r="L42" s="97">
        <f>IF('Indicator Data'!AX45="No data","x",ROUND(IF('Indicator Data'!AX45&gt;L$195,0,IF('Indicator Data'!AX45&lt;L$194,10,(L$195-'Indicator Data'!AX45)/(L$195-L$194)*10)),1))</f>
        <v>2.1</v>
      </c>
      <c r="M42" s="98">
        <f t="shared" si="3"/>
        <v>1.7</v>
      </c>
      <c r="N42" s="148">
        <f>IF('Indicator Data'!AY45="No data","x",'Indicator Data'!AY45/'Indicator Data'!BE45*100)</f>
        <v>45.045045045045043</v>
      </c>
      <c r="O42" s="97">
        <f t="shared" si="4"/>
        <v>5.6</v>
      </c>
      <c r="P42" s="97">
        <f>IF('Indicator Data'!AZ45="No data","x",ROUND(IF('Indicator Data'!AZ45&gt;P$195,0,IF('Indicator Data'!AZ45&lt;P$194,10,(P$195-'Indicator Data'!AZ45)/(P$195-P$194)*10)),1))</f>
        <v>0.6</v>
      </c>
      <c r="Q42" s="97">
        <f>IF('Indicator Data'!BA45="No data","x",ROUND(IF('Indicator Data'!BA45&gt;Q$195,0,IF('Indicator Data'!BA45&lt;Q$194,10,(Q$195-'Indicator Data'!BA45)/(Q$195-Q$194)*10)),1))</f>
        <v>0.4</v>
      </c>
      <c r="R42" s="98">
        <f t="shared" si="5"/>
        <v>2.2000000000000002</v>
      </c>
      <c r="S42" s="97">
        <f>IF('Indicator Data'!Y45="No data","x",ROUND(IF('Indicator Data'!Y45&gt;S$195,0,IF('Indicator Data'!Y45&lt;S$194,10,(S$195-'Indicator Data'!Y45)/(S$195-S$194)*10)),1))</f>
        <v>7.2</v>
      </c>
      <c r="T42" s="97">
        <f>IF('Indicator Data'!Z45="No data","x",ROUND(IF('Indicator Data'!Z45&gt;T$195,0,IF('Indicator Data'!Z45&lt;T$194,10,(T$195-'Indicator Data'!Z45)/(T$195-T$194)*10)),1))</f>
        <v>1.5</v>
      </c>
      <c r="U42" s="97">
        <f>IF('Indicator Data'!AC45="No data","x",ROUND(IF('Indicator Data'!AC45&gt;U$195,0,IF('Indicator Data'!AC45&lt;U$194,10,(U$195-'Indicator Data'!AC45)/(U$195-U$194)*10)),1))</f>
        <v>5.8</v>
      </c>
      <c r="V42" s="97">
        <f>IF('Indicator Data'!AD45="No data","x",ROUND(IF('Indicator Data'!AD45&gt;V$195,10,IF('Indicator Data'!AD45&lt;V$194,0,10-(V$195-'Indicator Data'!AD45)/(V$195-V$194)*10)),1))</f>
        <v>0.3</v>
      </c>
      <c r="W42" s="98">
        <f t="shared" si="6"/>
        <v>3.7</v>
      </c>
      <c r="X42" s="99">
        <f t="shared" si="7"/>
        <v>2.5</v>
      </c>
      <c r="Y42" s="99">
        <v>1.3</v>
      </c>
    </row>
    <row r="43" spans="1:25" s="4" customFormat="1" x14ac:dyDescent="0.25">
      <c r="A43" s="131" t="s">
        <v>371</v>
      </c>
      <c r="B43" s="51" t="s">
        <v>74</v>
      </c>
      <c r="C43" s="97">
        <f>IF('Indicator Data'!AR46="No data","x",ROUND(IF('Indicator Data'!AR46&gt;C$195,0,IF('Indicator Data'!AR46&lt;C$194,10,(C$195-'Indicator Data'!AR46)/(C$195-C$194)*10)),1))</f>
        <v>7.8</v>
      </c>
      <c r="D43" s="98">
        <f t="shared" si="0"/>
        <v>7.8</v>
      </c>
      <c r="E43" s="97">
        <f>IF('Indicator Data'!AT46="No data","x",ROUND(IF('Indicator Data'!AT46&gt;E$195,0,IF('Indicator Data'!AT46&lt;E$194,10,(E$195-'Indicator Data'!AT46)/(E$195-E$194)*10)),1))</f>
        <v>6.4</v>
      </c>
      <c r="F43" s="97">
        <f>IF('Indicator Data'!AS46="No data","x",ROUND(IF('Indicator Data'!AS46&gt;F$195,0,IF('Indicator Data'!AS46&lt;F$194,10,(F$195-'Indicator Data'!AS46)/(F$195-F$194)*10)),1))</f>
        <v>6.3</v>
      </c>
      <c r="G43" s="98">
        <f t="shared" si="1"/>
        <v>6.4</v>
      </c>
      <c r="H43" s="99">
        <f t="shared" si="2"/>
        <v>7.1</v>
      </c>
      <c r="I43" s="97">
        <f>IF('Indicator Data'!AV46="No data","x",ROUND(IF('Indicator Data'!AV46^2&gt;I$195,0,IF('Indicator Data'!AV46^2&lt;I$194,10,(I$195-'Indicator Data'!AV46^2)/(I$195-I$194)*10)),1))</f>
        <v>8.9</v>
      </c>
      <c r="J43" s="97">
        <f>IF(OR('Indicator Data'!AU46=0,'Indicator Data'!AU46="No data"),"x",ROUND(IF('Indicator Data'!AU46&gt;J$195,0,IF('Indicator Data'!AU46&lt;J$194,10,(J$195-'Indicator Data'!AU46)/(J$195-J$194)*10)),1))</f>
        <v>3.6</v>
      </c>
      <c r="K43" s="97">
        <f>IF('Indicator Data'!AW46="No data","x",ROUND(IF('Indicator Data'!AW46&gt;K$195,0,IF('Indicator Data'!AW46&lt;K$194,10,(K$195-'Indicator Data'!AW46)/(K$195-K$194)*10)),1))</f>
        <v>7.9</v>
      </c>
      <c r="L43" s="97">
        <f>IF('Indicator Data'!AX46="No data","x",ROUND(IF('Indicator Data'!AX46&gt;L$195,0,IF('Indicator Data'!AX46&lt;L$194,10,(L$195-'Indicator Data'!AX46)/(L$195-L$194)*10)),1))</f>
        <v>3.8</v>
      </c>
      <c r="M43" s="98">
        <f t="shared" si="3"/>
        <v>6.1</v>
      </c>
      <c r="N43" s="148">
        <f>IF('Indicator Data'!AY46="No data","x",'Indicator Data'!AY46/'Indicator Data'!BE46*100)</f>
        <v>10.062893081761008</v>
      </c>
      <c r="O43" s="97">
        <f t="shared" si="4"/>
        <v>9.1</v>
      </c>
      <c r="P43" s="97">
        <f>IF('Indicator Data'!AZ46="No data","x",ROUND(IF('Indicator Data'!AZ46&gt;P$195,0,IF('Indicator Data'!AZ46&lt;P$194,10,(P$195-'Indicator Data'!AZ46)/(P$195-P$194)*10)),1))</f>
        <v>8.6</v>
      </c>
      <c r="Q43" s="97">
        <f>IF('Indicator Data'!BA46="No data","x",ROUND(IF('Indicator Data'!BA46&gt;Q$195,0,IF('Indicator Data'!BA46&lt;Q$194,10,(Q$195-'Indicator Data'!BA46)/(Q$195-Q$194)*10)),1))</f>
        <v>3.6</v>
      </c>
      <c r="R43" s="98">
        <f t="shared" si="5"/>
        <v>7.1</v>
      </c>
      <c r="S43" s="97">
        <f>IF('Indicator Data'!Y46="No data","x",ROUND(IF('Indicator Data'!Y46&gt;S$195,0,IF('Indicator Data'!Y46&lt;S$194,10,(S$195-'Indicator Data'!Y46)/(S$195-S$194)*10)),1))</f>
        <v>9.6</v>
      </c>
      <c r="T43" s="97">
        <f>IF('Indicator Data'!Z46="No data","x",ROUND(IF('Indicator Data'!Z46&gt;T$195,0,IF('Indicator Data'!Z46&lt;T$194,10,(T$195-'Indicator Data'!Z46)/(T$195-T$194)*10)),1))</f>
        <v>5.6</v>
      </c>
      <c r="U43" s="97">
        <f>IF('Indicator Data'!AC46="No data","x",ROUND(IF('Indicator Data'!AC46&gt;U$195,0,IF('Indicator Data'!AC46&lt;U$194,10,(U$195-'Indicator Data'!AC46)/(U$195-U$194)*10)),1))</f>
        <v>9.5</v>
      </c>
      <c r="V43" s="97">
        <f>IF('Indicator Data'!AD46="No data","x",ROUND(IF('Indicator Data'!AD46&gt;V$195,10,IF('Indicator Data'!AD46&lt;V$194,0,10-(V$195-'Indicator Data'!AD46)/(V$195-V$194)*10)),1))</f>
        <v>7.2</v>
      </c>
      <c r="W43" s="98">
        <f t="shared" si="6"/>
        <v>8</v>
      </c>
      <c r="X43" s="99">
        <f t="shared" si="7"/>
        <v>7.1</v>
      </c>
      <c r="Y43" s="99">
        <v>1.3</v>
      </c>
    </row>
    <row r="44" spans="1:25" s="4" customFormat="1" x14ac:dyDescent="0.25">
      <c r="A44" s="131" t="s">
        <v>76</v>
      </c>
      <c r="B44" s="51" t="s">
        <v>75</v>
      </c>
      <c r="C44" s="97">
        <f>IF('Indicator Data'!AR47="No data","x",ROUND(IF('Indicator Data'!AR47&gt;C$195,0,IF('Indicator Data'!AR47&lt;C$194,10,(C$195-'Indicator Data'!AR47)/(C$195-C$194)*10)),1))</f>
        <v>4.4000000000000004</v>
      </c>
      <c r="D44" s="98">
        <f t="shared" si="0"/>
        <v>4.4000000000000004</v>
      </c>
      <c r="E44" s="97">
        <f>IF('Indicator Data'!AT47="No data","x",ROUND(IF('Indicator Data'!AT47&gt;E$195,0,IF('Indicator Data'!AT47&lt;E$194,10,(E$195-'Indicator Data'!AT47)/(E$195-E$194)*10)),1))</f>
        <v>5.0999999999999996</v>
      </c>
      <c r="F44" s="97">
        <f>IF('Indicator Data'!AS47="No data","x",ROUND(IF('Indicator Data'!AS47&gt;F$195,0,IF('Indicator Data'!AS47&lt;F$194,10,(F$195-'Indicator Data'!AS47)/(F$195-F$194)*10)),1))</f>
        <v>4</v>
      </c>
      <c r="G44" s="98">
        <f t="shared" si="1"/>
        <v>4.5999999999999996</v>
      </c>
      <c r="H44" s="99">
        <f t="shared" si="2"/>
        <v>4.5</v>
      </c>
      <c r="I44" s="97">
        <f>IF('Indicator Data'!AV47="No data","x",ROUND(IF('Indicator Data'!AV47^2&gt;I$195,0,IF('Indicator Data'!AV47^2&lt;I$194,10,(I$195-'Indicator Data'!AV47^2)/(I$195-I$194)*10)),1))</f>
        <v>0.2</v>
      </c>
      <c r="J44" s="97">
        <f>IF(OR('Indicator Data'!AU47=0,'Indicator Data'!AU47="No data"),"x",ROUND(IF('Indicator Data'!AU47&gt;J$195,0,IF('Indicator Data'!AU47&lt;J$194,10,(J$195-'Indicator Data'!AU47)/(J$195-J$194)*10)),1))</f>
        <v>0</v>
      </c>
      <c r="K44" s="97">
        <f>IF('Indicator Data'!AW47="No data","x",ROUND(IF('Indicator Data'!AW47&gt;K$195,0,IF('Indicator Data'!AW47&lt;K$194,10,(K$195-'Indicator Data'!AW47)/(K$195-K$194)*10)),1))</f>
        <v>3</v>
      </c>
      <c r="L44" s="97">
        <f>IF('Indicator Data'!AX47="No data","x",ROUND(IF('Indicator Data'!AX47&gt;L$195,0,IF('Indicator Data'!AX47&lt;L$194,10,(L$195-'Indicator Data'!AX47)/(L$195-L$194)*10)),1))</f>
        <v>4.9000000000000004</v>
      </c>
      <c r="M44" s="98">
        <f t="shared" si="3"/>
        <v>2</v>
      </c>
      <c r="N44" s="148">
        <f>IF('Indicator Data'!AY47="No data","x",'Indicator Data'!AY47/'Indicator Data'!BE47*100)</f>
        <v>148.3202287348106</v>
      </c>
      <c r="O44" s="97">
        <f t="shared" si="4"/>
        <v>0</v>
      </c>
      <c r="P44" s="97">
        <f>IF('Indicator Data'!AZ47="No data","x",ROUND(IF('Indicator Data'!AZ47&gt;P$195,0,IF('Indicator Data'!AZ47&lt;P$194,10,(P$195-'Indicator Data'!AZ47)/(P$195-P$194)*10)),1))</f>
        <v>0.3</v>
      </c>
      <c r="Q44" s="97">
        <f>IF('Indicator Data'!BA47="No data","x",ROUND(IF('Indicator Data'!BA47&gt;Q$195,0,IF('Indicator Data'!BA47&lt;Q$194,10,(Q$195-'Indicator Data'!BA47)/(Q$195-Q$194)*10)),1))</f>
        <v>0.1</v>
      </c>
      <c r="R44" s="98">
        <f t="shared" si="5"/>
        <v>0.1</v>
      </c>
      <c r="S44" s="97">
        <f>IF('Indicator Data'!Y47="No data","x",ROUND(IF('Indicator Data'!Y47&gt;S$195,0,IF('Indicator Data'!Y47&lt;S$194,10,(S$195-'Indicator Data'!Y47)/(S$195-S$194)*10)),1))</f>
        <v>2.5</v>
      </c>
      <c r="T44" s="97">
        <f>IF('Indicator Data'!Z47="No data","x",ROUND(IF('Indicator Data'!Z47&gt;T$195,0,IF('Indicator Data'!Z47&lt;T$194,10,(T$195-'Indicator Data'!Z47)/(T$195-T$194)*10)),1))</f>
        <v>2.2999999999999998</v>
      </c>
      <c r="U44" s="97">
        <f>IF('Indicator Data'!AC47="No data","x",ROUND(IF('Indicator Data'!AC47&gt;U$195,0,IF('Indicator Data'!AC47&lt;U$194,10,(U$195-'Indicator Data'!AC47)/(U$195-U$194)*10)),1))</f>
        <v>4.5999999999999996</v>
      </c>
      <c r="V44" s="97">
        <f>IF('Indicator Data'!AD47="No data","x",ROUND(IF('Indicator Data'!AD47&gt;V$195,10,IF('Indicator Data'!AD47&lt;V$194,0,10-(V$195-'Indicator Data'!AD47)/(V$195-V$194)*10)),1))</f>
        <v>0.1</v>
      </c>
      <c r="W44" s="98">
        <f t="shared" si="6"/>
        <v>2.4</v>
      </c>
      <c r="X44" s="99">
        <f t="shared" si="7"/>
        <v>1.5</v>
      </c>
      <c r="Y44" s="99">
        <v>2.9</v>
      </c>
    </row>
    <row r="45" spans="1:25" s="4" customFormat="1" x14ac:dyDescent="0.25">
      <c r="A45" s="131" t="s">
        <v>78</v>
      </c>
      <c r="B45" s="51" t="s">
        <v>77</v>
      </c>
      <c r="C45" s="97">
        <f>IF('Indicator Data'!AR48="No data","x",ROUND(IF('Indicator Data'!AR48&gt;C$195,0,IF('Indicator Data'!AR48&lt;C$194,10,(C$195-'Indicator Data'!AR48)/(C$195-C$194)*10)),1))</f>
        <v>2.5</v>
      </c>
      <c r="D45" s="98">
        <f t="shared" si="0"/>
        <v>2.5</v>
      </c>
      <c r="E45" s="97">
        <f>IF('Indicator Data'!AT48="No data","x",ROUND(IF('Indicator Data'!AT48&gt;E$195,0,IF('Indicator Data'!AT48&lt;E$194,10,(E$195-'Indicator Data'!AT48)/(E$195-E$194)*10)),1))</f>
        <v>5.3</v>
      </c>
      <c r="F45" s="97">
        <f>IF('Indicator Data'!AS48="No data","x",ROUND(IF('Indicator Data'!AS48&gt;F$195,0,IF('Indicator Data'!AS48&lt;F$194,10,(F$195-'Indicator Data'!AS48)/(F$195-F$194)*10)),1))</f>
        <v>5.3</v>
      </c>
      <c r="G45" s="98">
        <f t="shared" si="1"/>
        <v>5.3</v>
      </c>
      <c r="H45" s="99">
        <f t="shared" si="2"/>
        <v>3.9</v>
      </c>
      <c r="I45" s="97">
        <f>IF('Indicator Data'!AV48="No data","x",ROUND(IF('Indicator Data'!AV48^2&gt;I$195,0,IF('Indicator Data'!AV48^2&lt;I$194,10,(I$195-'Indicator Data'!AV48^2)/(I$195-I$194)*10)),1))</f>
        <v>0.1</v>
      </c>
      <c r="J45" s="97">
        <f>IF(OR('Indicator Data'!AU48=0,'Indicator Data'!AU48="No data"),"x",ROUND(IF('Indicator Data'!AU48&gt;J$195,0,IF('Indicator Data'!AU48&lt;J$194,10,(J$195-'Indicator Data'!AU48)/(J$195-J$194)*10)),1))</f>
        <v>0</v>
      </c>
      <c r="K45" s="97">
        <f>IF('Indicator Data'!AW48="No data","x",ROUND(IF('Indicator Data'!AW48&gt;K$195,0,IF('Indicator Data'!AW48&lt;K$194,10,(K$195-'Indicator Data'!AW48)/(K$195-K$194)*10)),1))</f>
        <v>6.9</v>
      </c>
      <c r="L45" s="97">
        <f>IF('Indicator Data'!AX48="No data","x",ROUND(IF('Indicator Data'!AX48&gt;L$195,0,IF('Indicator Data'!AX48&lt;L$194,10,(L$195-'Indicator Data'!AX48)/(L$195-L$194)*10)),1))</f>
        <v>8.4</v>
      </c>
      <c r="M45" s="98">
        <f t="shared" si="3"/>
        <v>3.9</v>
      </c>
      <c r="N45" s="148">
        <f>IF('Indicator Data'!AY48="No data","x",'Indicator Data'!AY48/'Indicator Data'!BE48*100)</f>
        <v>62.94626080420894</v>
      </c>
      <c r="O45" s="97">
        <f t="shared" si="4"/>
        <v>3.7</v>
      </c>
      <c r="P45" s="97">
        <f>IF('Indicator Data'!AZ48="No data","x",ROUND(IF('Indicator Data'!AZ48&gt;P$195,0,IF('Indicator Data'!AZ48&lt;P$194,10,(P$195-'Indicator Data'!AZ48)/(P$195-P$194)*10)),1))</f>
        <v>0.8</v>
      </c>
      <c r="Q45" s="97">
        <f>IF('Indicator Data'!BA48="No data","x",ROUND(IF('Indicator Data'!BA48&gt;Q$195,0,IF('Indicator Data'!BA48&lt;Q$194,10,(Q$195-'Indicator Data'!BA48)/(Q$195-Q$194)*10)),1))</f>
        <v>1</v>
      </c>
      <c r="R45" s="98">
        <f t="shared" si="5"/>
        <v>1.8</v>
      </c>
      <c r="S45" s="97">
        <f>IF('Indicator Data'!Y48="No data","x",ROUND(IF('Indicator Data'!Y48&gt;S$195,0,IF('Indicator Data'!Y48&lt;S$194,10,(S$195-'Indicator Data'!Y48)/(S$195-S$194)*10)),1))</f>
        <v>0</v>
      </c>
      <c r="T45" s="97">
        <f>IF('Indicator Data'!Z48="No data","x",ROUND(IF('Indicator Data'!Z48&gt;T$195,0,IF('Indicator Data'!Z48&lt;T$194,10,(T$195-'Indicator Data'!Z48)/(T$195-T$194)*10)),1))</f>
        <v>0</v>
      </c>
      <c r="U45" s="97" t="str">
        <f>IF('Indicator Data'!AC48="No data","x",ROUND(IF('Indicator Data'!AC48&gt;U$195,0,IF('Indicator Data'!AC48&lt;U$194,10,(U$195-'Indicator Data'!AC48)/(U$195-U$194)*10)),1))</f>
        <v>x</v>
      </c>
      <c r="V45" s="97">
        <f>IF('Indicator Data'!AD48="No data","x",ROUND(IF('Indicator Data'!AD48&gt;V$195,10,IF('Indicator Data'!AD48&lt;V$194,0,10-(V$195-'Indicator Data'!AD48)/(V$195-V$194)*10)),1))</f>
        <v>0.4</v>
      </c>
      <c r="W45" s="98">
        <f t="shared" si="6"/>
        <v>0.1</v>
      </c>
      <c r="X45" s="99">
        <f t="shared" si="7"/>
        <v>1.9</v>
      </c>
      <c r="Y45" s="99">
        <v>0.1</v>
      </c>
    </row>
    <row r="46" spans="1:25" s="4" customFormat="1" x14ac:dyDescent="0.25">
      <c r="A46" s="131" t="s">
        <v>80</v>
      </c>
      <c r="B46" s="51" t="s">
        <v>79</v>
      </c>
      <c r="C46" s="97" t="str">
        <f>IF('Indicator Data'!AR49="No data","x",ROUND(IF('Indicator Data'!AR49&gt;C$195,0,IF('Indicator Data'!AR49&lt;C$194,10,(C$195-'Indicator Data'!AR49)/(C$195-C$194)*10)),1))</f>
        <v>x</v>
      </c>
      <c r="D46" s="98" t="str">
        <f t="shared" si="0"/>
        <v>x</v>
      </c>
      <c r="E46" s="97">
        <f>IF('Indicator Data'!AT49="No data","x",ROUND(IF('Indicator Data'!AT49&gt;E$195,0,IF('Indicator Data'!AT49&lt;E$194,10,(E$195-'Indicator Data'!AT49)/(E$195-E$194)*10)),1))</f>
        <v>4.3</v>
      </c>
      <c r="F46" s="97">
        <f>IF('Indicator Data'!AS49="No data","x",ROUND(IF('Indicator Data'!AS49&gt;F$195,0,IF('Indicator Data'!AS49&lt;F$194,10,(F$195-'Indicator Data'!AS49)/(F$195-F$194)*10)),1))</f>
        <v>3</v>
      </c>
      <c r="G46" s="98">
        <f t="shared" si="1"/>
        <v>3.7</v>
      </c>
      <c r="H46" s="99">
        <f t="shared" si="2"/>
        <v>3.7</v>
      </c>
      <c r="I46" s="97">
        <f>IF('Indicator Data'!AV49="No data","x",ROUND(IF('Indicator Data'!AV49^2&gt;I$195,0,IF('Indicator Data'!AV49^2&lt;I$194,10,(I$195-'Indicator Data'!AV49^2)/(I$195-I$194)*10)),1))</f>
        <v>0.2</v>
      </c>
      <c r="J46" s="97">
        <f>IF(OR('Indicator Data'!AU49=0,'Indicator Data'!AU49="No data"),"x",ROUND(IF('Indicator Data'!AU49&gt;J$195,0,IF('Indicator Data'!AU49&lt;J$194,10,(J$195-'Indicator Data'!AU49)/(J$195-J$194)*10)),1))</f>
        <v>0</v>
      </c>
      <c r="K46" s="97">
        <f>IF('Indicator Data'!AW49="No data","x",ROUND(IF('Indicator Data'!AW49&gt;K$195,0,IF('Indicator Data'!AW49&lt;K$194,10,(K$195-'Indicator Data'!AW49)/(K$195-K$194)*10)),1))</f>
        <v>2.8</v>
      </c>
      <c r="L46" s="97">
        <f>IF('Indicator Data'!AX49="No data","x",ROUND(IF('Indicator Data'!AX49&gt;L$195,0,IF('Indicator Data'!AX49&lt;L$194,10,(L$195-'Indicator Data'!AX49)/(L$195-L$194)*10)),1))</f>
        <v>3.4</v>
      </c>
      <c r="M46" s="98">
        <f t="shared" si="3"/>
        <v>1.6</v>
      </c>
      <c r="N46" s="148">
        <f>IF('Indicator Data'!AY49="No data","x",'Indicator Data'!AY49/'Indicator Data'!BE49*100)</f>
        <v>205.62770562770564</v>
      </c>
      <c r="O46" s="97">
        <f t="shared" si="4"/>
        <v>0</v>
      </c>
      <c r="P46" s="97">
        <f>IF('Indicator Data'!AZ49="No data","x",ROUND(IF('Indicator Data'!AZ49&gt;P$195,0,IF('Indicator Data'!AZ49&lt;P$194,10,(P$195-'Indicator Data'!AZ49)/(P$195-P$194)*10)),1))</f>
        <v>0</v>
      </c>
      <c r="Q46" s="97">
        <f>IF('Indicator Data'!BA49="No data","x",ROUND(IF('Indicator Data'!BA49&gt;Q$195,0,IF('Indicator Data'!BA49&lt;Q$194,10,(Q$195-'Indicator Data'!BA49)/(Q$195-Q$194)*10)),1))</f>
        <v>0</v>
      </c>
      <c r="R46" s="98">
        <f t="shared" si="5"/>
        <v>0</v>
      </c>
      <c r="S46" s="97">
        <f>IF('Indicator Data'!Y49="No data","x",ROUND(IF('Indicator Data'!Y49&gt;S$195,0,IF('Indicator Data'!Y49&lt;S$194,10,(S$195-'Indicator Data'!Y49)/(S$195-S$194)*10)),1))</f>
        <v>4.2</v>
      </c>
      <c r="T46" s="97">
        <f>IF('Indicator Data'!Z49="No data","x",ROUND(IF('Indicator Data'!Z49&gt;T$195,0,IF('Indicator Data'!Z49&lt;T$194,10,(T$195-'Indicator Data'!Z49)/(T$195-T$194)*10)),1))</f>
        <v>2.2999999999999998</v>
      </c>
      <c r="U46" s="97">
        <f>IF('Indicator Data'!AC49="No data","x",ROUND(IF('Indicator Data'!AC49&gt;U$195,0,IF('Indicator Data'!AC49&lt;U$194,10,(U$195-'Indicator Data'!AC49)/(U$195-U$194)*10)),1))</f>
        <v>2.9</v>
      </c>
      <c r="V46" s="97">
        <f>IF('Indicator Data'!AD49="No data","x",ROUND(IF('Indicator Data'!AD49&gt;V$195,10,IF('Indicator Data'!AD49&lt;V$194,0,10-(V$195-'Indicator Data'!AD49)/(V$195-V$194)*10)),1))</f>
        <v>0.1</v>
      </c>
      <c r="W46" s="98">
        <f t="shared" si="6"/>
        <v>2.4</v>
      </c>
      <c r="X46" s="99">
        <f t="shared" si="7"/>
        <v>1.3</v>
      </c>
      <c r="Y46" s="99">
        <v>0.4</v>
      </c>
    </row>
    <row r="47" spans="1:25" s="4" customFormat="1" x14ac:dyDescent="0.25">
      <c r="A47" s="131" t="s">
        <v>82</v>
      </c>
      <c r="B47" s="51" t="s">
        <v>81</v>
      </c>
      <c r="C47" s="97">
        <f>IF('Indicator Data'!AR50="No data","x",ROUND(IF('Indicator Data'!AR50&gt;C$195,0,IF('Indicator Data'!AR50&lt;C$194,10,(C$195-'Indicator Data'!AR50)/(C$195-C$194)*10)),1))</f>
        <v>2.5</v>
      </c>
      <c r="D47" s="98">
        <f t="shared" si="0"/>
        <v>2.5</v>
      </c>
      <c r="E47" s="97">
        <f>IF('Indicator Data'!AT50="No data","x",ROUND(IF('Indicator Data'!AT50&gt;E$195,0,IF('Indicator Data'!AT50&lt;E$194,10,(E$195-'Indicator Data'!AT50)/(E$195-E$194)*10)),1))</f>
        <v>4.3</v>
      </c>
      <c r="F47" s="97">
        <f>IF('Indicator Data'!AS50="No data","x",ROUND(IF('Indicator Data'!AS50&gt;F$195,0,IF('Indicator Data'!AS50&lt;F$194,10,(F$195-'Indicator Data'!AS50)/(F$195-F$194)*10)),1))</f>
        <v>2.9</v>
      </c>
      <c r="G47" s="98">
        <f t="shared" si="1"/>
        <v>3.6</v>
      </c>
      <c r="H47" s="99">
        <f t="shared" si="2"/>
        <v>3.1</v>
      </c>
      <c r="I47" s="97" t="str">
        <f>IF('Indicator Data'!AV50="No data","x",ROUND(IF('Indicator Data'!AV50^2&gt;I$195,0,IF('Indicator Data'!AV50^2&lt;I$194,10,(I$195-'Indicator Data'!AV50^2)/(I$195-I$194)*10)),1))</f>
        <v>x</v>
      </c>
      <c r="J47" s="97">
        <f>IF(OR('Indicator Data'!AU50=0,'Indicator Data'!AU50="No data"),"x",ROUND(IF('Indicator Data'!AU50&gt;J$195,0,IF('Indicator Data'!AU50&lt;J$194,10,(J$195-'Indicator Data'!AU50)/(J$195-J$194)*10)),1))</f>
        <v>0</v>
      </c>
      <c r="K47" s="97">
        <f>IF('Indicator Data'!AW50="No data","x",ROUND(IF('Indicator Data'!AW50&gt;K$195,0,IF('Indicator Data'!AW50&lt;K$194,10,(K$195-'Indicator Data'!AW50)/(K$195-K$194)*10)),1))</f>
        <v>1.9</v>
      </c>
      <c r="L47" s="97">
        <f>IF('Indicator Data'!AX50="No data","x",ROUND(IF('Indicator Data'!AX50&gt;L$195,0,IF('Indicator Data'!AX50&lt;L$194,10,(L$195-'Indicator Data'!AX50)/(L$195-L$194)*10)),1))</f>
        <v>4.3</v>
      </c>
      <c r="M47" s="98">
        <f t="shared" si="3"/>
        <v>2.1</v>
      </c>
      <c r="N47" s="148">
        <f>IF('Indicator Data'!AY50="No data","x",'Indicator Data'!AY50/'Indicator Data'!BE50*100)</f>
        <v>271.87985499741069</v>
      </c>
      <c r="O47" s="97">
        <f t="shared" si="4"/>
        <v>0</v>
      </c>
      <c r="P47" s="97">
        <f>IF('Indicator Data'!AZ50="No data","x",ROUND(IF('Indicator Data'!AZ50&gt;P$195,0,IF('Indicator Data'!AZ50&lt;P$194,10,(P$195-'Indicator Data'!AZ50)/(P$195-P$194)*10)),1))</f>
        <v>0.1</v>
      </c>
      <c r="Q47" s="97">
        <f>IF('Indicator Data'!BA50="No data","x",ROUND(IF('Indicator Data'!BA50&gt;Q$195,0,IF('Indicator Data'!BA50&lt;Q$194,10,(Q$195-'Indicator Data'!BA50)/(Q$195-Q$194)*10)),1))</f>
        <v>0</v>
      </c>
      <c r="R47" s="98">
        <f t="shared" si="5"/>
        <v>0</v>
      </c>
      <c r="S47" s="97">
        <f>IF('Indicator Data'!Y50="No data","x",ROUND(IF('Indicator Data'!Y50&gt;S$195,0,IF('Indicator Data'!Y50&lt;S$194,10,(S$195-'Indicator Data'!Y50)/(S$195-S$194)*10)),1))</f>
        <v>0.9</v>
      </c>
      <c r="T47" s="97">
        <f>IF('Indicator Data'!Z50="No data","x",ROUND(IF('Indicator Data'!Z50&gt;T$195,0,IF('Indicator Data'!Z50&lt;T$194,10,(T$195-'Indicator Data'!Z50)/(T$195-T$194)*10)),1))</f>
        <v>0.3</v>
      </c>
      <c r="U47" s="97">
        <f>IF('Indicator Data'!AC50="No data","x",ROUND(IF('Indicator Data'!AC50&gt;U$195,0,IF('Indicator Data'!AC50&lt;U$194,10,(U$195-'Indicator Data'!AC50)/(U$195-U$194)*10)),1))</f>
        <v>1.8</v>
      </c>
      <c r="V47" s="97">
        <f>IF('Indicator Data'!AD50="No data","x",ROUND(IF('Indicator Data'!AD50&gt;V$195,10,IF('Indicator Data'!AD50&lt;V$194,0,10-(V$195-'Indicator Data'!AD50)/(V$195-V$194)*10)),1))</f>
        <v>0</v>
      </c>
      <c r="W47" s="98">
        <f t="shared" si="6"/>
        <v>0.8</v>
      </c>
      <c r="X47" s="99">
        <f t="shared" si="7"/>
        <v>1</v>
      </c>
      <c r="Y47" s="99">
        <v>0.6</v>
      </c>
    </row>
    <row r="48" spans="1:25" s="4" customFormat="1" x14ac:dyDescent="0.25">
      <c r="A48" s="131" t="s">
        <v>84</v>
      </c>
      <c r="B48" s="51" t="s">
        <v>83</v>
      </c>
      <c r="C48" s="97">
        <f>IF('Indicator Data'!AR51="No data","x",ROUND(IF('Indicator Data'!AR51&gt;C$195,0,IF('Indicator Data'!AR51&lt;C$194,10,(C$195-'Indicator Data'!AR51)/(C$195-C$194)*10)),1))</f>
        <v>2.7</v>
      </c>
      <c r="D48" s="98">
        <f t="shared" si="0"/>
        <v>2.7</v>
      </c>
      <c r="E48" s="97">
        <f>IF('Indicator Data'!AT51="No data","x",ROUND(IF('Indicator Data'!AT51&gt;E$195,0,IF('Indicator Data'!AT51&lt;E$194,10,(E$195-'Indicator Data'!AT51)/(E$195-E$194)*10)),1))</f>
        <v>1.2</v>
      </c>
      <c r="F48" s="97">
        <f>IF('Indicator Data'!AS51="No data","x",ROUND(IF('Indicator Data'!AS51&gt;F$195,0,IF('Indicator Data'!AS51&lt;F$194,10,(F$195-'Indicator Data'!AS51)/(F$195-F$194)*10)),1))</f>
        <v>1.2</v>
      </c>
      <c r="G48" s="98">
        <f t="shared" si="1"/>
        <v>1.2</v>
      </c>
      <c r="H48" s="99">
        <f t="shared" si="2"/>
        <v>2</v>
      </c>
      <c r="I48" s="97" t="str">
        <f>IF('Indicator Data'!AV51="No data","x",ROUND(IF('Indicator Data'!AV51^2&gt;I$195,0,IF('Indicator Data'!AV51^2&lt;I$194,10,(I$195-'Indicator Data'!AV51^2)/(I$195-I$194)*10)),1))</f>
        <v>x</v>
      </c>
      <c r="J48" s="97">
        <f>IF(OR('Indicator Data'!AU51=0,'Indicator Data'!AU51="No data"),"x",ROUND(IF('Indicator Data'!AU51&gt;J$195,0,IF('Indicator Data'!AU51&lt;J$194,10,(J$195-'Indicator Data'!AU51)/(J$195-J$194)*10)),1))</f>
        <v>0</v>
      </c>
      <c r="K48" s="97">
        <f>IF('Indicator Data'!AW51="No data","x",ROUND(IF('Indicator Data'!AW51&gt;K$195,0,IF('Indicator Data'!AW51&lt;K$194,10,(K$195-'Indicator Data'!AW51)/(K$195-K$194)*10)),1))</f>
        <v>0.4</v>
      </c>
      <c r="L48" s="97">
        <f>IF('Indicator Data'!AX51="No data","x",ROUND(IF('Indicator Data'!AX51&gt;L$195,0,IF('Indicator Data'!AX51&lt;L$194,10,(L$195-'Indicator Data'!AX51)/(L$195-L$194)*10)),1))</f>
        <v>4</v>
      </c>
      <c r="M48" s="98">
        <f t="shared" si="3"/>
        <v>1.5</v>
      </c>
      <c r="N48" s="148">
        <f>IF('Indicator Data'!AY51="No data","x",'Indicator Data'!AY51/'Indicator Data'!BE51*100)</f>
        <v>353.5234503888758</v>
      </c>
      <c r="O48" s="97">
        <f t="shared" si="4"/>
        <v>0</v>
      </c>
      <c r="P48" s="97">
        <f>IF('Indicator Data'!AZ51="No data","x",ROUND(IF('Indicator Data'!AZ51&gt;P$195,0,IF('Indicator Data'!AZ51&lt;P$194,10,(P$195-'Indicator Data'!AZ51)/(P$195-P$194)*10)),1))</f>
        <v>0</v>
      </c>
      <c r="Q48" s="97">
        <f>IF('Indicator Data'!BA51="No data","x",ROUND(IF('Indicator Data'!BA51&gt;Q$195,0,IF('Indicator Data'!BA51&lt;Q$194,10,(Q$195-'Indicator Data'!BA51)/(Q$195-Q$194)*10)),1))</f>
        <v>0</v>
      </c>
      <c r="R48" s="98">
        <f t="shared" si="5"/>
        <v>0</v>
      </c>
      <c r="S48" s="97">
        <f>IF('Indicator Data'!Y51="No data","x",ROUND(IF('Indicator Data'!Y51&gt;S$195,0,IF('Indicator Data'!Y51&lt;S$194,10,(S$195-'Indicator Data'!Y51)/(S$195-S$194)*10)),1))</f>
        <v>1.3</v>
      </c>
      <c r="T48" s="97">
        <f>IF('Indicator Data'!Z51="No data","x",ROUND(IF('Indicator Data'!Z51&gt;T$195,0,IF('Indicator Data'!Z51&lt;T$194,10,(T$195-'Indicator Data'!Z51)/(T$195-T$194)*10)),1))</f>
        <v>1.3</v>
      </c>
      <c r="U48" s="97">
        <f>IF('Indicator Data'!AC51="No data","x",ROUND(IF('Indicator Data'!AC51&gt;U$195,0,IF('Indicator Data'!AC51&lt;U$194,10,(U$195-'Indicator Data'!AC51)/(U$195-U$194)*10)),1))</f>
        <v>0</v>
      </c>
      <c r="V48" s="97">
        <f>IF('Indicator Data'!AD51="No data","x",ROUND(IF('Indicator Data'!AD51&gt;V$195,10,IF('Indicator Data'!AD51&lt;V$194,0,10-(V$195-'Indicator Data'!AD51)/(V$195-V$194)*10)),1))</f>
        <v>0.1</v>
      </c>
      <c r="W48" s="98">
        <f t="shared" si="6"/>
        <v>0.7</v>
      </c>
      <c r="X48" s="99">
        <f t="shared" si="7"/>
        <v>0.7</v>
      </c>
      <c r="Y48" s="99">
        <v>1</v>
      </c>
    </row>
    <row r="49" spans="1:25" s="4" customFormat="1" x14ac:dyDescent="0.25">
      <c r="A49" s="131" t="s">
        <v>86</v>
      </c>
      <c r="B49" s="51" t="s">
        <v>85</v>
      </c>
      <c r="C49" s="97">
        <f>IF('Indicator Data'!AR52="No data","x",ROUND(IF('Indicator Data'!AR52&gt;C$195,0,IF('Indicator Data'!AR52&lt;C$194,10,(C$195-'Indicator Data'!AR52)/(C$195-C$194)*10)),1))</f>
        <v>5.5</v>
      </c>
      <c r="D49" s="98">
        <f t="shared" si="0"/>
        <v>5.5</v>
      </c>
      <c r="E49" s="97">
        <f>IF('Indicator Data'!AT52="No data","x",ROUND(IF('Indicator Data'!AT52&gt;E$195,0,IF('Indicator Data'!AT52&lt;E$194,10,(E$195-'Indicator Data'!AT52)/(E$195-E$194)*10)),1))</f>
        <v>6.9</v>
      </c>
      <c r="F49" s="97">
        <f>IF('Indicator Data'!AS52="No data","x",ROUND(IF('Indicator Data'!AS52&gt;F$195,0,IF('Indicator Data'!AS52&lt;F$194,10,(F$195-'Indicator Data'!AS52)/(F$195-F$194)*10)),1))</f>
        <v>6.9</v>
      </c>
      <c r="G49" s="98">
        <f t="shared" si="1"/>
        <v>6.9</v>
      </c>
      <c r="H49" s="99">
        <f t="shared" si="2"/>
        <v>6.2</v>
      </c>
      <c r="I49" s="97" t="str">
        <f>IF('Indicator Data'!AV52="No data","x",ROUND(IF('Indicator Data'!AV52^2&gt;I$195,0,IF('Indicator Data'!AV52^2&lt;I$194,10,(I$195-'Indicator Data'!AV52^2)/(I$195-I$194)*10)),1))</f>
        <v>x</v>
      </c>
      <c r="J49" s="97">
        <f>IF(OR('Indicator Data'!AU52=0,'Indicator Data'!AU52="No data"),"x",ROUND(IF('Indicator Data'!AU52&gt;J$195,0,IF('Indicator Data'!AU52&lt;J$194,10,(J$195-'Indicator Data'!AU52)/(J$195-J$194)*10)),1))</f>
        <v>4.8</v>
      </c>
      <c r="K49" s="97">
        <f>IF('Indicator Data'!AW52="No data","x",ROUND(IF('Indicator Data'!AW52&gt;K$195,0,IF('Indicator Data'!AW52&lt;K$194,10,(K$195-'Indicator Data'!AW52)/(K$195-K$194)*10)),1))</f>
        <v>8.8000000000000007</v>
      </c>
      <c r="L49" s="97">
        <f>IF('Indicator Data'!AX52="No data","x",ROUND(IF('Indicator Data'!AX52&gt;L$195,0,IF('Indicator Data'!AX52&lt;L$194,10,(L$195-'Indicator Data'!AX52)/(L$195-L$194)*10)),1))</f>
        <v>8.3000000000000007</v>
      </c>
      <c r="M49" s="98">
        <f t="shared" si="3"/>
        <v>7.3</v>
      </c>
      <c r="N49" s="148">
        <f>IF('Indicator Data'!AY52="No data","x",'Indicator Data'!AY52/'Indicator Data'!BE52*100)</f>
        <v>11.216566005176878</v>
      </c>
      <c r="O49" s="97">
        <f t="shared" si="4"/>
        <v>9</v>
      </c>
      <c r="P49" s="97">
        <f>IF('Indicator Data'!AZ52="No data","x",ROUND(IF('Indicator Data'!AZ52&gt;P$195,0,IF('Indicator Data'!AZ52&lt;P$194,10,(P$195-'Indicator Data'!AZ52)/(P$195-P$194)*10)),1))</f>
        <v>5.8</v>
      </c>
      <c r="Q49" s="97">
        <f>IF('Indicator Data'!BA52="No data","x",ROUND(IF('Indicator Data'!BA52&gt;Q$195,0,IF('Indicator Data'!BA52&lt;Q$194,10,(Q$195-'Indicator Data'!BA52)/(Q$195-Q$194)*10)),1))</f>
        <v>2</v>
      </c>
      <c r="R49" s="98">
        <f t="shared" si="5"/>
        <v>5.6</v>
      </c>
      <c r="S49" s="97">
        <f>IF('Indicator Data'!Y52="No data","x",ROUND(IF('Indicator Data'!Y52&gt;S$195,0,IF('Indicator Data'!Y52&lt;S$194,10,(S$195-'Indicator Data'!Y52)/(S$195-S$194)*10)),1))</f>
        <v>9.4</v>
      </c>
      <c r="T49" s="97">
        <f>IF('Indicator Data'!Z52="No data","x",ROUND(IF('Indicator Data'!Z52&gt;T$195,0,IF('Indicator Data'!Z52&lt;T$194,10,(T$195-'Indicator Data'!Z52)/(T$195-T$194)*10)),1))</f>
        <v>6.2</v>
      </c>
      <c r="U49" s="97">
        <f>IF('Indicator Data'!AC52="No data","x",ROUND(IF('Indicator Data'!AC52&gt;U$195,0,IF('Indicator Data'!AC52&lt;U$194,10,(U$195-'Indicator Data'!AC52)/(U$195-U$194)*10)),1))</f>
        <v>9.6999999999999993</v>
      </c>
      <c r="V49" s="97">
        <f>IF('Indicator Data'!AD52="No data","x",ROUND(IF('Indicator Data'!AD52&gt;V$195,10,IF('Indicator Data'!AD52&lt;V$194,0,10-(V$195-'Indicator Data'!AD52)/(V$195-V$194)*10)),1))</f>
        <v>2.5</v>
      </c>
      <c r="W49" s="98">
        <f t="shared" si="6"/>
        <v>7</v>
      </c>
      <c r="X49" s="99">
        <f t="shared" si="7"/>
        <v>6.6</v>
      </c>
      <c r="Y49" s="99">
        <v>6.7</v>
      </c>
    </row>
    <row r="50" spans="1:25" s="4" customFormat="1" x14ac:dyDescent="0.25">
      <c r="A50" s="131" t="s">
        <v>88</v>
      </c>
      <c r="B50" s="51" t="s">
        <v>87</v>
      </c>
      <c r="C50" s="97" t="str">
        <f>IF('Indicator Data'!AR53="No data","x",ROUND(IF('Indicator Data'!AR53&gt;C$195,0,IF('Indicator Data'!AR53&lt;C$194,10,(C$195-'Indicator Data'!AR53)/(C$195-C$194)*10)),1))</f>
        <v>x</v>
      </c>
      <c r="D50" s="98" t="str">
        <f t="shared" si="0"/>
        <v>x</v>
      </c>
      <c r="E50" s="97">
        <f>IF('Indicator Data'!AT53="No data","x",ROUND(IF('Indicator Data'!AT53&gt;E$195,0,IF('Indicator Data'!AT53&lt;E$194,10,(E$195-'Indicator Data'!AT53)/(E$195-E$194)*10)),1))</f>
        <v>4.3</v>
      </c>
      <c r="F50" s="97">
        <f>IF('Indicator Data'!AS53="No data","x",ROUND(IF('Indicator Data'!AS53&gt;F$195,0,IF('Indicator Data'!AS53&lt;F$194,10,(F$195-'Indicator Data'!AS53)/(F$195-F$194)*10)),1))</f>
        <v>4.9000000000000004</v>
      </c>
      <c r="G50" s="98">
        <f t="shared" si="1"/>
        <v>4.5999999999999996</v>
      </c>
      <c r="H50" s="99">
        <f t="shared" si="2"/>
        <v>4.5999999999999996</v>
      </c>
      <c r="I50" s="97" t="str">
        <f>IF('Indicator Data'!AV53="No data","x",ROUND(IF('Indicator Data'!AV53^2&gt;I$195,0,IF('Indicator Data'!AV53^2&lt;I$194,10,(I$195-'Indicator Data'!AV53^2)/(I$195-I$194)*10)),1))</f>
        <v>x</v>
      </c>
      <c r="J50" s="97">
        <f>IF(OR('Indicator Data'!AU53=0,'Indicator Data'!AU53="No data"),"x",ROUND(IF('Indicator Data'!AU53&gt;J$195,0,IF('Indicator Data'!AU53&lt;J$194,10,(J$195-'Indicator Data'!AU53)/(J$195-J$194)*10)),1))</f>
        <v>0</v>
      </c>
      <c r="K50" s="97">
        <f>IF('Indicator Data'!AW53="No data","x",ROUND(IF('Indicator Data'!AW53&gt;K$195,0,IF('Indicator Data'!AW53&lt;K$194,10,(K$195-'Indicator Data'!AW53)/(K$195-K$194)*10)),1))</f>
        <v>3.2</v>
      </c>
      <c r="L50" s="97">
        <f>IF('Indicator Data'!AX53="No data","x",ROUND(IF('Indicator Data'!AX53&gt;L$195,0,IF('Indicator Data'!AX53&lt;L$194,10,(L$195-'Indicator Data'!AX53)/(L$195-L$194)*10)),1))</f>
        <v>4.7</v>
      </c>
      <c r="M50" s="98">
        <f t="shared" si="3"/>
        <v>2.6</v>
      </c>
      <c r="N50" s="148">
        <f>IF('Indicator Data'!AY53="No data","x",'Indicator Data'!AY53/'Indicator Data'!BE53*100)</f>
        <v>133.33333333333331</v>
      </c>
      <c r="O50" s="97">
        <f t="shared" si="4"/>
        <v>0</v>
      </c>
      <c r="P50" s="97">
        <f>IF('Indicator Data'!AZ53="No data","x",ROUND(IF('Indicator Data'!AZ53&gt;P$195,0,IF('Indicator Data'!AZ53&lt;P$194,10,(P$195-'Indicator Data'!AZ53)/(P$195-P$194)*10)),1))</f>
        <v>2.1</v>
      </c>
      <c r="Q50" s="97">
        <f>IF('Indicator Data'!BA53="No data","x",ROUND(IF('Indicator Data'!BA53&gt;Q$195,0,IF('Indicator Data'!BA53&lt;Q$194,10,(Q$195-'Indicator Data'!BA53)/(Q$195-Q$194)*10)),1))</f>
        <v>1.1000000000000001</v>
      </c>
      <c r="R50" s="98">
        <f t="shared" si="5"/>
        <v>1.1000000000000001</v>
      </c>
      <c r="S50" s="97">
        <f>IF('Indicator Data'!Y53="No data","x",ROUND(IF('Indicator Data'!Y53&gt;S$195,0,IF('Indicator Data'!Y53&lt;S$194,10,(S$195-'Indicator Data'!Y53)/(S$195-S$194)*10)),1))</f>
        <v>5.6</v>
      </c>
      <c r="T50" s="97">
        <f>IF('Indicator Data'!Z53="No data","x",ROUND(IF('Indicator Data'!Z53&gt;T$195,0,IF('Indicator Data'!Z53&lt;T$194,10,(T$195-'Indicator Data'!Z53)/(T$195-T$194)*10)),1))</f>
        <v>0.8</v>
      </c>
      <c r="U50" s="97">
        <f>IF('Indicator Data'!AC53="No data","x",ROUND(IF('Indicator Data'!AC53&gt;U$195,0,IF('Indicator Data'!AC53&lt;U$194,10,(U$195-'Indicator Data'!AC53)/(U$195-U$194)*10)),1))</f>
        <v>8.1999999999999993</v>
      </c>
      <c r="V50" s="97" t="str">
        <f>IF('Indicator Data'!AD53="No data","x",ROUND(IF('Indicator Data'!AD53&gt;V$195,10,IF('Indicator Data'!AD53&lt;V$194,0,10-(V$195-'Indicator Data'!AD53)/(V$195-V$194)*10)),1))</f>
        <v>x</v>
      </c>
      <c r="W50" s="98">
        <f t="shared" si="6"/>
        <v>4.9000000000000004</v>
      </c>
      <c r="X50" s="99">
        <f t="shared" si="7"/>
        <v>2.9</v>
      </c>
      <c r="Y50" s="99">
        <v>3.8</v>
      </c>
    </row>
    <row r="51" spans="1:25" s="4" customFormat="1" x14ac:dyDescent="0.25">
      <c r="A51" s="131" t="s">
        <v>90</v>
      </c>
      <c r="B51" s="51" t="s">
        <v>89</v>
      </c>
      <c r="C51" s="97">
        <f>IF('Indicator Data'!AR54="No data","x",ROUND(IF('Indicator Data'!AR54&gt;C$195,0,IF('Indicator Data'!AR54&lt;C$194,10,(C$195-'Indicator Data'!AR54)/(C$195-C$194)*10)),1))</f>
        <v>4.5999999999999996</v>
      </c>
      <c r="D51" s="98">
        <f t="shared" si="0"/>
        <v>4.5999999999999996</v>
      </c>
      <c r="E51" s="97">
        <f>IF('Indicator Data'!AT54="No data","x",ROUND(IF('Indicator Data'!AT54&gt;E$195,0,IF('Indicator Data'!AT54&lt;E$194,10,(E$195-'Indicator Data'!AT54)/(E$195-E$194)*10)),1))</f>
        <v>7.1</v>
      </c>
      <c r="F51" s="97">
        <f>IF('Indicator Data'!AS54="No data","x",ROUND(IF('Indicator Data'!AS54&gt;F$195,0,IF('Indicator Data'!AS54&lt;F$194,10,(F$195-'Indicator Data'!AS54)/(F$195-F$194)*10)),1))</f>
        <v>5.5</v>
      </c>
      <c r="G51" s="98">
        <f t="shared" si="1"/>
        <v>6.3</v>
      </c>
      <c r="H51" s="99">
        <f t="shared" si="2"/>
        <v>5.5</v>
      </c>
      <c r="I51" s="97">
        <f>IF('Indicator Data'!AV54="No data","x",ROUND(IF('Indicator Data'!AV54^2&gt;I$195,0,IF('Indicator Data'!AV54^2&lt;I$194,10,(I$195-'Indicator Data'!AV54^2)/(I$195-I$194)*10)),1))</f>
        <v>1.6</v>
      </c>
      <c r="J51" s="97">
        <f>IF(OR('Indicator Data'!AU54=0,'Indicator Data'!AU54="No data"),"x",ROUND(IF('Indicator Data'!AU54&gt;J$195,0,IF('Indicator Data'!AU54&lt;J$194,10,(J$195-'Indicator Data'!AU54)/(J$195-J$194)*10)),1))</f>
        <v>0</v>
      </c>
      <c r="K51" s="97">
        <f>IF('Indicator Data'!AW54="No data","x",ROUND(IF('Indicator Data'!AW54&gt;K$195,0,IF('Indicator Data'!AW54&lt;K$194,10,(K$195-'Indicator Data'!AW54)/(K$195-K$194)*10)),1))</f>
        <v>4.8</v>
      </c>
      <c r="L51" s="97">
        <f>IF('Indicator Data'!AX54="No data","x",ROUND(IF('Indicator Data'!AX54&gt;L$195,0,IF('Indicator Data'!AX54&lt;L$194,10,(L$195-'Indicator Data'!AX54)/(L$195-L$194)*10)),1))</f>
        <v>6.1</v>
      </c>
      <c r="M51" s="98">
        <f t="shared" si="3"/>
        <v>3.1</v>
      </c>
      <c r="N51" s="148">
        <f>IF('Indicator Data'!AY54="No data","x",'Indicator Data'!AY54/'Indicator Data'!BE54*100)</f>
        <v>60.016556291390735</v>
      </c>
      <c r="O51" s="97">
        <f t="shared" si="4"/>
        <v>4</v>
      </c>
      <c r="P51" s="97">
        <f>IF('Indicator Data'!AZ54="No data","x",ROUND(IF('Indicator Data'!AZ54&gt;P$195,0,IF('Indicator Data'!AZ54&lt;P$194,10,(P$195-'Indicator Data'!AZ54)/(P$195-P$194)*10)),1))</f>
        <v>1.8</v>
      </c>
      <c r="Q51" s="97">
        <f>IF('Indicator Data'!BA54="No data","x",ROUND(IF('Indicator Data'!BA54&gt;Q$195,0,IF('Indicator Data'!BA54&lt;Q$194,10,(Q$195-'Indicator Data'!BA54)/(Q$195-Q$194)*10)),1))</f>
        <v>3.1</v>
      </c>
      <c r="R51" s="98">
        <f t="shared" si="5"/>
        <v>3</v>
      </c>
      <c r="S51" s="97">
        <f>IF('Indicator Data'!Y54="No data","x",ROUND(IF('Indicator Data'!Y54&gt;S$195,0,IF('Indicator Data'!Y54&lt;S$194,10,(S$195-'Indicator Data'!Y54)/(S$195-S$194)*10)),1))</f>
        <v>6.2</v>
      </c>
      <c r="T51" s="97">
        <f>IF('Indicator Data'!Z54="No data","x",ROUND(IF('Indicator Data'!Z54&gt;T$195,0,IF('Indicator Data'!Z54&lt;T$194,10,(T$195-'Indicator Data'!Z54)/(T$195-T$194)*10)),1))</f>
        <v>3.6</v>
      </c>
      <c r="U51" s="97">
        <f>IF('Indicator Data'!AC54="No data","x",ROUND(IF('Indicator Data'!AC54&gt;U$195,0,IF('Indicator Data'!AC54&lt;U$194,10,(U$195-'Indicator Data'!AC54)/(U$195-U$194)*10)),1))</f>
        <v>7.2</v>
      </c>
      <c r="V51" s="97">
        <f>IF('Indicator Data'!AD54="No data","x",ROUND(IF('Indicator Data'!AD54&gt;V$195,10,IF('Indicator Data'!AD54&lt;V$194,0,10-(V$195-'Indicator Data'!AD54)/(V$195-V$194)*10)),1))</f>
        <v>1</v>
      </c>
      <c r="W51" s="98">
        <f t="shared" si="6"/>
        <v>4.5</v>
      </c>
      <c r="X51" s="99">
        <f t="shared" si="7"/>
        <v>3.5</v>
      </c>
      <c r="Y51" s="99">
        <v>4.5</v>
      </c>
    </row>
    <row r="52" spans="1:25" s="4" customFormat="1" x14ac:dyDescent="0.25">
      <c r="A52" s="131" t="s">
        <v>93</v>
      </c>
      <c r="B52" s="51" t="s">
        <v>92</v>
      </c>
      <c r="C52" s="97">
        <f>IF('Indicator Data'!AR55="No data","x",ROUND(IF('Indicator Data'!AR55&gt;C$195,0,IF('Indicator Data'!AR55&lt;C$194,10,(C$195-'Indicator Data'!AR55)/(C$195-C$194)*10)),1))</f>
        <v>3</v>
      </c>
      <c r="D52" s="98">
        <f t="shared" si="0"/>
        <v>3</v>
      </c>
      <c r="E52" s="97">
        <f>IF('Indicator Data'!AT55="No data","x",ROUND(IF('Indicator Data'!AT55&gt;E$195,0,IF('Indicator Data'!AT55&lt;E$194,10,(E$195-'Indicator Data'!AT55)/(E$195-E$194)*10)),1))</f>
        <v>6.8</v>
      </c>
      <c r="F52" s="97">
        <f>IF('Indicator Data'!AS55="No data","x",ROUND(IF('Indicator Data'!AS55&gt;F$195,0,IF('Indicator Data'!AS55&lt;F$194,10,(F$195-'Indicator Data'!AS55)/(F$195-F$194)*10)),1))</f>
        <v>5.9</v>
      </c>
      <c r="G52" s="98">
        <f t="shared" si="1"/>
        <v>6.4</v>
      </c>
      <c r="H52" s="99">
        <f t="shared" si="2"/>
        <v>4.7</v>
      </c>
      <c r="I52" s="97">
        <f>IF('Indicator Data'!AV55="No data","x",ROUND(IF('Indicator Data'!AV55^2&gt;I$195,0,IF('Indicator Data'!AV55^2&lt;I$194,10,(I$195-'Indicator Data'!AV55^2)/(I$195-I$194)*10)),1))</f>
        <v>1.2</v>
      </c>
      <c r="J52" s="97">
        <f>IF(OR('Indicator Data'!AU55=0,'Indicator Data'!AU55="No data"),"x",ROUND(IF('Indicator Data'!AU55&gt;J$195,0,IF('Indicator Data'!AU55&lt;J$194,10,(J$195-'Indicator Data'!AU55)/(J$195-J$194)*10)),1))</f>
        <v>0</v>
      </c>
      <c r="K52" s="97">
        <f>IF('Indicator Data'!AW55="No data","x",ROUND(IF('Indicator Data'!AW55&gt;K$195,0,IF('Indicator Data'!AW55&lt;K$194,10,(K$195-'Indicator Data'!AW55)/(K$195-K$194)*10)),1))</f>
        <v>5.0999999999999996</v>
      </c>
      <c r="L52" s="97">
        <f>IF('Indicator Data'!AX55="No data","x",ROUND(IF('Indicator Data'!AX55&gt;L$195,0,IF('Indicator Data'!AX55&lt;L$194,10,(L$195-'Indicator Data'!AX55)/(L$195-L$194)*10)),1))</f>
        <v>5.9</v>
      </c>
      <c r="M52" s="98">
        <f t="shared" si="3"/>
        <v>3.1</v>
      </c>
      <c r="N52" s="148">
        <f>IF('Indicator Data'!AY55="No data","x",'Indicator Data'!AY55/'Indicator Data'!BE55*100)</f>
        <v>24.963762280560477</v>
      </c>
      <c r="O52" s="97">
        <f t="shared" si="4"/>
        <v>7.6</v>
      </c>
      <c r="P52" s="97">
        <f>IF('Indicator Data'!AZ55="No data","x",ROUND(IF('Indicator Data'!AZ55&gt;P$195,0,IF('Indicator Data'!AZ55&lt;P$194,10,(P$195-'Indicator Data'!AZ55)/(P$195-P$194)*10)),1))</f>
        <v>1.7</v>
      </c>
      <c r="Q52" s="97">
        <f>IF('Indicator Data'!BA55="No data","x",ROUND(IF('Indicator Data'!BA55&gt;Q$195,0,IF('Indicator Data'!BA55&lt;Q$194,10,(Q$195-'Indicator Data'!BA55)/(Q$195-Q$194)*10)),1))</f>
        <v>2.6</v>
      </c>
      <c r="R52" s="98">
        <f t="shared" si="5"/>
        <v>4</v>
      </c>
      <c r="S52" s="97">
        <f>IF('Indicator Data'!Y55="No data","x",ROUND(IF('Indicator Data'!Y55&gt;S$195,0,IF('Indicator Data'!Y55&lt;S$194,10,(S$195-'Indicator Data'!Y55)/(S$195-S$194)*10)),1))</f>
        <v>5.7</v>
      </c>
      <c r="T52" s="97">
        <f>IF('Indicator Data'!Z55="No data","x",ROUND(IF('Indicator Data'!Z55&gt;T$195,0,IF('Indicator Data'!Z55&lt;T$194,10,(T$195-'Indicator Data'!Z55)/(T$195-T$194)*10)),1))</f>
        <v>3.3</v>
      </c>
      <c r="U52" s="97">
        <f>IF('Indicator Data'!AC55="No data","x",ROUND(IF('Indicator Data'!AC55&gt;U$195,0,IF('Indicator Data'!AC55&lt;U$194,10,(U$195-'Indicator Data'!AC55)/(U$195-U$194)*10)),1))</f>
        <v>6.8</v>
      </c>
      <c r="V52" s="97">
        <f>IF('Indicator Data'!AD55="No data","x",ROUND(IF('Indicator Data'!AD55&gt;V$195,10,IF('Indicator Data'!AD55&lt;V$194,0,10-(V$195-'Indicator Data'!AD55)/(V$195-V$194)*10)),1))</f>
        <v>0.7</v>
      </c>
      <c r="W52" s="98">
        <f t="shared" si="6"/>
        <v>4.0999999999999996</v>
      </c>
      <c r="X52" s="99">
        <f t="shared" si="7"/>
        <v>3.7</v>
      </c>
      <c r="Y52" s="99">
        <v>1.9</v>
      </c>
    </row>
    <row r="53" spans="1:25" s="4" customFormat="1" x14ac:dyDescent="0.25">
      <c r="A53" s="131" t="s">
        <v>95</v>
      </c>
      <c r="B53" s="51" t="s">
        <v>94</v>
      </c>
      <c r="C53" s="97">
        <f>IF('Indicator Data'!AR56="No data","x",ROUND(IF('Indicator Data'!AR56&gt;C$195,0,IF('Indicator Data'!AR56&lt;C$194,10,(C$195-'Indicator Data'!AR56)/(C$195-C$194)*10)),1))</f>
        <v>4.2</v>
      </c>
      <c r="D53" s="98">
        <f t="shared" si="0"/>
        <v>4.2</v>
      </c>
      <c r="E53" s="97">
        <f>IF('Indicator Data'!AT56="No data","x",ROUND(IF('Indicator Data'!AT56&gt;E$195,0,IF('Indicator Data'!AT56&lt;E$194,10,(E$195-'Indicator Data'!AT56)/(E$195-E$194)*10)),1))</f>
        <v>6.8</v>
      </c>
      <c r="F53" s="97">
        <f>IF('Indicator Data'!AS56="No data","x",ROUND(IF('Indicator Data'!AS56&gt;F$195,0,IF('Indicator Data'!AS56&lt;F$194,10,(F$195-'Indicator Data'!AS56)/(F$195-F$194)*10)),1))</f>
        <v>6.3</v>
      </c>
      <c r="G53" s="98">
        <f t="shared" si="1"/>
        <v>6.6</v>
      </c>
      <c r="H53" s="99">
        <f t="shared" si="2"/>
        <v>5.4</v>
      </c>
      <c r="I53" s="97">
        <f>IF('Indicator Data'!AV56="No data","x",ROUND(IF('Indicator Data'!AV56^2&gt;I$195,0,IF('Indicator Data'!AV56^2&lt;I$194,10,(I$195-'Indicator Data'!AV56^2)/(I$195-I$194)*10)),1))</f>
        <v>4.7</v>
      </c>
      <c r="J53" s="97">
        <f>IF(OR('Indicator Data'!AU56=0,'Indicator Data'!AU56="No data"),"x",ROUND(IF('Indicator Data'!AU56&gt;J$195,0,IF('Indicator Data'!AU56&lt;J$194,10,(J$195-'Indicator Data'!AU56)/(J$195-J$194)*10)),1))</f>
        <v>0</v>
      </c>
      <c r="K53" s="97">
        <f>IF('Indicator Data'!AW56="No data","x",ROUND(IF('Indicator Data'!AW56&gt;K$195,0,IF('Indicator Data'!AW56&lt;K$194,10,(K$195-'Indicator Data'!AW56)/(K$195-K$194)*10)),1))</f>
        <v>6.4</v>
      </c>
      <c r="L53" s="97">
        <f>IF('Indicator Data'!AX56="No data","x",ROUND(IF('Indicator Data'!AX56&gt;L$195,0,IF('Indicator Data'!AX56&lt;L$194,10,(L$195-'Indicator Data'!AX56)/(L$195-L$194)*10)),1))</f>
        <v>4.4000000000000004</v>
      </c>
      <c r="M53" s="98">
        <f t="shared" si="3"/>
        <v>3.9</v>
      </c>
      <c r="N53" s="148">
        <f>IF('Indicator Data'!AY56="No data","x",'Indicator Data'!AY56/'Indicator Data'!BE56*100)</f>
        <v>8.3379376161534982</v>
      </c>
      <c r="O53" s="97">
        <f t="shared" si="4"/>
        <v>9.3000000000000007</v>
      </c>
      <c r="P53" s="97">
        <f>IF('Indicator Data'!AZ56="No data","x",ROUND(IF('Indicator Data'!AZ56&gt;P$195,0,IF('Indicator Data'!AZ56&lt;P$194,10,(P$195-'Indicator Data'!AZ56)/(P$195-P$194)*10)),1))</f>
        <v>0.6</v>
      </c>
      <c r="Q53" s="97">
        <f>IF('Indicator Data'!BA56="No data","x",ROUND(IF('Indicator Data'!BA56&gt;Q$195,0,IF('Indicator Data'!BA56&lt;Q$194,10,(Q$195-'Indicator Data'!BA56)/(Q$195-Q$194)*10)),1))</f>
        <v>0.1</v>
      </c>
      <c r="R53" s="98">
        <f t="shared" si="5"/>
        <v>3.3</v>
      </c>
      <c r="S53" s="97">
        <f>IF('Indicator Data'!Y56="No data","x",ROUND(IF('Indicator Data'!Y56&gt;S$195,0,IF('Indicator Data'!Y56&lt;S$194,10,(S$195-'Indicator Data'!Y56)/(S$195-S$194)*10)),1))</f>
        <v>2.9</v>
      </c>
      <c r="T53" s="97">
        <f>IF('Indicator Data'!Z56="No data","x",ROUND(IF('Indicator Data'!Z56&gt;T$195,0,IF('Indicator Data'!Z56&lt;T$194,10,(T$195-'Indicator Data'!Z56)/(T$195-T$194)*10)),1))</f>
        <v>1</v>
      </c>
      <c r="U53" s="97">
        <f>IF('Indicator Data'!AC56="No data","x",ROUND(IF('Indicator Data'!AC56&gt;U$195,0,IF('Indicator Data'!AC56&lt;U$194,10,(U$195-'Indicator Data'!AC56)/(U$195-U$194)*10)),1))</f>
        <v>8.5</v>
      </c>
      <c r="V53" s="97">
        <f>IF('Indicator Data'!AD56="No data","x",ROUND(IF('Indicator Data'!AD56&gt;V$195,10,IF('Indicator Data'!AD56&lt;V$194,0,10-(V$195-'Indicator Data'!AD56)/(V$195-V$194)*10)),1))</f>
        <v>0.4</v>
      </c>
      <c r="W53" s="98">
        <f t="shared" si="6"/>
        <v>3.2</v>
      </c>
      <c r="X53" s="99">
        <f t="shared" si="7"/>
        <v>3.5</v>
      </c>
      <c r="Y53" s="99">
        <v>0.4</v>
      </c>
    </row>
    <row r="54" spans="1:25" s="4" customFormat="1" x14ac:dyDescent="0.25">
      <c r="A54" s="131" t="s">
        <v>97</v>
      </c>
      <c r="B54" s="51" t="s">
        <v>96</v>
      </c>
      <c r="C54" s="97">
        <f>IF('Indicator Data'!AR57="No data","x",ROUND(IF('Indicator Data'!AR57&gt;C$195,0,IF('Indicator Data'!AR57&lt;C$194,10,(C$195-'Indicator Data'!AR57)/(C$195-C$194)*10)),1))</f>
        <v>5.2</v>
      </c>
      <c r="D54" s="98">
        <f t="shared" si="0"/>
        <v>5.2</v>
      </c>
      <c r="E54" s="97">
        <f>IF('Indicator Data'!AT57="No data","x",ROUND(IF('Indicator Data'!AT57&gt;E$195,0,IF('Indicator Data'!AT57&lt;E$194,10,(E$195-'Indicator Data'!AT57)/(E$195-E$194)*10)),1))</f>
        <v>6.7</v>
      </c>
      <c r="F54" s="97">
        <f>IF('Indicator Data'!AS57="No data","x",ROUND(IF('Indicator Data'!AS57&gt;F$195,0,IF('Indicator Data'!AS57&lt;F$194,10,(F$195-'Indicator Data'!AS57)/(F$195-F$194)*10)),1))</f>
        <v>5.6</v>
      </c>
      <c r="G54" s="98">
        <f t="shared" si="1"/>
        <v>6.2</v>
      </c>
      <c r="H54" s="99">
        <f t="shared" si="2"/>
        <v>5.7</v>
      </c>
      <c r="I54" s="97">
        <f>IF('Indicator Data'!AV57="No data","x",ROUND(IF('Indicator Data'!AV57^2&gt;I$195,0,IF('Indicator Data'!AV57^2&lt;I$194,10,(I$195-'Indicator Data'!AV57^2)/(I$195-I$194)*10)),1))</f>
        <v>2.5</v>
      </c>
      <c r="J54" s="97">
        <f>IF(OR('Indicator Data'!AU57=0,'Indicator Data'!AU57="No data"),"x",ROUND(IF('Indicator Data'!AU57&gt;J$195,0,IF('Indicator Data'!AU57&lt;J$194,10,(J$195-'Indicator Data'!AU57)/(J$195-J$194)*10)),1))</f>
        <v>0.1</v>
      </c>
      <c r="K54" s="97">
        <f>IF('Indicator Data'!AW57="No data","x",ROUND(IF('Indicator Data'!AW57&gt;K$195,0,IF('Indicator Data'!AW57&lt;K$194,10,(K$195-'Indicator Data'!AW57)/(K$195-K$194)*10)),1))</f>
        <v>7.3</v>
      </c>
      <c r="L54" s="97">
        <f>IF('Indicator Data'!AX57="No data","x",ROUND(IF('Indicator Data'!AX57&gt;L$195,0,IF('Indicator Data'!AX57&lt;L$194,10,(L$195-'Indicator Data'!AX57)/(L$195-L$194)*10)),1))</f>
        <v>3</v>
      </c>
      <c r="M54" s="98">
        <f t="shared" si="3"/>
        <v>3.2</v>
      </c>
      <c r="N54" s="148">
        <f>IF('Indicator Data'!AY57="No data","x",'Indicator Data'!AY57/'Indicator Data'!BE57*100)</f>
        <v>53.088803088803097</v>
      </c>
      <c r="O54" s="97">
        <f t="shared" si="4"/>
        <v>4.7</v>
      </c>
      <c r="P54" s="97">
        <f>IF('Indicator Data'!AZ57="No data","x",ROUND(IF('Indicator Data'!AZ57&gt;P$195,0,IF('Indicator Data'!AZ57&lt;P$194,10,(P$195-'Indicator Data'!AZ57)/(P$195-P$194)*10)),1))</f>
        <v>2.8</v>
      </c>
      <c r="Q54" s="97">
        <f>IF('Indicator Data'!BA57="No data","x",ROUND(IF('Indicator Data'!BA57&gt;Q$195,0,IF('Indicator Data'!BA57&lt;Q$194,10,(Q$195-'Indicator Data'!BA57)/(Q$195-Q$194)*10)),1))</f>
        <v>1.2</v>
      </c>
      <c r="R54" s="98">
        <f t="shared" si="5"/>
        <v>2.9</v>
      </c>
      <c r="S54" s="97">
        <f>IF('Indicator Data'!Y57="No data","x",ROUND(IF('Indicator Data'!Y57&gt;S$195,0,IF('Indicator Data'!Y57&lt;S$194,10,(S$195-'Indicator Data'!Y57)/(S$195-S$194)*10)),1))</f>
        <v>6</v>
      </c>
      <c r="T54" s="97">
        <f>IF('Indicator Data'!Z57="No data","x",ROUND(IF('Indicator Data'!Z57&gt;T$195,0,IF('Indicator Data'!Z57&lt;T$194,10,(T$195-'Indicator Data'!Z57)/(T$195-T$194)*10)),1))</f>
        <v>2.2999999999999998</v>
      </c>
      <c r="U54" s="97">
        <f>IF('Indicator Data'!AC57="No data","x",ROUND(IF('Indicator Data'!AC57&gt;U$195,0,IF('Indicator Data'!AC57&lt;U$194,10,(U$195-'Indicator Data'!AC57)/(U$195-U$194)*10)),1))</f>
        <v>8.1999999999999993</v>
      </c>
      <c r="V54" s="97">
        <f>IF('Indicator Data'!AD57="No data","x",ROUND(IF('Indicator Data'!AD57&gt;V$195,10,IF('Indicator Data'!AD57&lt;V$194,0,10-(V$195-'Indicator Data'!AD57)/(V$195-V$194)*10)),1))</f>
        <v>0.6</v>
      </c>
      <c r="W54" s="98">
        <f t="shared" si="6"/>
        <v>4.3</v>
      </c>
      <c r="X54" s="99">
        <f t="shared" si="7"/>
        <v>3.5</v>
      </c>
      <c r="Y54" s="99">
        <v>0.7</v>
      </c>
    </row>
    <row r="55" spans="1:25" s="4" customFormat="1" x14ac:dyDescent="0.25">
      <c r="A55" s="131" t="s">
        <v>99</v>
      </c>
      <c r="B55" s="51" t="s">
        <v>98</v>
      </c>
      <c r="C55" s="97" t="str">
        <f>IF('Indicator Data'!AR58="No data","x",ROUND(IF('Indicator Data'!AR58&gt;C$195,0,IF('Indicator Data'!AR58&lt;C$194,10,(C$195-'Indicator Data'!AR58)/(C$195-C$194)*10)),1))</f>
        <v>x</v>
      </c>
      <c r="D55" s="98" t="str">
        <f t="shared" si="0"/>
        <v>x</v>
      </c>
      <c r="E55" s="97">
        <f>IF('Indicator Data'!AT58="No data","x",ROUND(IF('Indicator Data'!AT58&gt;E$195,0,IF('Indicator Data'!AT58&lt;E$194,10,(E$195-'Indicator Data'!AT58)/(E$195-E$194)*10)),1))</f>
        <v>8.3000000000000007</v>
      </c>
      <c r="F55" s="97">
        <f>IF('Indicator Data'!AS58="No data","x",ROUND(IF('Indicator Data'!AS58&gt;F$195,0,IF('Indicator Data'!AS58&lt;F$194,10,(F$195-'Indicator Data'!AS58)/(F$195-F$194)*10)),1))</f>
        <v>7.8</v>
      </c>
      <c r="G55" s="98">
        <f t="shared" si="1"/>
        <v>8.1</v>
      </c>
      <c r="H55" s="99">
        <f t="shared" si="2"/>
        <v>8.1</v>
      </c>
      <c r="I55" s="97">
        <f>IF('Indicator Data'!AV58="No data","x",ROUND(IF('Indicator Data'!AV58^2&gt;I$195,0,IF('Indicator Data'!AV58^2&lt;I$194,10,(I$195-'Indicator Data'!AV58^2)/(I$195-I$194)*10)),1))</f>
        <v>1</v>
      </c>
      <c r="J55" s="97">
        <f>IF(OR('Indicator Data'!AU58=0,'Indicator Data'!AU58="No data"),"x",ROUND(IF('Indicator Data'!AU58&gt;J$195,0,IF('Indicator Data'!AU58&lt;J$194,10,(J$195-'Indicator Data'!AU58)/(J$195-J$194)*10)),1))</f>
        <v>3.2</v>
      </c>
      <c r="K55" s="97">
        <f>IF('Indicator Data'!AW58="No data","x",ROUND(IF('Indicator Data'!AW58&gt;K$195,0,IF('Indicator Data'!AW58&lt;K$194,10,(K$195-'Indicator Data'!AW58)/(K$195-K$194)*10)),1))</f>
        <v>7.9</v>
      </c>
      <c r="L55" s="97">
        <f>IF('Indicator Data'!AX58="No data","x",ROUND(IF('Indicator Data'!AX58&gt;L$195,0,IF('Indicator Data'!AX58&lt;L$194,10,(L$195-'Indicator Data'!AX58)/(L$195-L$194)*10)),1))</f>
        <v>6.9</v>
      </c>
      <c r="M55" s="98">
        <f t="shared" si="3"/>
        <v>4.8</v>
      </c>
      <c r="N55" s="148">
        <f>IF('Indicator Data'!AY58="No data","x",'Indicator Data'!AY58/'Indicator Data'!BE58*100)</f>
        <v>11.408199643493761</v>
      </c>
      <c r="O55" s="97">
        <f t="shared" si="4"/>
        <v>8.9</v>
      </c>
      <c r="P55" s="97">
        <f>IF('Indicator Data'!AZ58="No data","x",ROUND(IF('Indicator Data'!AZ58&gt;P$195,0,IF('Indicator Data'!AZ58&lt;P$194,10,(P$195-'Indicator Data'!AZ58)/(P$195-P$194)*10)),1))</f>
        <v>2.8</v>
      </c>
      <c r="Q55" s="97">
        <f>IF('Indicator Data'!BA58="No data","x",ROUND(IF('Indicator Data'!BA58&gt;Q$195,0,IF('Indicator Data'!BA58&lt;Q$194,10,(Q$195-'Indicator Data'!BA58)/(Q$195-Q$194)*10)),1))</f>
        <v>10</v>
      </c>
      <c r="R55" s="98">
        <f t="shared" si="5"/>
        <v>7.2</v>
      </c>
      <c r="S55" s="97" t="str">
        <f>IF('Indicator Data'!Y58="No data","x",ROUND(IF('Indicator Data'!Y58&gt;S$195,0,IF('Indicator Data'!Y58&lt;S$194,10,(S$195-'Indicator Data'!Y58)/(S$195-S$194)*10)),1))</f>
        <v>x</v>
      </c>
      <c r="T55" s="97">
        <f>IF('Indicator Data'!Z58="No data","x",ROUND(IF('Indicator Data'!Z58&gt;T$195,0,IF('Indicator Data'!Z58&lt;T$194,10,(T$195-'Indicator Data'!Z58)/(T$195-T$194)*10)),1))</f>
        <v>10</v>
      </c>
      <c r="U55" s="97">
        <f>IF('Indicator Data'!AC58="No data","x",ROUND(IF('Indicator Data'!AC58&gt;U$195,0,IF('Indicator Data'!AC58&lt;U$194,10,(U$195-'Indicator Data'!AC58)/(U$195-U$194)*10)),1))</f>
        <v>7.5</v>
      </c>
      <c r="V55" s="97">
        <f>IF('Indicator Data'!AD58="No data","x",ROUND(IF('Indicator Data'!AD58&gt;V$195,10,IF('Indicator Data'!AD58&lt;V$194,0,10-(V$195-'Indicator Data'!AD58)/(V$195-V$194)*10)),1))</f>
        <v>3.8</v>
      </c>
      <c r="W55" s="98">
        <f t="shared" si="6"/>
        <v>7.1</v>
      </c>
      <c r="X55" s="99">
        <f t="shared" si="7"/>
        <v>6.4</v>
      </c>
      <c r="Y55" s="99">
        <v>7.3</v>
      </c>
    </row>
    <row r="56" spans="1:25" s="4" customFormat="1" x14ac:dyDescent="0.25">
      <c r="A56" s="131" t="s">
        <v>101</v>
      </c>
      <c r="B56" s="51" t="s">
        <v>100</v>
      </c>
      <c r="C56" s="97" t="str">
        <f>IF('Indicator Data'!AR59="No data","x",ROUND(IF('Indicator Data'!AR59&gt;C$195,0,IF('Indicator Data'!AR59&lt;C$194,10,(C$195-'Indicator Data'!AR59)/(C$195-C$194)*10)),1))</f>
        <v>x</v>
      </c>
      <c r="D56" s="98" t="str">
        <f t="shared" si="0"/>
        <v>x</v>
      </c>
      <c r="E56" s="97">
        <f>IF('Indicator Data'!AT59="No data","x",ROUND(IF('Indicator Data'!AT59&gt;E$195,0,IF('Indicator Data'!AT59&lt;E$194,10,(E$195-'Indicator Data'!AT59)/(E$195-E$194)*10)),1))</f>
        <v>8</v>
      </c>
      <c r="F56" s="97">
        <f>IF('Indicator Data'!AS59="No data","x",ROUND(IF('Indicator Data'!AS59&gt;F$195,0,IF('Indicator Data'!AS59&lt;F$194,10,(F$195-'Indicator Data'!AS59)/(F$195-F$194)*10)),1))</f>
        <v>8.4</v>
      </c>
      <c r="G56" s="98">
        <f t="shared" si="1"/>
        <v>8.1999999999999993</v>
      </c>
      <c r="H56" s="99">
        <f t="shared" si="2"/>
        <v>8.1999999999999993</v>
      </c>
      <c r="I56" s="97">
        <f>IF('Indicator Data'!AV59="No data","x",ROUND(IF('Indicator Data'!AV59^2&gt;I$195,0,IF('Indicator Data'!AV59^2&lt;I$194,10,(I$195-'Indicator Data'!AV59^2)/(I$195-I$194)*10)),1))</f>
        <v>5</v>
      </c>
      <c r="J56" s="97">
        <f>IF(OR('Indicator Data'!AU59=0,'Indicator Data'!AU59="No data"),"x",ROUND(IF('Indicator Data'!AU59&gt;J$195,0,IF('Indicator Data'!AU59&lt;J$194,10,(J$195-'Indicator Data'!AU59)/(J$195-J$194)*10)),1))</f>
        <v>5.3</v>
      </c>
      <c r="K56" s="97">
        <f>IF('Indicator Data'!AW59="No data","x",ROUND(IF('Indicator Data'!AW59&gt;K$195,0,IF('Indicator Data'!AW59&lt;K$194,10,(K$195-'Indicator Data'!AW59)/(K$195-K$194)*10)),1))</f>
        <v>9.9</v>
      </c>
      <c r="L56" s="97">
        <f>IF('Indicator Data'!AX59="No data","x",ROUND(IF('Indicator Data'!AX59&gt;L$195,0,IF('Indicator Data'!AX59&lt;L$194,10,(L$195-'Indicator Data'!AX59)/(L$195-L$194)*10)),1))</f>
        <v>9.9</v>
      </c>
      <c r="M56" s="98">
        <f t="shared" si="3"/>
        <v>7.5</v>
      </c>
      <c r="N56" s="148">
        <f>IF('Indicator Data'!AY59="No data","x",'Indicator Data'!AY59/'Indicator Data'!BE59*100)</f>
        <v>4.6534653465346532</v>
      </c>
      <c r="O56" s="97">
        <f t="shared" si="4"/>
        <v>9.6</v>
      </c>
      <c r="P56" s="97">
        <f>IF('Indicator Data'!AZ59="No data","x",ROUND(IF('Indicator Data'!AZ59&gt;P$195,0,IF('Indicator Data'!AZ59&lt;P$194,10,(P$195-'Indicator Data'!AZ59)/(P$195-P$194)*10)),1))</f>
        <v>9.4</v>
      </c>
      <c r="Q56" s="97">
        <f>IF('Indicator Data'!BA59="No data","x",ROUND(IF('Indicator Data'!BA59&gt;Q$195,0,IF('Indicator Data'!BA59&lt;Q$194,10,(Q$195-'Indicator Data'!BA59)/(Q$195-Q$194)*10)),1))</f>
        <v>8.4</v>
      </c>
      <c r="R56" s="98">
        <f t="shared" si="5"/>
        <v>9.1</v>
      </c>
      <c r="S56" s="97" t="str">
        <f>IF('Indicator Data'!Y59="No data","x",ROUND(IF('Indicator Data'!Y59&gt;S$195,0,IF('Indicator Data'!Y59&lt;S$194,10,(S$195-'Indicator Data'!Y59)/(S$195-S$194)*10)),1))</f>
        <v>x</v>
      </c>
      <c r="T56" s="97">
        <f>IF('Indicator Data'!Z59="No data","x",ROUND(IF('Indicator Data'!Z59&gt;T$195,0,IF('Indicator Data'!Z59&lt;T$194,10,(T$195-'Indicator Data'!Z59)/(T$195-T$194)*10)),1))</f>
        <v>1.5</v>
      </c>
      <c r="U56" s="97">
        <f>IF('Indicator Data'!AC59="No data","x",ROUND(IF('Indicator Data'!AC59&gt;U$195,0,IF('Indicator Data'!AC59&lt;U$194,10,(U$195-'Indicator Data'!AC59)/(U$195-U$194)*10)),1))</f>
        <v>10</v>
      </c>
      <c r="V56" s="97">
        <f>IF('Indicator Data'!AD59="No data","x",ROUND(IF('Indicator Data'!AD59&gt;V$195,10,IF('Indicator Data'!AD59&lt;V$194,0,10-(V$195-'Indicator Data'!AD59)/(V$195-V$194)*10)),1))</f>
        <v>5.6</v>
      </c>
      <c r="W56" s="98">
        <f t="shared" si="6"/>
        <v>5.7</v>
      </c>
      <c r="X56" s="99">
        <f t="shared" si="7"/>
        <v>7.4</v>
      </c>
      <c r="Y56" s="99">
        <v>5.0999999999999996</v>
      </c>
    </row>
    <row r="57" spans="1:25" s="4" customFormat="1" x14ac:dyDescent="0.25">
      <c r="A57" s="131" t="s">
        <v>103</v>
      </c>
      <c r="B57" s="51" t="s">
        <v>102</v>
      </c>
      <c r="C57" s="97" t="str">
        <f>IF('Indicator Data'!AR60="No data","x",ROUND(IF('Indicator Data'!AR60&gt;C$195,0,IF('Indicator Data'!AR60&lt;C$194,10,(C$195-'Indicator Data'!AR60)/(C$195-C$194)*10)),1))</f>
        <v>x</v>
      </c>
      <c r="D57" s="98" t="str">
        <f t="shared" si="0"/>
        <v>x</v>
      </c>
      <c r="E57" s="97">
        <f>IF('Indicator Data'!AT60="No data","x",ROUND(IF('Indicator Data'!AT60&gt;E$195,0,IF('Indicator Data'!AT60&lt;E$194,10,(E$195-'Indicator Data'!AT60)/(E$195-E$194)*10)),1))</f>
        <v>2.9</v>
      </c>
      <c r="F57" s="97">
        <f>IF('Indicator Data'!AS60="No data","x",ROUND(IF('Indicator Data'!AS60&gt;F$195,0,IF('Indicator Data'!AS60&lt;F$194,10,(F$195-'Indicator Data'!AS60)/(F$195-F$194)*10)),1))</f>
        <v>2.8</v>
      </c>
      <c r="G57" s="98">
        <f t="shared" si="1"/>
        <v>2.9</v>
      </c>
      <c r="H57" s="99">
        <f t="shared" si="2"/>
        <v>2.9</v>
      </c>
      <c r="I57" s="97">
        <f>IF('Indicator Data'!AV60="No data","x",ROUND(IF('Indicator Data'!AV60^2&gt;I$195,0,IF('Indicator Data'!AV60^2&lt;I$194,10,(I$195-'Indicator Data'!AV60^2)/(I$195-I$194)*10)),1))</f>
        <v>0</v>
      </c>
      <c r="J57" s="97">
        <f>IF(OR('Indicator Data'!AU60=0,'Indicator Data'!AU60="No data"),"x",ROUND(IF('Indicator Data'!AU60&gt;J$195,0,IF('Indicator Data'!AU60&lt;J$194,10,(J$195-'Indicator Data'!AU60)/(J$195-J$194)*10)),1))</f>
        <v>0</v>
      </c>
      <c r="K57" s="97">
        <f>IF('Indicator Data'!AW60="No data","x",ROUND(IF('Indicator Data'!AW60&gt;K$195,0,IF('Indicator Data'!AW60&lt;K$194,10,(K$195-'Indicator Data'!AW60)/(K$195-K$194)*10)),1))</f>
        <v>1.2</v>
      </c>
      <c r="L57" s="97">
        <f>IF('Indicator Data'!AX60="No data","x",ROUND(IF('Indicator Data'!AX60&gt;L$195,0,IF('Indicator Data'!AX60&lt;L$194,10,(L$195-'Indicator Data'!AX60)/(L$195-L$194)*10)),1))</f>
        <v>2.6</v>
      </c>
      <c r="M57" s="98">
        <f t="shared" si="3"/>
        <v>1</v>
      </c>
      <c r="N57" s="148">
        <f>IF('Indicator Data'!AY60="No data","x",'Indicator Data'!AY60/'Indicator Data'!BE60*100)</f>
        <v>125.02948808681293</v>
      </c>
      <c r="O57" s="97">
        <f t="shared" si="4"/>
        <v>0</v>
      </c>
      <c r="P57" s="97">
        <f>IF('Indicator Data'!AZ60="No data","x",ROUND(IF('Indicator Data'!AZ60&gt;P$195,0,IF('Indicator Data'!AZ60&lt;P$194,10,(P$195-'Indicator Data'!AZ60)/(P$195-P$194)*10)),1))</f>
        <v>0.3</v>
      </c>
      <c r="Q57" s="97">
        <f>IF('Indicator Data'!BA60="No data","x",ROUND(IF('Indicator Data'!BA60&gt;Q$195,0,IF('Indicator Data'!BA60&lt;Q$194,10,(Q$195-'Indicator Data'!BA60)/(Q$195-Q$194)*10)),1))</f>
        <v>0.1</v>
      </c>
      <c r="R57" s="98">
        <f t="shared" si="5"/>
        <v>0.1</v>
      </c>
      <c r="S57" s="97">
        <f>IF('Indicator Data'!Y60="No data","x",ROUND(IF('Indicator Data'!Y60&gt;S$195,0,IF('Indicator Data'!Y60&lt;S$194,10,(S$195-'Indicator Data'!Y60)/(S$195-S$194)*10)),1))</f>
        <v>1.9</v>
      </c>
      <c r="T57" s="97">
        <f>IF('Indicator Data'!Z60="No data","x",ROUND(IF('Indicator Data'!Z60&gt;T$195,0,IF('Indicator Data'!Z60&lt;T$194,10,(T$195-'Indicator Data'!Z60)/(T$195-T$194)*10)),1))</f>
        <v>1.5</v>
      </c>
      <c r="U57" s="97">
        <f>IF('Indicator Data'!AC60="No data","x",ROUND(IF('Indicator Data'!AC60&gt;U$195,0,IF('Indicator Data'!AC60&lt;U$194,10,(U$195-'Indicator Data'!AC60)/(U$195-U$194)*10)),1))</f>
        <v>3.8</v>
      </c>
      <c r="V57" s="97">
        <f>IF('Indicator Data'!AD60="No data","x",ROUND(IF('Indicator Data'!AD60&gt;V$195,10,IF('Indicator Data'!AD60&lt;V$194,0,10-(V$195-'Indicator Data'!AD60)/(V$195-V$194)*10)),1))</f>
        <v>0.1</v>
      </c>
      <c r="W57" s="98">
        <f t="shared" si="6"/>
        <v>1.8</v>
      </c>
      <c r="X57" s="99">
        <f t="shared" si="7"/>
        <v>1</v>
      </c>
      <c r="Y57" s="99">
        <v>3</v>
      </c>
    </row>
    <row r="58" spans="1:25" s="4" customFormat="1" x14ac:dyDescent="0.25">
      <c r="A58" s="131" t="s">
        <v>105</v>
      </c>
      <c r="B58" s="51" t="s">
        <v>104</v>
      </c>
      <c r="C58" s="97">
        <f>IF('Indicator Data'!AR61="No data","x",ROUND(IF('Indicator Data'!AR61&gt;C$195,0,IF('Indicator Data'!AR61&lt;C$194,10,(C$195-'Indicator Data'!AR61)/(C$195-C$194)*10)),1))</f>
        <v>2.9</v>
      </c>
      <c r="D58" s="98">
        <f t="shared" si="0"/>
        <v>2.9</v>
      </c>
      <c r="E58" s="97">
        <f>IF('Indicator Data'!AT61="No data","x",ROUND(IF('Indicator Data'!AT61&gt;E$195,0,IF('Indicator Data'!AT61&lt;E$194,10,(E$195-'Indicator Data'!AT61)/(E$195-E$194)*10)),1))</f>
        <v>6.5</v>
      </c>
      <c r="F58" s="97">
        <f>IF('Indicator Data'!AS61="No data","x",ROUND(IF('Indicator Data'!AS61&gt;F$195,0,IF('Indicator Data'!AS61&lt;F$194,10,(F$195-'Indicator Data'!AS61)/(F$195-F$194)*10)),1))</f>
        <v>6.3</v>
      </c>
      <c r="G58" s="98">
        <f t="shared" si="1"/>
        <v>6.4</v>
      </c>
      <c r="H58" s="99">
        <f t="shared" si="2"/>
        <v>4.7</v>
      </c>
      <c r="I58" s="97">
        <f>IF('Indicator Data'!AV61="No data","x",ROUND(IF('Indicator Data'!AV61^2&gt;I$195,0,IF('Indicator Data'!AV61^2&lt;I$194,10,(I$195-'Indicator Data'!AV61^2)/(I$195-I$194)*10)),1))</f>
        <v>8.3000000000000007</v>
      </c>
      <c r="J58" s="97">
        <f>IF(OR('Indicator Data'!AU61=0,'Indicator Data'!AU61="No data"),"x",ROUND(IF('Indicator Data'!AU61&gt;J$195,0,IF('Indicator Data'!AU61&lt;J$194,10,(J$195-'Indicator Data'!AU61)/(J$195-J$194)*10)),1))</f>
        <v>5.7</v>
      </c>
      <c r="K58" s="97">
        <f>IF('Indicator Data'!AW61="No data","x",ROUND(IF('Indicator Data'!AW61&gt;K$195,0,IF('Indicator Data'!AW61&lt;K$194,10,(K$195-'Indicator Data'!AW61)/(K$195-K$194)*10)),1))</f>
        <v>8.8000000000000007</v>
      </c>
      <c r="L58" s="97">
        <f>IF('Indicator Data'!AX61="No data","x",ROUND(IF('Indicator Data'!AX61&gt;L$195,0,IF('Indicator Data'!AX61&lt;L$194,10,(L$195-'Indicator Data'!AX61)/(L$195-L$194)*10)),1))</f>
        <v>7.7</v>
      </c>
      <c r="M58" s="98">
        <f t="shared" si="3"/>
        <v>7.6</v>
      </c>
      <c r="N58" s="148">
        <f>IF('Indicator Data'!AY61="No data","x",'Indicator Data'!AY61/'Indicator Data'!BE61*100)</f>
        <v>8.4</v>
      </c>
      <c r="O58" s="97">
        <f t="shared" si="4"/>
        <v>9.3000000000000007</v>
      </c>
      <c r="P58" s="97">
        <f>IF('Indicator Data'!AZ61="No data","x",ROUND(IF('Indicator Data'!AZ61&gt;P$195,0,IF('Indicator Data'!AZ61&lt;P$194,10,(P$195-'Indicator Data'!AZ61)/(P$195-P$194)*10)),1))</f>
        <v>8</v>
      </c>
      <c r="Q58" s="97">
        <f>IF('Indicator Data'!BA61="No data","x",ROUND(IF('Indicator Data'!BA61&gt;Q$195,0,IF('Indicator Data'!BA61&lt;Q$194,10,(Q$195-'Indicator Data'!BA61)/(Q$195-Q$194)*10)),1))</f>
        <v>8.5</v>
      </c>
      <c r="R58" s="98">
        <f t="shared" si="5"/>
        <v>8.6</v>
      </c>
      <c r="S58" s="97">
        <f>IF('Indicator Data'!Y61="No data","x",ROUND(IF('Indicator Data'!Y61&gt;S$195,0,IF('Indicator Data'!Y61&lt;S$194,10,(S$195-'Indicator Data'!Y61)/(S$195-S$194)*10)),1))</f>
        <v>9.9</v>
      </c>
      <c r="T58" s="97">
        <f>IF('Indicator Data'!Z61="No data","x",ROUND(IF('Indicator Data'!Z61&gt;T$195,0,IF('Indicator Data'!Z61&lt;T$194,10,(T$195-'Indicator Data'!Z61)/(T$195-T$194)*10)),1))</f>
        <v>7.4</v>
      </c>
      <c r="U58" s="97">
        <f>IF('Indicator Data'!AC61="No data","x",ROUND(IF('Indicator Data'!AC61&gt;U$195,0,IF('Indicator Data'!AC61&lt;U$194,10,(U$195-'Indicator Data'!AC61)/(U$195-U$194)*10)),1))</f>
        <v>9.9</v>
      </c>
      <c r="V58" s="97">
        <f>IF('Indicator Data'!AD61="No data","x",ROUND(IF('Indicator Data'!AD61&gt;V$195,10,IF('Indicator Data'!AD61&lt;V$194,0,10-(V$195-'Indicator Data'!AD61)/(V$195-V$194)*10)),1))</f>
        <v>3.9</v>
      </c>
      <c r="W58" s="98">
        <f t="shared" si="6"/>
        <v>7.8</v>
      </c>
      <c r="X58" s="99">
        <f t="shared" si="7"/>
        <v>8</v>
      </c>
      <c r="Y58" s="99">
        <v>2.1</v>
      </c>
    </row>
    <row r="59" spans="1:25" s="4" customFormat="1" x14ac:dyDescent="0.25">
      <c r="A59" s="131" t="s">
        <v>107</v>
      </c>
      <c r="B59" s="51" t="s">
        <v>106</v>
      </c>
      <c r="C59" s="97">
        <f>IF('Indicator Data'!AR62="No data","x",ROUND(IF('Indicator Data'!AR62&gt;C$195,0,IF('Indicator Data'!AR62&lt;C$194,10,(C$195-'Indicator Data'!AR62)/(C$195-C$194)*10)),1))</f>
        <v>0.1</v>
      </c>
      <c r="D59" s="98">
        <f t="shared" si="0"/>
        <v>0.1</v>
      </c>
      <c r="E59" s="97" t="str">
        <f>IF('Indicator Data'!AT62="No data","x",ROUND(IF('Indicator Data'!AT62&gt;E$195,0,IF('Indicator Data'!AT62&lt;E$194,10,(E$195-'Indicator Data'!AT62)/(E$195-E$194)*10)),1))</f>
        <v>x</v>
      </c>
      <c r="F59" s="97">
        <f>IF('Indicator Data'!AS62="No data","x",ROUND(IF('Indicator Data'!AS62&gt;F$195,0,IF('Indicator Data'!AS62&lt;F$194,10,(F$195-'Indicator Data'!AS62)/(F$195-F$194)*10)),1))</f>
        <v>5.5</v>
      </c>
      <c r="G59" s="98">
        <f t="shared" si="1"/>
        <v>5.5</v>
      </c>
      <c r="H59" s="99">
        <f t="shared" si="2"/>
        <v>2.8</v>
      </c>
      <c r="I59" s="97" t="str">
        <f>IF('Indicator Data'!AV62="No data","x",ROUND(IF('Indicator Data'!AV62^2&gt;I$195,0,IF('Indicator Data'!AV62^2&lt;I$194,10,(I$195-'Indicator Data'!AV62^2)/(I$195-I$194)*10)),1))</f>
        <v>x</v>
      </c>
      <c r="J59" s="97">
        <f>IF(OR('Indicator Data'!AU62=0,'Indicator Data'!AU62="No data"),"x",ROUND(IF('Indicator Data'!AU62&gt;J$195,0,IF('Indicator Data'!AU62&lt;J$194,10,(J$195-'Indicator Data'!AU62)/(J$195-J$194)*10)),1))</f>
        <v>0.1</v>
      </c>
      <c r="K59" s="97">
        <f>IF('Indicator Data'!AW62="No data","x",ROUND(IF('Indicator Data'!AW62&gt;K$195,0,IF('Indicator Data'!AW62&lt;K$194,10,(K$195-'Indicator Data'!AW62)/(K$195-K$194)*10)),1))</f>
        <v>5.4</v>
      </c>
      <c r="L59" s="97">
        <f>IF('Indicator Data'!AX62="No data","x",ROUND(IF('Indicator Data'!AX62&gt;L$195,0,IF('Indicator Data'!AX62&lt;L$194,10,(L$195-'Indicator Data'!AX62)/(L$195-L$194)*10)),1))</f>
        <v>5</v>
      </c>
      <c r="M59" s="98">
        <f t="shared" si="3"/>
        <v>3.5</v>
      </c>
      <c r="N59" s="148">
        <f>IF('Indicator Data'!AY62="No data","x",'Indicator Data'!AY62/'Indicator Data'!BE62*100)</f>
        <v>18.609742747673781</v>
      </c>
      <c r="O59" s="97">
        <f t="shared" si="4"/>
        <v>8.1999999999999993</v>
      </c>
      <c r="P59" s="97">
        <f>IF('Indicator Data'!AZ62="No data","x",ROUND(IF('Indicator Data'!AZ62&gt;P$195,0,IF('Indicator Data'!AZ62&lt;P$194,10,(P$195-'Indicator Data'!AZ62)/(P$195-P$194)*10)),1))</f>
        <v>1</v>
      </c>
      <c r="Q59" s="97">
        <f>IF('Indicator Data'!BA62="No data","x",ROUND(IF('Indicator Data'!BA62&gt;Q$195,0,IF('Indicator Data'!BA62&lt;Q$194,10,(Q$195-'Indicator Data'!BA62)/(Q$195-Q$194)*10)),1))</f>
        <v>0.9</v>
      </c>
      <c r="R59" s="98">
        <f t="shared" si="5"/>
        <v>3.4</v>
      </c>
      <c r="S59" s="97">
        <f>IF('Indicator Data'!Y62="No data","x",ROUND(IF('Indicator Data'!Y62&gt;S$195,0,IF('Indicator Data'!Y62&lt;S$194,10,(S$195-'Indicator Data'!Y62)/(S$195-S$194)*10)),1))</f>
        <v>8.9</v>
      </c>
      <c r="T59" s="97">
        <f>IF('Indicator Data'!Z62="No data","x",ROUND(IF('Indicator Data'!Z62&gt;T$195,0,IF('Indicator Data'!Z62&lt;T$194,10,(T$195-'Indicator Data'!Z62)/(T$195-T$194)*10)),1))</f>
        <v>1.3</v>
      </c>
      <c r="U59" s="97">
        <f>IF('Indicator Data'!AC62="No data","x",ROUND(IF('Indicator Data'!AC62&gt;U$195,0,IF('Indicator Data'!AC62&lt;U$194,10,(U$195-'Indicator Data'!AC62)/(U$195-U$194)*10)),1))</f>
        <v>9</v>
      </c>
      <c r="V59" s="97">
        <f>IF('Indicator Data'!AD62="No data","x",ROUND(IF('Indicator Data'!AD62&gt;V$195,10,IF('Indicator Data'!AD62&lt;V$194,0,10-(V$195-'Indicator Data'!AD62)/(V$195-V$194)*10)),1))</f>
        <v>0.3</v>
      </c>
      <c r="W59" s="98">
        <f t="shared" si="6"/>
        <v>4.9000000000000004</v>
      </c>
      <c r="X59" s="99">
        <f t="shared" si="7"/>
        <v>3.9</v>
      </c>
      <c r="Y59" s="99">
        <v>0.2</v>
      </c>
    </row>
    <row r="60" spans="1:25" s="4" customFormat="1" x14ac:dyDescent="0.25">
      <c r="A60" s="131" t="s">
        <v>109</v>
      </c>
      <c r="B60" s="51" t="s">
        <v>108</v>
      </c>
      <c r="C60" s="97">
        <f>IF('Indicator Data'!AR63="No data","x",ROUND(IF('Indicator Data'!AR63&gt;C$195,0,IF('Indicator Data'!AR63&lt;C$194,10,(C$195-'Indicator Data'!AR63)/(C$195-C$194)*10)),1))</f>
        <v>2.2000000000000002</v>
      </c>
      <c r="D60" s="98">
        <f t="shared" si="0"/>
        <v>2.2000000000000002</v>
      </c>
      <c r="E60" s="97">
        <f>IF('Indicator Data'!AT63="No data","x",ROUND(IF('Indicator Data'!AT63&gt;E$195,0,IF('Indicator Data'!AT63&lt;E$194,10,(E$195-'Indicator Data'!AT63)/(E$195-E$194)*10)),1))</f>
        <v>1.5</v>
      </c>
      <c r="F60" s="97">
        <f>IF('Indicator Data'!AS63="No data","x",ROUND(IF('Indicator Data'!AS63&gt;F$195,0,IF('Indicator Data'!AS63&lt;F$194,10,(F$195-'Indicator Data'!AS63)/(F$195-F$194)*10)),1))</f>
        <v>1.3</v>
      </c>
      <c r="G60" s="98">
        <f t="shared" si="1"/>
        <v>1.4</v>
      </c>
      <c r="H60" s="99">
        <f t="shared" si="2"/>
        <v>1.8</v>
      </c>
      <c r="I60" s="97" t="str">
        <f>IF('Indicator Data'!AV63="No data","x",ROUND(IF('Indicator Data'!AV63^2&gt;I$195,0,IF('Indicator Data'!AV63^2&lt;I$194,10,(I$195-'Indicator Data'!AV63^2)/(I$195-I$194)*10)),1))</f>
        <v>x</v>
      </c>
      <c r="J60" s="97">
        <f>IF(OR('Indicator Data'!AU63=0,'Indicator Data'!AU63="No data"),"x",ROUND(IF('Indicator Data'!AU63&gt;J$195,0,IF('Indicator Data'!AU63&lt;J$194,10,(J$195-'Indicator Data'!AU63)/(J$195-J$194)*10)),1))</f>
        <v>0</v>
      </c>
      <c r="K60" s="97">
        <f>IF('Indicator Data'!AW63="No data","x",ROUND(IF('Indicator Data'!AW63&gt;K$195,0,IF('Indicator Data'!AW63&lt;K$194,10,(K$195-'Indicator Data'!AW63)/(K$195-K$194)*10)),1))</f>
        <v>0.7</v>
      </c>
      <c r="L60" s="97">
        <f>IF('Indicator Data'!AX63="No data","x",ROUND(IF('Indicator Data'!AX63&gt;L$195,0,IF('Indicator Data'!AX63&lt;L$194,10,(L$195-'Indicator Data'!AX63)/(L$195-L$194)*10)),1))</f>
        <v>3.4</v>
      </c>
      <c r="M60" s="98">
        <f t="shared" si="3"/>
        <v>1.4</v>
      </c>
      <c r="N60" s="148">
        <f>IF('Indicator Data'!AY63="No data","x",'Indicator Data'!AY63/'Indicator Data'!BE63*100)</f>
        <v>85.557274013623356</v>
      </c>
      <c r="O60" s="97">
        <f t="shared" si="4"/>
        <v>1.5</v>
      </c>
      <c r="P60" s="97">
        <f>IF('Indicator Data'!AZ63="No data","x",ROUND(IF('Indicator Data'!AZ63&gt;P$195,0,IF('Indicator Data'!AZ63&lt;P$194,10,(P$195-'Indicator Data'!AZ63)/(P$195-P$194)*10)),1))</f>
        <v>0.3</v>
      </c>
      <c r="Q60" s="97">
        <f>IF('Indicator Data'!BA63="No data","x",ROUND(IF('Indicator Data'!BA63&gt;Q$195,0,IF('Indicator Data'!BA63&lt;Q$194,10,(Q$195-'Indicator Data'!BA63)/(Q$195-Q$194)*10)),1))</f>
        <v>0</v>
      </c>
      <c r="R60" s="98">
        <f t="shared" si="5"/>
        <v>0.6</v>
      </c>
      <c r="S60" s="97">
        <f>IF('Indicator Data'!Y63="No data","x",ROUND(IF('Indicator Data'!Y63&gt;S$195,0,IF('Indicator Data'!Y63&lt;S$194,10,(S$195-'Indicator Data'!Y63)/(S$195-S$194)*10)),1))</f>
        <v>2.7</v>
      </c>
      <c r="T60" s="97">
        <f>IF('Indicator Data'!Z63="No data","x",ROUND(IF('Indicator Data'!Z63&gt;T$195,0,IF('Indicator Data'!Z63&lt;T$194,10,(T$195-'Indicator Data'!Z63)/(T$195-T$194)*10)),1))</f>
        <v>1.3</v>
      </c>
      <c r="U60" s="97">
        <f>IF('Indicator Data'!AC63="No data","x",ROUND(IF('Indicator Data'!AC63&gt;U$195,0,IF('Indicator Data'!AC63&lt;U$194,10,(U$195-'Indicator Data'!AC63)/(U$195-U$194)*10)),1))</f>
        <v>0</v>
      </c>
      <c r="V60" s="97">
        <f>IF('Indicator Data'!AD63="No data","x",ROUND(IF('Indicator Data'!AD63&gt;V$195,10,IF('Indicator Data'!AD63&lt;V$194,0,10-(V$195-'Indicator Data'!AD63)/(V$195-V$194)*10)),1))</f>
        <v>0</v>
      </c>
      <c r="W60" s="98">
        <f t="shared" si="6"/>
        <v>1</v>
      </c>
      <c r="X60" s="99">
        <f t="shared" si="7"/>
        <v>1</v>
      </c>
      <c r="Y60" s="99">
        <v>0.4</v>
      </c>
    </row>
    <row r="61" spans="1:25" s="4" customFormat="1" x14ac:dyDescent="0.25">
      <c r="A61" s="131" t="s">
        <v>111</v>
      </c>
      <c r="B61" s="51" t="s">
        <v>110</v>
      </c>
      <c r="C61" s="97">
        <f>IF('Indicator Data'!AR64="No data","x",ROUND(IF('Indicator Data'!AR64&gt;C$195,0,IF('Indicator Data'!AR64&lt;C$194,10,(C$195-'Indicator Data'!AR64)/(C$195-C$194)*10)),1))</f>
        <v>2.9</v>
      </c>
      <c r="D61" s="98">
        <f t="shared" si="0"/>
        <v>2.9</v>
      </c>
      <c r="E61" s="97">
        <f>IF('Indicator Data'!AT64="No data","x",ROUND(IF('Indicator Data'!AT64&gt;E$195,0,IF('Indicator Data'!AT64&lt;E$194,10,(E$195-'Indicator Data'!AT64)/(E$195-E$194)*10)),1))</f>
        <v>3</v>
      </c>
      <c r="F61" s="97">
        <f>IF('Indicator Data'!AS64="No data","x",ROUND(IF('Indicator Data'!AS64&gt;F$195,0,IF('Indicator Data'!AS64&lt;F$194,10,(F$195-'Indicator Data'!AS64)/(F$195-F$194)*10)),1))</f>
        <v>2.2000000000000002</v>
      </c>
      <c r="G61" s="98">
        <f t="shared" si="1"/>
        <v>2.6</v>
      </c>
      <c r="H61" s="99">
        <f t="shared" si="2"/>
        <v>2.8</v>
      </c>
      <c r="I61" s="97" t="str">
        <f>IF('Indicator Data'!AV64="No data","x",ROUND(IF('Indicator Data'!AV64^2&gt;I$195,0,IF('Indicator Data'!AV64^2&lt;I$194,10,(I$195-'Indicator Data'!AV64^2)/(I$195-I$194)*10)),1))</f>
        <v>x</v>
      </c>
      <c r="J61" s="97">
        <f>IF(OR('Indicator Data'!AU64=0,'Indicator Data'!AU64="No data"),"x",ROUND(IF('Indicator Data'!AU64&gt;J$195,0,IF('Indicator Data'!AU64&lt;J$194,10,(J$195-'Indicator Data'!AU64)/(J$195-J$194)*10)),1))</f>
        <v>0</v>
      </c>
      <c r="K61" s="97">
        <f>IF('Indicator Data'!AW64="No data","x",ROUND(IF('Indicator Data'!AW64&gt;K$195,0,IF('Indicator Data'!AW64&lt;K$194,10,(K$195-'Indicator Data'!AW64)/(K$195-K$194)*10)),1))</f>
        <v>1.5</v>
      </c>
      <c r="L61" s="97">
        <f>IF('Indicator Data'!AX64="No data","x",ROUND(IF('Indicator Data'!AX64&gt;L$195,0,IF('Indicator Data'!AX64&lt;L$194,10,(L$195-'Indicator Data'!AX64)/(L$195-L$194)*10)),1))</f>
        <v>5</v>
      </c>
      <c r="M61" s="98">
        <f t="shared" si="3"/>
        <v>2.2000000000000002</v>
      </c>
      <c r="N61" s="148">
        <f>IF('Indicator Data'!AY64="No data","x",'Indicator Data'!AY64/'Indicator Data'!BE64*100)</f>
        <v>255.6330570061717</v>
      </c>
      <c r="O61" s="97">
        <f t="shared" si="4"/>
        <v>0</v>
      </c>
      <c r="P61" s="97">
        <f>IF('Indicator Data'!AZ64="No data","x",ROUND(IF('Indicator Data'!AZ64&gt;P$195,0,IF('Indicator Data'!AZ64&lt;P$194,10,(P$195-'Indicator Data'!AZ64)/(P$195-P$194)*10)),1))</f>
        <v>0.1</v>
      </c>
      <c r="Q61" s="97">
        <f>IF('Indicator Data'!BA64="No data","x",ROUND(IF('Indicator Data'!BA64&gt;Q$195,0,IF('Indicator Data'!BA64&lt;Q$194,10,(Q$195-'Indicator Data'!BA64)/(Q$195-Q$194)*10)),1))</f>
        <v>0</v>
      </c>
      <c r="R61" s="98">
        <f t="shared" si="5"/>
        <v>0</v>
      </c>
      <c r="S61" s="97">
        <f>IF('Indicator Data'!Y64="No data","x",ROUND(IF('Indicator Data'!Y64&gt;S$195,0,IF('Indicator Data'!Y64&lt;S$194,10,(S$195-'Indicator Data'!Y64)/(S$195-S$194)*10)),1))</f>
        <v>1.9</v>
      </c>
      <c r="T61" s="97">
        <f>IF('Indicator Data'!Z64="No data","x",ROUND(IF('Indicator Data'!Z64&gt;T$195,0,IF('Indicator Data'!Z64&lt;T$194,10,(T$195-'Indicator Data'!Z64)/(T$195-T$194)*10)),1))</f>
        <v>2.2999999999999998</v>
      </c>
      <c r="U61" s="97">
        <f>IF('Indicator Data'!AC64="No data","x",ROUND(IF('Indicator Data'!AC64&gt;U$195,0,IF('Indicator Data'!AC64&lt;U$194,10,(U$195-'Indicator Data'!AC64)/(U$195-U$194)*10)),1))</f>
        <v>0</v>
      </c>
      <c r="V61" s="97">
        <f>IF('Indicator Data'!AD64="No data","x",ROUND(IF('Indicator Data'!AD64&gt;V$195,10,IF('Indicator Data'!AD64&lt;V$194,0,10-(V$195-'Indicator Data'!AD64)/(V$195-V$194)*10)),1))</f>
        <v>0.1</v>
      </c>
      <c r="W61" s="98">
        <f t="shared" si="6"/>
        <v>1.1000000000000001</v>
      </c>
      <c r="X61" s="99">
        <f t="shared" si="7"/>
        <v>1.1000000000000001</v>
      </c>
      <c r="Y61" s="99">
        <v>1.1000000000000001</v>
      </c>
    </row>
    <row r="62" spans="1:25" s="4" customFormat="1" x14ac:dyDescent="0.25">
      <c r="A62" s="131" t="s">
        <v>113</v>
      </c>
      <c r="B62" s="51" t="s">
        <v>112</v>
      </c>
      <c r="C62" s="97">
        <f>IF('Indicator Data'!AR65="No data","x",ROUND(IF('Indicator Data'!AR65&gt;C$195,0,IF('Indicator Data'!AR65&lt;C$194,10,(C$195-'Indicator Data'!AR65)/(C$195-C$194)*10)),1))</f>
        <v>6.7</v>
      </c>
      <c r="D62" s="98">
        <f t="shared" si="0"/>
        <v>6.7</v>
      </c>
      <c r="E62" s="97">
        <f>IF('Indicator Data'!AT65="No data","x",ROUND(IF('Indicator Data'!AT65&gt;E$195,0,IF('Indicator Data'!AT65&lt;E$194,10,(E$195-'Indicator Data'!AT65)/(E$195-E$194)*10)),1))</f>
        <v>6.8</v>
      </c>
      <c r="F62" s="97">
        <f>IF('Indicator Data'!AS65="No data","x",ROUND(IF('Indicator Data'!AS65&gt;F$195,0,IF('Indicator Data'!AS65&lt;F$194,10,(F$195-'Indicator Data'!AS65)/(F$195-F$194)*10)),1))</f>
        <v>6.6</v>
      </c>
      <c r="G62" s="98">
        <f t="shared" si="1"/>
        <v>6.7</v>
      </c>
      <c r="H62" s="99">
        <f t="shared" si="2"/>
        <v>6.7</v>
      </c>
      <c r="I62" s="97">
        <f>IF('Indicator Data'!AV65="No data","x",ROUND(IF('Indicator Data'!AV65^2&gt;I$195,0,IF('Indicator Data'!AV65^2&lt;I$194,10,(I$195-'Indicator Data'!AV65^2)/(I$195-I$194)*10)),1))</f>
        <v>3.4</v>
      </c>
      <c r="J62" s="97">
        <f>IF(OR('Indicator Data'!AU65=0,'Indicator Data'!AU65="No data"),"x",ROUND(IF('Indicator Data'!AU65&gt;J$195,0,IF('Indicator Data'!AU65&lt;J$194,10,(J$195-'Indicator Data'!AU65)/(J$195-J$194)*10)),1))</f>
        <v>0.9</v>
      </c>
      <c r="K62" s="97">
        <f>IF('Indicator Data'!AW65="No data","x",ROUND(IF('Indicator Data'!AW65&gt;K$195,0,IF('Indicator Data'!AW65&lt;K$194,10,(K$195-'Indicator Data'!AW65)/(K$195-K$194)*10)),1))</f>
        <v>7.7</v>
      </c>
      <c r="L62" s="97">
        <f>IF('Indicator Data'!AX65="No data","x",ROUND(IF('Indicator Data'!AX65&gt;L$195,0,IF('Indicator Data'!AX65&lt;L$194,10,(L$195-'Indicator Data'!AX65)/(L$195-L$194)*10)),1))</f>
        <v>2.9</v>
      </c>
      <c r="M62" s="98">
        <f t="shared" si="3"/>
        <v>3.7</v>
      </c>
      <c r="N62" s="148">
        <f>IF('Indicator Data'!AY65="No data","x",'Indicator Data'!AY65/'Indicator Data'!BE65*100)</f>
        <v>1.7464198393293748</v>
      </c>
      <c r="O62" s="97">
        <f t="shared" si="4"/>
        <v>9.9</v>
      </c>
      <c r="P62" s="97">
        <f>IF('Indicator Data'!AZ65="No data","x",ROUND(IF('Indicator Data'!AZ65&gt;P$195,0,IF('Indicator Data'!AZ65&lt;P$194,10,(P$195-'Indicator Data'!AZ65)/(P$195-P$194)*10)),1))</f>
        <v>6.5</v>
      </c>
      <c r="Q62" s="97">
        <f>IF('Indicator Data'!BA65="No data","x",ROUND(IF('Indicator Data'!BA65&gt;Q$195,0,IF('Indicator Data'!BA65&lt;Q$194,10,(Q$195-'Indicator Data'!BA65)/(Q$195-Q$194)*10)),1))</f>
        <v>1.4</v>
      </c>
      <c r="R62" s="98">
        <f t="shared" si="5"/>
        <v>5.9</v>
      </c>
      <c r="S62" s="97">
        <f>IF('Indicator Data'!Y65="No data","x",ROUND(IF('Indicator Data'!Y65&gt;S$195,0,IF('Indicator Data'!Y65&lt;S$194,10,(S$195-'Indicator Data'!Y65)/(S$195-S$194)*10)),1))</f>
        <v>9</v>
      </c>
      <c r="T62" s="97">
        <f>IF('Indicator Data'!Z65="No data","x",ROUND(IF('Indicator Data'!Z65&gt;T$195,0,IF('Indicator Data'!Z65&lt;T$194,10,(T$195-'Indicator Data'!Z65)/(T$195-T$194)*10)),1))</f>
        <v>9</v>
      </c>
      <c r="U62" s="97">
        <f>IF('Indicator Data'!AC65="No data","x",ROUND(IF('Indicator Data'!AC65&gt;U$195,0,IF('Indicator Data'!AC65&lt;U$194,10,(U$195-'Indicator Data'!AC65)/(U$195-U$194)*10)),1))</f>
        <v>8.5</v>
      </c>
      <c r="V62" s="97">
        <f>IF('Indicator Data'!AD65="No data","x",ROUND(IF('Indicator Data'!AD65&gt;V$195,10,IF('Indicator Data'!AD65&lt;V$194,0,10-(V$195-'Indicator Data'!AD65)/(V$195-V$194)*10)),1))</f>
        <v>3.2</v>
      </c>
      <c r="W62" s="98">
        <f t="shared" si="6"/>
        <v>7.4</v>
      </c>
      <c r="X62" s="99">
        <f t="shared" si="7"/>
        <v>5.7</v>
      </c>
      <c r="Y62" s="99">
        <v>4.8</v>
      </c>
    </row>
    <row r="63" spans="1:25" s="4" customFormat="1" x14ac:dyDescent="0.25">
      <c r="A63" s="131" t="s">
        <v>115</v>
      </c>
      <c r="B63" s="51" t="s">
        <v>114</v>
      </c>
      <c r="C63" s="97">
        <f>IF('Indicator Data'!AR66="No data","x",ROUND(IF('Indicator Data'!AR66&gt;C$195,0,IF('Indicator Data'!AR66&lt;C$194,10,(C$195-'Indicator Data'!AR66)/(C$195-C$194)*10)),1))</f>
        <v>3</v>
      </c>
      <c r="D63" s="98">
        <f t="shared" si="0"/>
        <v>3</v>
      </c>
      <c r="E63" s="97">
        <f>IF('Indicator Data'!AT66="No data","x",ROUND(IF('Indicator Data'!AT66&gt;E$195,0,IF('Indicator Data'!AT66&lt;E$194,10,(E$195-'Indicator Data'!AT66)/(E$195-E$194)*10)),1))</f>
        <v>7</v>
      </c>
      <c r="F63" s="97">
        <f>IF('Indicator Data'!AS66="No data","x",ROUND(IF('Indicator Data'!AS66&gt;F$195,0,IF('Indicator Data'!AS66&lt;F$194,10,(F$195-'Indicator Data'!AS66)/(F$195-F$194)*10)),1))</f>
        <v>6.7</v>
      </c>
      <c r="G63" s="98">
        <f t="shared" si="1"/>
        <v>6.9</v>
      </c>
      <c r="H63" s="99">
        <f t="shared" si="2"/>
        <v>5</v>
      </c>
      <c r="I63" s="97">
        <f>IF('Indicator Data'!AV66="No data","x",ROUND(IF('Indicator Data'!AV66^2&gt;I$195,0,IF('Indicator Data'!AV66^2&lt;I$194,10,(I$195-'Indicator Data'!AV66^2)/(I$195-I$194)*10)),1))</f>
        <v>7.6</v>
      </c>
      <c r="J63" s="97">
        <f>IF(OR('Indicator Data'!AU66=0,'Indicator Data'!AU66="No data"),"x",ROUND(IF('Indicator Data'!AU66&gt;J$195,0,IF('Indicator Data'!AU66&lt;J$194,10,(J$195-'Indicator Data'!AU66)/(J$195-J$194)*10)),1))</f>
        <v>5.2</v>
      </c>
      <c r="K63" s="97">
        <f>IF('Indicator Data'!AW66="No data","x",ROUND(IF('Indicator Data'!AW66&gt;K$195,0,IF('Indicator Data'!AW66&lt;K$194,10,(K$195-'Indicator Data'!AW66)/(K$195-K$194)*10)),1))</f>
        <v>8.3000000000000007</v>
      </c>
      <c r="L63" s="97">
        <f>IF('Indicator Data'!AX66="No data","x",ROUND(IF('Indicator Data'!AX66&gt;L$195,0,IF('Indicator Data'!AX66&lt;L$194,10,(L$195-'Indicator Data'!AX66)/(L$195-L$194)*10)),1))</f>
        <v>3.1</v>
      </c>
      <c r="M63" s="98">
        <f t="shared" si="3"/>
        <v>6.1</v>
      </c>
      <c r="N63" s="148">
        <f>IF('Indicator Data'!AY66="No data","x",'Indicator Data'!AY66/'Indicator Data'!BE66*100)</f>
        <v>41.501976284584977</v>
      </c>
      <c r="O63" s="97">
        <f t="shared" si="4"/>
        <v>5.9</v>
      </c>
      <c r="P63" s="97">
        <f>IF('Indicator Data'!AZ66="No data","x",ROUND(IF('Indicator Data'!AZ66&gt;P$195,0,IF('Indicator Data'!AZ66&lt;P$194,10,(P$195-'Indicator Data'!AZ66)/(P$195-P$194)*10)),1))</f>
        <v>4.5999999999999996</v>
      </c>
      <c r="Q63" s="97">
        <f>IF('Indicator Data'!BA66="No data","x",ROUND(IF('Indicator Data'!BA66&gt;Q$195,0,IF('Indicator Data'!BA66&lt;Q$194,10,(Q$195-'Indicator Data'!BA66)/(Q$195-Q$194)*10)),1))</f>
        <v>2</v>
      </c>
      <c r="R63" s="98">
        <f t="shared" si="5"/>
        <v>4.2</v>
      </c>
      <c r="S63" s="97">
        <f>IF('Indicator Data'!Y66="No data","x",ROUND(IF('Indicator Data'!Y66&gt;S$195,0,IF('Indicator Data'!Y66&lt;S$194,10,(S$195-'Indicator Data'!Y66)/(S$195-S$194)*10)),1))</f>
        <v>9.9</v>
      </c>
      <c r="T63" s="97">
        <f>IF('Indicator Data'!Z66="No data","x",ROUND(IF('Indicator Data'!Z66&gt;T$195,0,IF('Indicator Data'!Z66&lt;T$194,10,(T$195-'Indicator Data'!Z66)/(T$195-T$194)*10)),1))</f>
        <v>0.5</v>
      </c>
      <c r="U63" s="97">
        <f>IF('Indicator Data'!AC66="No data","x",ROUND(IF('Indicator Data'!AC66&gt;U$195,0,IF('Indicator Data'!AC66&lt;U$194,10,(U$195-'Indicator Data'!AC66)/(U$195-U$194)*10)),1))</f>
        <v>9.8000000000000007</v>
      </c>
      <c r="V63" s="97">
        <f>IF('Indicator Data'!AD66="No data","x",ROUND(IF('Indicator Data'!AD66&gt;V$195,10,IF('Indicator Data'!AD66&lt;V$194,0,10-(V$195-'Indicator Data'!AD66)/(V$195-V$194)*10)),1))</f>
        <v>7.8</v>
      </c>
      <c r="W63" s="98">
        <f t="shared" si="6"/>
        <v>7</v>
      </c>
      <c r="X63" s="99">
        <f t="shared" si="7"/>
        <v>5.8</v>
      </c>
      <c r="Y63" s="99">
        <v>7.3</v>
      </c>
    </row>
    <row r="64" spans="1:25" s="4" customFormat="1" x14ac:dyDescent="0.25">
      <c r="A64" s="131" t="s">
        <v>117</v>
      </c>
      <c r="B64" s="51" t="s">
        <v>116</v>
      </c>
      <c r="C64" s="97">
        <f>IF('Indicator Data'!AR67="No data","x",ROUND(IF('Indicator Data'!AR67&gt;C$195,0,IF('Indicator Data'!AR67&lt;C$194,10,(C$195-'Indicator Data'!AR67)/(C$195-C$194)*10)),1))</f>
        <v>4.7</v>
      </c>
      <c r="D64" s="98">
        <f t="shared" si="0"/>
        <v>4.7</v>
      </c>
      <c r="E64" s="97">
        <f>IF('Indicator Data'!AT67="No data","x",ROUND(IF('Indicator Data'!AT67&gt;E$195,0,IF('Indicator Data'!AT67&lt;E$194,10,(E$195-'Indicator Data'!AT67)/(E$195-E$194)*10)),1))</f>
        <v>4.4000000000000004</v>
      </c>
      <c r="F64" s="97">
        <f>IF('Indicator Data'!AS67="No data","x",ROUND(IF('Indicator Data'!AS67&gt;F$195,0,IF('Indicator Data'!AS67&lt;F$194,10,(F$195-'Indicator Data'!AS67)/(F$195-F$194)*10)),1))</f>
        <v>4</v>
      </c>
      <c r="G64" s="98">
        <f t="shared" si="1"/>
        <v>4.2</v>
      </c>
      <c r="H64" s="99">
        <f t="shared" si="2"/>
        <v>4.5</v>
      </c>
      <c r="I64" s="97">
        <f>IF('Indicator Data'!AV67="No data","x",ROUND(IF('Indicator Data'!AV67^2&gt;I$195,0,IF('Indicator Data'!AV67^2&lt;I$194,10,(I$195-'Indicator Data'!AV67^2)/(I$195-I$194)*10)),1))</f>
        <v>0.1</v>
      </c>
      <c r="J64" s="97">
        <f>IF(OR('Indicator Data'!AU67=0,'Indicator Data'!AU67="No data"),"x",ROUND(IF('Indicator Data'!AU67&gt;J$195,0,IF('Indicator Data'!AU67&lt;J$194,10,(J$195-'Indicator Data'!AU67)/(J$195-J$194)*10)),1))</f>
        <v>0</v>
      </c>
      <c r="K64" s="97">
        <f>IF('Indicator Data'!AW67="No data","x",ROUND(IF('Indicator Data'!AW67&gt;K$195,0,IF('Indicator Data'!AW67&lt;K$194,10,(K$195-'Indicator Data'!AW67)/(K$195-K$194)*10)),1))</f>
        <v>5.5</v>
      </c>
      <c r="L64" s="97">
        <f>IF('Indicator Data'!AX67="No data","x",ROUND(IF('Indicator Data'!AX67&gt;L$195,0,IF('Indicator Data'!AX67&lt;L$194,10,(L$195-'Indicator Data'!AX67)/(L$195-L$194)*10)),1))</f>
        <v>3.6</v>
      </c>
      <c r="M64" s="98">
        <f t="shared" si="3"/>
        <v>2.2999999999999998</v>
      </c>
      <c r="N64" s="148">
        <f>IF('Indicator Data'!AY67="No data","x",'Indicator Data'!AY67/'Indicator Data'!BE67*100)</f>
        <v>82.026190818822855</v>
      </c>
      <c r="O64" s="97">
        <f t="shared" si="4"/>
        <v>1.8</v>
      </c>
      <c r="P64" s="97">
        <f>IF('Indicator Data'!AZ67="No data","x",ROUND(IF('Indicator Data'!AZ67&gt;P$195,0,IF('Indicator Data'!AZ67&lt;P$194,10,(P$195-'Indicator Data'!AZ67)/(P$195-P$194)*10)),1))</f>
        <v>1.5</v>
      </c>
      <c r="Q64" s="97">
        <f>IF('Indicator Data'!BA67="No data","x",ROUND(IF('Indicator Data'!BA67&gt;Q$195,0,IF('Indicator Data'!BA67&lt;Q$194,10,(Q$195-'Indicator Data'!BA67)/(Q$195-Q$194)*10)),1))</f>
        <v>0</v>
      </c>
      <c r="R64" s="98">
        <f t="shared" si="5"/>
        <v>1.1000000000000001</v>
      </c>
      <c r="S64" s="97">
        <f>IF('Indicator Data'!Y67="No data","x",ROUND(IF('Indicator Data'!Y67&gt;S$195,0,IF('Indicator Data'!Y67&lt;S$194,10,(S$195-'Indicator Data'!Y67)/(S$195-S$194)*10)),1))</f>
        <v>0</v>
      </c>
      <c r="T64" s="97">
        <f>IF('Indicator Data'!Z67="No data","x",ROUND(IF('Indicator Data'!Z67&gt;T$195,0,IF('Indicator Data'!Z67&lt;T$194,10,(T$195-'Indicator Data'!Z67)/(T$195-T$194)*10)),1))</f>
        <v>1.5</v>
      </c>
      <c r="U64" s="97">
        <f>IF('Indicator Data'!AC67="No data","x",ROUND(IF('Indicator Data'!AC67&gt;U$195,0,IF('Indicator Data'!AC67&lt;U$194,10,(U$195-'Indicator Data'!AC67)/(U$195-U$194)*10)),1))</f>
        <v>7.7</v>
      </c>
      <c r="V64" s="97">
        <f>IF('Indicator Data'!AD67="No data","x",ROUND(IF('Indicator Data'!AD67&gt;V$195,10,IF('Indicator Data'!AD67&lt;V$194,0,10-(V$195-'Indicator Data'!AD67)/(V$195-V$194)*10)),1))</f>
        <v>0.4</v>
      </c>
      <c r="W64" s="98">
        <f t="shared" si="6"/>
        <v>2.4</v>
      </c>
      <c r="X64" s="99">
        <f t="shared" si="7"/>
        <v>1.9</v>
      </c>
      <c r="Y64" s="99">
        <v>2.6</v>
      </c>
    </row>
    <row r="65" spans="1:25" s="4" customFormat="1" x14ac:dyDescent="0.25">
      <c r="A65" s="131" t="s">
        <v>119</v>
      </c>
      <c r="B65" s="51" t="s">
        <v>118</v>
      </c>
      <c r="C65" s="97">
        <f>IF('Indicator Data'!AR68="No data","x",ROUND(IF('Indicator Data'!AR68&gt;C$195,0,IF('Indicator Data'!AR68&lt;C$194,10,(C$195-'Indicator Data'!AR68)/(C$195-C$194)*10)),1))</f>
        <v>2.7</v>
      </c>
      <c r="D65" s="98">
        <f t="shared" si="0"/>
        <v>2.7</v>
      </c>
      <c r="E65" s="97">
        <f>IF('Indicator Data'!AT68="No data","x",ROUND(IF('Indicator Data'!AT68&gt;E$195,0,IF('Indicator Data'!AT68&lt;E$194,10,(E$195-'Indicator Data'!AT68)/(E$195-E$194)*10)),1))</f>
        <v>1.9</v>
      </c>
      <c r="F65" s="97">
        <f>IF('Indicator Data'!AS68="No data","x",ROUND(IF('Indicator Data'!AS68&gt;F$195,0,IF('Indicator Data'!AS68&lt;F$194,10,(F$195-'Indicator Data'!AS68)/(F$195-F$194)*10)),1))</f>
        <v>1.5</v>
      </c>
      <c r="G65" s="98">
        <f t="shared" si="1"/>
        <v>1.7</v>
      </c>
      <c r="H65" s="99">
        <f t="shared" si="2"/>
        <v>2.2000000000000002</v>
      </c>
      <c r="I65" s="97" t="str">
        <f>IF('Indicator Data'!AV68="No data","x",ROUND(IF('Indicator Data'!AV68^2&gt;I$195,0,IF('Indicator Data'!AV68^2&lt;I$194,10,(I$195-'Indicator Data'!AV68^2)/(I$195-I$194)*10)),1))</f>
        <v>x</v>
      </c>
      <c r="J65" s="97">
        <f>IF(OR('Indicator Data'!AU68=0,'Indicator Data'!AU68="No data"),"x",ROUND(IF('Indicator Data'!AU68&gt;J$195,0,IF('Indicator Data'!AU68&lt;J$194,10,(J$195-'Indicator Data'!AU68)/(J$195-J$194)*10)),1))</f>
        <v>0</v>
      </c>
      <c r="K65" s="97">
        <f>IF('Indicator Data'!AW68="No data","x",ROUND(IF('Indicator Data'!AW68&gt;K$195,0,IF('Indicator Data'!AW68&lt;K$194,10,(K$195-'Indicator Data'!AW68)/(K$195-K$194)*10)),1))</f>
        <v>1.2</v>
      </c>
      <c r="L65" s="97">
        <f>IF('Indicator Data'!AX68="No data","x",ROUND(IF('Indicator Data'!AX68&gt;L$195,0,IF('Indicator Data'!AX68&lt;L$194,10,(L$195-'Indicator Data'!AX68)/(L$195-L$194)*10)),1))</f>
        <v>4.4000000000000004</v>
      </c>
      <c r="M65" s="98">
        <f t="shared" si="3"/>
        <v>1.9</v>
      </c>
      <c r="N65" s="148">
        <f>IF('Indicator Data'!AY68="No data","x",'Indicator Data'!AY68/'Indicator Data'!BE68*100)</f>
        <v>516.39555899819266</v>
      </c>
      <c r="O65" s="97">
        <f t="shared" si="4"/>
        <v>0</v>
      </c>
      <c r="P65" s="97">
        <f>IF('Indicator Data'!AZ68="No data","x",ROUND(IF('Indicator Data'!AZ68&gt;P$195,0,IF('Indicator Data'!AZ68&lt;P$194,10,(P$195-'Indicator Data'!AZ68)/(P$195-P$194)*10)),1))</f>
        <v>0.1</v>
      </c>
      <c r="Q65" s="97">
        <f>IF('Indicator Data'!BA68="No data","x",ROUND(IF('Indicator Data'!BA68&gt;Q$195,0,IF('Indicator Data'!BA68&lt;Q$194,10,(Q$195-'Indicator Data'!BA68)/(Q$195-Q$194)*10)),1))</f>
        <v>0</v>
      </c>
      <c r="R65" s="98">
        <f t="shared" si="5"/>
        <v>0</v>
      </c>
      <c r="S65" s="97">
        <f>IF('Indicator Data'!Y68="No data","x",ROUND(IF('Indicator Data'!Y68&gt;S$195,0,IF('Indicator Data'!Y68&lt;S$194,10,(S$195-'Indicator Data'!Y68)/(S$195-S$194)*10)),1))</f>
        <v>0.3</v>
      </c>
      <c r="T65" s="97">
        <f>IF('Indicator Data'!Z68="No data","x",ROUND(IF('Indicator Data'!Z68&gt;T$195,0,IF('Indicator Data'!Z68&lt;T$194,10,(T$195-'Indicator Data'!Z68)/(T$195-T$194)*10)),1))</f>
        <v>0.5</v>
      </c>
      <c r="U65" s="97">
        <f>IF('Indicator Data'!AC68="No data","x",ROUND(IF('Indicator Data'!AC68&gt;U$195,0,IF('Indicator Data'!AC68&lt;U$194,10,(U$195-'Indicator Data'!AC68)/(U$195-U$194)*10)),1))</f>
        <v>0</v>
      </c>
      <c r="V65" s="97">
        <f>IF('Indicator Data'!AD68="No data","x",ROUND(IF('Indicator Data'!AD68&gt;V$195,10,IF('Indicator Data'!AD68&lt;V$194,0,10-(V$195-'Indicator Data'!AD68)/(V$195-V$194)*10)),1))</f>
        <v>0.1</v>
      </c>
      <c r="W65" s="98">
        <f t="shared" si="6"/>
        <v>0.2</v>
      </c>
      <c r="X65" s="99">
        <f t="shared" si="7"/>
        <v>0.7</v>
      </c>
      <c r="Y65" s="99">
        <v>0.3</v>
      </c>
    </row>
    <row r="66" spans="1:25" s="4" customFormat="1" x14ac:dyDescent="0.25">
      <c r="A66" s="131" t="s">
        <v>121</v>
      </c>
      <c r="B66" s="51" t="s">
        <v>120</v>
      </c>
      <c r="C66" s="97">
        <f>IF('Indicator Data'!AR69="No data","x",ROUND(IF('Indicator Data'!AR69&gt;C$195,0,IF('Indicator Data'!AR69&lt;C$194,10,(C$195-'Indicator Data'!AR69)/(C$195-C$194)*10)),1))</f>
        <v>3.4</v>
      </c>
      <c r="D66" s="98">
        <f t="shared" si="0"/>
        <v>3.4</v>
      </c>
      <c r="E66" s="97">
        <f>IF('Indicator Data'!AT69="No data","x",ROUND(IF('Indicator Data'!AT69&gt;E$195,0,IF('Indicator Data'!AT69&lt;E$194,10,(E$195-'Indicator Data'!AT69)/(E$195-E$194)*10)),1))</f>
        <v>6</v>
      </c>
      <c r="F66" s="97">
        <f>IF('Indicator Data'!AS69="No data","x",ROUND(IF('Indicator Data'!AS69&gt;F$195,0,IF('Indicator Data'!AS69&lt;F$194,10,(F$195-'Indicator Data'!AS69)/(F$195-F$194)*10)),1))</f>
        <v>5.4</v>
      </c>
      <c r="G66" s="98">
        <f t="shared" si="1"/>
        <v>5.7</v>
      </c>
      <c r="H66" s="99">
        <f t="shared" si="2"/>
        <v>4.5999999999999996</v>
      </c>
      <c r="I66" s="97">
        <f>IF('Indicator Data'!AV69="No data","x",ROUND(IF('Indicator Data'!AV69^2&gt;I$195,0,IF('Indicator Data'!AV69^2&lt;I$194,10,(I$195-'Indicator Data'!AV69^2)/(I$195-I$194)*10)),1))</f>
        <v>4.5</v>
      </c>
      <c r="J66" s="97">
        <f>IF(OR('Indicator Data'!AU69=0,'Indicator Data'!AU69="No data"),"x",ROUND(IF('Indicator Data'!AU69&gt;J$195,0,IF('Indicator Data'!AU69&lt;J$194,10,(J$195-'Indicator Data'!AU69)/(J$195-J$194)*10)),1))</f>
        <v>2.1</v>
      </c>
      <c r="K66" s="97">
        <f>IF('Indicator Data'!AW69="No data","x",ROUND(IF('Indicator Data'!AW69&gt;K$195,0,IF('Indicator Data'!AW69&lt;K$194,10,(K$195-'Indicator Data'!AW69)/(K$195-K$194)*10)),1))</f>
        <v>7.7</v>
      </c>
      <c r="L66" s="97">
        <f>IF('Indicator Data'!AX69="No data","x",ROUND(IF('Indicator Data'!AX69&gt;L$195,0,IF('Indicator Data'!AX69&lt;L$194,10,(L$195-'Indicator Data'!AX69)/(L$195-L$194)*10)),1))</f>
        <v>3.1</v>
      </c>
      <c r="M66" s="98">
        <f t="shared" si="3"/>
        <v>4.4000000000000004</v>
      </c>
      <c r="N66" s="148">
        <f>IF('Indicator Data'!AY69="No data","x",'Indicator Data'!AY69/'Indicator Data'!BE69*100)</f>
        <v>18.458293047376287</v>
      </c>
      <c r="O66" s="97">
        <f t="shared" si="4"/>
        <v>8.1999999999999993</v>
      </c>
      <c r="P66" s="97">
        <f>IF('Indicator Data'!AZ69="No data","x",ROUND(IF('Indicator Data'!AZ69&gt;P$195,0,IF('Indicator Data'!AZ69&lt;P$194,10,(P$195-'Indicator Data'!AZ69)/(P$195-P$194)*10)),1))</f>
        <v>9.5</v>
      </c>
      <c r="Q66" s="97">
        <f>IF('Indicator Data'!BA69="No data","x",ROUND(IF('Indicator Data'!BA69&gt;Q$195,0,IF('Indicator Data'!BA69&lt;Q$194,10,(Q$195-'Indicator Data'!BA69)/(Q$195-Q$194)*10)),1))</f>
        <v>2.2999999999999998</v>
      </c>
      <c r="R66" s="98">
        <f t="shared" si="5"/>
        <v>6.7</v>
      </c>
      <c r="S66" s="97">
        <f>IF('Indicator Data'!Y69="No data","x",ROUND(IF('Indicator Data'!Y69&gt;S$195,0,IF('Indicator Data'!Y69&lt;S$194,10,(S$195-'Indicator Data'!Y69)/(S$195-S$194)*10)),1))</f>
        <v>9.8000000000000007</v>
      </c>
      <c r="T66" s="97">
        <f>IF('Indicator Data'!Z69="No data","x",ROUND(IF('Indicator Data'!Z69&gt;T$195,0,IF('Indicator Data'!Z69&lt;T$194,10,(T$195-'Indicator Data'!Z69)/(T$195-T$194)*10)),1))</f>
        <v>2.6</v>
      </c>
      <c r="U66" s="97">
        <f>IF('Indicator Data'!AC69="No data","x",ROUND(IF('Indicator Data'!AC69&gt;U$195,0,IF('Indicator Data'!AC69&lt;U$194,10,(U$195-'Indicator Data'!AC69)/(U$195-U$194)*10)),1))</f>
        <v>9.3000000000000007</v>
      </c>
      <c r="V66" s="97">
        <f>IF('Indicator Data'!AD69="No data","x",ROUND(IF('Indicator Data'!AD69&gt;V$195,10,IF('Indicator Data'!AD69&lt;V$194,0,10-(V$195-'Indicator Data'!AD69)/(V$195-V$194)*10)),1))</f>
        <v>3.5</v>
      </c>
      <c r="W66" s="98">
        <f t="shared" si="6"/>
        <v>6.3</v>
      </c>
      <c r="X66" s="99">
        <f t="shared" si="7"/>
        <v>5.8</v>
      </c>
      <c r="Y66" s="99">
        <v>2.6</v>
      </c>
    </row>
    <row r="67" spans="1:25" s="4" customFormat="1" x14ac:dyDescent="0.25">
      <c r="A67" s="131" t="s">
        <v>123</v>
      </c>
      <c r="B67" s="51" t="s">
        <v>122</v>
      </c>
      <c r="C67" s="97">
        <f>IF('Indicator Data'!AR70="No data","x",ROUND(IF('Indicator Data'!AR70&gt;C$195,0,IF('Indicator Data'!AR70&lt;C$194,10,(C$195-'Indicator Data'!AR70)/(C$195-C$194)*10)),1))</f>
        <v>2.2999999999999998</v>
      </c>
      <c r="D67" s="98">
        <f t="shared" si="0"/>
        <v>2.2999999999999998</v>
      </c>
      <c r="E67" s="97">
        <f>IF('Indicator Data'!AT70="No data","x",ROUND(IF('Indicator Data'!AT70&gt;E$195,0,IF('Indicator Data'!AT70&lt;E$194,10,(E$195-'Indicator Data'!AT70)/(E$195-E$194)*10)),1))</f>
        <v>5.2</v>
      </c>
      <c r="F67" s="97">
        <f>IF('Indicator Data'!AS70="No data","x",ROUND(IF('Indicator Data'!AS70&gt;F$195,0,IF('Indicator Data'!AS70&lt;F$194,10,(F$195-'Indicator Data'!AS70)/(F$195-F$194)*10)),1))</f>
        <v>4.5999999999999996</v>
      </c>
      <c r="G67" s="98">
        <f t="shared" si="1"/>
        <v>4.9000000000000004</v>
      </c>
      <c r="H67" s="99">
        <f t="shared" si="2"/>
        <v>3.6</v>
      </c>
      <c r="I67" s="97">
        <f>IF('Indicator Data'!AV70="No data","x",ROUND(IF('Indicator Data'!AV70^2&gt;I$195,0,IF('Indicator Data'!AV70^2&lt;I$194,10,(I$195-'Indicator Data'!AV70^2)/(I$195-I$194)*10)),1))</f>
        <v>1</v>
      </c>
      <c r="J67" s="97">
        <f>IF(OR('Indicator Data'!AU70=0,'Indicator Data'!AU70="No data"),"x",ROUND(IF('Indicator Data'!AU70&gt;J$195,0,IF('Indicator Data'!AU70&lt;J$194,10,(J$195-'Indicator Data'!AU70)/(J$195-J$194)*10)),1))</f>
        <v>0</v>
      </c>
      <c r="K67" s="97">
        <f>IF('Indicator Data'!AW70="No data","x",ROUND(IF('Indicator Data'!AW70&gt;K$195,0,IF('Indicator Data'!AW70&lt;K$194,10,(K$195-'Indicator Data'!AW70)/(K$195-K$194)*10)),1))</f>
        <v>3.3</v>
      </c>
      <c r="L67" s="97">
        <f>IF('Indicator Data'!AX70="No data","x",ROUND(IF('Indicator Data'!AX70&gt;L$195,0,IF('Indicator Data'!AX70&lt;L$194,10,(L$195-'Indicator Data'!AX70)/(L$195-L$194)*10)),1))</f>
        <v>4.5</v>
      </c>
      <c r="M67" s="98">
        <f t="shared" si="3"/>
        <v>2.2000000000000002</v>
      </c>
      <c r="N67" s="148">
        <f>IF('Indicator Data'!AY70="No data","x",'Indicator Data'!AY70/'Indicator Data'!BE70*100)</f>
        <v>131.88518231186967</v>
      </c>
      <c r="O67" s="97">
        <f t="shared" si="4"/>
        <v>0</v>
      </c>
      <c r="P67" s="97">
        <f>IF('Indicator Data'!AZ70="No data","x",ROUND(IF('Indicator Data'!AZ70&gt;P$195,0,IF('Indicator Data'!AZ70&lt;P$194,10,(P$195-'Indicator Data'!AZ70)/(P$195-P$194)*10)),1))</f>
        <v>0.1</v>
      </c>
      <c r="Q67" s="97">
        <f>IF('Indicator Data'!BA70="No data","x",ROUND(IF('Indicator Data'!BA70&gt;Q$195,0,IF('Indicator Data'!BA70&lt;Q$194,10,(Q$195-'Indicator Data'!BA70)/(Q$195-Q$194)*10)),1))</f>
        <v>0</v>
      </c>
      <c r="R67" s="98">
        <f t="shared" si="5"/>
        <v>0</v>
      </c>
      <c r="S67" s="97">
        <f>IF('Indicator Data'!Y70="No data","x",ROUND(IF('Indicator Data'!Y70&gt;S$195,0,IF('Indicator Data'!Y70&lt;S$194,10,(S$195-'Indicator Data'!Y70)/(S$195-S$194)*10)),1))</f>
        <v>0</v>
      </c>
      <c r="T67" s="97">
        <f>IF('Indicator Data'!Z70="No data","x",ROUND(IF('Indicator Data'!Z70&gt;T$195,0,IF('Indicator Data'!Z70&lt;T$194,10,(T$195-'Indicator Data'!Z70)/(T$195-T$194)*10)),1))</f>
        <v>0.5</v>
      </c>
      <c r="U67" s="97">
        <f>IF('Indicator Data'!AC70="No data","x",ROUND(IF('Indicator Data'!AC70&gt;U$195,0,IF('Indicator Data'!AC70&lt;U$194,10,(U$195-'Indicator Data'!AC70)/(U$195-U$194)*10)),1))</f>
        <v>2.7</v>
      </c>
      <c r="V67" s="97">
        <f>IF('Indicator Data'!AD70="No data","x",ROUND(IF('Indicator Data'!AD70&gt;V$195,10,IF('Indicator Data'!AD70&lt;V$194,0,10-(V$195-'Indicator Data'!AD70)/(V$195-V$194)*10)),1))</f>
        <v>0</v>
      </c>
      <c r="W67" s="98">
        <f t="shared" si="6"/>
        <v>0.8</v>
      </c>
      <c r="X67" s="99">
        <f t="shared" si="7"/>
        <v>1</v>
      </c>
      <c r="Y67" s="99" t="s">
        <v>1151</v>
      </c>
    </row>
    <row r="68" spans="1:25" s="4" customFormat="1" x14ac:dyDescent="0.25">
      <c r="A68" s="131" t="s">
        <v>125</v>
      </c>
      <c r="B68" s="51" t="s">
        <v>124</v>
      </c>
      <c r="C68" s="97">
        <f>IF('Indicator Data'!AR71="No data","x",ROUND(IF('Indicator Data'!AR71&gt;C$195,0,IF('Indicator Data'!AR71&lt;C$194,10,(C$195-'Indicator Data'!AR71)/(C$195-C$194)*10)),1))</f>
        <v>4.7</v>
      </c>
      <c r="D68" s="98">
        <f t="shared" ref="D68:D131" si="8">IF(C68="x","x",C68)</f>
        <v>4.7</v>
      </c>
      <c r="E68" s="97">
        <f>IF('Indicator Data'!AT71="No data","x",ROUND(IF('Indicator Data'!AT71&gt;E$195,0,IF('Indicator Data'!AT71&lt;E$194,10,(E$195-'Indicator Data'!AT71)/(E$195-E$194)*10)),1))</f>
        <v>4.8</v>
      </c>
      <c r="F68" s="97">
        <f>IF('Indicator Data'!AS71="No data","x",ROUND(IF('Indicator Data'!AS71&gt;F$195,0,IF('Indicator Data'!AS71&lt;F$194,10,(F$195-'Indicator Data'!AS71)/(F$195-F$194)*10)),1))</f>
        <v>5.4</v>
      </c>
      <c r="G68" s="98">
        <f t="shared" ref="G68:G131" si="9">IF(AND(E68="x",F68="x"),"x",ROUND(AVERAGE(E68,F68),1))</f>
        <v>5.0999999999999996</v>
      </c>
      <c r="H68" s="99">
        <f t="shared" ref="H68:H131" si="10">ROUND(AVERAGE(D68,G68),1)</f>
        <v>4.9000000000000004</v>
      </c>
      <c r="I68" s="97" t="str">
        <f>IF('Indicator Data'!AV71="No data","x",ROUND(IF('Indicator Data'!AV71^2&gt;I$195,0,IF('Indicator Data'!AV71^2&lt;I$194,10,(I$195-'Indicator Data'!AV71^2)/(I$195-I$194)*10)),1))</f>
        <v>x</v>
      </c>
      <c r="J68" s="97">
        <f>IF(OR('Indicator Data'!AU71=0,'Indicator Data'!AU71="No data"),"x",ROUND(IF('Indicator Data'!AU71&gt;J$195,0,IF('Indicator Data'!AU71&lt;J$194,10,(J$195-'Indicator Data'!AU71)/(J$195-J$194)*10)),1))</f>
        <v>0.8</v>
      </c>
      <c r="K68" s="97">
        <f>IF('Indicator Data'!AW71="No data","x",ROUND(IF('Indicator Data'!AW71&gt;K$195,0,IF('Indicator Data'!AW71&lt;K$194,10,(K$195-'Indicator Data'!AW71)/(K$195-K$194)*10)),1))</f>
        <v>4.5999999999999996</v>
      </c>
      <c r="L68" s="97">
        <f>IF('Indicator Data'!AX71="No data","x",ROUND(IF('Indicator Data'!AX71&gt;L$195,0,IF('Indicator Data'!AX71&lt;L$194,10,(L$195-'Indicator Data'!AX71)/(L$195-L$194)*10)),1))</f>
        <v>4.5999999999999996</v>
      </c>
      <c r="M68" s="98">
        <f t="shared" ref="M68:M131" si="11">IF(AND(I68="x",J68="x",K68="x",L68="x"),"x",ROUND(AVERAGE(I68,J68,K68,L68),1))</f>
        <v>3.3</v>
      </c>
      <c r="N68" s="148">
        <f>IF('Indicator Data'!AY71="No data","x",'Indicator Data'!AY71/'Indicator Data'!BE71*100)</f>
        <v>232.35294117647061</v>
      </c>
      <c r="O68" s="97">
        <f t="shared" ref="O68:O131" si="12">IF(N68="x","x",ROUND(IF(N68&gt;O$195,0,IF(N68&lt;O$194,10,(O$195-N68)/(O$195-O$194)*10)),1))</f>
        <v>0</v>
      </c>
      <c r="P68" s="97">
        <f>IF('Indicator Data'!AZ71="No data","x",ROUND(IF('Indicator Data'!AZ71&gt;P$195,0,IF('Indicator Data'!AZ71&lt;P$194,10,(P$195-'Indicator Data'!AZ71)/(P$195-P$194)*10)),1))</f>
        <v>0.2</v>
      </c>
      <c r="Q68" s="97">
        <f>IF('Indicator Data'!BA71="No data","x",ROUND(IF('Indicator Data'!BA71&gt;Q$195,0,IF('Indicator Data'!BA71&lt;Q$194,10,(Q$195-'Indicator Data'!BA71)/(Q$195-Q$194)*10)),1))</f>
        <v>0.7</v>
      </c>
      <c r="R68" s="98">
        <f t="shared" ref="R68:R131" si="13">IF(AND(O68="x",P68="x",Q68="x"),"x",ROUND(AVERAGE(O68,Q68,P68),1))</f>
        <v>0.3</v>
      </c>
      <c r="S68" s="97" t="str">
        <f>IF('Indicator Data'!Y71="No data","x",ROUND(IF('Indicator Data'!Y71&gt;S$195,0,IF('Indicator Data'!Y71&lt;S$194,10,(S$195-'Indicator Data'!Y71)/(S$195-S$194)*10)),1))</f>
        <v>x</v>
      </c>
      <c r="T68" s="97">
        <f>IF('Indicator Data'!Z71="No data","x",ROUND(IF('Indicator Data'!Z71&gt;T$195,0,IF('Indicator Data'!Z71&lt;T$194,10,(T$195-'Indicator Data'!Z71)/(T$195-T$194)*10)),1))</f>
        <v>1</v>
      </c>
      <c r="U68" s="97">
        <f>IF('Indicator Data'!AC71="No data","x",ROUND(IF('Indicator Data'!AC71&gt;U$195,0,IF('Indicator Data'!AC71&lt;U$194,10,(U$195-'Indicator Data'!AC71)/(U$195-U$194)*10)),1))</f>
        <v>7.9</v>
      </c>
      <c r="V68" s="97">
        <f>IF('Indicator Data'!AD71="No data","x",ROUND(IF('Indicator Data'!AD71&gt;V$195,10,IF('Indicator Data'!AD71&lt;V$194,0,10-(V$195-'Indicator Data'!AD71)/(V$195-V$194)*10)),1))</f>
        <v>0.3</v>
      </c>
      <c r="W68" s="98">
        <f t="shared" ref="W68:W131" si="14">IF(AND(S68="x",T68="x",U68="x",V68="x"),"x",ROUND(AVERAGE(S68,T68,U68,V68),1))</f>
        <v>3.1</v>
      </c>
      <c r="X68" s="99">
        <f t="shared" ref="X68:X131" si="15">ROUND(AVERAGE(R68,M68,W68),1)</f>
        <v>2.2000000000000002</v>
      </c>
      <c r="Y68" s="99">
        <v>3.4</v>
      </c>
    </row>
    <row r="69" spans="1:25" s="4" customFormat="1" x14ac:dyDescent="0.25">
      <c r="A69" s="131" t="s">
        <v>127</v>
      </c>
      <c r="B69" s="51" t="s">
        <v>126</v>
      </c>
      <c r="C69" s="97">
        <f>IF('Indicator Data'!AR72="No data","x",ROUND(IF('Indicator Data'!AR72&gt;C$195,0,IF('Indicator Data'!AR72&lt;C$194,10,(C$195-'Indicator Data'!AR72)/(C$195-C$194)*10)),1))</f>
        <v>5.5</v>
      </c>
      <c r="D69" s="98">
        <f t="shared" si="8"/>
        <v>5.5</v>
      </c>
      <c r="E69" s="97">
        <f>IF('Indicator Data'!AT72="No data","x",ROUND(IF('Indicator Data'!AT72&gt;E$195,0,IF('Indicator Data'!AT72&lt;E$194,10,(E$195-'Indicator Data'!AT72)/(E$195-E$194)*10)),1))</f>
        <v>7.2</v>
      </c>
      <c r="F69" s="97">
        <f>IF('Indicator Data'!AS72="No data","x",ROUND(IF('Indicator Data'!AS72&gt;F$195,0,IF('Indicator Data'!AS72&lt;F$194,10,(F$195-'Indicator Data'!AS72)/(F$195-F$194)*10)),1))</f>
        <v>6.2</v>
      </c>
      <c r="G69" s="98">
        <f t="shared" si="9"/>
        <v>6.7</v>
      </c>
      <c r="H69" s="99">
        <f t="shared" si="10"/>
        <v>6.1</v>
      </c>
      <c r="I69" s="97">
        <f>IF('Indicator Data'!AV72="No data","x",ROUND(IF('Indicator Data'!AV72^2&gt;I$195,0,IF('Indicator Data'!AV72^2&lt;I$194,10,(I$195-'Indicator Data'!AV72^2)/(I$195-I$194)*10)),1))</f>
        <v>4.0999999999999996</v>
      </c>
      <c r="J69" s="97">
        <f>IF(OR('Indicator Data'!AU72=0,'Indicator Data'!AU72="No data"),"x",ROUND(IF('Indicator Data'!AU72&gt;J$195,0,IF('Indicator Data'!AU72&lt;J$194,10,(J$195-'Indicator Data'!AU72)/(J$195-J$194)*10)),1))</f>
        <v>0.8</v>
      </c>
      <c r="K69" s="97">
        <f>IF('Indicator Data'!AW72="No data","x",ROUND(IF('Indicator Data'!AW72&gt;K$195,0,IF('Indicator Data'!AW72&lt;K$194,10,(K$195-'Indicator Data'!AW72)/(K$195-K$194)*10)),1))</f>
        <v>7.3</v>
      </c>
      <c r="L69" s="97">
        <f>IF('Indicator Data'!AX72="No data","x",ROUND(IF('Indicator Data'!AX72&gt;L$195,0,IF('Indicator Data'!AX72&lt;L$194,10,(L$195-'Indicator Data'!AX72)/(L$195-L$194)*10)),1))</f>
        <v>4.3</v>
      </c>
      <c r="M69" s="98">
        <f t="shared" si="11"/>
        <v>4.0999999999999996</v>
      </c>
      <c r="N69" s="148">
        <f>IF('Indicator Data'!AY72="No data","x",'Indicator Data'!AY72/'Indicator Data'!BE72*100)</f>
        <v>19.596864501679732</v>
      </c>
      <c r="O69" s="97">
        <f t="shared" si="12"/>
        <v>8.1</v>
      </c>
      <c r="P69" s="97">
        <f>IF('Indicator Data'!AZ72="No data","x",ROUND(IF('Indicator Data'!AZ72&gt;P$195,0,IF('Indicator Data'!AZ72&lt;P$194,10,(P$195-'Indicator Data'!AZ72)/(P$195-P$194)*10)),1))</f>
        <v>4</v>
      </c>
      <c r="Q69" s="97">
        <f>IF('Indicator Data'!BA72="No data","x",ROUND(IF('Indicator Data'!BA72&gt;Q$195,0,IF('Indicator Data'!BA72&lt;Q$194,10,(Q$195-'Indicator Data'!BA72)/(Q$195-Q$194)*10)),1))</f>
        <v>1.4</v>
      </c>
      <c r="R69" s="98">
        <f t="shared" si="13"/>
        <v>4.5</v>
      </c>
      <c r="S69" s="97">
        <f>IF('Indicator Data'!Y72="No data","x",ROUND(IF('Indicator Data'!Y72&gt;S$195,0,IF('Indicator Data'!Y72&lt;S$194,10,(S$195-'Indicator Data'!Y72)/(S$195-S$194)*10)),1))</f>
        <v>7.7</v>
      </c>
      <c r="T69" s="97">
        <f>IF('Indicator Data'!Z72="No data","x",ROUND(IF('Indicator Data'!Z72&gt;T$195,0,IF('Indicator Data'!Z72&lt;T$194,10,(T$195-'Indicator Data'!Z72)/(T$195-T$194)*10)),1))</f>
        <v>3.3</v>
      </c>
      <c r="U69" s="97">
        <f>IF('Indicator Data'!AC72="No data","x",ROUND(IF('Indicator Data'!AC72&gt;U$195,0,IF('Indicator Data'!AC72&lt;U$194,10,(U$195-'Indicator Data'!AC72)/(U$195-U$194)*10)),1))</f>
        <v>8.6999999999999993</v>
      </c>
      <c r="V69" s="97">
        <f>IF('Indicator Data'!AD72="No data","x",ROUND(IF('Indicator Data'!AD72&gt;V$195,10,IF('Indicator Data'!AD72&lt;V$194,0,10-(V$195-'Indicator Data'!AD72)/(V$195-V$194)*10)),1))</f>
        <v>1</v>
      </c>
      <c r="W69" s="98">
        <f t="shared" si="14"/>
        <v>5.2</v>
      </c>
      <c r="X69" s="99">
        <f t="shared" si="15"/>
        <v>4.5999999999999996</v>
      </c>
      <c r="Y69" s="99">
        <v>4.5</v>
      </c>
    </row>
    <row r="70" spans="1:25" s="4" customFormat="1" x14ac:dyDescent="0.25">
      <c r="A70" s="131" t="s">
        <v>129</v>
      </c>
      <c r="B70" s="51" t="s">
        <v>128</v>
      </c>
      <c r="C70" s="97">
        <f>IF('Indicator Data'!AR73="No data","x",ROUND(IF('Indicator Data'!AR73&gt;C$195,0,IF('Indicator Data'!AR73&lt;C$194,10,(C$195-'Indicator Data'!AR73)/(C$195-C$194)*10)),1))</f>
        <v>5</v>
      </c>
      <c r="D70" s="98">
        <f t="shared" si="8"/>
        <v>5</v>
      </c>
      <c r="E70" s="97">
        <f>IF('Indicator Data'!AT73="No data","x",ROUND(IF('Indicator Data'!AT73&gt;E$195,0,IF('Indicator Data'!AT73&lt;E$194,10,(E$195-'Indicator Data'!AT73)/(E$195-E$194)*10)),1))</f>
        <v>7.3</v>
      </c>
      <c r="F70" s="97">
        <f>IF('Indicator Data'!AS73="No data","x",ROUND(IF('Indicator Data'!AS73&gt;F$195,0,IF('Indicator Data'!AS73&lt;F$194,10,(F$195-'Indicator Data'!AS73)/(F$195-F$194)*10)),1))</f>
        <v>7</v>
      </c>
      <c r="G70" s="98">
        <f t="shared" si="9"/>
        <v>7.2</v>
      </c>
      <c r="H70" s="99">
        <f t="shared" si="10"/>
        <v>6.1</v>
      </c>
      <c r="I70" s="97">
        <f>IF('Indicator Data'!AV73="No data","x",ROUND(IF('Indicator Data'!AV73^2&gt;I$195,0,IF('Indicator Data'!AV73^2&lt;I$194,10,(I$195-'Indicator Data'!AV73^2)/(I$195-I$194)*10)),1))</f>
        <v>10</v>
      </c>
      <c r="J70" s="97">
        <f>IF(OR('Indicator Data'!AU73=0,'Indicator Data'!AU73="No data"),"x",ROUND(IF('Indicator Data'!AU73&gt;J$195,0,IF('Indicator Data'!AU73&lt;J$194,10,(J$195-'Indicator Data'!AU73)/(J$195-J$194)*10)),1))</f>
        <v>6.7</v>
      </c>
      <c r="K70" s="97">
        <f>IF('Indicator Data'!AW73="No data","x",ROUND(IF('Indicator Data'!AW73&gt;K$195,0,IF('Indicator Data'!AW73&lt;K$194,10,(K$195-'Indicator Data'!AW73)/(K$195-K$194)*10)),1))</f>
        <v>9.5</v>
      </c>
      <c r="L70" s="97">
        <f>IF('Indicator Data'!AX73="No data","x",ROUND(IF('Indicator Data'!AX73&gt;L$195,0,IF('Indicator Data'!AX73&lt;L$194,10,(L$195-'Indicator Data'!AX73)/(L$195-L$194)*10)),1))</f>
        <v>5.9</v>
      </c>
      <c r="M70" s="98">
        <f t="shared" si="11"/>
        <v>8</v>
      </c>
      <c r="N70" s="148">
        <f>IF('Indicator Data'!AY73="No data","x",'Indicator Data'!AY73/'Indicator Data'!BE73*100)</f>
        <v>13.836887514243854</v>
      </c>
      <c r="O70" s="97">
        <f t="shared" si="12"/>
        <v>8.6999999999999993</v>
      </c>
      <c r="P70" s="97">
        <f>IF('Indicator Data'!AZ73="No data","x",ROUND(IF('Indicator Data'!AZ73&gt;P$195,0,IF('Indicator Data'!AZ73&lt;P$194,10,(P$195-'Indicator Data'!AZ73)/(P$195-P$194)*10)),1))</f>
        <v>8.9</v>
      </c>
      <c r="Q70" s="97">
        <f>IF('Indicator Data'!BA73="No data","x",ROUND(IF('Indicator Data'!BA73&gt;Q$195,0,IF('Indicator Data'!BA73&lt;Q$194,10,(Q$195-'Indicator Data'!BA73)/(Q$195-Q$194)*10)),1))</f>
        <v>4.5999999999999996</v>
      </c>
      <c r="R70" s="98">
        <f t="shared" si="13"/>
        <v>7.4</v>
      </c>
      <c r="S70" s="97">
        <f>IF('Indicator Data'!Y73="No data","x",ROUND(IF('Indicator Data'!Y73&gt;S$195,0,IF('Indicator Data'!Y73&lt;S$194,10,(S$195-'Indicator Data'!Y73)/(S$195-S$194)*10)),1))</f>
        <v>9.8000000000000007</v>
      </c>
      <c r="T70" s="97">
        <f>IF('Indicator Data'!Z73="No data","x",ROUND(IF('Indicator Data'!Z73&gt;T$195,0,IF('Indicator Data'!Z73&lt;T$194,10,(T$195-'Indicator Data'!Z73)/(T$195-T$194)*10)),1))</f>
        <v>10</v>
      </c>
      <c r="U70" s="97">
        <f>IF('Indicator Data'!AC73="No data","x",ROUND(IF('Indicator Data'!AC73&gt;U$195,0,IF('Indicator Data'!AC73&lt;U$194,10,(U$195-'Indicator Data'!AC73)/(U$195-U$194)*10)),1))</f>
        <v>10</v>
      </c>
      <c r="V70" s="97">
        <f>IF('Indicator Data'!AD73="No data","x",ROUND(IF('Indicator Data'!AD73&gt;V$195,10,IF('Indicator Data'!AD73&lt;V$194,0,10-(V$195-'Indicator Data'!AD73)/(V$195-V$194)*10)),1))</f>
        <v>7.5</v>
      </c>
      <c r="W70" s="98">
        <f t="shared" si="14"/>
        <v>9.3000000000000007</v>
      </c>
      <c r="X70" s="99">
        <f t="shared" si="15"/>
        <v>8.1999999999999993</v>
      </c>
      <c r="Y70" s="99">
        <v>4.0999999999999996</v>
      </c>
    </row>
    <row r="71" spans="1:25" s="4" customFormat="1" x14ac:dyDescent="0.25">
      <c r="A71" s="131" t="s">
        <v>372</v>
      </c>
      <c r="B71" s="51" t="s">
        <v>130</v>
      </c>
      <c r="C71" s="97">
        <f>IF('Indicator Data'!AR74="No data","x",ROUND(IF('Indicator Data'!AR74&gt;C$195,0,IF('Indicator Data'!AR74&lt;C$194,10,(C$195-'Indicator Data'!AR74)/(C$195-C$194)*10)),1))</f>
        <v>7.8</v>
      </c>
      <c r="D71" s="98">
        <f t="shared" si="8"/>
        <v>7.8</v>
      </c>
      <c r="E71" s="97">
        <f>IF('Indicator Data'!AT74="No data","x",ROUND(IF('Indicator Data'!AT74&gt;E$195,0,IF('Indicator Data'!AT74&lt;E$194,10,(E$195-'Indicator Data'!AT74)/(E$195-E$194)*10)),1))</f>
        <v>8.3000000000000007</v>
      </c>
      <c r="F71" s="97">
        <f>IF('Indicator Data'!AS74="No data","x",ROUND(IF('Indicator Data'!AS74&gt;F$195,0,IF('Indicator Data'!AS74&lt;F$194,10,(F$195-'Indicator Data'!AS74)/(F$195-F$194)*10)),1))</f>
        <v>8.3000000000000007</v>
      </c>
      <c r="G71" s="98">
        <f t="shared" si="9"/>
        <v>8.3000000000000007</v>
      </c>
      <c r="H71" s="99">
        <f t="shared" si="10"/>
        <v>8.1</v>
      </c>
      <c r="I71" s="97">
        <f>IF('Indicator Data'!AV74="No data","x",ROUND(IF('Indicator Data'!AV74^2&gt;I$195,0,IF('Indicator Data'!AV74^2&lt;I$194,10,(I$195-'Indicator Data'!AV74^2)/(I$195-I$194)*10)),1))</f>
        <v>7.1</v>
      </c>
      <c r="J71" s="97">
        <f>IF(OR('Indicator Data'!AU74=0,'Indicator Data'!AU74="No data"),"x",ROUND(IF('Indicator Data'!AU74&gt;J$195,0,IF('Indicator Data'!AU74&lt;J$194,10,(J$195-'Indicator Data'!AU74)/(J$195-J$194)*10)),1))</f>
        <v>8.5</v>
      </c>
      <c r="K71" s="97">
        <f>IF('Indicator Data'!AW74="No data","x",ROUND(IF('Indicator Data'!AW74&gt;K$195,0,IF('Indicator Data'!AW74&lt;K$194,10,(K$195-'Indicator Data'!AW74)/(K$195-K$194)*10)),1))</f>
        <v>9.6</v>
      </c>
      <c r="L71" s="97">
        <f>IF('Indicator Data'!AX74="No data","x",ROUND(IF('Indicator Data'!AX74&gt;L$195,0,IF('Indicator Data'!AX74&lt;L$194,10,(L$195-'Indicator Data'!AX74)/(L$195-L$194)*10)),1))</f>
        <v>6.7</v>
      </c>
      <c r="M71" s="98">
        <f t="shared" si="11"/>
        <v>8</v>
      </c>
      <c r="N71" s="148">
        <f>IF('Indicator Data'!AY74="No data","x",'Indicator Data'!AY74/'Indicator Data'!BE74*100)</f>
        <v>12.091038406827881</v>
      </c>
      <c r="O71" s="97">
        <f t="shared" si="12"/>
        <v>8.9</v>
      </c>
      <c r="P71" s="97">
        <f>IF('Indicator Data'!AZ74="No data","x",ROUND(IF('Indicator Data'!AZ74&gt;P$195,0,IF('Indicator Data'!AZ74&lt;P$194,10,(P$195-'Indicator Data'!AZ74)/(P$195-P$194)*10)),1))</f>
        <v>8.8000000000000007</v>
      </c>
      <c r="Q71" s="97">
        <f>IF('Indicator Data'!BA74="No data","x",ROUND(IF('Indicator Data'!BA74&gt;Q$195,0,IF('Indicator Data'!BA74&lt;Q$194,10,(Q$195-'Indicator Data'!BA74)/(Q$195-Q$194)*10)),1))</f>
        <v>4.0999999999999996</v>
      </c>
      <c r="R71" s="98">
        <f t="shared" si="13"/>
        <v>7.3</v>
      </c>
      <c r="S71" s="97">
        <f>IF('Indicator Data'!Y74="No data","x",ROUND(IF('Indicator Data'!Y74&gt;S$195,0,IF('Indicator Data'!Y74&lt;S$194,10,(S$195-'Indicator Data'!Y74)/(S$195-S$194)*10)),1))</f>
        <v>9.9</v>
      </c>
      <c r="T71" s="97">
        <f>IF('Indicator Data'!Z74="No data","x",ROUND(IF('Indicator Data'!Z74&gt;T$195,0,IF('Indicator Data'!Z74&lt;T$194,10,(T$195-'Indicator Data'!Z74)/(T$195-T$194)*10)),1))</f>
        <v>4.5999999999999996</v>
      </c>
      <c r="U71" s="97">
        <f>IF('Indicator Data'!AC74="No data","x",ROUND(IF('Indicator Data'!AC74&gt;U$195,0,IF('Indicator Data'!AC74&lt;U$194,10,(U$195-'Indicator Data'!AC74)/(U$195-U$194)*10)),1))</f>
        <v>9.8000000000000007</v>
      </c>
      <c r="V71" s="97">
        <f>IF('Indicator Data'!AD74="No data","x",ROUND(IF('Indicator Data'!AD74&gt;V$195,10,IF('Indicator Data'!AD74&lt;V$194,0,10-(V$195-'Indicator Data'!AD74)/(V$195-V$194)*10)),1))</f>
        <v>6.1</v>
      </c>
      <c r="W71" s="98">
        <f t="shared" si="14"/>
        <v>7.6</v>
      </c>
      <c r="X71" s="99">
        <f t="shared" si="15"/>
        <v>7.6</v>
      </c>
      <c r="Y71" s="99">
        <v>4.7</v>
      </c>
    </row>
    <row r="72" spans="1:25" s="4" customFormat="1" x14ac:dyDescent="0.25">
      <c r="A72" s="131" t="s">
        <v>132</v>
      </c>
      <c r="B72" s="51" t="s">
        <v>131</v>
      </c>
      <c r="C72" s="97" t="str">
        <f>IF('Indicator Data'!AR75="No data","x",ROUND(IF('Indicator Data'!AR75&gt;C$195,0,IF('Indicator Data'!AR75&lt;C$194,10,(C$195-'Indicator Data'!AR75)/(C$195-C$194)*10)),1))</f>
        <v>x</v>
      </c>
      <c r="D72" s="98" t="str">
        <f t="shared" si="8"/>
        <v>x</v>
      </c>
      <c r="E72" s="97">
        <f>IF('Indicator Data'!AT75="No data","x",ROUND(IF('Indicator Data'!AT75&gt;E$195,0,IF('Indicator Data'!AT75&lt;E$194,10,(E$195-'Indicator Data'!AT75)/(E$195-E$194)*10)),1))</f>
        <v>6.2</v>
      </c>
      <c r="F72" s="97">
        <f>IF('Indicator Data'!AS75="No data","x",ROUND(IF('Indicator Data'!AS75&gt;F$195,0,IF('Indicator Data'!AS75&lt;F$194,10,(F$195-'Indicator Data'!AS75)/(F$195-F$194)*10)),1))</f>
        <v>5.6</v>
      </c>
      <c r="G72" s="98">
        <f t="shared" si="9"/>
        <v>5.9</v>
      </c>
      <c r="H72" s="99">
        <f t="shared" si="10"/>
        <v>5.9</v>
      </c>
      <c r="I72" s="97">
        <f>IF('Indicator Data'!AV75="No data","x",ROUND(IF('Indicator Data'!AV75^2&gt;I$195,0,IF('Indicator Data'!AV75^2&lt;I$194,10,(I$195-'Indicator Data'!AV75^2)/(I$195-I$194)*10)),1))</f>
        <v>2.6</v>
      </c>
      <c r="J72" s="97">
        <f>IF(OR('Indicator Data'!AU75=0,'Indicator Data'!AU75="No data"),"x",ROUND(IF('Indicator Data'!AU75&gt;J$195,0,IF('Indicator Data'!AU75&lt;J$194,10,(J$195-'Indicator Data'!AU75)/(J$195-J$194)*10)),1))</f>
        <v>1.6</v>
      </c>
      <c r="K72" s="97">
        <f>IF('Indicator Data'!AW75="No data","x",ROUND(IF('Indicator Data'!AW75&gt;K$195,0,IF('Indicator Data'!AW75&lt;K$194,10,(K$195-'Indicator Data'!AW75)/(K$195-K$194)*10)),1))</f>
        <v>6.2</v>
      </c>
      <c r="L72" s="97">
        <f>IF('Indicator Data'!AX75="No data","x",ROUND(IF('Indicator Data'!AX75&gt;L$195,0,IF('Indicator Data'!AX75&lt;L$194,10,(L$195-'Indicator Data'!AX75)/(L$195-L$194)*10)),1))</f>
        <v>6.8</v>
      </c>
      <c r="M72" s="98">
        <f t="shared" si="11"/>
        <v>4.3</v>
      </c>
      <c r="N72" s="148">
        <f>IF('Indicator Data'!AY75="No data","x",'Indicator Data'!AY75/'Indicator Data'!BE75*100)</f>
        <v>2.1336042672085345</v>
      </c>
      <c r="O72" s="97">
        <f t="shared" si="12"/>
        <v>9.9</v>
      </c>
      <c r="P72" s="97">
        <f>IF('Indicator Data'!AZ75="No data","x",ROUND(IF('Indicator Data'!AZ75&gt;P$195,0,IF('Indicator Data'!AZ75&lt;P$194,10,(P$195-'Indicator Data'!AZ75)/(P$195-P$194)*10)),1))</f>
        <v>1.8</v>
      </c>
      <c r="Q72" s="97">
        <f>IF('Indicator Data'!BA75="No data","x",ROUND(IF('Indicator Data'!BA75&gt;Q$195,0,IF('Indicator Data'!BA75&lt;Q$194,10,(Q$195-'Indicator Data'!BA75)/(Q$195-Q$194)*10)),1))</f>
        <v>0.3</v>
      </c>
      <c r="R72" s="98">
        <f t="shared" si="13"/>
        <v>4</v>
      </c>
      <c r="S72" s="97">
        <f>IF('Indicator Data'!Y75="No data","x",ROUND(IF('Indicator Data'!Y75&gt;S$195,0,IF('Indicator Data'!Y75&lt;S$194,10,(S$195-'Indicator Data'!Y75)/(S$195-S$194)*10)),1))</f>
        <v>9.5</v>
      </c>
      <c r="T72" s="97">
        <f>IF('Indicator Data'!Z75="No data","x",ROUND(IF('Indicator Data'!Z75&gt;T$195,0,IF('Indicator Data'!Z75&lt;T$194,10,(T$195-'Indicator Data'!Z75)/(T$195-T$194)*10)),1))</f>
        <v>0</v>
      </c>
      <c r="U72" s="97">
        <f>IF('Indicator Data'!AC75="No data","x",ROUND(IF('Indicator Data'!AC75&gt;U$195,0,IF('Indicator Data'!AC75&lt;U$194,10,(U$195-'Indicator Data'!AC75)/(U$195-U$194)*10)),1))</f>
        <v>9</v>
      </c>
      <c r="V72" s="97">
        <f>IF('Indicator Data'!AD75="No data","x",ROUND(IF('Indicator Data'!AD75&gt;V$195,10,IF('Indicator Data'!AD75&lt;V$194,0,10-(V$195-'Indicator Data'!AD75)/(V$195-V$194)*10)),1))</f>
        <v>2.5</v>
      </c>
      <c r="W72" s="98">
        <f t="shared" si="14"/>
        <v>5.3</v>
      </c>
      <c r="X72" s="99">
        <f t="shared" si="15"/>
        <v>4.5</v>
      </c>
      <c r="Y72" s="99">
        <v>1.1000000000000001</v>
      </c>
    </row>
    <row r="73" spans="1:25" s="4" customFormat="1" x14ac:dyDescent="0.25">
      <c r="A73" s="131" t="s">
        <v>134</v>
      </c>
      <c r="B73" s="51" t="s">
        <v>133</v>
      </c>
      <c r="C73" s="97">
        <f>IF('Indicator Data'!AR76="No data","x",ROUND(IF('Indicator Data'!AR76&gt;C$195,0,IF('Indicator Data'!AR76&lt;C$194,10,(C$195-'Indicator Data'!AR76)/(C$195-C$194)*10)),1))</f>
        <v>6.7</v>
      </c>
      <c r="D73" s="98">
        <f t="shared" si="8"/>
        <v>6.7</v>
      </c>
      <c r="E73" s="97">
        <f>IF('Indicator Data'!AT76="No data","x",ROUND(IF('Indicator Data'!AT76&gt;E$195,0,IF('Indicator Data'!AT76&lt;E$194,10,(E$195-'Indicator Data'!AT76)/(E$195-E$194)*10)),1))</f>
        <v>7.8</v>
      </c>
      <c r="F73" s="97">
        <f>IF('Indicator Data'!AS76="No data","x",ROUND(IF('Indicator Data'!AS76&gt;F$195,0,IF('Indicator Data'!AS76&lt;F$194,10,(F$195-'Indicator Data'!AS76)/(F$195-F$194)*10)),1))</f>
        <v>9.1</v>
      </c>
      <c r="G73" s="98">
        <f t="shared" si="9"/>
        <v>8.5</v>
      </c>
      <c r="H73" s="99">
        <f t="shared" si="10"/>
        <v>7.6</v>
      </c>
      <c r="I73" s="97">
        <f>IF('Indicator Data'!AV76="No data","x",ROUND(IF('Indicator Data'!AV76^2&gt;I$195,0,IF('Indicator Data'!AV76^2&lt;I$194,10,(I$195-'Indicator Data'!AV76^2)/(I$195-I$194)*10)),1))</f>
        <v>6.9</v>
      </c>
      <c r="J73" s="97">
        <f>IF(OR('Indicator Data'!AU76=0,'Indicator Data'!AU76="No data"),"x",ROUND(IF('Indicator Data'!AU76&gt;J$195,0,IF('Indicator Data'!AU76&lt;J$194,10,(J$195-'Indicator Data'!AU76)/(J$195-J$194)*10)),1))</f>
        <v>6.1</v>
      </c>
      <c r="K73" s="97">
        <f>IF('Indicator Data'!AW76="No data","x",ROUND(IF('Indicator Data'!AW76&gt;K$195,0,IF('Indicator Data'!AW76&lt;K$194,10,(K$195-'Indicator Data'!AW76)/(K$195-K$194)*10)),1))</f>
        <v>8.8000000000000007</v>
      </c>
      <c r="L73" s="97">
        <f>IF('Indicator Data'!AX76="No data","x",ROUND(IF('Indicator Data'!AX76&gt;L$195,0,IF('Indicator Data'!AX76&lt;L$194,10,(L$195-'Indicator Data'!AX76)/(L$195-L$194)*10)),1))</f>
        <v>7.2</v>
      </c>
      <c r="M73" s="98">
        <f t="shared" si="11"/>
        <v>7.3</v>
      </c>
      <c r="N73" s="148">
        <f>IF('Indicator Data'!AY76="No data","x",'Indicator Data'!AY76/'Indicator Data'!BE76*100)</f>
        <v>83.454281567489119</v>
      </c>
      <c r="O73" s="97">
        <f t="shared" si="12"/>
        <v>1.7</v>
      </c>
      <c r="P73" s="97">
        <f>IF('Indicator Data'!AZ76="No data","x",ROUND(IF('Indicator Data'!AZ76&gt;P$195,0,IF('Indicator Data'!AZ76&lt;P$194,10,(P$195-'Indicator Data'!AZ76)/(P$195-P$194)*10)),1))</f>
        <v>8</v>
      </c>
      <c r="Q73" s="97">
        <f>IF('Indicator Data'!BA76="No data","x",ROUND(IF('Indicator Data'!BA76&gt;Q$195,0,IF('Indicator Data'!BA76&lt;Q$194,10,(Q$195-'Indicator Data'!BA76)/(Q$195-Q$194)*10)),1))</f>
        <v>8.5</v>
      </c>
      <c r="R73" s="98">
        <f t="shared" si="13"/>
        <v>6.1</v>
      </c>
      <c r="S73" s="97">
        <f>IF('Indicator Data'!Y76="No data","x",ROUND(IF('Indicator Data'!Y76&gt;S$195,0,IF('Indicator Data'!Y76&lt;S$194,10,(S$195-'Indicator Data'!Y76)/(S$195-S$194)*10)),1))</f>
        <v>9.4</v>
      </c>
      <c r="T73" s="97">
        <f>IF('Indicator Data'!Z76="No data","x",ROUND(IF('Indicator Data'!Z76&gt;T$195,0,IF('Indicator Data'!Z76&lt;T$194,10,(T$195-'Indicator Data'!Z76)/(T$195-T$194)*10)),1))</f>
        <v>10</v>
      </c>
      <c r="U73" s="97">
        <f>IF('Indicator Data'!AC76="No data","x",ROUND(IF('Indicator Data'!AC76&gt;U$195,0,IF('Indicator Data'!AC76&lt;U$194,10,(U$195-'Indicator Data'!AC76)/(U$195-U$194)*10)),1))</f>
        <v>9.8000000000000007</v>
      </c>
      <c r="V73" s="97">
        <f>IF('Indicator Data'!AD76="No data","x",ROUND(IF('Indicator Data'!AD76&gt;V$195,10,IF('Indicator Data'!AD76&lt;V$194,0,10-(V$195-'Indicator Data'!AD76)/(V$195-V$194)*10)),1))</f>
        <v>4</v>
      </c>
      <c r="W73" s="98">
        <f t="shared" si="14"/>
        <v>8.3000000000000007</v>
      </c>
      <c r="X73" s="99">
        <f t="shared" si="15"/>
        <v>7.2</v>
      </c>
      <c r="Y73" s="99">
        <v>3.9</v>
      </c>
    </row>
    <row r="74" spans="1:25" s="4" customFormat="1" x14ac:dyDescent="0.25">
      <c r="A74" s="131" t="s">
        <v>136</v>
      </c>
      <c r="B74" s="51" t="s">
        <v>135</v>
      </c>
      <c r="C74" s="97">
        <f>IF('Indicator Data'!AR77="No data","x",ROUND(IF('Indicator Data'!AR77&gt;C$195,0,IF('Indicator Data'!AR77&lt;C$194,10,(C$195-'Indicator Data'!AR77)/(C$195-C$194)*10)),1))</f>
        <v>5.2</v>
      </c>
      <c r="D74" s="98">
        <f t="shared" si="8"/>
        <v>5.2</v>
      </c>
      <c r="E74" s="97">
        <f>IF('Indicator Data'!AT77="No data","x",ROUND(IF('Indicator Data'!AT77&gt;E$195,0,IF('Indicator Data'!AT77&lt;E$194,10,(E$195-'Indicator Data'!AT77)/(E$195-E$194)*10)),1))</f>
        <v>7.1</v>
      </c>
      <c r="F74" s="97">
        <f>IF('Indicator Data'!AS77="No data","x",ROUND(IF('Indicator Data'!AS77&gt;F$195,0,IF('Indicator Data'!AS77&lt;F$194,10,(F$195-'Indicator Data'!AS77)/(F$195-F$194)*10)),1))</f>
        <v>6.5</v>
      </c>
      <c r="G74" s="98">
        <f t="shared" si="9"/>
        <v>6.8</v>
      </c>
      <c r="H74" s="99">
        <f t="shared" si="10"/>
        <v>6</v>
      </c>
      <c r="I74" s="97">
        <f>IF('Indicator Data'!AV77="No data","x",ROUND(IF('Indicator Data'!AV77^2&gt;I$195,0,IF('Indicator Data'!AV77^2&lt;I$194,10,(I$195-'Indicator Data'!AV77^2)/(I$195-I$194)*10)),1))</f>
        <v>2.2999999999999998</v>
      </c>
      <c r="J74" s="97">
        <f>IF(OR('Indicator Data'!AU77=0,'Indicator Data'!AU77="No data"),"x",ROUND(IF('Indicator Data'!AU77&gt;J$195,0,IF('Indicator Data'!AU77&lt;J$194,10,(J$195-'Indicator Data'!AU77)/(J$195-J$194)*10)),1))</f>
        <v>1.2</v>
      </c>
      <c r="K74" s="97">
        <f>IF('Indicator Data'!AW77="No data","x",ROUND(IF('Indicator Data'!AW77&gt;K$195,0,IF('Indicator Data'!AW77&lt;K$194,10,(K$195-'Indicator Data'!AW77)/(K$195-K$194)*10)),1))</f>
        <v>8</v>
      </c>
      <c r="L74" s="97">
        <f>IF('Indicator Data'!AX77="No data","x",ROUND(IF('Indicator Data'!AX77&gt;L$195,0,IF('Indicator Data'!AX77&lt;L$194,10,(L$195-'Indicator Data'!AX77)/(L$195-L$194)*10)),1))</f>
        <v>5.6</v>
      </c>
      <c r="M74" s="98">
        <f t="shared" si="11"/>
        <v>4.3</v>
      </c>
      <c r="N74" s="148">
        <f>IF('Indicator Data'!AY77="No data","x",'Indicator Data'!AY77/'Indicator Data'!BE77*100)</f>
        <v>13.406023773348824</v>
      </c>
      <c r="O74" s="97">
        <f t="shared" si="12"/>
        <v>8.6999999999999993</v>
      </c>
      <c r="P74" s="97">
        <f>IF('Indicator Data'!AZ77="No data","x",ROUND(IF('Indicator Data'!AZ77&gt;P$195,0,IF('Indicator Data'!AZ77&lt;P$194,10,(P$195-'Indicator Data'!AZ77)/(P$195-P$194)*10)),1))</f>
        <v>1.9</v>
      </c>
      <c r="Q74" s="97">
        <f>IF('Indicator Data'!BA77="No data","x",ROUND(IF('Indicator Data'!BA77&gt;Q$195,0,IF('Indicator Data'!BA77&lt;Q$194,10,(Q$195-'Indicator Data'!BA77)/(Q$195-Q$194)*10)),1))</f>
        <v>1.8</v>
      </c>
      <c r="R74" s="98">
        <f t="shared" si="13"/>
        <v>4.0999999999999996</v>
      </c>
      <c r="S74" s="97" t="str">
        <f>IF('Indicator Data'!Y77="No data","x",ROUND(IF('Indicator Data'!Y77&gt;S$195,0,IF('Indicator Data'!Y77&lt;S$194,10,(S$195-'Indicator Data'!Y77)/(S$195-S$194)*10)),1))</f>
        <v>x</v>
      </c>
      <c r="T74" s="97">
        <f>IF('Indicator Data'!Z77="No data","x",ROUND(IF('Indicator Data'!Z77&gt;T$195,0,IF('Indicator Data'!Z77&lt;T$194,10,(T$195-'Indicator Data'!Z77)/(T$195-T$194)*10)),1))</f>
        <v>2.8</v>
      </c>
      <c r="U74" s="97">
        <f>IF('Indicator Data'!AC77="No data","x",ROUND(IF('Indicator Data'!AC77&gt;U$195,0,IF('Indicator Data'!AC77&lt;U$194,10,(U$195-'Indicator Data'!AC77)/(U$195-U$194)*10)),1))</f>
        <v>9</v>
      </c>
      <c r="V74" s="97">
        <f>IF('Indicator Data'!AD77="No data","x",ROUND(IF('Indicator Data'!AD77&gt;V$195,10,IF('Indicator Data'!AD77&lt;V$194,0,10-(V$195-'Indicator Data'!AD77)/(V$195-V$194)*10)),1))</f>
        <v>1.4</v>
      </c>
      <c r="W74" s="98">
        <f t="shared" si="14"/>
        <v>4.4000000000000004</v>
      </c>
      <c r="X74" s="99">
        <f t="shared" si="15"/>
        <v>4.3</v>
      </c>
      <c r="Y74" s="99">
        <v>3</v>
      </c>
    </row>
    <row r="75" spans="1:25" s="4" customFormat="1" x14ac:dyDescent="0.25">
      <c r="A75" s="131" t="s">
        <v>138</v>
      </c>
      <c r="B75" s="51" t="s">
        <v>137</v>
      </c>
      <c r="C75" s="97">
        <f>IF('Indicator Data'!AR78="No data","x",ROUND(IF('Indicator Data'!AR78&gt;C$195,0,IF('Indicator Data'!AR78&lt;C$194,10,(C$195-'Indicator Data'!AR78)/(C$195-C$194)*10)),1))</f>
        <v>1.4</v>
      </c>
      <c r="D75" s="98">
        <f t="shared" si="8"/>
        <v>1.4</v>
      </c>
      <c r="E75" s="97">
        <f>IF('Indicator Data'!AT78="No data","x",ROUND(IF('Indicator Data'!AT78&gt;E$195,0,IF('Indicator Data'!AT78&lt;E$194,10,(E$195-'Indicator Data'!AT78)/(E$195-E$194)*10)),1))</f>
        <v>5.5</v>
      </c>
      <c r="F75" s="97">
        <f>IF('Indicator Data'!AS78="No data","x",ROUND(IF('Indicator Data'!AS78&gt;F$195,0,IF('Indicator Data'!AS78&lt;F$194,10,(F$195-'Indicator Data'!AS78)/(F$195-F$194)*10)),1))</f>
        <v>4.0999999999999996</v>
      </c>
      <c r="G75" s="98">
        <f t="shared" si="9"/>
        <v>4.8</v>
      </c>
      <c r="H75" s="99">
        <f t="shared" si="10"/>
        <v>3.1</v>
      </c>
      <c r="I75" s="97">
        <f>IF('Indicator Data'!AV78="No data","x",ROUND(IF('Indicator Data'!AV78^2&gt;I$195,0,IF('Indicator Data'!AV78^2&lt;I$194,10,(I$195-'Indicator Data'!AV78^2)/(I$195-I$194)*10)),1))</f>
        <v>0.1</v>
      </c>
      <c r="J75" s="97">
        <f>IF(OR('Indicator Data'!AU78=0,'Indicator Data'!AU78="No data"),"x",ROUND(IF('Indicator Data'!AU78&gt;J$195,0,IF('Indicator Data'!AU78&lt;J$194,10,(J$195-'Indicator Data'!AU78)/(J$195-J$194)*10)),1))</f>
        <v>0</v>
      </c>
      <c r="K75" s="97">
        <f>IF('Indicator Data'!AW78="No data","x",ROUND(IF('Indicator Data'!AW78&gt;K$195,0,IF('Indicator Data'!AW78&lt;K$194,10,(K$195-'Indicator Data'!AW78)/(K$195-K$194)*10)),1))</f>
        <v>2.7</v>
      </c>
      <c r="L75" s="97">
        <f>IF('Indicator Data'!AX78="No data","x",ROUND(IF('Indicator Data'!AX78&gt;L$195,0,IF('Indicator Data'!AX78&lt;L$194,10,(L$195-'Indicator Data'!AX78)/(L$195-L$194)*10)),1))</f>
        <v>4.0999999999999996</v>
      </c>
      <c r="M75" s="98">
        <f t="shared" si="11"/>
        <v>1.7</v>
      </c>
      <c r="N75" s="148">
        <f>IF('Indicator Data'!AY78="No data","x",'Indicator Data'!AY78/'Indicator Data'!BE78*100)</f>
        <v>176.73699326190214</v>
      </c>
      <c r="O75" s="97">
        <f t="shared" si="12"/>
        <v>0</v>
      </c>
      <c r="P75" s="97">
        <f>IF('Indicator Data'!AZ78="No data","x",ROUND(IF('Indicator Data'!AZ78&gt;P$195,0,IF('Indicator Data'!AZ78&lt;P$194,10,(P$195-'Indicator Data'!AZ78)/(P$195-P$194)*10)),1))</f>
        <v>0.2</v>
      </c>
      <c r="Q75" s="97">
        <f>IF('Indicator Data'!BA78="No data","x",ROUND(IF('Indicator Data'!BA78&gt;Q$195,0,IF('Indicator Data'!BA78&lt;Q$194,10,(Q$195-'Indicator Data'!BA78)/(Q$195-Q$194)*10)),1))</f>
        <v>0</v>
      </c>
      <c r="R75" s="98">
        <f t="shared" si="13"/>
        <v>0.1</v>
      </c>
      <c r="S75" s="97">
        <f>IF('Indicator Data'!Y78="No data","x",ROUND(IF('Indicator Data'!Y78&gt;S$195,0,IF('Indicator Data'!Y78&lt;S$194,10,(S$195-'Indicator Data'!Y78)/(S$195-S$194)*10)),1))</f>
        <v>2.2999999999999998</v>
      </c>
      <c r="T75" s="97">
        <f>IF('Indicator Data'!Z78="No data","x",ROUND(IF('Indicator Data'!Z78&gt;T$195,0,IF('Indicator Data'!Z78&lt;T$194,10,(T$195-'Indicator Data'!Z78)/(T$195-T$194)*10)),1))</f>
        <v>0</v>
      </c>
      <c r="U75" s="97">
        <f>IF('Indicator Data'!AC78="No data","x",ROUND(IF('Indicator Data'!AC78&gt;U$195,0,IF('Indicator Data'!AC78&lt;U$194,10,(U$195-'Indicator Data'!AC78)/(U$195-U$194)*10)),1))</f>
        <v>3.7</v>
      </c>
      <c r="V75" s="97">
        <f>IF('Indicator Data'!AD78="No data","x",ROUND(IF('Indicator Data'!AD78&gt;V$195,10,IF('Indicator Data'!AD78&lt;V$194,0,10-(V$195-'Indicator Data'!AD78)/(V$195-V$194)*10)),1))</f>
        <v>0.2</v>
      </c>
      <c r="W75" s="98">
        <f t="shared" si="14"/>
        <v>1.6</v>
      </c>
      <c r="X75" s="99">
        <f t="shared" si="15"/>
        <v>1.1000000000000001</v>
      </c>
      <c r="Y75" s="99">
        <v>1.8</v>
      </c>
    </row>
    <row r="76" spans="1:25" s="4" customFormat="1" x14ac:dyDescent="0.25">
      <c r="A76" s="131" t="s">
        <v>140</v>
      </c>
      <c r="B76" s="51" t="s">
        <v>139</v>
      </c>
      <c r="C76" s="97" t="str">
        <f>IF('Indicator Data'!AR79="No data","x",ROUND(IF('Indicator Data'!AR79&gt;C$195,0,IF('Indicator Data'!AR79&lt;C$194,10,(C$195-'Indicator Data'!AR79)/(C$195-C$194)*10)),1))</f>
        <v>x</v>
      </c>
      <c r="D76" s="98" t="str">
        <f t="shared" si="8"/>
        <v>x</v>
      </c>
      <c r="E76" s="97">
        <f>IF('Indicator Data'!AT79="No data","x",ROUND(IF('Indicator Data'!AT79&gt;E$195,0,IF('Indicator Data'!AT79&lt;E$194,10,(E$195-'Indicator Data'!AT79)/(E$195-E$194)*10)),1))</f>
        <v>2.2999999999999998</v>
      </c>
      <c r="F76" s="97">
        <f>IF('Indicator Data'!AS79="No data","x",ROUND(IF('Indicator Data'!AS79&gt;F$195,0,IF('Indicator Data'!AS79&lt;F$194,10,(F$195-'Indicator Data'!AS79)/(F$195-F$194)*10)),1))</f>
        <v>2.2000000000000002</v>
      </c>
      <c r="G76" s="98">
        <f t="shared" si="9"/>
        <v>2.2999999999999998</v>
      </c>
      <c r="H76" s="99">
        <f t="shared" si="10"/>
        <v>2.2999999999999998</v>
      </c>
      <c r="I76" s="97" t="str">
        <f>IF('Indicator Data'!AV79="No data","x",ROUND(IF('Indicator Data'!AV79^2&gt;I$195,0,IF('Indicator Data'!AV79^2&lt;I$194,10,(I$195-'Indicator Data'!AV79^2)/(I$195-I$194)*10)),1))</f>
        <v>x</v>
      </c>
      <c r="J76" s="97">
        <f>IF(OR('Indicator Data'!AU79=0,'Indicator Data'!AU79="No data"),"x",ROUND(IF('Indicator Data'!AU79&gt;J$195,0,IF('Indicator Data'!AU79&lt;J$194,10,(J$195-'Indicator Data'!AU79)/(J$195-J$194)*10)),1))</f>
        <v>0</v>
      </c>
      <c r="K76" s="97">
        <f>IF('Indicator Data'!AW79="No data","x",ROUND(IF('Indicator Data'!AW79&gt;K$195,0,IF('Indicator Data'!AW79&lt;K$194,10,(K$195-'Indicator Data'!AW79)/(K$195-K$194)*10)),1))</f>
        <v>0.2</v>
      </c>
      <c r="L76" s="97">
        <f>IF('Indicator Data'!AX79="No data","x",ROUND(IF('Indicator Data'!AX79&gt;L$195,0,IF('Indicator Data'!AX79&lt;L$194,10,(L$195-'Indicator Data'!AX79)/(L$195-L$194)*10)),1))</f>
        <v>4.2</v>
      </c>
      <c r="M76" s="98">
        <f t="shared" si="11"/>
        <v>1.5</v>
      </c>
      <c r="N76" s="148">
        <f>IF('Indicator Data'!AY79="No data","x",'Indicator Data'!AY79/'Indicator Data'!BE79*100)</f>
        <v>23.940149625935163</v>
      </c>
      <c r="O76" s="97">
        <f t="shared" si="12"/>
        <v>7.7</v>
      </c>
      <c r="P76" s="97">
        <f>IF('Indicator Data'!AZ79="No data","x",ROUND(IF('Indicator Data'!AZ79&gt;P$195,0,IF('Indicator Data'!AZ79&lt;P$194,10,(P$195-'Indicator Data'!AZ79)/(P$195-P$194)*10)),1))</f>
        <v>0.1</v>
      </c>
      <c r="Q76" s="97">
        <f>IF('Indicator Data'!BA79="No data","x",ROUND(IF('Indicator Data'!BA79&gt;Q$195,0,IF('Indicator Data'!BA79&lt;Q$194,10,(Q$195-'Indicator Data'!BA79)/(Q$195-Q$194)*10)),1))</f>
        <v>0</v>
      </c>
      <c r="R76" s="98">
        <f t="shared" si="13"/>
        <v>2.6</v>
      </c>
      <c r="S76" s="97">
        <f>IF('Indicator Data'!Y79="No data","x",ROUND(IF('Indicator Data'!Y79&gt;S$195,0,IF('Indicator Data'!Y79&lt;S$194,10,(S$195-'Indicator Data'!Y79)/(S$195-S$194)*10)),1))</f>
        <v>0.5</v>
      </c>
      <c r="T76" s="97">
        <f>IF('Indicator Data'!Z79="No data","x",ROUND(IF('Indicator Data'!Z79&gt;T$195,0,IF('Indicator Data'!Z79&lt;T$194,10,(T$195-'Indicator Data'!Z79)/(T$195-T$194)*10)),1))</f>
        <v>2.1</v>
      </c>
      <c r="U76" s="97">
        <f>IF('Indicator Data'!AC79="No data","x",ROUND(IF('Indicator Data'!AC79&gt;U$195,0,IF('Indicator Data'!AC79&lt;U$194,10,(U$195-'Indicator Data'!AC79)/(U$195-U$194)*10)),1))</f>
        <v>0</v>
      </c>
      <c r="V76" s="97">
        <f>IF('Indicator Data'!AD79="No data","x",ROUND(IF('Indicator Data'!AD79&gt;V$195,10,IF('Indicator Data'!AD79&lt;V$194,0,10-(V$195-'Indicator Data'!AD79)/(V$195-V$194)*10)),1))</f>
        <v>0</v>
      </c>
      <c r="W76" s="98">
        <f t="shared" si="14"/>
        <v>0.7</v>
      </c>
      <c r="X76" s="99">
        <f t="shared" si="15"/>
        <v>1.6</v>
      </c>
      <c r="Y76" s="99">
        <v>2.8</v>
      </c>
    </row>
    <row r="77" spans="1:25" s="4" customFormat="1" x14ac:dyDescent="0.25">
      <c r="A77" s="131" t="s">
        <v>142</v>
      </c>
      <c r="B77" s="51" t="s">
        <v>141</v>
      </c>
      <c r="C77" s="97">
        <f>IF('Indicator Data'!AR80="No data","x",ROUND(IF('Indicator Data'!AR80&gt;C$195,0,IF('Indicator Data'!AR80&lt;C$194,10,(C$195-'Indicator Data'!AR80)/(C$195-C$194)*10)),1))</f>
        <v>1.8</v>
      </c>
      <c r="D77" s="98">
        <f t="shared" si="8"/>
        <v>1.8</v>
      </c>
      <c r="E77" s="97">
        <f>IF('Indicator Data'!AT80="No data","x",ROUND(IF('Indicator Data'!AT80&gt;E$195,0,IF('Indicator Data'!AT80&lt;E$194,10,(E$195-'Indicator Data'!AT80)/(E$195-E$194)*10)),1))</f>
        <v>6</v>
      </c>
      <c r="F77" s="97">
        <f>IF('Indicator Data'!AS80="No data","x",ROUND(IF('Indicator Data'!AS80&gt;F$195,0,IF('Indicator Data'!AS80&lt;F$194,10,(F$195-'Indicator Data'!AS80)/(F$195-F$194)*10)),1))</f>
        <v>4.8</v>
      </c>
      <c r="G77" s="98">
        <f t="shared" si="9"/>
        <v>5.4</v>
      </c>
      <c r="H77" s="99">
        <f t="shared" si="10"/>
        <v>3.6</v>
      </c>
      <c r="I77" s="97">
        <f>IF('Indicator Data'!AV80="No data","x",ROUND(IF('Indicator Data'!AV80^2&gt;I$195,0,IF('Indicator Data'!AV80^2&lt;I$194,10,(I$195-'Indicator Data'!AV80^2)/(I$195-I$194)*10)),1))</f>
        <v>5.3</v>
      </c>
      <c r="J77" s="97">
        <f>IF(OR('Indicator Data'!AU80=0,'Indicator Data'!AU80="No data"),"x",ROUND(IF('Indicator Data'!AU80&gt;J$195,0,IF('Indicator Data'!AU80&lt;J$194,10,(J$195-'Indicator Data'!AU80)/(J$195-J$194)*10)),1))</f>
        <v>1.5</v>
      </c>
      <c r="K77" s="97">
        <f>IF('Indicator Data'!AW80="No data","x",ROUND(IF('Indicator Data'!AW80&gt;K$195,0,IF('Indicator Data'!AW80&lt;K$194,10,(K$195-'Indicator Data'!AW80)/(K$195-K$194)*10)),1))</f>
        <v>7.4</v>
      </c>
      <c r="L77" s="97">
        <f>IF('Indicator Data'!AX80="No data","x",ROUND(IF('Indicator Data'!AX80&gt;L$195,0,IF('Indicator Data'!AX80&lt;L$194,10,(L$195-'Indicator Data'!AX80)/(L$195-L$194)*10)),1))</f>
        <v>5.8</v>
      </c>
      <c r="M77" s="98">
        <f t="shared" si="11"/>
        <v>5</v>
      </c>
      <c r="N77" s="148">
        <f>IF('Indicator Data'!AY80="No data","x",'Indicator Data'!AY80/'Indicator Data'!BE80*100)</f>
        <v>24.552753103568893</v>
      </c>
      <c r="O77" s="97">
        <f t="shared" si="12"/>
        <v>7.6</v>
      </c>
      <c r="P77" s="97">
        <f>IF('Indicator Data'!AZ80="No data","x",ROUND(IF('Indicator Data'!AZ80&gt;P$195,0,IF('Indicator Data'!AZ80&lt;P$194,10,(P$195-'Indicator Data'!AZ80)/(P$195-P$194)*10)),1))</f>
        <v>6.7</v>
      </c>
      <c r="Q77" s="97">
        <f>IF('Indicator Data'!BA80="No data","x",ROUND(IF('Indicator Data'!BA80&gt;Q$195,0,IF('Indicator Data'!BA80&lt;Q$194,10,(Q$195-'Indicator Data'!BA80)/(Q$195-Q$194)*10)),1))</f>
        <v>1.2</v>
      </c>
      <c r="R77" s="98">
        <f t="shared" si="13"/>
        <v>5.2</v>
      </c>
      <c r="S77" s="97">
        <f>IF('Indicator Data'!Y80="No data","x",ROUND(IF('Indicator Data'!Y80&gt;S$195,0,IF('Indicator Data'!Y80&lt;S$194,10,(S$195-'Indicator Data'!Y80)/(S$195-S$194)*10)),1))</f>
        <v>8.1</v>
      </c>
      <c r="T77" s="97">
        <f>IF('Indicator Data'!Z80="No data","x",ROUND(IF('Indicator Data'!Z80&gt;T$195,0,IF('Indicator Data'!Z80&lt;T$194,10,(T$195-'Indicator Data'!Z80)/(T$195-T$194)*10)),1))</f>
        <v>2.8</v>
      </c>
      <c r="U77" s="97">
        <f>IF('Indicator Data'!AC80="No data","x",ROUND(IF('Indicator Data'!AC80&gt;U$195,0,IF('Indicator Data'!AC80&lt;U$194,10,(U$195-'Indicator Data'!AC80)/(U$195-U$194)*10)),1))</f>
        <v>9.4</v>
      </c>
      <c r="V77" s="97">
        <f>IF('Indicator Data'!AD80="No data","x",ROUND(IF('Indicator Data'!AD80&gt;V$195,10,IF('Indicator Data'!AD80&lt;V$194,0,10-(V$195-'Indicator Data'!AD80)/(V$195-V$194)*10)),1))</f>
        <v>1.9</v>
      </c>
      <c r="W77" s="98">
        <f t="shared" si="14"/>
        <v>5.6</v>
      </c>
      <c r="X77" s="99">
        <f t="shared" si="15"/>
        <v>5.3</v>
      </c>
      <c r="Y77" s="99">
        <v>0.5</v>
      </c>
    </row>
    <row r="78" spans="1:25" s="4" customFormat="1" x14ac:dyDescent="0.25">
      <c r="A78" s="131" t="s">
        <v>144</v>
      </c>
      <c r="B78" s="51" t="s">
        <v>143</v>
      </c>
      <c r="C78" s="97">
        <f>IF('Indicator Data'!AR81="No data","x",ROUND(IF('Indicator Data'!AR81&gt;C$195,0,IF('Indicator Data'!AR81&lt;C$194,10,(C$195-'Indicator Data'!AR81)/(C$195-C$194)*10)),1))</f>
        <v>3.3</v>
      </c>
      <c r="D78" s="98">
        <f t="shared" si="8"/>
        <v>3.3</v>
      </c>
      <c r="E78" s="97">
        <f>IF('Indicator Data'!AT81="No data","x",ROUND(IF('Indicator Data'!AT81&gt;E$195,0,IF('Indicator Data'!AT81&lt;E$194,10,(E$195-'Indicator Data'!AT81)/(E$195-E$194)*10)),1))</f>
        <v>6.3</v>
      </c>
      <c r="F78" s="97">
        <f>IF('Indicator Data'!AS81="No data","x",ROUND(IF('Indicator Data'!AS81&gt;F$195,0,IF('Indicator Data'!AS81&lt;F$194,10,(F$195-'Indicator Data'!AS81)/(F$195-F$194)*10)),1))</f>
        <v>5</v>
      </c>
      <c r="G78" s="98">
        <f t="shared" si="9"/>
        <v>5.7</v>
      </c>
      <c r="H78" s="99">
        <f t="shared" si="10"/>
        <v>4.5</v>
      </c>
      <c r="I78" s="97">
        <f>IF('Indicator Data'!AV81="No data","x",ROUND(IF('Indicator Data'!AV81^2&gt;I$195,0,IF('Indicator Data'!AV81^2&lt;I$194,10,(I$195-'Indicator Data'!AV81^2)/(I$195-I$194)*10)),1))</f>
        <v>1</v>
      </c>
      <c r="J78" s="97">
        <f>IF(OR('Indicator Data'!AU81=0,'Indicator Data'!AU81="No data"),"x",ROUND(IF('Indicator Data'!AU81&gt;J$195,0,IF('Indicator Data'!AU81&lt;J$194,10,(J$195-'Indicator Data'!AU81)/(J$195-J$194)*10)),1))</f>
        <v>0.2</v>
      </c>
      <c r="K78" s="97">
        <f>IF('Indicator Data'!AW81="No data","x",ROUND(IF('Indicator Data'!AW81&gt;K$195,0,IF('Indicator Data'!AW81&lt;K$194,10,(K$195-'Indicator Data'!AW81)/(K$195-K$194)*10)),1))</f>
        <v>7.8</v>
      </c>
      <c r="L78" s="97">
        <f>IF('Indicator Data'!AX81="No data","x",ROUND(IF('Indicator Data'!AX81&gt;L$195,0,IF('Indicator Data'!AX81&lt;L$194,10,(L$195-'Indicator Data'!AX81)/(L$195-L$194)*10)),1))</f>
        <v>2.6</v>
      </c>
      <c r="M78" s="98">
        <f t="shared" si="11"/>
        <v>2.9</v>
      </c>
      <c r="N78" s="148">
        <f>IF('Indicator Data'!AY81="No data","x",'Indicator Data'!AY81/'Indicator Data'!BE81*100)</f>
        <v>9.936132746733497</v>
      </c>
      <c r="O78" s="97">
        <f t="shared" si="12"/>
        <v>9.1</v>
      </c>
      <c r="P78" s="97">
        <f>IF('Indicator Data'!AZ81="No data","x",ROUND(IF('Indicator Data'!AZ81&gt;P$195,0,IF('Indicator Data'!AZ81&lt;P$194,10,(P$195-'Indicator Data'!AZ81)/(P$195-P$194)*10)),1))</f>
        <v>4.4000000000000004</v>
      </c>
      <c r="Q78" s="97">
        <f>IF('Indicator Data'!BA81="No data","x",ROUND(IF('Indicator Data'!BA81&gt;Q$195,0,IF('Indicator Data'!BA81&lt;Q$194,10,(Q$195-'Indicator Data'!BA81)/(Q$195-Q$194)*10)),1))</f>
        <v>2.5</v>
      </c>
      <c r="R78" s="98">
        <f t="shared" si="13"/>
        <v>5.3</v>
      </c>
      <c r="S78" s="97">
        <f>IF('Indicator Data'!Y81="No data","x",ROUND(IF('Indicator Data'!Y81&gt;S$195,0,IF('Indicator Data'!Y81&lt;S$194,10,(S$195-'Indicator Data'!Y81)/(S$195-S$194)*10)),1))</f>
        <v>9.5</v>
      </c>
      <c r="T78" s="97">
        <f>IF('Indicator Data'!Z81="No data","x",ROUND(IF('Indicator Data'!Z81&gt;T$195,0,IF('Indicator Data'!Z81&lt;T$194,10,(T$195-'Indicator Data'!Z81)/(T$195-T$194)*10)),1))</f>
        <v>5.9</v>
      </c>
      <c r="U78" s="97">
        <f>IF('Indicator Data'!AC81="No data","x",ROUND(IF('Indicator Data'!AC81&gt;U$195,0,IF('Indicator Data'!AC81&lt;U$194,10,(U$195-'Indicator Data'!AC81)/(U$195-U$194)*10)),1))</f>
        <v>8.9</v>
      </c>
      <c r="V78" s="97">
        <f>IF('Indicator Data'!AD81="No data","x",ROUND(IF('Indicator Data'!AD81&gt;V$195,10,IF('Indicator Data'!AD81&lt;V$194,0,10-(V$195-'Indicator Data'!AD81)/(V$195-V$194)*10)),1))</f>
        <v>1.4</v>
      </c>
      <c r="W78" s="98">
        <f t="shared" si="14"/>
        <v>6.4</v>
      </c>
      <c r="X78" s="99">
        <f t="shared" si="15"/>
        <v>4.9000000000000004</v>
      </c>
      <c r="Y78" s="99">
        <v>0.1</v>
      </c>
    </row>
    <row r="79" spans="1:25" s="4" customFormat="1" x14ac:dyDescent="0.25">
      <c r="A79" s="131" t="s">
        <v>845</v>
      </c>
      <c r="B79" s="51" t="s">
        <v>145</v>
      </c>
      <c r="C79" s="97">
        <f>IF('Indicator Data'!AR82="No data","x",ROUND(IF('Indicator Data'!AR82&gt;C$195,0,IF('Indicator Data'!AR82&lt;C$194,10,(C$195-'Indicator Data'!AR82)/(C$195-C$194)*10)),1))</f>
        <v>4.4000000000000004</v>
      </c>
      <c r="D79" s="98">
        <f t="shared" si="8"/>
        <v>4.4000000000000004</v>
      </c>
      <c r="E79" s="97">
        <f>IF('Indicator Data'!AT82="No data","x",ROUND(IF('Indicator Data'!AT82&gt;E$195,0,IF('Indicator Data'!AT82&lt;E$194,10,(E$195-'Indicator Data'!AT82)/(E$195-E$194)*10)),1))</f>
        <v>7</v>
      </c>
      <c r="F79" s="97">
        <f>IF('Indicator Data'!AS82="No data","x",ROUND(IF('Indicator Data'!AS82&gt;F$195,0,IF('Indicator Data'!AS82&lt;F$194,10,(F$195-'Indicator Data'!AS82)/(F$195-F$194)*10)),1))</f>
        <v>5.4</v>
      </c>
      <c r="G79" s="98">
        <f t="shared" si="9"/>
        <v>6.2</v>
      </c>
      <c r="H79" s="99">
        <f t="shared" si="10"/>
        <v>5.3</v>
      </c>
      <c r="I79" s="97">
        <f>IF('Indicator Data'!AV82="No data","x",ROUND(IF('Indicator Data'!AV82^2&gt;I$195,0,IF('Indicator Data'!AV82^2&lt;I$194,10,(I$195-'Indicator Data'!AV82^2)/(I$195-I$194)*10)),1))</f>
        <v>2.6</v>
      </c>
      <c r="J79" s="97">
        <f>IF(OR('Indicator Data'!AU82=0,'Indicator Data'!AU82="No data"),"x",ROUND(IF('Indicator Data'!AU82&gt;J$195,0,IF('Indicator Data'!AU82&lt;J$194,10,(J$195-'Indicator Data'!AU82)/(J$195-J$194)*10)),1))</f>
        <v>0</v>
      </c>
      <c r="K79" s="97">
        <f>IF('Indicator Data'!AW82="No data","x",ROUND(IF('Indicator Data'!AW82&gt;K$195,0,IF('Indicator Data'!AW82&lt;K$194,10,(K$195-'Indicator Data'!AW82)/(K$195-K$194)*10)),1))</f>
        <v>5.6</v>
      </c>
      <c r="L79" s="97">
        <f>IF('Indicator Data'!AX82="No data","x",ROUND(IF('Indicator Data'!AX82&gt;L$195,0,IF('Indicator Data'!AX82&lt;L$194,10,(L$195-'Indicator Data'!AX82)/(L$195-L$194)*10)),1))</f>
        <v>5.0999999999999996</v>
      </c>
      <c r="M79" s="98">
        <f t="shared" si="11"/>
        <v>3.3</v>
      </c>
      <c r="N79" s="148">
        <f>IF('Indicator Data'!AY82="No data","x",'Indicator Data'!AY82/'Indicator Data'!BE82*100)</f>
        <v>9.8246906757545052</v>
      </c>
      <c r="O79" s="97">
        <f t="shared" si="12"/>
        <v>9.1</v>
      </c>
      <c r="P79" s="97">
        <f>IF('Indicator Data'!AZ82="No data","x",ROUND(IF('Indicator Data'!AZ82&gt;P$195,0,IF('Indicator Data'!AZ82&lt;P$194,10,(P$195-'Indicator Data'!AZ82)/(P$195-P$194)*10)),1))</f>
        <v>1.1000000000000001</v>
      </c>
      <c r="Q79" s="97">
        <f>IF('Indicator Data'!BA82="No data","x",ROUND(IF('Indicator Data'!BA82&gt;Q$195,0,IF('Indicator Data'!BA82&lt;Q$194,10,(Q$195-'Indicator Data'!BA82)/(Q$195-Q$194)*10)),1))</f>
        <v>0.8</v>
      </c>
      <c r="R79" s="98">
        <f t="shared" si="13"/>
        <v>3.7</v>
      </c>
      <c r="S79" s="97">
        <f>IF('Indicator Data'!Y82="No data","x",ROUND(IF('Indicator Data'!Y82&gt;S$195,0,IF('Indicator Data'!Y82&lt;S$194,10,(S$195-'Indicator Data'!Y82)/(S$195-S$194)*10)),1))</f>
        <v>7.8</v>
      </c>
      <c r="T79" s="97">
        <f>IF('Indicator Data'!Z82="No data","x",ROUND(IF('Indicator Data'!Z82&gt;T$195,0,IF('Indicator Data'!Z82&lt;T$194,10,(T$195-'Indicator Data'!Z82)/(T$195-T$194)*10)),1))</f>
        <v>0</v>
      </c>
      <c r="U79" s="97">
        <f>IF('Indicator Data'!AC82="No data","x",ROUND(IF('Indicator Data'!AC82&gt;U$195,0,IF('Indicator Data'!AC82&lt;U$194,10,(U$195-'Indicator Data'!AC82)/(U$195-U$194)*10)),1))</f>
        <v>5.9</v>
      </c>
      <c r="V79" s="97">
        <f>IF('Indicator Data'!AD82="No data","x",ROUND(IF('Indicator Data'!AD82&gt;V$195,10,IF('Indicator Data'!AD82&lt;V$194,0,10-(V$195-'Indicator Data'!AD82)/(V$195-V$194)*10)),1))</f>
        <v>0.3</v>
      </c>
      <c r="W79" s="98">
        <f t="shared" si="14"/>
        <v>3.5</v>
      </c>
      <c r="X79" s="99">
        <f t="shared" si="15"/>
        <v>3.5</v>
      </c>
      <c r="Y79" s="99">
        <v>2.4</v>
      </c>
    </row>
    <row r="80" spans="1:25" s="4" customFormat="1" x14ac:dyDescent="0.25">
      <c r="A80" s="131" t="s">
        <v>147</v>
      </c>
      <c r="B80" s="51" t="s">
        <v>146</v>
      </c>
      <c r="C80" s="97">
        <f>IF('Indicator Data'!AR83="No data","x",ROUND(IF('Indicator Data'!AR83&gt;C$195,0,IF('Indicator Data'!AR83&lt;C$194,10,(C$195-'Indicator Data'!AR83)/(C$195-C$194)*10)),1))</f>
        <v>8.4</v>
      </c>
      <c r="D80" s="98">
        <f t="shared" si="8"/>
        <v>8.4</v>
      </c>
      <c r="E80" s="97">
        <f>IF('Indicator Data'!AT83="No data","x",ROUND(IF('Indicator Data'!AT83&gt;E$195,0,IF('Indicator Data'!AT83&lt;E$194,10,(E$195-'Indicator Data'!AT83)/(E$195-E$194)*10)),1))</f>
        <v>8.1999999999999993</v>
      </c>
      <c r="F80" s="97">
        <f>IF('Indicator Data'!AS83="No data","x",ROUND(IF('Indicator Data'!AS83&gt;F$195,0,IF('Indicator Data'!AS83&lt;F$194,10,(F$195-'Indicator Data'!AS83)/(F$195-F$194)*10)),1))</f>
        <v>7.5</v>
      </c>
      <c r="G80" s="98">
        <f t="shared" si="9"/>
        <v>7.9</v>
      </c>
      <c r="H80" s="99">
        <f t="shared" si="10"/>
        <v>8.1999999999999993</v>
      </c>
      <c r="I80" s="97">
        <f>IF('Indicator Data'!AV83="No data","x",ROUND(IF('Indicator Data'!AV83^2&gt;I$195,0,IF('Indicator Data'!AV83^2&lt;I$194,10,(I$195-'Indicator Data'!AV83^2)/(I$195-I$194)*10)),1))</f>
        <v>4</v>
      </c>
      <c r="J80" s="97">
        <f>IF(OR('Indicator Data'!AU83=0,'Indicator Data'!AU83="No data"),"x",ROUND(IF('Indicator Data'!AU83&gt;J$195,0,IF('Indicator Data'!AU83&lt;J$194,10,(J$195-'Indicator Data'!AU83)/(J$195-J$194)*10)),1))</f>
        <v>0</v>
      </c>
      <c r="K80" s="97">
        <f>IF('Indicator Data'!AW83="No data","x",ROUND(IF('Indicator Data'!AW83&gt;K$195,0,IF('Indicator Data'!AW83&lt;K$194,10,(K$195-'Indicator Data'!AW83)/(K$195-K$194)*10)),1))</f>
        <v>8.3000000000000007</v>
      </c>
      <c r="L80" s="97">
        <f>IF('Indicator Data'!AX83="No data","x",ROUND(IF('Indicator Data'!AX83&gt;L$195,0,IF('Indicator Data'!AX83&lt;L$194,10,(L$195-'Indicator Data'!AX83)/(L$195-L$194)*10)),1))</f>
        <v>6</v>
      </c>
      <c r="M80" s="98">
        <f t="shared" si="11"/>
        <v>4.5999999999999996</v>
      </c>
      <c r="N80" s="148">
        <f>IF('Indicator Data'!AY83="No data","x",'Indicator Data'!AY83/'Indicator Data'!BE83*100)</f>
        <v>11.051759071652238</v>
      </c>
      <c r="O80" s="97">
        <f t="shared" si="12"/>
        <v>9</v>
      </c>
      <c r="P80" s="97">
        <f>IF('Indicator Data'!AZ83="No data","x",ROUND(IF('Indicator Data'!AZ83&gt;P$195,0,IF('Indicator Data'!AZ83&lt;P$194,10,(P$195-'Indicator Data'!AZ83)/(P$195-P$194)*10)),1))</f>
        <v>1.6</v>
      </c>
      <c r="Q80" s="97">
        <f>IF('Indicator Data'!BA83="No data","x",ROUND(IF('Indicator Data'!BA83&gt;Q$195,0,IF('Indicator Data'!BA83&lt;Q$194,10,(Q$195-'Indicator Data'!BA83)/(Q$195-Q$194)*10)),1))</f>
        <v>2.7</v>
      </c>
      <c r="R80" s="98">
        <f t="shared" si="13"/>
        <v>4.4000000000000004</v>
      </c>
      <c r="S80" s="97">
        <f>IF('Indicator Data'!Y83="No data","x",ROUND(IF('Indicator Data'!Y83&gt;S$195,0,IF('Indicator Data'!Y83&lt;S$194,10,(S$195-'Indicator Data'!Y83)/(S$195-S$194)*10)),1))</f>
        <v>8.5</v>
      </c>
      <c r="T80" s="97">
        <f>IF('Indicator Data'!Z83="No data","x",ROUND(IF('Indicator Data'!Z83&gt;T$195,0,IF('Indicator Data'!Z83&lt;T$194,10,(T$195-'Indicator Data'!Z83)/(T$195-T$194)*10)),1))</f>
        <v>8.5</v>
      </c>
      <c r="U80" s="97">
        <f>IF('Indicator Data'!AC83="No data","x",ROUND(IF('Indicator Data'!AC83&gt;U$195,0,IF('Indicator Data'!AC83&lt;U$194,10,(U$195-'Indicator Data'!AC83)/(U$195-U$194)*10)),1))</f>
        <v>8.5</v>
      </c>
      <c r="V80" s="97">
        <f>IF('Indicator Data'!AD83="No data","x",ROUND(IF('Indicator Data'!AD83&gt;V$195,10,IF('Indicator Data'!AD83&lt;V$194,0,10-(V$195-'Indicator Data'!AD83)/(V$195-V$194)*10)),1))</f>
        <v>0.6</v>
      </c>
      <c r="W80" s="98">
        <f t="shared" si="14"/>
        <v>6.5</v>
      </c>
      <c r="X80" s="99">
        <f t="shared" si="15"/>
        <v>5.2</v>
      </c>
      <c r="Y80" s="99">
        <v>1.1000000000000001</v>
      </c>
    </row>
    <row r="81" spans="1:25" s="4" customFormat="1" x14ac:dyDescent="0.25">
      <c r="A81" s="131" t="s">
        <v>149</v>
      </c>
      <c r="B81" s="51" t="s">
        <v>148</v>
      </c>
      <c r="C81" s="97" t="str">
        <f>IF('Indicator Data'!AR84="No data","x",ROUND(IF('Indicator Data'!AR84&gt;C$195,0,IF('Indicator Data'!AR84&lt;C$194,10,(C$195-'Indicator Data'!AR84)/(C$195-C$194)*10)),1))</f>
        <v>x</v>
      </c>
      <c r="D81" s="98" t="str">
        <f t="shared" si="8"/>
        <v>x</v>
      </c>
      <c r="E81" s="97">
        <f>IF('Indicator Data'!AT84="No data","x",ROUND(IF('Indicator Data'!AT84&gt;E$195,0,IF('Indicator Data'!AT84&lt;E$194,10,(E$195-'Indicator Data'!AT84)/(E$195-E$194)*10)),1))</f>
        <v>2.6</v>
      </c>
      <c r="F81" s="97">
        <f>IF('Indicator Data'!AS84="No data","x",ROUND(IF('Indicator Data'!AS84&gt;F$195,0,IF('Indicator Data'!AS84&lt;F$194,10,(F$195-'Indicator Data'!AS84)/(F$195-F$194)*10)),1))</f>
        <v>2.2999999999999998</v>
      </c>
      <c r="G81" s="98">
        <f t="shared" si="9"/>
        <v>2.5</v>
      </c>
      <c r="H81" s="99">
        <f t="shared" si="10"/>
        <v>2.5</v>
      </c>
      <c r="I81" s="97" t="str">
        <f>IF('Indicator Data'!AV84="No data","x",ROUND(IF('Indicator Data'!AV84^2&gt;I$195,0,IF('Indicator Data'!AV84^2&lt;I$194,10,(I$195-'Indicator Data'!AV84^2)/(I$195-I$194)*10)),1))</f>
        <v>x</v>
      </c>
      <c r="J81" s="97">
        <f>IF(OR('Indicator Data'!AU84=0,'Indicator Data'!AU84="No data"),"x",ROUND(IF('Indicator Data'!AU84&gt;J$195,0,IF('Indicator Data'!AU84&lt;J$194,10,(J$195-'Indicator Data'!AU84)/(J$195-J$194)*10)),1))</f>
        <v>0</v>
      </c>
      <c r="K81" s="97">
        <f>IF('Indicator Data'!AW84="No data","x",ROUND(IF('Indicator Data'!AW84&gt;K$195,0,IF('Indicator Data'!AW84&lt;K$194,10,(K$195-'Indicator Data'!AW84)/(K$195-K$194)*10)),1))</f>
        <v>2</v>
      </c>
      <c r="L81" s="97">
        <f>IF('Indicator Data'!AX84="No data","x",ROUND(IF('Indicator Data'!AX84&gt;L$195,0,IF('Indicator Data'!AX84&lt;L$194,10,(L$195-'Indicator Data'!AX84)/(L$195-L$194)*10)),1))</f>
        <v>4.9000000000000004</v>
      </c>
      <c r="M81" s="98">
        <f t="shared" si="11"/>
        <v>2.2999999999999998</v>
      </c>
      <c r="N81" s="148">
        <f>IF('Indicator Data'!AY84="No data","x",'Indicator Data'!AY84/'Indicator Data'!BE84*100)</f>
        <v>159.67484395412976</v>
      </c>
      <c r="O81" s="97">
        <f t="shared" si="12"/>
        <v>0</v>
      </c>
      <c r="P81" s="97">
        <f>IF('Indicator Data'!AZ84="No data","x",ROUND(IF('Indicator Data'!AZ84&gt;P$195,0,IF('Indicator Data'!AZ84&lt;P$194,10,(P$195-'Indicator Data'!AZ84)/(P$195-P$194)*10)),1))</f>
        <v>1.1000000000000001</v>
      </c>
      <c r="Q81" s="97">
        <f>IF('Indicator Data'!BA84="No data","x",ROUND(IF('Indicator Data'!BA84&gt;Q$195,0,IF('Indicator Data'!BA84&lt;Q$194,10,(Q$195-'Indicator Data'!BA84)/(Q$195-Q$194)*10)),1))</f>
        <v>0.4</v>
      </c>
      <c r="R81" s="98">
        <f t="shared" si="13"/>
        <v>0.5</v>
      </c>
      <c r="S81" s="97">
        <f>IF('Indicator Data'!Y84="No data","x",ROUND(IF('Indicator Data'!Y84&gt;S$195,0,IF('Indicator Data'!Y84&lt;S$194,10,(S$195-'Indicator Data'!Y84)/(S$195-S$194)*10)),1))</f>
        <v>2.6</v>
      </c>
      <c r="T81" s="97">
        <f>IF('Indicator Data'!Z84="No data","x",ROUND(IF('Indicator Data'!Z84&gt;T$195,0,IF('Indicator Data'!Z84&lt;T$194,10,(T$195-'Indicator Data'!Z84)/(T$195-T$194)*10)),1))</f>
        <v>1.8</v>
      </c>
      <c r="U81" s="97">
        <f>IF('Indicator Data'!AC84="No data","x",ROUND(IF('Indicator Data'!AC84&gt;U$195,0,IF('Indicator Data'!AC84&lt;U$194,10,(U$195-'Indicator Data'!AC84)/(U$195-U$194)*10)),1))</f>
        <v>0</v>
      </c>
      <c r="V81" s="97">
        <f>IF('Indicator Data'!AD84="No data","x",ROUND(IF('Indicator Data'!AD84&gt;V$195,10,IF('Indicator Data'!AD84&lt;V$194,0,10-(V$195-'Indicator Data'!AD84)/(V$195-V$194)*10)),1))</f>
        <v>0.1</v>
      </c>
      <c r="W81" s="98">
        <f t="shared" si="14"/>
        <v>1.1000000000000001</v>
      </c>
      <c r="X81" s="99">
        <f t="shared" si="15"/>
        <v>1.3</v>
      </c>
      <c r="Y81" s="99">
        <v>2.2000000000000002</v>
      </c>
    </row>
    <row r="82" spans="1:25" s="4" customFormat="1" x14ac:dyDescent="0.25">
      <c r="A82" s="131" t="s">
        <v>151</v>
      </c>
      <c r="B82" s="51" t="s">
        <v>150</v>
      </c>
      <c r="C82" s="97" t="str">
        <f>IF('Indicator Data'!AR85="No data","x",ROUND(IF('Indicator Data'!AR85&gt;C$195,0,IF('Indicator Data'!AR85&lt;C$194,10,(C$195-'Indicator Data'!AR85)/(C$195-C$194)*10)),1))</f>
        <v>x</v>
      </c>
      <c r="D82" s="98" t="str">
        <f t="shared" si="8"/>
        <v>x</v>
      </c>
      <c r="E82" s="97">
        <f>IF('Indicator Data'!AT85="No data","x",ROUND(IF('Indicator Data'!AT85&gt;E$195,0,IF('Indicator Data'!AT85&lt;E$194,10,(E$195-'Indicator Data'!AT85)/(E$195-E$194)*10)),1))</f>
        <v>3.8</v>
      </c>
      <c r="F82" s="97">
        <f>IF('Indicator Data'!AS85="No data","x",ROUND(IF('Indicator Data'!AS85&gt;F$195,0,IF('Indicator Data'!AS85&lt;F$194,10,(F$195-'Indicator Data'!AS85)/(F$195-F$194)*10)),1))</f>
        <v>2.2999999999999998</v>
      </c>
      <c r="G82" s="98">
        <f t="shared" si="9"/>
        <v>3.1</v>
      </c>
      <c r="H82" s="99">
        <f t="shared" si="10"/>
        <v>3.1</v>
      </c>
      <c r="I82" s="97" t="str">
        <f>IF('Indicator Data'!AV85="No data","x",ROUND(IF('Indicator Data'!AV85^2&gt;I$195,0,IF('Indicator Data'!AV85^2&lt;I$194,10,(I$195-'Indicator Data'!AV85^2)/(I$195-I$194)*10)),1))</f>
        <v>x</v>
      </c>
      <c r="J82" s="97">
        <f>IF(OR('Indicator Data'!AU85=0,'Indicator Data'!AU85="No data"),"x",ROUND(IF('Indicator Data'!AU85&gt;J$195,0,IF('Indicator Data'!AU85&lt;J$194,10,(J$195-'Indicator Data'!AU85)/(J$195-J$194)*10)),1))</f>
        <v>0</v>
      </c>
      <c r="K82" s="97">
        <f>IF('Indicator Data'!AW85="No data","x",ROUND(IF('Indicator Data'!AW85&gt;K$195,0,IF('Indicator Data'!AW85&lt;K$194,10,(K$195-'Indicator Data'!AW85)/(K$195-K$194)*10)),1))</f>
        <v>2.1</v>
      </c>
      <c r="L82" s="97">
        <f>IF('Indicator Data'!AX85="No data","x",ROUND(IF('Indicator Data'!AX85&gt;L$195,0,IF('Indicator Data'!AX85&lt;L$194,10,(L$195-'Indicator Data'!AX85)/(L$195-L$194)*10)),1))</f>
        <v>3.5</v>
      </c>
      <c r="M82" s="98">
        <f t="shared" si="11"/>
        <v>1.9</v>
      </c>
      <c r="N82" s="148">
        <f>IF('Indicator Data'!AY85="No data","x",'Indicator Data'!AY85/'Indicator Data'!BE85*100)</f>
        <v>212.56931608133084</v>
      </c>
      <c r="O82" s="97">
        <f t="shared" si="12"/>
        <v>0</v>
      </c>
      <c r="P82" s="97">
        <f>IF('Indicator Data'!AZ85="No data","x",ROUND(IF('Indicator Data'!AZ85&gt;P$195,0,IF('Indicator Data'!AZ85&lt;P$194,10,(P$195-'Indicator Data'!AZ85)/(P$195-P$194)*10)),1))</f>
        <v>0</v>
      </c>
      <c r="Q82" s="97">
        <f>IF('Indicator Data'!BA85="No data","x",ROUND(IF('Indicator Data'!BA85&gt;Q$195,0,IF('Indicator Data'!BA85&lt;Q$194,10,(Q$195-'Indicator Data'!BA85)/(Q$195-Q$194)*10)),1))</f>
        <v>0</v>
      </c>
      <c r="R82" s="98">
        <f t="shared" si="13"/>
        <v>0</v>
      </c>
      <c r="S82" s="97">
        <f>IF('Indicator Data'!Y85="No data","x",ROUND(IF('Indicator Data'!Y85&gt;S$195,0,IF('Indicator Data'!Y85&lt;S$194,10,(S$195-'Indicator Data'!Y85)/(S$195-S$194)*10)),1))</f>
        <v>1.6</v>
      </c>
      <c r="T82" s="97">
        <f>IF('Indicator Data'!Z85="No data","x",ROUND(IF('Indicator Data'!Z85&gt;T$195,0,IF('Indicator Data'!Z85&lt;T$194,10,(T$195-'Indicator Data'!Z85)/(T$195-T$194)*10)),1))</f>
        <v>0.5</v>
      </c>
      <c r="U82" s="97">
        <f>IF('Indicator Data'!AC85="No data","x",ROUND(IF('Indicator Data'!AC85&gt;U$195,0,IF('Indicator Data'!AC85&lt;U$194,10,(U$195-'Indicator Data'!AC85)/(U$195-U$194)*10)),1))</f>
        <v>0.6</v>
      </c>
      <c r="V82" s="97">
        <f>IF('Indicator Data'!AD85="No data","x",ROUND(IF('Indicator Data'!AD85&gt;V$195,10,IF('Indicator Data'!AD85&lt;V$194,0,10-(V$195-'Indicator Data'!AD85)/(V$195-V$194)*10)),1))</f>
        <v>0.1</v>
      </c>
      <c r="W82" s="98">
        <f t="shared" si="14"/>
        <v>0.7</v>
      </c>
      <c r="X82" s="99">
        <f t="shared" si="15"/>
        <v>0.9</v>
      </c>
      <c r="Y82" s="99">
        <v>2.9</v>
      </c>
    </row>
    <row r="83" spans="1:25" s="4" customFormat="1" x14ac:dyDescent="0.25">
      <c r="A83" s="131" t="s">
        <v>153</v>
      </c>
      <c r="B83" s="51" t="s">
        <v>152</v>
      </c>
      <c r="C83" s="97">
        <f>IF('Indicator Data'!AR86="No data","x",ROUND(IF('Indicator Data'!AR86&gt;C$195,0,IF('Indicator Data'!AR86&lt;C$194,10,(C$195-'Indicator Data'!AR86)/(C$195-C$194)*10)),1))</f>
        <v>2.4</v>
      </c>
      <c r="D83" s="98">
        <f t="shared" si="8"/>
        <v>2.4</v>
      </c>
      <c r="E83" s="97">
        <f>IF('Indicator Data'!AT86="No data","x",ROUND(IF('Indicator Data'!AT86&gt;E$195,0,IF('Indicator Data'!AT86&lt;E$194,10,(E$195-'Indicator Data'!AT86)/(E$195-E$194)*10)),1))</f>
        <v>5</v>
      </c>
      <c r="F83" s="97">
        <f>IF('Indicator Data'!AS86="No data","x",ROUND(IF('Indicator Data'!AS86&gt;F$195,0,IF('Indicator Data'!AS86&lt;F$194,10,(F$195-'Indicator Data'!AS86)/(F$195-F$194)*10)),1))</f>
        <v>4</v>
      </c>
      <c r="G83" s="98">
        <f t="shared" si="9"/>
        <v>4.5</v>
      </c>
      <c r="H83" s="99">
        <f t="shared" si="10"/>
        <v>3.5</v>
      </c>
      <c r="I83" s="97">
        <f>IF('Indicator Data'!AV86="No data","x",ROUND(IF('Indicator Data'!AV86^2&gt;I$195,0,IF('Indicator Data'!AV86^2&lt;I$194,10,(I$195-'Indicator Data'!AV86^2)/(I$195-I$194)*10)),1))</f>
        <v>0.2</v>
      </c>
      <c r="J83" s="97">
        <f>IF(OR('Indicator Data'!AU86=0,'Indicator Data'!AU86="No data"),"x",ROUND(IF('Indicator Data'!AU86&gt;J$195,0,IF('Indicator Data'!AU86&lt;J$194,10,(J$195-'Indicator Data'!AU86)/(J$195-J$194)*10)),1))</f>
        <v>0</v>
      </c>
      <c r="K83" s="97">
        <f>IF('Indicator Data'!AW86="No data","x",ROUND(IF('Indicator Data'!AW86&gt;K$195,0,IF('Indicator Data'!AW86&lt;K$194,10,(K$195-'Indicator Data'!AW86)/(K$195-K$194)*10)),1))</f>
        <v>3.4</v>
      </c>
      <c r="L83" s="97">
        <f>IF('Indicator Data'!AX86="No data","x",ROUND(IF('Indicator Data'!AX86&gt;L$195,0,IF('Indicator Data'!AX86&lt;L$194,10,(L$195-'Indicator Data'!AX86)/(L$195-L$194)*10)),1))</f>
        <v>3.1</v>
      </c>
      <c r="M83" s="98">
        <f t="shared" si="11"/>
        <v>1.7</v>
      </c>
      <c r="N83" s="148">
        <f>IF('Indicator Data'!AY86="No data","x",'Indicator Data'!AY86/'Indicator Data'!BE86*100)</f>
        <v>241.38165499422044</v>
      </c>
      <c r="O83" s="97">
        <f t="shared" si="12"/>
        <v>0</v>
      </c>
      <c r="P83" s="97">
        <f>IF('Indicator Data'!AZ86="No data","x",ROUND(IF('Indicator Data'!AZ86&gt;P$195,0,IF('Indicator Data'!AZ86&lt;P$194,10,(P$195-'Indicator Data'!AZ86)/(P$195-P$194)*10)),1))</f>
        <v>0.1</v>
      </c>
      <c r="Q83" s="97">
        <f>IF('Indicator Data'!BA86="No data","x",ROUND(IF('Indicator Data'!BA86&gt;Q$195,0,IF('Indicator Data'!BA86&lt;Q$194,10,(Q$195-'Indicator Data'!BA86)/(Q$195-Q$194)*10)),1))</f>
        <v>0</v>
      </c>
      <c r="R83" s="98">
        <f t="shared" si="13"/>
        <v>0</v>
      </c>
      <c r="S83" s="97">
        <f>IF('Indicator Data'!Y86="No data","x",ROUND(IF('Indicator Data'!Y86&gt;S$195,0,IF('Indicator Data'!Y86&lt;S$194,10,(S$195-'Indicator Data'!Y86)/(S$195-S$194)*10)),1))</f>
        <v>0</v>
      </c>
      <c r="T83" s="97">
        <f>IF('Indicator Data'!Z86="No data","x",ROUND(IF('Indicator Data'!Z86&gt;T$195,0,IF('Indicator Data'!Z86&lt;T$194,10,(T$195-'Indicator Data'!Z86)/(T$195-T$194)*10)),1))</f>
        <v>3.6</v>
      </c>
      <c r="U83" s="97">
        <f>IF('Indicator Data'!AC86="No data","x",ROUND(IF('Indicator Data'!AC86&gt;U$195,0,IF('Indicator Data'!AC86&lt;U$194,10,(U$195-'Indicator Data'!AC86)/(U$195-U$194)*10)),1))</f>
        <v>0</v>
      </c>
      <c r="V83" s="97">
        <f>IF('Indicator Data'!AD86="No data","x",ROUND(IF('Indicator Data'!AD86&gt;V$195,10,IF('Indicator Data'!AD86&lt;V$194,0,10-(V$195-'Indicator Data'!AD86)/(V$195-V$194)*10)),1))</f>
        <v>0</v>
      </c>
      <c r="W83" s="98">
        <f t="shared" si="14"/>
        <v>0.9</v>
      </c>
      <c r="X83" s="99">
        <f t="shared" si="15"/>
        <v>0.9</v>
      </c>
      <c r="Y83" s="99">
        <v>1</v>
      </c>
    </row>
    <row r="84" spans="1:25" s="4" customFormat="1" x14ac:dyDescent="0.25">
      <c r="A84" s="131" t="s">
        <v>155</v>
      </c>
      <c r="B84" s="51" t="s">
        <v>154</v>
      </c>
      <c r="C84" s="97">
        <f>IF('Indicator Data'!AR87="No data","x",ROUND(IF('Indicator Data'!AR87&gt;C$195,0,IF('Indicator Data'!AR87&lt;C$194,10,(C$195-'Indicator Data'!AR87)/(C$195-C$194)*10)),1))</f>
        <v>3.3</v>
      </c>
      <c r="D84" s="98">
        <f t="shared" si="8"/>
        <v>3.3</v>
      </c>
      <c r="E84" s="97">
        <f>IF('Indicator Data'!AT87="No data","x",ROUND(IF('Indicator Data'!AT87&gt;E$195,0,IF('Indicator Data'!AT87&lt;E$194,10,(E$195-'Indicator Data'!AT87)/(E$195-E$194)*10)),1))</f>
        <v>5.6</v>
      </c>
      <c r="F84" s="97">
        <f>IF('Indicator Data'!AS87="No data","x",ROUND(IF('Indicator Data'!AS87&gt;F$195,0,IF('Indicator Data'!AS87&lt;F$194,10,(F$195-'Indicator Data'!AS87)/(F$195-F$194)*10)),1))</f>
        <v>4.2</v>
      </c>
      <c r="G84" s="98">
        <f t="shared" si="9"/>
        <v>4.9000000000000004</v>
      </c>
      <c r="H84" s="99">
        <f t="shared" si="10"/>
        <v>4.0999999999999996</v>
      </c>
      <c r="I84" s="97">
        <f>IF('Indicator Data'!AV87="No data","x",ROUND(IF('Indicator Data'!AV87^2&gt;I$195,0,IF('Indicator Data'!AV87^2&lt;I$194,10,(I$195-'Indicator Data'!AV87^2)/(I$195-I$194)*10)),1))</f>
        <v>2.4</v>
      </c>
      <c r="J84" s="97">
        <f>IF(OR('Indicator Data'!AU87=0,'Indicator Data'!AU87="No data"),"x",ROUND(IF('Indicator Data'!AU87&gt;J$195,0,IF('Indicator Data'!AU87&lt;J$194,10,(J$195-'Indicator Data'!AU87)/(J$195-J$194)*10)),1))</f>
        <v>0.2</v>
      </c>
      <c r="K84" s="97">
        <f>IF('Indicator Data'!AW87="No data","x",ROUND(IF('Indicator Data'!AW87&gt;K$195,0,IF('Indicator Data'!AW87&lt;K$194,10,(K$195-'Indicator Data'!AW87)/(K$195-K$194)*10)),1))</f>
        <v>5.7</v>
      </c>
      <c r="L84" s="97">
        <f>IF('Indicator Data'!AX87="No data","x",ROUND(IF('Indicator Data'!AX87&gt;L$195,0,IF('Indicator Data'!AX87&lt;L$194,10,(L$195-'Indicator Data'!AX87)/(L$195-L$194)*10)),1))</f>
        <v>4.3</v>
      </c>
      <c r="M84" s="98">
        <f t="shared" si="11"/>
        <v>3.2</v>
      </c>
      <c r="N84" s="148">
        <f>IF('Indicator Data'!AY87="No data","x",'Indicator Data'!AY87/'Indicator Data'!BE87*100)</f>
        <v>76.638965835641741</v>
      </c>
      <c r="O84" s="97">
        <f t="shared" si="12"/>
        <v>2.4</v>
      </c>
      <c r="P84" s="97">
        <f>IF('Indicator Data'!AZ87="No data","x",ROUND(IF('Indicator Data'!AZ87&gt;P$195,0,IF('Indicator Data'!AZ87&lt;P$194,10,(P$195-'Indicator Data'!AZ87)/(P$195-P$194)*10)),1))</f>
        <v>2</v>
      </c>
      <c r="Q84" s="97">
        <f>IF('Indicator Data'!BA87="No data","x",ROUND(IF('Indicator Data'!BA87&gt;Q$195,0,IF('Indicator Data'!BA87&lt;Q$194,10,(Q$195-'Indicator Data'!BA87)/(Q$195-Q$194)*10)),1))</f>
        <v>1.2</v>
      </c>
      <c r="R84" s="98">
        <f t="shared" si="13"/>
        <v>1.9</v>
      </c>
      <c r="S84" s="97">
        <f>IF('Indicator Data'!Y87="No data","x",ROUND(IF('Indicator Data'!Y87&gt;S$195,0,IF('Indicator Data'!Y87&lt;S$194,10,(S$195-'Indicator Data'!Y87)/(S$195-S$194)*10)),1))</f>
        <v>8.8000000000000007</v>
      </c>
      <c r="T84" s="97">
        <f>IF('Indicator Data'!Z87="No data","x",ROUND(IF('Indicator Data'!Z87&gt;T$195,0,IF('Indicator Data'!Z87&lt;T$194,10,(T$195-'Indicator Data'!Z87)/(T$195-T$194)*10)),1))</f>
        <v>1</v>
      </c>
      <c r="U84" s="97">
        <f>IF('Indicator Data'!AC87="No data","x",ROUND(IF('Indicator Data'!AC87&gt;U$195,0,IF('Indicator Data'!AC87&lt;U$194,10,(U$195-'Indicator Data'!AC87)/(U$195-U$194)*10)),1))</f>
        <v>8.4</v>
      </c>
      <c r="V84" s="97">
        <f>IF('Indicator Data'!AD87="No data","x",ROUND(IF('Indicator Data'!AD87&gt;V$195,10,IF('Indicator Data'!AD87&lt;V$194,0,10-(V$195-'Indicator Data'!AD87)/(V$195-V$194)*10)),1))</f>
        <v>1</v>
      </c>
      <c r="W84" s="98">
        <f t="shared" si="14"/>
        <v>4.8</v>
      </c>
      <c r="X84" s="99">
        <f t="shared" si="15"/>
        <v>3.3</v>
      </c>
      <c r="Y84" s="99">
        <v>10</v>
      </c>
    </row>
    <row r="85" spans="1:25" s="4" customFormat="1" x14ac:dyDescent="0.25">
      <c r="A85" s="131" t="s">
        <v>157</v>
      </c>
      <c r="B85" s="51" t="s">
        <v>156</v>
      </c>
      <c r="C85" s="97">
        <f>IF('Indicator Data'!AR88="No data","x",ROUND(IF('Indicator Data'!AR88&gt;C$195,0,IF('Indicator Data'!AR88&lt;C$194,10,(C$195-'Indicator Data'!AR88)/(C$195-C$194)*10)),1))</f>
        <v>1.9</v>
      </c>
      <c r="D85" s="98">
        <f t="shared" si="8"/>
        <v>1.9</v>
      </c>
      <c r="E85" s="97">
        <f>IF('Indicator Data'!AT88="No data","x",ROUND(IF('Indicator Data'!AT88&gt;E$195,0,IF('Indicator Data'!AT88&lt;E$194,10,(E$195-'Indicator Data'!AT88)/(E$195-E$194)*10)),1))</f>
        <v>2.7</v>
      </c>
      <c r="F85" s="97">
        <f>IF('Indicator Data'!AS88="No data","x",ROUND(IF('Indicator Data'!AS88&gt;F$195,0,IF('Indicator Data'!AS88&lt;F$194,10,(F$195-'Indicator Data'!AS88)/(F$195-F$194)*10)),1))</f>
        <v>1.3</v>
      </c>
      <c r="G85" s="98">
        <f t="shared" si="9"/>
        <v>2</v>
      </c>
      <c r="H85" s="99">
        <f t="shared" si="10"/>
        <v>2</v>
      </c>
      <c r="I85" s="97" t="str">
        <f>IF('Indicator Data'!AV88="No data","x",ROUND(IF('Indicator Data'!AV88^2&gt;I$195,0,IF('Indicator Data'!AV88^2&lt;I$194,10,(I$195-'Indicator Data'!AV88^2)/(I$195-I$194)*10)),1))</f>
        <v>x</v>
      </c>
      <c r="J85" s="97">
        <f>IF(OR('Indicator Data'!AU88=0,'Indicator Data'!AU88="No data"),"x",ROUND(IF('Indicator Data'!AU88&gt;J$195,0,IF('Indicator Data'!AU88&lt;J$194,10,(J$195-'Indicator Data'!AU88)/(J$195-J$194)*10)),1))</f>
        <v>0</v>
      </c>
      <c r="K85" s="97">
        <f>IF('Indicator Data'!AW88="No data","x",ROUND(IF('Indicator Data'!AW88&gt;K$195,0,IF('Indicator Data'!AW88&lt;K$194,10,(K$195-'Indicator Data'!AW88)/(K$195-K$194)*10)),1))</f>
        <v>0.7</v>
      </c>
      <c r="L85" s="97">
        <f>IF('Indicator Data'!AX88="No data","x",ROUND(IF('Indicator Data'!AX88&gt;L$195,0,IF('Indicator Data'!AX88&lt;L$194,10,(L$195-'Indicator Data'!AX88)/(L$195-L$194)*10)),1))</f>
        <v>3.6</v>
      </c>
      <c r="M85" s="98">
        <f t="shared" si="11"/>
        <v>1.4</v>
      </c>
      <c r="N85" s="148">
        <f>IF('Indicator Data'!AY88="No data","x",'Indicator Data'!AY88/'Indicator Data'!BE88*100)</f>
        <v>384.08779149519893</v>
      </c>
      <c r="O85" s="97">
        <f t="shared" si="12"/>
        <v>0</v>
      </c>
      <c r="P85" s="97">
        <f>IF('Indicator Data'!AZ88="No data","x",ROUND(IF('Indicator Data'!AZ88&gt;P$195,0,IF('Indicator Data'!AZ88&lt;P$194,10,(P$195-'Indicator Data'!AZ88)/(P$195-P$194)*10)),1))</f>
        <v>0</v>
      </c>
      <c r="Q85" s="97">
        <f>IF('Indicator Data'!BA88="No data","x",ROUND(IF('Indicator Data'!BA88&gt;Q$195,0,IF('Indicator Data'!BA88&lt;Q$194,10,(Q$195-'Indicator Data'!BA88)/(Q$195-Q$194)*10)),1))</f>
        <v>0</v>
      </c>
      <c r="R85" s="98">
        <f t="shared" si="13"/>
        <v>0</v>
      </c>
      <c r="S85" s="97">
        <f>IF('Indicator Data'!Y88="No data","x",ROUND(IF('Indicator Data'!Y88&gt;S$195,0,IF('Indicator Data'!Y88&lt;S$194,10,(S$195-'Indicator Data'!Y88)/(S$195-S$194)*10)),1))</f>
        <v>4.3</v>
      </c>
      <c r="T85" s="97">
        <f>IF('Indicator Data'!Z88="No data","x",ROUND(IF('Indicator Data'!Z88&gt;T$195,0,IF('Indicator Data'!Z88&lt;T$194,10,(T$195-'Indicator Data'!Z88)/(T$195-T$194)*10)),1))</f>
        <v>0.8</v>
      </c>
      <c r="U85" s="97">
        <f>IF('Indicator Data'!AC88="No data","x",ROUND(IF('Indicator Data'!AC88&gt;U$195,0,IF('Indicator Data'!AC88&lt;U$194,10,(U$195-'Indicator Data'!AC88)/(U$195-U$194)*10)),1))</f>
        <v>0</v>
      </c>
      <c r="V85" s="97">
        <f>IF('Indicator Data'!AD88="No data","x",ROUND(IF('Indicator Data'!AD88&gt;V$195,10,IF('Indicator Data'!AD88&lt;V$194,0,10-(V$195-'Indicator Data'!AD88)/(V$195-V$194)*10)),1))</f>
        <v>0.1</v>
      </c>
      <c r="W85" s="98">
        <f t="shared" si="14"/>
        <v>1.3</v>
      </c>
      <c r="X85" s="99">
        <f t="shared" si="15"/>
        <v>0.9</v>
      </c>
      <c r="Y85" s="99">
        <v>0</v>
      </c>
    </row>
    <row r="86" spans="1:25" s="4" customFormat="1" x14ac:dyDescent="0.25">
      <c r="A86" s="131" t="s">
        <v>159</v>
      </c>
      <c r="B86" s="51" t="s">
        <v>158</v>
      </c>
      <c r="C86" s="97">
        <f>IF('Indicator Data'!AR89="No data","x",ROUND(IF('Indicator Data'!AR89&gt;C$195,0,IF('Indicator Data'!AR89&lt;C$194,10,(C$195-'Indicator Data'!AR89)/(C$195-C$194)*10)),1))</f>
        <v>6.1</v>
      </c>
      <c r="D86" s="98">
        <f t="shared" si="8"/>
        <v>6.1</v>
      </c>
      <c r="E86" s="97">
        <f>IF('Indicator Data'!AT89="No data","x",ROUND(IF('Indicator Data'!AT89&gt;E$195,0,IF('Indicator Data'!AT89&lt;E$194,10,(E$195-'Indicator Data'!AT89)/(E$195-E$194)*10)),1))</f>
        <v>5.2</v>
      </c>
      <c r="F86" s="97">
        <f>IF('Indicator Data'!AS89="No data","x",ROUND(IF('Indicator Data'!AS89&gt;F$195,0,IF('Indicator Data'!AS89&lt;F$194,10,(F$195-'Indicator Data'!AS89)/(F$195-F$194)*10)),1))</f>
        <v>4.7</v>
      </c>
      <c r="G86" s="98">
        <f t="shared" si="9"/>
        <v>5</v>
      </c>
      <c r="H86" s="99">
        <f t="shared" si="10"/>
        <v>5.6</v>
      </c>
      <c r="I86" s="97">
        <f>IF('Indicator Data'!AV89="No data","x",ROUND(IF('Indicator Data'!AV89^2&gt;I$195,0,IF('Indicator Data'!AV89^2&lt;I$194,10,(I$195-'Indicator Data'!AV89^2)/(I$195-I$194)*10)),1))</f>
        <v>0.4</v>
      </c>
      <c r="J86" s="97">
        <f>IF(OR('Indicator Data'!AU89=0,'Indicator Data'!AU89="No data"),"x",ROUND(IF('Indicator Data'!AU89&gt;J$195,0,IF('Indicator Data'!AU89&lt;J$194,10,(J$195-'Indicator Data'!AU89)/(J$195-J$194)*10)),1))</f>
        <v>0</v>
      </c>
      <c r="K86" s="97">
        <f>IF('Indicator Data'!AW89="No data","x",ROUND(IF('Indicator Data'!AW89&gt;K$195,0,IF('Indicator Data'!AW89&lt;K$194,10,(K$195-'Indicator Data'!AW89)/(K$195-K$194)*10)),1))</f>
        <v>4.7</v>
      </c>
      <c r="L86" s="97">
        <f>IF('Indicator Data'!AX89="No data","x",ROUND(IF('Indicator Data'!AX89&gt;L$195,0,IF('Indicator Data'!AX89&lt;L$194,10,(L$195-'Indicator Data'!AX89)/(L$195-L$194)*10)),1))</f>
        <v>0.2</v>
      </c>
      <c r="M86" s="98">
        <f t="shared" si="11"/>
        <v>1.3</v>
      </c>
      <c r="N86" s="148">
        <f>IF('Indicator Data'!AY89="No data","x",'Indicator Data'!AY89/'Indicator Data'!BE89*100)</f>
        <v>32.665014642937599</v>
      </c>
      <c r="O86" s="97">
        <f t="shared" si="12"/>
        <v>6.8</v>
      </c>
      <c r="P86" s="97">
        <f>IF('Indicator Data'!AZ89="No data","x",ROUND(IF('Indicator Data'!AZ89&gt;P$195,0,IF('Indicator Data'!AZ89&lt;P$194,10,(P$195-'Indicator Data'!AZ89)/(P$195-P$194)*10)),1))</f>
        <v>0.2</v>
      </c>
      <c r="Q86" s="97">
        <f>IF('Indicator Data'!BA89="No data","x",ROUND(IF('Indicator Data'!BA89&gt;Q$195,0,IF('Indicator Data'!BA89&lt;Q$194,10,(Q$195-'Indicator Data'!BA89)/(Q$195-Q$194)*10)),1))</f>
        <v>0.6</v>
      </c>
      <c r="R86" s="98">
        <f t="shared" si="13"/>
        <v>2.5</v>
      </c>
      <c r="S86" s="97">
        <f>IF('Indicator Data'!Y89="No data","x",ROUND(IF('Indicator Data'!Y89&gt;S$195,0,IF('Indicator Data'!Y89&lt;S$194,10,(S$195-'Indicator Data'!Y89)/(S$195-S$194)*10)),1))</f>
        <v>3.6</v>
      </c>
      <c r="T86" s="97">
        <f>IF('Indicator Data'!Z89="No data","x",ROUND(IF('Indicator Data'!Z89&gt;T$195,0,IF('Indicator Data'!Z89&lt;T$194,10,(T$195-'Indicator Data'!Z89)/(T$195-T$194)*10)),1))</f>
        <v>0.8</v>
      </c>
      <c r="U86" s="97">
        <f>IF('Indicator Data'!AC89="No data","x",ROUND(IF('Indicator Data'!AC89&gt;U$195,0,IF('Indicator Data'!AC89&lt;U$194,10,(U$195-'Indicator Data'!AC89)/(U$195-U$194)*10)),1))</f>
        <v>8.1999999999999993</v>
      </c>
      <c r="V86" s="97">
        <f>IF('Indicator Data'!AD89="No data","x",ROUND(IF('Indicator Data'!AD89&gt;V$195,10,IF('Indicator Data'!AD89&lt;V$194,0,10-(V$195-'Indicator Data'!AD89)/(V$195-V$194)*10)),1))</f>
        <v>0.6</v>
      </c>
      <c r="W86" s="98">
        <f t="shared" si="14"/>
        <v>3.3</v>
      </c>
      <c r="X86" s="99">
        <f t="shared" si="15"/>
        <v>2.4</v>
      </c>
      <c r="Y86" s="99">
        <v>2.8</v>
      </c>
    </row>
    <row r="87" spans="1:25" s="4" customFormat="1" x14ac:dyDescent="0.25">
      <c r="A87" s="131" t="s">
        <v>161</v>
      </c>
      <c r="B87" s="51" t="s">
        <v>160</v>
      </c>
      <c r="C87" s="97">
        <f>IF('Indicator Data'!AR90="No data","x",ROUND(IF('Indicator Data'!AR90&gt;C$195,0,IF('Indicator Data'!AR90&lt;C$194,10,(C$195-'Indicator Data'!AR90)/(C$195-C$194)*10)),1))</f>
        <v>3.8</v>
      </c>
      <c r="D87" s="98">
        <f t="shared" si="8"/>
        <v>3.8</v>
      </c>
      <c r="E87" s="97">
        <f>IF('Indicator Data'!AT90="No data","x",ROUND(IF('Indicator Data'!AT90&gt;E$195,0,IF('Indicator Data'!AT90&lt;E$194,10,(E$195-'Indicator Data'!AT90)/(E$195-E$194)*10)),1))</f>
        <v>6.9</v>
      </c>
      <c r="F87" s="97">
        <f>IF('Indicator Data'!AS90="No data","x",ROUND(IF('Indicator Data'!AS90&gt;F$195,0,IF('Indicator Data'!AS90&lt;F$194,10,(F$195-'Indicator Data'!AS90)/(F$195-F$194)*10)),1))</f>
        <v>5.0999999999999996</v>
      </c>
      <c r="G87" s="98">
        <f t="shared" si="9"/>
        <v>6</v>
      </c>
      <c r="H87" s="99">
        <f t="shared" si="10"/>
        <v>4.9000000000000004</v>
      </c>
      <c r="I87" s="97">
        <f>IF('Indicator Data'!AV90="No data","x",ROUND(IF('Indicator Data'!AV90^2&gt;I$195,0,IF('Indicator Data'!AV90^2&lt;I$194,10,(I$195-'Indicator Data'!AV90^2)/(I$195-I$194)*10)),1))</f>
        <v>0</v>
      </c>
      <c r="J87" s="97">
        <f>IF(OR('Indicator Data'!AU90=0,'Indicator Data'!AU90="No data"),"x",ROUND(IF('Indicator Data'!AU90&gt;J$195,0,IF('Indicator Data'!AU90&lt;J$194,10,(J$195-'Indicator Data'!AU90)/(J$195-J$194)*10)),1))</f>
        <v>0</v>
      </c>
      <c r="K87" s="97">
        <f>IF('Indicator Data'!AW90="No data","x",ROUND(IF('Indicator Data'!AW90&gt;K$195,0,IF('Indicator Data'!AW90&lt;K$194,10,(K$195-'Indicator Data'!AW90)/(K$195-K$194)*10)),1))</f>
        <v>2.7</v>
      </c>
      <c r="L87" s="97">
        <f>IF('Indicator Data'!AX90="No data","x",ROUND(IF('Indicator Data'!AX90&gt;L$195,0,IF('Indicator Data'!AX90&lt;L$194,10,(L$195-'Indicator Data'!AX90)/(L$195-L$194)*10)),1))</f>
        <v>2.6</v>
      </c>
      <c r="M87" s="98">
        <f t="shared" si="11"/>
        <v>1.3</v>
      </c>
      <c r="N87" s="148">
        <f>IF('Indicator Data'!AY90="No data","x",'Indicator Data'!AY90/'Indicator Data'!BE90*100)</f>
        <v>5.9265844353076265</v>
      </c>
      <c r="O87" s="97">
        <f t="shared" si="12"/>
        <v>9.5</v>
      </c>
      <c r="P87" s="97">
        <f>IF('Indicator Data'!AZ90="No data","x",ROUND(IF('Indicator Data'!AZ90&gt;P$195,0,IF('Indicator Data'!AZ90&lt;P$194,10,(P$195-'Indicator Data'!AZ90)/(P$195-P$194)*10)),1))</f>
        <v>0.3</v>
      </c>
      <c r="Q87" s="97">
        <f>IF('Indicator Data'!BA90="No data","x",ROUND(IF('Indicator Data'!BA90&gt;Q$195,0,IF('Indicator Data'!BA90&lt;Q$194,10,(Q$195-'Indicator Data'!BA90)/(Q$195-Q$194)*10)),1))</f>
        <v>1.4</v>
      </c>
      <c r="R87" s="98">
        <f t="shared" si="13"/>
        <v>3.7</v>
      </c>
      <c r="S87" s="97">
        <f>IF('Indicator Data'!Y90="No data","x",ROUND(IF('Indicator Data'!Y90&gt;S$195,0,IF('Indicator Data'!Y90&lt;S$194,10,(S$195-'Indicator Data'!Y90)/(S$195-S$194)*10)),1))</f>
        <v>1</v>
      </c>
      <c r="T87" s="97">
        <f>IF('Indicator Data'!Z90="No data","x",ROUND(IF('Indicator Data'!Z90&gt;T$195,0,IF('Indicator Data'!Z90&lt;T$194,10,(T$195-'Indicator Data'!Z90)/(T$195-T$194)*10)),1))</f>
        <v>0</v>
      </c>
      <c r="U87" s="97">
        <f>IF('Indicator Data'!AC90="No data","x",ROUND(IF('Indicator Data'!AC90&gt;U$195,0,IF('Indicator Data'!AC90&lt;U$194,10,(U$195-'Indicator Data'!AC90)/(U$195-U$194)*10)),1))</f>
        <v>7.1</v>
      </c>
      <c r="V87" s="97">
        <f>IF('Indicator Data'!AD90="No data","x",ROUND(IF('Indicator Data'!AD90&gt;V$195,10,IF('Indicator Data'!AD90&lt;V$194,0,10-(V$195-'Indicator Data'!AD90)/(V$195-V$194)*10)),1))</f>
        <v>0.1</v>
      </c>
      <c r="W87" s="98">
        <f t="shared" si="14"/>
        <v>2.1</v>
      </c>
      <c r="X87" s="99">
        <f t="shared" si="15"/>
        <v>2.4</v>
      </c>
      <c r="Y87" s="99">
        <v>2.2000000000000002</v>
      </c>
    </row>
    <row r="88" spans="1:25" s="4" customFormat="1" x14ac:dyDescent="0.25">
      <c r="A88" s="131" t="s">
        <v>163</v>
      </c>
      <c r="B88" s="51" t="s">
        <v>162</v>
      </c>
      <c r="C88" s="97">
        <f>IF('Indicator Data'!AR91="No data","x",ROUND(IF('Indicator Data'!AR91&gt;C$195,0,IF('Indicator Data'!AR91&lt;C$194,10,(C$195-'Indicator Data'!AR91)/(C$195-C$194)*10)),1))</f>
        <v>3.9</v>
      </c>
      <c r="D88" s="98">
        <f t="shared" si="8"/>
        <v>3.9</v>
      </c>
      <c r="E88" s="97">
        <f>IF('Indicator Data'!AT91="No data","x",ROUND(IF('Indicator Data'!AT91&gt;E$195,0,IF('Indicator Data'!AT91&lt;E$194,10,(E$195-'Indicator Data'!AT91)/(E$195-E$194)*10)),1))</f>
        <v>7.2</v>
      </c>
      <c r="F88" s="97">
        <f>IF('Indicator Data'!AS91="No data","x",ROUND(IF('Indicator Data'!AS91&gt;F$195,0,IF('Indicator Data'!AS91&lt;F$194,10,(F$195-'Indicator Data'!AS91)/(F$195-F$194)*10)),1))</f>
        <v>5.6</v>
      </c>
      <c r="G88" s="98">
        <f t="shared" si="9"/>
        <v>6.4</v>
      </c>
      <c r="H88" s="99">
        <f t="shared" si="10"/>
        <v>5.2</v>
      </c>
      <c r="I88" s="97">
        <f>IF('Indicator Data'!AV91="No data","x",ROUND(IF('Indicator Data'!AV91^2&gt;I$195,0,IF('Indicator Data'!AV91^2&lt;I$194,10,(I$195-'Indicator Data'!AV91^2)/(I$195-I$194)*10)),1))</f>
        <v>4.3</v>
      </c>
      <c r="J88" s="97">
        <f>IF(OR('Indicator Data'!AU91=0,'Indicator Data'!AU91="No data"),"x",ROUND(IF('Indicator Data'!AU91&gt;J$195,0,IF('Indicator Data'!AU91&lt;J$194,10,(J$195-'Indicator Data'!AU91)/(J$195-J$194)*10)),1))</f>
        <v>4.4000000000000004</v>
      </c>
      <c r="K88" s="97">
        <f>IF('Indicator Data'!AW91="No data","x",ROUND(IF('Indicator Data'!AW91&gt;K$195,0,IF('Indicator Data'!AW91&lt;K$194,10,(K$195-'Indicator Data'!AW91)/(K$195-K$194)*10)),1))</f>
        <v>5.4</v>
      </c>
      <c r="L88" s="97">
        <f>IF('Indicator Data'!AX91="No data","x",ROUND(IF('Indicator Data'!AX91&gt;L$195,0,IF('Indicator Data'!AX91&lt;L$194,10,(L$195-'Indicator Data'!AX91)/(L$195-L$194)*10)),1))</f>
        <v>6.1</v>
      </c>
      <c r="M88" s="98">
        <f t="shared" si="11"/>
        <v>5.0999999999999996</v>
      </c>
      <c r="N88" s="148">
        <f>IF('Indicator Data'!AY91="No data","x",'Indicator Data'!AY91/'Indicator Data'!BE91*100)</f>
        <v>10.54222159749798</v>
      </c>
      <c r="O88" s="97">
        <f t="shared" si="12"/>
        <v>9</v>
      </c>
      <c r="P88" s="97">
        <f>IF('Indicator Data'!AZ91="No data","x",ROUND(IF('Indicator Data'!AZ91&gt;P$195,0,IF('Indicator Data'!AZ91&lt;P$194,10,(P$195-'Indicator Data'!AZ91)/(P$195-P$194)*10)),1))</f>
        <v>7.8</v>
      </c>
      <c r="Q88" s="97">
        <f>IF('Indicator Data'!BA91="No data","x",ROUND(IF('Indicator Data'!BA91&gt;Q$195,0,IF('Indicator Data'!BA91&lt;Q$194,10,(Q$195-'Indicator Data'!BA91)/(Q$195-Q$194)*10)),1))</f>
        <v>7.4</v>
      </c>
      <c r="R88" s="98">
        <f t="shared" si="13"/>
        <v>8.1</v>
      </c>
      <c r="S88" s="97">
        <f>IF('Indicator Data'!Y91="No data","x",ROUND(IF('Indicator Data'!Y91&gt;S$195,0,IF('Indicator Data'!Y91&lt;S$194,10,(S$195-'Indicator Data'!Y91)/(S$195-S$194)*10)),1))</f>
        <v>9.5</v>
      </c>
      <c r="T88" s="97">
        <f>IF('Indicator Data'!Z91="No data","x",ROUND(IF('Indicator Data'!Z91&gt;T$195,0,IF('Indicator Data'!Z91&lt;T$194,10,(T$195-'Indicator Data'!Z91)/(T$195-T$194)*10)),1))</f>
        <v>6.2</v>
      </c>
      <c r="U88" s="97">
        <f>IF('Indicator Data'!AC91="No data","x",ROUND(IF('Indicator Data'!AC91&gt;U$195,0,IF('Indicator Data'!AC91&lt;U$194,10,(U$195-'Indicator Data'!AC91)/(U$195-U$194)*10)),1))</f>
        <v>9.6</v>
      </c>
      <c r="V88" s="97">
        <f>IF('Indicator Data'!AD91="No data","x",ROUND(IF('Indicator Data'!AD91&gt;V$195,10,IF('Indicator Data'!AD91&lt;V$194,0,10-(V$195-'Indicator Data'!AD91)/(V$195-V$194)*10)),1))</f>
        <v>5.7</v>
      </c>
      <c r="W88" s="98">
        <f t="shared" si="14"/>
        <v>7.8</v>
      </c>
      <c r="X88" s="99">
        <f t="shared" si="15"/>
        <v>7</v>
      </c>
      <c r="Y88" s="99">
        <v>4.2</v>
      </c>
    </row>
    <row r="89" spans="1:25" s="4" customFormat="1" x14ac:dyDescent="0.25">
      <c r="A89" s="131" t="s">
        <v>165</v>
      </c>
      <c r="B89" s="51" t="s">
        <v>164</v>
      </c>
      <c r="C89" s="97" t="str">
        <f>IF('Indicator Data'!AR92="No data","x",ROUND(IF('Indicator Data'!AR92&gt;C$195,0,IF('Indicator Data'!AR92&lt;C$194,10,(C$195-'Indicator Data'!AR92)/(C$195-C$194)*10)),1))</f>
        <v>x</v>
      </c>
      <c r="D89" s="98" t="str">
        <f t="shared" si="8"/>
        <v>x</v>
      </c>
      <c r="E89" s="97" t="str">
        <f>IF('Indicator Data'!AT92="No data","x",ROUND(IF('Indicator Data'!AT92&gt;E$195,0,IF('Indicator Data'!AT92&lt;E$194,10,(E$195-'Indicator Data'!AT92)/(E$195-E$194)*10)),1))</f>
        <v>x</v>
      </c>
      <c r="F89" s="97">
        <f>IF('Indicator Data'!AS92="No data","x",ROUND(IF('Indicator Data'!AS92&gt;F$195,0,IF('Indicator Data'!AS92&lt;F$194,10,(F$195-'Indicator Data'!AS92)/(F$195-F$194)*10)),1))</f>
        <v>5.9</v>
      </c>
      <c r="G89" s="98">
        <f t="shared" si="9"/>
        <v>5.9</v>
      </c>
      <c r="H89" s="99">
        <f t="shared" si="10"/>
        <v>5.9</v>
      </c>
      <c r="I89" s="97" t="str">
        <f>IF('Indicator Data'!AV92="No data","x",ROUND(IF('Indicator Data'!AV92^2&gt;I$195,0,IF('Indicator Data'!AV92^2&lt;I$194,10,(I$195-'Indicator Data'!AV92^2)/(I$195-I$194)*10)),1))</f>
        <v>x</v>
      </c>
      <c r="J89" s="97">
        <f>IF(OR('Indicator Data'!AU92=0,'Indicator Data'!AU92="No data"),"x",ROUND(IF('Indicator Data'!AU92&gt;J$195,0,IF('Indicator Data'!AU92&lt;J$194,10,(J$195-'Indicator Data'!AU92)/(J$195-J$194)*10)),1))</f>
        <v>1.5</v>
      </c>
      <c r="K89" s="97">
        <f>IF('Indicator Data'!AW92="No data","x",ROUND(IF('Indicator Data'!AW92&gt;K$195,0,IF('Indicator Data'!AW92&lt;K$194,10,(K$195-'Indicator Data'!AW92)/(K$195-K$194)*10)),1))</f>
        <v>8.6999999999999993</v>
      </c>
      <c r="L89" s="97">
        <f>IF('Indicator Data'!AX92="No data","x",ROUND(IF('Indicator Data'!AX92&gt;L$195,0,IF('Indicator Data'!AX92&lt;L$194,10,(L$195-'Indicator Data'!AX92)/(L$195-L$194)*10)),1))</f>
        <v>7.6</v>
      </c>
      <c r="M89" s="98">
        <f t="shared" si="11"/>
        <v>5.9</v>
      </c>
      <c r="N89" s="148">
        <f>IF('Indicator Data'!AY92="No data","x",'Indicator Data'!AY92/'Indicator Data'!BE92*100)</f>
        <v>92.592592592592595</v>
      </c>
      <c r="O89" s="97">
        <f t="shared" si="12"/>
        <v>0.7</v>
      </c>
      <c r="P89" s="97">
        <f>IF('Indicator Data'!AZ92="No data","x",ROUND(IF('Indicator Data'!AZ92&gt;P$195,0,IF('Indicator Data'!AZ92&lt;P$194,10,(P$195-'Indicator Data'!AZ92)/(P$195-P$194)*10)),1))</f>
        <v>6.7</v>
      </c>
      <c r="Q89" s="97">
        <f>IF('Indicator Data'!BA92="No data","x",ROUND(IF('Indicator Data'!BA92&gt;Q$195,0,IF('Indicator Data'!BA92&lt;Q$194,10,(Q$195-'Indicator Data'!BA92)/(Q$195-Q$194)*10)),1))</f>
        <v>6.6</v>
      </c>
      <c r="R89" s="98">
        <f t="shared" si="13"/>
        <v>4.7</v>
      </c>
      <c r="S89" s="97">
        <f>IF('Indicator Data'!Y92="No data","x",ROUND(IF('Indicator Data'!Y92&gt;S$195,0,IF('Indicator Data'!Y92&lt;S$194,10,(S$195-'Indicator Data'!Y92)/(S$195-S$194)*10)),1))</f>
        <v>9.1</v>
      </c>
      <c r="T89" s="97">
        <f>IF('Indicator Data'!Z92="No data","x",ROUND(IF('Indicator Data'!Z92&gt;T$195,0,IF('Indicator Data'!Z92&lt;T$194,10,(T$195-'Indicator Data'!Z92)/(T$195-T$194)*10)),1))</f>
        <v>4.9000000000000004</v>
      </c>
      <c r="U89" s="97">
        <f>IF('Indicator Data'!AC92="No data","x",ROUND(IF('Indicator Data'!AC92&gt;U$195,0,IF('Indicator Data'!AC92&lt;U$194,10,(U$195-'Indicator Data'!AC92)/(U$195-U$194)*10)),1))</f>
        <v>9.6999999999999993</v>
      </c>
      <c r="V89" s="97">
        <f>IF('Indicator Data'!AD92="No data","x",ROUND(IF('Indicator Data'!AD92&gt;V$195,10,IF('Indicator Data'!AD92&lt;V$194,0,10-(V$195-'Indicator Data'!AD92)/(V$195-V$194)*10)),1))</f>
        <v>1</v>
      </c>
      <c r="W89" s="98">
        <f t="shared" si="14"/>
        <v>6.2</v>
      </c>
      <c r="X89" s="99">
        <f t="shared" si="15"/>
        <v>5.6</v>
      </c>
      <c r="Y89" s="99">
        <v>4</v>
      </c>
    </row>
    <row r="90" spans="1:25" s="4" customFormat="1" x14ac:dyDescent="0.25">
      <c r="A90" s="131" t="s">
        <v>843</v>
      </c>
      <c r="B90" s="51" t="s">
        <v>166</v>
      </c>
      <c r="C90" s="97" t="str">
        <f>IF('Indicator Data'!AR93="No data","x",ROUND(IF('Indicator Data'!AR93&gt;C$195,0,IF('Indicator Data'!AR93&lt;C$194,10,(C$195-'Indicator Data'!AR93)/(C$195-C$194)*10)),1))</f>
        <v>x</v>
      </c>
      <c r="D90" s="98" t="str">
        <f t="shared" si="8"/>
        <v>x</v>
      </c>
      <c r="E90" s="97">
        <f>IF('Indicator Data'!AT93="No data","x",ROUND(IF('Indicator Data'!AT93&gt;E$195,0,IF('Indicator Data'!AT93&lt;E$194,10,(E$195-'Indicator Data'!AT93)/(E$195-E$194)*10)),1))</f>
        <v>8.3000000000000007</v>
      </c>
      <c r="F90" s="97">
        <f>IF('Indicator Data'!AS93="No data","x",ROUND(IF('Indicator Data'!AS93&gt;F$195,0,IF('Indicator Data'!AS93&lt;F$194,10,(F$195-'Indicator Data'!AS93)/(F$195-F$194)*10)),1))</f>
        <v>8.3000000000000007</v>
      </c>
      <c r="G90" s="98">
        <f t="shared" si="9"/>
        <v>8.3000000000000007</v>
      </c>
      <c r="H90" s="99">
        <f t="shared" si="10"/>
        <v>8.3000000000000007</v>
      </c>
      <c r="I90" s="97">
        <f>IF('Indicator Data'!AV93="No data","x",ROUND(IF('Indicator Data'!AV93^2&gt;I$195,0,IF('Indicator Data'!AV93^2&lt;I$194,10,(I$195-'Indicator Data'!AV93^2)/(I$195-I$194)*10)),1))</f>
        <v>0</v>
      </c>
      <c r="J90" s="97">
        <f>IF(OR('Indicator Data'!AU93=0,'Indicator Data'!AU93="No data"),"x",ROUND(IF('Indicator Data'!AU93&gt;J$195,0,IF('Indicator Data'!AU93&lt;J$194,10,(J$195-'Indicator Data'!AU93)/(J$195-J$194)*10)),1))</f>
        <v>6.1</v>
      </c>
      <c r="K90" s="97">
        <f>IF('Indicator Data'!AW93="No data","x",ROUND(IF('Indicator Data'!AW93&gt;K$195,0,IF('Indicator Data'!AW93&lt;K$194,10,(K$195-'Indicator Data'!AW93)/(K$195-K$194)*10)),1))</f>
        <v>10</v>
      </c>
      <c r="L90" s="97">
        <f>IF('Indicator Data'!AX93="No data","x",ROUND(IF('Indicator Data'!AX93&gt;L$195,0,IF('Indicator Data'!AX93&lt;L$194,10,(L$195-'Indicator Data'!AX93)/(L$195-L$194)*10)),1))</f>
        <v>9.5</v>
      </c>
      <c r="M90" s="98">
        <f t="shared" si="11"/>
        <v>6.4</v>
      </c>
      <c r="N90" s="148">
        <f>IF('Indicator Data'!AY93="No data","x",'Indicator Data'!AY93/'Indicator Data'!BE93*100)</f>
        <v>29.067353209866294</v>
      </c>
      <c r="O90" s="97">
        <f t="shared" si="12"/>
        <v>7.2</v>
      </c>
      <c r="P90" s="97">
        <f>IF('Indicator Data'!AZ93="No data","x",ROUND(IF('Indicator Data'!AZ93&gt;P$195,0,IF('Indicator Data'!AZ93&lt;P$194,10,(P$195-'Indicator Data'!AZ93)/(P$195-P$194)*10)),1))</f>
        <v>2</v>
      </c>
      <c r="Q90" s="97">
        <f>IF('Indicator Data'!BA93="No data","x",ROUND(IF('Indicator Data'!BA93&gt;Q$195,0,IF('Indicator Data'!BA93&lt;Q$194,10,(Q$195-'Indicator Data'!BA93)/(Q$195-Q$194)*10)),1))</f>
        <v>0.1</v>
      </c>
      <c r="R90" s="98">
        <f t="shared" si="13"/>
        <v>3.1</v>
      </c>
      <c r="S90" s="97" t="str">
        <f>IF('Indicator Data'!Y93="No data","x",ROUND(IF('Indicator Data'!Y93&gt;S$195,0,IF('Indicator Data'!Y93&lt;S$194,10,(S$195-'Indicator Data'!Y93)/(S$195-S$194)*10)),1))</f>
        <v>x</v>
      </c>
      <c r="T90" s="97">
        <f>IF('Indicator Data'!Z93="No data","x",ROUND(IF('Indicator Data'!Z93&gt;T$195,0,IF('Indicator Data'!Z93&lt;T$194,10,(T$195-'Indicator Data'!Z93)/(T$195-T$194)*10)),1))</f>
        <v>0</v>
      </c>
      <c r="U90" s="97" t="str">
        <f>IF('Indicator Data'!AC93="No data","x",ROUND(IF('Indicator Data'!AC93&gt;U$195,0,IF('Indicator Data'!AC93&lt;U$194,10,(U$195-'Indicator Data'!AC93)/(U$195-U$194)*10)),1))</f>
        <v>x</v>
      </c>
      <c r="V90" s="97">
        <f>IF('Indicator Data'!AD93="No data","x",ROUND(IF('Indicator Data'!AD93&gt;V$195,10,IF('Indicator Data'!AD93&lt;V$194,0,10-(V$195-'Indicator Data'!AD93)/(V$195-V$194)*10)),1))</f>
        <v>0.9</v>
      </c>
      <c r="W90" s="98">
        <f t="shared" si="14"/>
        <v>0.5</v>
      </c>
      <c r="X90" s="99">
        <f t="shared" si="15"/>
        <v>3.3</v>
      </c>
      <c r="Y90" s="99">
        <v>3.3</v>
      </c>
    </row>
    <row r="91" spans="1:25" s="4" customFormat="1" x14ac:dyDescent="0.25">
      <c r="A91" s="131" t="s">
        <v>847</v>
      </c>
      <c r="B91" s="51" t="s">
        <v>297</v>
      </c>
      <c r="C91" s="97">
        <f>IF('Indicator Data'!AR94="No data","x",ROUND(IF('Indicator Data'!AR94&gt;C$195,0,IF('Indicator Data'!AR94&lt;C$194,10,(C$195-'Indicator Data'!AR94)/(C$195-C$194)*10)),1))</f>
        <v>1.5</v>
      </c>
      <c r="D91" s="98">
        <f t="shared" si="8"/>
        <v>1.5</v>
      </c>
      <c r="E91" s="97">
        <f>IF('Indicator Data'!AT94="No data","x",ROUND(IF('Indicator Data'!AT94&gt;E$195,0,IF('Indicator Data'!AT94&lt;E$194,10,(E$195-'Indicator Data'!AT94)/(E$195-E$194)*10)),1))</f>
        <v>4.5999999999999996</v>
      </c>
      <c r="F91" s="97">
        <f>IF('Indicator Data'!AS94="No data","x",ROUND(IF('Indicator Data'!AS94&gt;F$195,0,IF('Indicator Data'!AS94&lt;F$194,10,(F$195-'Indicator Data'!AS94)/(F$195-F$194)*10)),1))</f>
        <v>2.9</v>
      </c>
      <c r="G91" s="98">
        <f t="shared" si="9"/>
        <v>3.8</v>
      </c>
      <c r="H91" s="99">
        <f t="shared" si="10"/>
        <v>2.7</v>
      </c>
      <c r="I91" s="97">
        <f>IF('Indicator Data'!AV94="No data","x",ROUND(IF('Indicator Data'!AV94^2&gt;I$195,0,IF('Indicator Data'!AV94^2&lt;I$194,10,(I$195-'Indicator Data'!AV94^2)/(I$195-I$194)*10)),1))</f>
        <v>0.4</v>
      </c>
      <c r="J91" s="97">
        <f>IF(OR('Indicator Data'!AU94=0,'Indicator Data'!AU94="No data"),"x",ROUND(IF('Indicator Data'!AU94&gt;J$195,0,IF('Indicator Data'!AU94&lt;J$194,10,(J$195-'Indicator Data'!AU94)/(J$195-J$194)*10)),1))</f>
        <v>0</v>
      </c>
      <c r="K91" s="97">
        <f>IF('Indicator Data'!AW94="No data","x",ROUND(IF('Indicator Data'!AW94&gt;K$195,0,IF('Indicator Data'!AW94&lt;K$194,10,(K$195-'Indicator Data'!AW94)/(K$195-K$194)*10)),1))</f>
        <v>1</v>
      </c>
      <c r="L91" s="97">
        <f>IF('Indicator Data'!AX94="No data","x",ROUND(IF('Indicator Data'!AX94&gt;L$195,0,IF('Indicator Data'!AX94&lt;L$194,10,(L$195-'Indicator Data'!AX94)/(L$195-L$194)*10)),1))</f>
        <v>4</v>
      </c>
      <c r="M91" s="98">
        <f t="shared" si="11"/>
        <v>1.4</v>
      </c>
      <c r="N91" s="148">
        <f>IF('Indicator Data'!AY94="No data","x",'Indicator Data'!AY94/'Indicator Data'!BE94*100)</f>
        <v>102.98661174047375</v>
      </c>
      <c r="O91" s="97">
        <f t="shared" si="12"/>
        <v>0</v>
      </c>
      <c r="P91" s="97">
        <f>IF('Indicator Data'!AZ94="No data","x",ROUND(IF('Indicator Data'!AZ94&gt;P$195,0,IF('Indicator Data'!AZ94&lt;P$194,10,(P$195-'Indicator Data'!AZ94)/(P$195-P$194)*10)),1))</f>
        <v>0</v>
      </c>
      <c r="Q91" s="97">
        <f>IF('Indicator Data'!BA94="No data","x",ROUND(IF('Indicator Data'!BA94&gt;Q$195,0,IF('Indicator Data'!BA94&lt;Q$194,10,(Q$195-'Indicator Data'!BA94)/(Q$195-Q$194)*10)),1))</f>
        <v>0.5</v>
      </c>
      <c r="R91" s="98">
        <f t="shared" si="13"/>
        <v>0.2</v>
      </c>
      <c r="S91" s="97">
        <f>IF('Indicator Data'!Y94="No data","x",ROUND(IF('Indicator Data'!Y94&gt;S$195,0,IF('Indicator Data'!Y94&lt;S$194,10,(S$195-'Indicator Data'!Y94)/(S$195-S$194)*10)),1))</f>
        <v>4.2</v>
      </c>
      <c r="T91" s="97">
        <f>IF('Indicator Data'!Z94="No data","x",ROUND(IF('Indicator Data'!Z94&gt;T$195,0,IF('Indicator Data'!Z94&lt;T$194,10,(T$195-'Indicator Data'!Z94)/(T$195-T$194)*10)),1))</f>
        <v>0.3</v>
      </c>
      <c r="U91" s="97">
        <f>IF('Indicator Data'!AC94="No data","x",ROUND(IF('Indicator Data'!AC94&gt;U$195,0,IF('Indicator Data'!AC94&lt;U$194,10,(U$195-'Indicator Data'!AC94)/(U$195-U$194)*10)),1))</f>
        <v>1.5</v>
      </c>
      <c r="V91" s="97">
        <f>IF('Indicator Data'!AD94="No data","x",ROUND(IF('Indicator Data'!AD94&gt;V$195,10,IF('Indicator Data'!AD94&lt;V$194,0,10-(V$195-'Indicator Data'!AD94)/(V$195-V$194)*10)),1))</f>
        <v>0.1</v>
      </c>
      <c r="W91" s="98">
        <f t="shared" si="14"/>
        <v>1.5</v>
      </c>
      <c r="X91" s="99">
        <f t="shared" si="15"/>
        <v>1</v>
      </c>
      <c r="Y91" s="99">
        <v>0.2</v>
      </c>
    </row>
    <row r="92" spans="1:25" s="4" customFormat="1" x14ac:dyDescent="0.25">
      <c r="A92" s="131" t="s">
        <v>168</v>
      </c>
      <c r="B92" s="51" t="s">
        <v>167</v>
      </c>
      <c r="C92" s="97" t="str">
        <f>IF('Indicator Data'!AR95="No data","x",ROUND(IF('Indicator Data'!AR95&gt;C$195,0,IF('Indicator Data'!AR95&lt;C$194,10,(C$195-'Indicator Data'!AR95)/(C$195-C$194)*10)),1))</f>
        <v>x</v>
      </c>
      <c r="D92" s="98" t="str">
        <f t="shared" si="8"/>
        <v>x</v>
      </c>
      <c r="E92" s="97">
        <f>IF('Indicator Data'!AT95="No data","x",ROUND(IF('Indicator Data'!AT95&gt;E$195,0,IF('Indicator Data'!AT95&lt;E$194,10,(E$195-'Indicator Data'!AT95)/(E$195-E$194)*10)),1))</f>
        <v>6.1</v>
      </c>
      <c r="F92" s="97">
        <f>IF('Indicator Data'!AS95="No data","x",ROUND(IF('Indicator Data'!AS95&gt;F$195,0,IF('Indicator Data'!AS95&lt;F$194,10,(F$195-'Indicator Data'!AS95)/(F$195-F$194)*10)),1))</f>
        <v>5.4</v>
      </c>
      <c r="G92" s="98">
        <f t="shared" si="9"/>
        <v>5.8</v>
      </c>
      <c r="H92" s="99">
        <f t="shared" si="10"/>
        <v>5.8</v>
      </c>
      <c r="I92" s="97">
        <f>IF('Indicator Data'!AV95="No data","x",ROUND(IF('Indicator Data'!AV95^2&gt;I$195,0,IF('Indicator Data'!AV95^2&lt;I$194,10,(I$195-'Indicator Data'!AV95^2)/(I$195-I$194)*10)),1))</f>
        <v>0.8</v>
      </c>
      <c r="J92" s="97">
        <f>IF(OR('Indicator Data'!AU95=0,'Indicator Data'!AU95="No data"),"x",ROUND(IF('Indicator Data'!AU95&gt;J$195,0,IF('Indicator Data'!AU95&lt;J$194,10,(J$195-'Indicator Data'!AU95)/(J$195-J$194)*10)),1))</f>
        <v>0</v>
      </c>
      <c r="K92" s="97">
        <f>IF('Indicator Data'!AW95="No data","x",ROUND(IF('Indicator Data'!AW95&gt;K$195,0,IF('Indicator Data'!AW95&lt;K$194,10,(K$195-'Indicator Data'!AW95)/(K$195-K$194)*10)),1))</f>
        <v>1.8</v>
      </c>
      <c r="L92" s="97">
        <f>IF('Indicator Data'!AX95="No data","x",ROUND(IF('Indicator Data'!AX95&gt;L$195,0,IF('Indicator Data'!AX95&lt;L$194,10,(L$195-'Indicator Data'!AX95)/(L$195-L$194)*10)),1))</f>
        <v>2.7</v>
      </c>
      <c r="M92" s="98">
        <f t="shared" si="11"/>
        <v>1.3</v>
      </c>
      <c r="N92" s="148">
        <f>IF('Indicator Data'!AY95="No data","x",'Indicator Data'!AY95/'Indicator Data'!BE95*100)</f>
        <v>52.188552188552187</v>
      </c>
      <c r="O92" s="97">
        <f t="shared" si="12"/>
        <v>4.8</v>
      </c>
      <c r="P92" s="97">
        <f>IF('Indicator Data'!AZ95="No data","x",ROUND(IF('Indicator Data'!AZ95&gt;P$195,0,IF('Indicator Data'!AZ95&lt;P$194,10,(P$195-'Indicator Data'!AZ95)/(P$195-P$194)*10)),1))</f>
        <v>0</v>
      </c>
      <c r="Q92" s="97">
        <f>IF('Indicator Data'!BA95="No data","x",ROUND(IF('Indicator Data'!BA95&gt;Q$195,0,IF('Indicator Data'!BA95&lt;Q$194,10,(Q$195-'Indicator Data'!BA95)/(Q$195-Q$194)*10)),1))</f>
        <v>0.2</v>
      </c>
      <c r="R92" s="98">
        <f t="shared" si="13"/>
        <v>1.7</v>
      </c>
      <c r="S92" s="97">
        <f>IF('Indicator Data'!Y95="No data","x",ROUND(IF('Indicator Data'!Y95&gt;S$195,0,IF('Indicator Data'!Y95&lt;S$194,10,(S$195-'Indicator Data'!Y95)/(S$195-S$194)*10)),1))</f>
        <v>3.2</v>
      </c>
      <c r="T92" s="97">
        <f>IF('Indicator Data'!Z95="No data","x",ROUND(IF('Indicator Data'!Z95&gt;T$195,0,IF('Indicator Data'!Z95&lt;T$194,10,(T$195-'Indicator Data'!Z95)/(T$195-T$194)*10)),1))</f>
        <v>1.5</v>
      </c>
      <c r="U92" s="97">
        <f>IF('Indicator Data'!AC95="No data","x",ROUND(IF('Indicator Data'!AC95&gt;U$195,0,IF('Indicator Data'!AC95&lt;U$194,10,(U$195-'Indicator Data'!AC95)/(U$195-U$194)*10)),1))</f>
        <v>0.1</v>
      </c>
      <c r="V92" s="97">
        <f>IF('Indicator Data'!AD95="No data","x",ROUND(IF('Indicator Data'!AD95&gt;V$195,10,IF('Indicator Data'!AD95&lt;V$194,0,10-(V$195-'Indicator Data'!AD95)/(V$195-V$194)*10)),1))</f>
        <v>0</v>
      </c>
      <c r="W92" s="98">
        <f t="shared" si="14"/>
        <v>1.2</v>
      </c>
      <c r="X92" s="99">
        <f t="shared" si="15"/>
        <v>1.4</v>
      </c>
      <c r="Y92" s="99">
        <v>1.5</v>
      </c>
    </row>
    <row r="93" spans="1:25" s="4" customFormat="1" x14ac:dyDescent="0.25">
      <c r="A93" s="131" t="s">
        <v>170</v>
      </c>
      <c r="B93" s="51" t="s">
        <v>169</v>
      </c>
      <c r="C93" s="97">
        <f>IF('Indicator Data'!AR96="No data","x",ROUND(IF('Indicator Data'!AR96&gt;C$195,0,IF('Indicator Data'!AR96&lt;C$194,10,(C$195-'Indicator Data'!AR96)/(C$195-C$194)*10)),1))</f>
        <v>3.7</v>
      </c>
      <c r="D93" s="98">
        <f t="shared" si="8"/>
        <v>3.7</v>
      </c>
      <c r="E93" s="97">
        <f>IF('Indicator Data'!AT96="No data","x",ROUND(IF('Indicator Data'!AT96&gt;E$195,0,IF('Indicator Data'!AT96&lt;E$194,10,(E$195-'Indicator Data'!AT96)/(E$195-E$194)*10)),1))</f>
        <v>7.1</v>
      </c>
      <c r="F93" s="97">
        <f>IF('Indicator Data'!AS96="No data","x",ROUND(IF('Indicator Data'!AS96&gt;F$195,0,IF('Indicator Data'!AS96&lt;F$194,10,(F$195-'Indicator Data'!AS96)/(F$195-F$194)*10)),1))</f>
        <v>6.8</v>
      </c>
      <c r="G93" s="98">
        <f t="shared" si="9"/>
        <v>7</v>
      </c>
      <c r="H93" s="99">
        <f t="shared" si="10"/>
        <v>5.4</v>
      </c>
      <c r="I93" s="97">
        <f>IF('Indicator Data'!AV96="No data","x",ROUND(IF('Indicator Data'!AV96^2&gt;I$195,0,IF('Indicator Data'!AV96^2&lt;I$194,10,(I$195-'Indicator Data'!AV96^2)/(I$195-I$194)*10)),1))</f>
        <v>0.1</v>
      </c>
      <c r="J93" s="97">
        <f>IF(OR('Indicator Data'!AU96=0,'Indicator Data'!AU96="No data"),"x",ROUND(IF('Indicator Data'!AU96&gt;J$195,0,IF('Indicator Data'!AU96&lt;J$194,10,(J$195-'Indicator Data'!AU96)/(J$195-J$194)*10)),1))</f>
        <v>0</v>
      </c>
      <c r="K93" s="97">
        <f>IF('Indicator Data'!AW96="No data","x",ROUND(IF('Indicator Data'!AW96&gt;K$195,0,IF('Indicator Data'!AW96&lt;K$194,10,(K$195-'Indicator Data'!AW96)/(K$195-K$194)*10)),1))</f>
        <v>7</v>
      </c>
      <c r="L93" s="97">
        <f>IF('Indicator Data'!AX96="No data","x",ROUND(IF('Indicator Data'!AX96&gt;L$195,0,IF('Indicator Data'!AX96&lt;L$194,10,(L$195-'Indicator Data'!AX96)/(L$195-L$194)*10)),1))</f>
        <v>3.5</v>
      </c>
      <c r="M93" s="98">
        <f t="shared" si="11"/>
        <v>2.7</v>
      </c>
      <c r="N93" s="148">
        <f>IF('Indicator Data'!AY96="No data","x",'Indicator Data'!AY96/'Indicator Data'!BE96*100)</f>
        <v>19.81230448383733</v>
      </c>
      <c r="O93" s="97">
        <f t="shared" si="12"/>
        <v>8.1</v>
      </c>
      <c r="P93" s="97">
        <f>IF('Indicator Data'!AZ96="No data","x",ROUND(IF('Indicator Data'!AZ96&gt;P$195,0,IF('Indicator Data'!AZ96&lt;P$194,10,(P$195-'Indicator Data'!AZ96)/(P$195-P$194)*10)),1))</f>
        <v>0.7</v>
      </c>
      <c r="Q93" s="97">
        <f>IF('Indicator Data'!BA96="No data","x",ROUND(IF('Indicator Data'!BA96&gt;Q$195,0,IF('Indicator Data'!BA96&lt;Q$194,10,(Q$195-'Indicator Data'!BA96)/(Q$195-Q$194)*10)),1))</f>
        <v>2</v>
      </c>
      <c r="R93" s="98">
        <f t="shared" si="13"/>
        <v>3.6</v>
      </c>
      <c r="S93" s="97">
        <f>IF('Indicator Data'!Y96="No data","x",ROUND(IF('Indicator Data'!Y96&gt;S$195,0,IF('Indicator Data'!Y96&lt;S$194,10,(S$195-'Indicator Data'!Y96)/(S$195-S$194)*10)),1))</f>
        <v>5.0999999999999996</v>
      </c>
      <c r="T93" s="97">
        <f>IF('Indicator Data'!Z96="No data","x",ROUND(IF('Indicator Data'!Z96&gt;T$195,0,IF('Indicator Data'!Z96&lt;T$194,10,(T$195-'Indicator Data'!Z96)/(T$195-T$194)*10)),1))</f>
        <v>0.5</v>
      </c>
      <c r="U93" s="97">
        <f>IF('Indicator Data'!AC96="No data","x",ROUND(IF('Indicator Data'!AC96&gt;U$195,0,IF('Indicator Data'!AC96&lt;U$194,10,(U$195-'Indicator Data'!AC96)/(U$195-U$194)*10)),1))</f>
        <v>9.1999999999999993</v>
      </c>
      <c r="V93" s="97">
        <f>IF('Indicator Data'!AD96="No data","x",ROUND(IF('Indicator Data'!AD96&gt;V$195,10,IF('Indicator Data'!AD96&lt;V$194,0,10-(V$195-'Indicator Data'!AD96)/(V$195-V$194)*10)),1))</f>
        <v>0.8</v>
      </c>
      <c r="W93" s="98">
        <f t="shared" si="14"/>
        <v>3.9</v>
      </c>
      <c r="X93" s="99">
        <f t="shared" si="15"/>
        <v>3.4</v>
      </c>
      <c r="Y93" s="99">
        <v>5</v>
      </c>
    </row>
    <row r="94" spans="1:25" s="4" customFormat="1" x14ac:dyDescent="0.25">
      <c r="A94" s="131" t="s">
        <v>846</v>
      </c>
      <c r="B94" s="51" t="s">
        <v>171</v>
      </c>
      <c r="C94" s="97">
        <f>IF('Indicator Data'!AR97="No data","x",ROUND(IF('Indicator Data'!AR97&gt;C$195,0,IF('Indicator Data'!AR97&lt;C$194,10,(C$195-'Indicator Data'!AR97)/(C$195-C$194)*10)),1))</f>
        <v>6.1</v>
      </c>
      <c r="D94" s="98">
        <f t="shared" si="8"/>
        <v>6.1</v>
      </c>
      <c r="E94" s="97">
        <f>IF('Indicator Data'!AT97="No data","x",ROUND(IF('Indicator Data'!AT97&gt;E$195,0,IF('Indicator Data'!AT97&lt;E$194,10,(E$195-'Indicator Data'!AT97)/(E$195-E$194)*10)),1))</f>
        <v>7.1</v>
      </c>
      <c r="F94" s="97">
        <f>IF('Indicator Data'!AS97="No data","x",ROUND(IF('Indicator Data'!AS97&gt;F$195,0,IF('Indicator Data'!AS97&lt;F$194,10,(F$195-'Indicator Data'!AS97)/(F$195-F$194)*10)),1))</f>
        <v>5.8</v>
      </c>
      <c r="G94" s="98">
        <f t="shared" si="9"/>
        <v>6.5</v>
      </c>
      <c r="H94" s="99">
        <f t="shared" si="10"/>
        <v>6.3</v>
      </c>
      <c r="I94" s="97">
        <f>IF('Indicator Data'!AV97="No data","x",ROUND(IF('Indicator Data'!AV97^2&gt;I$195,0,IF('Indicator Data'!AV97^2&lt;I$194,10,(I$195-'Indicator Data'!AV97^2)/(I$195-I$194)*10)),1))</f>
        <v>4</v>
      </c>
      <c r="J94" s="97">
        <f>IF(OR('Indicator Data'!AU97=0,'Indicator Data'!AU97="No data"),"x",ROUND(IF('Indicator Data'!AU97&gt;J$195,0,IF('Indicator Data'!AU97&lt;J$194,10,(J$195-'Indicator Data'!AU97)/(J$195-J$194)*10)),1))</f>
        <v>1.3</v>
      </c>
      <c r="K94" s="97">
        <f>IF('Indicator Data'!AW97="No data","x",ROUND(IF('Indicator Data'!AW97&gt;K$195,0,IF('Indicator Data'!AW97&lt;K$194,10,(K$195-'Indicator Data'!AW97)/(K$195-K$194)*10)),1))</f>
        <v>8.1999999999999993</v>
      </c>
      <c r="L94" s="97">
        <f>IF('Indicator Data'!AX97="No data","x",ROUND(IF('Indicator Data'!AX97&gt;L$195,0,IF('Indicator Data'!AX97&lt;L$194,10,(L$195-'Indicator Data'!AX97)/(L$195-L$194)*10)),1))</f>
        <v>7.4</v>
      </c>
      <c r="M94" s="98">
        <f t="shared" si="11"/>
        <v>5.2</v>
      </c>
      <c r="N94" s="148">
        <f>IF('Indicator Data'!AY97="No data","x",'Indicator Data'!AY97/'Indicator Data'!BE97*100)</f>
        <v>10.831889081455806</v>
      </c>
      <c r="O94" s="97">
        <f t="shared" si="12"/>
        <v>9</v>
      </c>
      <c r="P94" s="97">
        <f>IF('Indicator Data'!AZ97="No data","x",ROUND(IF('Indicator Data'!AZ97&gt;P$195,0,IF('Indicator Data'!AZ97&lt;P$194,10,(P$195-'Indicator Data'!AZ97)/(P$195-P$194)*10)),1))</f>
        <v>3.2</v>
      </c>
      <c r="Q94" s="97">
        <f>IF('Indicator Data'!BA97="No data","x",ROUND(IF('Indicator Data'!BA97&gt;Q$195,0,IF('Indicator Data'!BA97&lt;Q$194,10,(Q$195-'Indicator Data'!BA97)/(Q$195-Q$194)*10)),1))</f>
        <v>4.9000000000000004</v>
      </c>
      <c r="R94" s="98">
        <f t="shared" si="13"/>
        <v>5.7</v>
      </c>
      <c r="S94" s="97">
        <f>IF('Indicator Data'!Y97="No data","x",ROUND(IF('Indicator Data'!Y97&gt;S$195,0,IF('Indicator Data'!Y97&lt;S$194,10,(S$195-'Indicator Data'!Y97)/(S$195-S$194)*10)),1))</f>
        <v>9.5</v>
      </c>
      <c r="T94" s="97">
        <f>IF('Indicator Data'!Z97="No data","x",ROUND(IF('Indicator Data'!Z97&gt;T$195,0,IF('Indicator Data'!Z97&lt;T$194,10,(T$195-'Indicator Data'!Z97)/(T$195-T$194)*10)),1))</f>
        <v>5.9</v>
      </c>
      <c r="U94" s="97">
        <f>IF('Indicator Data'!AC97="No data","x",ROUND(IF('Indicator Data'!AC97&gt;U$195,0,IF('Indicator Data'!AC97&lt;U$194,10,(U$195-'Indicator Data'!AC97)/(U$195-U$194)*10)),1))</f>
        <v>9.6</v>
      </c>
      <c r="V94" s="97">
        <f>IF('Indicator Data'!AD97="No data","x",ROUND(IF('Indicator Data'!AD97&gt;V$195,10,IF('Indicator Data'!AD97&lt;V$194,0,10-(V$195-'Indicator Data'!AD97)/(V$195-V$194)*10)),1))</f>
        <v>2.2000000000000002</v>
      </c>
      <c r="W94" s="98">
        <f t="shared" si="14"/>
        <v>6.8</v>
      </c>
      <c r="X94" s="99">
        <f t="shared" si="15"/>
        <v>5.9</v>
      </c>
      <c r="Y94" s="99">
        <v>2.5</v>
      </c>
    </row>
    <row r="95" spans="1:25" s="4" customFormat="1" x14ac:dyDescent="0.25">
      <c r="A95" s="131" t="s">
        <v>378</v>
      </c>
      <c r="B95" s="51" t="s">
        <v>172</v>
      </c>
      <c r="C95" s="97" t="str">
        <f>IF('Indicator Data'!AR98="No data","x",ROUND(IF('Indicator Data'!AR98&gt;C$195,0,IF('Indicator Data'!AR98&lt;C$194,10,(C$195-'Indicator Data'!AR98)/(C$195-C$194)*10)),1))</f>
        <v>x</v>
      </c>
      <c r="D95" s="98" t="str">
        <f t="shared" si="8"/>
        <v>x</v>
      </c>
      <c r="E95" s="97">
        <f>IF('Indicator Data'!AT98="No data","x",ROUND(IF('Indicator Data'!AT98&gt;E$195,0,IF('Indicator Data'!AT98&lt;E$194,10,(E$195-'Indicator Data'!AT98)/(E$195-E$194)*10)),1))</f>
        <v>4.2</v>
      </c>
      <c r="F95" s="97">
        <f>IF('Indicator Data'!AS98="No data","x",ROUND(IF('Indicator Data'!AS98&gt;F$195,0,IF('Indicator Data'!AS98&lt;F$194,10,(F$195-'Indicator Data'!AS98)/(F$195-F$194)*10)),1))</f>
        <v>3</v>
      </c>
      <c r="G95" s="98">
        <f t="shared" si="9"/>
        <v>3.6</v>
      </c>
      <c r="H95" s="99">
        <f t="shared" si="10"/>
        <v>3.6</v>
      </c>
      <c r="I95" s="97">
        <f>IF('Indicator Data'!AV98="No data","x",ROUND(IF('Indicator Data'!AV98^2&gt;I$195,0,IF('Indicator Data'!AV98^2&lt;I$194,10,(I$195-'Indicator Data'!AV98^2)/(I$195-I$194)*10)),1))</f>
        <v>0</v>
      </c>
      <c r="J95" s="97">
        <f>IF(OR('Indicator Data'!AU98=0,'Indicator Data'!AU98="No data"),"x",ROUND(IF('Indicator Data'!AU98&gt;J$195,0,IF('Indicator Data'!AU98&lt;J$194,10,(J$195-'Indicator Data'!AU98)/(J$195-J$194)*10)),1))</f>
        <v>0</v>
      </c>
      <c r="K95" s="97">
        <f>IF('Indicator Data'!AW98="No data","x",ROUND(IF('Indicator Data'!AW98&gt;K$195,0,IF('Indicator Data'!AW98&lt;K$194,10,(K$195-'Indicator Data'!AW98)/(K$195-K$194)*10)),1))</f>
        <v>2.1</v>
      </c>
      <c r="L95" s="97">
        <f>IF('Indicator Data'!AX98="No data","x",ROUND(IF('Indicator Data'!AX98&gt;L$195,0,IF('Indicator Data'!AX98&lt;L$194,10,(L$195-'Indicator Data'!AX98)/(L$195-L$194)*10)),1))</f>
        <v>3.5</v>
      </c>
      <c r="M95" s="98">
        <f t="shared" si="11"/>
        <v>1.4</v>
      </c>
      <c r="N95" s="148">
        <f>IF('Indicator Data'!AY98="No data","x",'Indicator Data'!AY98/'Indicator Data'!BE98*100)</f>
        <v>90.032154340836016</v>
      </c>
      <c r="O95" s="97">
        <f t="shared" si="12"/>
        <v>1</v>
      </c>
      <c r="P95" s="97">
        <f>IF('Indicator Data'!AZ98="No data","x",ROUND(IF('Indicator Data'!AZ98&gt;P$195,0,IF('Indicator Data'!AZ98&lt;P$194,10,(P$195-'Indicator Data'!AZ98)/(P$195-P$194)*10)),1))</f>
        <v>1.4</v>
      </c>
      <c r="Q95" s="97">
        <f>IF('Indicator Data'!BA98="No data","x",ROUND(IF('Indicator Data'!BA98&gt;Q$195,0,IF('Indicator Data'!BA98&lt;Q$194,10,(Q$195-'Indicator Data'!BA98)/(Q$195-Q$194)*10)),1))</f>
        <v>0.1</v>
      </c>
      <c r="R95" s="98">
        <f t="shared" si="13"/>
        <v>0.8</v>
      </c>
      <c r="S95" s="97">
        <f>IF('Indicator Data'!Y98="No data","x",ROUND(IF('Indicator Data'!Y98&gt;S$195,0,IF('Indicator Data'!Y98&lt;S$194,10,(S$195-'Indicator Data'!Y98)/(S$195-S$194)*10)),1))</f>
        <v>1.1000000000000001</v>
      </c>
      <c r="T95" s="97">
        <f>IF('Indicator Data'!Z98="No data","x",ROUND(IF('Indicator Data'!Z98&gt;T$195,0,IF('Indicator Data'!Z98&lt;T$194,10,(T$195-'Indicator Data'!Z98)/(T$195-T$194)*10)),1))</f>
        <v>1.5</v>
      </c>
      <c r="U95" s="97">
        <f>IF('Indicator Data'!AC98="No data","x",ROUND(IF('Indicator Data'!AC98&gt;U$195,0,IF('Indicator Data'!AC98&lt;U$194,10,(U$195-'Indicator Data'!AC98)/(U$195-U$194)*10)),1))</f>
        <v>5.3</v>
      </c>
      <c r="V95" s="97">
        <f>IF('Indicator Data'!AD98="No data","x",ROUND(IF('Indicator Data'!AD98&gt;V$195,10,IF('Indicator Data'!AD98&lt;V$194,0,10-(V$195-'Indicator Data'!AD98)/(V$195-V$194)*10)),1))</f>
        <v>0.2</v>
      </c>
      <c r="W95" s="98">
        <f t="shared" si="14"/>
        <v>2</v>
      </c>
      <c r="X95" s="99">
        <f t="shared" si="15"/>
        <v>1.4</v>
      </c>
      <c r="Y95" s="99">
        <v>1</v>
      </c>
    </row>
    <row r="96" spans="1:25" s="4" customFormat="1" x14ac:dyDescent="0.25">
      <c r="A96" s="131" t="s">
        <v>174</v>
      </c>
      <c r="B96" s="51" t="s">
        <v>173</v>
      </c>
      <c r="C96" s="97">
        <f>IF('Indicator Data'!AR99="No data","x",ROUND(IF('Indicator Data'!AR99&gt;C$195,0,IF('Indicator Data'!AR99&lt;C$194,10,(C$195-'Indicator Data'!AR99)/(C$195-C$194)*10)),1))</f>
        <v>4.7</v>
      </c>
      <c r="D96" s="98">
        <f t="shared" si="8"/>
        <v>4.7</v>
      </c>
      <c r="E96" s="97">
        <f>IF('Indicator Data'!AT99="No data","x",ROUND(IF('Indicator Data'!AT99&gt;E$195,0,IF('Indicator Data'!AT99&lt;E$194,10,(E$195-'Indicator Data'!AT99)/(E$195-E$194)*10)),1))</f>
        <v>7.2</v>
      </c>
      <c r="F96" s="97">
        <f>IF('Indicator Data'!AS99="No data","x",ROUND(IF('Indicator Data'!AS99&gt;F$195,0,IF('Indicator Data'!AS99&lt;F$194,10,(F$195-'Indicator Data'!AS99)/(F$195-F$194)*10)),1))</f>
        <v>6.1</v>
      </c>
      <c r="G96" s="98">
        <f t="shared" si="9"/>
        <v>6.7</v>
      </c>
      <c r="H96" s="99">
        <f t="shared" si="10"/>
        <v>5.7</v>
      </c>
      <c r="I96" s="97">
        <f>IF('Indicator Data'!AV99="No data","x",ROUND(IF('Indicator Data'!AV99^2&gt;I$195,0,IF('Indicator Data'!AV99^2&lt;I$194,10,(I$195-'Indicator Data'!AV99^2)/(I$195-I$194)*10)),1))</f>
        <v>1.3</v>
      </c>
      <c r="J96" s="97">
        <f>IF(OR('Indicator Data'!AU99=0,'Indicator Data'!AU99="No data"),"x",ROUND(IF('Indicator Data'!AU99&gt;J$195,0,IF('Indicator Data'!AU99&lt;J$194,10,(J$195-'Indicator Data'!AU99)/(J$195-J$194)*10)),1))</f>
        <v>0</v>
      </c>
      <c r="K96" s="97">
        <f>IF('Indicator Data'!AW99="No data","x",ROUND(IF('Indicator Data'!AW99&gt;K$195,0,IF('Indicator Data'!AW99&lt;K$194,10,(K$195-'Indicator Data'!AW99)/(K$195-K$194)*10)),1))</f>
        <v>2.6</v>
      </c>
      <c r="L96" s="97">
        <f>IF('Indicator Data'!AX99="No data","x",ROUND(IF('Indicator Data'!AX99&gt;L$195,0,IF('Indicator Data'!AX99&lt;L$194,10,(L$195-'Indicator Data'!AX99)/(L$195-L$194)*10)),1))</f>
        <v>5.3</v>
      </c>
      <c r="M96" s="98">
        <f t="shared" si="11"/>
        <v>2.2999999999999998</v>
      </c>
      <c r="N96" s="148">
        <f>IF('Indicator Data'!AY99="No data","x",'Indicator Data'!AY99/'Indicator Data'!BE99*100)</f>
        <v>107.5268817204301</v>
      </c>
      <c r="O96" s="97">
        <f t="shared" si="12"/>
        <v>0</v>
      </c>
      <c r="P96" s="97">
        <f>IF('Indicator Data'!AZ99="No data","x",ROUND(IF('Indicator Data'!AZ99&gt;P$195,0,IF('Indicator Data'!AZ99&lt;P$194,10,(P$195-'Indicator Data'!AZ99)/(P$195-P$194)*10)),1))</f>
        <v>2.1</v>
      </c>
      <c r="Q96" s="97">
        <f>IF('Indicator Data'!BA99="No data","x",ROUND(IF('Indicator Data'!BA99&gt;Q$195,0,IF('Indicator Data'!BA99&lt;Q$194,10,(Q$195-'Indicator Data'!BA99)/(Q$195-Q$194)*10)),1))</f>
        <v>0.2</v>
      </c>
      <c r="R96" s="98">
        <f t="shared" si="13"/>
        <v>0.8</v>
      </c>
      <c r="S96" s="97">
        <f>IF('Indicator Data'!Y99="No data","x",ROUND(IF('Indicator Data'!Y99&gt;S$195,0,IF('Indicator Data'!Y99&lt;S$194,10,(S$195-'Indicator Data'!Y99)/(S$195-S$194)*10)),1))</f>
        <v>2</v>
      </c>
      <c r="T96" s="97">
        <f>IF('Indicator Data'!Z99="No data","x",ROUND(IF('Indicator Data'!Z99&gt;T$195,0,IF('Indicator Data'!Z99&lt;T$194,10,(T$195-'Indicator Data'!Z99)/(T$195-T$194)*10)),1))</f>
        <v>5.0999999999999996</v>
      </c>
      <c r="U96" s="97">
        <f>IF('Indicator Data'!AC99="No data","x",ROUND(IF('Indicator Data'!AC99&gt;U$195,0,IF('Indicator Data'!AC99&lt;U$194,10,(U$195-'Indicator Data'!AC99)/(U$195-U$194)*10)),1))</f>
        <v>6.4</v>
      </c>
      <c r="V96" s="97">
        <f>IF('Indicator Data'!AD99="No data","x",ROUND(IF('Indicator Data'!AD99&gt;V$195,10,IF('Indicator Data'!AD99&lt;V$194,0,10-(V$195-'Indicator Data'!AD99)/(V$195-V$194)*10)),1))</f>
        <v>0.2</v>
      </c>
      <c r="W96" s="98">
        <f t="shared" si="14"/>
        <v>3.4</v>
      </c>
      <c r="X96" s="99">
        <f t="shared" si="15"/>
        <v>2.2000000000000002</v>
      </c>
      <c r="Y96" s="99">
        <v>2</v>
      </c>
    </row>
    <row r="97" spans="1:25" s="4" customFormat="1" x14ac:dyDescent="0.25">
      <c r="A97" s="131" t="s">
        <v>176</v>
      </c>
      <c r="B97" s="51" t="s">
        <v>175</v>
      </c>
      <c r="C97" s="97">
        <f>IF('Indicator Data'!AR100="No data","x",ROUND(IF('Indicator Data'!AR100&gt;C$195,0,IF('Indicator Data'!AR100&lt;C$194,10,(C$195-'Indicator Data'!AR100)/(C$195-C$194)*10)),1))</f>
        <v>8.4</v>
      </c>
      <c r="D97" s="98">
        <f t="shared" si="8"/>
        <v>8.4</v>
      </c>
      <c r="E97" s="97">
        <f>IF('Indicator Data'!AT100="No data","x",ROUND(IF('Indicator Data'!AT100&gt;E$195,0,IF('Indicator Data'!AT100&lt;E$194,10,(E$195-'Indicator Data'!AT100)/(E$195-E$194)*10)),1))</f>
        <v>5.8</v>
      </c>
      <c r="F97" s="97">
        <f>IF('Indicator Data'!AS100="No data","x",ROUND(IF('Indicator Data'!AS100&gt;F$195,0,IF('Indicator Data'!AS100&lt;F$194,10,(F$195-'Indicator Data'!AS100)/(F$195-F$194)*10)),1))</f>
        <v>6.6</v>
      </c>
      <c r="G97" s="98">
        <f t="shared" si="9"/>
        <v>6.2</v>
      </c>
      <c r="H97" s="99">
        <f t="shared" si="10"/>
        <v>7.3</v>
      </c>
      <c r="I97" s="97">
        <f>IF('Indicator Data'!AV100="No data","x",ROUND(IF('Indicator Data'!AV100^2&gt;I$195,0,IF('Indicator Data'!AV100^2&lt;I$194,10,(I$195-'Indicator Data'!AV100^2)/(I$195-I$194)*10)),1))</f>
        <v>4.0999999999999996</v>
      </c>
      <c r="J97" s="97">
        <f>IF(OR('Indicator Data'!AU100=0,'Indicator Data'!AU100="No data"),"x",ROUND(IF('Indicator Data'!AU100&gt;J$195,0,IF('Indicator Data'!AU100&lt;J$194,10,(J$195-'Indicator Data'!AU100)/(J$195-J$194)*10)),1))</f>
        <v>7</v>
      </c>
      <c r="K97" s="97">
        <f>IF('Indicator Data'!AW100="No data","x",ROUND(IF('Indicator Data'!AW100&gt;K$195,0,IF('Indicator Data'!AW100&lt;K$194,10,(K$195-'Indicator Data'!AW100)/(K$195-K$194)*10)),1))</f>
        <v>8.4</v>
      </c>
      <c r="L97" s="97">
        <f>IF('Indicator Data'!AX100="No data","x",ROUND(IF('Indicator Data'!AX100&gt;L$195,0,IF('Indicator Data'!AX100&lt;L$194,10,(L$195-'Indicator Data'!AX100)/(L$195-L$194)*10)),1))</f>
        <v>4.8</v>
      </c>
      <c r="M97" s="98">
        <f t="shared" si="11"/>
        <v>6.1</v>
      </c>
      <c r="N97" s="148">
        <f>IF('Indicator Data'!AY100="No data","x",'Indicator Data'!AY100/'Indicator Data'!BE100*100)</f>
        <v>18.115942028985508</v>
      </c>
      <c r="O97" s="97">
        <f t="shared" si="12"/>
        <v>8.3000000000000007</v>
      </c>
      <c r="P97" s="97">
        <f>IF('Indicator Data'!AZ100="No data","x",ROUND(IF('Indicator Data'!AZ100&gt;P$195,0,IF('Indicator Data'!AZ100&lt;P$194,10,(P$195-'Indicator Data'!AZ100)/(P$195-P$194)*10)),1))</f>
        <v>7.7</v>
      </c>
      <c r="Q97" s="97">
        <f>IF('Indicator Data'!BA100="No data","x",ROUND(IF('Indicator Data'!BA100&gt;Q$195,0,IF('Indicator Data'!BA100&lt;Q$194,10,(Q$195-'Indicator Data'!BA100)/(Q$195-Q$194)*10)),1))</f>
        <v>3.6</v>
      </c>
      <c r="R97" s="98">
        <f t="shared" si="13"/>
        <v>6.5</v>
      </c>
      <c r="S97" s="97" t="str">
        <f>IF('Indicator Data'!Y100="No data","x",ROUND(IF('Indicator Data'!Y100&gt;S$195,0,IF('Indicator Data'!Y100&lt;S$194,10,(S$195-'Indicator Data'!Y100)/(S$195-S$194)*10)),1))</f>
        <v>x</v>
      </c>
      <c r="T97" s="97">
        <f>IF('Indicator Data'!Z100="No data","x",ROUND(IF('Indicator Data'!Z100&gt;T$195,0,IF('Indicator Data'!Z100&lt;T$194,10,(T$195-'Indicator Data'!Z100)/(T$195-T$194)*10)),1))</f>
        <v>2.2999999999999998</v>
      </c>
      <c r="U97" s="97">
        <f>IF('Indicator Data'!AC100="No data","x",ROUND(IF('Indicator Data'!AC100&gt;U$195,0,IF('Indicator Data'!AC100&lt;U$194,10,(U$195-'Indicator Data'!AC100)/(U$195-U$194)*10)),1))</f>
        <v>9.3000000000000007</v>
      </c>
      <c r="V97" s="97">
        <f>IF('Indicator Data'!AD100="No data","x",ROUND(IF('Indicator Data'!AD100&gt;V$195,10,IF('Indicator Data'!AD100&lt;V$194,0,10-(V$195-'Indicator Data'!AD100)/(V$195-V$194)*10)),1))</f>
        <v>5.4</v>
      </c>
      <c r="W97" s="98">
        <f t="shared" si="14"/>
        <v>5.7</v>
      </c>
      <c r="X97" s="99">
        <f t="shared" si="15"/>
        <v>6.1</v>
      </c>
      <c r="Y97" s="99">
        <v>3.8</v>
      </c>
    </row>
    <row r="98" spans="1:25" s="4" customFormat="1" x14ac:dyDescent="0.25">
      <c r="A98" s="131" t="s">
        <v>178</v>
      </c>
      <c r="B98" s="51" t="s">
        <v>177</v>
      </c>
      <c r="C98" s="97" t="str">
        <f>IF('Indicator Data'!AR101="No data","x",ROUND(IF('Indicator Data'!AR101&gt;C$195,0,IF('Indicator Data'!AR101&lt;C$194,10,(C$195-'Indicator Data'!AR101)/(C$195-C$194)*10)),1))</f>
        <v>x</v>
      </c>
      <c r="D98" s="98" t="str">
        <f t="shared" si="8"/>
        <v>x</v>
      </c>
      <c r="E98" s="97">
        <f>IF('Indicator Data'!AT101="No data","x",ROUND(IF('Indicator Data'!AT101&gt;E$195,0,IF('Indicator Data'!AT101&lt;E$194,10,(E$195-'Indicator Data'!AT101)/(E$195-E$194)*10)),1))</f>
        <v>6.9</v>
      </c>
      <c r="F98" s="97">
        <f>IF('Indicator Data'!AS101="No data","x",ROUND(IF('Indicator Data'!AS101&gt;F$195,0,IF('Indicator Data'!AS101&lt;F$194,10,(F$195-'Indicator Data'!AS101)/(F$195-F$194)*10)),1))</f>
        <v>7.6</v>
      </c>
      <c r="G98" s="98">
        <f t="shared" si="9"/>
        <v>7.3</v>
      </c>
      <c r="H98" s="99">
        <f t="shared" si="10"/>
        <v>7.3</v>
      </c>
      <c r="I98" s="97">
        <f>IF('Indicator Data'!AV101="No data","x",ROUND(IF('Indicator Data'!AV101^2&gt;I$195,0,IF('Indicator Data'!AV101^2&lt;I$194,10,(I$195-'Indicator Data'!AV101^2)/(I$195-I$194)*10)),1))</f>
        <v>8.5</v>
      </c>
      <c r="J98" s="97">
        <f>IF(OR('Indicator Data'!AU101=0,'Indicator Data'!AU101="No data"),"x",ROUND(IF('Indicator Data'!AU101&gt;J$195,0,IF('Indicator Data'!AU101&lt;J$194,10,(J$195-'Indicator Data'!AU101)/(J$195-J$194)*10)),1))</f>
        <v>8</v>
      </c>
      <c r="K98" s="97">
        <f>IF('Indicator Data'!AW101="No data","x",ROUND(IF('Indicator Data'!AW101&gt;K$195,0,IF('Indicator Data'!AW101&lt;K$194,10,(K$195-'Indicator Data'!AW101)/(K$195-K$194)*10)),1))</f>
        <v>9.4</v>
      </c>
      <c r="L98" s="97">
        <f>IF('Indicator Data'!AX101="No data","x",ROUND(IF('Indicator Data'!AX101&gt;L$195,0,IF('Indicator Data'!AX101&lt;L$194,10,(L$195-'Indicator Data'!AX101)/(L$195-L$194)*10)),1))</f>
        <v>6</v>
      </c>
      <c r="M98" s="98">
        <f t="shared" si="11"/>
        <v>8</v>
      </c>
      <c r="N98" s="148">
        <f>IF('Indicator Data'!AY101="No data","x",'Indicator Data'!AY101/'Indicator Data'!BE101*100)</f>
        <v>9.0323920265780728</v>
      </c>
      <c r="O98" s="97">
        <f t="shared" si="12"/>
        <v>9.1999999999999993</v>
      </c>
      <c r="P98" s="97">
        <f>IF('Indicator Data'!AZ101="No data","x",ROUND(IF('Indicator Data'!AZ101&gt;P$195,0,IF('Indicator Data'!AZ101&lt;P$194,10,(P$195-'Indicator Data'!AZ101)/(P$195-P$194)*10)),1))</f>
        <v>9.1999999999999993</v>
      </c>
      <c r="Q98" s="97">
        <f>IF('Indicator Data'!BA101="No data","x",ROUND(IF('Indicator Data'!BA101&gt;Q$195,0,IF('Indicator Data'!BA101&lt;Q$194,10,(Q$195-'Indicator Data'!BA101)/(Q$195-Q$194)*10)),1))</f>
        <v>4.9000000000000004</v>
      </c>
      <c r="R98" s="98">
        <f t="shared" si="13"/>
        <v>7.8</v>
      </c>
      <c r="S98" s="97">
        <f>IF('Indicator Data'!Y101="No data","x",ROUND(IF('Indicator Data'!Y101&gt;S$195,0,IF('Indicator Data'!Y101&lt;S$194,10,(S$195-'Indicator Data'!Y101)/(S$195-S$194)*10)),1))</f>
        <v>10</v>
      </c>
      <c r="T98" s="97">
        <f>IF('Indicator Data'!Z101="No data","x",ROUND(IF('Indicator Data'!Z101&gt;T$195,0,IF('Indicator Data'!Z101&lt;T$194,10,(T$195-'Indicator Data'!Z101)/(T$195-T$194)*10)),1))</f>
        <v>4.9000000000000004</v>
      </c>
      <c r="U98" s="97">
        <f>IF('Indicator Data'!AC101="No data","x",ROUND(IF('Indicator Data'!AC101&gt;U$195,0,IF('Indicator Data'!AC101&lt;U$194,10,(U$195-'Indicator Data'!AC101)/(U$195-U$194)*10)),1))</f>
        <v>9.6999999999999993</v>
      </c>
      <c r="V98" s="97">
        <f>IF('Indicator Data'!AD101="No data","x",ROUND(IF('Indicator Data'!AD101&gt;V$195,10,IF('Indicator Data'!AD101&lt;V$194,0,10-(V$195-'Indicator Data'!AD101)/(V$195-V$194)*10)),1))</f>
        <v>8.1</v>
      </c>
      <c r="W98" s="98">
        <f t="shared" si="14"/>
        <v>8.1999999999999993</v>
      </c>
      <c r="X98" s="99">
        <f t="shared" si="15"/>
        <v>8</v>
      </c>
      <c r="Y98" s="99">
        <v>2.4</v>
      </c>
    </row>
    <row r="99" spans="1:25" s="4" customFormat="1" x14ac:dyDescent="0.25">
      <c r="A99" s="131" t="s">
        <v>180</v>
      </c>
      <c r="B99" s="51" t="s">
        <v>179</v>
      </c>
      <c r="C99" s="97" t="str">
        <f>IF('Indicator Data'!AR102="No data","x",ROUND(IF('Indicator Data'!AR102&gt;C$195,0,IF('Indicator Data'!AR102&lt;C$194,10,(C$195-'Indicator Data'!AR102)/(C$195-C$194)*10)),1))</f>
        <v>x</v>
      </c>
      <c r="D99" s="98" t="str">
        <f t="shared" si="8"/>
        <v>x</v>
      </c>
      <c r="E99" s="97">
        <f>IF('Indicator Data'!AT102="No data","x",ROUND(IF('Indicator Data'!AT102&gt;E$195,0,IF('Indicator Data'!AT102&lt;E$194,10,(E$195-'Indicator Data'!AT102)/(E$195-E$194)*10)),1))</f>
        <v>8.3000000000000007</v>
      </c>
      <c r="F99" s="97">
        <f>IF('Indicator Data'!AS102="No data","x",ROUND(IF('Indicator Data'!AS102&gt;F$195,0,IF('Indicator Data'!AS102&lt;F$194,10,(F$195-'Indicator Data'!AS102)/(F$195-F$194)*10)),1))</f>
        <v>8.8000000000000007</v>
      </c>
      <c r="G99" s="98">
        <f t="shared" si="9"/>
        <v>8.6</v>
      </c>
      <c r="H99" s="99">
        <f t="shared" si="10"/>
        <v>8.6</v>
      </c>
      <c r="I99" s="97">
        <f>IF('Indicator Data'!AV102="No data","x",ROUND(IF('Indicator Data'!AV102^2&gt;I$195,0,IF('Indicator Data'!AV102^2&lt;I$194,10,(I$195-'Indicator Data'!AV102^2)/(I$195-I$194)*10)),1))</f>
        <v>1.8</v>
      </c>
      <c r="J99" s="97">
        <f>IF(OR('Indicator Data'!AU102=0,'Indicator Data'!AU102="No data"),"x",ROUND(IF('Indicator Data'!AU102&gt;J$195,0,IF('Indicator Data'!AU102&lt;J$194,10,(J$195-'Indicator Data'!AU102)/(J$195-J$194)*10)),1))</f>
        <v>0.1</v>
      </c>
      <c r="K99" s="97">
        <f>IF('Indicator Data'!AW102="No data","x",ROUND(IF('Indicator Data'!AW102&gt;K$195,0,IF('Indicator Data'!AW102&lt;K$194,10,(K$195-'Indicator Data'!AW102)/(K$195-K$194)*10)),1))</f>
        <v>8.1</v>
      </c>
      <c r="L99" s="97">
        <f>IF('Indicator Data'!AX102="No data","x",ROUND(IF('Indicator Data'!AX102&gt;L$195,0,IF('Indicator Data'!AX102&lt;L$194,10,(L$195-'Indicator Data'!AX102)/(L$195-L$194)*10)),1))</f>
        <v>4.0999999999999996</v>
      </c>
      <c r="M99" s="98">
        <f t="shared" si="11"/>
        <v>3.5</v>
      </c>
      <c r="N99" s="148">
        <f>IF('Indicator Data'!AY102="No data","x",'Indicator Data'!AY102/'Indicator Data'!BE102*100)</f>
        <v>3.5236482262409496</v>
      </c>
      <c r="O99" s="97">
        <f t="shared" si="12"/>
        <v>9.6999999999999993</v>
      </c>
      <c r="P99" s="97">
        <f>IF('Indicator Data'!AZ102="No data","x",ROUND(IF('Indicator Data'!AZ102&gt;P$195,0,IF('Indicator Data'!AZ102&lt;P$194,10,(P$195-'Indicator Data'!AZ102)/(P$195-P$194)*10)),1))</f>
        <v>0.4</v>
      </c>
      <c r="Q99" s="97" t="str">
        <f>IF('Indicator Data'!BA102="No data","x",ROUND(IF('Indicator Data'!BA102&gt;Q$195,0,IF('Indicator Data'!BA102&lt;Q$194,10,(Q$195-'Indicator Data'!BA102)/(Q$195-Q$194)*10)),1))</f>
        <v>x</v>
      </c>
      <c r="R99" s="98">
        <f t="shared" si="13"/>
        <v>5.0999999999999996</v>
      </c>
      <c r="S99" s="97">
        <f>IF('Indicator Data'!Y102="No data","x",ROUND(IF('Indicator Data'!Y102&gt;S$195,0,IF('Indicator Data'!Y102&lt;S$194,10,(S$195-'Indicator Data'!Y102)/(S$195-S$194)*10)),1))</f>
        <v>5.3</v>
      </c>
      <c r="T99" s="97">
        <f>IF('Indicator Data'!Z102="No data","x",ROUND(IF('Indicator Data'!Z102&gt;T$195,0,IF('Indicator Data'!Z102&lt;T$194,10,(T$195-'Indicator Data'!Z102)/(T$195-T$194)*10)),1))</f>
        <v>0.5</v>
      </c>
      <c r="U99" s="97">
        <f>IF('Indicator Data'!AC102="No data","x",ROUND(IF('Indicator Data'!AC102&gt;U$195,0,IF('Indicator Data'!AC102&lt;U$194,10,(U$195-'Indicator Data'!AC102)/(U$195-U$194)*10)),1))</f>
        <v>8</v>
      </c>
      <c r="V99" s="97">
        <f>IF('Indicator Data'!AD102="No data","x",ROUND(IF('Indicator Data'!AD102&gt;V$195,10,IF('Indicator Data'!AD102&lt;V$194,0,10-(V$195-'Indicator Data'!AD102)/(V$195-V$194)*10)),1))</f>
        <v>0.1</v>
      </c>
      <c r="W99" s="98">
        <f t="shared" si="14"/>
        <v>3.5</v>
      </c>
      <c r="X99" s="99">
        <f t="shared" si="15"/>
        <v>4</v>
      </c>
      <c r="Y99" s="99">
        <v>3.6</v>
      </c>
    </row>
    <row r="100" spans="1:25" s="4" customFormat="1" x14ac:dyDescent="0.25">
      <c r="A100" s="131" t="s">
        <v>182</v>
      </c>
      <c r="B100" s="51" t="s">
        <v>181</v>
      </c>
      <c r="C100" s="97" t="str">
        <f>IF('Indicator Data'!AR103="No data","x",ROUND(IF('Indicator Data'!AR103&gt;C$195,0,IF('Indicator Data'!AR103&lt;C$194,10,(C$195-'Indicator Data'!AR103)/(C$195-C$194)*10)),1))</f>
        <v>x</v>
      </c>
      <c r="D100" s="98" t="str">
        <f t="shared" si="8"/>
        <v>x</v>
      </c>
      <c r="E100" s="97" t="str">
        <f>IF('Indicator Data'!AT103="No data","x",ROUND(IF('Indicator Data'!AT103&gt;E$195,0,IF('Indicator Data'!AT103&lt;E$194,10,(E$195-'Indicator Data'!AT103)/(E$195-E$194)*10)),1))</f>
        <v>x</v>
      </c>
      <c r="F100" s="97">
        <f>IF('Indicator Data'!AS103="No data","x",ROUND(IF('Indicator Data'!AS103&gt;F$195,0,IF('Indicator Data'!AS103&lt;F$194,10,(F$195-'Indicator Data'!AS103)/(F$195-F$194)*10)),1))</f>
        <v>1.6</v>
      </c>
      <c r="G100" s="98">
        <f t="shared" si="9"/>
        <v>1.6</v>
      </c>
      <c r="H100" s="99">
        <f t="shared" si="10"/>
        <v>1.6</v>
      </c>
      <c r="I100" s="97" t="str">
        <f>IF('Indicator Data'!AV103="No data","x",ROUND(IF('Indicator Data'!AV103^2&gt;I$195,0,IF('Indicator Data'!AV103^2&lt;I$194,10,(I$195-'Indicator Data'!AV103^2)/(I$195-I$194)*10)),1))</f>
        <v>x</v>
      </c>
      <c r="J100" s="97">
        <f>IF(OR('Indicator Data'!AU103=0,'Indicator Data'!AU103="No data"),"x",ROUND(IF('Indicator Data'!AU103&gt;J$195,0,IF('Indicator Data'!AU103&lt;J$194,10,(J$195-'Indicator Data'!AU103)/(J$195-J$194)*10)),1))</f>
        <v>0</v>
      </c>
      <c r="K100" s="97">
        <f>IF('Indicator Data'!AW103="No data","x",ROUND(IF('Indicator Data'!AW103&gt;K$195,0,IF('Indicator Data'!AW103&lt;K$194,10,(K$195-'Indicator Data'!AW103)/(K$195-K$194)*10)),1))</f>
        <v>0.3</v>
      </c>
      <c r="L100" s="97">
        <f>IF('Indicator Data'!AX103="No data","x",ROUND(IF('Indicator Data'!AX103&gt;L$195,0,IF('Indicator Data'!AX103&lt;L$194,10,(L$195-'Indicator Data'!AX103)/(L$195-L$194)*10)),1))</f>
        <v>4.3</v>
      </c>
      <c r="M100" s="98">
        <f t="shared" si="11"/>
        <v>1.5</v>
      </c>
      <c r="N100" s="148">
        <f>IF('Indicator Data'!AY103="No data","x",'Indicator Data'!AY103/'Indicator Data'!BE103*100)</f>
        <v>687.5</v>
      </c>
      <c r="O100" s="97">
        <f t="shared" si="12"/>
        <v>0</v>
      </c>
      <c r="P100" s="97" t="str">
        <f>IF('Indicator Data'!AZ103="No data","x",ROUND(IF('Indicator Data'!AZ103&gt;P$195,0,IF('Indicator Data'!AZ103&lt;P$194,10,(P$195-'Indicator Data'!AZ103)/(P$195-P$194)*10)),1))</f>
        <v>x</v>
      </c>
      <c r="Q100" s="97" t="str">
        <f>IF('Indicator Data'!BA103="No data","x",ROUND(IF('Indicator Data'!BA103&gt;Q$195,0,IF('Indicator Data'!BA103&lt;Q$194,10,(Q$195-'Indicator Data'!BA103)/(Q$195-Q$194)*10)),1))</f>
        <v>x</v>
      </c>
      <c r="R100" s="98">
        <f t="shared" si="13"/>
        <v>0</v>
      </c>
      <c r="S100" s="97" t="str">
        <f>IF('Indicator Data'!Y103="No data","x",ROUND(IF('Indicator Data'!Y103&gt;S$195,0,IF('Indicator Data'!Y103&lt;S$194,10,(S$195-'Indicator Data'!Y103)/(S$195-S$194)*10)),1))</f>
        <v>x</v>
      </c>
      <c r="T100" s="97" t="str">
        <f>IF('Indicator Data'!Z103="No data","x",ROUND(IF('Indicator Data'!Z103&gt;T$195,0,IF('Indicator Data'!Z103&lt;T$194,10,(T$195-'Indicator Data'!Z103)/(T$195-T$194)*10)),1))</f>
        <v>x</v>
      </c>
      <c r="U100" s="97" t="str">
        <f>IF('Indicator Data'!AC103="No data","x",ROUND(IF('Indicator Data'!AC103&gt;U$195,0,IF('Indicator Data'!AC103&lt;U$194,10,(U$195-'Indicator Data'!AC103)/(U$195-U$194)*10)),1))</f>
        <v>x</v>
      </c>
      <c r="V100" s="97" t="str">
        <f>IF('Indicator Data'!AD103="No data","x",ROUND(IF('Indicator Data'!AD103&gt;V$195,10,IF('Indicator Data'!AD103&lt;V$194,0,10-(V$195-'Indicator Data'!AD103)/(V$195-V$194)*10)),1))</f>
        <v>x</v>
      </c>
      <c r="W100" s="98" t="str">
        <f t="shared" si="14"/>
        <v>x</v>
      </c>
      <c r="X100" s="99">
        <f t="shared" si="15"/>
        <v>0.8</v>
      </c>
      <c r="Y100" s="99" t="s">
        <v>1151</v>
      </c>
    </row>
    <row r="101" spans="1:25" s="4" customFormat="1" x14ac:dyDescent="0.25">
      <c r="A101" s="131" t="s">
        <v>184</v>
      </c>
      <c r="B101" s="51" t="s">
        <v>183</v>
      </c>
      <c r="C101" s="97" t="str">
        <f>IF('Indicator Data'!AR104="No data","x",ROUND(IF('Indicator Data'!AR104&gt;C$195,0,IF('Indicator Data'!AR104&lt;C$194,10,(C$195-'Indicator Data'!AR104)/(C$195-C$194)*10)),1))</f>
        <v>x</v>
      </c>
      <c r="D101" s="98" t="str">
        <f t="shared" si="8"/>
        <v>x</v>
      </c>
      <c r="E101" s="97">
        <f>IF('Indicator Data'!AT104="No data","x",ROUND(IF('Indicator Data'!AT104&gt;E$195,0,IF('Indicator Data'!AT104&lt;E$194,10,(E$195-'Indicator Data'!AT104)/(E$195-E$194)*10)),1))</f>
        <v>4.0999999999999996</v>
      </c>
      <c r="F101" s="97">
        <f>IF('Indicator Data'!AS104="No data","x",ROUND(IF('Indicator Data'!AS104&gt;F$195,0,IF('Indicator Data'!AS104&lt;F$194,10,(F$195-'Indicator Data'!AS104)/(F$195-F$194)*10)),1))</f>
        <v>2.8</v>
      </c>
      <c r="G101" s="98">
        <f t="shared" si="9"/>
        <v>3.5</v>
      </c>
      <c r="H101" s="99">
        <f t="shared" si="10"/>
        <v>3.5</v>
      </c>
      <c r="I101" s="97">
        <f>IF('Indicator Data'!AV104="No data","x",ROUND(IF('Indicator Data'!AV104^2&gt;I$195,0,IF('Indicator Data'!AV104^2&lt;I$194,10,(I$195-'Indicator Data'!AV104^2)/(I$195-I$194)*10)),1))</f>
        <v>0</v>
      </c>
      <c r="J101" s="97">
        <f>IF(OR('Indicator Data'!AU104=0,'Indicator Data'!AU104="No data"),"x",ROUND(IF('Indicator Data'!AU104&gt;J$195,0,IF('Indicator Data'!AU104&lt;J$194,10,(J$195-'Indicator Data'!AU104)/(J$195-J$194)*10)),1))</f>
        <v>0</v>
      </c>
      <c r="K101" s="97">
        <f>IF('Indicator Data'!AW104="No data","x",ROUND(IF('Indicator Data'!AW104&gt;K$195,0,IF('Indicator Data'!AW104&lt;K$194,10,(K$195-'Indicator Data'!AW104)/(K$195-K$194)*10)),1))</f>
        <v>2.9</v>
      </c>
      <c r="L101" s="97">
        <f>IF('Indicator Data'!AX104="No data","x",ROUND(IF('Indicator Data'!AX104&gt;L$195,0,IF('Indicator Data'!AX104&lt;L$194,10,(L$195-'Indicator Data'!AX104)/(L$195-L$194)*10)),1))</f>
        <v>3</v>
      </c>
      <c r="M101" s="98">
        <f t="shared" si="11"/>
        <v>1.5</v>
      </c>
      <c r="N101" s="148">
        <f>IF('Indicator Data'!AY104="No data","x",'Indicator Data'!AY104/'Indicator Data'!BE104*100)</f>
        <v>140.40910106264158</v>
      </c>
      <c r="O101" s="97">
        <f t="shared" si="12"/>
        <v>0</v>
      </c>
      <c r="P101" s="97">
        <f>IF('Indicator Data'!AZ104="No data","x",ROUND(IF('Indicator Data'!AZ104&gt;P$195,0,IF('Indicator Data'!AZ104&lt;P$194,10,(P$195-'Indicator Data'!AZ104)/(P$195-P$194)*10)),1))</f>
        <v>0.8</v>
      </c>
      <c r="Q101" s="97">
        <f>IF('Indicator Data'!BA104="No data","x",ROUND(IF('Indicator Data'!BA104&gt;Q$195,0,IF('Indicator Data'!BA104&lt;Q$194,10,(Q$195-'Indicator Data'!BA104)/(Q$195-Q$194)*10)),1))</f>
        <v>0.7</v>
      </c>
      <c r="R101" s="98">
        <f t="shared" si="13"/>
        <v>0.5</v>
      </c>
      <c r="S101" s="97">
        <f>IF('Indicator Data'!Y104="No data","x",ROUND(IF('Indicator Data'!Y104&gt;S$195,0,IF('Indicator Data'!Y104&lt;S$194,10,(S$195-'Indicator Data'!Y104)/(S$195-S$194)*10)),1))</f>
        <v>0</v>
      </c>
      <c r="T101" s="97">
        <f>IF('Indicator Data'!Z104="No data","x",ROUND(IF('Indicator Data'!Z104&gt;T$195,0,IF('Indicator Data'!Z104&lt;T$194,10,(T$195-'Indicator Data'!Z104)/(T$195-T$194)*10)),1))</f>
        <v>1.3</v>
      </c>
      <c r="U101" s="97">
        <f>IF('Indicator Data'!AC104="No data","x",ROUND(IF('Indicator Data'!AC104&gt;U$195,0,IF('Indicator Data'!AC104&lt;U$194,10,(U$195-'Indicator Data'!AC104)/(U$195-U$194)*10)),1))</f>
        <v>3.8</v>
      </c>
      <c r="V101" s="97">
        <f>IF('Indicator Data'!AD104="No data","x",ROUND(IF('Indicator Data'!AD104&gt;V$195,10,IF('Indicator Data'!AD104&lt;V$194,0,10-(V$195-'Indicator Data'!AD104)/(V$195-V$194)*10)),1))</f>
        <v>0.1</v>
      </c>
      <c r="W101" s="98">
        <f t="shared" si="14"/>
        <v>1.3</v>
      </c>
      <c r="X101" s="99">
        <f t="shared" si="15"/>
        <v>1.1000000000000001</v>
      </c>
      <c r="Y101" s="99">
        <v>2.2999999999999998</v>
      </c>
    </row>
    <row r="102" spans="1:25" s="4" customFormat="1" x14ac:dyDescent="0.25">
      <c r="A102" s="131" t="s">
        <v>186</v>
      </c>
      <c r="B102" s="51" t="s">
        <v>185</v>
      </c>
      <c r="C102" s="97" t="str">
        <f>IF('Indicator Data'!AR105="No data","x",ROUND(IF('Indicator Data'!AR105&gt;C$195,0,IF('Indicator Data'!AR105&lt;C$194,10,(C$195-'Indicator Data'!AR105)/(C$195-C$194)*10)),1))</f>
        <v>x</v>
      </c>
      <c r="D102" s="98" t="str">
        <f t="shared" si="8"/>
        <v>x</v>
      </c>
      <c r="E102" s="97">
        <f>IF('Indicator Data'!AT105="No data","x",ROUND(IF('Indicator Data'!AT105&gt;E$195,0,IF('Indicator Data'!AT105&lt;E$194,10,(E$195-'Indicator Data'!AT105)/(E$195-E$194)*10)),1))</f>
        <v>1.8</v>
      </c>
      <c r="F102" s="97">
        <f>IF('Indicator Data'!AS105="No data","x",ROUND(IF('Indicator Data'!AS105&gt;F$195,0,IF('Indicator Data'!AS105&lt;F$194,10,(F$195-'Indicator Data'!AS105)/(F$195-F$194)*10)),1))</f>
        <v>1.6</v>
      </c>
      <c r="G102" s="98">
        <f t="shared" si="9"/>
        <v>1.7</v>
      </c>
      <c r="H102" s="99">
        <f t="shared" si="10"/>
        <v>1.7</v>
      </c>
      <c r="I102" s="97" t="str">
        <f>IF('Indicator Data'!AV105="No data","x",ROUND(IF('Indicator Data'!AV105^2&gt;I$195,0,IF('Indicator Data'!AV105^2&lt;I$194,10,(I$195-'Indicator Data'!AV105^2)/(I$195-I$194)*10)),1))</f>
        <v>x</v>
      </c>
      <c r="J102" s="97">
        <f>IF(OR('Indicator Data'!AU105=0,'Indicator Data'!AU105="No data"),"x",ROUND(IF('Indicator Data'!AU105&gt;J$195,0,IF('Indicator Data'!AU105&lt;J$194,10,(J$195-'Indicator Data'!AU105)/(J$195-J$194)*10)),1))</f>
        <v>0</v>
      </c>
      <c r="K102" s="97">
        <f>IF('Indicator Data'!AW105="No data","x",ROUND(IF('Indicator Data'!AW105&gt;K$195,0,IF('Indicator Data'!AW105&lt;K$194,10,(K$195-'Indicator Data'!AW105)/(K$195-K$194)*10)),1))</f>
        <v>0.3</v>
      </c>
      <c r="L102" s="97">
        <f>IF('Indicator Data'!AX105="No data","x",ROUND(IF('Indicator Data'!AX105&gt;L$195,0,IF('Indicator Data'!AX105&lt;L$194,10,(L$195-'Indicator Data'!AX105)/(L$195-L$194)*10)),1))</f>
        <v>2.7</v>
      </c>
      <c r="M102" s="98">
        <f t="shared" si="11"/>
        <v>1</v>
      </c>
      <c r="N102" s="148">
        <f>IF('Indicator Data'!AY105="No data","x",'Indicator Data'!AY105/'Indicator Data'!BE105*100)</f>
        <v>540.54054054054052</v>
      </c>
      <c r="O102" s="97">
        <f t="shared" si="12"/>
        <v>0</v>
      </c>
      <c r="P102" s="97">
        <f>IF('Indicator Data'!AZ105="No data","x",ROUND(IF('Indicator Data'!AZ105&gt;P$195,0,IF('Indicator Data'!AZ105&lt;P$194,10,(P$195-'Indicator Data'!AZ105)/(P$195-P$194)*10)),1))</f>
        <v>0.3</v>
      </c>
      <c r="Q102" s="97">
        <f>IF('Indicator Data'!BA105="No data","x",ROUND(IF('Indicator Data'!BA105&gt;Q$195,0,IF('Indicator Data'!BA105&lt;Q$194,10,(Q$195-'Indicator Data'!BA105)/(Q$195-Q$194)*10)),1))</f>
        <v>0</v>
      </c>
      <c r="R102" s="98">
        <f t="shared" si="13"/>
        <v>0.1</v>
      </c>
      <c r="S102" s="97">
        <f>IF('Indicator Data'!Y105="No data","x",ROUND(IF('Indicator Data'!Y105&gt;S$195,0,IF('Indicator Data'!Y105&lt;S$194,10,(S$195-'Indicator Data'!Y105)/(S$195-S$194)*10)),1))</f>
        <v>2.7</v>
      </c>
      <c r="T102" s="97">
        <f>IF('Indicator Data'!Z105="No data","x",ROUND(IF('Indicator Data'!Z105&gt;T$195,0,IF('Indicator Data'!Z105&lt;T$194,10,(T$195-'Indicator Data'!Z105)/(T$195-T$194)*10)),1))</f>
        <v>0</v>
      </c>
      <c r="U102" s="97">
        <f>IF('Indicator Data'!AC105="No data","x",ROUND(IF('Indicator Data'!AC105&gt;U$195,0,IF('Indicator Data'!AC105&lt;U$194,10,(U$195-'Indicator Data'!AC105)/(U$195-U$194)*10)),1))</f>
        <v>0</v>
      </c>
      <c r="V102" s="97">
        <f>IF('Indicator Data'!AD105="No data","x",ROUND(IF('Indicator Data'!AD105&gt;V$195,10,IF('Indicator Data'!AD105&lt;V$194,0,10-(V$195-'Indicator Data'!AD105)/(V$195-V$194)*10)),1))</f>
        <v>0.1</v>
      </c>
      <c r="W102" s="98">
        <f t="shared" si="14"/>
        <v>0.7</v>
      </c>
      <c r="X102" s="99">
        <f t="shared" si="15"/>
        <v>0.6</v>
      </c>
      <c r="Y102" s="99">
        <v>1.2</v>
      </c>
    </row>
    <row r="103" spans="1:25" s="4" customFormat="1" x14ac:dyDescent="0.25">
      <c r="A103" s="131" t="s">
        <v>189</v>
      </c>
      <c r="B103" s="51" t="s">
        <v>188</v>
      </c>
      <c r="C103" s="97">
        <f>IF('Indicator Data'!AR106="No data","x",ROUND(IF('Indicator Data'!AR106&gt;C$195,0,IF('Indicator Data'!AR106&lt;C$194,10,(C$195-'Indicator Data'!AR106)/(C$195-C$194)*10)),1))</f>
        <v>4.7</v>
      </c>
      <c r="D103" s="98">
        <f t="shared" si="8"/>
        <v>4.7</v>
      </c>
      <c r="E103" s="97">
        <f>IF('Indicator Data'!AT106="No data","x",ROUND(IF('Indicator Data'!AT106&gt;E$195,0,IF('Indicator Data'!AT106&lt;E$194,10,(E$195-'Indicator Data'!AT106)/(E$195-E$194)*10)),1))</f>
        <v>7.6</v>
      </c>
      <c r="F103" s="97">
        <f>IF('Indicator Data'!AS106="No data","x",ROUND(IF('Indicator Data'!AS106&gt;F$195,0,IF('Indicator Data'!AS106&lt;F$194,10,(F$195-'Indicator Data'!AS106)/(F$195-F$194)*10)),1))</f>
        <v>7.3</v>
      </c>
      <c r="G103" s="98">
        <f t="shared" si="9"/>
        <v>7.5</v>
      </c>
      <c r="H103" s="99">
        <f t="shared" si="10"/>
        <v>6.1</v>
      </c>
      <c r="I103" s="97">
        <f>IF('Indicator Data'!AV106="No data","x",ROUND(IF('Indicator Data'!AV106^2&gt;I$195,0,IF('Indicator Data'!AV106^2&lt;I$194,10,(I$195-'Indicator Data'!AV106^2)/(I$195-I$194)*10)),1))</f>
        <v>6.4</v>
      </c>
      <c r="J103" s="97">
        <f>IF(OR('Indicator Data'!AU106=0,'Indicator Data'!AU106="No data"),"x",ROUND(IF('Indicator Data'!AU106&gt;J$195,0,IF('Indicator Data'!AU106&lt;J$194,10,(J$195-'Indicator Data'!AU106)/(J$195-J$194)*10)),1))</f>
        <v>7.7</v>
      </c>
      <c r="K103" s="97">
        <f>IF('Indicator Data'!AW106="No data","x",ROUND(IF('Indicator Data'!AW106&gt;K$195,0,IF('Indicator Data'!AW106&lt;K$194,10,(K$195-'Indicator Data'!AW106)/(K$195-K$194)*10)),1))</f>
        <v>9.6</v>
      </c>
      <c r="L103" s="97">
        <f>IF('Indicator Data'!AX106="No data","x",ROUND(IF('Indicator Data'!AX106&gt;L$195,0,IF('Indicator Data'!AX106&lt;L$194,10,(L$195-'Indicator Data'!AX106)/(L$195-L$194)*10)),1))</f>
        <v>8.1</v>
      </c>
      <c r="M103" s="98">
        <f t="shared" si="11"/>
        <v>8</v>
      </c>
      <c r="N103" s="148">
        <f>IF('Indicator Data'!AY106="No data","x",'Indicator Data'!AY106/'Indicator Data'!BE106*100)</f>
        <v>7.9100319840423703</v>
      </c>
      <c r="O103" s="97">
        <f t="shared" si="12"/>
        <v>9.3000000000000007</v>
      </c>
      <c r="P103" s="97">
        <f>IF('Indicator Data'!AZ106="No data","x",ROUND(IF('Indicator Data'!AZ106&gt;P$195,0,IF('Indicator Data'!AZ106&lt;P$194,10,(P$195-'Indicator Data'!AZ106)/(P$195-P$194)*10)),1))</f>
        <v>9.8000000000000007</v>
      </c>
      <c r="Q103" s="97">
        <f>IF('Indicator Data'!BA106="No data","x",ROUND(IF('Indicator Data'!BA106&gt;Q$195,0,IF('Indicator Data'!BA106&lt;Q$194,10,(Q$195-'Indicator Data'!BA106)/(Q$195-Q$194)*10)),1))</f>
        <v>9.6999999999999993</v>
      </c>
      <c r="R103" s="98">
        <f t="shared" si="13"/>
        <v>9.6</v>
      </c>
      <c r="S103" s="97">
        <f>IF('Indicator Data'!Y106="No data","x",ROUND(IF('Indicator Data'!Y106&gt;S$195,0,IF('Indicator Data'!Y106&lt;S$194,10,(S$195-'Indicator Data'!Y106)/(S$195-S$194)*10)),1))</f>
        <v>9.6</v>
      </c>
      <c r="T103" s="97">
        <f>IF('Indicator Data'!Z106="No data","x",ROUND(IF('Indicator Data'!Z106&gt;T$195,0,IF('Indicator Data'!Z106&lt;T$194,10,(T$195-'Indicator Data'!Z106)/(T$195-T$194)*10)),1))</f>
        <v>10</v>
      </c>
      <c r="U103" s="97">
        <f>IF('Indicator Data'!AC106="No data","x",ROUND(IF('Indicator Data'!AC106&gt;U$195,0,IF('Indicator Data'!AC106&lt;U$194,10,(U$195-'Indicator Data'!AC106)/(U$195-U$194)*10)),1))</f>
        <v>9.9</v>
      </c>
      <c r="V103" s="97">
        <f>IF('Indicator Data'!AD106="No data","x",ROUND(IF('Indicator Data'!AD106&gt;V$195,10,IF('Indicator Data'!AD106&lt;V$194,0,10-(V$195-'Indicator Data'!AD106)/(V$195-V$194)*10)),1))</f>
        <v>3.9</v>
      </c>
      <c r="W103" s="98">
        <f t="shared" si="14"/>
        <v>8.4</v>
      </c>
      <c r="X103" s="99">
        <f t="shared" si="15"/>
        <v>8.6999999999999993</v>
      </c>
      <c r="Y103" s="99">
        <v>5.7</v>
      </c>
    </row>
    <row r="104" spans="1:25" s="4" customFormat="1" x14ac:dyDescent="0.25">
      <c r="A104" s="131" t="s">
        <v>191</v>
      </c>
      <c r="B104" s="51" t="s">
        <v>190</v>
      </c>
      <c r="C104" s="97">
        <f>IF('Indicator Data'!AR107="No data","x",ROUND(IF('Indicator Data'!AR107&gt;C$195,0,IF('Indicator Data'!AR107&lt;C$194,10,(C$195-'Indicator Data'!AR107)/(C$195-C$194)*10)),1))</f>
        <v>4</v>
      </c>
      <c r="D104" s="98">
        <f t="shared" si="8"/>
        <v>4</v>
      </c>
      <c r="E104" s="97">
        <f>IF('Indicator Data'!AT107="No data","x",ROUND(IF('Indicator Data'!AT107&gt;E$195,0,IF('Indicator Data'!AT107&lt;E$194,10,(E$195-'Indicator Data'!AT107)/(E$195-E$194)*10)),1))</f>
        <v>6.9</v>
      </c>
      <c r="F104" s="97">
        <f>IF('Indicator Data'!AS107="No data","x",ROUND(IF('Indicator Data'!AS107&gt;F$195,0,IF('Indicator Data'!AS107&lt;F$194,10,(F$195-'Indicator Data'!AS107)/(F$195-F$194)*10)),1))</f>
        <v>6.5</v>
      </c>
      <c r="G104" s="98">
        <f t="shared" si="9"/>
        <v>6.7</v>
      </c>
      <c r="H104" s="99">
        <f t="shared" si="10"/>
        <v>5.4</v>
      </c>
      <c r="I104" s="97">
        <f>IF('Indicator Data'!AV107="No data","x",ROUND(IF('Indicator Data'!AV107^2&gt;I$195,0,IF('Indicator Data'!AV107^2&lt;I$194,10,(I$195-'Indicator Data'!AV107^2)/(I$195-I$194)*10)),1))</f>
        <v>6.2</v>
      </c>
      <c r="J104" s="97">
        <f>IF(OR('Indicator Data'!AU107=0,'Indicator Data'!AU107="No data"),"x",ROUND(IF('Indicator Data'!AU107&gt;J$195,0,IF('Indicator Data'!AU107&lt;J$194,10,(J$195-'Indicator Data'!AU107)/(J$195-J$194)*10)),1))</f>
        <v>8.9</v>
      </c>
      <c r="K104" s="97">
        <f>IF('Indicator Data'!AW107="No data","x",ROUND(IF('Indicator Data'!AW107&gt;K$195,0,IF('Indicator Data'!AW107&lt;K$194,10,(K$195-'Indicator Data'!AW107)/(K$195-K$194)*10)),1))</f>
        <v>9.1</v>
      </c>
      <c r="L104" s="97">
        <f>IF('Indicator Data'!AX107="No data","x",ROUND(IF('Indicator Data'!AX107&gt;L$195,0,IF('Indicator Data'!AX107&lt;L$194,10,(L$195-'Indicator Data'!AX107)/(L$195-L$194)*10)),1))</f>
        <v>8.1999999999999993</v>
      </c>
      <c r="M104" s="98">
        <f t="shared" si="11"/>
        <v>8.1</v>
      </c>
      <c r="N104" s="148">
        <f>IF('Indicator Data'!AY107="No data","x",'Indicator Data'!AY107/'Indicator Data'!BE107*100)</f>
        <v>19.092066185829445</v>
      </c>
      <c r="O104" s="97">
        <f t="shared" si="12"/>
        <v>8.1999999999999993</v>
      </c>
      <c r="P104" s="97">
        <f>IF('Indicator Data'!AZ107="No data","x",ROUND(IF('Indicator Data'!AZ107&gt;P$195,0,IF('Indicator Data'!AZ107&lt;P$194,10,(P$195-'Indicator Data'!AZ107)/(P$195-P$194)*10)),1))</f>
        <v>6.6</v>
      </c>
      <c r="Q104" s="97">
        <f>IF('Indicator Data'!BA107="No data","x",ROUND(IF('Indicator Data'!BA107&gt;Q$195,0,IF('Indicator Data'!BA107&lt;Q$194,10,(Q$195-'Indicator Data'!BA107)/(Q$195-Q$194)*10)),1))</f>
        <v>2</v>
      </c>
      <c r="R104" s="98">
        <f t="shared" si="13"/>
        <v>5.6</v>
      </c>
      <c r="S104" s="97">
        <f>IF('Indicator Data'!Y107="No data","x",ROUND(IF('Indicator Data'!Y107&gt;S$195,0,IF('Indicator Data'!Y107&lt;S$194,10,(S$195-'Indicator Data'!Y107)/(S$195-S$194)*10)),1))</f>
        <v>10</v>
      </c>
      <c r="T104" s="97">
        <f>IF('Indicator Data'!Z107="No data","x",ROUND(IF('Indicator Data'!Z107&gt;T$195,0,IF('Indicator Data'!Z107&lt;T$194,10,(T$195-'Indicator Data'!Z107)/(T$195-T$194)*10)),1))</f>
        <v>4.5999999999999996</v>
      </c>
      <c r="U104" s="97">
        <f>IF('Indicator Data'!AC107="No data","x",ROUND(IF('Indicator Data'!AC107&gt;U$195,0,IF('Indicator Data'!AC107&lt;U$194,10,(U$195-'Indicator Data'!AC107)/(U$195-U$194)*10)),1))</f>
        <v>9.8000000000000007</v>
      </c>
      <c r="V104" s="97">
        <f>IF('Indicator Data'!AD107="No data","x",ROUND(IF('Indicator Data'!AD107&gt;V$195,10,IF('Indicator Data'!AD107&lt;V$194,0,10-(V$195-'Indicator Data'!AD107)/(V$195-V$194)*10)),1))</f>
        <v>7</v>
      </c>
      <c r="W104" s="98">
        <f t="shared" si="14"/>
        <v>7.9</v>
      </c>
      <c r="X104" s="99">
        <f t="shared" si="15"/>
        <v>7.2</v>
      </c>
      <c r="Y104" s="99">
        <v>4.4000000000000004</v>
      </c>
    </row>
    <row r="105" spans="1:25" s="4" customFormat="1" x14ac:dyDescent="0.25">
      <c r="A105" s="131" t="s">
        <v>193</v>
      </c>
      <c r="B105" s="51" t="s">
        <v>192</v>
      </c>
      <c r="C105" s="97">
        <f>IF('Indicator Data'!AR108="No data","x",ROUND(IF('Indicator Data'!AR108&gt;C$195,0,IF('Indicator Data'!AR108&lt;C$194,10,(C$195-'Indicator Data'!AR108)/(C$195-C$194)*10)),1))</f>
        <v>2.6</v>
      </c>
      <c r="D105" s="98">
        <f t="shared" si="8"/>
        <v>2.6</v>
      </c>
      <c r="E105" s="97">
        <f>IF('Indicator Data'!AT108="No data","x",ROUND(IF('Indicator Data'!AT108&gt;E$195,0,IF('Indicator Data'!AT108&lt;E$194,10,(E$195-'Indicator Data'!AT108)/(E$195-E$194)*10)),1))</f>
        <v>5.3</v>
      </c>
      <c r="F105" s="97">
        <f>IF('Indicator Data'!AS108="No data","x",ROUND(IF('Indicator Data'!AS108&gt;F$195,0,IF('Indicator Data'!AS108&lt;F$194,10,(F$195-'Indicator Data'!AS108)/(F$195-F$194)*10)),1))</f>
        <v>3.2</v>
      </c>
      <c r="G105" s="98">
        <f t="shared" si="9"/>
        <v>4.3</v>
      </c>
      <c r="H105" s="99">
        <f t="shared" si="10"/>
        <v>3.5</v>
      </c>
      <c r="I105" s="97">
        <f>IF('Indicator Data'!AV108="No data","x",ROUND(IF('Indicator Data'!AV108^2&gt;I$195,0,IF('Indicator Data'!AV108^2&lt;I$194,10,(I$195-'Indicator Data'!AV108^2)/(I$195-I$194)*10)),1))</f>
        <v>1.1000000000000001</v>
      </c>
      <c r="J105" s="97">
        <f>IF(OR('Indicator Data'!AU108=0,'Indicator Data'!AU108="No data"),"x",ROUND(IF('Indicator Data'!AU108&gt;J$195,0,IF('Indicator Data'!AU108&lt;J$194,10,(J$195-'Indicator Data'!AU108)/(J$195-J$194)*10)),1))</f>
        <v>0</v>
      </c>
      <c r="K105" s="97">
        <f>IF('Indicator Data'!AW108="No data","x",ROUND(IF('Indicator Data'!AW108&gt;K$195,0,IF('Indicator Data'!AW108&lt;K$194,10,(K$195-'Indicator Data'!AW108)/(K$195-K$194)*10)),1))</f>
        <v>2.9</v>
      </c>
      <c r="L105" s="97">
        <f>IF('Indicator Data'!AX108="No data","x",ROUND(IF('Indicator Data'!AX108&gt;L$195,0,IF('Indicator Data'!AX108&lt;L$194,10,(L$195-'Indicator Data'!AX108)/(L$195-L$194)*10)),1))</f>
        <v>3</v>
      </c>
      <c r="M105" s="98">
        <f t="shared" si="11"/>
        <v>1.8</v>
      </c>
      <c r="N105" s="148">
        <f>IF('Indicator Data'!AY108="No data","x",'Indicator Data'!AY108/'Indicator Data'!BE108*100)</f>
        <v>21.001369654542685</v>
      </c>
      <c r="O105" s="97">
        <f t="shared" si="12"/>
        <v>8</v>
      </c>
      <c r="P105" s="97">
        <f>IF('Indicator Data'!AZ108="No data","x",ROUND(IF('Indicator Data'!AZ108&gt;P$195,0,IF('Indicator Data'!AZ108&lt;P$194,10,(P$195-'Indicator Data'!AZ108)/(P$195-P$194)*10)),1))</f>
        <v>0.4</v>
      </c>
      <c r="Q105" s="97">
        <f>IF('Indicator Data'!BA108="No data","x",ROUND(IF('Indicator Data'!BA108&gt;Q$195,0,IF('Indicator Data'!BA108&lt;Q$194,10,(Q$195-'Indicator Data'!BA108)/(Q$195-Q$194)*10)),1))</f>
        <v>0.4</v>
      </c>
      <c r="R105" s="98">
        <f t="shared" si="13"/>
        <v>2.9</v>
      </c>
      <c r="S105" s="97">
        <f>IF('Indicator Data'!Y108="No data","x",ROUND(IF('Indicator Data'!Y108&gt;S$195,0,IF('Indicator Data'!Y108&lt;S$194,10,(S$195-'Indicator Data'!Y108)/(S$195-S$194)*10)),1))</f>
        <v>7</v>
      </c>
      <c r="T105" s="97">
        <f>IF('Indicator Data'!Z108="No data","x",ROUND(IF('Indicator Data'!Z108&gt;T$195,0,IF('Indicator Data'!Z108&lt;T$194,10,(T$195-'Indicator Data'!Z108)/(T$195-T$194)*10)),1))</f>
        <v>0.8</v>
      </c>
      <c r="U105" s="97">
        <f>IF('Indicator Data'!AC108="No data","x",ROUND(IF('Indicator Data'!AC108&gt;U$195,0,IF('Indicator Data'!AC108&lt;U$194,10,(U$195-'Indicator Data'!AC108)/(U$195-U$194)*10)),1))</f>
        <v>6.6</v>
      </c>
      <c r="V105" s="97">
        <f>IF('Indicator Data'!AD108="No data","x",ROUND(IF('Indicator Data'!AD108&gt;V$195,10,IF('Indicator Data'!AD108&lt;V$194,0,10-(V$195-'Indicator Data'!AD108)/(V$195-V$194)*10)),1))</f>
        <v>0.4</v>
      </c>
      <c r="W105" s="98">
        <f t="shared" si="14"/>
        <v>3.7</v>
      </c>
      <c r="X105" s="99">
        <f t="shared" si="15"/>
        <v>2.8</v>
      </c>
      <c r="Y105" s="99">
        <v>0</v>
      </c>
    </row>
    <row r="106" spans="1:25" s="4" customFormat="1" x14ac:dyDescent="0.25">
      <c r="A106" s="131" t="s">
        <v>195</v>
      </c>
      <c r="B106" s="51" t="s">
        <v>194</v>
      </c>
      <c r="C106" s="97">
        <f>IF('Indicator Data'!AR109="No data","x",ROUND(IF('Indicator Data'!AR109&gt;C$195,0,IF('Indicator Data'!AR109&lt;C$194,10,(C$195-'Indicator Data'!AR109)/(C$195-C$194)*10)),1))</f>
        <v>5.8</v>
      </c>
      <c r="D106" s="98">
        <f t="shared" si="8"/>
        <v>5.8</v>
      </c>
      <c r="E106" s="97">
        <f>IF('Indicator Data'!AT109="No data","x",ROUND(IF('Indicator Data'!AT109&gt;E$195,0,IF('Indicator Data'!AT109&lt;E$194,10,(E$195-'Indicator Data'!AT109)/(E$195-E$194)*10)),1))</f>
        <v>6.7</v>
      </c>
      <c r="F106" s="97">
        <f>IF('Indicator Data'!AS109="No data","x",ROUND(IF('Indicator Data'!AS109&gt;F$195,0,IF('Indicator Data'!AS109&lt;F$194,10,(F$195-'Indicator Data'!AS109)/(F$195-F$194)*10)),1))</f>
        <v>5.7</v>
      </c>
      <c r="G106" s="98">
        <f t="shared" si="9"/>
        <v>6.2</v>
      </c>
      <c r="H106" s="99">
        <f t="shared" si="10"/>
        <v>6</v>
      </c>
      <c r="I106" s="97">
        <f>IF('Indicator Data'!AV109="No data","x",ROUND(IF('Indicator Data'!AV109^2&gt;I$195,0,IF('Indicator Data'!AV109^2&lt;I$194,10,(I$195-'Indicator Data'!AV109^2)/(I$195-I$194)*10)),1))</f>
        <v>0.1</v>
      </c>
      <c r="J106" s="97">
        <f>IF(OR('Indicator Data'!AU109=0,'Indicator Data'!AU109="No data"),"x",ROUND(IF('Indicator Data'!AU109&gt;J$195,0,IF('Indicator Data'!AU109&lt;J$194,10,(J$195-'Indicator Data'!AU109)/(J$195-J$194)*10)),1))</f>
        <v>0</v>
      </c>
      <c r="K106" s="97">
        <f>IF('Indicator Data'!AW109="No data","x",ROUND(IF('Indicator Data'!AW109&gt;K$195,0,IF('Indicator Data'!AW109&lt;K$194,10,(K$195-'Indicator Data'!AW109)/(K$195-K$194)*10)),1))</f>
        <v>4.5999999999999996</v>
      </c>
      <c r="L106" s="97">
        <f>IF('Indicator Data'!AX109="No data","x",ROUND(IF('Indicator Data'!AX109&gt;L$195,0,IF('Indicator Data'!AX109&lt;L$194,10,(L$195-'Indicator Data'!AX109)/(L$195-L$194)*10)),1))</f>
        <v>0</v>
      </c>
      <c r="M106" s="98">
        <f t="shared" si="11"/>
        <v>1.2</v>
      </c>
      <c r="N106" s="148">
        <f>IF('Indicator Data'!AY109="No data","x",'Indicator Data'!AY109/'Indicator Data'!BE109*100)</f>
        <v>226.66666666666666</v>
      </c>
      <c r="O106" s="97">
        <f t="shared" si="12"/>
        <v>0</v>
      </c>
      <c r="P106" s="97">
        <f>IF('Indicator Data'!AZ109="No data","x",ROUND(IF('Indicator Data'!AZ109&gt;P$195,0,IF('Indicator Data'!AZ109&lt;P$194,10,(P$195-'Indicator Data'!AZ109)/(P$195-P$194)*10)),1))</f>
        <v>0.2</v>
      </c>
      <c r="Q106" s="97">
        <f>IF('Indicator Data'!BA109="No data","x",ROUND(IF('Indicator Data'!BA109&gt;Q$195,0,IF('Indicator Data'!BA109&lt;Q$194,10,(Q$195-'Indicator Data'!BA109)/(Q$195-Q$194)*10)),1))</f>
        <v>0.3</v>
      </c>
      <c r="R106" s="98">
        <f t="shared" si="13"/>
        <v>0.2</v>
      </c>
      <c r="S106" s="97">
        <f>IF('Indicator Data'!Y109="No data","x",ROUND(IF('Indicator Data'!Y109&gt;S$195,0,IF('Indicator Data'!Y109&lt;S$194,10,(S$195-'Indicator Data'!Y109)/(S$195-S$194)*10)),1))</f>
        <v>6.5</v>
      </c>
      <c r="T106" s="97">
        <f>IF('Indicator Data'!Z109="No data","x",ROUND(IF('Indicator Data'!Z109&gt;T$195,0,IF('Indicator Data'!Z109&lt;T$194,10,(T$195-'Indicator Data'!Z109)/(T$195-T$194)*10)),1))</f>
        <v>0</v>
      </c>
      <c r="U106" s="97">
        <f>IF('Indicator Data'!AC109="No data","x",ROUND(IF('Indicator Data'!AC109&gt;U$195,0,IF('Indicator Data'!AC109&lt;U$194,10,(U$195-'Indicator Data'!AC109)/(U$195-U$194)*10)),1))</f>
        <v>5</v>
      </c>
      <c r="V106" s="97">
        <f>IF('Indicator Data'!AD109="No data","x",ROUND(IF('Indicator Data'!AD109&gt;V$195,10,IF('Indicator Data'!AD109&lt;V$194,0,10-(V$195-'Indicator Data'!AD109)/(V$195-V$194)*10)),1))</f>
        <v>0.8</v>
      </c>
      <c r="W106" s="98">
        <f t="shared" si="14"/>
        <v>3.1</v>
      </c>
      <c r="X106" s="99">
        <f t="shared" si="15"/>
        <v>1.5</v>
      </c>
      <c r="Y106" s="99">
        <v>3.7</v>
      </c>
    </row>
    <row r="107" spans="1:25" s="4" customFormat="1" x14ac:dyDescent="0.25">
      <c r="A107" s="131" t="s">
        <v>197</v>
      </c>
      <c r="B107" s="51" t="s">
        <v>196</v>
      </c>
      <c r="C107" s="97">
        <f>IF('Indicator Data'!AR110="No data","x",ROUND(IF('Indicator Data'!AR110&gt;C$195,0,IF('Indicator Data'!AR110&lt;C$194,10,(C$195-'Indicator Data'!AR110)/(C$195-C$194)*10)),1))</f>
        <v>4.9000000000000004</v>
      </c>
      <c r="D107" s="98">
        <f t="shared" si="8"/>
        <v>4.9000000000000004</v>
      </c>
      <c r="E107" s="97">
        <f>IF('Indicator Data'!AT110="No data","x",ROUND(IF('Indicator Data'!AT110&gt;E$195,0,IF('Indicator Data'!AT110&lt;E$194,10,(E$195-'Indicator Data'!AT110)/(E$195-E$194)*10)),1))</f>
        <v>6.9</v>
      </c>
      <c r="F107" s="97">
        <f>IF('Indicator Data'!AS110="No data","x",ROUND(IF('Indicator Data'!AS110&gt;F$195,0,IF('Indicator Data'!AS110&lt;F$194,10,(F$195-'Indicator Data'!AS110)/(F$195-F$194)*10)),1))</f>
        <v>7</v>
      </c>
      <c r="G107" s="98">
        <f t="shared" si="9"/>
        <v>7</v>
      </c>
      <c r="H107" s="99">
        <f t="shared" si="10"/>
        <v>6</v>
      </c>
      <c r="I107" s="97">
        <f>IF('Indicator Data'!AV110="No data","x",ROUND(IF('Indicator Data'!AV110^2&gt;I$195,0,IF('Indicator Data'!AV110^2&lt;I$194,10,(I$195-'Indicator Data'!AV110^2)/(I$195-I$194)*10)),1))</f>
        <v>9.8000000000000007</v>
      </c>
      <c r="J107" s="97">
        <f>IF(OR('Indicator Data'!AU110=0,'Indicator Data'!AU110="No data"),"x",ROUND(IF('Indicator Data'!AU110&gt;J$195,0,IF('Indicator Data'!AU110&lt;J$194,10,(J$195-'Indicator Data'!AU110)/(J$195-J$194)*10)),1))</f>
        <v>6.5</v>
      </c>
      <c r="K107" s="97">
        <f>IF('Indicator Data'!AW110="No data","x",ROUND(IF('Indicator Data'!AW110&gt;K$195,0,IF('Indicator Data'!AW110&lt;K$194,10,(K$195-'Indicator Data'!AW110)/(K$195-K$194)*10)),1))</f>
        <v>9</v>
      </c>
      <c r="L107" s="97">
        <f>IF('Indicator Data'!AX110="No data","x",ROUND(IF('Indicator Data'!AX110&gt;L$195,0,IF('Indicator Data'!AX110&lt;L$194,10,(L$195-'Indicator Data'!AX110)/(L$195-L$194)*10)),1))</f>
        <v>4.0999999999999996</v>
      </c>
      <c r="M107" s="98">
        <f t="shared" si="11"/>
        <v>7.4</v>
      </c>
      <c r="N107" s="148">
        <f>IF('Indicator Data'!AY110="No data","x",'Indicator Data'!AY110/'Indicator Data'!BE110*100)</f>
        <v>9.0149894688532122</v>
      </c>
      <c r="O107" s="97">
        <f t="shared" si="12"/>
        <v>9.1999999999999993</v>
      </c>
      <c r="P107" s="97">
        <f>IF('Indicator Data'!AZ110="No data","x",ROUND(IF('Indicator Data'!AZ110&gt;P$195,0,IF('Indicator Data'!AZ110&lt;P$194,10,(P$195-'Indicator Data'!AZ110)/(P$195-P$194)*10)),1))</f>
        <v>8.4</v>
      </c>
      <c r="Q107" s="97">
        <f>IF('Indicator Data'!BA110="No data","x",ROUND(IF('Indicator Data'!BA110&gt;Q$195,0,IF('Indicator Data'!BA110&lt;Q$194,10,(Q$195-'Indicator Data'!BA110)/(Q$195-Q$194)*10)),1))</f>
        <v>4.5999999999999996</v>
      </c>
      <c r="R107" s="98">
        <f t="shared" si="13"/>
        <v>7.4</v>
      </c>
      <c r="S107" s="97">
        <f>IF('Indicator Data'!Y110="No data","x",ROUND(IF('Indicator Data'!Y110&gt;S$195,0,IF('Indicator Data'!Y110&lt;S$194,10,(S$195-'Indicator Data'!Y110)/(S$195-S$194)*10)),1))</f>
        <v>9.8000000000000007</v>
      </c>
      <c r="T107" s="97">
        <f>IF('Indicator Data'!Z110="No data","x",ROUND(IF('Indicator Data'!Z110&gt;T$195,0,IF('Indicator Data'!Z110&lt;T$194,10,(T$195-'Indicator Data'!Z110)/(T$195-T$194)*10)),1))</f>
        <v>6.2</v>
      </c>
      <c r="U107" s="97">
        <f>IF('Indicator Data'!AC110="No data","x",ROUND(IF('Indicator Data'!AC110&gt;U$195,0,IF('Indicator Data'!AC110&lt;U$194,10,(U$195-'Indicator Data'!AC110)/(U$195-U$194)*10)),1))</f>
        <v>9.8000000000000007</v>
      </c>
      <c r="V107" s="97">
        <f>IF('Indicator Data'!AD110="No data","x",ROUND(IF('Indicator Data'!AD110&gt;V$195,10,IF('Indicator Data'!AD110&lt;V$194,0,10-(V$195-'Indicator Data'!AD110)/(V$195-V$194)*10)),1))</f>
        <v>6.5</v>
      </c>
      <c r="W107" s="98">
        <f t="shared" si="14"/>
        <v>8.1</v>
      </c>
      <c r="X107" s="99">
        <f t="shared" si="15"/>
        <v>7.6</v>
      </c>
      <c r="Y107" s="99">
        <v>6</v>
      </c>
    </row>
    <row r="108" spans="1:25" s="4" customFormat="1" x14ac:dyDescent="0.25">
      <c r="A108" s="131" t="s">
        <v>199</v>
      </c>
      <c r="B108" s="51" t="s">
        <v>198</v>
      </c>
      <c r="C108" s="97" t="str">
        <f>IF('Indicator Data'!AR111="No data","x",ROUND(IF('Indicator Data'!AR111&gt;C$195,0,IF('Indicator Data'!AR111&lt;C$194,10,(C$195-'Indicator Data'!AR111)/(C$195-C$194)*10)),1))</f>
        <v>x</v>
      </c>
      <c r="D108" s="98" t="str">
        <f t="shared" si="8"/>
        <v>x</v>
      </c>
      <c r="E108" s="97">
        <f>IF('Indicator Data'!AT111="No data","x",ROUND(IF('Indicator Data'!AT111&gt;E$195,0,IF('Indicator Data'!AT111&lt;E$194,10,(E$195-'Indicator Data'!AT111)/(E$195-E$194)*10)),1))</f>
        <v>4.4000000000000004</v>
      </c>
      <c r="F108" s="97">
        <f>IF('Indicator Data'!AS111="No data","x",ROUND(IF('Indicator Data'!AS111&gt;F$195,0,IF('Indicator Data'!AS111&lt;F$194,10,(F$195-'Indicator Data'!AS111)/(F$195-F$194)*10)),1))</f>
        <v>3.1</v>
      </c>
      <c r="G108" s="98">
        <f t="shared" si="9"/>
        <v>3.8</v>
      </c>
      <c r="H108" s="99">
        <f t="shared" si="10"/>
        <v>3.8</v>
      </c>
      <c r="I108" s="97">
        <f>IF('Indicator Data'!AV111="No data","x",ROUND(IF('Indicator Data'!AV111^2&gt;I$195,0,IF('Indicator Data'!AV111^2&lt;I$194,10,(I$195-'Indicator Data'!AV111^2)/(I$195-I$194)*10)),1))</f>
        <v>1.3</v>
      </c>
      <c r="J108" s="97">
        <f>IF(OR('Indicator Data'!AU111=0,'Indicator Data'!AU111="No data"),"x",ROUND(IF('Indicator Data'!AU111&gt;J$195,0,IF('Indicator Data'!AU111&lt;J$194,10,(J$195-'Indicator Data'!AU111)/(J$195-J$194)*10)),1))</f>
        <v>0</v>
      </c>
      <c r="K108" s="97">
        <f>IF('Indicator Data'!AW111="No data","x",ROUND(IF('Indicator Data'!AW111&gt;K$195,0,IF('Indicator Data'!AW111&lt;K$194,10,(K$195-'Indicator Data'!AW111)/(K$195-K$194)*10)),1))</f>
        <v>2.4</v>
      </c>
      <c r="L108" s="97">
        <f>IF('Indicator Data'!AX111="No data","x",ROUND(IF('Indicator Data'!AX111&gt;L$195,0,IF('Indicator Data'!AX111&lt;L$194,10,(L$195-'Indicator Data'!AX111)/(L$195-L$194)*10)),1))</f>
        <v>3.9</v>
      </c>
      <c r="M108" s="98">
        <f t="shared" si="11"/>
        <v>1.9</v>
      </c>
      <c r="N108" s="148">
        <f>IF('Indicator Data'!AY111="No data","x",'Indicator Data'!AY111/'Indicator Data'!BE111*100)</f>
        <v>843.75</v>
      </c>
      <c r="O108" s="97">
        <f t="shared" si="12"/>
        <v>0</v>
      </c>
      <c r="P108" s="97">
        <f>IF('Indicator Data'!AZ111="No data","x",ROUND(IF('Indicator Data'!AZ111&gt;P$195,0,IF('Indicator Data'!AZ111&lt;P$194,10,(P$195-'Indicator Data'!AZ111)/(P$195-P$194)*10)),1))</f>
        <v>0</v>
      </c>
      <c r="Q108" s="97">
        <f>IF('Indicator Data'!BA111="No data","x",ROUND(IF('Indicator Data'!BA111&gt;Q$195,0,IF('Indicator Data'!BA111&lt;Q$194,10,(Q$195-'Indicator Data'!BA111)/(Q$195-Q$194)*10)),1))</f>
        <v>0</v>
      </c>
      <c r="R108" s="98">
        <f t="shared" si="13"/>
        <v>0</v>
      </c>
      <c r="S108" s="97">
        <f>IF('Indicator Data'!Y111="No data","x",ROUND(IF('Indicator Data'!Y111&gt;S$195,0,IF('Indicator Data'!Y111&lt;S$194,10,(S$195-'Indicator Data'!Y111)/(S$195-S$194)*10)),1))</f>
        <v>0.2</v>
      </c>
      <c r="T108" s="97">
        <f>IF('Indicator Data'!Z111="No data","x",ROUND(IF('Indicator Data'!Z111&gt;T$195,0,IF('Indicator Data'!Z111&lt;T$194,10,(T$195-'Indicator Data'!Z111)/(T$195-T$194)*10)),1))</f>
        <v>1.5</v>
      </c>
      <c r="U108" s="97">
        <f>IF('Indicator Data'!AC111="No data","x",ROUND(IF('Indicator Data'!AC111&gt;U$195,0,IF('Indicator Data'!AC111&lt;U$194,10,(U$195-'Indicator Data'!AC111)/(U$195-U$194)*10)),1))</f>
        <v>0</v>
      </c>
      <c r="V108" s="97">
        <f>IF('Indicator Data'!AD111="No data","x",ROUND(IF('Indicator Data'!AD111&gt;V$195,10,IF('Indicator Data'!AD111&lt;V$194,0,10-(V$195-'Indicator Data'!AD111)/(V$195-V$194)*10)),1))</f>
        <v>0.1</v>
      </c>
      <c r="W108" s="98">
        <f t="shared" si="14"/>
        <v>0.5</v>
      </c>
      <c r="X108" s="99">
        <f t="shared" si="15"/>
        <v>0.8</v>
      </c>
      <c r="Y108" s="99">
        <v>2.1</v>
      </c>
    </row>
    <row r="109" spans="1:25" s="4" customFormat="1" x14ac:dyDescent="0.25">
      <c r="A109" s="131" t="s">
        <v>201</v>
      </c>
      <c r="B109" s="51" t="s">
        <v>200</v>
      </c>
      <c r="C109" s="97">
        <f>IF('Indicator Data'!AR112="No data","x",ROUND(IF('Indicator Data'!AR112&gt;C$195,0,IF('Indicator Data'!AR112&lt;C$194,10,(C$195-'Indicator Data'!AR112)/(C$195-C$194)*10)),1))</f>
        <v>7.3</v>
      </c>
      <c r="D109" s="98">
        <f t="shared" si="8"/>
        <v>7.3</v>
      </c>
      <c r="E109" s="97" t="str">
        <f>IF('Indicator Data'!AT112="No data","x",ROUND(IF('Indicator Data'!AT112&gt;E$195,0,IF('Indicator Data'!AT112&lt;E$194,10,(E$195-'Indicator Data'!AT112)/(E$195-E$194)*10)),1))</f>
        <v>x</v>
      </c>
      <c r="F109" s="97">
        <f>IF('Indicator Data'!AS112="No data","x",ROUND(IF('Indicator Data'!AS112&gt;F$195,0,IF('Indicator Data'!AS112&lt;F$194,10,(F$195-'Indicator Data'!AS112)/(F$195-F$194)*10)),1))</f>
        <v>8.1</v>
      </c>
      <c r="G109" s="98">
        <f t="shared" si="9"/>
        <v>8.1</v>
      </c>
      <c r="H109" s="99">
        <f t="shared" si="10"/>
        <v>7.7</v>
      </c>
      <c r="I109" s="97">
        <f>IF('Indicator Data'!AV112="No data","x",ROUND(IF('Indicator Data'!AV112^2&gt;I$195,0,IF('Indicator Data'!AV112^2&lt;I$194,10,(I$195-'Indicator Data'!AV112^2)/(I$195-I$194)*10)),1))</f>
        <v>0.4</v>
      </c>
      <c r="J109" s="97">
        <f>IF(OR('Indicator Data'!AU112=0,'Indicator Data'!AU112="No data"),"x",ROUND(IF('Indicator Data'!AU112&gt;J$195,0,IF('Indicator Data'!AU112&lt;J$194,10,(J$195-'Indicator Data'!AU112)/(J$195-J$194)*10)),1))</f>
        <v>0.7</v>
      </c>
      <c r="K109" s="97">
        <f>IF('Indicator Data'!AW112="No data","x",ROUND(IF('Indicator Data'!AW112&gt;K$195,0,IF('Indicator Data'!AW112&lt;K$194,10,(K$195-'Indicator Data'!AW112)/(K$195-K$194)*10)),1))</f>
        <v>8.1</v>
      </c>
      <c r="L109" s="97">
        <f>IF('Indicator Data'!AX112="No data","x",ROUND(IF('Indicator Data'!AX112&gt;L$195,0,IF('Indicator Data'!AX112&lt;L$194,10,(L$195-'Indicator Data'!AX112)/(L$195-L$194)*10)),1))</f>
        <v>8.8000000000000007</v>
      </c>
      <c r="M109" s="98">
        <f t="shared" si="11"/>
        <v>4.5</v>
      </c>
      <c r="N109" s="148">
        <f>IF('Indicator Data'!AY112="No data","x",'Indicator Data'!AY112/'Indicator Data'!BE112*100)</f>
        <v>144.44444444444443</v>
      </c>
      <c r="O109" s="97">
        <f t="shared" si="12"/>
        <v>0</v>
      </c>
      <c r="P109" s="97">
        <f>IF('Indicator Data'!AZ112="No data","x",ROUND(IF('Indicator Data'!AZ112&gt;P$195,0,IF('Indicator Data'!AZ112&lt;P$194,10,(P$195-'Indicator Data'!AZ112)/(P$195-P$194)*10)),1))</f>
        <v>2.6</v>
      </c>
      <c r="Q109" s="97">
        <f>IF('Indicator Data'!BA112="No data","x",ROUND(IF('Indicator Data'!BA112&gt;Q$195,0,IF('Indicator Data'!BA112&lt;Q$194,10,(Q$195-'Indicator Data'!BA112)/(Q$195-Q$194)*10)),1))</f>
        <v>1.1000000000000001</v>
      </c>
      <c r="R109" s="98">
        <f t="shared" si="13"/>
        <v>1.2</v>
      </c>
      <c r="S109" s="97">
        <f>IF('Indicator Data'!Y112="No data","x",ROUND(IF('Indicator Data'!Y112&gt;S$195,0,IF('Indicator Data'!Y112&lt;S$194,10,(S$195-'Indicator Data'!Y112)/(S$195-S$194)*10)),1))</f>
        <v>8.9</v>
      </c>
      <c r="T109" s="97">
        <f>IF('Indicator Data'!Z112="No data","x",ROUND(IF('Indicator Data'!Z112&gt;T$195,0,IF('Indicator Data'!Z112&lt;T$194,10,(T$195-'Indicator Data'!Z112)/(T$195-T$194)*10)),1))</f>
        <v>6.2</v>
      </c>
      <c r="U109" s="97">
        <f>IF('Indicator Data'!AC112="No data","x",ROUND(IF('Indicator Data'!AC112&gt;U$195,0,IF('Indicator Data'!AC112&lt;U$194,10,(U$195-'Indicator Data'!AC112)/(U$195-U$194)*10)),1))</f>
        <v>7.2</v>
      </c>
      <c r="V109" s="97" t="str">
        <f>IF('Indicator Data'!AD112="No data","x",ROUND(IF('Indicator Data'!AD112&gt;V$195,10,IF('Indicator Data'!AD112&lt;V$194,0,10-(V$195-'Indicator Data'!AD112)/(V$195-V$194)*10)),1))</f>
        <v>x</v>
      </c>
      <c r="W109" s="98">
        <f t="shared" si="14"/>
        <v>7.4</v>
      </c>
      <c r="X109" s="99">
        <f t="shared" si="15"/>
        <v>4.4000000000000004</v>
      </c>
      <c r="Y109" s="99">
        <v>4.3</v>
      </c>
    </row>
    <row r="110" spans="1:25" s="4" customFormat="1" x14ac:dyDescent="0.25">
      <c r="A110" s="131" t="s">
        <v>203</v>
      </c>
      <c r="B110" s="51" t="s">
        <v>202</v>
      </c>
      <c r="C110" s="97">
        <f>IF('Indicator Data'!AR113="No data","x",ROUND(IF('Indicator Data'!AR113&gt;C$195,0,IF('Indicator Data'!AR113&lt;C$194,10,(C$195-'Indicator Data'!AR113)/(C$195-C$194)*10)),1))</f>
        <v>4.8</v>
      </c>
      <c r="D110" s="98">
        <f t="shared" si="8"/>
        <v>4.8</v>
      </c>
      <c r="E110" s="97">
        <f>IF('Indicator Data'!AT113="No data","x",ROUND(IF('Indicator Data'!AT113&gt;E$195,0,IF('Indicator Data'!AT113&lt;E$194,10,(E$195-'Indicator Data'!AT113)/(E$195-E$194)*10)),1))</f>
        <v>7.2</v>
      </c>
      <c r="F110" s="97">
        <f>IF('Indicator Data'!AS113="No data","x",ROUND(IF('Indicator Data'!AS113&gt;F$195,0,IF('Indicator Data'!AS113&lt;F$194,10,(F$195-'Indicator Data'!AS113)/(F$195-F$194)*10)),1))</f>
        <v>6.6</v>
      </c>
      <c r="G110" s="98">
        <f t="shared" si="9"/>
        <v>6.9</v>
      </c>
      <c r="H110" s="99">
        <f t="shared" si="10"/>
        <v>5.9</v>
      </c>
      <c r="I110" s="97">
        <f>IF('Indicator Data'!AV113="No data","x",ROUND(IF('Indicator Data'!AV113^2&gt;I$195,0,IF('Indicator Data'!AV113^2&lt;I$194,10,(I$195-'Indicator Data'!AV113^2)/(I$195-I$194)*10)),1))</f>
        <v>8</v>
      </c>
      <c r="J110" s="97">
        <f>IF(OR('Indicator Data'!AU113=0,'Indicator Data'!AU113="No data"),"x",ROUND(IF('Indicator Data'!AU113&gt;J$195,0,IF('Indicator Data'!AU113&lt;J$194,10,(J$195-'Indicator Data'!AU113)/(J$195-J$194)*10)),1))</f>
        <v>5.8</v>
      </c>
      <c r="K110" s="97">
        <f>IF('Indicator Data'!AW113="No data","x",ROUND(IF('Indicator Data'!AW113&gt;K$195,0,IF('Indicator Data'!AW113&lt;K$194,10,(K$195-'Indicator Data'!AW113)/(K$195-K$194)*10)),1))</f>
        <v>8.5</v>
      </c>
      <c r="L110" s="97">
        <f>IF('Indicator Data'!AX113="No data","x",ROUND(IF('Indicator Data'!AX113&gt;L$195,0,IF('Indicator Data'!AX113&lt;L$194,10,(L$195-'Indicator Data'!AX113)/(L$195-L$194)*10)),1))</f>
        <v>5.8</v>
      </c>
      <c r="M110" s="98">
        <f t="shared" si="11"/>
        <v>7</v>
      </c>
      <c r="N110" s="148">
        <f>IF('Indicator Data'!AY113="No data","x",'Indicator Data'!AY113/'Indicator Data'!BE113*100)</f>
        <v>1.4553216260793636</v>
      </c>
      <c r="O110" s="97">
        <f t="shared" si="12"/>
        <v>10</v>
      </c>
      <c r="P110" s="97">
        <f>IF('Indicator Data'!AZ113="No data","x",ROUND(IF('Indicator Data'!AZ113&gt;P$195,0,IF('Indicator Data'!AZ113&lt;P$194,10,(P$195-'Indicator Data'!AZ113)/(P$195-P$194)*10)),1))</f>
        <v>6.7</v>
      </c>
      <c r="Q110" s="97">
        <f>IF('Indicator Data'!BA113="No data","x",ROUND(IF('Indicator Data'!BA113&gt;Q$195,0,IF('Indicator Data'!BA113&lt;Q$194,10,(Q$195-'Indicator Data'!BA113)/(Q$195-Q$194)*10)),1))</f>
        <v>8.4</v>
      </c>
      <c r="R110" s="98">
        <f t="shared" si="13"/>
        <v>8.4</v>
      </c>
      <c r="S110" s="97">
        <f>IF('Indicator Data'!Y113="No data","x",ROUND(IF('Indicator Data'!Y113&gt;S$195,0,IF('Indicator Data'!Y113&lt;S$194,10,(S$195-'Indicator Data'!Y113)/(S$195-S$194)*10)),1))</f>
        <v>9.6999999999999993</v>
      </c>
      <c r="T110" s="97">
        <f>IF('Indicator Data'!Z113="No data","x",ROUND(IF('Indicator Data'!Z113&gt;T$195,0,IF('Indicator Data'!Z113&lt;T$194,10,(T$195-'Indicator Data'!Z113)/(T$195-T$194)*10)),1))</f>
        <v>7.4</v>
      </c>
      <c r="U110" s="97">
        <f>IF('Indicator Data'!AC113="No data","x",ROUND(IF('Indicator Data'!AC113&gt;U$195,0,IF('Indicator Data'!AC113&lt;U$194,10,(U$195-'Indicator Data'!AC113)/(U$195-U$194)*10)),1))</f>
        <v>9.6</v>
      </c>
      <c r="V110" s="97">
        <f>IF('Indicator Data'!AD113="No data","x",ROUND(IF('Indicator Data'!AD113&gt;V$195,10,IF('Indicator Data'!AD113&lt;V$194,0,10-(V$195-'Indicator Data'!AD113)/(V$195-V$194)*10)),1))</f>
        <v>6.7</v>
      </c>
      <c r="W110" s="98">
        <f t="shared" si="14"/>
        <v>8.4</v>
      </c>
      <c r="X110" s="99">
        <f t="shared" si="15"/>
        <v>7.9</v>
      </c>
      <c r="Y110" s="99">
        <v>6.8</v>
      </c>
    </row>
    <row r="111" spans="1:25" s="4" customFormat="1" x14ac:dyDescent="0.25">
      <c r="A111" s="131" t="s">
        <v>205</v>
      </c>
      <c r="B111" s="51" t="s">
        <v>204</v>
      </c>
      <c r="C111" s="97">
        <f>IF('Indicator Data'!AR114="No data","x",ROUND(IF('Indicator Data'!AR114&gt;C$195,0,IF('Indicator Data'!AR114&lt;C$194,10,(C$195-'Indicator Data'!AR114)/(C$195-C$194)*10)),1))</f>
        <v>3.3</v>
      </c>
      <c r="D111" s="98">
        <f t="shared" si="8"/>
        <v>3.3</v>
      </c>
      <c r="E111" s="97">
        <f>IF('Indicator Data'!AT114="No data","x",ROUND(IF('Indicator Data'!AT114&gt;E$195,0,IF('Indicator Data'!AT114&lt;E$194,10,(E$195-'Indicator Data'!AT114)/(E$195-E$194)*10)),1))</f>
        <v>5</v>
      </c>
      <c r="F111" s="97">
        <f>IF('Indicator Data'!AS114="No data","x",ROUND(IF('Indicator Data'!AS114&gt;F$195,0,IF('Indicator Data'!AS114&lt;F$194,10,(F$195-'Indicator Data'!AS114)/(F$195-F$194)*10)),1))</f>
        <v>3.1</v>
      </c>
      <c r="G111" s="98">
        <f t="shared" si="9"/>
        <v>4.0999999999999996</v>
      </c>
      <c r="H111" s="99">
        <f t="shared" si="10"/>
        <v>3.7</v>
      </c>
      <c r="I111" s="97">
        <f>IF('Indicator Data'!AV114="No data","x",ROUND(IF('Indicator Data'!AV114^2&gt;I$195,0,IF('Indicator Data'!AV114^2&lt;I$194,10,(I$195-'Indicator Data'!AV114^2)/(I$195-I$194)*10)),1))</f>
        <v>2</v>
      </c>
      <c r="J111" s="97">
        <f>IF(OR('Indicator Data'!AU114=0,'Indicator Data'!AU114="No data"),"x",ROUND(IF('Indicator Data'!AU114&gt;J$195,0,IF('Indicator Data'!AU114&lt;J$194,10,(J$195-'Indicator Data'!AU114)/(J$195-J$194)*10)),1))</f>
        <v>0.1</v>
      </c>
      <c r="K111" s="97">
        <f>IF('Indicator Data'!AW114="No data","x",ROUND(IF('Indicator Data'!AW114&gt;K$195,0,IF('Indicator Data'!AW114&lt;K$194,10,(K$195-'Indicator Data'!AW114)/(K$195-K$194)*10)),1))</f>
        <v>5</v>
      </c>
      <c r="L111" s="97">
        <f>IF('Indicator Data'!AX114="No data","x",ROUND(IF('Indicator Data'!AX114&gt;L$195,0,IF('Indicator Data'!AX114&lt;L$194,10,(L$195-'Indicator Data'!AX114)/(L$195-L$194)*10)),1))</f>
        <v>2.9</v>
      </c>
      <c r="M111" s="98">
        <f t="shared" si="11"/>
        <v>2.5</v>
      </c>
      <c r="N111" s="148">
        <f>IF('Indicator Data'!AY114="No data","x",'Indicator Data'!AY114/'Indicator Data'!BE114*100)</f>
        <v>137.93103448275863</v>
      </c>
      <c r="O111" s="97">
        <f t="shared" si="12"/>
        <v>0</v>
      </c>
      <c r="P111" s="97">
        <f>IF('Indicator Data'!AZ114="No data","x",ROUND(IF('Indicator Data'!AZ114&gt;P$195,0,IF('Indicator Data'!AZ114&lt;P$194,10,(P$195-'Indicator Data'!AZ114)/(P$195-P$194)*10)),1))</f>
        <v>0.8</v>
      </c>
      <c r="Q111" s="97">
        <f>IF('Indicator Data'!BA114="No data","x",ROUND(IF('Indicator Data'!BA114&gt;Q$195,0,IF('Indicator Data'!BA114&lt;Q$194,10,(Q$195-'Indicator Data'!BA114)/(Q$195-Q$194)*10)),1))</f>
        <v>0</v>
      </c>
      <c r="R111" s="98">
        <f t="shared" si="13"/>
        <v>0.3</v>
      </c>
      <c r="S111" s="97" t="str">
        <f>IF('Indicator Data'!Y114="No data","x",ROUND(IF('Indicator Data'!Y114&gt;S$195,0,IF('Indicator Data'!Y114&lt;S$194,10,(S$195-'Indicator Data'!Y114)/(S$195-S$194)*10)),1))</f>
        <v>x</v>
      </c>
      <c r="T111" s="97">
        <f>IF('Indicator Data'!Z114="No data","x",ROUND(IF('Indicator Data'!Z114&gt;T$195,0,IF('Indicator Data'!Z114&lt;T$194,10,(T$195-'Indicator Data'!Z114)/(T$195-T$194)*10)),1))</f>
        <v>1.8</v>
      </c>
      <c r="U111" s="97">
        <f>IF('Indicator Data'!AC114="No data","x",ROUND(IF('Indicator Data'!AC114&gt;U$195,0,IF('Indicator Data'!AC114&lt;U$194,10,(U$195-'Indicator Data'!AC114)/(U$195-U$194)*10)),1))</f>
        <v>6.4</v>
      </c>
      <c r="V111" s="97">
        <f>IF('Indicator Data'!AD114="No data","x",ROUND(IF('Indicator Data'!AD114&gt;V$195,10,IF('Indicator Data'!AD114&lt;V$194,0,10-(V$195-'Indicator Data'!AD114)/(V$195-V$194)*10)),1))</f>
        <v>0.6</v>
      </c>
      <c r="W111" s="98">
        <f t="shared" si="14"/>
        <v>2.9</v>
      </c>
      <c r="X111" s="99">
        <f t="shared" si="15"/>
        <v>1.9</v>
      </c>
      <c r="Y111" s="99">
        <v>2.9</v>
      </c>
    </row>
    <row r="112" spans="1:25" s="4" customFormat="1" x14ac:dyDescent="0.25">
      <c r="A112" s="131" t="s">
        <v>207</v>
      </c>
      <c r="B112" s="51" t="s">
        <v>206</v>
      </c>
      <c r="C112" s="97">
        <f>IF('Indicator Data'!AR115="No data","x",ROUND(IF('Indicator Data'!AR115&gt;C$195,0,IF('Indicator Data'!AR115&lt;C$194,10,(C$195-'Indicator Data'!AR115)/(C$195-C$194)*10)),1))</f>
        <v>5.0999999999999996</v>
      </c>
      <c r="D112" s="98">
        <f t="shared" si="8"/>
        <v>5.0999999999999996</v>
      </c>
      <c r="E112" s="97">
        <f>IF('Indicator Data'!AT115="No data","x",ROUND(IF('Indicator Data'!AT115&gt;E$195,0,IF('Indicator Data'!AT115&lt;E$194,10,(E$195-'Indicator Data'!AT115)/(E$195-E$194)*10)),1))</f>
        <v>7.1</v>
      </c>
      <c r="F112" s="97">
        <f>IF('Indicator Data'!AS115="No data","x",ROUND(IF('Indicator Data'!AS115&gt;F$195,0,IF('Indicator Data'!AS115&lt;F$194,10,(F$195-'Indicator Data'!AS115)/(F$195-F$194)*10)),1))</f>
        <v>4.7</v>
      </c>
      <c r="G112" s="98">
        <f t="shared" si="9"/>
        <v>5.9</v>
      </c>
      <c r="H112" s="99">
        <f t="shared" si="10"/>
        <v>5.5</v>
      </c>
      <c r="I112" s="97">
        <f>IF('Indicator Data'!AV115="No data","x",ROUND(IF('Indicator Data'!AV115^2&gt;I$195,0,IF('Indicator Data'!AV115^2&lt;I$194,10,(I$195-'Indicator Data'!AV115^2)/(I$195-I$194)*10)),1))</f>
        <v>1.2</v>
      </c>
      <c r="J112" s="97">
        <f>IF(OR('Indicator Data'!AU115=0,'Indicator Data'!AU115="No data"),"x",ROUND(IF('Indicator Data'!AU115&gt;J$195,0,IF('Indicator Data'!AU115&lt;J$194,10,(J$195-'Indicator Data'!AU115)/(J$195-J$194)*10)),1))</f>
        <v>0</v>
      </c>
      <c r="K112" s="97">
        <f>IF('Indicator Data'!AW115="No data","x",ROUND(IF('Indicator Data'!AW115&gt;K$195,0,IF('Indicator Data'!AW115&lt;K$194,10,(K$195-'Indicator Data'!AW115)/(K$195-K$194)*10)),1))</f>
        <v>4.3</v>
      </c>
      <c r="L112" s="97">
        <f>IF('Indicator Data'!AX115="No data","x",ROUND(IF('Indicator Data'!AX115&gt;L$195,0,IF('Indicator Data'!AX115&lt;L$194,10,(L$195-'Indicator Data'!AX115)/(L$195-L$194)*10)),1))</f>
        <v>5.7</v>
      </c>
      <c r="M112" s="98">
        <f t="shared" si="11"/>
        <v>2.8</v>
      </c>
      <c r="N112" s="148">
        <f>IF('Indicator Data'!AY115="No data","x",'Indicator Data'!AY115/'Indicator Data'!BE115*100)</f>
        <v>18.518994830113943</v>
      </c>
      <c r="O112" s="97">
        <f t="shared" si="12"/>
        <v>8.1999999999999993</v>
      </c>
      <c r="P112" s="97">
        <f>IF('Indicator Data'!AZ115="No data","x",ROUND(IF('Indicator Data'!AZ115&gt;P$195,0,IF('Indicator Data'!AZ115&lt;P$194,10,(P$195-'Indicator Data'!AZ115)/(P$195-P$194)*10)),1))</f>
        <v>1.6</v>
      </c>
      <c r="Q112" s="97">
        <f>IF('Indicator Data'!BA115="No data","x",ROUND(IF('Indicator Data'!BA115&gt;Q$195,0,IF('Indicator Data'!BA115&lt;Q$194,10,(Q$195-'Indicator Data'!BA115)/(Q$195-Q$194)*10)),1))</f>
        <v>0.8</v>
      </c>
      <c r="R112" s="98">
        <f t="shared" si="13"/>
        <v>3.5</v>
      </c>
      <c r="S112" s="97">
        <f>IF('Indicator Data'!Y115="No data","x",ROUND(IF('Indicator Data'!Y115&gt;S$195,0,IF('Indicator Data'!Y115&lt;S$194,10,(S$195-'Indicator Data'!Y115)/(S$195-S$194)*10)),1))</f>
        <v>4.8</v>
      </c>
      <c r="T112" s="97">
        <f>IF('Indicator Data'!Z115="No data","x",ROUND(IF('Indicator Data'!Z115&gt;T$195,0,IF('Indicator Data'!Z115&lt;T$194,10,(T$195-'Indicator Data'!Z115)/(T$195-T$194)*10)),1))</f>
        <v>0.8</v>
      </c>
      <c r="U112" s="97">
        <f>IF('Indicator Data'!AC115="No data","x",ROUND(IF('Indicator Data'!AC115&gt;U$195,0,IF('Indicator Data'!AC115&lt;U$194,10,(U$195-'Indicator Data'!AC115)/(U$195-U$194)*10)),1))</f>
        <v>6.8</v>
      </c>
      <c r="V112" s="97">
        <f>IF('Indicator Data'!AD115="No data","x",ROUND(IF('Indicator Data'!AD115&gt;V$195,10,IF('Indicator Data'!AD115&lt;V$194,0,10-(V$195-'Indicator Data'!AD115)/(V$195-V$194)*10)),1))</f>
        <v>0.4</v>
      </c>
      <c r="W112" s="98">
        <f t="shared" si="14"/>
        <v>3.2</v>
      </c>
      <c r="X112" s="99">
        <f t="shared" si="15"/>
        <v>3.2</v>
      </c>
      <c r="Y112" s="99">
        <v>0.6</v>
      </c>
    </row>
    <row r="113" spans="1:25" s="4" customFormat="1" x14ac:dyDescent="0.25">
      <c r="A113" s="131" t="s">
        <v>753</v>
      </c>
      <c r="B113" s="51" t="s">
        <v>208</v>
      </c>
      <c r="C113" s="97">
        <f>IF('Indicator Data'!AR116="No data","x",ROUND(IF('Indicator Data'!AR116&gt;C$195,0,IF('Indicator Data'!AR116&lt;C$194,10,(C$195-'Indicator Data'!AR116)/(C$195-C$194)*10)),1))</f>
        <v>6</v>
      </c>
      <c r="D113" s="98">
        <f t="shared" si="8"/>
        <v>6</v>
      </c>
      <c r="E113" s="97" t="str">
        <f>IF('Indicator Data'!AT116="No data","x",ROUND(IF('Indicator Data'!AT116&gt;E$195,0,IF('Indicator Data'!AT116&lt;E$194,10,(E$195-'Indicator Data'!AT116)/(E$195-E$194)*10)),1))</f>
        <v>x</v>
      </c>
      <c r="F113" s="97">
        <f>IF('Indicator Data'!AS116="No data","x",ROUND(IF('Indicator Data'!AS116&gt;F$195,0,IF('Indicator Data'!AS116&lt;F$194,10,(F$195-'Indicator Data'!AS116)/(F$195-F$194)*10)),1))</f>
        <v>5.7</v>
      </c>
      <c r="G113" s="98">
        <f t="shared" si="9"/>
        <v>5.7</v>
      </c>
      <c r="H113" s="99">
        <f t="shared" si="10"/>
        <v>5.9</v>
      </c>
      <c r="I113" s="97" t="str">
        <f>IF('Indicator Data'!AV116="No data","x",ROUND(IF('Indicator Data'!AV116^2&gt;I$195,0,IF('Indicator Data'!AV116^2&lt;I$194,10,(I$195-'Indicator Data'!AV116^2)/(I$195-I$194)*10)),1))</f>
        <v>x</v>
      </c>
      <c r="J113" s="97">
        <f>IF(OR('Indicator Data'!AU116=0,'Indicator Data'!AU116="No data"),"x",ROUND(IF('Indicator Data'!AU116&gt;J$195,0,IF('Indicator Data'!AU116&lt;J$194,10,(J$195-'Indicator Data'!AU116)/(J$195-J$194)*10)),1))</f>
        <v>2.5</v>
      </c>
      <c r="K113" s="97">
        <f>IF('Indicator Data'!AW116="No data","x",ROUND(IF('Indicator Data'!AW116&gt;K$195,0,IF('Indicator Data'!AW116&lt;K$194,10,(K$195-'Indicator Data'!AW116)/(K$195-K$194)*10)),1))</f>
        <v>6.8</v>
      </c>
      <c r="L113" s="97">
        <f>IF('Indicator Data'!AX116="No data","x",ROUND(IF('Indicator Data'!AX116&gt;L$195,0,IF('Indicator Data'!AX116&lt;L$194,10,(L$195-'Indicator Data'!AX116)/(L$195-L$194)*10)),1))</f>
        <v>9.1</v>
      </c>
      <c r="M113" s="98">
        <f t="shared" si="11"/>
        <v>6.1</v>
      </c>
      <c r="N113" s="148">
        <f>IF('Indicator Data'!AY116="No data","x",'Indicator Data'!AY116/'Indicator Data'!BE116*100)</f>
        <v>54.285714285714285</v>
      </c>
      <c r="O113" s="97">
        <f t="shared" si="12"/>
        <v>4.5999999999999996</v>
      </c>
      <c r="P113" s="97">
        <f>IF('Indicator Data'!AZ116="No data","x",ROUND(IF('Indicator Data'!AZ116&gt;P$195,0,IF('Indicator Data'!AZ116&lt;P$194,10,(P$195-'Indicator Data'!AZ116)/(P$195-P$194)*10)),1))</f>
        <v>4.8</v>
      </c>
      <c r="Q113" s="97">
        <f>IF('Indicator Data'!BA116="No data","x",ROUND(IF('Indicator Data'!BA116&gt;Q$195,0,IF('Indicator Data'!BA116&lt;Q$194,10,(Q$195-'Indicator Data'!BA116)/(Q$195-Q$194)*10)),1))</f>
        <v>2.2000000000000002</v>
      </c>
      <c r="R113" s="98">
        <f t="shared" si="13"/>
        <v>3.9</v>
      </c>
      <c r="S113" s="97">
        <f>IF('Indicator Data'!Y116="No data","x",ROUND(IF('Indicator Data'!Y116&gt;S$195,0,IF('Indicator Data'!Y116&lt;S$194,10,(S$195-'Indicator Data'!Y116)/(S$195-S$194)*10)),1))</f>
        <v>9.6</v>
      </c>
      <c r="T113" s="97">
        <f>IF('Indicator Data'!Z116="No data","x",ROUND(IF('Indicator Data'!Z116&gt;T$195,0,IF('Indicator Data'!Z116&lt;T$194,10,(T$195-'Indicator Data'!Z116)/(T$195-T$194)*10)),1))</f>
        <v>7.4</v>
      </c>
      <c r="U113" s="97">
        <f>IF('Indicator Data'!AC116="No data","x",ROUND(IF('Indicator Data'!AC116&gt;U$195,0,IF('Indicator Data'!AC116&lt;U$194,10,(U$195-'Indicator Data'!AC116)/(U$195-U$194)*10)),1))</f>
        <v>8.6</v>
      </c>
      <c r="V113" s="97">
        <f>IF('Indicator Data'!AD116="No data","x",ROUND(IF('Indicator Data'!AD116&gt;V$195,10,IF('Indicator Data'!AD116&lt;V$194,0,10-(V$195-'Indicator Data'!AD116)/(V$195-V$194)*10)),1))</f>
        <v>1.1000000000000001</v>
      </c>
      <c r="W113" s="98">
        <f t="shared" si="14"/>
        <v>6.7</v>
      </c>
      <c r="X113" s="99">
        <f t="shared" si="15"/>
        <v>5.6</v>
      </c>
      <c r="Y113" s="99">
        <v>1.4</v>
      </c>
    </row>
    <row r="114" spans="1:25" s="4" customFormat="1" x14ac:dyDescent="0.25">
      <c r="A114" s="131" t="s">
        <v>848</v>
      </c>
      <c r="B114" s="51" t="s">
        <v>209</v>
      </c>
      <c r="C114" s="97">
        <f>IF('Indicator Data'!AR117="No data","x",ROUND(IF('Indicator Data'!AR117&gt;C$195,0,IF('Indicator Data'!AR117&lt;C$194,10,(C$195-'Indicator Data'!AR117)/(C$195-C$194)*10)),1))</f>
        <v>6.2</v>
      </c>
      <c r="D114" s="98">
        <f t="shared" si="8"/>
        <v>6.2</v>
      </c>
      <c r="E114" s="97">
        <f>IF('Indicator Data'!AT117="No data","x",ROUND(IF('Indicator Data'!AT117&gt;E$195,0,IF('Indicator Data'!AT117&lt;E$194,10,(E$195-'Indicator Data'!AT117)/(E$195-E$194)*10)),1))</f>
        <v>6.9</v>
      </c>
      <c r="F114" s="97">
        <f>IF('Indicator Data'!AS117="No data","x",ROUND(IF('Indicator Data'!AS117&gt;F$195,0,IF('Indicator Data'!AS117&lt;F$194,10,(F$195-'Indicator Data'!AS117)/(F$195-F$194)*10)),1))</f>
        <v>6.2</v>
      </c>
      <c r="G114" s="98">
        <f t="shared" si="9"/>
        <v>6.6</v>
      </c>
      <c r="H114" s="99">
        <f t="shared" si="10"/>
        <v>6.4</v>
      </c>
      <c r="I114" s="97">
        <f>IF('Indicator Data'!AV117="No data","x",ROUND(IF('Indicator Data'!AV117^2&gt;I$195,0,IF('Indicator Data'!AV117^2&lt;I$194,10,(I$195-'Indicator Data'!AV117^2)/(I$195-I$194)*10)),1))</f>
        <v>0.2</v>
      </c>
      <c r="J114" s="97">
        <f>IF(OR('Indicator Data'!AU117=0,'Indicator Data'!AU117="No data"),"x",ROUND(IF('Indicator Data'!AU117&gt;J$195,0,IF('Indicator Data'!AU117&lt;J$194,10,(J$195-'Indicator Data'!AU117)/(J$195-J$194)*10)),1))</f>
        <v>0</v>
      </c>
      <c r="K114" s="97">
        <f>IF('Indicator Data'!AW117="No data","x",ROUND(IF('Indicator Data'!AW117&gt;K$195,0,IF('Indicator Data'!AW117&lt;K$194,10,(K$195-'Indicator Data'!AW117)/(K$195-K$194)*10)),1))</f>
        <v>5</v>
      </c>
      <c r="L114" s="97">
        <f>IF('Indicator Data'!AX117="No data","x",ROUND(IF('Indicator Data'!AX117&gt;L$195,0,IF('Indicator Data'!AX117&lt;L$194,10,(L$195-'Indicator Data'!AX117)/(L$195-L$194)*10)),1))</f>
        <v>4.5999999999999996</v>
      </c>
      <c r="M114" s="98">
        <f t="shared" si="11"/>
        <v>2.5</v>
      </c>
      <c r="N114" s="148">
        <f>IF('Indicator Data'!AY117="No data","x",'Indicator Data'!AY117/'Indicator Data'!BE117*100)</f>
        <v>127.83831496925792</v>
      </c>
      <c r="O114" s="97">
        <f t="shared" si="12"/>
        <v>0</v>
      </c>
      <c r="P114" s="97">
        <f>IF('Indicator Data'!AZ117="No data","x",ROUND(IF('Indicator Data'!AZ117&gt;P$195,0,IF('Indicator Data'!AZ117&lt;P$194,10,(P$195-'Indicator Data'!AZ117)/(P$195-P$194)*10)),1))</f>
        <v>2.6</v>
      </c>
      <c r="Q114" s="97">
        <f>IF('Indicator Data'!BA117="No data","x",ROUND(IF('Indicator Data'!BA117&gt;Q$195,0,IF('Indicator Data'!BA117&lt;Q$194,10,(Q$195-'Indicator Data'!BA117)/(Q$195-Q$194)*10)),1))</f>
        <v>2.2999999999999998</v>
      </c>
      <c r="R114" s="98">
        <f t="shared" si="13"/>
        <v>1.6</v>
      </c>
      <c r="S114" s="97">
        <f>IF('Indicator Data'!Y117="No data","x",ROUND(IF('Indicator Data'!Y117&gt;S$195,0,IF('Indicator Data'!Y117&lt;S$194,10,(S$195-'Indicator Data'!Y117)/(S$195-S$194)*10)),1))</f>
        <v>2.5</v>
      </c>
      <c r="T114" s="97">
        <f>IF('Indicator Data'!Z117="No data","x",ROUND(IF('Indicator Data'!Z117&gt;T$195,0,IF('Indicator Data'!Z117&lt;T$194,10,(T$195-'Indicator Data'!Z117)/(T$195-T$194)*10)),1))</f>
        <v>2.8</v>
      </c>
      <c r="U114" s="97">
        <f>IF('Indicator Data'!AC117="No data","x",ROUND(IF('Indicator Data'!AC117&gt;U$195,0,IF('Indicator Data'!AC117&lt;U$194,10,(U$195-'Indicator Data'!AC117)/(U$195-U$194)*10)),1))</f>
        <v>8.4</v>
      </c>
      <c r="V114" s="97">
        <f>IF('Indicator Data'!AD117="No data","x",ROUND(IF('Indicator Data'!AD117&gt;V$195,10,IF('Indicator Data'!AD117&lt;V$194,0,10-(V$195-'Indicator Data'!AD117)/(V$195-V$194)*10)),1))</f>
        <v>0.3</v>
      </c>
      <c r="W114" s="98">
        <f t="shared" si="14"/>
        <v>3.5</v>
      </c>
      <c r="X114" s="99">
        <f t="shared" si="15"/>
        <v>2.5</v>
      </c>
      <c r="Y114" s="99">
        <v>1.9</v>
      </c>
    </row>
    <row r="115" spans="1:25" s="4" customFormat="1" x14ac:dyDescent="0.25">
      <c r="A115" s="131" t="s">
        <v>211</v>
      </c>
      <c r="B115" s="51" t="s">
        <v>210</v>
      </c>
      <c r="C115" s="97">
        <f>IF('Indicator Data'!AR118="No data","x",ROUND(IF('Indicator Data'!AR118&gt;C$195,0,IF('Indicator Data'!AR118&lt;C$194,10,(C$195-'Indicator Data'!AR118)/(C$195-C$194)*10)),1))</f>
        <v>5.0999999999999996</v>
      </c>
      <c r="D115" s="98">
        <f t="shared" si="8"/>
        <v>5.0999999999999996</v>
      </c>
      <c r="E115" s="97">
        <f>IF('Indicator Data'!AT118="No data","x",ROUND(IF('Indicator Data'!AT118&gt;E$195,0,IF('Indicator Data'!AT118&lt;E$194,10,(E$195-'Indicator Data'!AT118)/(E$195-E$194)*10)),1))</f>
        <v>6.4</v>
      </c>
      <c r="F115" s="97">
        <f>IF('Indicator Data'!AS118="No data","x",ROUND(IF('Indicator Data'!AS118&gt;F$195,0,IF('Indicator Data'!AS118&lt;F$194,10,(F$195-'Indicator Data'!AS118)/(F$195-F$194)*10)),1))</f>
        <v>5.2</v>
      </c>
      <c r="G115" s="98">
        <f t="shared" si="9"/>
        <v>5.8</v>
      </c>
      <c r="H115" s="99">
        <f t="shared" si="10"/>
        <v>5.5</v>
      </c>
      <c r="I115" s="97">
        <f>IF('Indicator Data'!AV118="No data","x",ROUND(IF('Indicator Data'!AV118^2&gt;I$195,0,IF('Indicator Data'!AV118^2&lt;I$194,10,(I$195-'Indicator Data'!AV118^2)/(I$195-I$194)*10)),1))</f>
        <v>0.4</v>
      </c>
      <c r="J115" s="97">
        <f>IF(OR('Indicator Data'!AU118=0,'Indicator Data'!AU118="No data"),"x",ROUND(IF('Indicator Data'!AU118&gt;J$195,0,IF('Indicator Data'!AU118&lt;J$194,10,(J$195-'Indicator Data'!AU118)/(J$195-J$194)*10)),1))</f>
        <v>1.8</v>
      </c>
      <c r="K115" s="97">
        <f>IF('Indicator Data'!AW118="No data","x",ROUND(IF('Indicator Data'!AW118&gt;K$195,0,IF('Indicator Data'!AW118&lt;K$194,10,(K$195-'Indicator Data'!AW118)/(K$195-K$194)*10)),1))</f>
        <v>7.9</v>
      </c>
      <c r="L115" s="97">
        <f>IF('Indicator Data'!AX118="No data","x",ROUND(IF('Indicator Data'!AX118&gt;L$195,0,IF('Indicator Data'!AX118&lt;L$194,10,(L$195-'Indicator Data'!AX118)/(L$195-L$194)*10)),1))</f>
        <v>4.4000000000000004</v>
      </c>
      <c r="M115" s="98">
        <f t="shared" si="11"/>
        <v>3.6</v>
      </c>
      <c r="N115" s="148">
        <f>IF('Indicator Data'!AY118="No data","x",'Indicator Data'!AY118/'Indicator Data'!BE118*100)</f>
        <v>4.1839388243775586</v>
      </c>
      <c r="O115" s="97">
        <f t="shared" si="12"/>
        <v>9.6999999999999993</v>
      </c>
      <c r="P115" s="97">
        <f>IF('Indicator Data'!AZ118="No data","x",ROUND(IF('Indicator Data'!AZ118&gt;P$195,0,IF('Indicator Data'!AZ118&lt;P$194,10,(P$195-'Indicator Data'!AZ118)/(P$195-P$194)*10)),1))</f>
        <v>4.5</v>
      </c>
      <c r="Q115" s="97">
        <f>IF('Indicator Data'!BA118="No data","x",ROUND(IF('Indicator Data'!BA118&gt;Q$195,0,IF('Indicator Data'!BA118&lt;Q$194,10,(Q$195-'Indicator Data'!BA118)/(Q$195-Q$194)*10)),1))</f>
        <v>7.1</v>
      </c>
      <c r="R115" s="98">
        <f t="shared" si="13"/>
        <v>7.1</v>
      </c>
      <c r="S115" s="97">
        <f>IF('Indicator Data'!Y118="No data","x",ROUND(IF('Indicator Data'!Y118&gt;S$195,0,IF('Indicator Data'!Y118&lt;S$194,10,(S$195-'Indicator Data'!Y118)/(S$195-S$194)*10)),1))</f>
        <v>2.9</v>
      </c>
      <c r="T115" s="97">
        <f>IF('Indicator Data'!Z118="No data","x",ROUND(IF('Indicator Data'!Z118&gt;T$195,0,IF('Indicator Data'!Z118&lt;T$194,10,(T$195-'Indicator Data'!Z118)/(T$195-T$194)*10)),1))</f>
        <v>0.3</v>
      </c>
      <c r="U115" s="97">
        <f>IF('Indicator Data'!AC118="No data","x",ROUND(IF('Indicator Data'!AC118&gt;U$195,0,IF('Indicator Data'!AC118&lt;U$194,10,(U$195-'Indicator Data'!AC118)/(U$195-U$194)*10)),1))</f>
        <v>8.6</v>
      </c>
      <c r="V115" s="97">
        <f>IF('Indicator Data'!AD118="No data","x",ROUND(IF('Indicator Data'!AD118&gt;V$195,10,IF('Indicator Data'!AD118&lt;V$194,0,10-(V$195-'Indicator Data'!AD118)/(V$195-V$194)*10)),1))</f>
        <v>0.5</v>
      </c>
      <c r="W115" s="98">
        <f t="shared" si="14"/>
        <v>3.1</v>
      </c>
      <c r="X115" s="99">
        <f t="shared" si="15"/>
        <v>4.5999999999999996</v>
      </c>
      <c r="Y115" s="99">
        <v>1.3</v>
      </c>
    </row>
    <row r="116" spans="1:25" s="4" customFormat="1" x14ac:dyDescent="0.25">
      <c r="A116" s="131" t="s">
        <v>213</v>
      </c>
      <c r="B116" s="51" t="s">
        <v>212</v>
      </c>
      <c r="C116" s="97">
        <f>IF('Indicator Data'!AR119="No data","x",ROUND(IF('Indicator Data'!AR119&gt;C$195,0,IF('Indicator Data'!AR119&lt;C$194,10,(C$195-'Indicator Data'!AR119)/(C$195-C$194)*10)),1))</f>
        <v>4</v>
      </c>
      <c r="D116" s="98">
        <f t="shared" si="8"/>
        <v>4</v>
      </c>
      <c r="E116" s="97">
        <f>IF('Indicator Data'!AT119="No data","x",ROUND(IF('Indicator Data'!AT119&gt;E$195,0,IF('Indicator Data'!AT119&lt;E$194,10,(E$195-'Indicator Data'!AT119)/(E$195-E$194)*10)),1))</f>
        <v>5.4</v>
      </c>
      <c r="F116" s="97">
        <f>IF('Indicator Data'!AS119="No data","x",ROUND(IF('Indicator Data'!AS119&gt;F$195,0,IF('Indicator Data'!AS119&lt;F$194,10,(F$195-'Indicator Data'!AS119)/(F$195-F$194)*10)),1))</f>
        <v>4.8</v>
      </c>
      <c r="G116" s="98">
        <f t="shared" si="9"/>
        <v>5.0999999999999996</v>
      </c>
      <c r="H116" s="99">
        <f t="shared" si="10"/>
        <v>4.5999999999999996</v>
      </c>
      <c r="I116" s="97">
        <f>IF('Indicator Data'!AV119="No data","x",ROUND(IF('Indicator Data'!AV119^2&gt;I$195,0,IF('Indicator Data'!AV119^2&lt;I$194,10,(I$195-'Indicator Data'!AV119^2)/(I$195-I$194)*10)),1))</f>
        <v>0.3</v>
      </c>
      <c r="J116" s="97">
        <f>IF(OR('Indicator Data'!AU119=0,'Indicator Data'!AU119="No data"),"x",ROUND(IF('Indicator Data'!AU119&gt;J$195,0,IF('Indicator Data'!AU119&lt;J$194,10,(J$195-'Indicator Data'!AU119)/(J$195-J$194)*10)),1))</f>
        <v>0</v>
      </c>
      <c r="K116" s="97">
        <f>IF('Indicator Data'!AW119="No data","x",ROUND(IF('Indicator Data'!AW119&gt;K$195,0,IF('Indicator Data'!AW119&lt;K$194,10,(K$195-'Indicator Data'!AW119)/(K$195-K$194)*10)),1))</f>
        <v>3.5</v>
      </c>
      <c r="L116" s="97">
        <f>IF('Indicator Data'!AX119="No data","x",ROUND(IF('Indicator Data'!AX119&gt;L$195,0,IF('Indicator Data'!AX119&lt;L$194,10,(L$195-'Indicator Data'!AX119)/(L$195-L$194)*10)),1))</f>
        <v>1.7</v>
      </c>
      <c r="M116" s="98">
        <f t="shared" si="11"/>
        <v>1.4</v>
      </c>
      <c r="N116" s="148">
        <f>IF('Indicator Data'!AY119="No data","x",'Indicator Data'!AY119/'Indicator Data'!BE119*100)</f>
        <v>81.784386617100367</v>
      </c>
      <c r="O116" s="97">
        <f t="shared" si="12"/>
        <v>1.8</v>
      </c>
      <c r="P116" s="97">
        <f>IF('Indicator Data'!AZ119="No data","x",ROUND(IF('Indicator Data'!AZ119&gt;P$195,0,IF('Indicator Data'!AZ119&lt;P$194,10,(P$195-'Indicator Data'!AZ119)/(P$195-P$194)*10)),1))</f>
        <v>0.5</v>
      </c>
      <c r="Q116" s="97">
        <f>IF('Indicator Data'!BA119="No data","x",ROUND(IF('Indicator Data'!BA119&gt;Q$195,0,IF('Indicator Data'!BA119&lt;Q$194,10,(Q$195-'Indicator Data'!BA119)/(Q$195-Q$194)*10)),1))</f>
        <v>0.1</v>
      </c>
      <c r="R116" s="98">
        <f t="shared" si="13"/>
        <v>0.8</v>
      </c>
      <c r="S116" s="97">
        <f>IF('Indicator Data'!Y119="No data","x",ROUND(IF('Indicator Data'!Y119&gt;S$195,0,IF('Indicator Data'!Y119&lt;S$194,10,(S$195-'Indicator Data'!Y119)/(S$195-S$194)*10)),1))</f>
        <v>4.0999999999999996</v>
      </c>
      <c r="T116" s="97">
        <f>IF('Indicator Data'!Z119="No data","x",ROUND(IF('Indicator Data'!Z119&gt;T$195,0,IF('Indicator Data'!Z119&lt;T$194,10,(T$195-'Indicator Data'!Z119)/(T$195-T$194)*10)),1))</f>
        <v>10</v>
      </c>
      <c r="U116" s="97">
        <f>IF('Indicator Data'!AC119="No data","x",ROUND(IF('Indicator Data'!AC119&gt;U$195,0,IF('Indicator Data'!AC119&lt;U$194,10,(U$195-'Indicator Data'!AC119)/(U$195-U$194)*10)),1))</f>
        <v>6.9</v>
      </c>
      <c r="V116" s="97">
        <f>IF('Indicator Data'!AD119="No data","x",ROUND(IF('Indicator Data'!AD119&gt;V$195,10,IF('Indicator Data'!AD119&lt;V$194,0,10-(V$195-'Indicator Data'!AD119)/(V$195-V$194)*10)),1))</f>
        <v>0.1</v>
      </c>
      <c r="W116" s="98">
        <f t="shared" si="14"/>
        <v>5.3</v>
      </c>
      <c r="X116" s="99">
        <f t="shared" si="15"/>
        <v>2.5</v>
      </c>
      <c r="Y116" s="99">
        <v>4.4000000000000004</v>
      </c>
    </row>
    <row r="117" spans="1:25" s="4" customFormat="1" x14ac:dyDescent="0.25">
      <c r="A117" s="131" t="s">
        <v>215</v>
      </c>
      <c r="B117" s="51" t="s">
        <v>214</v>
      </c>
      <c r="C117" s="97">
        <f>IF('Indicator Data'!AR120="No data","x",ROUND(IF('Indicator Data'!AR120&gt;C$195,0,IF('Indicator Data'!AR120&lt;C$194,10,(C$195-'Indicator Data'!AR120)/(C$195-C$194)*10)),1))</f>
        <v>5.6</v>
      </c>
      <c r="D117" s="98">
        <f t="shared" si="8"/>
        <v>5.6</v>
      </c>
      <c r="E117" s="97">
        <f>IF('Indicator Data'!AT120="No data","x",ROUND(IF('Indicator Data'!AT120&gt;E$195,0,IF('Indicator Data'!AT120&lt;E$194,10,(E$195-'Indicator Data'!AT120)/(E$195-E$194)*10)),1))</f>
        <v>6</v>
      </c>
      <c r="F117" s="97">
        <f>IF('Indicator Data'!AS120="No data","x",ROUND(IF('Indicator Data'!AS120&gt;F$195,0,IF('Indicator Data'!AS120&lt;F$194,10,(F$195-'Indicator Data'!AS120)/(F$195-F$194)*10)),1))</f>
        <v>5.2</v>
      </c>
      <c r="G117" s="98">
        <f t="shared" si="9"/>
        <v>5.6</v>
      </c>
      <c r="H117" s="99">
        <f t="shared" si="10"/>
        <v>5.6</v>
      </c>
      <c r="I117" s="97">
        <f>IF('Indicator Data'!AV120="No data","x",ROUND(IF('Indicator Data'!AV120^2&gt;I$195,0,IF('Indicator Data'!AV120^2&lt;I$194,10,(I$195-'Indicator Data'!AV120^2)/(I$195-I$194)*10)),1))</f>
        <v>5.3</v>
      </c>
      <c r="J117" s="97">
        <f>IF(OR('Indicator Data'!AU120=0,'Indicator Data'!AU120="No data"),"x",ROUND(IF('Indicator Data'!AU120&gt;J$195,0,IF('Indicator Data'!AU120&lt;J$194,10,(J$195-'Indicator Data'!AU120)/(J$195-J$194)*10)),1))</f>
        <v>0</v>
      </c>
      <c r="K117" s="97">
        <f>IF('Indicator Data'!AW120="No data","x",ROUND(IF('Indicator Data'!AW120&gt;K$195,0,IF('Indicator Data'!AW120&lt;K$194,10,(K$195-'Indicator Data'!AW120)/(K$195-K$194)*10)),1))</f>
        <v>4.3</v>
      </c>
      <c r="L117" s="97">
        <f>IF('Indicator Data'!AX120="No data","x",ROUND(IF('Indicator Data'!AX120&gt;L$195,0,IF('Indicator Data'!AX120&lt;L$194,10,(L$195-'Indicator Data'!AX120)/(L$195-L$194)*10)),1))</f>
        <v>4.0999999999999996</v>
      </c>
      <c r="M117" s="98">
        <f t="shared" si="11"/>
        <v>3.4</v>
      </c>
      <c r="N117" s="148">
        <f>IF('Indicator Data'!AY120="No data","x",'Indicator Data'!AY120/'Indicator Data'!BE120*100)</f>
        <v>29.128388976025093</v>
      </c>
      <c r="O117" s="97">
        <f t="shared" si="12"/>
        <v>7.2</v>
      </c>
      <c r="P117" s="97">
        <f>IF('Indicator Data'!AZ120="No data","x",ROUND(IF('Indicator Data'!AZ120&gt;P$195,0,IF('Indicator Data'!AZ120&lt;P$194,10,(P$195-'Indicator Data'!AZ120)/(P$195-P$194)*10)),1))</f>
        <v>2.6</v>
      </c>
      <c r="Q117" s="97">
        <f>IF('Indicator Data'!BA120="No data","x",ROUND(IF('Indicator Data'!BA120&gt;Q$195,0,IF('Indicator Data'!BA120&lt;Q$194,10,(Q$195-'Indicator Data'!BA120)/(Q$195-Q$194)*10)),1))</f>
        <v>2.9</v>
      </c>
      <c r="R117" s="98">
        <f t="shared" si="13"/>
        <v>4.2</v>
      </c>
      <c r="S117" s="97">
        <f>IF('Indicator Data'!Y120="No data","x",ROUND(IF('Indicator Data'!Y120&gt;S$195,0,IF('Indicator Data'!Y120&lt;S$194,10,(S$195-'Indicator Data'!Y120)/(S$195-S$194)*10)),1))</f>
        <v>8.4</v>
      </c>
      <c r="T117" s="97">
        <f>IF('Indicator Data'!Z120="No data","x",ROUND(IF('Indicator Data'!Z120&gt;T$195,0,IF('Indicator Data'!Z120&lt;T$194,10,(T$195-'Indicator Data'!Z120)/(T$195-T$194)*10)),1))</f>
        <v>0</v>
      </c>
      <c r="U117" s="97">
        <f>IF('Indicator Data'!AC120="No data","x",ROUND(IF('Indicator Data'!AC120&gt;U$195,0,IF('Indicator Data'!AC120&lt;U$194,10,(U$195-'Indicator Data'!AC120)/(U$195-U$194)*10)),1))</f>
        <v>8.6999999999999993</v>
      </c>
      <c r="V117" s="97">
        <f>IF('Indicator Data'!AD120="No data","x",ROUND(IF('Indicator Data'!AD120&gt;V$195,10,IF('Indicator Data'!AD120&lt;V$194,0,10-(V$195-'Indicator Data'!AD120)/(V$195-V$194)*10)),1))</f>
        <v>1.3</v>
      </c>
      <c r="W117" s="98">
        <f t="shared" si="14"/>
        <v>4.5999999999999996</v>
      </c>
      <c r="X117" s="99">
        <f t="shared" si="15"/>
        <v>4.0999999999999996</v>
      </c>
      <c r="Y117" s="99">
        <v>0.5</v>
      </c>
    </row>
    <row r="118" spans="1:25" s="4" customFormat="1" x14ac:dyDescent="0.25">
      <c r="A118" s="131" t="s">
        <v>217</v>
      </c>
      <c r="B118" s="51" t="s">
        <v>216</v>
      </c>
      <c r="C118" s="97">
        <f>IF('Indicator Data'!AR121="No data","x",ROUND(IF('Indicator Data'!AR121&gt;C$195,0,IF('Indicator Data'!AR121&lt;C$194,10,(C$195-'Indicator Data'!AR121)/(C$195-C$194)*10)),1))</f>
        <v>2.1</v>
      </c>
      <c r="D118" s="98">
        <f t="shared" si="8"/>
        <v>2.1</v>
      </c>
      <c r="E118" s="97">
        <f>IF('Indicator Data'!AT121="No data","x",ROUND(IF('Indicator Data'!AT121&gt;E$195,0,IF('Indicator Data'!AT121&lt;E$194,10,(E$195-'Indicator Data'!AT121)/(E$195-E$194)*10)),1))</f>
        <v>7.5</v>
      </c>
      <c r="F118" s="97">
        <f>IF('Indicator Data'!AS121="No data","x",ROUND(IF('Indicator Data'!AS121&gt;F$195,0,IF('Indicator Data'!AS121&lt;F$194,10,(F$195-'Indicator Data'!AS121)/(F$195-F$194)*10)),1))</f>
        <v>6.7</v>
      </c>
      <c r="G118" s="98">
        <f t="shared" si="9"/>
        <v>7.1</v>
      </c>
      <c r="H118" s="99">
        <f t="shared" si="10"/>
        <v>4.5999999999999996</v>
      </c>
      <c r="I118" s="97">
        <f>IF('Indicator Data'!AV121="No data","x",ROUND(IF('Indicator Data'!AV121^2&gt;I$195,0,IF('Indicator Data'!AV121^2&lt;I$194,10,(I$195-'Indicator Data'!AV121^2)/(I$195-I$194)*10)),1))</f>
        <v>7.2</v>
      </c>
      <c r="J118" s="97">
        <f>IF(OR('Indicator Data'!AU121=0,'Indicator Data'!AU121="No data"),"x",ROUND(IF('Indicator Data'!AU121&gt;J$195,0,IF('Indicator Data'!AU121&lt;J$194,10,(J$195-'Indicator Data'!AU121)/(J$195-J$194)*10)),1))</f>
        <v>7.6</v>
      </c>
      <c r="K118" s="97">
        <f>IF('Indicator Data'!AW121="No data","x",ROUND(IF('Indicator Data'!AW121&gt;K$195,0,IF('Indicator Data'!AW121&lt;K$194,10,(K$195-'Indicator Data'!AW121)/(K$195-K$194)*10)),1))</f>
        <v>9.1</v>
      </c>
      <c r="L118" s="97">
        <f>IF('Indicator Data'!AX121="No data","x",ROUND(IF('Indicator Data'!AX121&gt;L$195,0,IF('Indicator Data'!AX121&lt;L$194,10,(L$195-'Indicator Data'!AX121)/(L$195-L$194)*10)),1))</f>
        <v>6.9</v>
      </c>
      <c r="M118" s="98">
        <f t="shared" si="11"/>
        <v>7.7</v>
      </c>
      <c r="N118" s="148">
        <f>IF('Indicator Data'!AY121="No data","x",'Indicator Data'!AY121/'Indicator Data'!BE121*100)</f>
        <v>5.2137643378519289</v>
      </c>
      <c r="O118" s="97">
        <f t="shared" si="12"/>
        <v>9.6</v>
      </c>
      <c r="P118" s="97">
        <f>IF('Indicator Data'!AZ121="No data","x",ROUND(IF('Indicator Data'!AZ121&gt;P$195,0,IF('Indicator Data'!AZ121&lt;P$194,10,(P$195-'Indicator Data'!AZ121)/(P$195-P$194)*10)),1))</f>
        <v>8.8000000000000007</v>
      </c>
      <c r="Q118" s="97">
        <f>IF('Indicator Data'!BA121="No data","x",ROUND(IF('Indicator Data'!BA121&gt;Q$195,0,IF('Indicator Data'!BA121&lt;Q$194,10,(Q$195-'Indicator Data'!BA121)/(Q$195-Q$194)*10)),1))</f>
        <v>9.8000000000000007</v>
      </c>
      <c r="R118" s="98">
        <f t="shared" si="13"/>
        <v>9.4</v>
      </c>
      <c r="S118" s="97">
        <f>IF('Indicator Data'!Y121="No data","x",ROUND(IF('Indicator Data'!Y121&gt;S$195,0,IF('Indicator Data'!Y121&lt;S$194,10,(S$195-'Indicator Data'!Y121)/(S$195-S$194)*10)),1))</f>
        <v>9.9</v>
      </c>
      <c r="T118" s="97">
        <f>IF('Indicator Data'!Z121="No data","x",ROUND(IF('Indicator Data'!Z121&gt;T$195,0,IF('Indicator Data'!Z121&lt;T$194,10,(T$195-'Indicator Data'!Z121)/(T$195-T$194)*10)),1))</f>
        <v>2.1</v>
      </c>
      <c r="U118" s="97">
        <f>IF('Indicator Data'!AC121="No data","x",ROUND(IF('Indicator Data'!AC121&gt;U$195,0,IF('Indicator Data'!AC121&lt;U$194,10,(U$195-'Indicator Data'!AC121)/(U$195-U$194)*10)),1))</f>
        <v>10</v>
      </c>
      <c r="V118" s="97">
        <f>IF('Indicator Data'!AD121="No data","x",ROUND(IF('Indicator Data'!AD121&gt;V$195,10,IF('Indicator Data'!AD121&lt;V$194,0,10-(V$195-'Indicator Data'!AD121)/(V$195-V$194)*10)),1))</f>
        <v>5.4</v>
      </c>
      <c r="W118" s="98">
        <f t="shared" si="14"/>
        <v>6.9</v>
      </c>
      <c r="X118" s="99">
        <f t="shared" si="15"/>
        <v>8</v>
      </c>
      <c r="Y118" s="99">
        <v>3.1</v>
      </c>
    </row>
    <row r="119" spans="1:25" s="4" customFormat="1" x14ac:dyDescent="0.25">
      <c r="A119" s="131" t="s">
        <v>370</v>
      </c>
      <c r="B119" s="51" t="s">
        <v>218</v>
      </c>
      <c r="C119" s="97">
        <f>IF('Indicator Data'!AR122="No data","x",ROUND(IF('Indicator Data'!AR122&gt;C$195,0,IF('Indicator Data'!AR122&lt;C$194,10,(C$195-'Indicator Data'!AR122)/(C$195-C$194)*10)),1))</f>
        <v>7.1</v>
      </c>
      <c r="D119" s="98">
        <f t="shared" si="8"/>
        <v>7.1</v>
      </c>
      <c r="E119" s="97">
        <f>IF('Indicator Data'!AT122="No data","x",ROUND(IF('Indicator Data'!AT122&gt;E$195,0,IF('Indicator Data'!AT122&lt;E$194,10,(E$195-'Indicator Data'!AT122)/(E$195-E$194)*10)),1))</f>
        <v>7</v>
      </c>
      <c r="F119" s="97">
        <f>IF('Indicator Data'!AS122="No data","x",ROUND(IF('Indicator Data'!AS122&gt;F$195,0,IF('Indicator Data'!AS122&lt;F$194,10,(F$195-'Indicator Data'!AS122)/(F$195-F$194)*10)),1))</f>
        <v>7</v>
      </c>
      <c r="G119" s="98">
        <f t="shared" si="9"/>
        <v>7</v>
      </c>
      <c r="H119" s="99">
        <f t="shared" si="10"/>
        <v>7.1</v>
      </c>
      <c r="I119" s="97">
        <f>IF('Indicator Data'!AV122="No data","x",ROUND(IF('Indicator Data'!AV122^2&gt;I$195,0,IF('Indicator Data'!AV122^2&lt;I$194,10,(I$195-'Indicator Data'!AV122^2)/(I$195-I$194)*10)),1))</f>
        <v>4.7</v>
      </c>
      <c r="J119" s="97">
        <f>IF(OR('Indicator Data'!AU122=0,'Indicator Data'!AU122="No data"),"x",ROUND(IF('Indicator Data'!AU122&gt;J$195,0,IF('Indicator Data'!AU122&lt;J$194,10,(J$195-'Indicator Data'!AU122)/(J$195-J$194)*10)),1))</f>
        <v>4.3</v>
      </c>
      <c r="K119" s="97">
        <f>IF('Indicator Data'!AW122="No data","x",ROUND(IF('Indicator Data'!AW122&gt;K$195,0,IF('Indicator Data'!AW122&lt;K$194,10,(K$195-'Indicator Data'!AW122)/(K$195-K$194)*10)),1))</f>
        <v>7.8</v>
      </c>
      <c r="L119" s="97">
        <f>IF('Indicator Data'!AX122="No data","x",ROUND(IF('Indicator Data'!AX122&gt;L$195,0,IF('Indicator Data'!AX122&lt;L$194,10,(L$195-'Indicator Data'!AX122)/(L$195-L$194)*10)),1))</f>
        <v>5.7</v>
      </c>
      <c r="M119" s="98">
        <f t="shared" si="11"/>
        <v>5.6</v>
      </c>
      <c r="N119" s="148">
        <f>IF('Indicator Data'!AY122="No data","x",'Indicator Data'!AY122/'Indicator Data'!BE122*100)</f>
        <v>7.1943547276094835</v>
      </c>
      <c r="O119" s="97">
        <f t="shared" si="12"/>
        <v>9.4</v>
      </c>
      <c r="P119" s="97">
        <f>IF('Indicator Data'!AZ122="No data","x",ROUND(IF('Indicator Data'!AZ122&gt;P$195,0,IF('Indicator Data'!AZ122&lt;P$194,10,(P$195-'Indicator Data'!AZ122)/(P$195-P$194)*10)),1))</f>
        <v>2.2999999999999998</v>
      </c>
      <c r="Q119" s="97">
        <f>IF('Indicator Data'!BA122="No data","x",ROUND(IF('Indicator Data'!BA122&gt;Q$195,0,IF('Indicator Data'!BA122&lt;Q$194,10,(Q$195-'Indicator Data'!BA122)/(Q$195-Q$194)*10)),1))</f>
        <v>3.9</v>
      </c>
      <c r="R119" s="98">
        <f t="shared" si="13"/>
        <v>5.2</v>
      </c>
      <c r="S119" s="97">
        <f>IF('Indicator Data'!Y122="No data","x",ROUND(IF('Indicator Data'!Y122&gt;S$195,0,IF('Indicator Data'!Y122&lt;S$194,10,(S$195-'Indicator Data'!Y122)/(S$195-S$194)*10)),1))</f>
        <v>8.5</v>
      </c>
      <c r="T119" s="97">
        <f>IF('Indicator Data'!Z122="No data","x",ROUND(IF('Indicator Data'!Z122&gt;T$195,0,IF('Indicator Data'!Z122&lt;T$194,10,(T$195-'Indicator Data'!Z122)/(T$195-T$194)*10)),1))</f>
        <v>2.1</v>
      </c>
      <c r="U119" s="97">
        <f>IF('Indicator Data'!AC122="No data","x",ROUND(IF('Indicator Data'!AC122&gt;U$195,0,IF('Indicator Data'!AC122&lt;U$194,10,(U$195-'Indicator Data'!AC122)/(U$195-U$194)*10)),1))</f>
        <v>9.3000000000000007</v>
      </c>
      <c r="V119" s="97">
        <f>IF('Indicator Data'!AD122="No data","x",ROUND(IF('Indicator Data'!AD122&gt;V$195,10,IF('Indicator Data'!AD122&lt;V$194,0,10-(V$195-'Indicator Data'!AD122)/(V$195-V$194)*10)),1))</f>
        <v>2</v>
      </c>
      <c r="W119" s="98">
        <f t="shared" si="14"/>
        <v>5.5</v>
      </c>
      <c r="X119" s="99">
        <f t="shared" si="15"/>
        <v>5.4</v>
      </c>
      <c r="Y119" s="99">
        <v>3.8</v>
      </c>
    </row>
    <row r="120" spans="1:25" s="4" customFormat="1" x14ac:dyDescent="0.25">
      <c r="A120" s="131" t="s">
        <v>220</v>
      </c>
      <c r="B120" s="51" t="s">
        <v>219</v>
      </c>
      <c r="C120" s="97">
        <f>IF('Indicator Data'!AR123="No data","x",ROUND(IF('Indicator Data'!AR123&gt;C$195,0,IF('Indicator Data'!AR123&lt;C$194,10,(C$195-'Indicator Data'!AR123)/(C$195-C$194)*10)),1))</f>
        <v>4.3</v>
      </c>
      <c r="D120" s="98">
        <f t="shared" si="8"/>
        <v>4.3</v>
      </c>
      <c r="E120" s="97">
        <f>IF('Indicator Data'!AT123="No data","x",ROUND(IF('Indicator Data'!AT123&gt;E$195,0,IF('Indicator Data'!AT123&lt;E$194,10,(E$195-'Indicator Data'!AT123)/(E$195-E$194)*10)),1))</f>
        <v>4.9000000000000004</v>
      </c>
      <c r="F120" s="97">
        <f>IF('Indicator Data'!AS123="No data","x",ROUND(IF('Indicator Data'!AS123&gt;F$195,0,IF('Indicator Data'!AS123&lt;F$194,10,(F$195-'Indicator Data'!AS123)/(F$195-F$194)*10)),1))</f>
        <v>4.7</v>
      </c>
      <c r="G120" s="98">
        <f t="shared" si="9"/>
        <v>4.8</v>
      </c>
      <c r="H120" s="99">
        <f t="shared" si="10"/>
        <v>4.5999999999999996</v>
      </c>
      <c r="I120" s="97">
        <f>IF('Indicator Data'!AV123="No data","x",ROUND(IF('Indicator Data'!AV123^2&gt;I$195,0,IF('Indicator Data'!AV123^2&lt;I$194,10,(I$195-'Indicator Data'!AV123^2)/(I$195-I$194)*10)),1))</f>
        <v>1.9</v>
      </c>
      <c r="J120" s="97">
        <f>IF(OR('Indicator Data'!AU123=0,'Indicator Data'!AU123="No data"),"x",ROUND(IF('Indicator Data'!AU123&gt;J$195,0,IF('Indicator Data'!AU123&lt;J$194,10,(J$195-'Indicator Data'!AU123)/(J$195-J$194)*10)),1))</f>
        <v>4.8</v>
      </c>
      <c r="K120" s="97">
        <f>IF('Indicator Data'!AW123="No data","x",ROUND(IF('Indicator Data'!AW123&gt;K$195,0,IF('Indicator Data'!AW123&lt;K$194,10,(K$195-'Indicator Data'!AW123)/(K$195-K$194)*10)),1))</f>
        <v>7.8</v>
      </c>
      <c r="L120" s="97">
        <f>IF('Indicator Data'!AX123="No data","x",ROUND(IF('Indicator Data'!AX123&gt;L$195,0,IF('Indicator Data'!AX123&lt;L$194,10,(L$195-'Indicator Data'!AX123)/(L$195-L$194)*10)),1))</f>
        <v>4.7</v>
      </c>
      <c r="M120" s="98">
        <f t="shared" si="11"/>
        <v>4.8</v>
      </c>
      <c r="N120" s="148">
        <f>IF('Indicator Data'!AY123="No data","x",'Indicator Data'!AY123/'Indicator Data'!BE123*100)</f>
        <v>7.0449051974395411</v>
      </c>
      <c r="O120" s="97">
        <f t="shared" si="12"/>
        <v>9.4</v>
      </c>
      <c r="P120" s="97">
        <f>IF('Indicator Data'!AZ123="No data","x",ROUND(IF('Indicator Data'!AZ123&gt;P$195,0,IF('Indicator Data'!AZ123&lt;P$194,10,(P$195-'Indicator Data'!AZ123)/(P$195-P$194)*10)),1))</f>
        <v>7.3</v>
      </c>
      <c r="Q120" s="97">
        <f>IF('Indicator Data'!BA123="No data","x",ROUND(IF('Indicator Data'!BA123&gt;Q$195,0,IF('Indicator Data'!BA123&lt;Q$194,10,(Q$195-'Indicator Data'!BA123)/(Q$195-Q$194)*10)),1))</f>
        <v>1.8</v>
      </c>
      <c r="R120" s="98">
        <f t="shared" si="13"/>
        <v>6.2</v>
      </c>
      <c r="S120" s="97">
        <f>IF('Indicator Data'!Y123="No data","x",ROUND(IF('Indicator Data'!Y123&gt;S$195,0,IF('Indicator Data'!Y123&lt;S$194,10,(S$195-'Indicator Data'!Y123)/(S$195-S$194)*10)),1))</f>
        <v>9.1</v>
      </c>
      <c r="T120" s="97">
        <f>IF('Indicator Data'!Z123="No data","x",ROUND(IF('Indicator Data'!Z123&gt;T$195,0,IF('Indicator Data'!Z123&lt;T$194,10,(T$195-'Indicator Data'!Z123)/(T$195-T$194)*10)),1))</f>
        <v>3.6</v>
      </c>
      <c r="U120" s="97">
        <f>IF('Indicator Data'!AC123="No data","x",ROUND(IF('Indicator Data'!AC123&gt;U$195,0,IF('Indicator Data'!AC123&lt;U$194,10,(U$195-'Indicator Data'!AC123)/(U$195-U$194)*10)),1))</f>
        <v>7</v>
      </c>
      <c r="V120" s="97">
        <f>IF('Indicator Data'!AD123="No data","x",ROUND(IF('Indicator Data'!AD123&gt;V$195,10,IF('Indicator Data'!AD123&lt;V$194,0,10-(V$195-'Indicator Data'!AD123)/(V$195-V$194)*10)),1))</f>
        <v>2.9</v>
      </c>
      <c r="W120" s="98">
        <f t="shared" si="14"/>
        <v>5.7</v>
      </c>
      <c r="X120" s="99">
        <f t="shared" si="15"/>
        <v>5.6</v>
      </c>
      <c r="Y120" s="99">
        <v>2.1</v>
      </c>
    </row>
    <row r="121" spans="1:25" s="4" customFormat="1" x14ac:dyDescent="0.25">
      <c r="A121" s="131" t="s">
        <v>222</v>
      </c>
      <c r="B121" s="51" t="s">
        <v>221</v>
      </c>
      <c r="C121" s="97">
        <f>IF('Indicator Data'!AR124="No data","x",ROUND(IF('Indicator Data'!AR124&gt;C$195,0,IF('Indicator Data'!AR124&lt;C$194,10,(C$195-'Indicator Data'!AR124)/(C$195-C$194)*10)),1))</f>
        <v>8.1</v>
      </c>
      <c r="D121" s="98">
        <f t="shared" si="8"/>
        <v>8.1</v>
      </c>
      <c r="E121" s="97" t="str">
        <f>IF('Indicator Data'!AT124="No data","x",ROUND(IF('Indicator Data'!AT124&gt;E$195,0,IF('Indicator Data'!AT124&lt;E$194,10,(E$195-'Indicator Data'!AT124)/(E$195-E$194)*10)),1))</f>
        <v>x</v>
      </c>
      <c r="F121" s="97">
        <f>IF('Indicator Data'!AS124="No data","x",ROUND(IF('Indicator Data'!AS124&gt;F$195,0,IF('Indicator Data'!AS124&lt;F$194,10,(F$195-'Indicator Data'!AS124)/(F$195-F$194)*10)),1))</f>
        <v>6.4</v>
      </c>
      <c r="G121" s="98">
        <f t="shared" si="9"/>
        <v>6.4</v>
      </c>
      <c r="H121" s="99">
        <f t="shared" si="10"/>
        <v>7.3</v>
      </c>
      <c r="I121" s="97" t="str">
        <f>IF('Indicator Data'!AV124="No data","x",ROUND(IF('Indicator Data'!AV124^2&gt;I$195,0,IF('Indicator Data'!AV124^2&lt;I$194,10,(I$195-'Indicator Data'!AV124^2)/(I$195-I$194)*10)),1))</f>
        <v>x</v>
      </c>
      <c r="J121" s="97">
        <f>IF(OR('Indicator Data'!AU124=0,'Indicator Data'!AU124="No data"),"x",ROUND(IF('Indicator Data'!AU124&gt;J$195,0,IF('Indicator Data'!AU124&lt;J$194,10,(J$195-'Indicator Data'!AU124)/(J$195-J$194)*10)),1))</f>
        <v>0.1</v>
      </c>
      <c r="K121" s="97">
        <f>IF('Indicator Data'!AW124="No data","x",ROUND(IF('Indicator Data'!AW124&gt;K$195,0,IF('Indicator Data'!AW124&lt;K$194,10,(K$195-'Indicator Data'!AW124)/(K$195-K$194)*10)),1))</f>
        <v>4.5999999999999996</v>
      </c>
      <c r="L121" s="97">
        <f>IF('Indicator Data'!AX124="No data","x",ROUND(IF('Indicator Data'!AX124&gt;L$195,0,IF('Indicator Data'!AX124&lt;L$194,10,(L$195-'Indicator Data'!AX124)/(L$195-L$194)*10)),1))</f>
        <v>5.3</v>
      </c>
      <c r="M121" s="98">
        <f t="shared" si="11"/>
        <v>3.3</v>
      </c>
      <c r="N121" s="148">
        <f>IF('Indicator Data'!AY124="No data","x",'Indicator Data'!AY124/'Indicator Data'!BE124*100)</f>
        <v>219.04761904761907</v>
      </c>
      <c r="O121" s="97">
        <f t="shared" si="12"/>
        <v>0</v>
      </c>
      <c r="P121" s="97">
        <f>IF('Indicator Data'!AZ124="No data","x",ROUND(IF('Indicator Data'!AZ124&gt;P$195,0,IF('Indicator Data'!AZ124&lt;P$194,10,(P$195-'Indicator Data'!AZ124)/(P$195-P$194)*10)),1))</f>
        <v>3.8</v>
      </c>
      <c r="Q121" s="97">
        <f>IF('Indicator Data'!BA124="No data","x",ROUND(IF('Indicator Data'!BA124&gt;Q$195,0,IF('Indicator Data'!BA124&lt;Q$194,10,(Q$195-'Indicator Data'!BA124)/(Q$195-Q$194)*10)),1))</f>
        <v>0.7</v>
      </c>
      <c r="R121" s="98">
        <f t="shared" si="13"/>
        <v>1.5</v>
      </c>
      <c r="S121" s="97">
        <f>IF('Indicator Data'!Y124="No data","x",ROUND(IF('Indicator Data'!Y124&gt;S$195,0,IF('Indicator Data'!Y124&lt;S$194,10,(S$195-'Indicator Data'!Y124)/(S$195-S$194)*10)),1))</f>
        <v>8.1999999999999993</v>
      </c>
      <c r="T121" s="97">
        <f>IF('Indicator Data'!Z124="No data","x",ROUND(IF('Indicator Data'!Z124&gt;T$195,0,IF('Indicator Data'!Z124&lt;T$194,10,(T$195-'Indicator Data'!Z124)/(T$195-T$194)*10)),1))</f>
        <v>0.3</v>
      </c>
      <c r="U121" s="97">
        <f>IF('Indicator Data'!AC124="No data","x",ROUND(IF('Indicator Data'!AC124&gt;U$195,0,IF('Indicator Data'!AC124&lt;U$194,10,(U$195-'Indicator Data'!AC124)/(U$195-U$194)*10)),1))</f>
        <v>6.6</v>
      </c>
      <c r="V121" s="97" t="str">
        <f>IF('Indicator Data'!AD124="No data","x",ROUND(IF('Indicator Data'!AD124&gt;V$195,10,IF('Indicator Data'!AD124&lt;V$194,0,10-(V$195-'Indicator Data'!AD124)/(V$195-V$194)*10)),1))</f>
        <v>x</v>
      </c>
      <c r="W121" s="98">
        <f t="shared" si="14"/>
        <v>5</v>
      </c>
      <c r="X121" s="99">
        <f t="shared" si="15"/>
        <v>3.3</v>
      </c>
      <c r="Y121" s="99">
        <v>5.8</v>
      </c>
    </row>
    <row r="122" spans="1:25" s="4" customFormat="1" x14ac:dyDescent="0.25">
      <c r="A122" s="131" t="s">
        <v>224</v>
      </c>
      <c r="B122" s="51" t="s">
        <v>223</v>
      </c>
      <c r="C122" s="97">
        <f>IF('Indicator Data'!AR125="No data","x",ROUND(IF('Indicator Data'!AR125&gt;C$195,0,IF('Indicator Data'!AR125&lt;C$194,10,(C$195-'Indicator Data'!AR125)/(C$195-C$194)*10)),1))</f>
        <v>5.4</v>
      </c>
      <c r="D122" s="98">
        <f t="shared" si="8"/>
        <v>5.4</v>
      </c>
      <c r="E122" s="97">
        <f>IF('Indicator Data'!AT125="No data","x",ROUND(IF('Indicator Data'!AT125&gt;E$195,0,IF('Indicator Data'!AT125&lt;E$194,10,(E$195-'Indicator Data'!AT125)/(E$195-E$194)*10)),1))</f>
        <v>6.9</v>
      </c>
      <c r="F122" s="97">
        <f>IF('Indicator Data'!AS125="No data","x",ROUND(IF('Indicator Data'!AS125&gt;F$195,0,IF('Indicator Data'!AS125&lt;F$194,10,(F$195-'Indicator Data'!AS125)/(F$195-F$194)*10)),1))</f>
        <v>6.6</v>
      </c>
      <c r="G122" s="98">
        <f t="shared" si="9"/>
        <v>6.8</v>
      </c>
      <c r="H122" s="99">
        <f t="shared" si="10"/>
        <v>6.1</v>
      </c>
      <c r="I122" s="97">
        <f>IF('Indicator Data'!AV125="No data","x",ROUND(IF('Indicator Data'!AV125^2&gt;I$195,0,IF('Indicator Data'!AV125^2&lt;I$194,10,(I$195-'Indicator Data'!AV125^2)/(I$195-I$194)*10)),1))</f>
        <v>6.4</v>
      </c>
      <c r="J122" s="97">
        <f>IF(OR('Indicator Data'!AU125=0,'Indicator Data'!AU125="No data"),"x",ROUND(IF('Indicator Data'!AU125&gt;J$195,0,IF('Indicator Data'!AU125&lt;J$194,10,(J$195-'Indicator Data'!AU125)/(J$195-J$194)*10)),1))</f>
        <v>0.9</v>
      </c>
      <c r="K122" s="97">
        <f>IF('Indicator Data'!AW125="No data","x",ROUND(IF('Indicator Data'!AW125&gt;K$195,0,IF('Indicator Data'!AW125&lt;K$194,10,(K$195-'Indicator Data'!AW125)/(K$195-K$194)*10)),1))</f>
        <v>8.1999999999999993</v>
      </c>
      <c r="L122" s="97">
        <f>IF('Indicator Data'!AX125="No data","x",ROUND(IF('Indicator Data'!AX125&gt;L$195,0,IF('Indicator Data'!AX125&lt;L$194,10,(L$195-'Indicator Data'!AX125)/(L$195-L$194)*10)),1))</f>
        <v>4.5</v>
      </c>
      <c r="M122" s="98">
        <f t="shared" si="11"/>
        <v>5</v>
      </c>
      <c r="N122" s="148">
        <f>IF('Indicator Data'!AY125="No data","x",'Indicator Data'!AY125/'Indicator Data'!BE125*100)</f>
        <v>15.347052668294383</v>
      </c>
      <c r="O122" s="97">
        <f t="shared" si="12"/>
        <v>8.6</v>
      </c>
      <c r="P122" s="97">
        <f>IF('Indicator Data'!AZ125="No data","x",ROUND(IF('Indicator Data'!AZ125&gt;P$195,0,IF('Indicator Data'!AZ125&lt;P$194,10,(P$195-'Indicator Data'!AZ125)/(P$195-P$194)*10)),1))</f>
        <v>6</v>
      </c>
      <c r="Q122" s="97">
        <f>IF('Indicator Data'!BA125="No data","x",ROUND(IF('Indicator Data'!BA125&gt;Q$195,0,IF('Indicator Data'!BA125&lt;Q$194,10,(Q$195-'Indicator Data'!BA125)/(Q$195-Q$194)*10)),1))</f>
        <v>1.7</v>
      </c>
      <c r="R122" s="98">
        <f t="shared" si="13"/>
        <v>5.4</v>
      </c>
      <c r="S122" s="97" t="str">
        <f>IF('Indicator Data'!Y125="No data","x",ROUND(IF('Indicator Data'!Y125&gt;S$195,0,IF('Indicator Data'!Y125&lt;S$194,10,(S$195-'Indicator Data'!Y125)/(S$195-S$194)*10)),1))</f>
        <v>x</v>
      </c>
      <c r="T122" s="97">
        <f>IF('Indicator Data'!Z125="No data","x",ROUND(IF('Indicator Data'!Z125&gt;T$195,0,IF('Indicator Data'!Z125&lt;T$194,10,(T$195-'Indicator Data'!Z125)/(T$195-T$194)*10)),1))</f>
        <v>4.0999999999999996</v>
      </c>
      <c r="U122" s="97">
        <f>IF('Indicator Data'!AC125="No data","x",ROUND(IF('Indicator Data'!AC125&gt;U$195,0,IF('Indicator Data'!AC125&lt;U$194,10,(U$195-'Indicator Data'!AC125)/(U$195-U$194)*10)),1))</f>
        <v>9.6999999999999993</v>
      </c>
      <c r="V122" s="97">
        <f>IF('Indicator Data'!AD125="No data","x",ROUND(IF('Indicator Data'!AD125&gt;V$195,10,IF('Indicator Data'!AD125&lt;V$194,0,10-(V$195-'Indicator Data'!AD125)/(V$195-V$194)*10)),1))</f>
        <v>2.9</v>
      </c>
      <c r="W122" s="98">
        <f t="shared" si="14"/>
        <v>5.6</v>
      </c>
      <c r="X122" s="99">
        <f t="shared" si="15"/>
        <v>5.3</v>
      </c>
      <c r="Y122" s="99">
        <v>7.8</v>
      </c>
    </row>
    <row r="123" spans="1:25" s="4" customFormat="1" x14ac:dyDescent="0.25">
      <c r="A123" s="131" t="s">
        <v>226</v>
      </c>
      <c r="B123" s="51" t="s">
        <v>225</v>
      </c>
      <c r="C123" s="97">
        <f>IF('Indicator Data'!AR126="No data","x",ROUND(IF('Indicator Data'!AR126&gt;C$195,0,IF('Indicator Data'!AR126&lt;C$194,10,(C$195-'Indicator Data'!AR126)/(C$195-C$194)*10)),1))</f>
        <v>1.7</v>
      </c>
      <c r="D123" s="98">
        <f t="shared" si="8"/>
        <v>1.7</v>
      </c>
      <c r="E123" s="97">
        <f>IF('Indicator Data'!AT126="No data","x",ROUND(IF('Indicator Data'!AT126&gt;E$195,0,IF('Indicator Data'!AT126&lt;E$194,10,(E$195-'Indicator Data'!AT126)/(E$195-E$194)*10)),1))</f>
        <v>1.8</v>
      </c>
      <c r="F123" s="97">
        <f>IF('Indicator Data'!AS126="No data","x",ROUND(IF('Indicator Data'!AS126&gt;F$195,0,IF('Indicator Data'!AS126&lt;F$194,10,(F$195-'Indicator Data'!AS126)/(F$195-F$194)*10)),1))</f>
        <v>1.3</v>
      </c>
      <c r="G123" s="98">
        <f t="shared" si="9"/>
        <v>1.6</v>
      </c>
      <c r="H123" s="99">
        <f t="shared" si="10"/>
        <v>1.7</v>
      </c>
      <c r="I123" s="97" t="str">
        <f>IF('Indicator Data'!AV126="No data","x",ROUND(IF('Indicator Data'!AV126^2&gt;I$195,0,IF('Indicator Data'!AV126^2&lt;I$194,10,(I$195-'Indicator Data'!AV126^2)/(I$195-I$194)*10)),1))</f>
        <v>x</v>
      </c>
      <c r="J123" s="97">
        <f>IF(OR('Indicator Data'!AU126=0,'Indicator Data'!AU126="No data"),"x",ROUND(IF('Indicator Data'!AU126&gt;J$195,0,IF('Indicator Data'!AU126&lt;J$194,10,(J$195-'Indicator Data'!AU126)/(J$195-J$194)*10)),1))</f>
        <v>0</v>
      </c>
      <c r="K123" s="97">
        <f>IF('Indicator Data'!AW126="No data","x",ROUND(IF('Indicator Data'!AW126&gt;K$195,0,IF('Indicator Data'!AW126&lt;K$194,10,(K$195-'Indicator Data'!AW126)/(K$195-K$194)*10)),1))</f>
        <v>0.7</v>
      </c>
      <c r="L123" s="97">
        <f>IF('Indicator Data'!AX126="No data","x",ROUND(IF('Indicator Data'!AX126&gt;L$195,0,IF('Indicator Data'!AX126&lt;L$194,10,(L$195-'Indicator Data'!AX126)/(L$195-L$194)*10)),1))</f>
        <v>3.6</v>
      </c>
      <c r="M123" s="98">
        <f t="shared" si="11"/>
        <v>1.4</v>
      </c>
      <c r="N123" s="148">
        <f>IF('Indicator Data'!AY126="No data","x",'Indicator Data'!AY126/'Indicator Data'!BE126*100)</f>
        <v>622.59116513489471</v>
      </c>
      <c r="O123" s="97">
        <f t="shared" si="12"/>
        <v>0</v>
      </c>
      <c r="P123" s="97">
        <f>IF('Indicator Data'!AZ126="No data","x",ROUND(IF('Indicator Data'!AZ126&gt;P$195,0,IF('Indicator Data'!AZ126&lt;P$194,10,(P$195-'Indicator Data'!AZ126)/(P$195-P$194)*10)),1))</f>
        <v>0.3</v>
      </c>
      <c r="Q123" s="97">
        <f>IF('Indicator Data'!BA126="No data","x",ROUND(IF('Indicator Data'!BA126&gt;Q$195,0,IF('Indicator Data'!BA126&lt;Q$194,10,(Q$195-'Indicator Data'!BA126)/(Q$195-Q$194)*10)),1))</f>
        <v>0</v>
      </c>
      <c r="R123" s="98">
        <f t="shared" si="13"/>
        <v>0.1</v>
      </c>
      <c r="S123" s="97">
        <f>IF('Indicator Data'!Y126="No data","x",ROUND(IF('Indicator Data'!Y126&gt;S$195,0,IF('Indicator Data'!Y126&lt;S$194,10,(S$195-'Indicator Data'!Y126)/(S$195-S$194)*10)),1))</f>
        <v>2.9</v>
      </c>
      <c r="T123" s="97">
        <f>IF('Indicator Data'!Z126="No data","x",ROUND(IF('Indicator Data'!Z126&gt;T$195,0,IF('Indicator Data'!Z126&lt;T$194,10,(T$195-'Indicator Data'!Z126)/(T$195-T$194)*10)),1))</f>
        <v>1.3</v>
      </c>
      <c r="U123" s="97">
        <f>IF('Indicator Data'!AC126="No data","x",ROUND(IF('Indicator Data'!AC126&gt;U$195,0,IF('Indicator Data'!AC126&lt;U$194,10,(U$195-'Indicator Data'!AC126)/(U$195-U$194)*10)),1))</f>
        <v>0</v>
      </c>
      <c r="V123" s="97">
        <f>IF('Indicator Data'!AD126="No data","x",ROUND(IF('Indicator Data'!AD126&gt;V$195,10,IF('Indicator Data'!AD126&lt;V$194,0,10-(V$195-'Indicator Data'!AD126)/(V$195-V$194)*10)),1))</f>
        <v>0.1</v>
      </c>
      <c r="W123" s="98">
        <f t="shared" si="14"/>
        <v>1.1000000000000001</v>
      </c>
      <c r="X123" s="99">
        <f t="shared" si="15"/>
        <v>0.9</v>
      </c>
      <c r="Y123" s="99">
        <v>0.5</v>
      </c>
    </row>
    <row r="124" spans="1:25" s="4" customFormat="1" x14ac:dyDescent="0.25">
      <c r="A124" s="131" t="s">
        <v>228</v>
      </c>
      <c r="B124" s="51" t="s">
        <v>227</v>
      </c>
      <c r="C124" s="97">
        <f>IF('Indicator Data'!AR127="No data","x",ROUND(IF('Indicator Data'!AR127&gt;C$195,0,IF('Indicator Data'!AR127&lt;C$194,10,(C$195-'Indicator Data'!AR127)/(C$195-C$194)*10)),1))</f>
        <v>2.6</v>
      </c>
      <c r="D124" s="98">
        <f t="shared" si="8"/>
        <v>2.6</v>
      </c>
      <c r="E124" s="97">
        <f>IF('Indicator Data'!AT127="No data","x",ROUND(IF('Indicator Data'!AT127&gt;E$195,0,IF('Indicator Data'!AT127&lt;E$194,10,(E$195-'Indicator Data'!AT127)/(E$195-E$194)*10)),1))</f>
        <v>1.1000000000000001</v>
      </c>
      <c r="F124" s="97">
        <f>IF('Indicator Data'!AS127="No data","x",ROUND(IF('Indicator Data'!AS127&gt;F$195,0,IF('Indicator Data'!AS127&lt;F$194,10,(F$195-'Indicator Data'!AS127)/(F$195-F$194)*10)),1))</f>
        <v>1.3</v>
      </c>
      <c r="G124" s="98">
        <f t="shared" si="9"/>
        <v>1.2</v>
      </c>
      <c r="H124" s="99">
        <f t="shared" si="10"/>
        <v>1.9</v>
      </c>
      <c r="I124" s="97" t="str">
        <f>IF('Indicator Data'!AV127="No data","x",ROUND(IF('Indicator Data'!AV127^2&gt;I$195,0,IF('Indicator Data'!AV127^2&lt;I$194,10,(I$195-'Indicator Data'!AV127^2)/(I$195-I$194)*10)),1))</f>
        <v>x</v>
      </c>
      <c r="J124" s="97">
        <f>IF(OR('Indicator Data'!AU127=0,'Indicator Data'!AU127="No data"),"x",ROUND(IF('Indicator Data'!AU127&gt;J$195,0,IF('Indicator Data'!AU127&lt;J$194,10,(J$195-'Indicator Data'!AU127)/(J$195-J$194)*10)),1))</f>
        <v>0</v>
      </c>
      <c r="K124" s="97">
        <f>IF('Indicator Data'!AW127="No data","x",ROUND(IF('Indicator Data'!AW127&gt;K$195,0,IF('Indicator Data'!AW127&lt;K$194,10,(K$195-'Indicator Data'!AW127)/(K$195-K$194)*10)),1))</f>
        <v>1.2</v>
      </c>
      <c r="L124" s="97">
        <f>IF('Indicator Data'!AX127="No data","x",ROUND(IF('Indicator Data'!AX127&gt;L$195,0,IF('Indicator Data'!AX127&lt;L$194,10,(L$195-'Indicator Data'!AX127)/(L$195-L$194)*10)),1))</f>
        <v>3.8</v>
      </c>
      <c r="M124" s="98">
        <f t="shared" si="11"/>
        <v>1.7</v>
      </c>
      <c r="N124" s="148">
        <f>IF('Indicator Data'!AY127="No data","x",'Indicator Data'!AY127/'Indicator Data'!BE127*100)</f>
        <v>41.775853556644257</v>
      </c>
      <c r="O124" s="97">
        <f t="shared" si="12"/>
        <v>5.9</v>
      </c>
      <c r="P124" s="97" t="str">
        <f>IF('Indicator Data'!AZ127="No data","x",ROUND(IF('Indicator Data'!AZ127&gt;P$195,0,IF('Indicator Data'!AZ127&lt;P$194,10,(P$195-'Indicator Data'!AZ127)/(P$195-P$194)*10)),1))</f>
        <v>x</v>
      </c>
      <c r="Q124" s="97">
        <f>IF('Indicator Data'!BA127="No data","x",ROUND(IF('Indicator Data'!BA127&gt;Q$195,0,IF('Indicator Data'!BA127&lt;Q$194,10,(Q$195-'Indicator Data'!BA127)/(Q$195-Q$194)*10)),1))</f>
        <v>0</v>
      </c>
      <c r="R124" s="98">
        <f t="shared" si="13"/>
        <v>3</v>
      </c>
      <c r="S124" s="97">
        <f>IF('Indicator Data'!Y127="No data","x",ROUND(IF('Indicator Data'!Y127&gt;S$195,0,IF('Indicator Data'!Y127&lt;S$194,10,(S$195-'Indicator Data'!Y127)/(S$195-S$194)*10)),1))</f>
        <v>3.2</v>
      </c>
      <c r="T124" s="97">
        <f>IF('Indicator Data'!Z127="No data","x",ROUND(IF('Indicator Data'!Z127&gt;T$195,0,IF('Indicator Data'!Z127&lt;T$194,10,(T$195-'Indicator Data'!Z127)/(T$195-T$194)*10)),1))</f>
        <v>1.8</v>
      </c>
      <c r="U124" s="97">
        <f>IF('Indicator Data'!AC127="No data","x",ROUND(IF('Indicator Data'!AC127&gt;U$195,0,IF('Indicator Data'!AC127&lt;U$194,10,(U$195-'Indicator Data'!AC127)/(U$195-U$194)*10)),1))</f>
        <v>0</v>
      </c>
      <c r="V124" s="97">
        <f>IF('Indicator Data'!AD127="No data","x",ROUND(IF('Indicator Data'!AD127&gt;V$195,10,IF('Indicator Data'!AD127&lt;V$194,0,10-(V$195-'Indicator Data'!AD127)/(V$195-V$194)*10)),1))</f>
        <v>0.1</v>
      </c>
      <c r="W124" s="98">
        <f t="shared" si="14"/>
        <v>1.3</v>
      </c>
      <c r="X124" s="99">
        <f t="shared" si="15"/>
        <v>2</v>
      </c>
      <c r="Y124" s="99">
        <v>0.2</v>
      </c>
    </row>
    <row r="125" spans="1:25" s="4" customFormat="1" x14ac:dyDescent="0.25">
      <c r="A125" s="131" t="s">
        <v>230</v>
      </c>
      <c r="B125" s="51" t="s">
        <v>229</v>
      </c>
      <c r="C125" s="97">
        <f>IF('Indicator Data'!AR128="No data","x",ROUND(IF('Indicator Data'!AR128&gt;C$195,0,IF('Indicator Data'!AR128&lt;C$194,10,(C$195-'Indicator Data'!AR128)/(C$195-C$194)*10)),1))</f>
        <v>4.7</v>
      </c>
      <c r="D125" s="98">
        <f t="shared" si="8"/>
        <v>4.7</v>
      </c>
      <c r="E125" s="97">
        <f>IF('Indicator Data'!AT128="No data","x",ROUND(IF('Indicator Data'!AT128&gt;E$195,0,IF('Indicator Data'!AT128&lt;E$194,10,(E$195-'Indicator Data'!AT128)/(E$195-E$194)*10)),1))</f>
        <v>7.4</v>
      </c>
      <c r="F125" s="97">
        <f>IF('Indicator Data'!AS128="No data","x",ROUND(IF('Indicator Data'!AS128&gt;F$195,0,IF('Indicator Data'!AS128&lt;F$194,10,(F$195-'Indicator Data'!AS128)/(F$195-F$194)*10)),1))</f>
        <v>6.4</v>
      </c>
      <c r="G125" s="98">
        <f t="shared" si="9"/>
        <v>6.9</v>
      </c>
      <c r="H125" s="99">
        <f t="shared" si="10"/>
        <v>5.8</v>
      </c>
      <c r="I125" s="97">
        <f>IF('Indicator Data'!AV128="No data","x",ROUND(IF('Indicator Data'!AV128^2&gt;I$195,0,IF('Indicator Data'!AV128^2&lt;I$194,10,(I$195-'Indicator Data'!AV128^2)/(I$195-I$194)*10)),1))</f>
        <v>3.5</v>
      </c>
      <c r="J125" s="97">
        <f>IF(OR('Indicator Data'!AU128=0,'Indicator Data'!AU128="No data"),"x",ROUND(IF('Indicator Data'!AU128&gt;J$195,0,IF('Indicator Data'!AU128&lt;J$194,10,(J$195-'Indicator Data'!AU128)/(J$195-J$194)*10)),1))</f>
        <v>1.8</v>
      </c>
      <c r="K125" s="97">
        <f>IF('Indicator Data'!AW128="No data","x",ROUND(IF('Indicator Data'!AW128&gt;K$195,0,IF('Indicator Data'!AW128&lt;K$194,10,(K$195-'Indicator Data'!AW128)/(K$195-K$194)*10)),1))</f>
        <v>8</v>
      </c>
      <c r="L125" s="97">
        <f>IF('Indicator Data'!AX128="No data","x",ROUND(IF('Indicator Data'!AX128&gt;L$195,0,IF('Indicator Data'!AX128&lt;L$194,10,(L$195-'Indicator Data'!AX128)/(L$195-L$194)*10)),1))</f>
        <v>4</v>
      </c>
      <c r="M125" s="98">
        <f t="shared" si="11"/>
        <v>4.3</v>
      </c>
      <c r="N125" s="148">
        <f>IF('Indicator Data'!AY128="No data","x",'Indicator Data'!AY128/'Indicator Data'!BE128*100)</f>
        <v>14.957620076450059</v>
      </c>
      <c r="O125" s="97">
        <f t="shared" si="12"/>
        <v>8.6</v>
      </c>
      <c r="P125" s="97">
        <f>IF('Indicator Data'!AZ128="No data","x",ROUND(IF('Indicator Data'!AZ128&gt;P$195,0,IF('Indicator Data'!AZ128&lt;P$194,10,(P$195-'Indicator Data'!AZ128)/(P$195-P$194)*10)),1))</f>
        <v>3.6</v>
      </c>
      <c r="Q125" s="97">
        <f>IF('Indicator Data'!BA128="No data","x",ROUND(IF('Indicator Data'!BA128&gt;Q$195,0,IF('Indicator Data'!BA128&lt;Q$194,10,(Q$195-'Indicator Data'!BA128)/(Q$195-Q$194)*10)),1))</f>
        <v>2.6</v>
      </c>
      <c r="R125" s="98">
        <f t="shared" si="13"/>
        <v>4.9000000000000004</v>
      </c>
      <c r="S125" s="97">
        <f>IF('Indicator Data'!Y128="No data","x",ROUND(IF('Indicator Data'!Y128&gt;S$195,0,IF('Indicator Data'!Y128&lt;S$194,10,(S$195-'Indicator Data'!Y128)/(S$195-S$194)*10)),1))</f>
        <v>7.8</v>
      </c>
      <c r="T125" s="97">
        <f>IF('Indicator Data'!Z128="No data","x",ROUND(IF('Indicator Data'!Z128&gt;T$195,0,IF('Indicator Data'!Z128&lt;T$194,10,(T$195-'Indicator Data'!Z128)/(T$195-T$194)*10)),1))</f>
        <v>0</v>
      </c>
      <c r="U125" s="97">
        <f>IF('Indicator Data'!AC128="No data","x",ROUND(IF('Indicator Data'!AC128&gt;U$195,0,IF('Indicator Data'!AC128&lt;U$194,10,(U$195-'Indicator Data'!AC128)/(U$195-U$194)*10)),1))</f>
        <v>8.8000000000000007</v>
      </c>
      <c r="V125" s="97">
        <f>IF('Indicator Data'!AD128="No data","x",ROUND(IF('Indicator Data'!AD128&gt;V$195,10,IF('Indicator Data'!AD128&lt;V$194,0,10-(V$195-'Indicator Data'!AD128)/(V$195-V$194)*10)),1))</f>
        <v>1.7</v>
      </c>
      <c r="W125" s="98">
        <f t="shared" si="14"/>
        <v>4.5999999999999996</v>
      </c>
      <c r="X125" s="99">
        <f t="shared" si="15"/>
        <v>4.5999999999999996</v>
      </c>
      <c r="Y125" s="99">
        <v>0.9</v>
      </c>
    </row>
    <row r="126" spans="1:25" s="4" customFormat="1" x14ac:dyDescent="0.25">
      <c r="A126" s="131" t="s">
        <v>232</v>
      </c>
      <c r="B126" s="51" t="s">
        <v>231</v>
      </c>
      <c r="C126" s="97">
        <f>IF('Indicator Data'!AR129="No data","x",ROUND(IF('Indicator Data'!AR129&gt;C$195,0,IF('Indicator Data'!AR129&lt;C$194,10,(C$195-'Indicator Data'!AR129)/(C$195-C$194)*10)),1))</f>
        <v>5.3</v>
      </c>
      <c r="D126" s="98">
        <f t="shared" si="8"/>
        <v>5.3</v>
      </c>
      <c r="E126" s="97">
        <f>IF('Indicator Data'!AT129="No data","x",ROUND(IF('Indicator Data'!AT129&gt;E$195,0,IF('Indicator Data'!AT129&lt;E$194,10,(E$195-'Indicator Data'!AT129)/(E$195-E$194)*10)),1))</f>
        <v>6.7</v>
      </c>
      <c r="F126" s="97">
        <f>IF('Indicator Data'!AS129="No data","x",ROUND(IF('Indicator Data'!AS129&gt;F$195,0,IF('Indicator Data'!AS129&lt;F$194,10,(F$195-'Indicator Data'!AS129)/(F$195-F$194)*10)),1))</f>
        <v>6.2</v>
      </c>
      <c r="G126" s="98">
        <f t="shared" si="9"/>
        <v>6.5</v>
      </c>
      <c r="H126" s="99">
        <f t="shared" si="10"/>
        <v>5.9</v>
      </c>
      <c r="I126" s="97">
        <f>IF('Indicator Data'!AV129="No data","x",ROUND(IF('Indicator Data'!AV129^2&gt;I$195,0,IF('Indicator Data'!AV129^2&lt;I$194,10,(I$195-'Indicator Data'!AV129^2)/(I$195-I$194)*10)),1))</f>
        <v>10</v>
      </c>
      <c r="J126" s="97">
        <f>IF(OR('Indicator Data'!AU129=0,'Indicator Data'!AU129="No data"),"x",ROUND(IF('Indicator Data'!AU129&gt;J$195,0,IF('Indicator Data'!AU129&lt;J$194,10,(J$195-'Indicator Data'!AU129)/(J$195-J$194)*10)),1))</f>
        <v>8.4</v>
      </c>
      <c r="K126" s="97">
        <f>IF('Indicator Data'!AW129="No data","x",ROUND(IF('Indicator Data'!AW129&gt;K$195,0,IF('Indicator Data'!AW129&lt;K$194,10,(K$195-'Indicator Data'!AW129)/(K$195-K$194)*10)),1))</f>
        <v>9.8000000000000007</v>
      </c>
      <c r="L126" s="97">
        <f>IF('Indicator Data'!AX129="No data","x",ROUND(IF('Indicator Data'!AX129&gt;L$195,0,IF('Indicator Data'!AX129&lt;L$194,10,(L$195-'Indicator Data'!AX129)/(L$195-L$194)*10)),1))</f>
        <v>7.8</v>
      </c>
      <c r="M126" s="98">
        <f t="shared" si="11"/>
        <v>9</v>
      </c>
      <c r="N126" s="148">
        <f>IF('Indicator Data'!AY129="No data","x",'Indicator Data'!AY129/'Indicator Data'!BE129*100)</f>
        <v>3.8683192547564542</v>
      </c>
      <c r="O126" s="97">
        <f t="shared" si="12"/>
        <v>9.6999999999999993</v>
      </c>
      <c r="P126" s="97">
        <f>IF('Indicator Data'!AZ129="No data","x",ROUND(IF('Indicator Data'!AZ129&gt;P$195,0,IF('Indicator Data'!AZ129&lt;P$194,10,(P$195-'Indicator Data'!AZ129)/(P$195-P$194)*10)),1))</f>
        <v>9.9</v>
      </c>
      <c r="Q126" s="97">
        <f>IF('Indicator Data'!BA129="No data","x",ROUND(IF('Indicator Data'!BA129&gt;Q$195,0,IF('Indicator Data'!BA129&lt;Q$194,10,(Q$195-'Indicator Data'!BA129)/(Q$195-Q$194)*10)),1))</f>
        <v>8.4</v>
      </c>
      <c r="R126" s="98">
        <f t="shared" si="13"/>
        <v>9.3000000000000007</v>
      </c>
      <c r="S126" s="97">
        <f>IF('Indicator Data'!Y129="No data","x",ROUND(IF('Indicator Data'!Y129&gt;S$195,0,IF('Indicator Data'!Y129&lt;S$194,10,(S$195-'Indicator Data'!Y129)/(S$195-S$194)*10)),1))</f>
        <v>10</v>
      </c>
      <c r="T126" s="97">
        <f>IF('Indicator Data'!Z129="No data","x",ROUND(IF('Indicator Data'!Z129&gt;T$195,0,IF('Indicator Data'!Z129&lt;T$194,10,(T$195-'Indicator Data'!Z129)/(T$195-T$194)*10)),1))</f>
        <v>6.4</v>
      </c>
      <c r="U126" s="97">
        <f>IF('Indicator Data'!AC129="No data","x",ROUND(IF('Indicator Data'!AC129&gt;U$195,0,IF('Indicator Data'!AC129&lt;U$194,10,(U$195-'Indicator Data'!AC129)/(U$195-U$194)*10)),1))</f>
        <v>9.9</v>
      </c>
      <c r="V126" s="97">
        <f>IF('Indicator Data'!AD129="No data","x",ROUND(IF('Indicator Data'!AD129&gt;V$195,10,IF('Indicator Data'!AD129&lt;V$194,0,10-(V$195-'Indicator Data'!AD129)/(V$195-V$194)*10)),1))</f>
        <v>6.1</v>
      </c>
      <c r="W126" s="98">
        <f t="shared" si="14"/>
        <v>8.1</v>
      </c>
      <c r="X126" s="99">
        <f t="shared" si="15"/>
        <v>8.8000000000000007</v>
      </c>
      <c r="Y126" s="99">
        <v>2.6</v>
      </c>
    </row>
    <row r="127" spans="1:25" s="4" customFormat="1" x14ac:dyDescent="0.25">
      <c r="A127" s="131" t="s">
        <v>234</v>
      </c>
      <c r="B127" s="51" t="s">
        <v>233</v>
      </c>
      <c r="C127" s="97">
        <f>IF('Indicator Data'!AR130="No data","x",ROUND(IF('Indicator Data'!AR130&gt;C$195,0,IF('Indicator Data'!AR130&lt;C$194,10,(C$195-'Indicator Data'!AR130)/(C$195-C$194)*10)),1))</f>
        <v>2.8</v>
      </c>
      <c r="D127" s="98">
        <f t="shared" si="8"/>
        <v>2.8</v>
      </c>
      <c r="E127" s="97">
        <f>IF('Indicator Data'!AT130="No data","x",ROUND(IF('Indicator Data'!AT130&gt;E$195,0,IF('Indicator Data'!AT130&lt;E$194,10,(E$195-'Indicator Data'!AT130)/(E$195-E$194)*10)),1))</f>
        <v>7.3</v>
      </c>
      <c r="F127" s="97">
        <f>IF('Indicator Data'!AS130="No data","x",ROUND(IF('Indicator Data'!AS130&gt;F$195,0,IF('Indicator Data'!AS130&lt;F$194,10,(F$195-'Indicator Data'!AS130)/(F$195-F$194)*10)),1))</f>
        <v>7.2</v>
      </c>
      <c r="G127" s="98">
        <f t="shared" si="9"/>
        <v>7.3</v>
      </c>
      <c r="H127" s="99">
        <f t="shared" si="10"/>
        <v>5.0999999999999996</v>
      </c>
      <c r="I127" s="97">
        <f>IF('Indicator Data'!AV130="No data","x",ROUND(IF('Indicator Data'!AV130^2&gt;I$195,0,IF('Indicator Data'!AV130^2&lt;I$194,10,(I$195-'Indicator Data'!AV130^2)/(I$195-I$194)*10)),1))</f>
        <v>7.1</v>
      </c>
      <c r="J127" s="97">
        <f>IF(OR('Indicator Data'!AU130=0,'Indicator Data'!AU130="No data"),"x",ROUND(IF('Indicator Data'!AU130&gt;J$195,0,IF('Indicator Data'!AU130&lt;J$194,10,(J$195-'Indicator Data'!AU130)/(J$195-J$194)*10)),1))</f>
        <v>4.0999999999999996</v>
      </c>
      <c r="K127" s="97">
        <f>IF('Indicator Data'!AW130="No data","x",ROUND(IF('Indicator Data'!AW130&gt;K$195,0,IF('Indicator Data'!AW130&lt;K$194,10,(K$195-'Indicator Data'!AW130)/(K$195-K$194)*10)),1))</f>
        <v>5.3</v>
      </c>
      <c r="L127" s="97">
        <f>IF('Indicator Data'!AX130="No data","x",ROUND(IF('Indicator Data'!AX130&gt;L$195,0,IF('Indicator Data'!AX130&lt;L$194,10,(L$195-'Indicator Data'!AX130)/(L$195-L$194)*10)),1))</f>
        <v>6.1</v>
      </c>
      <c r="M127" s="98">
        <f t="shared" si="11"/>
        <v>5.7</v>
      </c>
      <c r="N127" s="148">
        <f>IF('Indicator Data'!AY130="No data","x",'Indicator Data'!AY130/'Indicator Data'!BE130*100)</f>
        <v>10.760126047190839</v>
      </c>
      <c r="O127" s="97">
        <f t="shared" si="12"/>
        <v>9</v>
      </c>
      <c r="P127" s="97">
        <f>IF('Indicator Data'!AZ130="No data","x",ROUND(IF('Indicator Data'!AZ130&gt;P$195,0,IF('Indicator Data'!AZ130&lt;P$194,10,(P$195-'Indicator Data'!AZ130)/(P$195-P$194)*10)),1))</f>
        <v>7.9</v>
      </c>
      <c r="Q127" s="97">
        <f>IF('Indicator Data'!BA130="No data","x",ROUND(IF('Indicator Data'!BA130&gt;Q$195,0,IF('Indicator Data'!BA130&lt;Q$194,10,(Q$195-'Indicator Data'!BA130)/(Q$195-Q$194)*10)),1))</f>
        <v>6.3</v>
      </c>
      <c r="R127" s="98">
        <f t="shared" si="13"/>
        <v>7.7</v>
      </c>
      <c r="S127" s="97">
        <f>IF('Indicator Data'!Y130="No data","x",ROUND(IF('Indicator Data'!Y130&gt;S$195,0,IF('Indicator Data'!Y130&lt;S$194,10,(S$195-'Indicator Data'!Y130)/(S$195-S$194)*10)),1))</f>
        <v>9</v>
      </c>
      <c r="T127" s="97">
        <f>IF('Indicator Data'!Z130="No data","x",ROUND(IF('Indicator Data'!Z130&gt;T$195,0,IF('Indicator Data'!Z130&lt;T$194,10,(T$195-'Indicator Data'!Z130)/(T$195-T$194)*10)),1))</f>
        <v>10</v>
      </c>
      <c r="U127" s="97">
        <f>IF('Indicator Data'!AC130="No data","x",ROUND(IF('Indicator Data'!AC130&gt;U$195,0,IF('Indicator Data'!AC130&lt;U$194,10,(U$195-'Indicator Data'!AC130)/(U$195-U$194)*10)),1))</f>
        <v>9.4</v>
      </c>
      <c r="V127" s="97">
        <f>IF('Indicator Data'!AD130="No data","x",ROUND(IF('Indicator Data'!AD130&gt;V$195,10,IF('Indicator Data'!AD130&lt;V$194,0,10-(V$195-'Indicator Data'!AD130)/(V$195-V$194)*10)),1))</f>
        <v>9</v>
      </c>
      <c r="W127" s="98">
        <f t="shared" si="14"/>
        <v>9.4</v>
      </c>
      <c r="X127" s="99">
        <f t="shared" si="15"/>
        <v>7.6</v>
      </c>
      <c r="Y127" s="99">
        <v>4.9000000000000004</v>
      </c>
    </row>
    <row r="128" spans="1:25" s="4" customFormat="1" x14ac:dyDescent="0.25">
      <c r="A128" s="131" t="s">
        <v>236</v>
      </c>
      <c r="B128" s="51" t="s">
        <v>235</v>
      </c>
      <c r="C128" s="97">
        <f>IF('Indicator Data'!AR131="No data","x",ROUND(IF('Indicator Data'!AR131&gt;C$195,0,IF('Indicator Data'!AR131&lt;C$194,10,(C$195-'Indicator Data'!AR131)/(C$195-C$194)*10)),1))</f>
        <v>2.2999999999999998</v>
      </c>
      <c r="D128" s="98">
        <f t="shared" si="8"/>
        <v>2.2999999999999998</v>
      </c>
      <c r="E128" s="97">
        <f>IF('Indicator Data'!AT131="No data","x",ROUND(IF('Indicator Data'!AT131&gt;E$195,0,IF('Indicator Data'!AT131&lt;E$194,10,(E$195-'Indicator Data'!AT131)/(E$195-E$194)*10)),1))</f>
        <v>1.5</v>
      </c>
      <c r="F128" s="97">
        <f>IF('Indicator Data'!AS131="No data","x",ROUND(IF('Indicator Data'!AS131&gt;F$195,0,IF('Indicator Data'!AS131&lt;F$194,10,(F$195-'Indicator Data'!AS131)/(F$195-F$194)*10)),1))</f>
        <v>1.2</v>
      </c>
      <c r="G128" s="98">
        <f t="shared" si="9"/>
        <v>1.4</v>
      </c>
      <c r="H128" s="99">
        <f t="shared" si="10"/>
        <v>1.9</v>
      </c>
      <c r="I128" s="97" t="str">
        <f>IF('Indicator Data'!AV131="No data","x",ROUND(IF('Indicator Data'!AV131^2&gt;I$195,0,IF('Indicator Data'!AV131^2&lt;I$194,10,(I$195-'Indicator Data'!AV131^2)/(I$195-I$194)*10)),1))</f>
        <v>x</v>
      </c>
      <c r="J128" s="97">
        <f>IF(OR('Indicator Data'!AU131=0,'Indicator Data'!AU131="No data"),"x",ROUND(IF('Indicator Data'!AU131&gt;J$195,0,IF('Indicator Data'!AU131&lt;J$194,10,(J$195-'Indicator Data'!AU131)/(J$195-J$194)*10)),1))</f>
        <v>0</v>
      </c>
      <c r="K128" s="97">
        <f>IF('Indicator Data'!AW131="No data","x",ROUND(IF('Indicator Data'!AW131&gt;K$195,0,IF('Indicator Data'!AW131&lt;K$194,10,(K$195-'Indicator Data'!AW131)/(K$195-K$194)*10)),1))</f>
        <v>0.3</v>
      </c>
      <c r="L128" s="97">
        <f>IF('Indicator Data'!AX131="No data","x",ROUND(IF('Indicator Data'!AX131&gt;L$195,0,IF('Indicator Data'!AX131&lt;L$194,10,(L$195-'Indicator Data'!AX131)/(L$195-L$194)*10)),1))</f>
        <v>4.5999999999999996</v>
      </c>
      <c r="M128" s="98">
        <f t="shared" si="11"/>
        <v>1.6</v>
      </c>
      <c r="N128" s="148">
        <f>IF('Indicator Data'!AY131="No data","x",'Indicator Data'!AY131/'Indicator Data'!BE131*100)</f>
        <v>46.014790468364829</v>
      </c>
      <c r="O128" s="97">
        <f t="shared" si="12"/>
        <v>5.5</v>
      </c>
      <c r="P128" s="97">
        <f>IF('Indicator Data'!AZ131="No data","x",ROUND(IF('Indicator Data'!AZ131&gt;P$195,0,IF('Indicator Data'!AZ131&lt;P$194,10,(P$195-'Indicator Data'!AZ131)/(P$195-P$194)*10)),1))</f>
        <v>0.2</v>
      </c>
      <c r="Q128" s="97">
        <f>IF('Indicator Data'!BA131="No data","x",ROUND(IF('Indicator Data'!BA131&gt;Q$195,0,IF('Indicator Data'!BA131&lt;Q$194,10,(Q$195-'Indicator Data'!BA131)/(Q$195-Q$194)*10)),1))</f>
        <v>0</v>
      </c>
      <c r="R128" s="98">
        <f t="shared" si="13"/>
        <v>1.9</v>
      </c>
      <c r="S128" s="97">
        <f>IF('Indicator Data'!Y131="No data","x",ROUND(IF('Indicator Data'!Y131&gt;S$195,0,IF('Indicator Data'!Y131&lt;S$194,10,(S$195-'Indicator Data'!Y131)/(S$195-S$194)*10)),1))</f>
        <v>0</v>
      </c>
      <c r="T128" s="97">
        <f>IF('Indicator Data'!Z131="No data","x",ROUND(IF('Indicator Data'!Z131&gt;T$195,0,IF('Indicator Data'!Z131&lt;T$194,10,(T$195-'Indicator Data'!Z131)/(T$195-T$194)*10)),1))</f>
        <v>0.8</v>
      </c>
      <c r="U128" s="97">
        <f>IF('Indicator Data'!AC131="No data","x",ROUND(IF('Indicator Data'!AC131&gt;U$195,0,IF('Indicator Data'!AC131&lt;U$194,10,(U$195-'Indicator Data'!AC131)/(U$195-U$194)*10)),1))</f>
        <v>0</v>
      </c>
      <c r="V128" s="97">
        <f>IF('Indicator Data'!AD131="No data","x",ROUND(IF('Indicator Data'!AD131&gt;V$195,10,IF('Indicator Data'!AD131&lt;V$194,0,10-(V$195-'Indicator Data'!AD131)/(V$195-V$194)*10)),1))</f>
        <v>0.1</v>
      </c>
      <c r="W128" s="98">
        <f t="shared" si="14"/>
        <v>0.2</v>
      </c>
      <c r="X128" s="99">
        <f t="shared" si="15"/>
        <v>1.2</v>
      </c>
      <c r="Y128" s="99">
        <v>0.1</v>
      </c>
    </row>
    <row r="129" spans="1:25" s="4" customFormat="1" x14ac:dyDescent="0.25">
      <c r="A129" s="131" t="s">
        <v>239</v>
      </c>
      <c r="B129" s="51" t="s">
        <v>238</v>
      </c>
      <c r="C129" s="97" t="str">
        <f>IF('Indicator Data'!AR132="No data","x",ROUND(IF('Indicator Data'!AR132&gt;C$195,0,IF('Indicator Data'!AR132&lt;C$194,10,(C$195-'Indicator Data'!AR132)/(C$195-C$194)*10)),1))</f>
        <v>x</v>
      </c>
      <c r="D129" s="98" t="str">
        <f t="shared" si="8"/>
        <v>x</v>
      </c>
      <c r="E129" s="97">
        <f>IF('Indicator Data'!AT132="No data","x",ROUND(IF('Indicator Data'!AT132&gt;E$195,0,IF('Indicator Data'!AT132&lt;E$194,10,(E$195-'Indicator Data'!AT132)/(E$195-E$194)*10)),1))</f>
        <v>5.6</v>
      </c>
      <c r="F129" s="97">
        <f>IF('Indicator Data'!AS132="No data","x",ROUND(IF('Indicator Data'!AS132&gt;F$195,0,IF('Indicator Data'!AS132&lt;F$194,10,(F$195-'Indicator Data'!AS132)/(F$195-F$194)*10)),1))</f>
        <v>4.5999999999999996</v>
      </c>
      <c r="G129" s="98">
        <f t="shared" si="9"/>
        <v>5.0999999999999996</v>
      </c>
      <c r="H129" s="99">
        <f t="shared" si="10"/>
        <v>5.0999999999999996</v>
      </c>
      <c r="I129" s="97">
        <f>IF('Indicator Data'!AV132="No data","x",ROUND(IF('Indicator Data'!AV132^2&gt;I$195,0,IF('Indicator Data'!AV132^2&lt;I$194,10,(I$195-'Indicator Data'!AV132^2)/(I$195-I$194)*10)),1))</f>
        <v>1.3</v>
      </c>
      <c r="J129" s="97">
        <f>IF(OR('Indicator Data'!AU132=0,'Indicator Data'!AU132="No data"),"x",ROUND(IF('Indicator Data'!AU132&gt;J$195,0,IF('Indicator Data'!AU132&lt;J$194,10,(J$195-'Indicator Data'!AU132)/(J$195-J$194)*10)),1))</f>
        <v>0</v>
      </c>
      <c r="K129" s="97">
        <f>IF('Indicator Data'!AW132="No data","x",ROUND(IF('Indicator Data'!AW132&gt;K$195,0,IF('Indicator Data'!AW132&lt;K$194,10,(K$195-'Indicator Data'!AW132)/(K$195-K$194)*10)),1))</f>
        <v>2.6</v>
      </c>
      <c r="L129" s="97">
        <f>IF('Indicator Data'!AX132="No data","x",ROUND(IF('Indicator Data'!AX132&gt;L$195,0,IF('Indicator Data'!AX132&lt;L$194,10,(L$195-'Indicator Data'!AX132)/(L$195-L$194)*10)),1))</f>
        <v>2.1</v>
      </c>
      <c r="M129" s="98">
        <f t="shared" si="11"/>
        <v>1.5</v>
      </c>
      <c r="N129" s="148">
        <f>IF('Indicator Data'!AY132="No data","x",'Indicator Data'!AY132/'Indicator Data'!BE132*100)</f>
        <v>13.570274636510501</v>
      </c>
      <c r="O129" s="97">
        <f t="shared" si="12"/>
        <v>8.6999999999999993</v>
      </c>
      <c r="P129" s="97">
        <f>IF('Indicator Data'!AZ132="No data","x",ROUND(IF('Indicator Data'!AZ132&gt;P$195,0,IF('Indicator Data'!AZ132&lt;P$194,10,(P$195-'Indicator Data'!AZ132)/(P$195-P$194)*10)),1))</f>
        <v>0.4</v>
      </c>
      <c r="Q129" s="97">
        <f>IF('Indicator Data'!BA132="No data","x",ROUND(IF('Indicator Data'!BA132&gt;Q$195,0,IF('Indicator Data'!BA132&lt;Q$194,10,(Q$195-'Indicator Data'!BA132)/(Q$195-Q$194)*10)),1))</f>
        <v>1.3</v>
      </c>
      <c r="R129" s="98">
        <f t="shared" si="13"/>
        <v>3.5</v>
      </c>
      <c r="S129" s="97">
        <f>IF('Indicator Data'!Y132="No data","x",ROUND(IF('Indicator Data'!Y132&gt;S$195,0,IF('Indicator Data'!Y132&lt;S$194,10,(S$195-'Indicator Data'!Y132)/(S$195-S$194)*10)),1))</f>
        <v>5.2</v>
      </c>
      <c r="T129" s="97">
        <f>IF('Indicator Data'!Z132="No data","x",ROUND(IF('Indicator Data'!Z132&gt;T$195,0,IF('Indicator Data'!Z132&lt;T$194,10,(T$195-'Indicator Data'!Z132)/(T$195-T$194)*10)),1))</f>
        <v>0</v>
      </c>
      <c r="U129" s="97">
        <f>IF('Indicator Data'!AC132="No data","x",ROUND(IF('Indicator Data'!AC132&gt;U$195,0,IF('Indicator Data'!AC132&lt;U$194,10,(U$195-'Indicator Data'!AC132)/(U$195-U$194)*10)),1))</f>
        <v>4.5999999999999996</v>
      </c>
      <c r="V129" s="97">
        <f>IF('Indicator Data'!AD132="No data","x",ROUND(IF('Indicator Data'!AD132&gt;V$195,10,IF('Indicator Data'!AD132&lt;V$194,0,10-(V$195-'Indicator Data'!AD132)/(V$195-V$194)*10)),1))</f>
        <v>0.2</v>
      </c>
      <c r="W129" s="98">
        <f t="shared" si="14"/>
        <v>2.5</v>
      </c>
      <c r="X129" s="99">
        <f t="shared" si="15"/>
        <v>2.5</v>
      </c>
      <c r="Y129" s="99">
        <v>1</v>
      </c>
    </row>
    <row r="130" spans="1:25" s="4" customFormat="1" x14ac:dyDescent="0.25">
      <c r="A130" s="131" t="s">
        <v>241</v>
      </c>
      <c r="B130" s="51" t="s">
        <v>240</v>
      </c>
      <c r="C130" s="97">
        <f>IF('Indicator Data'!AR133="No data","x",ROUND(IF('Indicator Data'!AR133&gt;C$195,0,IF('Indicator Data'!AR133&lt;C$194,10,(C$195-'Indicator Data'!AR133)/(C$195-C$194)*10)),1))</f>
        <v>4</v>
      </c>
      <c r="D130" s="98">
        <f t="shared" si="8"/>
        <v>4</v>
      </c>
      <c r="E130" s="97">
        <f>IF('Indicator Data'!AT133="No data","x",ROUND(IF('Indicator Data'!AT133&gt;E$195,0,IF('Indicator Data'!AT133&lt;E$194,10,(E$195-'Indicator Data'!AT133)/(E$195-E$194)*10)),1))</f>
        <v>6.8</v>
      </c>
      <c r="F130" s="97">
        <f>IF('Indicator Data'!AS133="No data","x",ROUND(IF('Indicator Data'!AS133&gt;F$195,0,IF('Indicator Data'!AS133&lt;F$194,10,(F$195-'Indicator Data'!AS133)/(F$195-F$194)*10)),1))</f>
        <v>6.3</v>
      </c>
      <c r="G130" s="98">
        <f t="shared" si="9"/>
        <v>6.6</v>
      </c>
      <c r="H130" s="99">
        <f t="shared" si="10"/>
        <v>5.3</v>
      </c>
      <c r="I130" s="97">
        <f>IF('Indicator Data'!AV133="No data","x",ROUND(IF('Indicator Data'!AV133^2&gt;I$195,0,IF('Indicator Data'!AV133^2&lt;I$194,10,(I$195-'Indicator Data'!AV133^2)/(I$195-I$194)*10)),1))</f>
        <v>7.5</v>
      </c>
      <c r="J130" s="97">
        <f>IF(OR('Indicator Data'!AU133=0,'Indicator Data'!AU133="No data"),"x",ROUND(IF('Indicator Data'!AU133&gt;J$195,0,IF('Indicator Data'!AU133&lt;J$194,10,(J$195-'Indicator Data'!AU133)/(J$195-J$194)*10)),1))</f>
        <v>0.1</v>
      </c>
      <c r="K130" s="97">
        <f>IF('Indicator Data'!AW133="No data","x",ROUND(IF('Indicator Data'!AW133&gt;K$195,0,IF('Indicator Data'!AW133&lt;K$194,10,(K$195-'Indicator Data'!AW133)/(K$195-K$194)*10)),1))</f>
        <v>8.1999999999999993</v>
      </c>
      <c r="L130" s="97">
        <f>IF('Indicator Data'!AX133="No data","x",ROUND(IF('Indicator Data'!AX133&gt;L$195,0,IF('Indicator Data'!AX133&lt;L$194,10,(L$195-'Indicator Data'!AX133)/(L$195-L$194)*10)),1))</f>
        <v>6.6</v>
      </c>
      <c r="M130" s="98">
        <f t="shared" si="11"/>
        <v>5.6</v>
      </c>
      <c r="N130" s="148">
        <f>IF('Indicator Data'!AY133="No data","x",'Indicator Data'!AY133/'Indicator Data'!BE133*100)</f>
        <v>12.972187629721876</v>
      </c>
      <c r="O130" s="97">
        <f t="shared" si="12"/>
        <v>8.8000000000000007</v>
      </c>
      <c r="P130" s="97">
        <f>IF('Indicator Data'!AZ133="No data","x",ROUND(IF('Indicator Data'!AZ133&gt;P$195,0,IF('Indicator Data'!AZ133&lt;P$194,10,(P$195-'Indicator Data'!AZ133)/(P$195-P$194)*10)),1))</f>
        <v>4.0999999999999996</v>
      </c>
      <c r="Q130" s="97">
        <f>IF('Indicator Data'!BA133="No data","x",ROUND(IF('Indicator Data'!BA133&gt;Q$195,0,IF('Indicator Data'!BA133&lt;Q$194,10,(Q$195-'Indicator Data'!BA133)/(Q$195-Q$194)*10)),1))</f>
        <v>1.7</v>
      </c>
      <c r="R130" s="98">
        <f t="shared" si="13"/>
        <v>4.9000000000000004</v>
      </c>
      <c r="S130" s="97">
        <f>IF('Indicator Data'!Y133="No data","x",ROUND(IF('Indicator Data'!Y133&gt;S$195,0,IF('Indicator Data'!Y133&lt;S$194,10,(S$195-'Indicator Data'!Y133)/(S$195-S$194)*10)),1))</f>
        <v>7.9</v>
      </c>
      <c r="T130" s="97">
        <f>IF('Indicator Data'!Z133="No data","x",ROUND(IF('Indicator Data'!Z133&gt;T$195,0,IF('Indicator Data'!Z133&lt;T$194,10,(T$195-'Indicator Data'!Z133)/(T$195-T$194)*10)),1))</f>
        <v>9.6999999999999993</v>
      </c>
      <c r="U130" s="97">
        <f>IF('Indicator Data'!AC133="No data","x",ROUND(IF('Indicator Data'!AC133&gt;U$195,0,IF('Indicator Data'!AC133&lt;U$194,10,(U$195-'Indicator Data'!AC133)/(U$195-U$194)*10)),1))</f>
        <v>9.6999999999999993</v>
      </c>
      <c r="V130" s="97">
        <f>IF('Indicator Data'!AD133="No data","x",ROUND(IF('Indicator Data'!AD133&gt;V$195,10,IF('Indicator Data'!AD133&lt;V$194,0,10-(V$195-'Indicator Data'!AD133)/(V$195-V$194)*10)),1))</f>
        <v>2</v>
      </c>
      <c r="W130" s="98">
        <f t="shared" si="14"/>
        <v>7.3</v>
      </c>
      <c r="X130" s="99">
        <f t="shared" si="15"/>
        <v>5.9</v>
      </c>
      <c r="Y130" s="99">
        <v>4.9000000000000004</v>
      </c>
    </row>
    <row r="131" spans="1:25" s="4" customFormat="1" x14ac:dyDescent="0.25">
      <c r="A131" s="131" t="s">
        <v>243</v>
      </c>
      <c r="B131" s="51" t="s">
        <v>242</v>
      </c>
      <c r="C131" s="97">
        <f>IF('Indicator Data'!AR134="No data","x",ROUND(IF('Indicator Data'!AR134&gt;C$195,0,IF('Indicator Data'!AR134&lt;C$194,10,(C$195-'Indicator Data'!AR134)/(C$195-C$194)*10)),1))</f>
        <v>5.9</v>
      </c>
      <c r="D131" s="98">
        <f t="shared" si="8"/>
        <v>5.9</v>
      </c>
      <c r="E131" s="97" t="str">
        <f>IF('Indicator Data'!AT134="No data","x",ROUND(IF('Indicator Data'!AT134&gt;E$195,0,IF('Indicator Data'!AT134&lt;E$194,10,(E$195-'Indicator Data'!AT134)/(E$195-E$194)*10)),1))</f>
        <v>x</v>
      </c>
      <c r="F131" s="97">
        <f>IF('Indicator Data'!AS134="No data","x",ROUND(IF('Indicator Data'!AS134&gt;F$195,0,IF('Indicator Data'!AS134&lt;F$194,10,(F$195-'Indicator Data'!AS134)/(F$195-F$194)*10)),1))</f>
        <v>5.8</v>
      </c>
      <c r="G131" s="98">
        <f t="shared" si="9"/>
        <v>5.8</v>
      </c>
      <c r="H131" s="99">
        <f t="shared" si="10"/>
        <v>5.9</v>
      </c>
      <c r="I131" s="97">
        <f>IF('Indicator Data'!AV134="No data","x",ROUND(IF('Indicator Data'!AV134^2&gt;I$195,0,IF('Indicator Data'!AV134^2&lt;I$194,10,(I$195-'Indicator Data'!AV134^2)/(I$195-I$194)*10)),1))</f>
        <v>0.1</v>
      </c>
      <c r="J131" s="97">
        <f>IF(OR('Indicator Data'!AU134=0,'Indicator Data'!AU134="No data"),"x",ROUND(IF('Indicator Data'!AU134&gt;J$195,0,IF('Indicator Data'!AU134&lt;J$194,10,(J$195-'Indicator Data'!AU134)/(J$195-J$194)*10)),1))</f>
        <v>0.1</v>
      </c>
      <c r="K131" s="97" t="str">
        <f>IF('Indicator Data'!AW134="No data","x",ROUND(IF('Indicator Data'!AW134&gt;K$195,0,IF('Indicator Data'!AW134&lt;K$194,10,(K$195-'Indicator Data'!AW134)/(K$195-K$194)*10)),1))</f>
        <v>x</v>
      </c>
      <c r="L131" s="97">
        <f>IF('Indicator Data'!AX134="No data","x",ROUND(IF('Indicator Data'!AX134&gt;L$195,0,IF('Indicator Data'!AX134&lt;L$194,10,(L$195-'Indicator Data'!AX134)/(L$195-L$194)*10)),1))</f>
        <v>4.5</v>
      </c>
      <c r="M131" s="98">
        <f t="shared" si="11"/>
        <v>1.6</v>
      </c>
      <c r="N131" s="148">
        <f>IF('Indicator Data'!AY134="No data","x",'Indicator Data'!AY134/'Indicator Data'!BE134*100)</f>
        <v>60.869565217391312</v>
      </c>
      <c r="O131" s="97">
        <f t="shared" si="12"/>
        <v>4</v>
      </c>
      <c r="P131" s="97">
        <f>IF('Indicator Data'!AZ134="No data","x",ROUND(IF('Indicator Data'!AZ134&gt;P$195,0,IF('Indicator Data'!AZ134&lt;P$194,10,(P$195-'Indicator Data'!AZ134)/(P$195-P$194)*10)),1))</f>
        <v>0</v>
      </c>
      <c r="Q131" s="97">
        <f>IF('Indicator Data'!BA134="No data","x",ROUND(IF('Indicator Data'!BA134&gt;Q$195,0,IF('Indicator Data'!BA134&lt;Q$194,10,(Q$195-'Indicator Data'!BA134)/(Q$195-Q$194)*10)),1))</f>
        <v>0.9</v>
      </c>
      <c r="R131" s="98">
        <f t="shared" si="13"/>
        <v>1.6</v>
      </c>
      <c r="S131" s="97">
        <f>IF('Indicator Data'!Y134="No data","x",ROUND(IF('Indicator Data'!Y134&gt;S$195,0,IF('Indicator Data'!Y134&lt;S$194,10,(S$195-'Indicator Data'!Y134)/(S$195-S$194)*10)),1))</f>
        <v>6.5</v>
      </c>
      <c r="T131" s="97">
        <f>IF('Indicator Data'!Z134="No data","x",ROUND(IF('Indicator Data'!Z134&gt;T$195,0,IF('Indicator Data'!Z134&lt;T$194,10,(T$195-'Indicator Data'!Z134)/(T$195-T$194)*10)),1))</f>
        <v>0.8</v>
      </c>
      <c r="U131" s="97">
        <f>IF('Indicator Data'!AC134="No data","x",ROUND(IF('Indicator Data'!AC134&gt;U$195,0,IF('Indicator Data'!AC134&lt;U$194,10,(U$195-'Indicator Data'!AC134)/(U$195-U$194)*10)),1))</f>
        <v>4.7</v>
      </c>
      <c r="V131" s="97" t="str">
        <f>IF('Indicator Data'!AD134="No data","x",ROUND(IF('Indicator Data'!AD134&gt;V$195,10,IF('Indicator Data'!AD134&lt;V$194,0,10-(V$195-'Indicator Data'!AD134)/(V$195-V$194)*10)),1))</f>
        <v>x</v>
      </c>
      <c r="W131" s="98">
        <f t="shared" si="14"/>
        <v>4</v>
      </c>
      <c r="X131" s="99">
        <f t="shared" si="15"/>
        <v>2.4</v>
      </c>
      <c r="Y131" s="99">
        <v>0.9</v>
      </c>
    </row>
    <row r="132" spans="1:25" s="4" customFormat="1" x14ac:dyDescent="0.25">
      <c r="A132" s="131" t="s">
        <v>393</v>
      </c>
      <c r="B132" s="51" t="s">
        <v>237</v>
      </c>
      <c r="C132" s="97">
        <f>IF('Indicator Data'!AR135="No data","x",ROUND(IF('Indicator Data'!AR135&gt;C$195,0,IF('Indicator Data'!AR135&lt;C$194,10,(C$195-'Indicator Data'!AR135)/(C$195-C$194)*10)),1))</f>
        <v>5.8</v>
      </c>
      <c r="D132" s="98">
        <f t="shared" ref="D132:D193" si="16">IF(C132="x","x",C132)</f>
        <v>5.8</v>
      </c>
      <c r="E132" s="97" t="str">
        <f>IF('Indicator Data'!AT135="No data","x",ROUND(IF('Indicator Data'!AT135&gt;E$195,0,IF('Indicator Data'!AT135&lt;E$194,10,(E$195-'Indicator Data'!AT135)/(E$195-E$194)*10)),1))</f>
        <v>x</v>
      </c>
      <c r="F132" s="97">
        <f>IF('Indicator Data'!AS135="No data","x",ROUND(IF('Indicator Data'!AS135&gt;F$195,0,IF('Indicator Data'!AS135&lt;F$194,10,(F$195-'Indicator Data'!AS135)/(F$195-F$194)*10)),1))</f>
        <v>6.2</v>
      </c>
      <c r="G132" s="98">
        <f t="shared" ref="G132:G193" si="17">IF(AND(E132="x",F132="x"),"x",ROUND(AVERAGE(E132,F132),1))</f>
        <v>6.2</v>
      </c>
      <c r="H132" s="99">
        <f t="shared" ref="H132:H193" si="18">ROUND(AVERAGE(D132,G132),1)</f>
        <v>6</v>
      </c>
      <c r="I132" s="97">
        <f>IF('Indicator Data'!AV135="No data","x",ROUND(IF('Indicator Data'!AV135^2&gt;I$195,0,IF('Indicator Data'!AV135^2&lt;I$194,10,(I$195-'Indicator Data'!AV135^2)/(I$195-I$194)*10)),1))</f>
        <v>0.7</v>
      </c>
      <c r="J132" s="97">
        <f>IF(OR('Indicator Data'!AU135=0,'Indicator Data'!AU135="No data"),"x",ROUND(IF('Indicator Data'!AU135&gt;J$195,0,IF('Indicator Data'!AU135&lt;J$194,10,(J$195-'Indicator Data'!AU135)/(J$195-J$194)*10)),1))</f>
        <v>0</v>
      </c>
      <c r="K132" s="97">
        <f>IF('Indicator Data'!AW135="No data","x",ROUND(IF('Indicator Data'!AW135&gt;K$195,0,IF('Indicator Data'!AW135&lt;K$194,10,(K$195-'Indicator Data'!AW135)/(K$195-K$194)*10)),1))</f>
        <v>4.3</v>
      </c>
      <c r="L132" s="97">
        <f>IF('Indicator Data'!AX135="No data","x",ROUND(IF('Indicator Data'!AX135&gt;L$195,0,IF('Indicator Data'!AX135&lt;L$194,10,(L$195-'Indicator Data'!AX135)/(L$195-L$194)*10)),1))</f>
        <v>6.3</v>
      </c>
      <c r="M132" s="98">
        <f t="shared" ref="M132:M193" si="19">IF(AND(I132="x",J132="x",K132="x",L132="x"),"x",ROUND(AVERAGE(I132,J132,K132,L132),1))</f>
        <v>2.8</v>
      </c>
      <c r="N132" s="148">
        <f>IF('Indicator Data'!AY135="No data","x",'Indicator Data'!AY135/'Indicator Data'!BE135*100)</f>
        <v>282.39202657807311</v>
      </c>
      <c r="O132" s="97">
        <f t="shared" ref="O132:O193" si="20">IF(N132="x","x",ROUND(IF(N132&gt;O$195,0,IF(N132&lt;O$194,10,(O$195-N132)/(O$195-O$194)*10)),1))</f>
        <v>0</v>
      </c>
      <c r="P132" s="97">
        <f>IF('Indicator Data'!AZ135="No data","x",ROUND(IF('Indicator Data'!AZ135&gt;P$195,0,IF('Indicator Data'!AZ135&lt;P$194,10,(P$195-'Indicator Data'!AZ135)/(P$195-P$194)*10)),1))</f>
        <v>0.9</v>
      </c>
      <c r="Q132" s="97">
        <f>IF('Indicator Data'!BA135="No data","x",ROUND(IF('Indicator Data'!BA135&gt;Q$195,0,IF('Indicator Data'!BA135&lt;Q$194,10,(Q$195-'Indicator Data'!BA135)/(Q$195-Q$194)*10)),1))</f>
        <v>8.3000000000000007</v>
      </c>
      <c r="R132" s="98">
        <f t="shared" ref="R132:R193" si="21">IF(AND(O132="x",P132="x",Q132="x"),"x",ROUND(AVERAGE(O132,Q132,P132),1))</f>
        <v>3.1</v>
      </c>
      <c r="S132" s="97">
        <f>IF('Indicator Data'!Y135="No data","x",ROUND(IF('Indicator Data'!Y135&gt;S$195,0,IF('Indicator Data'!Y135&lt;S$194,10,(S$195-'Indicator Data'!Y135)/(S$195-S$194)*10)),1))</f>
        <v>5</v>
      </c>
      <c r="T132" s="97">
        <f>IF('Indicator Data'!Z135="No data","x",ROUND(IF('Indicator Data'!Z135&gt;T$195,0,IF('Indicator Data'!Z135&lt;T$194,10,(T$195-'Indicator Data'!Z135)/(T$195-T$194)*10)),1))</f>
        <v>0.1</v>
      </c>
      <c r="U132" s="97" t="str">
        <f>IF('Indicator Data'!AC135="No data","x",ROUND(IF('Indicator Data'!AC135&gt;U$195,0,IF('Indicator Data'!AC135&lt;U$194,10,(U$195-'Indicator Data'!AC135)/(U$195-U$194)*10)),1))</f>
        <v>x</v>
      </c>
      <c r="V132" s="97">
        <f>IF('Indicator Data'!AD135="No data","x",ROUND(IF('Indicator Data'!AD135&gt;V$195,10,IF('Indicator Data'!AD135&lt;V$194,0,10-(V$195-'Indicator Data'!AD135)/(V$195-V$194)*10)),1))</f>
        <v>0.5</v>
      </c>
      <c r="W132" s="98">
        <f t="shared" ref="W132:W193" si="22">IF(AND(S132="x",T132="x",U132="x",V132="x"),"x",ROUND(AVERAGE(S132,T132,U132,V132),1))</f>
        <v>1.9</v>
      </c>
      <c r="X132" s="99">
        <f t="shared" ref="X132:X193" si="23">ROUND(AVERAGE(R132,M132,W132),1)</f>
        <v>2.6</v>
      </c>
      <c r="Y132" s="99" t="s">
        <v>1151</v>
      </c>
    </row>
    <row r="133" spans="1:25" s="4" customFormat="1" x14ac:dyDescent="0.25">
      <c r="A133" s="131" t="s">
        <v>245</v>
      </c>
      <c r="B133" s="51" t="s">
        <v>244</v>
      </c>
      <c r="C133" s="97">
        <f>IF('Indicator Data'!AR136="No data","x",ROUND(IF('Indicator Data'!AR136&gt;C$195,0,IF('Indicator Data'!AR136&lt;C$194,10,(C$195-'Indicator Data'!AR136)/(C$195-C$194)*10)),1))</f>
        <v>4.3</v>
      </c>
      <c r="D133" s="98">
        <f t="shared" si="16"/>
        <v>4.3</v>
      </c>
      <c r="E133" s="97">
        <f>IF('Indicator Data'!AT136="No data","x",ROUND(IF('Indicator Data'!AT136&gt;E$195,0,IF('Indicator Data'!AT136&lt;E$194,10,(E$195-'Indicator Data'!AT136)/(E$195-E$194)*10)),1))</f>
        <v>6.3</v>
      </c>
      <c r="F133" s="97">
        <f>IF('Indicator Data'!AS136="No data","x",ROUND(IF('Indicator Data'!AS136&gt;F$195,0,IF('Indicator Data'!AS136&lt;F$194,10,(F$195-'Indicator Data'!AS136)/(F$195-F$194)*10)),1))</f>
        <v>4.5999999999999996</v>
      </c>
      <c r="G133" s="98">
        <f t="shared" si="17"/>
        <v>5.5</v>
      </c>
      <c r="H133" s="99">
        <f t="shared" si="18"/>
        <v>4.9000000000000004</v>
      </c>
      <c r="I133" s="97">
        <f>IF('Indicator Data'!AV136="No data","x",ROUND(IF('Indicator Data'!AV136^2&gt;I$195,0,IF('Indicator Data'!AV136^2&lt;I$194,10,(I$195-'Indicator Data'!AV136^2)/(I$195-I$194)*10)),1))</f>
        <v>1.1000000000000001</v>
      </c>
      <c r="J133" s="97">
        <f>IF(OR('Indicator Data'!AU136=0,'Indicator Data'!AU136="No data"),"x",ROUND(IF('Indicator Data'!AU136&gt;J$195,0,IF('Indicator Data'!AU136&lt;J$194,10,(J$195-'Indicator Data'!AU136)/(J$195-J$194)*10)),1))</f>
        <v>0.7</v>
      </c>
      <c r="K133" s="97">
        <f>IF('Indicator Data'!AW136="No data","x",ROUND(IF('Indicator Data'!AW136&gt;K$195,0,IF('Indicator Data'!AW136&lt;K$194,10,(K$195-'Indicator Data'!AW136)/(K$195-K$194)*10)),1))</f>
        <v>4.9000000000000004</v>
      </c>
      <c r="L133" s="97">
        <f>IF('Indicator Data'!AX136="No data","x",ROUND(IF('Indicator Data'!AX136&gt;L$195,0,IF('Indicator Data'!AX136&lt;L$194,10,(L$195-'Indicator Data'!AX136)/(L$195-L$194)*10)),1))</f>
        <v>1.4</v>
      </c>
      <c r="M133" s="98">
        <f t="shared" si="19"/>
        <v>2</v>
      </c>
      <c r="N133" s="148">
        <f>IF('Indicator Data'!AY136="No data","x",'Indicator Data'!AY136/'Indicator Data'!BE136*100)</f>
        <v>16.142050040355123</v>
      </c>
      <c r="O133" s="97">
        <f t="shared" si="20"/>
        <v>8.5</v>
      </c>
      <c r="P133" s="97">
        <f>IF('Indicator Data'!AZ136="No data","x",ROUND(IF('Indicator Data'!AZ136&gt;P$195,0,IF('Indicator Data'!AZ136&lt;P$194,10,(P$195-'Indicator Data'!AZ136)/(P$195-P$194)*10)),1))</f>
        <v>2.8</v>
      </c>
      <c r="Q133" s="97">
        <f>IF('Indicator Data'!BA136="No data","x",ROUND(IF('Indicator Data'!BA136&gt;Q$195,0,IF('Indicator Data'!BA136&lt;Q$194,10,(Q$195-'Indicator Data'!BA136)/(Q$195-Q$194)*10)),1))</f>
        <v>1.1000000000000001</v>
      </c>
      <c r="R133" s="98">
        <f t="shared" si="21"/>
        <v>4.0999999999999996</v>
      </c>
      <c r="S133" s="97">
        <f>IF('Indicator Data'!Y136="No data","x",ROUND(IF('Indicator Data'!Y136&gt;S$195,0,IF('Indicator Data'!Y136&lt;S$194,10,(S$195-'Indicator Data'!Y136)/(S$195-S$194)*10)),1))</f>
        <v>5.9</v>
      </c>
      <c r="T133" s="97">
        <f>IF('Indicator Data'!Z136="No data","x",ROUND(IF('Indicator Data'!Z136&gt;T$195,0,IF('Indicator Data'!Z136&lt;T$194,10,(T$195-'Indicator Data'!Z136)/(T$195-T$194)*10)),1))</f>
        <v>2.2999999999999998</v>
      </c>
      <c r="U133" s="97">
        <f>IF('Indicator Data'!AC136="No data","x",ROUND(IF('Indicator Data'!AC136&gt;U$195,0,IF('Indicator Data'!AC136&lt;U$194,10,(U$195-'Indicator Data'!AC136)/(U$195-U$194)*10)),1))</f>
        <v>4.9000000000000004</v>
      </c>
      <c r="V133" s="97">
        <f>IF('Indicator Data'!AD136="No data","x",ROUND(IF('Indicator Data'!AD136&gt;V$195,10,IF('Indicator Data'!AD136&lt;V$194,0,10-(V$195-'Indicator Data'!AD136)/(V$195-V$194)*10)),1))</f>
        <v>1</v>
      </c>
      <c r="W133" s="98">
        <f t="shared" si="22"/>
        <v>3.5</v>
      </c>
      <c r="X133" s="99">
        <f t="shared" si="23"/>
        <v>3.2</v>
      </c>
      <c r="Y133" s="99">
        <v>2.4</v>
      </c>
    </row>
    <row r="134" spans="1:25" s="4" customFormat="1" x14ac:dyDescent="0.25">
      <c r="A134" s="131" t="s">
        <v>247</v>
      </c>
      <c r="B134" s="51" t="s">
        <v>246</v>
      </c>
      <c r="C134" s="97">
        <f>IF('Indicator Data'!AR137="No data","x",ROUND(IF('Indicator Data'!AR137&gt;C$195,0,IF('Indicator Data'!AR137&lt;C$194,10,(C$195-'Indicator Data'!AR137)/(C$195-C$194)*10)),1))</f>
        <v>6.7</v>
      </c>
      <c r="D134" s="98">
        <f t="shared" si="16"/>
        <v>6.7</v>
      </c>
      <c r="E134" s="97">
        <f>IF('Indicator Data'!AT137="No data","x",ROUND(IF('Indicator Data'!AT137&gt;E$195,0,IF('Indicator Data'!AT137&lt;E$194,10,(E$195-'Indicator Data'!AT137)/(E$195-E$194)*10)),1))</f>
        <v>7.1</v>
      </c>
      <c r="F134" s="97">
        <f>IF('Indicator Data'!AS137="No data","x",ROUND(IF('Indicator Data'!AS137&gt;F$195,0,IF('Indicator Data'!AS137&lt;F$194,10,(F$195-'Indicator Data'!AS137)/(F$195-F$194)*10)),1))</f>
        <v>6.5</v>
      </c>
      <c r="G134" s="98">
        <f t="shared" si="17"/>
        <v>6.8</v>
      </c>
      <c r="H134" s="99">
        <f t="shared" si="18"/>
        <v>6.8</v>
      </c>
      <c r="I134" s="97">
        <f>IF('Indicator Data'!AV137="No data","x",ROUND(IF('Indicator Data'!AV137^2&gt;I$195,0,IF('Indicator Data'!AV137^2&lt;I$194,10,(I$195-'Indicator Data'!AV137^2)/(I$195-I$194)*10)),1))</f>
        <v>6.6</v>
      </c>
      <c r="J134" s="97">
        <f>IF(OR('Indicator Data'!AU137=0,'Indicator Data'!AU137="No data"),"x",ROUND(IF('Indicator Data'!AU137&gt;J$195,0,IF('Indicator Data'!AU137&lt;J$194,10,(J$195-'Indicator Data'!AU137)/(J$195-J$194)*10)),1))</f>
        <v>7.7</v>
      </c>
      <c r="K134" s="97">
        <f>IF('Indicator Data'!AW137="No data","x",ROUND(IF('Indicator Data'!AW137&gt;K$195,0,IF('Indicator Data'!AW137&lt;K$194,10,(K$195-'Indicator Data'!AW137)/(K$195-K$194)*10)),1))</f>
        <v>9.1999999999999993</v>
      </c>
      <c r="L134" s="97">
        <f>IF('Indicator Data'!AX137="No data","x",ROUND(IF('Indicator Data'!AX137&gt;L$195,0,IF('Indicator Data'!AX137&lt;L$194,10,(L$195-'Indicator Data'!AX137)/(L$195-L$194)*10)),1))</f>
        <v>7.8</v>
      </c>
      <c r="M134" s="98">
        <f t="shared" si="19"/>
        <v>7.8</v>
      </c>
      <c r="N134" s="148">
        <f>IF('Indicator Data'!AY137="No data","x",'Indicator Data'!AY137/'Indicator Data'!BE137*100)</f>
        <v>3.0914631453429315</v>
      </c>
      <c r="O134" s="97">
        <f t="shared" si="20"/>
        <v>9.8000000000000007</v>
      </c>
      <c r="P134" s="97">
        <f>IF('Indicator Data'!AZ137="No data","x",ROUND(IF('Indicator Data'!AZ137&gt;P$195,0,IF('Indicator Data'!AZ137&lt;P$194,10,(P$195-'Indicator Data'!AZ137)/(P$195-P$194)*10)),1))</f>
        <v>9</v>
      </c>
      <c r="Q134" s="97">
        <f>IF('Indicator Data'!BA137="No data","x",ROUND(IF('Indicator Data'!BA137&gt;Q$195,0,IF('Indicator Data'!BA137&lt;Q$194,10,(Q$195-'Indicator Data'!BA137)/(Q$195-Q$194)*10)),1))</f>
        <v>10</v>
      </c>
      <c r="R134" s="98">
        <f t="shared" si="21"/>
        <v>9.6</v>
      </c>
      <c r="S134" s="97">
        <f>IF('Indicator Data'!Y137="No data","x",ROUND(IF('Indicator Data'!Y137&gt;S$195,0,IF('Indicator Data'!Y137&lt;S$194,10,(S$195-'Indicator Data'!Y137)/(S$195-S$194)*10)),1))</f>
        <v>9.9</v>
      </c>
      <c r="T134" s="97">
        <f>IF('Indicator Data'!Z137="No data","x",ROUND(IF('Indicator Data'!Z137&gt;T$195,0,IF('Indicator Data'!Z137&lt;T$194,10,(T$195-'Indicator Data'!Z137)/(T$195-T$194)*10)),1))</f>
        <v>7.4</v>
      </c>
      <c r="U134" s="97">
        <f>IF('Indicator Data'!AC137="No data","x",ROUND(IF('Indicator Data'!AC137&gt;U$195,0,IF('Indicator Data'!AC137&lt;U$194,10,(U$195-'Indicator Data'!AC137)/(U$195-U$194)*10)),1))</f>
        <v>9.8000000000000007</v>
      </c>
      <c r="V134" s="97">
        <f>IF('Indicator Data'!AD137="No data","x",ROUND(IF('Indicator Data'!AD137&gt;V$195,10,IF('Indicator Data'!AD137&lt;V$194,0,10-(V$195-'Indicator Data'!AD137)/(V$195-V$194)*10)),1))</f>
        <v>2.4</v>
      </c>
      <c r="W134" s="98">
        <f t="shared" si="22"/>
        <v>7.4</v>
      </c>
      <c r="X134" s="99">
        <f t="shared" si="23"/>
        <v>8.3000000000000007</v>
      </c>
      <c r="Y134" s="99">
        <v>3.6</v>
      </c>
    </row>
    <row r="135" spans="1:25" s="4" customFormat="1" x14ac:dyDescent="0.25">
      <c r="A135" s="131" t="s">
        <v>249</v>
      </c>
      <c r="B135" s="51" t="s">
        <v>248</v>
      </c>
      <c r="C135" s="97">
        <f>IF('Indicator Data'!AR138="No data","x",ROUND(IF('Indicator Data'!AR138&gt;C$195,0,IF('Indicator Data'!AR138&lt;C$194,10,(C$195-'Indicator Data'!AR138)/(C$195-C$194)*10)),1))</f>
        <v>3.7</v>
      </c>
      <c r="D135" s="98">
        <f t="shared" si="16"/>
        <v>3.7</v>
      </c>
      <c r="E135" s="97">
        <f>IF('Indicator Data'!AT138="No data","x",ROUND(IF('Indicator Data'!AT138&gt;E$195,0,IF('Indicator Data'!AT138&lt;E$194,10,(E$195-'Indicator Data'!AT138)/(E$195-E$194)*10)),1))</f>
        <v>7.1</v>
      </c>
      <c r="F135" s="97">
        <f>IF('Indicator Data'!AS138="No data","x",ROUND(IF('Indicator Data'!AS138&gt;F$195,0,IF('Indicator Data'!AS138&lt;F$194,10,(F$195-'Indicator Data'!AS138)/(F$195-F$194)*10)),1))</f>
        <v>6.5</v>
      </c>
      <c r="G135" s="98">
        <f t="shared" si="17"/>
        <v>6.8</v>
      </c>
      <c r="H135" s="99">
        <f t="shared" si="18"/>
        <v>5.3</v>
      </c>
      <c r="I135" s="97">
        <f>IF('Indicator Data'!AV138="No data","x",ROUND(IF('Indicator Data'!AV138^2&gt;I$195,0,IF('Indicator Data'!AV138^2&lt;I$194,10,(I$195-'Indicator Data'!AV138^2)/(I$195-I$194)*10)),1))</f>
        <v>1</v>
      </c>
      <c r="J135" s="97">
        <f>IF(OR('Indicator Data'!AU138=0,'Indicator Data'!AU138="No data"),"x",ROUND(IF('Indicator Data'!AU138&gt;J$195,0,IF('Indicator Data'!AU138&lt;J$194,10,(J$195-'Indicator Data'!AU138)/(J$195-J$194)*10)),1))</f>
        <v>0.2</v>
      </c>
      <c r="K135" s="97">
        <f>IF('Indicator Data'!AW138="No data","x",ROUND(IF('Indicator Data'!AW138&gt;K$195,0,IF('Indicator Data'!AW138&lt;K$194,10,(K$195-'Indicator Data'!AW138)/(K$195-K$194)*10)),1))</f>
        <v>5.6</v>
      </c>
      <c r="L135" s="97">
        <f>IF('Indicator Data'!AX138="No data","x",ROUND(IF('Indicator Data'!AX138&gt;L$195,0,IF('Indicator Data'!AX138&lt;L$194,10,(L$195-'Indicator Data'!AX138)/(L$195-L$194)*10)),1))</f>
        <v>4.9000000000000004</v>
      </c>
      <c r="M135" s="98">
        <f t="shared" si="19"/>
        <v>2.9</v>
      </c>
      <c r="N135" s="148">
        <f>IF('Indicator Data'!AY138="No data","x",'Indicator Data'!AY138/'Indicator Data'!BE138*100)</f>
        <v>18.625723634533099</v>
      </c>
      <c r="O135" s="97">
        <f t="shared" si="20"/>
        <v>8.1999999999999993</v>
      </c>
      <c r="P135" s="97">
        <f>IF('Indicator Data'!AZ138="No data","x",ROUND(IF('Indicator Data'!AZ138&gt;P$195,0,IF('Indicator Data'!AZ138&lt;P$194,10,(P$195-'Indicator Data'!AZ138)/(P$195-P$194)*10)),1))</f>
        <v>1.3</v>
      </c>
      <c r="Q135" s="97">
        <f>IF('Indicator Data'!BA138="No data","x",ROUND(IF('Indicator Data'!BA138&gt;Q$195,0,IF('Indicator Data'!BA138&lt;Q$194,10,(Q$195-'Indicator Data'!BA138)/(Q$195-Q$194)*10)),1))</f>
        <v>0.4</v>
      </c>
      <c r="R135" s="98">
        <f t="shared" si="21"/>
        <v>3.3</v>
      </c>
      <c r="S135" s="97">
        <f>IF('Indicator Data'!Y138="No data","x",ROUND(IF('Indicator Data'!Y138&gt;S$195,0,IF('Indicator Data'!Y138&lt;S$194,10,(S$195-'Indicator Data'!Y138)/(S$195-S$194)*10)),1))</f>
        <v>6.9</v>
      </c>
      <c r="T135" s="97">
        <f>IF('Indicator Data'!Z138="No data","x",ROUND(IF('Indicator Data'!Z138&gt;T$195,0,IF('Indicator Data'!Z138&lt;T$194,10,(T$195-'Indicator Data'!Z138)/(T$195-T$194)*10)),1))</f>
        <v>0</v>
      </c>
      <c r="U135" s="97">
        <f>IF('Indicator Data'!AC138="No data","x",ROUND(IF('Indicator Data'!AC138&gt;U$195,0,IF('Indicator Data'!AC138&lt;U$194,10,(U$195-'Indicator Data'!AC138)/(U$195-U$194)*10)),1))</f>
        <v>7.7</v>
      </c>
      <c r="V135" s="97">
        <f>IF('Indicator Data'!AD138="No data","x",ROUND(IF('Indicator Data'!AD138&gt;V$195,10,IF('Indicator Data'!AD138&lt;V$194,0,10-(V$195-'Indicator Data'!AD138)/(V$195-V$194)*10)),1))</f>
        <v>1.5</v>
      </c>
      <c r="W135" s="98">
        <f t="shared" si="22"/>
        <v>4</v>
      </c>
      <c r="X135" s="99">
        <f t="shared" si="23"/>
        <v>3.4</v>
      </c>
      <c r="Y135" s="99">
        <v>2.2999999999999998</v>
      </c>
    </row>
    <row r="136" spans="1:25" s="4" customFormat="1" x14ac:dyDescent="0.25">
      <c r="A136" s="131" t="s">
        <v>251</v>
      </c>
      <c r="B136" s="51" t="s">
        <v>250</v>
      </c>
      <c r="C136" s="97">
        <f>IF('Indicator Data'!AR139="No data","x",ROUND(IF('Indicator Data'!AR139&gt;C$195,0,IF('Indicator Data'!AR139&lt;C$194,10,(C$195-'Indicator Data'!AR139)/(C$195-C$194)*10)),1))</f>
        <v>3.6</v>
      </c>
      <c r="D136" s="98">
        <f t="shared" si="16"/>
        <v>3.6</v>
      </c>
      <c r="E136" s="97">
        <f>IF('Indicator Data'!AT139="No data","x",ROUND(IF('Indicator Data'!AT139&gt;E$195,0,IF('Indicator Data'!AT139&lt;E$194,10,(E$195-'Indicator Data'!AT139)/(E$195-E$194)*10)),1))</f>
        <v>6.3</v>
      </c>
      <c r="F136" s="97">
        <f>IF('Indicator Data'!AS139="No data","x",ROUND(IF('Indicator Data'!AS139&gt;F$195,0,IF('Indicator Data'!AS139&lt;F$194,10,(F$195-'Indicator Data'!AS139)/(F$195-F$194)*10)),1))</f>
        <v>5.3</v>
      </c>
      <c r="G136" s="98">
        <f t="shared" si="17"/>
        <v>5.8</v>
      </c>
      <c r="H136" s="99">
        <f t="shared" si="18"/>
        <v>4.7</v>
      </c>
      <c r="I136" s="97">
        <f>IF('Indicator Data'!AV139="No data","x",ROUND(IF('Indicator Data'!AV139^2&gt;I$195,0,IF('Indicator Data'!AV139^2&lt;I$194,10,(I$195-'Indicator Data'!AV139^2)/(I$195-I$194)*10)),1))</f>
        <v>1.2</v>
      </c>
      <c r="J136" s="97">
        <f>IF(OR('Indicator Data'!AU139=0,'Indicator Data'!AU139="No data"),"x",ROUND(IF('Indicator Data'!AU139&gt;J$195,0,IF('Indicator Data'!AU139&lt;J$194,10,(J$195-'Indicator Data'!AU139)/(J$195-J$194)*10)),1))</f>
        <v>0.5</v>
      </c>
      <c r="K136" s="97">
        <f>IF('Indicator Data'!AW139="No data","x",ROUND(IF('Indicator Data'!AW139&gt;K$195,0,IF('Indicator Data'!AW139&lt;K$194,10,(K$195-'Indicator Data'!AW139)/(K$195-K$194)*10)),1))</f>
        <v>5.9</v>
      </c>
      <c r="L136" s="97">
        <f>IF('Indicator Data'!AX139="No data","x",ROUND(IF('Indicator Data'!AX139&gt;L$195,0,IF('Indicator Data'!AX139&lt;L$194,10,(L$195-'Indicator Data'!AX139)/(L$195-L$194)*10)),1))</f>
        <v>4.3</v>
      </c>
      <c r="M136" s="98">
        <f t="shared" si="19"/>
        <v>3</v>
      </c>
      <c r="N136" s="148">
        <f>IF('Indicator Data'!AY139="No data","x",'Indicator Data'!AY139/'Indicator Data'!BE139*100)</f>
        <v>6.5625</v>
      </c>
      <c r="O136" s="97">
        <f t="shared" si="20"/>
        <v>9.4</v>
      </c>
      <c r="P136" s="97">
        <f>IF('Indicator Data'!AZ139="No data","x",ROUND(IF('Indicator Data'!AZ139&gt;P$195,0,IF('Indicator Data'!AZ139&lt;P$194,10,(P$195-'Indicator Data'!AZ139)/(P$195-P$194)*10)),1))</f>
        <v>2.6</v>
      </c>
      <c r="Q136" s="97">
        <f>IF('Indicator Data'!BA139="No data","x",ROUND(IF('Indicator Data'!BA139&gt;Q$195,0,IF('Indicator Data'!BA139&lt;Q$194,10,(Q$195-'Indicator Data'!BA139)/(Q$195-Q$194)*10)),1))</f>
        <v>2.7</v>
      </c>
      <c r="R136" s="98">
        <f t="shared" si="21"/>
        <v>4.9000000000000004</v>
      </c>
      <c r="S136" s="97">
        <f>IF('Indicator Data'!Y139="No data","x",ROUND(IF('Indicator Data'!Y139&gt;S$195,0,IF('Indicator Data'!Y139&lt;S$194,10,(S$195-'Indicator Data'!Y139)/(S$195-S$194)*10)),1))</f>
        <v>7.2</v>
      </c>
      <c r="T136" s="97">
        <f>IF('Indicator Data'!Z139="No data","x",ROUND(IF('Indicator Data'!Z139&gt;T$195,0,IF('Indicator Data'!Z139&lt;T$194,10,(T$195-'Indicator Data'!Z139)/(T$195-T$194)*10)),1))</f>
        <v>2.8</v>
      </c>
      <c r="U136" s="97">
        <f>IF('Indicator Data'!AC139="No data","x",ROUND(IF('Indicator Data'!AC139&gt;U$195,0,IF('Indicator Data'!AC139&lt;U$194,10,(U$195-'Indicator Data'!AC139)/(U$195-U$194)*10)),1))</f>
        <v>7.9</v>
      </c>
      <c r="V136" s="97">
        <f>IF('Indicator Data'!AD139="No data","x",ROUND(IF('Indicator Data'!AD139&gt;V$195,10,IF('Indicator Data'!AD139&lt;V$194,0,10-(V$195-'Indicator Data'!AD139)/(V$195-V$194)*10)),1))</f>
        <v>0.8</v>
      </c>
      <c r="W136" s="98">
        <f t="shared" si="22"/>
        <v>4.7</v>
      </c>
      <c r="X136" s="99">
        <f t="shared" si="23"/>
        <v>4.2</v>
      </c>
      <c r="Y136" s="99">
        <v>3.4</v>
      </c>
    </row>
    <row r="137" spans="1:25" s="4" customFormat="1" x14ac:dyDescent="0.25">
      <c r="A137" s="131" t="s">
        <v>253</v>
      </c>
      <c r="B137" s="51" t="s">
        <v>252</v>
      </c>
      <c r="C137" s="97">
        <f>IF('Indicator Data'!AR140="No data","x",ROUND(IF('Indicator Data'!AR140&gt;C$195,0,IF('Indicator Data'!AR140&lt;C$194,10,(C$195-'Indicator Data'!AR140)/(C$195-C$194)*10)),1))</f>
        <v>3.5</v>
      </c>
      <c r="D137" s="98">
        <f t="shared" si="16"/>
        <v>3.5</v>
      </c>
      <c r="E137" s="97">
        <f>IF('Indicator Data'!AT140="No data","x",ROUND(IF('Indicator Data'!AT140&gt;E$195,0,IF('Indicator Data'!AT140&lt;E$194,10,(E$195-'Indicator Data'!AT140)/(E$195-E$194)*10)),1))</f>
        <v>6.6</v>
      </c>
      <c r="F137" s="97">
        <f>IF('Indicator Data'!AS140="No data","x",ROUND(IF('Indicator Data'!AS140&gt;F$195,0,IF('Indicator Data'!AS140&lt;F$194,10,(F$195-'Indicator Data'!AS140)/(F$195-F$194)*10)),1))</f>
        <v>5</v>
      </c>
      <c r="G137" s="98">
        <f t="shared" si="17"/>
        <v>5.8</v>
      </c>
      <c r="H137" s="99">
        <f t="shared" si="18"/>
        <v>4.7</v>
      </c>
      <c r="I137" s="97">
        <f>IF('Indicator Data'!AV140="No data","x",ROUND(IF('Indicator Data'!AV140^2&gt;I$195,0,IF('Indicator Data'!AV140^2&lt;I$194,10,(I$195-'Indicator Data'!AV140^2)/(I$195-I$194)*10)),1))</f>
        <v>0.7</v>
      </c>
      <c r="J137" s="97">
        <f>IF(OR('Indicator Data'!AU140=0,'Indicator Data'!AU140="No data"),"x",ROUND(IF('Indicator Data'!AU140&gt;J$195,0,IF('Indicator Data'!AU140&lt;J$194,10,(J$195-'Indicator Data'!AU140)/(J$195-J$194)*10)),1))</f>
        <v>0.9</v>
      </c>
      <c r="K137" s="97">
        <f>IF('Indicator Data'!AW140="No data","x",ROUND(IF('Indicator Data'!AW140&gt;K$195,0,IF('Indicator Data'!AW140&lt;K$194,10,(K$195-'Indicator Data'!AW140)/(K$195-K$194)*10)),1))</f>
        <v>5.9</v>
      </c>
      <c r="L137" s="97">
        <f>IF('Indicator Data'!AX140="No data","x",ROUND(IF('Indicator Data'!AX140&gt;L$195,0,IF('Indicator Data'!AX140&lt;L$194,10,(L$195-'Indicator Data'!AX140)/(L$195-L$194)*10)),1))</f>
        <v>4.7</v>
      </c>
      <c r="M137" s="98">
        <f t="shared" si="19"/>
        <v>3.1</v>
      </c>
      <c r="N137" s="148">
        <f>IF('Indicator Data'!AY140="No data","x",'Indicator Data'!AY140/'Indicator Data'!BE140*100)</f>
        <v>50.306871918704097</v>
      </c>
      <c r="O137" s="97">
        <f t="shared" si="20"/>
        <v>5</v>
      </c>
      <c r="P137" s="97">
        <f>IF('Indicator Data'!AZ140="No data","x",ROUND(IF('Indicator Data'!AZ140&gt;P$195,0,IF('Indicator Data'!AZ140&lt;P$194,10,(P$195-'Indicator Data'!AZ140)/(P$195-P$194)*10)),1))</f>
        <v>2.9</v>
      </c>
      <c r="Q137" s="97">
        <f>IF('Indicator Data'!BA140="No data","x",ROUND(IF('Indicator Data'!BA140&gt;Q$195,0,IF('Indicator Data'!BA140&lt;Q$194,10,(Q$195-'Indicator Data'!BA140)/(Q$195-Q$194)*10)),1))</f>
        <v>1.6</v>
      </c>
      <c r="R137" s="98">
        <f t="shared" si="21"/>
        <v>3.2</v>
      </c>
      <c r="S137" s="97" t="str">
        <f>IF('Indicator Data'!Y140="No data","x",ROUND(IF('Indicator Data'!Y140&gt;S$195,0,IF('Indicator Data'!Y140&lt;S$194,10,(S$195-'Indicator Data'!Y140)/(S$195-S$194)*10)),1))</f>
        <v>x</v>
      </c>
      <c r="T137" s="97">
        <f>IF('Indicator Data'!Z140="No data","x",ROUND(IF('Indicator Data'!Z140&gt;T$195,0,IF('Indicator Data'!Z140&lt;T$194,10,(T$195-'Indicator Data'!Z140)/(T$195-T$194)*10)),1))</f>
        <v>4.9000000000000004</v>
      </c>
      <c r="U137" s="97">
        <f>IF('Indicator Data'!AC140="No data","x",ROUND(IF('Indicator Data'!AC140&gt;U$195,0,IF('Indicator Data'!AC140&lt;U$194,10,(U$195-'Indicator Data'!AC140)/(U$195-U$194)*10)),1))</f>
        <v>9.1</v>
      </c>
      <c r="V137" s="97">
        <f>IF('Indicator Data'!AD140="No data","x",ROUND(IF('Indicator Data'!AD140&gt;V$195,10,IF('Indicator Data'!AD140&lt;V$194,0,10-(V$195-'Indicator Data'!AD140)/(V$195-V$194)*10)),1))</f>
        <v>1.3</v>
      </c>
      <c r="W137" s="98">
        <f t="shared" si="22"/>
        <v>5.0999999999999996</v>
      </c>
      <c r="X137" s="99">
        <f t="shared" si="23"/>
        <v>3.8</v>
      </c>
      <c r="Y137" s="99">
        <v>1.9</v>
      </c>
    </row>
    <row r="138" spans="1:25" s="4" customFormat="1" x14ac:dyDescent="0.25">
      <c r="A138" s="131" t="s">
        <v>255</v>
      </c>
      <c r="B138" s="51" t="s">
        <v>254</v>
      </c>
      <c r="C138" s="97">
        <f>IF('Indicator Data'!AR141="No data","x",ROUND(IF('Indicator Data'!AR141&gt;C$195,0,IF('Indicator Data'!AR141&lt;C$194,10,(C$195-'Indicator Data'!AR141)/(C$195-C$194)*10)),1))</f>
        <v>4.3</v>
      </c>
      <c r="D138" s="98">
        <f t="shared" si="16"/>
        <v>4.3</v>
      </c>
      <c r="E138" s="97">
        <f>IF('Indicator Data'!AT141="No data","x",ROUND(IF('Indicator Data'!AT141&gt;E$195,0,IF('Indicator Data'!AT141&lt;E$194,10,(E$195-'Indicator Data'!AT141)/(E$195-E$194)*10)),1))</f>
        <v>4</v>
      </c>
      <c r="F138" s="97">
        <f>IF('Indicator Data'!AS141="No data","x",ROUND(IF('Indicator Data'!AS141&gt;F$195,0,IF('Indicator Data'!AS141&lt;F$194,10,(F$195-'Indicator Data'!AS141)/(F$195-F$194)*10)),1))</f>
        <v>3.6</v>
      </c>
      <c r="G138" s="98">
        <f t="shared" si="17"/>
        <v>3.8</v>
      </c>
      <c r="H138" s="99">
        <f t="shared" si="18"/>
        <v>4.0999999999999996</v>
      </c>
      <c r="I138" s="97">
        <f>IF('Indicator Data'!AV141="No data","x",ROUND(IF('Indicator Data'!AV141^2&gt;I$195,0,IF('Indicator Data'!AV141^2&lt;I$194,10,(I$195-'Indicator Data'!AV141^2)/(I$195-I$194)*10)),1))</f>
        <v>0</v>
      </c>
      <c r="J138" s="97">
        <f>IF(OR('Indicator Data'!AU141=0,'Indicator Data'!AU141="No data"),"x",ROUND(IF('Indicator Data'!AU141&gt;J$195,0,IF('Indicator Data'!AU141&lt;J$194,10,(J$195-'Indicator Data'!AU141)/(J$195-J$194)*10)),1))</f>
        <v>0</v>
      </c>
      <c r="K138" s="97">
        <f>IF('Indicator Data'!AW141="No data","x",ROUND(IF('Indicator Data'!AW141&gt;K$195,0,IF('Indicator Data'!AW141&lt;K$194,10,(K$195-'Indicator Data'!AW141)/(K$195-K$194)*10)),1))</f>
        <v>3.2</v>
      </c>
      <c r="L138" s="97">
        <f>IF('Indicator Data'!AX141="No data","x",ROUND(IF('Indicator Data'!AX141&gt;L$195,0,IF('Indicator Data'!AX141&lt;L$194,10,(L$195-'Indicator Data'!AX141)/(L$195-L$194)*10)),1))</f>
        <v>2.8</v>
      </c>
      <c r="M138" s="98">
        <f t="shared" si="19"/>
        <v>1.5</v>
      </c>
      <c r="N138" s="148">
        <f>IF('Indicator Data'!AY141="No data","x",'Indicator Data'!AY141/'Indicator Data'!BE141*100)</f>
        <v>200.55893473614992</v>
      </c>
      <c r="O138" s="97">
        <f t="shared" si="20"/>
        <v>0</v>
      </c>
      <c r="P138" s="97">
        <f>IF('Indicator Data'!AZ141="No data","x",ROUND(IF('Indicator Data'!AZ141&gt;P$195,0,IF('Indicator Data'!AZ141&lt;P$194,10,(P$195-'Indicator Data'!AZ141)/(P$195-P$194)*10)),1))</f>
        <v>0.3</v>
      </c>
      <c r="Q138" s="97">
        <f>IF('Indicator Data'!BA141="No data","x",ROUND(IF('Indicator Data'!BA141&gt;Q$195,0,IF('Indicator Data'!BA141&lt;Q$194,10,(Q$195-'Indicator Data'!BA141)/(Q$195-Q$194)*10)),1))</f>
        <v>0.3</v>
      </c>
      <c r="R138" s="98">
        <f t="shared" si="21"/>
        <v>0.2</v>
      </c>
      <c r="S138" s="97">
        <f>IF('Indicator Data'!Y141="No data","x",ROUND(IF('Indicator Data'!Y141&gt;S$195,0,IF('Indicator Data'!Y141&lt;S$194,10,(S$195-'Indicator Data'!Y141)/(S$195-S$194)*10)),1))</f>
        <v>4.5</v>
      </c>
      <c r="T138" s="97">
        <f>IF('Indicator Data'!Z141="No data","x",ROUND(IF('Indicator Data'!Z141&gt;T$195,0,IF('Indicator Data'!Z141&lt;T$194,10,(T$195-'Indicator Data'!Z141)/(T$195-T$194)*10)),1))</f>
        <v>0.8</v>
      </c>
      <c r="U138" s="97">
        <f>IF('Indicator Data'!AC141="No data","x",ROUND(IF('Indicator Data'!AC141&gt;U$195,0,IF('Indicator Data'!AC141&lt;U$194,10,(U$195-'Indicator Data'!AC141)/(U$195-U$194)*10)),1))</f>
        <v>4.4000000000000004</v>
      </c>
      <c r="V138" s="97">
        <f>IF('Indicator Data'!AD141="No data","x",ROUND(IF('Indicator Data'!AD141&gt;V$195,10,IF('Indicator Data'!AD141&lt;V$194,0,10-(V$195-'Indicator Data'!AD141)/(V$195-V$194)*10)),1))</f>
        <v>0</v>
      </c>
      <c r="W138" s="98">
        <f t="shared" si="22"/>
        <v>2.4</v>
      </c>
      <c r="X138" s="99">
        <f t="shared" si="23"/>
        <v>1.4</v>
      </c>
      <c r="Y138" s="99">
        <v>2.6</v>
      </c>
    </row>
    <row r="139" spans="1:25" s="4" customFormat="1" x14ac:dyDescent="0.25">
      <c r="A139" s="131" t="s">
        <v>257</v>
      </c>
      <c r="B139" s="51" t="s">
        <v>256</v>
      </c>
      <c r="C139" s="97">
        <f>IF('Indicator Data'!AR142="No data","x",ROUND(IF('Indicator Data'!AR142&gt;C$195,0,IF('Indicator Data'!AR142&lt;C$194,10,(C$195-'Indicator Data'!AR142)/(C$195-C$194)*10)),1))</f>
        <v>2.6</v>
      </c>
      <c r="D139" s="98">
        <f t="shared" si="16"/>
        <v>2.6</v>
      </c>
      <c r="E139" s="97">
        <f>IF('Indicator Data'!AT142="No data","x",ROUND(IF('Indicator Data'!AT142&gt;E$195,0,IF('Indicator Data'!AT142&lt;E$194,10,(E$195-'Indicator Data'!AT142)/(E$195-E$194)*10)),1))</f>
        <v>3.7</v>
      </c>
      <c r="F139" s="97">
        <f>IF('Indicator Data'!AS142="No data","x",ROUND(IF('Indicator Data'!AS142&gt;F$195,0,IF('Indicator Data'!AS142&lt;F$194,10,(F$195-'Indicator Data'!AS142)/(F$195-F$194)*10)),1))</f>
        <v>2.6</v>
      </c>
      <c r="G139" s="98">
        <f t="shared" si="17"/>
        <v>3.2</v>
      </c>
      <c r="H139" s="99">
        <f t="shared" si="18"/>
        <v>2.9</v>
      </c>
      <c r="I139" s="97">
        <f>IF('Indicator Data'!AV142="No data","x",ROUND(IF('Indicator Data'!AV142^2&gt;I$195,0,IF('Indicator Data'!AV142^2&lt;I$194,10,(I$195-'Indicator Data'!AV142^2)/(I$195-I$194)*10)),1))</f>
        <v>1</v>
      </c>
      <c r="J139" s="97">
        <f>IF(OR('Indicator Data'!AU142=0,'Indicator Data'!AU142="No data"),"x",ROUND(IF('Indicator Data'!AU142&gt;J$195,0,IF('Indicator Data'!AU142&lt;J$194,10,(J$195-'Indicator Data'!AU142)/(J$195-J$194)*10)),1))</f>
        <v>0</v>
      </c>
      <c r="K139" s="97">
        <f>IF('Indicator Data'!AW142="No data","x",ROUND(IF('Indicator Data'!AW142&gt;K$195,0,IF('Indicator Data'!AW142&lt;K$194,10,(K$195-'Indicator Data'!AW142)/(K$195-K$194)*10)),1))</f>
        <v>3.1</v>
      </c>
      <c r="L139" s="97">
        <f>IF('Indicator Data'!AX142="No data","x",ROUND(IF('Indicator Data'!AX142&gt;L$195,0,IF('Indicator Data'!AX142&lt;L$194,10,(L$195-'Indicator Data'!AX142)/(L$195-L$194)*10)),1))</f>
        <v>4.7</v>
      </c>
      <c r="M139" s="98">
        <f t="shared" si="19"/>
        <v>2.2000000000000002</v>
      </c>
      <c r="N139" s="148">
        <f>IF('Indicator Data'!AY142="No data","x",'Indicator Data'!AY142/'Indicator Data'!BE142*100)</f>
        <v>174.92073904012244</v>
      </c>
      <c r="O139" s="97">
        <f t="shared" si="20"/>
        <v>0</v>
      </c>
      <c r="P139" s="97">
        <f>IF('Indicator Data'!AZ142="No data","x",ROUND(IF('Indicator Data'!AZ142&gt;P$195,0,IF('Indicator Data'!AZ142&lt;P$194,10,(P$195-'Indicator Data'!AZ142)/(P$195-P$194)*10)),1))</f>
        <v>0</v>
      </c>
      <c r="Q139" s="97">
        <f>IF('Indicator Data'!BA142="No data","x",ROUND(IF('Indicator Data'!BA142&gt;Q$195,0,IF('Indicator Data'!BA142&lt;Q$194,10,(Q$195-'Indicator Data'!BA142)/(Q$195-Q$194)*10)),1))</f>
        <v>0</v>
      </c>
      <c r="R139" s="98">
        <f t="shared" si="21"/>
        <v>0</v>
      </c>
      <c r="S139" s="97">
        <f>IF('Indicator Data'!Y142="No data","x",ROUND(IF('Indicator Data'!Y142&gt;S$195,0,IF('Indicator Data'!Y142&lt;S$194,10,(S$195-'Indicator Data'!Y142)/(S$195-S$194)*10)),1))</f>
        <v>0</v>
      </c>
      <c r="T139" s="97">
        <f>IF('Indicator Data'!Z142="No data","x",ROUND(IF('Indicator Data'!Z142&gt;T$195,0,IF('Indicator Data'!Z142&lt;T$194,10,(T$195-'Indicator Data'!Z142)/(T$195-T$194)*10)),1))</f>
        <v>0.3</v>
      </c>
      <c r="U139" s="97">
        <f>IF('Indicator Data'!AC142="No data","x",ROUND(IF('Indicator Data'!AC142&gt;U$195,0,IF('Indicator Data'!AC142&lt;U$194,10,(U$195-'Indicator Data'!AC142)/(U$195-U$194)*10)),1))</f>
        <v>1.1000000000000001</v>
      </c>
      <c r="V139" s="97">
        <f>IF('Indicator Data'!AD142="No data","x",ROUND(IF('Indicator Data'!AD142&gt;V$195,10,IF('Indicator Data'!AD142&lt;V$194,0,10-(V$195-'Indicator Data'!AD142)/(V$195-V$194)*10)),1))</f>
        <v>0.1</v>
      </c>
      <c r="W139" s="98">
        <f t="shared" si="22"/>
        <v>0.4</v>
      </c>
      <c r="X139" s="99">
        <f t="shared" si="23"/>
        <v>0.9</v>
      </c>
      <c r="Y139" s="99">
        <v>0.9</v>
      </c>
    </row>
    <row r="140" spans="1:25" s="4" customFormat="1" x14ac:dyDescent="0.25">
      <c r="A140" s="131" t="s">
        <v>259</v>
      </c>
      <c r="B140" s="51" t="s">
        <v>258</v>
      </c>
      <c r="C140" s="97">
        <f>IF('Indicator Data'!AR143="No data","x",ROUND(IF('Indicator Data'!AR143&gt;C$195,0,IF('Indicator Data'!AR143&lt;C$194,10,(C$195-'Indicator Data'!AR143)/(C$195-C$194)*10)),1))</f>
        <v>4.7</v>
      </c>
      <c r="D140" s="98">
        <f t="shared" si="16"/>
        <v>4.7</v>
      </c>
      <c r="E140" s="97">
        <f>IF('Indicator Data'!AT143="No data","x",ROUND(IF('Indicator Data'!AT143&gt;E$195,0,IF('Indicator Data'!AT143&lt;E$194,10,(E$195-'Indicator Data'!AT143)/(E$195-E$194)*10)),1))</f>
        <v>3.7</v>
      </c>
      <c r="F140" s="97">
        <f>IF('Indicator Data'!AS143="No data","x",ROUND(IF('Indicator Data'!AS143&gt;F$195,0,IF('Indicator Data'!AS143&lt;F$194,10,(F$195-'Indicator Data'!AS143)/(F$195-F$194)*10)),1))</f>
        <v>3.5</v>
      </c>
      <c r="G140" s="98">
        <f t="shared" si="17"/>
        <v>3.6</v>
      </c>
      <c r="H140" s="99">
        <f t="shared" si="18"/>
        <v>4.2</v>
      </c>
      <c r="I140" s="97">
        <f>IF('Indicator Data'!AV143="No data","x",ROUND(IF('Indicator Data'!AV143^2&gt;I$195,0,IF('Indicator Data'!AV143^2&lt;I$194,10,(I$195-'Indicator Data'!AV143^2)/(I$195-I$194)*10)),1))</f>
        <v>0.5</v>
      </c>
      <c r="J140" s="97">
        <f>IF(OR('Indicator Data'!AU143=0,'Indicator Data'!AU143="No data"),"x",ROUND(IF('Indicator Data'!AU143&gt;J$195,0,IF('Indicator Data'!AU143&lt;J$194,10,(J$195-'Indicator Data'!AU143)/(J$195-J$194)*10)),1))</f>
        <v>0</v>
      </c>
      <c r="K140" s="97">
        <f>IF('Indicator Data'!AW143="No data","x",ROUND(IF('Indicator Data'!AW143&gt;K$195,0,IF('Indicator Data'!AW143&lt;K$194,10,(K$195-'Indicator Data'!AW143)/(K$195-K$194)*10)),1))</f>
        <v>0.7</v>
      </c>
      <c r="L140" s="97">
        <f>IF('Indicator Data'!AX143="No data","x",ROUND(IF('Indicator Data'!AX143&gt;L$195,0,IF('Indicator Data'!AX143&lt;L$194,10,(L$195-'Indicator Data'!AX143)/(L$195-L$194)*10)),1))</f>
        <v>2.7</v>
      </c>
      <c r="M140" s="98">
        <f t="shared" si="19"/>
        <v>1</v>
      </c>
      <c r="N140" s="148">
        <f>IF('Indicator Data'!AY143="No data","x",'Indicator Data'!AY143/'Indicator Data'!BE143*100)</f>
        <v>94.745908699397077</v>
      </c>
      <c r="O140" s="97">
        <f t="shared" si="20"/>
        <v>0.5</v>
      </c>
      <c r="P140" s="97">
        <f>IF('Indicator Data'!AZ143="No data","x",ROUND(IF('Indicator Data'!AZ143&gt;P$195,0,IF('Indicator Data'!AZ143&lt;P$194,10,(P$195-'Indicator Data'!AZ143)/(P$195-P$194)*10)),1))</f>
        <v>0.2</v>
      </c>
      <c r="Q140" s="97">
        <f>IF('Indicator Data'!BA143="No data","x",ROUND(IF('Indicator Data'!BA143&gt;Q$195,0,IF('Indicator Data'!BA143&lt;Q$194,10,(Q$195-'Indicator Data'!BA143)/(Q$195-Q$194)*10)),1))</f>
        <v>0</v>
      </c>
      <c r="R140" s="98">
        <f t="shared" si="21"/>
        <v>0.2</v>
      </c>
      <c r="S140" s="97">
        <f>IF('Indicator Data'!Y143="No data","x",ROUND(IF('Indicator Data'!Y143&gt;S$195,0,IF('Indicator Data'!Y143&lt;S$194,10,(S$195-'Indicator Data'!Y143)/(S$195-S$194)*10)),1))</f>
        <v>0</v>
      </c>
      <c r="T140" s="97">
        <f>IF('Indicator Data'!Z143="No data","x",ROUND(IF('Indicator Data'!Z143&gt;T$195,0,IF('Indicator Data'!Z143&lt;T$194,10,(T$195-'Indicator Data'!Z143)/(T$195-T$194)*10)),1))</f>
        <v>0</v>
      </c>
      <c r="U140" s="97">
        <f>IF('Indicator Data'!AC143="No data","x",ROUND(IF('Indicator Data'!AC143&gt;U$195,0,IF('Indicator Data'!AC143&lt;U$194,10,(U$195-'Indicator Data'!AC143)/(U$195-U$194)*10)),1))</f>
        <v>0</v>
      </c>
      <c r="V140" s="97">
        <f>IF('Indicator Data'!AD143="No data","x",ROUND(IF('Indicator Data'!AD143&gt;V$195,10,IF('Indicator Data'!AD143&lt;V$194,0,10-(V$195-'Indicator Data'!AD143)/(V$195-V$194)*10)),1))</f>
        <v>0.1</v>
      </c>
      <c r="W140" s="98">
        <f t="shared" si="22"/>
        <v>0</v>
      </c>
      <c r="X140" s="99">
        <f t="shared" si="23"/>
        <v>0.4</v>
      </c>
      <c r="Y140" s="99">
        <v>2.4</v>
      </c>
    </row>
    <row r="141" spans="1:25" s="4" customFormat="1" x14ac:dyDescent="0.25">
      <c r="A141" s="131" t="s">
        <v>261</v>
      </c>
      <c r="B141" s="51" t="s">
        <v>260</v>
      </c>
      <c r="C141" s="97">
        <f>IF('Indicator Data'!AR144="No data","x",ROUND(IF('Indicator Data'!AR144&gt;C$195,0,IF('Indicator Data'!AR144&lt;C$194,10,(C$195-'Indicator Data'!AR144)/(C$195-C$194)*10)),1))</f>
        <v>3.8</v>
      </c>
      <c r="D141" s="98">
        <f t="shared" si="16"/>
        <v>3.8</v>
      </c>
      <c r="E141" s="97">
        <f>IF('Indicator Data'!AT144="No data","x",ROUND(IF('Indicator Data'!AT144&gt;E$195,0,IF('Indicator Data'!AT144&lt;E$194,10,(E$195-'Indicator Data'!AT144)/(E$195-E$194)*10)),1))</f>
        <v>5.2</v>
      </c>
      <c r="F141" s="97">
        <f>IF('Indicator Data'!AS144="No data","x",ROUND(IF('Indicator Data'!AS144&gt;F$195,0,IF('Indicator Data'!AS144&lt;F$194,10,(F$195-'Indicator Data'!AS144)/(F$195-F$194)*10)),1))</f>
        <v>5.3</v>
      </c>
      <c r="G141" s="98">
        <f t="shared" si="17"/>
        <v>5.3</v>
      </c>
      <c r="H141" s="99">
        <f t="shared" si="18"/>
        <v>4.5999999999999996</v>
      </c>
      <c r="I141" s="97">
        <f>IF('Indicator Data'!AV144="No data","x",ROUND(IF('Indicator Data'!AV144^2&gt;I$195,0,IF('Indicator Data'!AV144^2&lt;I$194,10,(I$195-'Indicator Data'!AV144^2)/(I$195-I$194)*10)),1))</f>
        <v>0.3</v>
      </c>
      <c r="J141" s="97">
        <f>IF(OR('Indicator Data'!AU144=0,'Indicator Data'!AU144="No data"),"x",ROUND(IF('Indicator Data'!AU144&gt;J$195,0,IF('Indicator Data'!AU144&lt;J$194,10,(J$195-'Indicator Data'!AU144)/(J$195-J$194)*10)),1))</f>
        <v>0</v>
      </c>
      <c r="K141" s="97">
        <f>IF('Indicator Data'!AW144="No data","x",ROUND(IF('Indicator Data'!AW144&gt;K$195,0,IF('Indicator Data'!AW144&lt;K$194,10,(K$195-'Indicator Data'!AW144)/(K$195-K$194)*10)),1))</f>
        <v>4.4000000000000004</v>
      </c>
      <c r="L141" s="97">
        <f>IF('Indicator Data'!AX144="No data","x",ROUND(IF('Indicator Data'!AX144&gt;L$195,0,IF('Indicator Data'!AX144&lt;L$194,10,(L$195-'Indicator Data'!AX144)/(L$195-L$194)*10)),1))</f>
        <v>4.8</v>
      </c>
      <c r="M141" s="98">
        <f t="shared" si="19"/>
        <v>2.4</v>
      </c>
      <c r="N141" s="148">
        <f>IF('Indicator Data'!AY144="No data","x",'Indicator Data'!AY144/'Indicator Data'!BE144*100)</f>
        <v>86.896072297532157</v>
      </c>
      <c r="O141" s="97">
        <f t="shared" si="20"/>
        <v>1.3</v>
      </c>
      <c r="P141" s="97">
        <f>IF('Indicator Data'!AZ144="No data","x",ROUND(IF('Indicator Data'!AZ144&gt;P$195,0,IF('Indicator Data'!AZ144&lt;P$194,10,(P$195-'Indicator Data'!AZ144)/(P$195-P$194)*10)),1))</f>
        <v>2.2999999999999998</v>
      </c>
      <c r="Q141" s="97">
        <f>IF('Indicator Data'!BA144="No data","x",ROUND(IF('Indicator Data'!BA144&gt;Q$195,0,IF('Indicator Data'!BA144&lt;Q$194,10,(Q$195-'Indicator Data'!BA144)/(Q$195-Q$194)*10)),1))</f>
        <v>0</v>
      </c>
      <c r="R141" s="98">
        <f t="shared" si="21"/>
        <v>1.2</v>
      </c>
      <c r="S141" s="97">
        <f>IF('Indicator Data'!Y144="No data","x",ROUND(IF('Indicator Data'!Y144&gt;S$195,0,IF('Indicator Data'!Y144&lt;S$194,10,(S$195-'Indicator Data'!Y144)/(S$195-S$194)*10)),1))</f>
        <v>3.9</v>
      </c>
      <c r="T141" s="97">
        <f>IF('Indicator Data'!Z144="No data","x",ROUND(IF('Indicator Data'!Z144&gt;T$195,0,IF('Indicator Data'!Z144&lt;T$194,10,(T$195-'Indicator Data'!Z144)/(T$195-T$194)*10)),1))</f>
        <v>3.3</v>
      </c>
      <c r="U141" s="97">
        <f>IF('Indicator Data'!AC144="No data","x",ROUND(IF('Indicator Data'!AC144&gt;U$195,0,IF('Indicator Data'!AC144&lt;U$194,10,(U$195-'Indicator Data'!AC144)/(U$195-U$194)*10)),1))</f>
        <v>6.5</v>
      </c>
      <c r="V141" s="97">
        <f>IF('Indicator Data'!AD144="No data","x",ROUND(IF('Indicator Data'!AD144&gt;V$195,10,IF('Indicator Data'!AD144&lt;V$194,0,10-(V$195-'Indicator Data'!AD144)/(V$195-V$194)*10)),1))</f>
        <v>0.3</v>
      </c>
      <c r="W141" s="98">
        <f t="shared" si="22"/>
        <v>3.5</v>
      </c>
      <c r="X141" s="99">
        <f t="shared" si="23"/>
        <v>2.4</v>
      </c>
      <c r="Y141" s="99">
        <v>2.4</v>
      </c>
    </row>
    <row r="142" spans="1:25" s="4" customFormat="1" x14ac:dyDescent="0.25">
      <c r="A142" s="131" t="s">
        <v>377</v>
      </c>
      <c r="B142" s="51" t="s">
        <v>262</v>
      </c>
      <c r="C142" s="97" t="str">
        <f>IF('Indicator Data'!AR145="No data","x",ROUND(IF('Indicator Data'!AR145&gt;C$195,0,IF('Indicator Data'!AR145&lt;C$194,10,(C$195-'Indicator Data'!AR145)/(C$195-C$194)*10)),1))</f>
        <v>x</v>
      </c>
      <c r="D142" s="98" t="str">
        <f t="shared" si="16"/>
        <v>x</v>
      </c>
      <c r="E142" s="97">
        <f>IF('Indicator Data'!AT145="No data","x",ROUND(IF('Indicator Data'!AT145&gt;E$195,0,IF('Indicator Data'!AT145&lt;E$194,10,(E$195-'Indicator Data'!AT145)/(E$195-E$194)*10)),1))</f>
        <v>7.1</v>
      </c>
      <c r="F142" s="97">
        <f>IF('Indicator Data'!AS145="No data","x",ROUND(IF('Indicator Data'!AS145&gt;F$195,0,IF('Indicator Data'!AS145&lt;F$194,10,(F$195-'Indicator Data'!AS145)/(F$195-F$194)*10)),1))</f>
        <v>5.4</v>
      </c>
      <c r="G142" s="98">
        <f t="shared" si="17"/>
        <v>6.3</v>
      </c>
      <c r="H142" s="99">
        <f t="shared" si="18"/>
        <v>6.3</v>
      </c>
      <c r="I142" s="97">
        <f>IF('Indicator Data'!AV145="No data","x",ROUND(IF('Indicator Data'!AV145^2&gt;I$195,0,IF('Indicator Data'!AV145^2&lt;I$194,10,(I$195-'Indicator Data'!AV145^2)/(I$195-I$194)*10)),1))</f>
        <v>0.1</v>
      </c>
      <c r="J142" s="97">
        <f>IF(OR('Indicator Data'!AU145=0,'Indicator Data'!AU145="No data"),"x",ROUND(IF('Indicator Data'!AU145&gt;J$195,0,IF('Indicator Data'!AU145&lt;J$194,10,(J$195-'Indicator Data'!AU145)/(J$195-J$194)*10)),1))</f>
        <v>0</v>
      </c>
      <c r="K142" s="97">
        <f>IF('Indicator Data'!AW145="No data","x",ROUND(IF('Indicator Data'!AW145&gt;K$195,0,IF('Indicator Data'!AW145&lt;K$194,10,(K$195-'Indicator Data'!AW145)/(K$195-K$194)*10)),1))</f>
        <v>2.7</v>
      </c>
      <c r="L142" s="97">
        <f>IF('Indicator Data'!AX145="No data","x",ROUND(IF('Indicator Data'!AX145&gt;L$195,0,IF('Indicator Data'!AX145&lt;L$194,10,(L$195-'Indicator Data'!AX145)/(L$195-L$194)*10)),1))</f>
        <v>1.9</v>
      </c>
      <c r="M142" s="98">
        <f t="shared" si="19"/>
        <v>1.2</v>
      </c>
      <c r="N142" s="148">
        <f>IF('Indicator Data'!AY145="No data","x",'Indicator Data'!AY145/'Indicator Data'!BE145*100)</f>
        <v>11.601728535428322</v>
      </c>
      <c r="O142" s="97">
        <f t="shared" si="20"/>
        <v>8.9</v>
      </c>
      <c r="P142" s="97">
        <f>IF('Indicator Data'!AZ145="No data","x",ROUND(IF('Indicator Data'!AZ145&gt;P$195,0,IF('Indicator Data'!AZ145&lt;P$194,10,(P$195-'Indicator Data'!AZ145)/(P$195-P$194)*10)),1))</f>
        <v>3.1</v>
      </c>
      <c r="Q142" s="97">
        <f>IF('Indicator Data'!BA145="No data","x",ROUND(IF('Indicator Data'!BA145&gt;Q$195,0,IF('Indicator Data'!BA145&lt;Q$194,10,(Q$195-'Indicator Data'!BA145)/(Q$195-Q$194)*10)),1))</f>
        <v>0.6</v>
      </c>
      <c r="R142" s="98">
        <f t="shared" si="21"/>
        <v>4.2</v>
      </c>
      <c r="S142" s="97">
        <f>IF('Indicator Data'!Y145="No data","x",ROUND(IF('Indicator Data'!Y145&gt;S$195,0,IF('Indicator Data'!Y145&lt;S$194,10,(S$195-'Indicator Data'!Y145)/(S$195-S$194)*10)),1))</f>
        <v>0</v>
      </c>
      <c r="T142" s="97">
        <f>IF('Indicator Data'!Z145="No data","x",ROUND(IF('Indicator Data'!Z145&gt;T$195,0,IF('Indicator Data'!Z145&lt;T$194,10,(T$195-'Indicator Data'!Z145)/(T$195-T$194)*10)),1))</f>
        <v>0.3</v>
      </c>
      <c r="U142" s="97">
        <f>IF('Indicator Data'!AC145="No data","x",ROUND(IF('Indicator Data'!AC145&gt;U$195,0,IF('Indicator Data'!AC145&lt;U$194,10,(U$195-'Indicator Data'!AC145)/(U$195-U$194)*10)),1))</f>
        <v>5.4</v>
      </c>
      <c r="V142" s="97">
        <f>IF('Indicator Data'!AD145="No data","x",ROUND(IF('Indicator Data'!AD145&gt;V$195,10,IF('Indicator Data'!AD145&lt;V$194,0,10-(V$195-'Indicator Data'!AD145)/(V$195-V$194)*10)),1))</f>
        <v>0.3</v>
      </c>
      <c r="W142" s="98">
        <f t="shared" si="22"/>
        <v>1.5</v>
      </c>
      <c r="X142" s="99">
        <f t="shared" si="23"/>
        <v>2.2999999999999998</v>
      </c>
      <c r="Y142" s="99">
        <v>0.2</v>
      </c>
    </row>
    <row r="143" spans="1:25" s="4" customFormat="1" x14ac:dyDescent="0.25">
      <c r="A143" s="131" t="s">
        <v>264</v>
      </c>
      <c r="B143" s="51" t="s">
        <v>263</v>
      </c>
      <c r="C143" s="97">
        <f>IF('Indicator Data'!AR146="No data","x",ROUND(IF('Indicator Data'!AR146&gt;C$195,0,IF('Indicator Data'!AR146&lt;C$194,10,(C$195-'Indicator Data'!AR146)/(C$195-C$194)*10)),1))</f>
        <v>3</v>
      </c>
      <c r="D143" s="98">
        <f t="shared" si="16"/>
        <v>3</v>
      </c>
      <c r="E143" s="97">
        <f>IF('Indicator Data'!AT146="No data","x",ROUND(IF('Indicator Data'!AT146&gt;E$195,0,IF('Indicator Data'!AT146&lt;E$194,10,(E$195-'Indicator Data'!AT146)/(E$195-E$194)*10)),1))</f>
        <v>4.5</v>
      </c>
      <c r="F143" s="97">
        <f>IF('Indicator Data'!AS146="No data","x",ROUND(IF('Indicator Data'!AS146&gt;F$195,0,IF('Indicator Data'!AS146&lt;F$194,10,(F$195-'Indicator Data'!AS146)/(F$195-F$194)*10)),1))</f>
        <v>4.8</v>
      </c>
      <c r="G143" s="98">
        <f t="shared" si="17"/>
        <v>4.7</v>
      </c>
      <c r="H143" s="99">
        <f t="shared" si="18"/>
        <v>3.9</v>
      </c>
      <c r="I143" s="97">
        <f>IF('Indicator Data'!AV146="No data","x",ROUND(IF('Indicator Data'!AV146^2&gt;I$195,0,IF('Indicator Data'!AV146^2&lt;I$194,10,(I$195-'Indicator Data'!AV146^2)/(I$195-I$194)*10)),1))</f>
        <v>5.4</v>
      </c>
      <c r="J143" s="97">
        <f>IF(OR('Indicator Data'!AU146=0,'Indicator Data'!AU146="No data"),"x",ROUND(IF('Indicator Data'!AU146&gt;J$195,0,IF('Indicator Data'!AU146&lt;J$194,10,(J$195-'Indicator Data'!AU146)/(J$195-J$194)*10)),1))</f>
        <v>7.1</v>
      </c>
      <c r="K143" s="97">
        <f>IF('Indicator Data'!AW146="No data","x",ROUND(IF('Indicator Data'!AW146&gt;K$195,0,IF('Indicator Data'!AW146&lt;K$194,10,(K$195-'Indicator Data'!AW146)/(K$195-K$194)*10)),1))</f>
        <v>8.1999999999999993</v>
      </c>
      <c r="L143" s="97">
        <f>IF('Indicator Data'!AX146="No data","x",ROUND(IF('Indicator Data'!AX146&gt;L$195,0,IF('Indicator Data'!AX146&lt;L$194,10,(L$195-'Indicator Data'!AX146)/(L$195-L$194)*10)),1))</f>
        <v>6.7</v>
      </c>
      <c r="M143" s="98">
        <f t="shared" si="19"/>
        <v>6.9</v>
      </c>
      <c r="N143" s="148">
        <f>IF('Indicator Data'!AY146="No data","x",'Indicator Data'!AY146/'Indicator Data'!BE146*100)</f>
        <v>32.833400891771383</v>
      </c>
      <c r="O143" s="97">
        <f t="shared" si="20"/>
        <v>6.8</v>
      </c>
      <c r="P143" s="97">
        <f>IF('Indicator Data'!AZ146="No data","x",ROUND(IF('Indicator Data'!AZ146&gt;P$195,0,IF('Indicator Data'!AZ146&lt;P$194,10,(P$195-'Indicator Data'!AZ146)/(P$195-P$194)*10)),1))</f>
        <v>4.3</v>
      </c>
      <c r="Q143" s="97">
        <f>IF('Indicator Data'!BA146="No data","x",ROUND(IF('Indicator Data'!BA146&gt;Q$195,0,IF('Indicator Data'!BA146&lt;Q$194,10,(Q$195-'Indicator Data'!BA146)/(Q$195-Q$194)*10)),1))</f>
        <v>4.8</v>
      </c>
      <c r="R143" s="98">
        <f t="shared" si="21"/>
        <v>5.3</v>
      </c>
      <c r="S143" s="97">
        <f>IF('Indicator Data'!Y146="No data","x",ROUND(IF('Indicator Data'!Y146&gt;S$195,0,IF('Indicator Data'!Y146&lt;S$194,10,(S$195-'Indicator Data'!Y146)/(S$195-S$194)*10)),1))</f>
        <v>9.9</v>
      </c>
      <c r="T143" s="97">
        <f>IF('Indicator Data'!Z146="No data","x",ROUND(IF('Indicator Data'!Z146&gt;T$195,0,IF('Indicator Data'!Z146&lt;T$194,10,(T$195-'Indicator Data'!Z146)/(T$195-T$194)*10)),1))</f>
        <v>1</v>
      </c>
      <c r="U143" s="97">
        <f>IF('Indicator Data'!AC146="No data","x",ROUND(IF('Indicator Data'!AC146&gt;U$195,0,IF('Indicator Data'!AC146&lt;U$194,10,(U$195-'Indicator Data'!AC146)/(U$195-U$194)*10)),1))</f>
        <v>9.6999999999999993</v>
      </c>
      <c r="V143" s="97">
        <f>IF('Indicator Data'!AD146="No data","x",ROUND(IF('Indicator Data'!AD146&gt;V$195,10,IF('Indicator Data'!AD146&lt;V$194,0,10-(V$195-'Indicator Data'!AD146)/(V$195-V$194)*10)),1))</f>
        <v>3.2</v>
      </c>
      <c r="W143" s="98">
        <f t="shared" si="22"/>
        <v>6</v>
      </c>
      <c r="X143" s="99">
        <f t="shared" si="23"/>
        <v>6.1</v>
      </c>
      <c r="Y143" s="99">
        <v>3.4</v>
      </c>
    </row>
    <row r="144" spans="1:25" s="4" customFormat="1" x14ac:dyDescent="0.25">
      <c r="A144" s="131" t="s">
        <v>266</v>
      </c>
      <c r="B144" s="51" t="s">
        <v>265</v>
      </c>
      <c r="C144" s="97">
        <f>IF('Indicator Data'!AR147="No data","x",ROUND(IF('Indicator Data'!AR147&gt;C$195,0,IF('Indicator Data'!AR147&lt;C$194,10,(C$195-'Indicator Data'!AR147)/(C$195-C$194)*10)),1))</f>
        <v>4</v>
      </c>
      <c r="D144" s="98">
        <f t="shared" si="16"/>
        <v>4</v>
      </c>
      <c r="E144" s="97" t="str">
        <f>IF('Indicator Data'!AT147="No data","x",ROUND(IF('Indicator Data'!AT147&gt;E$195,0,IF('Indicator Data'!AT147&lt;E$194,10,(E$195-'Indicator Data'!AT147)/(E$195-E$194)*10)),1))</f>
        <v>x</v>
      </c>
      <c r="F144" s="97">
        <f>IF('Indicator Data'!AS147="No data","x",ROUND(IF('Indicator Data'!AS147&gt;F$195,0,IF('Indicator Data'!AS147&lt;F$194,10,(F$195-'Indicator Data'!AS147)/(F$195-F$194)*10)),1))</f>
        <v>4.7</v>
      </c>
      <c r="G144" s="98">
        <f t="shared" si="17"/>
        <v>4.7</v>
      </c>
      <c r="H144" s="99">
        <f t="shared" si="18"/>
        <v>4.4000000000000004</v>
      </c>
      <c r="I144" s="97" t="str">
        <f>IF('Indicator Data'!AV147="No data","x",ROUND(IF('Indicator Data'!AV147^2&gt;I$195,0,IF('Indicator Data'!AV147^2&lt;I$194,10,(I$195-'Indicator Data'!AV147^2)/(I$195-I$194)*10)),1))</f>
        <v>x</v>
      </c>
      <c r="J144" s="97">
        <f>IF(OR('Indicator Data'!AU147=0,'Indicator Data'!AU147="No data"),"x",ROUND(IF('Indicator Data'!AU147&gt;J$195,0,IF('Indicator Data'!AU147&lt;J$194,10,(J$195-'Indicator Data'!AU147)/(J$195-J$194)*10)),1))</f>
        <v>0</v>
      </c>
      <c r="K144" s="97">
        <f>IF('Indicator Data'!AW147="No data","x",ROUND(IF('Indicator Data'!AW147&gt;K$195,0,IF('Indicator Data'!AW147&lt;K$194,10,(K$195-'Indicator Data'!AW147)/(K$195-K$194)*10)),1))</f>
        <v>2.4</v>
      </c>
      <c r="L144" s="97">
        <f>IF('Indicator Data'!AX147="No data","x",ROUND(IF('Indicator Data'!AX147&gt;L$195,0,IF('Indicator Data'!AX147&lt;L$194,10,(L$195-'Indicator Data'!AX147)/(L$195-L$194)*10)),1))</f>
        <v>3.2</v>
      </c>
      <c r="M144" s="98">
        <f t="shared" si="19"/>
        <v>1.9</v>
      </c>
      <c r="N144" s="148">
        <f>IF('Indicator Data'!AY147="No data","x",'Indicator Data'!AY147/'Indicator Data'!BE147*100)</f>
        <v>165.38461538461539</v>
      </c>
      <c r="O144" s="97">
        <f t="shared" si="20"/>
        <v>0</v>
      </c>
      <c r="P144" s="97">
        <f>IF('Indicator Data'!AZ147="No data","x",ROUND(IF('Indicator Data'!AZ147&gt;P$195,0,IF('Indicator Data'!AZ147&lt;P$194,10,(P$195-'Indicator Data'!AZ147)/(P$195-P$194)*10)),1))</f>
        <v>1.4</v>
      </c>
      <c r="Q144" s="97">
        <f>IF('Indicator Data'!BA147="No data","x",ROUND(IF('Indicator Data'!BA147&gt;Q$195,0,IF('Indicator Data'!BA147&lt;Q$194,10,(Q$195-'Indicator Data'!BA147)/(Q$195-Q$194)*10)),1))</f>
        <v>0.3</v>
      </c>
      <c r="R144" s="98">
        <f t="shared" si="21"/>
        <v>0.6</v>
      </c>
      <c r="S144" s="97" t="str">
        <f>IF('Indicator Data'!Y147="No data","x",ROUND(IF('Indicator Data'!Y147&gt;S$195,0,IF('Indicator Data'!Y147&lt;S$194,10,(S$195-'Indicator Data'!Y147)/(S$195-S$194)*10)),1))</f>
        <v>x</v>
      </c>
      <c r="T144" s="97">
        <f>IF('Indicator Data'!Z147="No data","x",ROUND(IF('Indicator Data'!Z147&gt;T$195,0,IF('Indicator Data'!Z147&lt;T$194,10,(T$195-'Indicator Data'!Z147)/(T$195-T$194)*10)),1))</f>
        <v>0.3</v>
      </c>
      <c r="U144" s="97">
        <f>IF('Indicator Data'!AC147="No data","x",ROUND(IF('Indicator Data'!AC147&gt;U$195,0,IF('Indicator Data'!AC147&lt;U$194,10,(U$195-'Indicator Data'!AC147)/(U$195-U$194)*10)),1))</f>
        <v>5.3</v>
      </c>
      <c r="V144" s="97" t="str">
        <f>IF('Indicator Data'!AD147="No data","x",ROUND(IF('Indicator Data'!AD147&gt;V$195,10,IF('Indicator Data'!AD147&lt;V$194,0,10-(V$195-'Indicator Data'!AD147)/(V$195-V$194)*10)),1))</f>
        <v>x</v>
      </c>
      <c r="W144" s="98">
        <f t="shared" si="22"/>
        <v>2.8</v>
      </c>
      <c r="X144" s="99">
        <f t="shared" si="23"/>
        <v>1.8</v>
      </c>
      <c r="Y144" s="99">
        <v>4.8</v>
      </c>
    </row>
    <row r="145" spans="1:25" s="4" customFormat="1" x14ac:dyDescent="0.25">
      <c r="A145" s="131" t="s">
        <v>268</v>
      </c>
      <c r="B145" s="51" t="s">
        <v>267</v>
      </c>
      <c r="C145" s="97">
        <f>IF('Indicator Data'!AR148="No data","x",ROUND(IF('Indicator Data'!AR148&gt;C$195,0,IF('Indicator Data'!AR148&lt;C$194,10,(C$195-'Indicator Data'!AR148)/(C$195-C$194)*10)),1))</f>
        <v>5.2</v>
      </c>
      <c r="D145" s="98">
        <f t="shared" si="16"/>
        <v>5.2</v>
      </c>
      <c r="E145" s="97">
        <f>IF('Indicator Data'!AT148="No data","x",ROUND(IF('Indicator Data'!AT148&gt;E$195,0,IF('Indicator Data'!AT148&lt;E$194,10,(E$195-'Indicator Data'!AT148)/(E$195-E$194)*10)),1))</f>
        <v>4.5</v>
      </c>
      <c r="F145" s="97">
        <f>IF('Indicator Data'!AS148="No data","x",ROUND(IF('Indicator Data'!AS148&gt;F$195,0,IF('Indicator Data'!AS148&lt;F$194,10,(F$195-'Indicator Data'!AS148)/(F$195-F$194)*10)),1))</f>
        <v>5</v>
      </c>
      <c r="G145" s="98">
        <f t="shared" si="17"/>
        <v>4.8</v>
      </c>
      <c r="H145" s="99">
        <f t="shared" si="18"/>
        <v>5</v>
      </c>
      <c r="I145" s="97" t="str">
        <f>IF('Indicator Data'!AV148="No data","x",ROUND(IF('Indicator Data'!AV148^2&gt;I$195,0,IF('Indicator Data'!AV148^2&lt;I$194,10,(I$195-'Indicator Data'!AV148^2)/(I$195-I$194)*10)),1))</f>
        <v>x</v>
      </c>
      <c r="J145" s="97">
        <f>IF(OR('Indicator Data'!AU148=0,'Indicator Data'!AU148="No data"),"x",ROUND(IF('Indicator Data'!AU148&gt;J$195,0,IF('Indicator Data'!AU148&lt;J$194,10,(J$195-'Indicator Data'!AU148)/(J$195-J$194)*10)),1))</f>
        <v>0.2</v>
      </c>
      <c r="K145" s="97">
        <f>IF('Indicator Data'!AW148="No data","x",ROUND(IF('Indicator Data'!AW148&gt;K$195,0,IF('Indicator Data'!AW148&lt;K$194,10,(K$195-'Indicator Data'!AW148)/(K$195-K$194)*10)),1))</f>
        <v>4.8</v>
      </c>
      <c r="L145" s="97">
        <f>IF('Indicator Data'!AX148="No data","x",ROUND(IF('Indicator Data'!AX148&gt;L$195,0,IF('Indicator Data'!AX148&lt;L$194,10,(L$195-'Indicator Data'!AX148)/(L$195-L$194)*10)),1))</f>
        <v>5.4</v>
      </c>
      <c r="M145" s="98">
        <f t="shared" si="19"/>
        <v>3.5</v>
      </c>
      <c r="N145" s="148">
        <f>IF('Indicator Data'!AY148="No data","x",'Indicator Data'!AY148/'Indicator Data'!BE148*100)</f>
        <v>113.11475409836065</v>
      </c>
      <c r="O145" s="97">
        <f t="shared" si="20"/>
        <v>0</v>
      </c>
      <c r="P145" s="97">
        <f>IF('Indicator Data'!AZ148="No data","x",ROUND(IF('Indicator Data'!AZ148&gt;P$195,0,IF('Indicator Data'!AZ148&lt;P$194,10,(P$195-'Indicator Data'!AZ148)/(P$195-P$194)*10)),1))</f>
        <v>1.1000000000000001</v>
      </c>
      <c r="Q145" s="97">
        <f>IF('Indicator Data'!BA148="No data","x",ROUND(IF('Indicator Data'!BA148&gt;Q$195,0,IF('Indicator Data'!BA148&lt;Q$194,10,(Q$195-'Indicator Data'!BA148)/(Q$195-Q$194)*10)),1))</f>
        <v>0.7</v>
      </c>
      <c r="R145" s="98">
        <f t="shared" si="21"/>
        <v>0.6</v>
      </c>
      <c r="S145" s="97">
        <f>IF('Indicator Data'!Y148="No data","x",ROUND(IF('Indicator Data'!Y148&gt;S$195,0,IF('Indicator Data'!Y148&lt;S$194,10,(S$195-'Indicator Data'!Y148)/(S$195-S$194)*10)),1))</f>
        <v>6.8</v>
      </c>
      <c r="T145" s="97">
        <f>IF('Indicator Data'!Z148="No data","x",ROUND(IF('Indicator Data'!Z148&gt;T$195,0,IF('Indicator Data'!Z148&lt;T$194,10,(T$195-'Indicator Data'!Z148)/(T$195-T$194)*10)),1))</f>
        <v>0</v>
      </c>
      <c r="U145" s="97">
        <f>IF('Indicator Data'!AC148="No data","x",ROUND(IF('Indicator Data'!AC148&gt;U$195,0,IF('Indicator Data'!AC148&lt;U$194,10,(U$195-'Indicator Data'!AC148)/(U$195-U$194)*10)),1))</f>
        <v>7.9</v>
      </c>
      <c r="V145" s="97">
        <f>IF('Indicator Data'!AD148="No data","x",ROUND(IF('Indicator Data'!AD148&gt;V$195,10,IF('Indicator Data'!AD148&lt;V$194,0,10-(V$195-'Indicator Data'!AD148)/(V$195-V$194)*10)),1))</f>
        <v>0.5</v>
      </c>
      <c r="W145" s="98">
        <f t="shared" si="22"/>
        <v>3.8</v>
      </c>
      <c r="X145" s="99">
        <f t="shared" si="23"/>
        <v>2.6</v>
      </c>
      <c r="Y145" s="99">
        <v>2.2999999999999998</v>
      </c>
    </row>
    <row r="146" spans="1:25" s="4" customFormat="1" x14ac:dyDescent="0.25">
      <c r="A146" s="131" t="s">
        <v>270</v>
      </c>
      <c r="B146" s="51" t="s">
        <v>269</v>
      </c>
      <c r="C146" s="97" t="str">
        <f>IF('Indicator Data'!AR149="No data","x",ROUND(IF('Indicator Data'!AR149&gt;C$195,0,IF('Indicator Data'!AR149&lt;C$194,10,(C$195-'Indicator Data'!AR149)/(C$195-C$194)*10)),1))</f>
        <v>x</v>
      </c>
      <c r="D146" s="98" t="str">
        <f t="shared" si="16"/>
        <v>x</v>
      </c>
      <c r="E146" s="97">
        <f>IF('Indicator Data'!AT149="No data","x",ROUND(IF('Indicator Data'!AT149&gt;E$195,0,IF('Indicator Data'!AT149&lt;E$194,10,(E$195-'Indicator Data'!AT149)/(E$195-E$194)*10)),1))</f>
        <v>4.2</v>
      </c>
      <c r="F146" s="97">
        <f>IF('Indicator Data'!AS149="No data","x",ROUND(IF('Indicator Data'!AS149&gt;F$195,0,IF('Indicator Data'!AS149&lt;F$194,10,(F$195-'Indicator Data'!AS149)/(F$195-F$194)*10)),1))</f>
        <v>4.5999999999999996</v>
      </c>
      <c r="G146" s="98">
        <f t="shared" si="17"/>
        <v>4.4000000000000004</v>
      </c>
      <c r="H146" s="99">
        <f t="shared" si="18"/>
        <v>4.4000000000000004</v>
      </c>
      <c r="I146" s="97" t="str">
        <f>IF('Indicator Data'!AV149="No data","x",ROUND(IF('Indicator Data'!AV149^2&gt;I$195,0,IF('Indicator Data'!AV149^2&lt;I$194,10,(I$195-'Indicator Data'!AV149^2)/(I$195-I$194)*10)),1))</f>
        <v>x</v>
      </c>
      <c r="J146" s="97">
        <f>IF(OR('Indicator Data'!AU149=0,'Indicator Data'!AU149="No data"),"x",ROUND(IF('Indicator Data'!AU149&gt;J$195,0,IF('Indicator Data'!AU149&lt;J$194,10,(J$195-'Indicator Data'!AU149)/(J$195-J$194)*10)),1))</f>
        <v>0</v>
      </c>
      <c r="K146" s="97">
        <f>IF('Indicator Data'!AW149="No data","x",ROUND(IF('Indicator Data'!AW149&gt;K$195,0,IF('Indicator Data'!AW149&lt;K$194,10,(K$195-'Indicator Data'!AW149)/(K$195-K$194)*10)),1))</f>
        <v>4.8</v>
      </c>
      <c r="L146" s="97">
        <f>IF('Indicator Data'!AX149="No data","x",ROUND(IF('Indicator Data'!AX149&gt;L$195,0,IF('Indicator Data'!AX149&lt;L$194,10,(L$195-'Indicator Data'!AX149)/(L$195-L$194)*10)),1))</f>
        <v>5</v>
      </c>
      <c r="M146" s="98">
        <f t="shared" si="19"/>
        <v>3.3</v>
      </c>
      <c r="N146" s="148">
        <f>IF('Indicator Data'!AY149="No data","x",'Indicator Data'!AY149/'Indicator Data'!BE149*100)</f>
        <v>105.12820512820514</v>
      </c>
      <c r="O146" s="97">
        <f t="shared" si="20"/>
        <v>0</v>
      </c>
      <c r="P146" s="97">
        <f>IF('Indicator Data'!AZ149="No data","x",ROUND(IF('Indicator Data'!AZ149&gt;P$195,0,IF('Indicator Data'!AZ149&lt;P$194,10,(P$195-'Indicator Data'!AZ149)/(P$195-P$194)*10)),1))</f>
        <v>2.7</v>
      </c>
      <c r="Q146" s="97">
        <f>IF('Indicator Data'!BA149="No data","x",ROUND(IF('Indicator Data'!BA149&gt;Q$195,0,IF('Indicator Data'!BA149&lt;Q$194,10,(Q$195-'Indicator Data'!BA149)/(Q$195-Q$194)*10)),1))</f>
        <v>1</v>
      </c>
      <c r="R146" s="98">
        <f t="shared" si="21"/>
        <v>1.2</v>
      </c>
      <c r="S146" s="97">
        <f>IF('Indicator Data'!Y149="No data","x",ROUND(IF('Indicator Data'!Y149&gt;S$195,0,IF('Indicator Data'!Y149&lt;S$194,10,(S$195-'Indicator Data'!Y149)/(S$195-S$194)*10)),1))</f>
        <v>7.6</v>
      </c>
      <c r="T146" s="97">
        <f>IF('Indicator Data'!Z149="No data","x",ROUND(IF('Indicator Data'!Z149&gt;T$195,0,IF('Indicator Data'!Z149&lt;T$194,10,(T$195-'Indicator Data'!Z149)/(T$195-T$194)*10)),1))</f>
        <v>0</v>
      </c>
      <c r="U146" s="97">
        <f>IF('Indicator Data'!AC149="No data","x",ROUND(IF('Indicator Data'!AC149&gt;U$195,0,IF('Indicator Data'!AC149&lt;U$194,10,(U$195-'Indicator Data'!AC149)/(U$195-U$194)*10)),1))</f>
        <v>8.6</v>
      </c>
      <c r="V146" s="97">
        <f>IF('Indicator Data'!AD149="No data","x",ROUND(IF('Indicator Data'!AD149&gt;V$195,10,IF('Indicator Data'!AD149&lt;V$194,0,10-(V$195-'Indicator Data'!AD149)/(V$195-V$194)*10)),1))</f>
        <v>0.5</v>
      </c>
      <c r="W146" s="98">
        <f t="shared" si="22"/>
        <v>4.2</v>
      </c>
      <c r="X146" s="99">
        <f t="shared" si="23"/>
        <v>2.9</v>
      </c>
      <c r="Y146" s="99">
        <v>3.5</v>
      </c>
    </row>
    <row r="147" spans="1:25" s="4" customFormat="1" x14ac:dyDescent="0.25">
      <c r="A147" s="131" t="s">
        <v>272</v>
      </c>
      <c r="B147" s="51" t="s">
        <v>271</v>
      </c>
      <c r="C147" s="97">
        <f>IF('Indicator Data'!AR150="No data","x",ROUND(IF('Indicator Data'!AR150&gt;C$195,0,IF('Indicator Data'!AR150&lt;C$194,10,(C$195-'Indicator Data'!AR150)/(C$195-C$194)*10)),1))</f>
        <v>4.5999999999999996</v>
      </c>
      <c r="D147" s="98">
        <f t="shared" si="16"/>
        <v>4.5999999999999996</v>
      </c>
      <c r="E147" s="97" t="str">
        <f>IF('Indicator Data'!AT150="No data","x",ROUND(IF('Indicator Data'!AT150&gt;E$195,0,IF('Indicator Data'!AT150&lt;E$194,10,(E$195-'Indicator Data'!AT150)/(E$195-E$194)*10)),1))</f>
        <v>x</v>
      </c>
      <c r="F147" s="97">
        <f>IF('Indicator Data'!AS150="No data","x",ROUND(IF('Indicator Data'!AS150&gt;F$195,0,IF('Indicator Data'!AS150&lt;F$194,10,(F$195-'Indicator Data'!AS150)/(F$195-F$194)*10)),1))</f>
        <v>3.9</v>
      </c>
      <c r="G147" s="98">
        <f t="shared" si="17"/>
        <v>3.9</v>
      </c>
      <c r="H147" s="99">
        <f t="shared" si="18"/>
        <v>4.3</v>
      </c>
      <c r="I147" s="97">
        <f>IF('Indicator Data'!AV150="No data","x",ROUND(IF('Indicator Data'!AV150^2&gt;I$195,0,IF('Indicator Data'!AV150^2&lt;I$194,10,(I$195-'Indicator Data'!AV150^2)/(I$195-I$194)*10)),1))</f>
        <v>0.2</v>
      </c>
      <c r="J147" s="97">
        <f>IF(OR('Indicator Data'!AU150=0,'Indicator Data'!AU150="No data"),"x",ROUND(IF('Indicator Data'!AU150&gt;J$195,0,IF('Indicator Data'!AU150&lt;J$194,10,(J$195-'Indicator Data'!AU150)/(J$195-J$194)*10)),1))</f>
        <v>0</v>
      </c>
      <c r="K147" s="97">
        <f>IF('Indicator Data'!AW150="No data","x",ROUND(IF('Indicator Data'!AW150&gt;K$195,0,IF('Indicator Data'!AW150&lt;K$194,10,(K$195-'Indicator Data'!AW150)/(K$195-K$194)*10)),1))</f>
        <v>7.5</v>
      </c>
      <c r="L147" s="97">
        <f>IF('Indicator Data'!AX150="No data","x",ROUND(IF('Indicator Data'!AX150&gt;L$195,0,IF('Indicator Data'!AX150&lt;L$194,10,(L$195-'Indicator Data'!AX150)/(L$195-L$194)*10)),1))</f>
        <v>6.7</v>
      </c>
      <c r="M147" s="98">
        <f t="shared" si="19"/>
        <v>3.6</v>
      </c>
      <c r="N147" s="148">
        <f>IF('Indicator Data'!AY150="No data","x",'Indicator Data'!AY150/'Indicator Data'!BE150*100)</f>
        <v>56.537102473498237</v>
      </c>
      <c r="O147" s="97">
        <f t="shared" si="20"/>
        <v>4.4000000000000004</v>
      </c>
      <c r="P147" s="97">
        <f>IF('Indicator Data'!AZ150="No data","x",ROUND(IF('Indicator Data'!AZ150&gt;P$195,0,IF('Indicator Data'!AZ150&lt;P$194,10,(P$195-'Indicator Data'!AZ150)/(P$195-P$194)*10)),1))</f>
        <v>0.9</v>
      </c>
      <c r="Q147" s="97">
        <f>IF('Indicator Data'!BA150="No data","x",ROUND(IF('Indicator Data'!BA150&gt;Q$195,0,IF('Indicator Data'!BA150&lt;Q$194,10,(Q$195-'Indicator Data'!BA150)/(Q$195-Q$194)*10)),1))</f>
        <v>0.2</v>
      </c>
      <c r="R147" s="98">
        <f t="shared" si="21"/>
        <v>1.8</v>
      </c>
      <c r="S147" s="97">
        <f>IF('Indicator Data'!Y150="No data","x",ROUND(IF('Indicator Data'!Y150&gt;S$195,0,IF('Indicator Data'!Y150&lt;S$194,10,(S$195-'Indicator Data'!Y150)/(S$195-S$194)*10)),1))</f>
        <v>8.8000000000000007</v>
      </c>
      <c r="T147" s="97">
        <f>IF('Indicator Data'!Z150="No data","x",ROUND(IF('Indicator Data'!Z150&gt;T$195,0,IF('Indicator Data'!Z150&lt;T$194,10,(T$195-'Indicator Data'!Z150)/(T$195-T$194)*10)),1))</f>
        <v>7.9</v>
      </c>
      <c r="U147" s="97">
        <f>IF('Indicator Data'!AC150="No data","x",ROUND(IF('Indicator Data'!AC150&gt;U$195,0,IF('Indicator Data'!AC150&lt;U$194,10,(U$195-'Indicator Data'!AC150)/(U$195-U$194)*10)),1))</f>
        <v>9</v>
      </c>
      <c r="V147" s="97">
        <f>IF('Indicator Data'!AD150="No data","x",ROUND(IF('Indicator Data'!AD150&gt;V$195,10,IF('Indicator Data'!AD150&lt;V$194,0,10-(V$195-'Indicator Data'!AD150)/(V$195-V$194)*10)),1))</f>
        <v>0.6</v>
      </c>
      <c r="W147" s="98">
        <f t="shared" si="22"/>
        <v>6.6</v>
      </c>
      <c r="X147" s="99">
        <f t="shared" si="23"/>
        <v>4</v>
      </c>
      <c r="Y147" s="99">
        <v>2.5</v>
      </c>
    </row>
    <row r="148" spans="1:25" s="4" customFormat="1" x14ac:dyDescent="0.25">
      <c r="A148" s="131" t="s">
        <v>274</v>
      </c>
      <c r="B148" s="51" t="s">
        <v>273</v>
      </c>
      <c r="C148" s="97" t="str">
        <f>IF('Indicator Data'!AR151="No data","x",ROUND(IF('Indicator Data'!AR151&gt;C$195,0,IF('Indicator Data'!AR151&lt;C$194,10,(C$195-'Indicator Data'!AR151)/(C$195-C$194)*10)),1))</f>
        <v>x</v>
      </c>
      <c r="D148" s="98" t="str">
        <f t="shared" si="16"/>
        <v>x</v>
      </c>
      <c r="E148" s="97">
        <f>IF('Indicator Data'!AT151="No data","x",ROUND(IF('Indicator Data'!AT151&gt;E$195,0,IF('Indicator Data'!AT151&lt;E$194,10,(E$195-'Indicator Data'!AT151)/(E$195-E$194)*10)),1))</f>
        <v>5.4</v>
      </c>
      <c r="F148" s="97">
        <f>IF('Indicator Data'!AS151="No data","x",ROUND(IF('Indicator Data'!AS151&gt;F$195,0,IF('Indicator Data'!AS151&lt;F$194,10,(F$195-'Indicator Data'!AS151)/(F$195-F$194)*10)),1))</f>
        <v>6.4</v>
      </c>
      <c r="G148" s="98">
        <f t="shared" si="17"/>
        <v>5.9</v>
      </c>
      <c r="H148" s="99">
        <f t="shared" si="18"/>
        <v>5.9</v>
      </c>
      <c r="I148" s="97">
        <f>IF('Indicator Data'!AV151="No data","x",ROUND(IF('Indicator Data'!AV151^2&gt;I$195,0,IF('Indicator Data'!AV151^2&lt;I$194,10,(I$195-'Indicator Data'!AV151^2)/(I$195-I$194)*10)),1))</f>
        <v>1.7</v>
      </c>
      <c r="J148" s="97">
        <f>IF(OR('Indicator Data'!AU151=0,'Indicator Data'!AU151="No data"),"x",ROUND(IF('Indicator Data'!AU151&gt;J$195,0,IF('Indicator Data'!AU151&lt;J$194,10,(J$195-'Indicator Data'!AU151)/(J$195-J$194)*10)),1))</f>
        <v>3.5</v>
      </c>
      <c r="K148" s="97">
        <f>IF('Indicator Data'!AW151="No data","x",ROUND(IF('Indicator Data'!AW151&gt;K$195,0,IF('Indicator Data'!AW151&lt;K$194,10,(K$195-'Indicator Data'!AW151)/(K$195-K$194)*10)),1))</f>
        <v>7.4</v>
      </c>
      <c r="L148" s="97">
        <f>IF('Indicator Data'!AX151="No data","x",ROUND(IF('Indicator Data'!AX151&gt;L$195,0,IF('Indicator Data'!AX151&lt;L$194,10,(L$195-'Indicator Data'!AX151)/(L$195-L$194)*10)),1))</f>
        <v>5.9</v>
      </c>
      <c r="M148" s="98">
        <f t="shared" si="19"/>
        <v>4.5999999999999996</v>
      </c>
      <c r="N148" s="148">
        <f>IF('Indicator Data'!AY151="No data","x",'Indicator Data'!AY151/'Indicator Data'!BE151*100)</f>
        <v>66.666666666666657</v>
      </c>
      <c r="O148" s="97">
        <f t="shared" si="20"/>
        <v>3.4</v>
      </c>
      <c r="P148" s="97">
        <f>IF('Indicator Data'!AZ151="No data","x",ROUND(IF('Indicator Data'!AZ151&gt;P$195,0,IF('Indicator Data'!AZ151&lt;P$194,10,(P$195-'Indicator Data'!AZ151)/(P$195-P$194)*10)),1))</f>
        <v>7.3</v>
      </c>
      <c r="Q148" s="97">
        <f>IF('Indicator Data'!BA151="No data","x",ROUND(IF('Indicator Data'!BA151&gt;Q$195,0,IF('Indicator Data'!BA151&lt;Q$194,10,(Q$195-'Indicator Data'!BA151)/(Q$195-Q$194)*10)),1))</f>
        <v>0.6</v>
      </c>
      <c r="R148" s="98">
        <f t="shared" si="21"/>
        <v>3.8</v>
      </c>
      <c r="S148" s="97" t="str">
        <f>IF('Indicator Data'!Y151="No data","x",ROUND(IF('Indicator Data'!Y151&gt;S$195,0,IF('Indicator Data'!Y151&lt;S$194,10,(S$195-'Indicator Data'!Y151)/(S$195-S$194)*10)),1))</f>
        <v>x</v>
      </c>
      <c r="T148" s="97">
        <f>IF('Indicator Data'!Z151="No data","x",ROUND(IF('Indicator Data'!Z151&gt;T$195,0,IF('Indicator Data'!Z151&lt;T$194,10,(T$195-'Indicator Data'!Z151)/(T$195-T$194)*10)),1))</f>
        <v>1.5</v>
      </c>
      <c r="U148" s="97">
        <f>IF('Indicator Data'!AC151="No data","x",ROUND(IF('Indicator Data'!AC151&gt;U$195,0,IF('Indicator Data'!AC151&lt;U$194,10,(U$195-'Indicator Data'!AC151)/(U$195-U$194)*10)),1))</f>
        <v>9.1</v>
      </c>
      <c r="V148" s="97">
        <f>IF('Indicator Data'!AD151="No data","x",ROUND(IF('Indicator Data'!AD151&gt;V$195,10,IF('Indicator Data'!AD151&lt;V$194,0,10-(V$195-'Indicator Data'!AD151)/(V$195-V$194)*10)),1))</f>
        <v>1.7</v>
      </c>
      <c r="W148" s="98">
        <f t="shared" si="22"/>
        <v>4.0999999999999996</v>
      </c>
      <c r="X148" s="99">
        <f t="shared" si="23"/>
        <v>4.2</v>
      </c>
      <c r="Y148" s="99">
        <v>8.4</v>
      </c>
    </row>
    <row r="149" spans="1:25" s="4" customFormat="1" x14ac:dyDescent="0.25">
      <c r="A149" s="131" t="s">
        <v>276</v>
      </c>
      <c r="B149" s="51" t="s">
        <v>275</v>
      </c>
      <c r="C149" s="97" t="str">
        <f>IF('Indicator Data'!AR152="No data","x",ROUND(IF('Indicator Data'!AR152&gt;C$195,0,IF('Indicator Data'!AR152&lt;C$194,10,(C$195-'Indicator Data'!AR152)/(C$195-C$194)*10)),1))</f>
        <v>x</v>
      </c>
      <c r="D149" s="98" t="str">
        <f t="shared" si="16"/>
        <v>x</v>
      </c>
      <c r="E149" s="97">
        <f>IF('Indicator Data'!AT152="No data","x",ROUND(IF('Indicator Data'!AT152&gt;E$195,0,IF('Indicator Data'!AT152&lt;E$194,10,(E$195-'Indicator Data'!AT152)/(E$195-E$194)*10)),1))</f>
        <v>5.0999999999999996</v>
      </c>
      <c r="F149" s="97">
        <f>IF('Indicator Data'!AS152="No data","x",ROUND(IF('Indicator Data'!AS152&gt;F$195,0,IF('Indicator Data'!AS152&lt;F$194,10,(F$195-'Indicator Data'!AS152)/(F$195-F$194)*10)),1))</f>
        <v>4.5</v>
      </c>
      <c r="G149" s="98">
        <f t="shared" si="17"/>
        <v>4.8</v>
      </c>
      <c r="H149" s="99">
        <f t="shared" si="18"/>
        <v>4.8</v>
      </c>
      <c r="I149" s="97">
        <f>IF('Indicator Data'!AV152="No data","x",ROUND(IF('Indicator Data'!AV152^2&gt;I$195,0,IF('Indicator Data'!AV152^2&lt;I$194,10,(I$195-'Indicator Data'!AV152^2)/(I$195-I$194)*10)),1))</f>
        <v>1.1000000000000001</v>
      </c>
      <c r="J149" s="97">
        <f>IF(OR('Indicator Data'!AU152=0,'Indicator Data'!AU152="No data"),"x",ROUND(IF('Indicator Data'!AU152&gt;J$195,0,IF('Indicator Data'!AU152&lt;J$194,10,(J$195-'Indicator Data'!AU152)/(J$195-J$194)*10)),1))</f>
        <v>0</v>
      </c>
      <c r="K149" s="97">
        <f>IF('Indicator Data'!AW152="No data","x",ROUND(IF('Indicator Data'!AW152&gt;K$195,0,IF('Indicator Data'!AW152&lt;K$194,10,(K$195-'Indicator Data'!AW152)/(K$195-K$194)*10)),1))</f>
        <v>3</v>
      </c>
      <c r="L149" s="97">
        <f>IF('Indicator Data'!AX152="No data","x",ROUND(IF('Indicator Data'!AX152&gt;L$195,0,IF('Indicator Data'!AX152&lt;L$194,10,(L$195-'Indicator Data'!AX152)/(L$195-L$194)*10)),1))</f>
        <v>2.2000000000000002</v>
      </c>
      <c r="M149" s="98">
        <f t="shared" si="19"/>
        <v>1.6</v>
      </c>
      <c r="N149" s="148">
        <f>IF('Indicator Data'!AY152="No data","x",'Indicator Data'!AY152/'Indicator Data'!BE152*100)</f>
        <v>6.047383576236574</v>
      </c>
      <c r="O149" s="97">
        <f t="shared" si="20"/>
        <v>9.5</v>
      </c>
      <c r="P149" s="97">
        <f>IF('Indicator Data'!AZ152="No data","x",ROUND(IF('Indicator Data'!AZ152&gt;P$195,0,IF('Indicator Data'!AZ152&lt;P$194,10,(P$195-'Indicator Data'!AZ152)/(P$195-P$194)*10)),1))</f>
        <v>0</v>
      </c>
      <c r="Q149" s="97">
        <f>IF('Indicator Data'!BA152="No data","x",ROUND(IF('Indicator Data'!BA152&gt;Q$195,0,IF('Indicator Data'!BA152&lt;Q$194,10,(Q$195-'Indicator Data'!BA152)/(Q$195-Q$194)*10)),1))</f>
        <v>0.6</v>
      </c>
      <c r="R149" s="98">
        <f t="shared" si="21"/>
        <v>3.4</v>
      </c>
      <c r="S149" s="97">
        <f>IF('Indicator Data'!Y152="No data","x",ROUND(IF('Indicator Data'!Y152&gt;S$195,0,IF('Indicator Data'!Y152&lt;S$194,10,(S$195-'Indicator Data'!Y152)/(S$195-S$194)*10)),1))</f>
        <v>3.8</v>
      </c>
      <c r="T149" s="97">
        <f>IF('Indicator Data'!Z152="No data","x",ROUND(IF('Indicator Data'!Z152&gt;T$195,0,IF('Indicator Data'!Z152&lt;T$194,10,(T$195-'Indicator Data'!Z152)/(T$195-T$194)*10)),1))</f>
        <v>0.3</v>
      </c>
      <c r="U149" s="97">
        <f>IF('Indicator Data'!AC152="No data","x",ROUND(IF('Indicator Data'!AC152&gt;U$195,0,IF('Indicator Data'!AC152&lt;U$194,10,(U$195-'Indicator Data'!AC152)/(U$195-U$194)*10)),1))</f>
        <v>0</v>
      </c>
      <c r="V149" s="97">
        <f>IF('Indicator Data'!AD152="No data","x",ROUND(IF('Indicator Data'!AD152&gt;V$195,10,IF('Indicator Data'!AD152&lt;V$194,0,10-(V$195-'Indicator Data'!AD152)/(V$195-V$194)*10)),1))</f>
        <v>0.1</v>
      </c>
      <c r="W149" s="98">
        <f t="shared" si="22"/>
        <v>1.1000000000000001</v>
      </c>
      <c r="X149" s="99">
        <f t="shared" si="23"/>
        <v>2</v>
      </c>
      <c r="Y149" s="99">
        <v>0.1</v>
      </c>
    </row>
    <row r="150" spans="1:25" s="4" customFormat="1" x14ac:dyDescent="0.25">
      <c r="A150" s="131" t="s">
        <v>278</v>
      </c>
      <c r="B150" s="51" t="s">
        <v>277</v>
      </c>
      <c r="C150" s="97">
        <f>IF('Indicator Data'!AR153="No data","x",ROUND(IF('Indicator Data'!AR153&gt;C$195,0,IF('Indicator Data'!AR153&lt;C$194,10,(C$195-'Indicator Data'!AR153)/(C$195-C$194)*10)),1))</f>
        <v>4.7</v>
      </c>
      <c r="D150" s="98">
        <f t="shared" si="16"/>
        <v>4.7</v>
      </c>
      <c r="E150" s="97">
        <f>IF('Indicator Data'!AT153="No data","x",ROUND(IF('Indicator Data'!AT153&gt;E$195,0,IF('Indicator Data'!AT153&lt;E$194,10,(E$195-'Indicator Data'!AT153)/(E$195-E$194)*10)),1))</f>
        <v>5.5</v>
      </c>
      <c r="F150" s="97">
        <f>IF('Indicator Data'!AS153="No data","x",ROUND(IF('Indicator Data'!AS153&gt;F$195,0,IF('Indicator Data'!AS153&lt;F$194,10,(F$195-'Indicator Data'!AS153)/(F$195-F$194)*10)),1))</f>
        <v>5.9</v>
      </c>
      <c r="G150" s="98">
        <f t="shared" si="17"/>
        <v>5.7</v>
      </c>
      <c r="H150" s="99">
        <f t="shared" si="18"/>
        <v>5.2</v>
      </c>
      <c r="I150" s="97">
        <f>IF('Indicator Data'!AV153="No data","x",ROUND(IF('Indicator Data'!AV153^2&gt;I$195,0,IF('Indicator Data'!AV153^2&lt;I$194,10,(I$195-'Indicator Data'!AV153^2)/(I$195-I$194)*10)),1))</f>
        <v>7.6</v>
      </c>
      <c r="J150" s="97">
        <f>IF(OR('Indicator Data'!AU153=0,'Indicator Data'!AU153="No data"),"x",ROUND(IF('Indicator Data'!AU153&gt;J$195,0,IF('Indicator Data'!AU153&lt;J$194,10,(J$195-'Indicator Data'!AU153)/(J$195-J$194)*10)),1))</f>
        <v>3.6</v>
      </c>
      <c r="K150" s="97">
        <f>IF('Indicator Data'!AW153="No data","x",ROUND(IF('Indicator Data'!AW153&gt;K$195,0,IF('Indicator Data'!AW153&lt;K$194,10,(K$195-'Indicator Data'!AW153)/(K$195-K$194)*10)),1))</f>
        <v>7.8</v>
      </c>
      <c r="L150" s="97">
        <f>IF('Indicator Data'!AX153="No data","x",ROUND(IF('Indicator Data'!AX153&gt;L$195,0,IF('Indicator Data'!AX153&lt;L$194,10,(L$195-'Indicator Data'!AX153)/(L$195-L$194)*10)),1))</f>
        <v>5.2</v>
      </c>
      <c r="M150" s="98">
        <f t="shared" si="19"/>
        <v>6.1</v>
      </c>
      <c r="N150" s="148">
        <f>IF('Indicator Data'!AY153="No data","x",'Indicator Data'!AY153/'Indicator Data'!BE153*100)</f>
        <v>11.946190204124033</v>
      </c>
      <c r="O150" s="97">
        <f t="shared" si="20"/>
        <v>8.9</v>
      </c>
      <c r="P150" s="97">
        <f>IF('Indicator Data'!AZ153="No data","x",ROUND(IF('Indicator Data'!AZ153&gt;P$195,0,IF('Indicator Data'!AZ153&lt;P$194,10,(P$195-'Indicator Data'!AZ153)/(P$195-P$194)*10)),1))</f>
        <v>5.8</v>
      </c>
      <c r="Q150" s="97">
        <f>IF('Indicator Data'!BA153="No data","x",ROUND(IF('Indicator Data'!BA153&gt;Q$195,0,IF('Indicator Data'!BA153&lt;Q$194,10,(Q$195-'Indicator Data'!BA153)/(Q$195-Q$194)*10)),1))</f>
        <v>4.3</v>
      </c>
      <c r="R150" s="98">
        <f t="shared" si="21"/>
        <v>6.3</v>
      </c>
      <c r="S150" s="97">
        <f>IF('Indicator Data'!Y153="No data","x",ROUND(IF('Indicator Data'!Y153&gt;S$195,0,IF('Indicator Data'!Y153&lt;S$194,10,(S$195-'Indicator Data'!Y153)/(S$195-S$194)*10)),1))</f>
        <v>9.8000000000000007</v>
      </c>
      <c r="T150" s="97">
        <f>IF('Indicator Data'!Z153="No data","x",ROUND(IF('Indicator Data'!Z153&gt;T$195,0,IF('Indicator Data'!Z153&lt;T$194,10,(T$195-'Indicator Data'!Z153)/(T$195-T$194)*10)),1))</f>
        <v>1.5</v>
      </c>
      <c r="U150" s="97">
        <f>IF('Indicator Data'!AC153="No data","x",ROUND(IF('Indicator Data'!AC153&gt;U$195,0,IF('Indicator Data'!AC153&lt;U$194,10,(U$195-'Indicator Data'!AC153)/(U$195-U$194)*10)),1))</f>
        <v>9.8000000000000007</v>
      </c>
      <c r="V150" s="97">
        <f>IF('Indicator Data'!AD153="No data","x",ROUND(IF('Indicator Data'!AD153&gt;V$195,10,IF('Indicator Data'!AD153&lt;V$194,0,10-(V$195-'Indicator Data'!AD153)/(V$195-V$194)*10)),1))</f>
        <v>3.5</v>
      </c>
      <c r="W150" s="98">
        <f t="shared" si="22"/>
        <v>6.2</v>
      </c>
      <c r="X150" s="99">
        <f t="shared" si="23"/>
        <v>6.2</v>
      </c>
      <c r="Y150" s="99">
        <v>5.6</v>
      </c>
    </row>
    <row r="151" spans="1:25" s="4" customFormat="1" x14ac:dyDescent="0.25">
      <c r="A151" s="131" t="s">
        <v>280</v>
      </c>
      <c r="B151" s="51" t="s">
        <v>279</v>
      </c>
      <c r="C151" s="97">
        <f>IF('Indicator Data'!AR154="No data","x",ROUND(IF('Indicator Data'!AR154&gt;C$195,0,IF('Indicator Data'!AR154&lt;C$194,10,(C$195-'Indicator Data'!AR154)/(C$195-C$194)*10)),1))</f>
        <v>4.9000000000000004</v>
      </c>
      <c r="D151" s="98">
        <f t="shared" si="16"/>
        <v>4.9000000000000004</v>
      </c>
      <c r="E151" s="97">
        <f>IF('Indicator Data'!AT154="No data","x",ROUND(IF('Indicator Data'!AT154&gt;E$195,0,IF('Indicator Data'!AT154&lt;E$194,10,(E$195-'Indicator Data'!AT154)/(E$195-E$194)*10)),1))</f>
        <v>5.9</v>
      </c>
      <c r="F151" s="97">
        <f>IF('Indicator Data'!AS154="No data","x",ROUND(IF('Indicator Data'!AS154&gt;F$195,0,IF('Indicator Data'!AS154&lt;F$194,10,(F$195-'Indicator Data'!AS154)/(F$195-F$194)*10)),1))</f>
        <v>4.8</v>
      </c>
      <c r="G151" s="98">
        <f t="shared" si="17"/>
        <v>5.4</v>
      </c>
      <c r="H151" s="99">
        <f t="shared" si="18"/>
        <v>5.2</v>
      </c>
      <c r="I151" s="97">
        <f>IF('Indicator Data'!AV154="No data","x",ROUND(IF('Indicator Data'!AV154^2&gt;I$195,0,IF('Indicator Data'!AV154^2&lt;I$194,10,(I$195-'Indicator Data'!AV154^2)/(I$195-I$194)*10)),1))</f>
        <v>0.3</v>
      </c>
      <c r="J151" s="97">
        <f>IF(OR('Indicator Data'!AU154=0,'Indicator Data'!AU154="No data"),"x",ROUND(IF('Indicator Data'!AU154&gt;J$195,0,IF('Indicator Data'!AU154&lt;J$194,10,(J$195-'Indicator Data'!AU154)/(J$195-J$194)*10)),1))</f>
        <v>0</v>
      </c>
      <c r="K151" s="97">
        <f>IF('Indicator Data'!AW154="No data","x",ROUND(IF('Indicator Data'!AW154&gt;K$195,0,IF('Indicator Data'!AW154&lt;K$194,10,(K$195-'Indicator Data'!AW154)/(K$195-K$194)*10)),1))</f>
        <v>3.5</v>
      </c>
      <c r="L151" s="97">
        <f>IF('Indicator Data'!AX154="No data","x",ROUND(IF('Indicator Data'!AX154&gt;L$195,0,IF('Indicator Data'!AX154&lt;L$194,10,(L$195-'Indicator Data'!AX154)/(L$195-L$194)*10)),1))</f>
        <v>4.0999999999999996</v>
      </c>
      <c r="M151" s="98">
        <f t="shared" si="19"/>
        <v>2</v>
      </c>
      <c r="N151" s="148">
        <f>IF('Indicator Data'!AY154="No data","x",'Indicator Data'!AY154/'Indicator Data'!BE154*100)</f>
        <v>75.463068831465819</v>
      </c>
      <c r="O151" s="97">
        <f t="shared" si="20"/>
        <v>2.5</v>
      </c>
      <c r="P151" s="97">
        <f>IF('Indicator Data'!AZ154="No data","x",ROUND(IF('Indicator Data'!AZ154&gt;P$195,0,IF('Indicator Data'!AZ154&lt;P$194,10,(P$195-'Indicator Data'!AZ154)/(P$195-P$194)*10)),1))</f>
        <v>0.4</v>
      </c>
      <c r="Q151" s="97">
        <f>IF('Indicator Data'!BA154="No data","x",ROUND(IF('Indicator Data'!BA154&gt;Q$195,0,IF('Indicator Data'!BA154&lt;Q$194,10,(Q$195-'Indicator Data'!BA154)/(Q$195-Q$194)*10)),1))</f>
        <v>0.2</v>
      </c>
      <c r="R151" s="98">
        <f t="shared" si="21"/>
        <v>1</v>
      </c>
      <c r="S151" s="97">
        <f>IF('Indicator Data'!Y154="No data","x",ROUND(IF('Indicator Data'!Y154&gt;S$195,0,IF('Indicator Data'!Y154&lt;S$194,10,(S$195-'Indicator Data'!Y154)/(S$195-S$194)*10)),1))</f>
        <v>4.7</v>
      </c>
      <c r="T151" s="97">
        <f>IF('Indicator Data'!Z154="No data","x",ROUND(IF('Indicator Data'!Z154&gt;T$195,0,IF('Indicator Data'!Z154&lt;T$194,10,(T$195-'Indicator Data'!Z154)/(T$195-T$194)*10)),1))</f>
        <v>4.4000000000000004</v>
      </c>
      <c r="U151" s="97">
        <f>IF('Indicator Data'!AC154="No data","x",ROUND(IF('Indicator Data'!AC154&gt;U$195,0,IF('Indicator Data'!AC154&lt;U$194,10,(U$195-'Indicator Data'!AC154)/(U$195-U$194)*10)),1))</f>
        <v>5.7</v>
      </c>
      <c r="V151" s="97">
        <f>IF('Indicator Data'!AD154="No data","x",ROUND(IF('Indicator Data'!AD154&gt;V$195,10,IF('Indicator Data'!AD154&lt;V$194,0,10-(V$195-'Indicator Data'!AD154)/(V$195-V$194)*10)),1))</f>
        <v>0.2</v>
      </c>
      <c r="W151" s="98">
        <f t="shared" si="22"/>
        <v>3.8</v>
      </c>
      <c r="X151" s="99">
        <f t="shared" si="23"/>
        <v>2.2999999999999998</v>
      </c>
      <c r="Y151" s="99">
        <v>5.6</v>
      </c>
    </row>
    <row r="152" spans="1:25" s="4" customFormat="1" x14ac:dyDescent="0.25">
      <c r="A152" s="131" t="s">
        <v>282</v>
      </c>
      <c r="B152" s="51" t="s">
        <v>281</v>
      </c>
      <c r="C152" s="97">
        <f>IF('Indicator Data'!AR155="No data","x",ROUND(IF('Indicator Data'!AR155&gt;C$195,0,IF('Indicator Data'!AR155&lt;C$194,10,(C$195-'Indicator Data'!AR155)/(C$195-C$194)*10)),1))</f>
        <v>4.3</v>
      </c>
      <c r="D152" s="98">
        <f t="shared" si="16"/>
        <v>4.3</v>
      </c>
      <c r="E152" s="97">
        <f>IF('Indicator Data'!AT155="No data","x",ROUND(IF('Indicator Data'!AT155&gt;E$195,0,IF('Indicator Data'!AT155&lt;E$194,10,(E$195-'Indicator Data'!AT155)/(E$195-E$194)*10)),1))</f>
        <v>4</v>
      </c>
      <c r="F152" s="97">
        <f>IF('Indicator Data'!AS155="No data","x",ROUND(IF('Indicator Data'!AS155&gt;F$195,0,IF('Indicator Data'!AS155&lt;F$194,10,(F$195-'Indicator Data'!AS155)/(F$195-F$194)*10)),1))</f>
        <v>4.3</v>
      </c>
      <c r="G152" s="98">
        <f t="shared" si="17"/>
        <v>4.2</v>
      </c>
      <c r="H152" s="99">
        <f t="shared" si="18"/>
        <v>4.3</v>
      </c>
      <c r="I152" s="97">
        <f>IF('Indicator Data'!AV155="No data","x",ROUND(IF('Indicator Data'!AV155^2&gt;I$195,0,IF('Indicator Data'!AV155^2&lt;I$194,10,(I$195-'Indicator Data'!AV155^2)/(I$195-I$194)*10)),1))</f>
        <v>1</v>
      </c>
      <c r="J152" s="97">
        <f>IF(OR('Indicator Data'!AU155=0,'Indicator Data'!AU155="No data"),"x",ROUND(IF('Indicator Data'!AU155&gt;J$195,0,IF('Indicator Data'!AU155&lt;J$194,10,(J$195-'Indicator Data'!AU155)/(J$195-J$194)*10)),1))</f>
        <v>0</v>
      </c>
      <c r="K152" s="97">
        <f>IF('Indicator Data'!AW155="No data","x",ROUND(IF('Indicator Data'!AW155&gt;K$195,0,IF('Indicator Data'!AW155&lt;K$194,10,(K$195-'Indicator Data'!AW155)/(K$195-K$194)*10)),1))</f>
        <v>4.2</v>
      </c>
      <c r="L152" s="97">
        <f>IF('Indicator Data'!AX155="No data","x",ROUND(IF('Indicator Data'!AX155&gt;L$195,0,IF('Indicator Data'!AX155&lt;L$194,10,(L$195-'Indicator Data'!AX155)/(L$195-L$194)*10)),1))</f>
        <v>2</v>
      </c>
      <c r="M152" s="98">
        <f t="shared" si="19"/>
        <v>1.8</v>
      </c>
      <c r="N152" s="148">
        <f>IF('Indicator Data'!AY155="No data","x",'Indicator Data'!AY155/'Indicator Data'!BE155*100)</f>
        <v>82.608695652173907</v>
      </c>
      <c r="O152" s="97">
        <f t="shared" si="20"/>
        <v>1.8</v>
      </c>
      <c r="P152" s="97">
        <f>IF('Indicator Data'!AZ155="No data","x",ROUND(IF('Indicator Data'!AZ155&gt;P$195,0,IF('Indicator Data'!AZ155&lt;P$194,10,(P$195-'Indicator Data'!AZ155)/(P$195-P$194)*10)),1))</f>
        <v>0.2</v>
      </c>
      <c r="Q152" s="97">
        <f>IF('Indicator Data'!BA155="No data","x",ROUND(IF('Indicator Data'!BA155&gt;Q$195,0,IF('Indicator Data'!BA155&lt;Q$194,10,(Q$195-'Indicator Data'!BA155)/(Q$195-Q$194)*10)),1))</f>
        <v>0.9</v>
      </c>
      <c r="R152" s="98">
        <f t="shared" si="21"/>
        <v>1</v>
      </c>
      <c r="S152" s="97">
        <f>IF('Indicator Data'!Y155="No data","x",ROUND(IF('Indicator Data'!Y155&gt;S$195,0,IF('Indicator Data'!Y155&lt;S$194,10,(S$195-'Indicator Data'!Y155)/(S$195-S$194)*10)),1))</f>
        <v>7.3</v>
      </c>
      <c r="T152" s="97">
        <f>IF('Indicator Data'!Z155="No data","x",ROUND(IF('Indicator Data'!Z155&gt;T$195,0,IF('Indicator Data'!Z155&lt;T$194,10,(T$195-'Indicator Data'!Z155)/(T$195-T$194)*10)),1))</f>
        <v>0.5</v>
      </c>
      <c r="U152" s="97">
        <f>IF('Indicator Data'!AC155="No data","x",ROUND(IF('Indicator Data'!AC155&gt;U$195,0,IF('Indicator Data'!AC155&lt;U$194,10,(U$195-'Indicator Data'!AC155)/(U$195-U$194)*10)),1))</f>
        <v>7.2</v>
      </c>
      <c r="V152" s="97" t="str">
        <f>IF('Indicator Data'!AD155="No data","x",ROUND(IF('Indicator Data'!AD155&gt;V$195,10,IF('Indicator Data'!AD155&lt;V$194,0,10-(V$195-'Indicator Data'!AD155)/(V$195-V$194)*10)),1))</f>
        <v>x</v>
      </c>
      <c r="W152" s="98">
        <f t="shared" si="22"/>
        <v>5</v>
      </c>
      <c r="X152" s="99">
        <f t="shared" si="23"/>
        <v>2.6</v>
      </c>
      <c r="Y152" s="99">
        <v>1.3</v>
      </c>
    </row>
    <row r="153" spans="1:25" s="4" customFormat="1" x14ac:dyDescent="0.25">
      <c r="A153" s="131" t="s">
        <v>284</v>
      </c>
      <c r="B153" s="51" t="s">
        <v>283</v>
      </c>
      <c r="C153" s="97">
        <f>IF('Indicator Data'!AR156="No data","x",ROUND(IF('Indicator Data'!AR156&gt;C$195,0,IF('Indicator Data'!AR156&lt;C$194,10,(C$195-'Indicator Data'!AR156)/(C$195-C$194)*10)),1))</f>
        <v>3.5</v>
      </c>
      <c r="D153" s="98">
        <f t="shared" si="16"/>
        <v>3.5</v>
      </c>
      <c r="E153" s="97">
        <f>IF('Indicator Data'!AT156="No data","x",ROUND(IF('Indicator Data'!AT156&gt;E$195,0,IF('Indicator Data'!AT156&lt;E$194,10,(E$195-'Indicator Data'!AT156)/(E$195-E$194)*10)),1))</f>
        <v>7</v>
      </c>
      <c r="F153" s="97">
        <f>IF('Indicator Data'!AS156="No data","x",ROUND(IF('Indicator Data'!AS156&gt;F$195,0,IF('Indicator Data'!AS156&lt;F$194,10,(F$195-'Indicator Data'!AS156)/(F$195-F$194)*10)),1))</f>
        <v>7.4</v>
      </c>
      <c r="G153" s="98">
        <f t="shared" si="17"/>
        <v>7.2</v>
      </c>
      <c r="H153" s="99">
        <f t="shared" si="18"/>
        <v>5.4</v>
      </c>
      <c r="I153" s="97">
        <f>IF('Indicator Data'!AV156="No data","x",ROUND(IF('Indicator Data'!AV156^2&gt;I$195,0,IF('Indicator Data'!AV156^2&lt;I$194,10,(I$195-'Indicator Data'!AV156^2)/(I$195-I$194)*10)),1))</f>
        <v>8.4</v>
      </c>
      <c r="J153" s="97">
        <f>IF(OR('Indicator Data'!AU156=0,'Indicator Data'!AU156="No data"),"x",ROUND(IF('Indicator Data'!AU156&gt;J$195,0,IF('Indicator Data'!AU156&lt;J$194,10,(J$195-'Indicator Data'!AU156)/(J$195-J$194)*10)),1))</f>
        <v>8</v>
      </c>
      <c r="K153" s="97">
        <f>IF('Indicator Data'!AW156="No data","x",ROUND(IF('Indicator Data'!AW156&gt;K$195,0,IF('Indicator Data'!AW156&lt;K$194,10,(K$195-'Indicator Data'!AW156)/(K$195-K$194)*10)),1))</f>
        <v>9.8000000000000007</v>
      </c>
      <c r="L153" s="97">
        <f>IF('Indicator Data'!AX156="No data","x",ROUND(IF('Indicator Data'!AX156&gt;L$195,0,IF('Indicator Data'!AX156&lt;L$194,10,(L$195-'Indicator Data'!AX156)/(L$195-L$194)*10)),1))</f>
        <v>5.3</v>
      </c>
      <c r="M153" s="98">
        <f t="shared" si="19"/>
        <v>7.9</v>
      </c>
      <c r="N153" s="148">
        <f>IF('Indicator Data'!AY156="No data","x",'Indicator Data'!AY156/'Indicator Data'!BE156*100)</f>
        <v>20.943870427254957</v>
      </c>
      <c r="O153" s="97">
        <f t="shared" si="20"/>
        <v>8</v>
      </c>
      <c r="P153" s="97">
        <f>IF('Indicator Data'!AZ156="No data","x",ROUND(IF('Indicator Data'!AZ156&gt;P$195,0,IF('Indicator Data'!AZ156&lt;P$194,10,(P$195-'Indicator Data'!AZ156)/(P$195-P$194)*10)),1))</f>
        <v>9.6</v>
      </c>
      <c r="Q153" s="97">
        <f>IF('Indicator Data'!BA156="No data","x",ROUND(IF('Indicator Data'!BA156&gt;Q$195,0,IF('Indicator Data'!BA156&lt;Q$194,10,(Q$195-'Indicator Data'!BA156)/(Q$195-Q$194)*10)),1))</f>
        <v>7.5</v>
      </c>
      <c r="R153" s="98">
        <f t="shared" si="21"/>
        <v>8.4</v>
      </c>
      <c r="S153" s="97">
        <f>IF('Indicator Data'!Y156="No data","x",ROUND(IF('Indicator Data'!Y156&gt;S$195,0,IF('Indicator Data'!Y156&lt;S$194,10,(S$195-'Indicator Data'!Y156)/(S$195-S$194)*10)),1))</f>
        <v>9.9</v>
      </c>
      <c r="T153" s="97">
        <f>IF('Indicator Data'!Z156="No data","x",ROUND(IF('Indicator Data'!Z156&gt;T$195,0,IF('Indicator Data'!Z156&lt;T$194,10,(T$195-'Indicator Data'!Z156)/(T$195-T$194)*10)),1))</f>
        <v>4.0999999999999996</v>
      </c>
      <c r="U153" s="97">
        <f>IF('Indicator Data'!AC156="No data","x",ROUND(IF('Indicator Data'!AC156&gt;U$195,0,IF('Indicator Data'!AC156&lt;U$194,10,(U$195-'Indicator Data'!AC156)/(U$195-U$194)*10)),1))</f>
        <v>9.3000000000000007</v>
      </c>
      <c r="V153" s="97">
        <f>IF('Indicator Data'!AD156="No data","x",ROUND(IF('Indicator Data'!AD156&gt;V$195,10,IF('Indicator Data'!AD156&lt;V$194,0,10-(V$195-'Indicator Data'!AD156)/(V$195-V$194)*10)),1))</f>
        <v>10</v>
      </c>
      <c r="W153" s="98">
        <f t="shared" si="22"/>
        <v>8.3000000000000007</v>
      </c>
      <c r="X153" s="99">
        <f t="shared" si="23"/>
        <v>8.1999999999999993</v>
      </c>
      <c r="Y153" s="99">
        <v>3</v>
      </c>
    </row>
    <row r="154" spans="1:25" s="4" customFormat="1" x14ac:dyDescent="0.25">
      <c r="A154" s="131" t="s">
        <v>286</v>
      </c>
      <c r="B154" s="51" t="s">
        <v>285</v>
      </c>
      <c r="C154" s="97">
        <f>IF('Indicator Data'!AR157="No data","x",ROUND(IF('Indicator Data'!AR157&gt;C$195,0,IF('Indicator Data'!AR157&lt;C$194,10,(C$195-'Indicator Data'!AR157)/(C$195-C$194)*10)),1))</f>
        <v>1.2</v>
      </c>
      <c r="D154" s="98">
        <f t="shared" si="16"/>
        <v>1.2</v>
      </c>
      <c r="E154" s="97">
        <f>IF('Indicator Data'!AT157="No data","x",ROUND(IF('Indicator Data'!AT157&gt;E$195,0,IF('Indicator Data'!AT157&lt;E$194,10,(E$195-'Indicator Data'!AT157)/(E$195-E$194)*10)),1))</f>
        <v>1.6</v>
      </c>
      <c r="F154" s="97">
        <f>IF('Indicator Data'!AS157="No data","x",ROUND(IF('Indicator Data'!AS157&gt;F$195,0,IF('Indicator Data'!AS157&lt;F$194,10,(F$195-'Indicator Data'!AS157)/(F$195-F$194)*10)),1))</f>
        <v>0.6</v>
      </c>
      <c r="G154" s="98">
        <f t="shared" si="17"/>
        <v>1.1000000000000001</v>
      </c>
      <c r="H154" s="99">
        <f t="shared" si="18"/>
        <v>1.2</v>
      </c>
      <c r="I154" s="97">
        <f>IF('Indicator Data'!AV157="No data","x",ROUND(IF('Indicator Data'!AV157^2&gt;I$195,0,IF('Indicator Data'!AV157^2&lt;I$194,10,(I$195-'Indicator Data'!AV157^2)/(I$195-I$194)*10)),1))</f>
        <v>0.6</v>
      </c>
      <c r="J154" s="97">
        <f>IF(OR('Indicator Data'!AU157=0,'Indicator Data'!AU157="No data"),"x",ROUND(IF('Indicator Data'!AU157&gt;J$195,0,IF('Indicator Data'!AU157&lt;J$194,10,(J$195-'Indicator Data'!AU157)/(J$195-J$194)*10)),1))</f>
        <v>0</v>
      </c>
      <c r="K154" s="97">
        <f>IF('Indicator Data'!AW157="No data","x",ROUND(IF('Indicator Data'!AW157&gt;K$195,0,IF('Indicator Data'!AW157&lt;K$194,10,(K$195-'Indicator Data'!AW157)/(K$195-K$194)*10)),1))</f>
        <v>1.8</v>
      </c>
      <c r="L154" s="97">
        <f>IF('Indicator Data'!AX157="No data","x",ROUND(IF('Indicator Data'!AX157&gt;L$195,0,IF('Indicator Data'!AX157&lt;L$194,10,(L$195-'Indicator Data'!AX157)/(L$195-L$194)*10)),1))</f>
        <v>2.7</v>
      </c>
      <c r="M154" s="98">
        <f t="shared" si="19"/>
        <v>1.3</v>
      </c>
      <c r="N154" s="148">
        <f>IF('Indicator Data'!AY157="No data","x",'Indicator Data'!AY157/'Indicator Data'!BE157*100)</f>
        <v>800</v>
      </c>
      <c r="O154" s="97">
        <f t="shared" si="20"/>
        <v>0</v>
      </c>
      <c r="P154" s="97">
        <f>IF('Indicator Data'!AZ157="No data","x",ROUND(IF('Indicator Data'!AZ157&gt;P$195,0,IF('Indicator Data'!AZ157&lt;P$194,10,(P$195-'Indicator Data'!AZ157)/(P$195-P$194)*10)),1))</f>
        <v>0</v>
      </c>
      <c r="Q154" s="97">
        <f>IF('Indicator Data'!BA157="No data","x",ROUND(IF('Indicator Data'!BA157&gt;Q$195,0,IF('Indicator Data'!BA157&lt;Q$194,10,(Q$195-'Indicator Data'!BA157)/(Q$195-Q$194)*10)),1))</f>
        <v>0</v>
      </c>
      <c r="R154" s="98">
        <f t="shared" si="21"/>
        <v>0</v>
      </c>
      <c r="S154" s="97">
        <f>IF('Indicator Data'!Y157="No data","x",ROUND(IF('Indicator Data'!Y157&gt;S$195,0,IF('Indicator Data'!Y157&lt;S$194,10,(S$195-'Indicator Data'!Y157)/(S$195-S$194)*10)),1))</f>
        <v>4.3</v>
      </c>
      <c r="T154" s="97">
        <f>IF('Indicator Data'!Z157="No data","x",ROUND(IF('Indicator Data'!Z157&gt;T$195,0,IF('Indicator Data'!Z157&lt;T$194,10,(T$195-'Indicator Data'!Z157)/(T$195-T$194)*10)),1))</f>
        <v>1</v>
      </c>
      <c r="U154" s="97">
        <f>IF('Indicator Data'!AC157="No data","x",ROUND(IF('Indicator Data'!AC157&gt;U$195,0,IF('Indicator Data'!AC157&lt;U$194,10,(U$195-'Indicator Data'!AC157)/(U$195-U$194)*10)),1))</f>
        <v>0</v>
      </c>
      <c r="V154" s="97">
        <f>IF('Indicator Data'!AD157="No data","x",ROUND(IF('Indicator Data'!AD157&gt;V$195,10,IF('Indicator Data'!AD157&lt;V$194,0,10-(V$195-'Indicator Data'!AD157)/(V$195-V$194)*10)),1))</f>
        <v>0.1</v>
      </c>
      <c r="W154" s="98">
        <f t="shared" si="22"/>
        <v>1.4</v>
      </c>
      <c r="X154" s="99">
        <f t="shared" si="23"/>
        <v>0.9</v>
      </c>
      <c r="Y154" s="99">
        <v>0.1</v>
      </c>
    </row>
    <row r="155" spans="1:25" s="4" customFormat="1" x14ac:dyDescent="0.25">
      <c r="A155" s="131" t="s">
        <v>288</v>
      </c>
      <c r="B155" s="51" t="s">
        <v>287</v>
      </c>
      <c r="C155" s="97">
        <f>IF('Indicator Data'!AR158="No data","x",ROUND(IF('Indicator Data'!AR158&gt;C$195,0,IF('Indicator Data'!AR158&lt;C$194,10,(C$195-'Indicator Data'!AR158)/(C$195-C$194)*10)),1))</f>
        <v>3.4</v>
      </c>
      <c r="D155" s="98">
        <f t="shared" si="16"/>
        <v>3.4</v>
      </c>
      <c r="E155" s="97">
        <f>IF('Indicator Data'!AT158="No data","x",ROUND(IF('Indicator Data'!AT158&gt;E$195,0,IF('Indicator Data'!AT158&lt;E$194,10,(E$195-'Indicator Data'!AT158)/(E$195-E$194)*10)),1))</f>
        <v>5</v>
      </c>
      <c r="F155" s="97">
        <f>IF('Indicator Data'!AS158="No data","x",ROUND(IF('Indicator Data'!AS158&gt;F$195,0,IF('Indicator Data'!AS158&lt;F$194,10,(F$195-'Indicator Data'!AS158)/(F$195-F$194)*10)),1))</f>
        <v>3.2</v>
      </c>
      <c r="G155" s="98">
        <f t="shared" si="17"/>
        <v>4.0999999999999996</v>
      </c>
      <c r="H155" s="99">
        <f t="shared" si="18"/>
        <v>3.8</v>
      </c>
      <c r="I155" s="97" t="str">
        <f>IF('Indicator Data'!AV158="No data","x",ROUND(IF('Indicator Data'!AV158^2&gt;I$195,0,IF('Indicator Data'!AV158^2&lt;I$194,10,(I$195-'Indicator Data'!AV158^2)/(I$195-I$194)*10)),1))</f>
        <v>x</v>
      </c>
      <c r="J155" s="97">
        <f>IF(OR('Indicator Data'!AU158=0,'Indicator Data'!AU158="No data"),"x",ROUND(IF('Indicator Data'!AU158&gt;J$195,0,IF('Indicator Data'!AU158&lt;J$194,10,(J$195-'Indicator Data'!AU158)/(J$195-J$194)*10)),1))</f>
        <v>0</v>
      </c>
      <c r="K155" s="97">
        <f>IF('Indicator Data'!AW158="No data","x",ROUND(IF('Indicator Data'!AW158&gt;K$195,0,IF('Indicator Data'!AW158&lt;K$194,10,(K$195-'Indicator Data'!AW158)/(K$195-K$194)*10)),1))</f>
        <v>1.5</v>
      </c>
      <c r="L155" s="97">
        <f>IF('Indicator Data'!AX158="No data","x",ROUND(IF('Indicator Data'!AX158&gt;L$195,0,IF('Indicator Data'!AX158&lt;L$194,10,(L$195-'Indicator Data'!AX158)/(L$195-L$194)*10)),1))</f>
        <v>3.7</v>
      </c>
      <c r="M155" s="98">
        <f t="shared" si="19"/>
        <v>1.7</v>
      </c>
      <c r="N155" s="148">
        <f>IF('Indicator Data'!AY158="No data","x",'Indicator Data'!AY158/'Indicator Data'!BE158*100)</f>
        <v>174.67975378472801</v>
      </c>
      <c r="O155" s="97">
        <f t="shared" si="20"/>
        <v>0</v>
      </c>
      <c r="P155" s="97">
        <f>IF('Indicator Data'!AZ158="No data","x",ROUND(IF('Indicator Data'!AZ158&gt;P$195,0,IF('Indicator Data'!AZ158&lt;P$194,10,(P$195-'Indicator Data'!AZ158)/(P$195-P$194)*10)),1))</f>
        <v>0.1</v>
      </c>
      <c r="Q155" s="97">
        <f>IF('Indicator Data'!BA158="No data","x",ROUND(IF('Indicator Data'!BA158&gt;Q$195,0,IF('Indicator Data'!BA158&lt;Q$194,10,(Q$195-'Indicator Data'!BA158)/(Q$195-Q$194)*10)),1))</f>
        <v>0</v>
      </c>
      <c r="R155" s="98">
        <f t="shared" si="21"/>
        <v>0</v>
      </c>
      <c r="S155" s="97">
        <f>IF('Indicator Data'!Y158="No data","x",ROUND(IF('Indicator Data'!Y158&gt;S$195,0,IF('Indicator Data'!Y158&lt;S$194,10,(S$195-'Indicator Data'!Y158)/(S$195-S$194)*10)),1))</f>
        <v>1.7</v>
      </c>
      <c r="T155" s="97">
        <f>IF('Indicator Data'!Z158="No data","x",ROUND(IF('Indicator Data'!Z158&gt;T$195,0,IF('Indicator Data'!Z158&lt;T$194,10,(T$195-'Indicator Data'!Z158)/(T$195-T$194)*10)),1))</f>
        <v>1</v>
      </c>
      <c r="U155" s="97">
        <f>IF('Indicator Data'!AC158="No data","x",ROUND(IF('Indicator Data'!AC158&gt;U$195,0,IF('Indicator Data'!AC158&lt;U$194,10,(U$195-'Indicator Data'!AC158)/(U$195-U$194)*10)),1))</f>
        <v>3.2</v>
      </c>
      <c r="V155" s="97">
        <f>IF('Indicator Data'!AD158="No data","x",ROUND(IF('Indicator Data'!AD158&gt;V$195,10,IF('Indicator Data'!AD158&lt;V$194,0,10-(V$195-'Indicator Data'!AD158)/(V$195-V$194)*10)),1))</f>
        <v>0.1</v>
      </c>
      <c r="W155" s="98">
        <f t="shared" si="22"/>
        <v>1.5</v>
      </c>
      <c r="X155" s="99">
        <f t="shared" si="23"/>
        <v>1.1000000000000001</v>
      </c>
      <c r="Y155" s="99">
        <v>0.5</v>
      </c>
    </row>
    <row r="156" spans="1:25" s="4" customFormat="1" x14ac:dyDescent="0.25">
      <c r="A156" s="131" t="s">
        <v>290</v>
      </c>
      <c r="B156" s="51" t="s">
        <v>289</v>
      </c>
      <c r="C156" s="97">
        <f>IF('Indicator Data'!AR159="No data","x",ROUND(IF('Indicator Data'!AR159&gt;C$195,0,IF('Indicator Data'!AR159&lt;C$194,10,(C$195-'Indicator Data'!AR159)/(C$195-C$194)*10)),1))</f>
        <v>0.9</v>
      </c>
      <c r="D156" s="98">
        <f t="shared" si="16"/>
        <v>0.9</v>
      </c>
      <c r="E156" s="97">
        <f>IF('Indicator Data'!AT159="No data","x",ROUND(IF('Indicator Data'!AT159&gt;E$195,0,IF('Indicator Data'!AT159&lt;E$194,10,(E$195-'Indicator Data'!AT159)/(E$195-E$194)*10)),1))</f>
        <v>3.9</v>
      </c>
      <c r="F156" s="97">
        <f>IF('Indicator Data'!AS159="No data","x",ROUND(IF('Indicator Data'!AS159&gt;F$195,0,IF('Indicator Data'!AS159&lt;F$194,10,(F$195-'Indicator Data'!AS159)/(F$195-F$194)*10)),1))</f>
        <v>2.8</v>
      </c>
      <c r="G156" s="98">
        <f t="shared" si="17"/>
        <v>3.4</v>
      </c>
      <c r="H156" s="99">
        <f t="shared" si="18"/>
        <v>2.2000000000000002</v>
      </c>
      <c r="I156" s="97">
        <f>IF('Indicator Data'!AV159="No data","x",ROUND(IF('Indicator Data'!AV159^2&gt;I$195,0,IF('Indicator Data'!AV159^2&lt;I$194,10,(I$195-'Indicator Data'!AV159^2)/(I$195-I$194)*10)),1))</f>
        <v>0.1</v>
      </c>
      <c r="J156" s="97">
        <f>IF(OR('Indicator Data'!AU159=0,'Indicator Data'!AU159="No data"),"x",ROUND(IF('Indicator Data'!AU159&gt;J$195,0,IF('Indicator Data'!AU159&lt;J$194,10,(J$195-'Indicator Data'!AU159)/(J$195-J$194)*10)),1))</f>
        <v>0</v>
      </c>
      <c r="K156" s="97">
        <f>IF('Indicator Data'!AW159="No data","x",ROUND(IF('Indicator Data'!AW159&gt;K$195,0,IF('Indicator Data'!AW159&lt;K$194,10,(K$195-'Indicator Data'!AW159)/(K$195-K$194)*10)),1))</f>
        <v>2.7</v>
      </c>
      <c r="L156" s="97">
        <f>IF('Indicator Data'!AX159="No data","x",ROUND(IF('Indicator Data'!AX159&gt;L$195,0,IF('Indicator Data'!AX159&lt;L$194,10,(L$195-'Indicator Data'!AX159)/(L$195-L$194)*10)),1))</f>
        <v>4.4000000000000004</v>
      </c>
      <c r="M156" s="98">
        <f t="shared" si="19"/>
        <v>1.8</v>
      </c>
      <c r="N156" s="148">
        <f>IF('Indicator Data'!AY159="No data","x",'Indicator Data'!AY159/'Indicator Data'!BE159*100)</f>
        <v>178.74875868917576</v>
      </c>
      <c r="O156" s="97">
        <f t="shared" si="20"/>
        <v>0</v>
      </c>
      <c r="P156" s="97">
        <f>IF('Indicator Data'!AZ159="No data","x",ROUND(IF('Indicator Data'!AZ159&gt;P$195,0,IF('Indicator Data'!AZ159&lt;P$194,10,(P$195-'Indicator Data'!AZ159)/(P$195-P$194)*10)),1))</f>
        <v>0.1</v>
      </c>
      <c r="Q156" s="97">
        <f>IF('Indicator Data'!BA159="No data","x",ROUND(IF('Indicator Data'!BA159&gt;Q$195,0,IF('Indicator Data'!BA159&lt;Q$194,10,(Q$195-'Indicator Data'!BA159)/(Q$195-Q$194)*10)),1))</f>
        <v>0.1</v>
      </c>
      <c r="R156" s="98">
        <f t="shared" si="21"/>
        <v>0.1</v>
      </c>
      <c r="S156" s="97">
        <f>IF('Indicator Data'!Y159="No data","x",ROUND(IF('Indicator Data'!Y159&gt;S$195,0,IF('Indicator Data'!Y159&lt;S$194,10,(S$195-'Indicator Data'!Y159)/(S$195-S$194)*10)),1))</f>
        <v>3.7</v>
      </c>
      <c r="T156" s="97">
        <f>IF('Indicator Data'!Z159="No data","x",ROUND(IF('Indicator Data'!Z159&gt;T$195,0,IF('Indicator Data'!Z159&lt;T$194,10,(T$195-'Indicator Data'!Z159)/(T$195-T$194)*10)),1))</f>
        <v>1.8</v>
      </c>
      <c r="U156" s="97">
        <f>IF('Indicator Data'!AC159="No data","x",ROUND(IF('Indicator Data'!AC159&gt;U$195,0,IF('Indicator Data'!AC159&lt;U$194,10,(U$195-'Indicator Data'!AC159)/(U$195-U$194)*10)),1))</f>
        <v>0.9</v>
      </c>
      <c r="V156" s="97">
        <f>IF('Indicator Data'!AD159="No data","x",ROUND(IF('Indicator Data'!AD159&gt;V$195,10,IF('Indicator Data'!AD159&lt;V$194,0,10-(V$195-'Indicator Data'!AD159)/(V$195-V$194)*10)),1))</f>
        <v>0.1</v>
      </c>
      <c r="W156" s="98">
        <f t="shared" si="22"/>
        <v>1.6</v>
      </c>
      <c r="X156" s="99">
        <f t="shared" si="23"/>
        <v>1.2</v>
      </c>
      <c r="Y156" s="99">
        <v>2.2999999999999998</v>
      </c>
    </row>
    <row r="157" spans="1:25" s="4" customFormat="1" x14ac:dyDescent="0.25">
      <c r="A157" s="131" t="s">
        <v>292</v>
      </c>
      <c r="B157" s="51" t="s">
        <v>291</v>
      </c>
      <c r="C157" s="97">
        <f>IF('Indicator Data'!AR160="No data","x",ROUND(IF('Indicator Data'!AR160&gt;C$195,0,IF('Indicator Data'!AR160&lt;C$194,10,(C$195-'Indicator Data'!AR160)/(C$195-C$194)*10)),1))</f>
        <v>6.6</v>
      </c>
      <c r="D157" s="98">
        <f t="shared" si="16"/>
        <v>6.6</v>
      </c>
      <c r="E157" s="97">
        <f>IF('Indicator Data'!AT160="No data","x",ROUND(IF('Indicator Data'!AT160&gt;E$195,0,IF('Indicator Data'!AT160&lt;E$194,10,(E$195-'Indicator Data'!AT160)/(E$195-E$194)*10)),1))</f>
        <v>6.1</v>
      </c>
      <c r="F157" s="97">
        <f>IF('Indicator Data'!AS160="No data","x",ROUND(IF('Indicator Data'!AS160&gt;F$195,0,IF('Indicator Data'!AS160&lt;F$194,10,(F$195-'Indicator Data'!AS160)/(F$195-F$194)*10)),1))</f>
        <v>7</v>
      </c>
      <c r="G157" s="98">
        <f t="shared" si="17"/>
        <v>6.6</v>
      </c>
      <c r="H157" s="99">
        <f t="shared" si="18"/>
        <v>6.6</v>
      </c>
      <c r="I157" s="97" t="str">
        <f>IF('Indicator Data'!AV160="No data","x",ROUND(IF('Indicator Data'!AV160^2&gt;I$195,0,IF('Indicator Data'!AV160^2&lt;I$194,10,(I$195-'Indicator Data'!AV160^2)/(I$195-I$194)*10)),1))</f>
        <v>x</v>
      </c>
      <c r="J157" s="97">
        <f>IF(OR('Indicator Data'!AU160=0,'Indicator Data'!AU160="No data"),"x",ROUND(IF('Indicator Data'!AU160&gt;J$195,0,IF('Indicator Data'!AU160&lt;J$194,10,(J$195-'Indicator Data'!AU160)/(J$195-J$194)*10)),1))</f>
        <v>5.2</v>
      </c>
      <c r="K157" s="97">
        <f>IF('Indicator Data'!AW160="No data","x",ROUND(IF('Indicator Data'!AW160&gt;K$195,0,IF('Indicator Data'!AW160&lt;K$194,10,(K$195-'Indicator Data'!AW160)/(K$195-K$194)*10)),1))</f>
        <v>9</v>
      </c>
      <c r="L157" s="97">
        <f>IF('Indicator Data'!AX160="No data","x",ROUND(IF('Indicator Data'!AX160&gt;L$195,0,IF('Indicator Data'!AX160&lt;L$194,10,(L$195-'Indicator Data'!AX160)/(L$195-L$194)*10)),1))</f>
        <v>6.7</v>
      </c>
      <c r="M157" s="98">
        <f t="shared" si="19"/>
        <v>7</v>
      </c>
      <c r="N157" s="148">
        <f>IF('Indicator Data'!AY160="No data","x",'Indicator Data'!AY160/'Indicator Data'!BE160*100)</f>
        <v>3.5727045373347623</v>
      </c>
      <c r="O157" s="97">
        <f t="shared" si="20"/>
        <v>9.6999999999999993</v>
      </c>
      <c r="P157" s="97">
        <f>IF('Indicator Data'!AZ160="No data","x",ROUND(IF('Indicator Data'!AZ160&gt;P$195,0,IF('Indicator Data'!AZ160&lt;P$194,10,(P$195-'Indicator Data'!AZ160)/(P$195-P$194)*10)),1))</f>
        <v>7.8</v>
      </c>
      <c r="Q157" s="97">
        <f>IF('Indicator Data'!BA160="No data","x",ROUND(IF('Indicator Data'!BA160&gt;Q$195,0,IF('Indicator Data'!BA160&lt;Q$194,10,(Q$195-'Indicator Data'!BA160)/(Q$195-Q$194)*10)),1))</f>
        <v>3.8</v>
      </c>
      <c r="R157" s="98">
        <f t="shared" si="21"/>
        <v>7.1</v>
      </c>
      <c r="S157" s="97">
        <f>IF('Indicator Data'!Y160="No data","x",ROUND(IF('Indicator Data'!Y160&gt;S$195,0,IF('Indicator Data'!Y160&lt;S$194,10,(S$195-'Indicator Data'!Y160)/(S$195-S$194)*10)),1))</f>
        <v>9.4</v>
      </c>
      <c r="T157" s="97">
        <f>IF('Indicator Data'!Z160="No data","x",ROUND(IF('Indicator Data'!Z160&gt;T$195,0,IF('Indicator Data'!Z160&lt;T$194,10,(T$195-'Indicator Data'!Z160)/(T$195-T$194)*10)),1))</f>
        <v>0</v>
      </c>
      <c r="U157" s="97">
        <f>IF('Indicator Data'!AC160="No data","x",ROUND(IF('Indicator Data'!AC160&gt;U$195,0,IF('Indicator Data'!AC160&lt;U$194,10,(U$195-'Indicator Data'!AC160)/(U$195-U$194)*10)),1))</f>
        <v>9.6</v>
      </c>
      <c r="V157" s="97">
        <f>IF('Indicator Data'!AD160="No data","x",ROUND(IF('Indicator Data'!AD160&gt;V$195,10,IF('Indicator Data'!AD160&lt;V$194,0,10-(V$195-'Indicator Data'!AD160)/(V$195-V$194)*10)),1))</f>
        <v>1.3</v>
      </c>
      <c r="W157" s="98">
        <f t="shared" si="22"/>
        <v>5.0999999999999996</v>
      </c>
      <c r="X157" s="99">
        <f t="shared" si="23"/>
        <v>6.4</v>
      </c>
      <c r="Y157" s="99">
        <v>4.3</v>
      </c>
    </row>
    <row r="158" spans="1:25" s="4" customFormat="1" x14ac:dyDescent="0.25">
      <c r="A158" s="131" t="s">
        <v>294</v>
      </c>
      <c r="B158" s="51" t="s">
        <v>293</v>
      </c>
      <c r="C158" s="97" t="str">
        <f>IF('Indicator Data'!AR161="No data","x",ROUND(IF('Indicator Data'!AR161&gt;C$195,0,IF('Indicator Data'!AR161&lt;C$194,10,(C$195-'Indicator Data'!AR161)/(C$195-C$194)*10)),1))</f>
        <v>x</v>
      </c>
      <c r="D158" s="98" t="str">
        <f t="shared" si="16"/>
        <v>x</v>
      </c>
      <c r="E158" s="97">
        <f>IF('Indicator Data'!AT161="No data","x",ROUND(IF('Indicator Data'!AT161&gt;E$195,0,IF('Indicator Data'!AT161&lt;E$194,10,(E$195-'Indicator Data'!AT161)/(E$195-E$194)*10)),1))</f>
        <v>9.1</v>
      </c>
      <c r="F158" s="97">
        <f>IF('Indicator Data'!AS161="No data","x",ROUND(IF('Indicator Data'!AS161&gt;F$195,0,IF('Indicator Data'!AS161&lt;F$194,10,(F$195-'Indicator Data'!AS161)/(F$195-F$194)*10)),1))</f>
        <v>9.4</v>
      </c>
      <c r="G158" s="98">
        <f t="shared" si="17"/>
        <v>9.3000000000000007</v>
      </c>
      <c r="H158" s="99">
        <f t="shared" si="18"/>
        <v>9.3000000000000007</v>
      </c>
      <c r="I158" s="97" t="str">
        <f>IF('Indicator Data'!AV161="No data","x",ROUND(IF('Indicator Data'!AV161^2&gt;I$195,0,IF('Indicator Data'!AV161^2&lt;I$194,10,(I$195-'Indicator Data'!AV161^2)/(I$195-I$194)*10)),1))</f>
        <v>x</v>
      </c>
      <c r="J158" s="97">
        <f>IF(OR('Indicator Data'!AU161=0,'Indicator Data'!AU161="No data"),"x",ROUND(IF('Indicator Data'!AU161&gt;J$195,0,IF('Indicator Data'!AU161&lt;J$194,10,(J$195-'Indicator Data'!AU161)/(J$195-J$194)*10)),1))</f>
        <v>7</v>
      </c>
      <c r="K158" s="97">
        <f>IF('Indicator Data'!AW161="No data","x",ROUND(IF('Indicator Data'!AW161&gt;K$195,0,IF('Indicator Data'!AW161&lt;K$194,10,(K$195-'Indicator Data'!AW161)/(K$195-K$194)*10)),1))</f>
        <v>9.8000000000000007</v>
      </c>
      <c r="L158" s="97">
        <f>IF('Indicator Data'!AX161="No data","x",ROUND(IF('Indicator Data'!AX161&gt;L$195,0,IF('Indicator Data'!AX161&lt;L$194,10,(L$195-'Indicator Data'!AX161)/(L$195-L$194)*10)),1))</f>
        <v>7.3</v>
      </c>
      <c r="M158" s="98">
        <f t="shared" si="19"/>
        <v>8</v>
      </c>
      <c r="N158" s="148">
        <f>IF('Indicator Data'!AY161="No data","x",'Indicator Data'!AY161/'Indicator Data'!BE161*100)</f>
        <v>30.28660694360315</v>
      </c>
      <c r="O158" s="97">
        <f t="shared" si="20"/>
        <v>7</v>
      </c>
      <c r="P158" s="97">
        <f>IF('Indicator Data'!AZ161="No data","x",ROUND(IF('Indicator Data'!AZ161&gt;P$195,0,IF('Indicator Data'!AZ161&lt;P$194,10,(P$195-'Indicator Data'!AZ161)/(P$195-P$194)*10)),1))</f>
        <v>8.5</v>
      </c>
      <c r="Q158" s="97">
        <f>IF('Indicator Data'!BA161="No data","x",ROUND(IF('Indicator Data'!BA161&gt;Q$195,0,IF('Indicator Data'!BA161&lt;Q$194,10,(Q$195-'Indicator Data'!BA161)/(Q$195-Q$194)*10)),1))</f>
        <v>10</v>
      </c>
      <c r="R158" s="98">
        <f t="shared" si="21"/>
        <v>8.5</v>
      </c>
      <c r="S158" s="97">
        <f>IF('Indicator Data'!Y161="No data","x",ROUND(IF('Indicator Data'!Y161&gt;S$195,0,IF('Indicator Data'!Y161&lt;S$194,10,(S$195-'Indicator Data'!Y161)/(S$195-S$194)*10)),1))</f>
        <v>9.9</v>
      </c>
      <c r="T158" s="97">
        <f>IF('Indicator Data'!Z161="No data","x",ROUND(IF('Indicator Data'!Z161&gt;T$195,0,IF('Indicator Data'!Z161&lt;T$194,10,(T$195-'Indicator Data'!Z161)/(T$195-T$194)*10)),1))</f>
        <v>10</v>
      </c>
      <c r="U158" s="97" t="str">
        <f>IF('Indicator Data'!AC161="No data","x",ROUND(IF('Indicator Data'!AC161&gt;U$195,0,IF('Indicator Data'!AC161&lt;U$194,10,(U$195-'Indicator Data'!AC161)/(U$195-U$194)*10)),1))</f>
        <v>x</v>
      </c>
      <c r="V158" s="97">
        <f>IF('Indicator Data'!AD161="No data","x",ROUND(IF('Indicator Data'!AD161&gt;V$195,10,IF('Indicator Data'!AD161&lt;V$194,0,10-(V$195-'Indicator Data'!AD161)/(V$195-V$194)*10)),1))</f>
        <v>8.1</v>
      </c>
      <c r="W158" s="98">
        <f t="shared" si="22"/>
        <v>9.3000000000000007</v>
      </c>
      <c r="X158" s="99">
        <f t="shared" si="23"/>
        <v>8.6</v>
      </c>
      <c r="Y158" s="99">
        <v>7.1</v>
      </c>
    </row>
    <row r="159" spans="1:25" s="4" customFormat="1" x14ac:dyDescent="0.25">
      <c r="A159" s="131" t="s">
        <v>296</v>
      </c>
      <c r="B159" s="51" t="s">
        <v>295</v>
      </c>
      <c r="C159" s="97">
        <f>IF('Indicator Data'!AR162="No data","x",ROUND(IF('Indicator Data'!AR162&gt;C$195,0,IF('Indicator Data'!AR162&lt;C$194,10,(C$195-'Indicator Data'!AR162)/(C$195-C$194)*10)),1))</f>
        <v>3.9</v>
      </c>
      <c r="D159" s="98">
        <f t="shared" si="16"/>
        <v>3.9</v>
      </c>
      <c r="E159" s="97">
        <f>IF('Indicator Data'!AT162="No data","x",ROUND(IF('Indicator Data'!AT162&gt;E$195,0,IF('Indicator Data'!AT162&lt;E$194,10,(E$195-'Indicator Data'!AT162)/(E$195-E$194)*10)),1))</f>
        <v>5.7</v>
      </c>
      <c r="F159" s="97">
        <f>IF('Indicator Data'!AS162="No data","x",ROUND(IF('Indicator Data'!AS162&gt;F$195,0,IF('Indicator Data'!AS162&lt;F$194,10,(F$195-'Indicator Data'!AS162)/(F$195-F$194)*10)),1))</f>
        <v>4.5</v>
      </c>
      <c r="G159" s="98">
        <f t="shared" si="17"/>
        <v>5.0999999999999996</v>
      </c>
      <c r="H159" s="99">
        <f t="shared" si="18"/>
        <v>4.5</v>
      </c>
      <c r="I159" s="97">
        <f>IF('Indicator Data'!AV162="No data","x",ROUND(IF('Indicator Data'!AV162^2&gt;I$195,0,IF('Indicator Data'!AV162^2&lt;I$194,10,(I$195-'Indicator Data'!AV162^2)/(I$195-I$194)*10)),1))</f>
        <v>1.2</v>
      </c>
      <c r="J159" s="97">
        <f>IF(OR('Indicator Data'!AU162=0,'Indicator Data'!AU162="No data"),"x",ROUND(IF('Indicator Data'!AU162&gt;J$195,0,IF('Indicator Data'!AU162&lt;J$194,10,(J$195-'Indicator Data'!AU162)/(J$195-J$194)*10)),1))</f>
        <v>1.6</v>
      </c>
      <c r="K159" s="97">
        <f>IF('Indicator Data'!AW162="No data","x",ROUND(IF('Indicator Data'!AW162&gt;K$195,0,IF('Indicator Data'!AW162&lt;K$194,10,(K$195-'Indicator Data'!AW162)/(K$195-K$194)*10)),1))</f>
        <v>4.8</v>
      </c>
      <c r="L159" s="97">
        <f>IF('Indicator Data'!AX162="No data","x",ROUND(IF('Indicator Data'!AX162&gt;L$195,0,IF('Indicator Data'!AX162&lt;L$194,10,(L$195-'Indicator Data'!AX162)/(L$195-L$194)*10)),1))</f>
        <v>3</v>
      </c>
      <c r="M159" s="98">
        <f t="shared" si="19"/>
        <v>2.7</v>
      </c>
      <c r="N159" s="148">
        <f>IF('Indicator Data'!AY162="No data","x",'Indicator Data'!AY162/'Indicator Data'!BE162*100)</f>
        <v>24.73023436018762</v>
      </c>
      <c r="O159" s="97">
        <f t="shared" si="20"/>
        <v>7.6</v>
      </c>
      <c r="P159" s="97">
        <f>IF('Indicator Data'!AZ162="No data","x",ROUND(IF('Indicator Data'!AZ162&gt;P$195,0,IF('Indicator Data'!AZ162&lt;P$194,10,(P$195-'Indicator Data'!AZ162)/(P$195-P$194)*10)),1))</f>
        <v>3.7</v>
      </c>
      <c r="Q159" s="97">
        <f>IF('Indicator Data'!BA162="No data","x",ROUND(IF('Indicator Data'!BA162&gt;Q$195,0,IF('Indicator Data'!BA162&lt;Q$194,10,(Q$195-'Indicator Data'!BA162)/(Q$195-Q$194)*10)),1))</f>
        <v>1.4</v>
      </c>
      <c r="R159" s="98">
        <f t="shared" si="21"/>
        <v>4.2</v>
      </c>
      <c r="S159" s="97">
        <f>IF('Indicator Data'!Y162="No data","x",ROUND(IF('Indicator Data'!Y162&gt;S$195,0,IF('Indicator Data'!Y162&lt;S$194,10,(S$195-'Indicator Data'!Y162)/(S$195-S$194)*10)),1))</f>
        <v>8</v>
      </c>
      <c r="T159" s="97">
        <f>IF('Indicator Data'!Z162="No data","x",ROUND(IF('Indicator Data'!Z162&gt;T$195,0,IF('Indicator Data'!Z162&lt;T$194,10,(T$195-'Indicator Data'!Z162)/(T$195-T$194)*10)),1))</f>
        <v>6.2</v>
      </c>
      <c r="U159" s="97">
        <f>IF('Indicator Data'!AC162="No data","x",ROUND(IF('Indicator Data'!AC162&gt;U$195,0,IF('Indicator Data'!AC162&lt;U$194,10,(U$195-'Indicator Data'!AC162)/(U$195-U$194)*10)),1))</f>
        <v>6.5</v>
      </c>
      <c r="V159" s="97">
        <f>IF('Indicator Data'!AD162="No data","x",ROUND(IF('Indicator Data'!AD162&gt;V$195,10,IF('Indicator Data'!AD162&lt;V$194,0,10-(V$195-'Indicator Data'!AD162)/(V$195-V$194)*10)),1))</f>
        <v>1.5</v>
      </c>
      <c r="W159" s="98">
        <f t="shared" si="22"/>
        <v>5.6</v>
      </c>
      <c r="X159" s="99">
        <f t="shared" si="23"/>
        <v>4.2</v>
      </c>
      <c r="Y159" s="99">
        <v>0.9</v>
      </c>
    </row>
    <row r="160" spans="1:25" s="4" customFormat="1" x14ac:dyDescent="0.25">
      <c r="A160" s="131" t="s">
        <v>299</v>
      </c>
      <c r="B160" s="51" t="s">
        <v>298</v>
      </c>
      <c r="C160" s="97" t="str">
        <f>IF('Indicator Data'!AR163="No data","x",ROUND(IF('Indicator Data'!AR163&gt;C$195,0,IF('Indicator Data'!AR163&lt;C$194,10,(C$195-'Indicator Data'!AR163)/(C$195-C$194)*10)),1))</f>
        <v>x</v>
      </c>
      <c r="D160" s="98" t="str">
        <f t="shared" si="16"/>
        <v>x</v>
      </c>
      <c r="E160" s="97">
        <f>IF('Indicator Data'!AT163="No data","x",ROUND(IF('Indicator Data'!AT163&gt;E$195,0,IF('Indicator Data'!AT163&lt;E$194,10,(E$195-'Indicator Data'!AT163)/(E$195-E$194)*10)),1))</f>
        <v>8.8000000000000007</v>
      </c>
      <c r="F160" s="97">
        <f>IF('Indicator Data'!AS163="No data","x",ROUND(IF('Indicator Data'!AS163&gt;F$195,0,IF('Indicator Data'!AS163&lt;F$194,10,(F$195-'Indicator Data'!AS163)/(F$195-F$194)*10)),1))</f>
        <v>9.5</v>
      </c>
      <c r="G160" s="98">
        <f t="shared" si="17"/>
        <v>9.1999999999999993</v>
      </c>
      <c r="H160" s="99">
        <f t="shared" si="18"/>
        <v>9.1999999999999993</v>
      </c>
      <c r="I160" s="97">
        <f>IF('Indicator Data'!AV163="No data","x",ROUND(IF('Indicator Data'!AV163^2&gt;I$195,0,IF('Indicator Data'!AV163^2&lt;I$194,10,(I$195-'Indicator Data'!AV163^2)/(I$195-I$194)*10)),1))</f>
        <v>9.9</v>
      </c>
      <c r="J160" s="97">
        <f>IF(OR('Indicator Data'!AU163=0,'Indicator Data'!AU163="No data"),"x",ROUND(IF('Indicator Data'!AU163&gt;J$195,0,IF('Indicator Data'!AU163&lt;J$194,10,(J$195-'Indicator Data'!AU163)/(J$195-J$194)*10)),1))</f>
        <v>9.1</v>
      </c>
      <c r="K160" s="97">
        <f>IF('Indicator Data'!AW163="No data","x",ROUND(IF('Indicator Data'!AW163&gt;K$195,0,IF('Indicator Data'!AW163&lt;K$194,10,(K$195-'Indicator Data'!AW163)/(K$195-K$194)*10)),1))</f>
        <v>8.1999999999999993</v>
      </c>
      <c r="L160" s="97">
        <f>IF('Indicator Data'!AX163="No data","x",ROUND(IF('Indicator Data'!AX163&gt;L$195,0,IF('Indicator Data'!AX163&lt;L$194,10,(L$195-'Indicator Data'!AX163)/(L$195-L$194)*10)),1))</f>
        <v>9.1999999999999993</v>
      </c>
      <c r="M160" s="98">
        <f t="shared" si="19"/>
        <v>9.1</v>
      </c>
      <c r="N160" s="148">
        <f>IF('Indicator Data'!AY163="No data","x",'Indicator Data'!AY163/'Indicator Data'!BE163*100)</f>
        <v>6.052808425509328</v>
      </c>
      <c r="O160" s="97">
        <f t="shared" si="20"/>
        <v>9.5</v>
      </c>
      <c r="P160" s="97">
        <f>IF('Indicator Data'!AZ163="No data","x",ROUND(IF('Indicator Data'!AZ163&gt;P$195,0,IF('Indicator Data'!AZ163&lt;P$194,10,(P$195-'Indicator Data'!AZ163)/(P$195-P$194)*10)),1))</f>
        <v>10</v>
      </c>
      <c r="Q160" s="97">
        <f>IF('Indicator Data'!BA163="No data","x",ROUND(IF('Indicator Data'!BA163&gt;Q$195,0,IF('Indicator Data'!BA163&lt;Q$194,10,(Q$195-'Indicator Data'!BA163)/(Q$195-Q$194)*10)),1))</f>
        <v>8.3000000000000007</v>
      </c>
      <c r="R160" s="98">
        <f t="shared" si="21"/>
        <v>9.3000000000000007</v>
      </c>
      <c r="S160" s="97" t="str">
        <f>IF('Indicator Data'!Y163="No data","x",ROUND(IF('Indicator Data'!Y163&gt;S$195,0,IF('Indicator Data'!Y163&lt;S$194,10,(S$195-'Indicator Data'!Y163)/(S$195-S$194)*10)),1))</f>
        <v>x</v>
      </c>
      <c r="T160" s="97">
        <f>IF('Indicator Data'!Z163="No data","x",ROUND(IF('Indicator Data'!Z163&gt;T$195,0,IF('Indicator Data'!Z163&lt;T$194,10,(T$195-'Indicator Data'!Z163)/(T$195-T$194)*10)),1))</f>
        <v>10</v>
      </c>
      <c r="U160" s="97">
        <f>IF('Indicator Data'!AC163="No data","x",ROUND(IF('Indicator Data'!AC163&gt;U$195,0,IF('Indicator Data'!AC163&lt;U$194,10,(U$195-'Indicator Data'!AC163)/(U$195-U$194)*10)),1))</f>
        <v>9.9</v>
      </c>
      <c r="V160" s="97">
        <f>IF('Indicator Data'!AD163="No data","x",ROUND(IF('Indicator Data'!AD163&gt;V$195,10,IF('Indicator Data'!AD163&lt;V$194,0,10-(V$195-'Indicator Data'!AD163)/(V$195-V$194)*10)),1))</f>
        <v>8.8000000000000007</v>
      </c>
      <c r="W160" s="98">
        <f t="shared" si="22"/>
        <v>9.6</v>
      </c>
      <c r="X160" s="99">
        <f t="shared" si="23"/>
        <v>9.3000000000000007</v>
      </c>
      <c r="Y160" s="99">
        <v>6.6</v>
      </c>
    </row>
    <row r="161" spans="1:25" s="4" customFormat="1" x14ac:dyDescent="0.25">
      <c r="A161" s="131" t="s">
        <v>301</v>
      </c>
      <c r="B161" s="51" t="s">
        <v>300</v>
      </c>
      <c r="C161" s="97">
        <f>IF('Indicator Data'!AR164="No data","x",ROUND(IF('Indicator Data'!AR164&gt;C$195,0,IF('Indicator Data'!AR164&lt;C$194,10,(C$195-'Indicator Data'!AR164)/(C$195-C$194)*10)),1))</f>
        <v>2.2000000000000002</v>
      </c>
      <c r="D161" s="98">
        <f t="shared" si="16"/>
        <v>2.2000000000000002</v>
      </c>
      <c r="E161" s="97">
        <f>IF('Indicator Data'!AT164="No data","x",ROUND(IF('Indicator Data'!AT164&gt;E$195,0,IF('Indicator Data'!AT164&lt;E$194,10,(E$195-'Indicator Data'!AT164)/(E$195-E$194)*10)),1))</f>
        <v>4.3</v>
      </c>
      <c r="F161" s="97">
        <f>IF('Indicator Data'!AS164="No data","x",ROUND(IF('Indicator Data'!AS164&gt;F$195,0,IF('Indicator Data'!AS164&lt;F$194,10,(F$195-'Indicator Data'!AS164)/(F$195-F$194)*10)),1))</f>
        <v>2.8</v>
      </c>
      <c r="G161" s="98">
        <f t="shared" si="17"/>
        <v>3.6</v>
      </c>
      <c r="H161" s="99">
        <f t="shared" si="18"/>
        <v>2.9</v>
      </c>
      <c r="I161" s="97">
        <f>IF('Indicator Data'!AV164="No data","x",ROUND(IF('Indicator Data'!AV164^2&gt;I$195,0,IF('Indicator Data'!AV164^2&lt;I$194,10,(I$195-'Indicator Data'!AV164^2)/(I$195-I$194)*10)),1))</f>
        <v>0.4</v>
      </c>
      <c r="J161" s="97">
        <f>IF(OR('Indicator Data'!AU164=0,'Indicator Data'!AU164="No data"),"x",ROUND(IF('Indicator Data'!AU164&gt;J$195,0,IF('Indicator Data'!AU164&lt;J$194,10,(J$195-'Indicator Data'!AU164)/(J$195-J$194)*10)),1))</f>
        <v>0</v>
      </c>
      <c r="K161" s="97">
        <f>IF('Indicator Data'!AW164="No data","x",ROUND(IF('Indicator Data'!AW164&gt;K$195,0,IF('Indicator Data'!AW164&lt;K$194,10,(K$195-'Indicator Data'!AW164)/(K$195-K$194)*10)),1))</f>
        <v>2.1</v>
      </c>
      <c r="L161" s="97">
        <f>IF('Indicator Data'!AX164="No data","x",ROUND(IF('Indicator Data'!AX164&gt;L$195,0,IF('Indicator Data'!AX164&lt;L$194,10,(L$195-'Indicator Data'!AX164)/(L$195-L$194)*10)),1))</f>
        <v>4.5999999999999996</v>
      </c>
      <c r="M161" s="98">
        <f t="shared" si="19"/>
        <v>1.8</v>
      </c>
      <c r="N161" s="148">
        <f>IF('Indicator Data'!AY164="No data","x",'Indicator Data'!AY164/'Indicator Data'!BE164*100)</f>
        <v>144.34643143544508</v>
      </c>
      <c r="O161" s="97">
        <f t="shared" si="20"/>
        <v>0</v>
      </c>
      <c r="P161" s="97">
        <f>IF('Indicator Data'!AZ164="No data","x",ROUND(IF('Indicator Data'!AZ164&gt;P$195,0,IF('Indicator Data'!AZ164&lt;P$194,10,(P$195-'Indicator Data'!AZ164)/(P$195-P$194)*10)),1))</f>
        <v>0</v>
      </c>
      <c r="Q161" s="97">
        <f>IF('Indicator Data'!BA164="No data","x",ROUND(IF('Indicator Data'!BA164&gt;Q$195,0,IF('Indicator Data'!BA164&lt;Q$194,10,(Q$195-'Indicator Data'!BA164)/(Q$195-Q$194)*10)),1))</f>
        <v>0</v>
      </c>
      <c r="R161" s="98">
        <f t="shared" si="21"/>
        <v>0</v>
      </c>
      <c r="S161" s="97">
        <f>IF('Indicator Data'!Y164="No data","x",ROUND(IF('Indicator Data'!Y164&gt;S$195,0,IF('Indicator Data'!Y164&lt;S$194,10,(S$195-'Indicator Data'!Y164)/(S$195-S$194)*10)),1))</f>
        <v>0</v>
      </c>
      <c r="T161" s="97">
        <f>IF('Indicator Data'!Z164="No data","x",ROUND(IF('Indicator Data'!Z164&gt;T$195,0,IF('Indicator Data'!Z164&lt;T$194,10,(T$195-'Indicator Data'!Z164)/(T$195-T$194)*10)),1))</f>
        <v>0.5</v>
      </c>
      <c r="U161" s="97">
        <f>IF('Indicator Data'!AC164="No data","x",ROUND(IF('Indicator Data'!AC164&gt;U$195,0,IF('Indicator Data'!AC164&lt;U$194,10,(U$195-'Indicator Data'!AC164)/(U$195-U$194)*10)),1))</f>
        <v>0</v>
      </c>
      <c r="V161" s="97">
        <f>IF('Indicator Data'!AD164="No data","x",ROUND(IF('Indicator Data'!AD164&gt;V$195,10,IF('Indicator Data'!AD164&lt;V$194,0,10-(V$195-'Indicator Data'!AD164)/(V$195-V$194)*10)),1))</f>
        <v>0.1</v>
      </c>
      <c r="W161" s="98">
        <f t="shared" si="22"/>
        <v>0.2</v>
      </c>
      <c r="X161" s="99">
        <f t="shared" si="23"/>
        <v>0.7</v>
      </c>
      <c r="Y161" s="99">
        <v>0.5</v>
      </c>
    </row>
    <row r="162" spans="1:25" s="4" customFormat="1" x14ac:dyDescent="0.25">
      <c r="A162" s="131" t="s">
        <v>303</v>
      </c>
      <c r="B162" s="51" t="s">
        <v>302</v>
      </c>
      <c r="C162" s="97">
        <f>IF('Indicator Data'!AR165="No data","x",ROUND(IF('Indicator Data'!AR165&gt;C$195,0,IF('Indicator Data'!AR165&lt;C$194,10,(C$195-'Indicator Data'!AR165)/(C$195-C$194)*10)),1))</f>
        <v>3.6</v>
      </c>
      <c r="D162" s="98">
        <f t="shared" si="16"/>
        <v>3.6</v>
      </c>
      <c r="E162" s="97">
        <f>IF('Indicator Data'!AT165="No data","x",ROUND(IF('Indicator Data'!AT165&gt;E$195,0,IF('Indicator Data'!AT165&lt;E$194,10,(E$195-'Indicator Data'!AT165)/(E$195-E$194)*10)),1))</f>
        <v>6.2</v>
      </c>
      <c r="F162" s="97">
        <f>IF('Indicator Data'!AS165="No data","x",ROUND(IF('Indicator Data'!AS165&gt;F$195,0,IF('Indicator Data'!AS165&lt;F$194,10,(F$195-'Indicator Data'!AS165)/(F$195-F$194)*10)),1))</f>
        <v>5.4</v>
      </c>
      <c r="G162" s="98">
        <f t="shared" si="17"/>
        <v>5.8</v>
      </c>
      <c r="H162" s="99">
        <f t="shared" si="18"/>
        <v>4.7</v>
      </c>
      <c r="I162" s="97">
        <f>IF('Indicator Data'!AV165="No data","x",ROUND(IF('Indicator Data'!AV165^2&gt;I$195,0,IF('Indicator Data'!AV165^2&lt;I$194,10,(I$195-'Indicator Data'!AV165^2)/(I$195-I$194)*10)),1))</f>
        <v>1.6</v>
      </c>
      <c r="J162" s="97">
        <f>IF(OR('Indicator Data'!AU165=0,'Indicator Data'!AU165="No data"),"x",ROUND(IF('Indicator Data'!AU165&gt;J$195,0,IF('Indicator Data'!AU165&lt;J$194,10,(J$195-'Indicator Data'!AU165)/(J$195-J$194)*10)),1))</f>
        <v>0.4</v>
      </c>
      <c r="K162" s="97">
        <f>IF('Indicator Data'!AW165="No data","x",ROUND(IF('Indicator Data'!AW165&gt;K$195,0,IF('Indicator Data'!AW165&lt;K$194,10,(K$195-'Indicator Data'!AW165)/(K$195-K$194)*10)),1))</f>
        <v>7</v>
      </c>
      <c r="L162" s="97">
        <f>IF('Indicator Data'!AX165="No data","x",ROUND(IF('Indicator Data'!AX165&gt;L$195,0,IF('Indicator Data'!AX165&lt;L$194,10,(L$195-'Indicator Data'!AX165)/(L$195-L$194)*10)),1))</f>
        <v>4.2</v>
      </c>
      <c r="M162" s="98">
        <f t="shared" si="19"/>
        <v>3.3</v>
      </c>
      <c r="N162" s="148">
        <f>IF('Indicator Data'!AY165="No data","x",'Indicator Data'!AY165/'Indicator Data'!BE165*100)</f>
        <v>41.460692074629243</v>
      </c>
      <c r="O162" s="97">
        <f t="shared" si="20"/>
        <v>5.9</v>
      </c>
      <c r="P162" s="97">
        <f>IF('Indicator Data'!AZ165="No data","x",ROUND(IF('Indicator Data'!AZ165&gt;P$195,0,IF('Indicator Data'!AZ165&lt;P$194,10,(P$195-'Indicator Data'!AZ165)/(P$195-P$194)*10)),1))</f>
        <v>0.5</v>
      </c>
      <c r="Q162" s="97">
        <f>IF('Indicator Data'!BA165="No data","x",ROUND(IF('Indicator Data'!BA165&gt;Q$195,0,IF('Indicator Data'!BA165&lt;Q$194,10,(Q$195-'Indicator Data'!BA165)/(Q$195-Q$194)*10)),1))</f>
        <v>0.9</v>
      </c>
      <c r="R162" s="98">
        <f t="shared" si="21"/>
        <v>2.4</v>
      </c>
      <c r="S162" s="97">
        <f>IF('Indicator Data'!Y165="No data","x",ROUND(IF('Indicator Data'!Y165&gt;S$195,0,IF('Indicator Data'!Y165&lt;S$194,10,(S$195-'Indicator Data'!Y165)/(S$195-S$194)*10)),1))</f>
        <v>8.3000000000000007</v>
      </c>
      <c r="T162" s="97">
        <f>IF('Indicator Data'!Z165="No data","x",ROUND(IF('Indicator Data'!Z165&gt;T$195,0,IF('Indicator Data'!Z165&lt;T$194,10,(T$195-'Indicator Data'!Z165)/(T$195-T$194)*10)),1))</f>
        <v>0</v>
      </c>
      <c r="U162" s="97">
        <f>IF('Indicator Data'!AC165="No data","x",ROUND(IF('Indicator Data'!AC165&gt;U$195,0,IF('Indicator Data'!AC165&lt;U$194,10,(U$195-'Indicator Data'!AC165)/(U$195-U$194)*10)),1))</f>
        <v>9</v>
      </c>
      <c r="V162" s="97">
        <f>IF('Indicator Data'!AD165="No data","x",ROUND(IF('Indicator Data'!AD165&gt;V$195,10,IF('Indicator Data'!AD165&lt;V$194,0,10-(V$195-'Indicator Data'!AD165)/(V$195-V$194)*10)),1))</f>
        <v>0.3</v>
      </c>
      <c r="W162" s="98">
        <f t="shared" si="22"/>
        <v>4.4000000000000004</v>
      </c>
      <c r="X162" s="99">
        <f t="shared" si="23"/>
        <v>3.4</v>
      </c>
      <c r="Y162" s="99">
        <v>2.4</v>
      </c>
    </row>
    <row r="163" spans="1:25" s="4" customFormat="1" x14ac:dyDescent="0.25">
      <c r="A163" s="131" t="s">
        <v>305</v>
      </c>
      <c r="B163" s="51" t="s">
        <v>304</v>
      </c>
      <c r="C163" s="97">
        <f>IF('Indicator Data'!AR166="No data","x",ROUND(IF('Indicator Data'!AR166&gt;C$195,0,IF('Indicator Data'!AR166&lt;C$194,10,(C$195-'Indicator Data'!AR166)/(C$195-C$194)*10)),1))</f>
        <v>4.9000000000000004</v>
      </c>
      <c r="D163" s="98">
        <f t="shared" si="16"/>
        <v>4.9000000000000004</v>
      </c>
      <c r="E163" s="97">
        <f>IF('Indicator Data'!AT166="No data","x",ROUND(IF('Indicator Data'!AT166&gt;E$195,0,IF('Indicator Data'!AT166&lt;E$194,10,(E$195-'Indicator Data'!AT166)/(E$195-E$194)*10)),1))</f>
        <v>8.4</v>
      </c>
      <c r="F163" s="97">
        <f>IF('Indicator Data'!AS166="No data","x",ROUND(IF('Indicator Data'!AS166&gt;F$195,0,IF('Indicator Data'!AS166&lt;F$194,10,(F$195-'Indicator Data'!AS166)/(F$195-F$194)*10)),1))</f>
        <v>7.8</v>
      </c>
      <c r="G163" s="98">
        <f t="shared" si="17"/>
        <v>8.1</v>
      </c>
      <c r="H163" s="99">
        <f t="shared" si="18"/>
        <v>6.5</v>
      </c>
      <c r="I163" s="97">
        <f>IF('Indicator Data'!AV166="No data","x",ROUND(IF('Indicator Data'!AV166^2&gt;I$195,0,IF('Indicator Data'!AV166^2&lt;I$194,10,(I$195-'Indicator Data'!AV166^2)/(I$195-I$194)*10)),1))</f>
        <v>7.2</v>
      </c>
      <c r="J163" s="97">
        <f>IF(OR('Indicator Data'!AU166=0,'Indicator Data'!AU166="No data"),"x",ROUND(IF('Indicator Data'!AU166&gt;J$195,0,IF('Indicator Data'!AU166&lt;J$194,10,(J$195-'Indicator Data'!AU166)/(J$195-J$194)*10)),1))</f>
        <v>6.1</v>
      </c>
      <c r="K163" s="97">
        <f>IF('Indicator Data'!AW166="No data","x",ROUND(IF('Indicator Data'!AW166&gt;K$195,0,IF('Indicator Data'!AW166&lt;K$194,10,(K$195-'Indicator Data'!AW166)/(K$195-K$194)*10)),1))</f>
        <v>7.3</v>
      </c>
      <c r="L163" s="97">
        <f>IF('Indicator Data'!AX166="No data","x",ROUND(IF('Indicator Data'!AX166&gt;L$195,0,IF('Indicator Data'!AX166&lt;L$194,10,(L$195-'Indicator Data'!AX166)/(L$195-L$194)*10)),1))</f>
        <v>6.7</v>
      </c>
      <c r="M163" s="98">
        <f t="shared" si="19"/>
        <v>6.8</v>
      </c>
      <c r="N163" s="148">
        <f>IF('Indicator Data'!AY166="No data","x",'Indicator Data'!AY166/'Indicator Data'!BE166*100)</f>
        <v>2.1043771043771047</v>
      </c>
      <c r="O163" s="97">
        <f t="shared" si="20"/>
        <v>9.9</v>
      </c>
      <c r="P163" s="97">
        <f>IF('Indicator Data'!AZ166="No data","x",ROUND(IF('Indicator Data'!AZ166&gt;P$195,0,IF('Indicator Data'!AZ166&lt;P$194,10,(P$195-'Indicator Data'!AZ166)/(P$195-P$194)*10)),1))</f>
        <v>8.5</v>
      </c>
      <c r="Q163" s="97">
        <f>IF('Indicator Data'!BA166="No data","x",ROUND(IF('Indicator Data'!BA166&gt;Q$195,0,IF('Indicator Data'!BA166&lt;Q$194,10,(Q$195-'Indicator Data'!BA166)/(Q$195-Q$194)*10)),1))</f>
        <v>8.9</v>
      </c>
      <c r="R163" s="98">
        <f t="shared" si="21"/>
        <v>9.1</v>
      </c>
      <c r="S163" s="97">
        <f>IF('Indicator Data'!Y166="No data","x",ROUND(IF('Indicator Data'!Y166&gt;S$195,0,IF('Indicator Data'!Y166&lt;S$194,10,(S$195-'Indicator Data'!Y166)/(S$195-S$194)*10)),1))</f>
        <v>9.3000000000000007</v>
      </c>
      <c r="T163" s="97">
        <f>IF('Indicator Data'!Z166="No data","x",ROUND(IF('Indicator Data'!Z166&gt;T$195,0,IF('Indicator Data'!Z166&lt;T$194,10,(T$195-'Indicator Data'!Z166)/(T$195-T$194)*10)),1))</f>
        <v>3.3</v>
      </c>
      <c r="U163" s="97">
        <f>IF('Indicator Data'!AC166="No data","x",ROUND(IF('Indicator Data'!AC166&gt;U$195,0,IF('Indicator Data'!AC166&lt;U$194,10,(U$195-'Indicator Data'!AC166)/(U$195-U$194)*10)),1))</f>
        <v>9.1999999999999993</v>
      </c>
      <c r="V163" s="97">
        <f>IF('Indicator Data'!AD166="No data","x",ROUND(IF('Indicator Data'!AD166&gt;V$195,10,IF('Indicator Data'!AD166&lt;V$194,0,10-(V$195-'Indicator Data'!AD166)/(V$195-V$194)*10)),1))</f>
        <v>3.5</v>
      </c>
      <c r="W163" s="98">
        <f t="shared" si="22"/>
        <v>6.3</v>
      </c>
      <c r="X163" s="99">
        <f t="shared" si="23"/>
        <v>7.4</v>
      </c>
      <c r="Y163" s="99">
        <v>3.3</v>
      </c>
    </row>
    <row r="164" spans="1:25" s="4" customFormat="1" x14ac:dyDescent="0.25">
      <c r="A164" s="131" t="s">
        <v>307</v>
      </c>
      <c r="B164" s="51" t="s">
        <v>306</v>
      </c>
      <c r="C164" s="97" t="str">
        <f>IF('Indicator Data'!AR167="No data","x",ROUND(IF('Indicator Data'!AR167&gt;C$195,0,IF('Indicator Data'!AR167&lt;C$194,10,(C$195-'Indicator Data'!AR167)/(C$195-C$194)*10)),1))</f>
        <v>x</v>
      </c>
      <c r="D164" s="98" t="str">
        <f t="shared" si="16"/>
        <v>x</v>
      </c>
      <c r="E164" s="97">
        <f>IF('Indicator Data'!AT167="No data","x",ROUND(IF('Indicator Data'!AT167&gt;E$195,0,IF('Indicator Data'!AT167&lt;E$194,10,(E$195-'Indicator Data'!AT167)/(E$195-E$194)*10)),1))</f>
        <v>5.9</v>
      </c>
      <c r="F164" s="97">
        <f>IF('Indicator Data'!AS167="No data","x",ROUND(IF('Indicator Data'!AS167&gt;F$195,0,IF('Indicator Data'!AS167&lt;F$194,10,(F$195-'Indicator Data'!AS167)/(F$195-F$194)*10)),1))</f>
        <v>5.7</v>
      </c>
      <c r="G164" s="98">
        <f t="shared" si="17"/>
        <v>5.8</v>
      </c>
      <c r="H164" s="99">
        <f t="shared" si="18"/>
        <v>5.8</v>
      </c>
      <c r="I164" s="97">
        <f>IF('Indicator Data'!AV167="No data","x",ROUND(IF('Indicator Data'!AV167^2&gt;I$195,0,IF('Indicator Data'!AV167^2&lt;I$194,10,(I$195-'Indicator Data'!AV167^2)/(I$195-I$194)*10)),1))</f>
        <v>1</v>
      </c>
      <c r="J164" s="97">
        <f>IF(OR('Indicator Data'!AU167=0,'Indicator Data'!AU167="No data"),"x",ROUND(IF('Indicator Data'!AU167&gt;J$195,0,IF('Indicator Data'!AU167&lt;J$194,10,(J$195-'Indicator Data'!AU167)/(J$195-J$194)*10)),1))</f>
        <v>1.3</v>
      </c>
      <c r="K164" s="97">
        <f>IF('Indicator Data'!AW167="No data","x",ROUND(IF('Indicator Data'!AW167&gt;K$195,0,IF('Indicator Data'!AW167&lt;K$194,10,(K$195-'Indicator Data'!AW167)/(K$195-K$194)*10)),1))</f>
        <v>5.7</v>
      </c>
      <c r="L164" s="97">
        <f>IF('Indicator Data'!AX167="No data","x",ROUND(IF('Indicator Data'!AX167&gt;L$195,0,IF('Indicator Data'!AX167&lt;L$194,10,(L$195-'Indicator Data'!AX167)/(L$195-L$194)*10)),1))</f>
        <v>2.8</v>
      </c>
      <c r="M164" s="98">
        <f t="shared" si="19"/>
        <v>2.7</v>
      </c>
      <c r="N164" s="148">
        <f>IF('Indicator Data'!AY167="No data","x",'Indicator Data'!AY167/'Indicator Data'!BE167*100)</f>
        <v>4.3589743589743586</v>
      </c>
      <c r="O164" s="97">
        <f t="shared" si="20"/>
        <v>9.6999999999999993</v>
      </c>
      <c r="P164" s="97">
        <f>IF('Indicator Data'!AZ167="No data","x",ROUND(IF('Indicator Data'!AZ167&gt;P$195,0,IF('Indicator Data'!AZ167&lt;P$194,10,(P$195-'Indicator Data'!AZ167)/(P$195-P$194)*10)),1))</f>
        <v>2.2999999999999998</v>
      </c>
      <c r="Q164" s="97">
        <f>IF('Indicator Data'!BA167="No data","x",ROUND(IF('Indicator Data'!BA167&gt;Q$195,0,IF('Indicator Data'!BA167&lt;Q$194,10,(Q$195-'Indicator Data'!BA167)/(Q$195-Q$194)*10)),1))</f>
        <v>1</v>
      </c>
      <c r="R164" s="98">
        <f t="shared" si="21"/>
        <v>4.3</v>
      </c>
      <c r="S164" s="97">
        <f>IF('Indicator Data'!Y167="No data","x",ROUND(IF('Indicator Data'!Y167&gt;S$195,0,IF('Indicator Data'!Y167&lt;S$194,10,(S$195-'Indicator Data'!Y167)/(S$195-S$194)*10)),1))</f>
        <v>7.4</v>
      </c>
      <c r="T164" s="97">
        <f>IF('Indicator Data'!Z167="No data","x",ROUND(IF('Indicator Data'!Z167&gt;T$195,0,IF('Indicator Data'!Z167&lt;T$194,10,(T$195-'Indicator Data'!Z167)/(T$195-T$194)*10)),1))</f>
        <v>0.5</v>
      </c>
      <c r="U164" s="97">
        <f>IF('Indicator Data'!AC167="No data","x",ROUND(IF('Indicator Data'!AC167&gt;U$195,0,IF('Indicator Data'!AC167&lt;U$194,10,(U$195-'Indicator Data'!AC167)/(U$195-U$194)*10)),1))</f>
        <v>6.7</v>
      </c>
      <c r="V164" s="97">
        <f>IF('Indicator Data'!AD167="No data","x",ROUND(IF('Indicator Data'!AD167&gt;V$195,10,IF('Indicator Data'!AD167&lt;V$194,0,10-(V$195-'Indicator Data'!AD167)/(V$195-V$194)*10)),1))</f>
        <v>1.7</v>
      </c>
      <c r="W164" s="98">
        <f t="shared" si="22"/>
        <v>4.0999999999999996</v>
      </c>
      <c r="X164" s="99">
        <f t="shared" si="23"/>
        <v>3.7</v>
      </c>
      <c r="Y164" s="99">
        <v>2.8</v>
      </c>
    </row>
    <row r="165" spans="1:25" s="4" customFormat="1" x14ac:dyDescent="0.25">
      <c r="A165" s="131" t="s">
        <v>309</v>
      </c>
      <c r="B165" s="51" t="s">
        <v>308</v>
      </c>
      <c r="C165" s="97">
        <f>IF('Indicator Data'!AR168="No data","x",ROUND(IF('Indicator Data'!AR168&gt;C$195,0,IF('Indicator Data'!AR168&lt;C$194,10,(C$195-'Indicator Data'!AR168)/(C$195-C$194)*10)),1))</f>
        <v>4.4000000000000004</v>
      </c>
      <c r="D165" s="98">
        <f t="shared" si="16"/>
        <v>4.4000000000000004</v>
      </c>
      <c r="E165" s="97">
        <f>IF('Indicator Data'!AT168="No data","x",ROUND(IF('Indicator Data'!AT168&gt;E$195,0,IF('Indicator Data'!AT168&lt;E$194,10,(E$195-'Indicator Data'!AT168)/(E$195-E$194)*10)),1))</f>
        <v>6.1</v>
      </c>
      <c r="F165" s="97">
        <f>IF('Indicator Data'!AS168="No data","x",ROUND(IF('Indicator Data'!AS168&gt;F$195,0,IF('Indicator Data'!AS168&lt;F$194,10,(F$195-'Indicator Data'!AS168)/(F$195-F$194)*10)),1))</f>
        <v>6.1</v>
      </c>
      <c r="G165" s="98">
        <f t="shared" si="17"/>
        <v>6.1</v>
      </c>
      <c r="H165" s="99">
        <f t="shared" si="18"/>
        <v>5.3</v>
      </c>
      <c r="I165" s="97">
        <f>IF('Indicator Data'!AV168="No data","x",ROUND(IF('Indicator Data'!AV168^2&gt;I$195,0,IF('Indicator Data'!AV168^2&lt;I$194,10,(I$195-'Indicator Data'!AV168^2)/(I$195-I$194)*10)),1))</f>
        <v>2.6</v>
      </c>
      <c r="J165" s="97">
        <f>IF(OR('Indicator Data'!AU168=0,'Indicator Data'!AU168="No data"),"x",ROUND(IF('Indicator Data'!AU168&gt;J$195,0,IF('Indicator Data'!AU168&lt;J$194,10,(J$195-'Indicator Data'!AU168)/(J$195-J$194)*10)),1))</f>
        <v>3.4</v>
      </c>
      <c r="K165" s="97">
        <f>IF('Indicator Data'!AW168="No data","x",ROUND(IF('Indicator Data'!AW168&gt;K$195,0,IF('Indicator Data'!AW168&lt;K$194,10,(K$195-'Indicator Data'!AW168)/(K$195-K$194)*10)),1))</f>
        <v>7</v>
      </c>
      <c r="L165" s="97">
        <f>IF('Indicator Data'!AX168="No data","x",ROUND(IF('Indicator Data'!AX168&gt;L$195,0,IF('Indicator Data'!AX168&lt;L$194,10,(L$195-'Indicator Data'!AX168)/(L$195-L$194)*10)),1))</f>
        <v>6.3</v>
      </c>
      <c r="M165" s="98">
        <f t="shared" si="19"/>
        <v>4.8</v>
      </c>
      <c r="N165" s="148">
        <f>IF('Indicator Data'!AY168="No data","x",'Indicator Data'!AY168/'Indicator Data'!BE168*100)</f>
        <v>41.860465116279073</v>
      </c>
      <c r="O165" s="97">
        <f t="shared" si="20"/>
        <v>5.9</v>
      </c>
      <c r="P165" s="97">
        <f>IF('Indicator Data'!AZ168="No data","x",ROUND(IF('Indicator Data'!AZ168&gt;P$195,0,IF('Indicator Data'!AZ168&lt;P$194,10,(P$195-'Indicator Data'!AZ168)/(P$195-P$194)*10)),1))</f>
        <v>4.7</v>
      </c>
      <c r="Q165" s="97">
        <f>IF('Indicator Data'!BA168="No data","x",ROUND(IF('Indicator Data'!BA168&gt;Q$195,0,IF('Indicator Data'!BA168&lt;Q$194,10,(Q$195-'Indicator Data'!BA168)/(Q$195-Q$194)*10)),1))</f>
        <v>5.2</v>
      </c>
      <c r="R165" s="98">
        <f t="shared" si="21"/>
        <v>5.3</v>
      </c>
      <c r="S165" s="97">
        <f>IF('Indicator Data'!Y168="No data","x",ROUND(IF('Indicator Data'!Y168&gt;S$195,0,IF('Indicator Data'!Y168&lt;S$194,10,(S$195-'Indicator Data'!Y168)/(S$195-S$194)*10)),1))</f>
        <v>9.6</v>
      </c>
      <c r="T165" s="97">
        <f>IF('Indicator Data'!Z168="No data","x",ROUND(IF('Indicator Data'!Z168&gt;T$195,0,IF('Indicator Data'!Z168&lt;T$194,10,(T$195-'Indicator Data'!Z168)/(T$195-T$194)*10)),1))</f>
        <v>2.6</v>
      </c>
      <c r="U165" s="97" t="str">
        <f>IF('Indicator Data'!AC168="No data","x",ROUND(IF('Indicator Data'!AC168&gt;U$195,0,IF('Indicator Data'!AC168&lt;U$194,10,(U$195-'Indicator Data'!AC168)/(U$195-U$194)*10)),1))</f>
        <v>x</v>
      </c>
      <c r="V165" s="97">
        <f>IF('Indicator Data'!AD168="No data","x",ROUND(IF('Indicator Data'!AD168&gt;V$195,10,IF('Indicator Data'!AD168&lt;V$194,0,10-(V$195-'Indicator Data'!AD168)/(V$195-V$194)*10)),1))</f>
        <v>4.3</v>
      </c>
      <c r="W165" s="98">
        <f t="shared" si="22"/>
        <v>5.5</v>
      </c>
      <c r="X165" s="99">
        <f t="shared" si="23"/>
        <v>5.2</v>
      </c>
      <c r="Y165" s="99">
        <v>2.5</v>
      </c>
    </row>
    <row r="166" spans="1:25" s="4" customFormat="1" x14ac:dyDescent="0.25">
      <c r="A166" s="131" t="s">
        <v>311</v>
      </c>
      <c r="B166" s="51" t="s">
        <v>310</v>
      </c>
      <c r="C166" s="97">
        <f>IF('Indicator Data'!AR169="No data","x",ROUND(IF('Indicator Data'!AR169&gt;C$195,0,IF('Indicator Data'!AR169&lt;C$194,10,(C$195-'Indicator Data'!AR169)/(C$195-C$194)*10)),1))</f>
        <v>2.5</v>
      </c>
      <c r="D166" s="98">
        <f t="shared" si="16"/>
        <v>2.5</v>
      </c>
      <c r="E166" s="97">
        <f>IF('Indicator Data'!AT169="No data","x",ROUND(IF('Indicator Data'!AT169&gt;E$195,0,IF('Indicator Data'!AT169&lt;E$194,10,(E$195-'Indicator Data'!AT169)/(E$195-E$194)*10)),1))</f>
        <v>1.6</v>
      </c>
      <c r="F166" s="97">
        <f>IF('Indicator Data'!AS169="No data","x",ROUND(IF('Indicator Data'!AS169&gt;F$195,0,IF('Indicator Data'!AS169&lt;F$194,10,(F$195-'Indicator Data'!AS169)/(F$195-F$194)*10)),1))</f>
        <v>1.4</v>
      </c>
      <c r="G166" s="98">
        <f t="shared" si="17"/>
        <v>1.5</v>
      </c>
      <c r="H166" s="99">
        <f t="shared" si="18"/>
        <v>2</v>
      </c>
      <c r="I166" s="97" t="str">
        <f>IF('Indicator Data'!AV169="No data","x",ROUND(IF('Indicator Data'!AV169^2&gt;I$195,0,IF('Indicator Data'!AV169^2&lt;I$194,10,(I$195-'Indicator Data'!AV169^2)/(I$195-I$194)*10)),1))</f>
        <v>x</v>
      </c>
      <c r="J166" s="97">
        <f>IF(OR('Indicator Data'!AU169=0,'Indicator Data'!AU169="No data"),"x",ROUND(IF('Indicator Data'!AU169&gt;J$195,0,IF('Indicator Data'!AU169&lt;J$194,10,(J$195-'Indicator Data'!AU169)/(J$195-J$194)*10)),1))</f>
        <v>0</v>
      </c>
      <c r="K166" s="97">
        <f>IF('Indicator Data'!AW169="No data","x",ROUND(IF('Indicator Data'!AW169&gt;K$195,0,IF('Indicator Data'!AW169&lt;K$194,10,(K$195-'Indicator Data'!AW169)/(K$195-K$194)*10)),1))</f>
        <v>0.9</v>
      </c>
      <c r="L166" s="97">
        <f>IF('Indicator Data'!AX169="No data","x",ROUND(IF('Indicator Data'!AX169&gt;L$195,0,IF('Indicator Data'!AX169&lt;L$194,10,(L$195-'Indicator Data'!AX169)/(L$195-L$194)*10)),1))</f>
        <v>3.8</v>
      </c>
      <c r="M166" s="98">
        <f t="shared" si="19"/>
        <v>1.6</v>
      </c>
      <c r="N166" s="148">
        <f>IF('Indicator Data'!AY169="No data","x",'Indicator Data'!AY169/'Indicator Data'!BE169*100)</f>
        <v>73.110103816347419</v>
      </c>
      <c r="O166" s="97">
        <f t="shared" si="20"/>
        <v>2.7</v>
      </c>
      <c r="P166" s="97">
        <f>IF('Indicator Data'!AZ169="No data","x",ROUND(IF('Indicator Data'!AZ169&gt;P$195,0,IF('Indicator Data'!AZ169&lt;P$194,10,(P$195-'Indicator Data'!AZ169)/(P$195-P$194)*10)),1))</f>
        <v>0.1</v>
      </c>
      <c r="Q166" s="97">
        <f>IF('Indicator Data'!BA169="No data","x",ROUND(IF('Indicator Data'!BA169&gt;Q$195,0,IF('Indicator Data'!BA169&lt;Q$194,10,(Q$195-'Indicator Data'!BA169)/(Q$195-Q$194)*10)),1))</f>
        <v>0</v>
      </c>
      <c r="R166" s="98">
        <f t="shared" si="21"/>
        <v>0.9</v>
      </c>
      <c r="S166" s="97">
        <f>IF('Indicator Data'!Y169="No data","x",ROUND(IF('Indicator Data'!Y169&gt;S$195,0,IF('Indicator Data'!Y169&lt;S$194,10,(S$195-'Indicator Data'!Y169)/(S$195-S$194)*10)),1))</f>
        <v>0.2</v>
      </c>
      <c r="T166" s="97">
        <f>IF('Indicator Data'!Z169="No data","x",ROUND(IF('Indicator Data'!Z169&gt;T$195,0,IF('Indicator Data'!Z169&lt;T$194,10,(T$195-'Indicator Data'!Z169)/(T$195-T$194)*10)),1))</f>
        <v>0.5</v>
      </c>
      <c r="U166" s="97">
        <f>IF('Indicator Data'!AC169="No data","x",ROUND(IF('Indicator Data'!AC169&gt;U$195,0,IF('Indicator Data'!AC169&lt;U$194,10,(U$195-'Indicator Data'!AC169)/(U$195-U$194)*10)),1))</f>
        <v>0</v>
      </c>
      <c r="V166" s="97">
        <f>IF('Indicator Data'!AD169="No data","x",ROUND(IF('Indicator Data'!AD169&gt;V$195,10,IF('Indicator Data'!AD169&lt;V$194,0,10-(V$195-'Indicator Data'!AD169)/(V$195-V$194)*10)),1))</f>
        <v>0</v>
      </c>
      <c r="W166" s="98">
        <f t="shared" si="22"/>
        <v>0.2</v>
      </c>
      <c r="X166" s="99">
        <f t="shared" si="23"/>
        <v>0.9</v>
      </c>
      <c r="Y166" s="99">
        <v>0.7</v>
      </c>
    </row>
    <row r="167" spans="1:25" s="4" customFormat="1" x14ac:dyDescent="0.25">
      <c r="A167" s="131" t="s">
        <v>313</v>
      </c>
      <c r="B167" s="51" t="s">
        <v>312</v>
      </c>
      <c r="C167" s="97">
        <f>IF('Indicator Data'!AR170="No data","x",ROUND(IF('Indicator Data'!AR170&gt;C$195,0,IF('Indicator Data'!AR170&lt;C$194,10,(C$195-'Indicator Data'!AR170)/(C$195-C$194)*10)),1))</f>
        <v>0.9</v>
      </c>
      <c r="D167" s="98">
        <f t="shared" si="16"/>
        <v>0.9</v>
      </c>
      <c r="E167" s="97">
        <f>IF('Indicator Data'!AT170="No data","x",ROUND(IF('Indicator Data'!AT170&gt;E$195,0,IF('Indicator Data'!AT170&lt;E$194,10,(E$195-'Indicator Data'!AT170)/(E$195-E$194)*10)),1))</f>
        <v>1.5</v>
      </c>
      <c r="F167" s="97">
        <f>IF('Indicator Data'!AS170="No data","x",ROUND(IF('Indicator Data'!AS170&gt;F$195,0,IF('Indicator Data'!AS170&lt;F$194,10,(F$195-'Indicator Data'!AS170)/(F$195-F$194)*10)),1))</f>
        <v>0.9</v>
      </c>
      <c r="G167" s="98">
        <f t="shared" si="17"/>
        <v>1.2</v>
      </c>
      <c r="H167" s="99">
        <f t="shared" si="18"/>
        <v>1.1000000000000001</v>
      </c>
      <c r="I167" s="97" t="str">
        <f>IF('Indicator Data'!AV170="No data","x",ROUND(IF('Indicator Data'!AV170^2&gt;I$195,0,IF('Indicator Data'!AV170^2&lt;I$194,10,(I$195-'Indicator Data'!AV170^2)/(I$195-I$194)*10)),1))</f>
        <v>x</v>
      </c>
      <c r="J167" s="97">
        <f>IF(OR('Indicator Data'!AU170=0,'Indicator Data'!AU170="No data"),"x",ROUND(IF('Indicator Data'!AU170&gt;J$195,0,IF('Indicator Data'!AU170&lt;J$194,10,(J$195-'Indicator Data'!AU170)/(J$195-J$194)*10)),1))</f>
        <v>0</v>
      </c>
      <c r="K167" s="97">
        <f>IF('Indicator Data'!AW170="No data","x",ROUND(IF('Indicator Data'!AW170&gt;K$195,0,IF('Indicator Data'!AW170&lt;K$194,10,(K$195-'Indicator Data'!AW170)/(K$195-K$194)*10)),1))</f>
        <v>1.2</v>
      </c>
      <c r="L167" s="97">
        <f>IF('Indicator Data'!AX170="No data","x",ROUND(IF('Indicator Data'!AX170&gt;L$195,0,IF('Indicator Data'!AX170&lt;L$194,10,(L$195-'Indicator Data'!AX170)/(L$195-L$194)*10)),1))</f>
        <v>3.3</v>
      </c>
      <c r="M167" s="98">
        <f t="shared" si="19"/>
        <v>1.5</v>
      </c>
      <c r="N167" s="148">
        <f>IF('Indicator Data'!AY170="No data","x",'Indicator Data'!AY170/'Indicator Data'!BE170*100)</f>
        <v>400</v>
      </c>
      <c r="O167" s="97">
        <f t="shared" si="20"/>
        <v>0</v>
      </c>
      <c r="P167" s="97">
        <f>IF('Indicator Data'!AZ170="No data","x",ROUND(IF('Indicator Data'!AZ170&gt;P$195,0,IF('Indicator Data'!AZ170&lt;P$194,10,(P$195-'Indicator Data'!AZ170)/(P$195-P$194)*10)),1))</f>
        <v>0</v>
      </c>
      <c r="Q167" s="97">
        <f>IF('Indicator Data'!BA170="No data","x",ROUND(IF('Indicator Data'!BA170&gt;Q$195,0,IF('Indicator Data'!BA170&lt;Q$194,10,(Q$195-'Indicator Data'!BA170)/(Q$195-Q$194)*10)),1))</f>
        <v>0</v>
      </c>
      <c r="R167" s="98">
        <f t="shared" si="21"/>
        <v>0</v>
      </c>
      <c r="S167" s="97">
        <f>IF('Indicator Data'!Y170="No data","x",ROUND(IF('Indicator Data'!Y170&gt;S$195,0,IF('Indicator Data'!Y170&lt;S$194,10,(S$195-'Indicator Data'!Y170)/(S$195-S$194)*10)),1))</f>
        <v>0</v>
      </c>
      <c r="T167" s="97">
        <f>IF('Indicator Data'!Z170="No data","x",ROUND(IF('Indicator Data'!Z170&gt;T$195,0,IF('Indicator Data'!Z170&lt;T$194,10,(T$195-'Indicator Data'!Z170)/(T$195-T$194)*10)),1))</f>
        <v>1.3</v>
      </c>
      <c r="U167" s="97">
        <f>IF('Indicator Data'!AC170="No data","x",ROUND(IF('Indicator Data'!AC170&gt;U$195,0,IF('Indicator Data'!AC170&lt;U$194,10,(U$195-'Indicator Data'!AC170)/(U$195-U$194)*10)),1))</f>
        <v>0</v>
      </c>
      <c r="V167" s="97">
        <f>IF('Indicator Data'!AD170="No data","x",ROUND(IF('Indicator Data'!AD170&gt;V$195,10,IF('Indicator Data'!AD170&lt;V$194,0,10-(V$195-'Indicator Data'!AD170)/(V$195-V$194)*10)),1))</f>
        <v>0.1</v>
      </c>
      <c r="W167" s="98">
        <f t="shared" si="22"/>
        <v>0.4</v>
      </c>
      <c r="X167" s="99">
        <f t="shared" si="23"/>
        <v>0.6</v>
      </c>
      <c r="Y167" s="99">
        <v>0.9</v>
      </c>
    </row>
    <row r="168" spans="1:25" s="4" customFormat="1" x14ac:dyDescent="0.25">
      <c r="A168" s="131" t="s">
        <v>849</v>
      </c>
      <c r="B168" s="51" t="s">
        <v>314</v>
      </c>
      <c r="C168" s="97">
        <f>IF('Indicator Data'!AR171="No data","x",ROUND(IF('Indicator Data'!AR171&gt;C$195,0,IF('Indicator Data'!AR171&lt;C$194,10,(C$195-'Indicator Data'!AR171)/(C$195-C$194)*10)),1))</f>
        <v>4.5999999999999996</v>
      </c>
      <c r="D168" s="98">
        <f t="shared" si="16"/>
        <v>4.5999999999999996</v>
      </c>
      <c r="E168" s="97">
        <f>IF('Indicator Data'!AT171="No data","x",ROUND(IF('Indicator Data'!AT171&gt;E$195,0,IF('Indicator Data'!AT171&lt;E$194,10,(E$195-'Indicator Data'!AT171)/(E$195-E$194)*10)),1))</f>
        <v>8.6</v>
      </c>
      <c r="F168" s="97">
        <f>IF('Indicator Data'!AS171="No data","x",ROUND(IF('Indicator Data'!AS171&gt;F$195,0,IF('Indicator Data'!AS171&lt;F$194,10,(F$195-'Indicator Data'!AS171)/(F$195-F$194)*10)),1))</f>
        <v>8.6</v>
      </c>
      <c r="G168" s="98">
        <f t="shared" si="17"/>
        <v>8.6</v>
      </c>
      <c r="H168" s="99">
        <f t="shared" si="18"/>
        <v>6.6</v>
      </c>
      <c r="I168" s="97">
        <f>IF('Indicator Data'!AV171="No data","x",ROUND(IF('Indicator Data'!AV171^2&gt;I$195,0,IF('Indicator Data'!AV171^2&lt;I$194,10,(I$195-'Indicator Data'!AV171^2)/(I$195-I$194)*10)),1))</f>
        <v>2.8</v>
      </c>
      <c r="J168" s="97">
        <f>IF(OR('Indicator Data'!AU171=0,'Indicator Data'!AU171="No data"),"x",ROUND(IF('Indicator Data'!AU171&gt;J$195,0,IF('Indicator Data'!AU171&lt;J$194,10,(J$195-'Indicator Data'!AU171)/(J$195-J$194)*10)),1))</f>
        <v>0</v>
      </c>
      <c r="K168" s="97">
        <f>IF('Indicator Data'!AW171="No data","x",ROUND(IF('Indicator Data'!AW171&gt;K$195,0,IF('Indicator Data'!AW171&lt;K$194,10,(K$195-'Indicator Data'!AW171)/(K$195-K$194)*10)),1))</f>
        <v>7</v>
      </c>
      <c r="L168" s="97">
        <f>IF('Indicator Data'!AX171="No data","x",ROUND(IF('Indicator Data'!AX171&gt;L$195,0,IF('Indicator Data'!AX171&lt;L$194,10,(L$195-'Indicator Data'!AX171)/(L$195-L$194)*10)),1))</f>
        <v>7.5</v>
      </c>
      <c r="M168" s="98">
        <f t="shared" si="19"/>
        <v>4.3</v>
      </c>
      <c r="N168" s="148">
        <f>IF('Indicator Data'!AY171="No data","x",'Indicator Data'!AY171/'Indicator Data'!BE171*100)</f>
        <v>35.397266241899473</v>
      </c>
      <c r="O168" s="97">
        <f t="shared" si="20"/>
        <v>6.5</v>
      </c>
      <c r="P168" s="97">
        <f>IF('Indicator Data'!AZ171="No data","x",ROUND(IF('Indicator Data'!AZ171&gt;P$195,0,IF('Indicator Data'!AZ171&lt;P$194,10,(P$195-'Indicator Data'!AZ171)/(P$195-P$194)*10)),1))</f>
        <v>0.5</v>
      </c>
      <c r="Q168" s="97">
        <f>IF('Indicator Data'!BA171="No data","x",ROUND(IF('Indicator Data'!BA171&gt;Q$195,0,IF('Indicator Data'!BA171&lt;Q$194,10,(Q$195-'Indicator Data'!BA171)/(Q$195-Q$194)*10)),1))</f>
        <v>2</v>
      </c>
      <c r="R168" s="98">
        <f t="shared" si="21"/>
        <v>3</v>
      </c>
      <c r="S168" s="97">
        <f>IF('Indicator Data'!Y171="No data","x",ROUND(IF('Indicator Data'!Y171&gt;S$195,0,IF('Indicator Data'!Y171&lt;S$194,10,(S$195-'Indicator Data'!Y171)/(S$195-S$194)*10)),1))</f>
        <v>6.4</v>
      </c>
      <c r="T168" s="97">
        <f>IF('Indicator Data'!Z171="No data","x",ROUND(IF('Indicator Data'!Z171&gt;T$195,0,IF('Indicator Data'!Z171&lt;T$194,10,(T$195-'Indicator Data'!Z171)/(T$195-T$194)*10)),1))</f>
        <v>9.5</v>
      </c>
      <c r="U168" s="97">
        <f>IF('Indicator Data'!AC171="No data","x",ROUND(IF('Indicator Data'!AC171&gt;U$195,0,IF('Indicator Data'!AC171&lt;U$194,10,(U$195-'Indicator Data'!AC171)/(U$195-U$194)*10)),1))</f>
        <v>9.6</v>
      </c>
      <c r="V168" s="97">
        <f>IF('Indicator Data'!AD171="No data","x",ROUND(IF('Indicator Data'!AD171&gt;V$195,10,IF('Indicator Data'!AD171&lt;V$194,0,10-(V$195-'Indicator Data'!AD171)/(V$195-V$194)*10)),1))</f>
        <v>0.8</v>
      </c>
      <c r="W168" s="98">
        <f t="shared" si="22"/>
        <v>6.6</v>
      </c>
      <c r="X168" s="99">
        <f t="shared" si="23"/>
        <v>4.5999999999999996</v>
      </c>
      <c r="Y168" s="99">
        <v>3.6</v>
      </c>
    </row>
    <row r="169" spans="1:25" s="4" customFormat="1" x14ac:dyDescent="0.25">
      <c r="A169" s="131" t="s">
        <v>317</v>
      </c>
      <c r="B169" s="51" t="s">
        <v>316</v>
      </c>
      <c r="C169" s="97">
        <f>IF('Indicator Data'!AR172="No data","x",ROUND(IF('Indicator Data'!AR172&gt;C$195,0,IF('Indicator Data'!AR172&lt;C$194,10,(C$195-'Indicator Data'!AR172)/(C$195-C$194)*10)),1))</f>
        <v>4.5999999999999996</v>
      </c>
      <c r="D169" s="98">
        <f t="shared" si="16"/>
        <v>4.5999999999999996</v>
      </c>
      <c r="E169" s="97">
        <f>IF('Indicator Data'!AT172="No data","x",ROUND(IF('Indicator Data'!AT172&gt;E$195,0,IF('Indicator Data'!AT172&lt;E$194,10,(E$195-'Indicator Data'!AT172)/(E$195-E$194)*10)),1))</f>
        <v>7.9</v>
      </c>
      <c r="F169" s="97">
        <f>IF('Indicator Data'!AS172="No data","x",ROUND(IF('Indicator Data'!AS172&gt;F$195,0,IF('Indicator Data'!AS172&lt;F$194,10,(F$195-'Indicator Data'!AS172)/(F$195-F$194)*10)),1))</f>
        <v>7</v>
      </c>
      <c r="G169" s="98">
        <f t="shared" si="17"/>
        <v>7.5</v>
      </c>
      <c r="H169" s="99">
        <f t="shared" si="18"/>
        <v>6.1</v>
      </c>
      <c r="I169" s="97">
        <f>IF('Indicator Data'!AV172="No data","x",ROUND(IF('Indicator Data'!AV172^2&gt;I$195,0,IF('Indicator Data'!AV172^2&lt;I$194,10,(I$195-'Indicator Data'!AV172^2)/(I$195-I$194)*10)),1))</f>
        <v>0</v>
      </c>
      <c r="J169" s="97">
        <f>IF(OR('Indicator Data'!AU172=0,'Indicator Data'!AU172="No data"),"x",ROUND(IF('Indicator Data'!AU172&gt;J$195,0,IF('Indicator Data'!AU172&lt;J$194,10,(J$195-'Indicator Data'!AU172)/(J$195-J$194)*10)),1))</f>
        <v>0</v>
      </c>
      <c r="K169" s="97">
        <f>IF('Indicator Data'!AW172="No data","x",ROUND(IF('Indicator Data'!AW172&gt;K$195,0,IF('Indicator Data'!AW172&lt;K$194,10,(K$195-'Indicator Data'!AW172)/(K$195-K$194)*10)),1))</f>
        <v>8.1</v>
      </c>
      <c r="L169" s="97">
        <f>IF('Indicator Data'!AX172="No data","x",ROUND(IF('Indicator Data'!AX172&gt;L$195,0,IF('Indicator Data'!AX172&lt;L$194,10,(L$195-'Indicator Data'!AX172)/(L$195-L$194)*10)),1))</f>
        <v>4.8</v>
      </c>
      <c r="M169" s="98">
        <f t="shared" si="19"/>
        <v>3.2</v>
      </c>
      <c r="N169" s="148">
        <f>IF('Indicator Data'!AY172="No data","x",'Indicator Data'!AY172/'Indicator Data'!BE172*100)</f>
        <v>10.002857959416977</v>
      </c>
      <c r="O169" s="97">
        <f t="shared" si="20"/>
        <v>9.1</v>
      </c>
      <c r="P169" s="97">
        <f>IF('Indicator Data'!AZ172="No data","x",ROUND(IF('Indicator Data'!AZ172&gt;P$195,0,IF('Indicator Data'!AZ172&lt;P$194,10,(P$195-'Indicator Data'!AZ172)/(P$195-P$194)*10)),1))</f>
        <v>0.6</v>
      </c>
      <c r="Q169" s="97">
        <f>IF('Indicator Data'!BA172="No data","x",ROUND(IF('Indicator Data'!BA172&gt;Q$195,0,IF('Indicator Data'!BA172&lt;Q$194,10,(Q$195-'Indicator Data'!BA172)/(Q$195-Q$194)*10)),1))</f>
        <v>5.2</v>
      </c>
      <c r="R169" s="98">
        <f t="shared" si="21"/>
        <v>5</v>
      </c>
      <c r="S169" s="97">
        <f>IF('Indicator Data'!Y172="No data","x",ROUND(IF('Indicator Data'!Y172&gt;S$195,0,IF('Indicator Data'!Y172&lt;S$194,10,(S$195-'Indicator Data'!Y172)/(S$195-S$194)*10)),1))</f>
        <v>5.2</v>
      </c>
      <c r="T169" s="97">
        <f>IF('Indicator Data'!Z172="No data","x",ROUND(IF('Indicator Data'!Z172&gt;T$195,0,IF('Indicator Data'!Z172&lt;T$194,10,(T$195-'Indicator Data'!Z172)/(T$195-T$194)*10)),1))</f>
        <v>0.5</v>
      </c>
      <c r="U169" s="97">
        <f>IF('Indicator Data'!AC172="No data","x",ROUND(IF('Indicator Data'!AC172&gt;U$195,0,IF('Indicator Data'!AC172&lt;U$194,10,(U$195-'Indicator Data'!AC172)/(U$195-U$194)*10)),1))</f>
        <v>9.5</v>
      </c>
      <c r="V169" s="97">
        <f>IF('Indicator Data'!AD172="No data","x",ROUND(IF('Indicator Data'!AD172&gt;V$195,10,IF('Indicator Data'!AD172&lt;V$194,0,10-(V$195-'Indicator Data'!AD172)/(V$195-V$194)*10)),1))</f>
        <v>0.4</v>
      </c>
      <c r="W169" s="98">
        <f t="shared" si="22"/>
        <v>3.9</v>
      </c>
      <c r="X169" s="99">
        <f t="shared" si="23"/>
        <v>4</v>
      </c>
      <c r="Y169" s="99">
        <v>0.6</v>
      </c>
    </row>
    <row r="170" spans="1:25" s="4" customFormat="1" x14ac:dyDescent="0.25">
      <c r="A170" s="131" t="s">
        <v>850</v>
      </c>
      <c r="B170" s="51" t="s">
        <v>318</v>
      </c>
      <c r="C170" s="97">
        <f>IF('Indicator Data'!AR173="No data","x",ROUND(IF('Indicator Data'!AR173&gt;C$195,0,IF('Indicator Data'!AR173&lt;C$194,10,(C$195-'Indicator Data'!AR173)/(C$195-C$194)*10)),1))</f>
        <v>3.5</v>
      </c>
      <c r="D170" s="98">
        <f t="shared" si="16"/>
        <v>3.5</v>
      </c>
      <c r="E170" s="97">
        <f>IF('Indicator Data'!AT173="No data","x",ROUND(IF('Indicator Data'!AT173&gt;E$195,0,IF('Indicator Data'!AT173&lt;E$194,10,(E$195-'Indicator Data'!AT173)/(E$195-E$194)*10)),1))</f>
        <v>6.4</v>
      </c>
      <c r="F170" s="97">
        <f>IF('Indicator Data'!AS173="No data","x",ROUND(IF('Indicator Data'!AS173&gt;F$195,0,IF('Indicator Data'!AS173&lt;F$194,10,(F$195-'Indicator Data'!AS173)/(F$195-F$194)*10)),1))</f>
        <v>6.1</v>
      </c>
      <c r="G170" s="98">
        <f t="shared" si="17"/>
        <v>6.3</v>
      </c>
      <c r="H170" s="99">
        <f t="shared" si="18"/>
        <v>4.9000000000000004</v>
      </c>
      <c r="I170" s="97">
        <f>IF('Indicator Data'!AV173="No data","x",ROUND(IF('Indicator Data'!AV173^2&gt;I$195,0,IF('Indicator Data'!AV173^2&lt;I$194,10,(I$195-'Indicator Data'!AV173^2)/(I$195-I$194)*10)),1))</f>
        <v>3.9</v>
      </c>
      <c r="J170" s="97">
        <f>IF(OR('Indicator Data'!AU173=0,'Indicator Data'!AU173="No data"),"x",ROUND(IF('Indicator Data'!AU173&gt;J$195,0,IF('Indicator Data'!AU173&lt;J$194,10,(J$195-'Indicator Data'!AU173)/(J$195-J$194)*10)),1))</f>
        <v>6.7</v>
      </c>
      <c r="K170" s="97">
        <f>IF('Indicator Data'!AW173="No data","x",ROUND(IF('Indicator Data'!AW173&gt;K$195,0,IF('Indicator Data'!AW173&lt;K$194,10,(K$195-'Indicator Data'!AW173)/(K$195-K$194)*10)),1))</f>
        <v>9.5</v>
      </c>
      <c r="L170" s="97">
        <f>IF('Indicator Data'!AX173="No data","x",ROUND(IF('Indicator Data'!AX173&gt;L$195,0,IF('Indicator Data'!AX173&lt;L$194,10,(L$195-'Indicator Data'!AX173)/(L$195-L$194)*10)),1))</f>
        <v>6.4</v>
      </c>
      <c r="M170" s="98">
        <f t="shared" si="19"/>
        <v>6.6</v>
      </c>
      <c r="N170" s="148">
        <f>IF('Indicator Data'!AY173="No data","x",'Indicator Data'!AY173/'Indicator Data'!BE173*100)</f>
        <v>8.1282456536464203</v>
      </c>
      <c r="O170" s="97">
        <f t="shared" si="20"/>
        <v>9.3000000000000007</v>
      </c>
      <c r="P170" s="97">
        <f>IF('Indicator Data'!AZ173="No data","x",ROUND(IF('Indicator Data'!AZ173&gt;P$195,0,IF('Indicator Data'!AZ173&lt;P$194,10,(P$195-'Indicator Data'!AZ173)/(P$195-P$194)*10)),1))</f>
        <v>9.4</v>
      </c>
      <c r="Q170" s="97">
        <f>IF('Indicator Data'!BA173="No data","x",ROUND(IF('Indicator Data'!BA173&gt;Q$195,0,IF('Indicator Data'!BA173&lt;Q$194,10,(Q$195-'Indicator Data'!BA173)/(Q$195-Q$194)*10)),1))</f>
        <v>8.9</v>
      </c>
      <c r="R170" s="98">
        <f t="shared" si="21"/>
        <v>9.1999999999999993</v>
      </c>
      <c r="S170" s="97">
        <f>IF('Indicator Data'!Y173="No data","x",ROUND(IF('Indicator Data'!Y173&gt;S$195,0,IF('Indicator Data'!Y173&lt;S$194,10,(S$195-'Indicator Data'!Y173)/(S$195-S$194)*10)),1))</f>
        <v>9.9</v>
      </c>
      <c r="T170" s="97">
        <f>IF('Indicator Data'!Z173="No data","x",ROUND(IF('Indicator Data'!Z173&gt;T$195,0,IF('Indicator Data'!Z173&lt;T$194,10,(T$195-'Indicator Data'!Z173)/(T$195-T$194)*10)),1))</f>
        <v>2.2999999999999998</v>
      </c>
      <c r="U170" s="97">
        <f>IF('Indicator Data'!AC173="No data","x",ROUND(IF('Indicator Data'!AC173&gt;U$195,0,IF('Indicator Data'!AC173&lt;U$194,10,(U$195-'Indicator Data'!AC173)/(U$195-U$194)*10)),1))</f>
        <v>9.8000000000000007</v>
      </c>
      <c r="V170" s="97">
        <f>IF('Indicator Data'!AD173="No data","x",ROUND(IF('Indicator Data'!AD173&gt;V$195,10,IF('Indicator Data'!AD173&lt;V$194,0,10-(V$195-'Indicator Data'!AD173)/(V$195-V$194)*10)),1))</f>
        <v>4.4000000000000004</v>
      </c>
      <c r="W170" s="98">
        <f t="shared" si="22"/>
        <v>6.6</v>
      </c>
      <c r="X170" s="99">
        <f t="shared" si="23"/>
        <v>7.5</v>
      </c>
      <c r="Y170" s="99">
        <v>3.1</v>
      </c>
    </row>
    <row r="171" spans="1:25" s="4" customFormat="1" x14ac:dyDescent="0.25">
      <c r="A171" s="131" t="s">
        <v>320</v>
      </c>
      <c r="B171" s="51" t="s">
        <v>319</v>
      </c>
      <c r="C171" s="97">
        <f>IF('Indicator Data'!AR174="No data","x",ROUND(IF('Indicator Data'!AR174&gt;C$195,0,IF('Indicator Data'!AR174&lt;C$194,10,(C$195-'Indicator Data'!AR174)/(C$195-C$194)*10)),1))</f>
        <v>4.7</v>
      </c>
      <c r="D171" s="98">
        <f t="shared" si="16"/>
        <v>4.7</v>
      </c>
      <c r="E171" s="97">
        <f>IF('Indicator Data'!AT174="No data","x",ROUND(IF('Indicator Data'!AT174&gt;E$195,0,IF('Indicator Data'!AT174&lt;E$194,10,(E$195-'Indicator Data'!AT174)/(E$195-E$194)*10)),1))</f>
        <v>6.3</v>
      </c>
      <c r="F171" s="97">
        <f>IF('Indicator Data'!AS174="No data","x",ROUND(IF('Indicator Data'!AS174&gt;F$195,0,IF('Indicator Data'!AS174&lt;F$194,10,(F$195-'Indicator Data'!AS174)/(F$195-F$194)*10)),1))</f>
        <v>4.3</v>
      </c>
      <c r="G171" s="98">
        <f t="shared" si="17"/>
        <v>5.3</v>
      </c>
      <c r="H171" s="99">
        <f t="shared" si="18"/>
        <v>5</v>
      </c>
      <c r="I171" s="97">
        <f>IF('Indicator Data'!AV174="No data","x",ROUND(IF('Indicator Data'!AV174^2&gt;I$195,0,IF('Indicator Data'!AV174^2&lt;I$194,10,(I$195-'Indicator Data'!AV174^2)/(I$195-I$194)*10)),1))</f>
        <v>1.3</v>
      </c>
      <c r="J171" s="97">
        <f>IF(OR('Indicator Data'!AU174=0,'Indicator Data'!AU174="No data"),"x",ROUND(IF('Indicator Data'!AU174&gt;J$195,0,IF('Indicator Data'!AU174&lt;J$194,10,(J$195-'Indicator Data'!AU174)/(J$195-J$194)*10)),1))</f>
        <v>0</v>
      </c>
      <c r="K171" s="97">
        <f>IF('Indicator Data'!AW174="No data","x",ROUND(IF('Indicator Data'!AW174&gt;K$195,0,IF('Indicator Data'!AW174&lt;K$194,10,(K$195-'Indicator Data'!AW174)/(K$195-K$194)*10)),1))</f>
        <v>6.1</v>
      </c>
      <c r="L171" s="97">
        <f>IF('Indicator Data'!AX174="No data","x",ROUND(IF('Indicator Data'!AX174&gt;L$195,0,IF('Indicator Data'!AX174&lt;L$194,10,(L$195-'Indicator Data'!AX174)/(L$195-L$194)*10)),1))</f>
        <v>1.4</v>
      </c>
      <c r="M171" s="98">
        <f t="shared" si="19"/>
        <v>2.2000000000000002</v>
      </c>
      <c r="N171" s="148">
        <f>IF('Indicator Data'!AY174="No data","x",'Indicator Data'!AY174/'Indicator Data'!BE174*100)</f>
        <v>45.01947581671201</v>
      </c>
      <c r="O171" s="97">
        <f t="shared" si="20"/>
        <v>5.6</v>
      </c>
      <c r="P171" s="97">
        <f>IF('Indicator Data'!AZ174="No data","x",ROUND(IF('Indicator Data'!AZ174&gt;P$195,0,IF('Indicator Data'!AZ174&lt;P$194,10,(P$195-'Indicator Data'!AZ174)/(P$195-P$194)*10)),1))</f>
        <v>0.8</v>
      </c>
      <c r="Q171" s="97">
        <f>IF('Indicator Data'!BA174="No data","x",ROUND(IF('Indicator Data'!BA174&gt;Q$195,0,IF('Indicator Data'!BA174&lt;Q$194,10,(Q$195-'Indicator Data'!BA174)/(Q$195-Q$194)*10)),1))</f>
        <v>0.4</v>
      </c>
      <c r="R171" s="98">
        <f t="shared" si="21"/>
        <v>2.2999999999999998</v>
      </c>
      <c r="S171" s="97">
        <f>IF('Indicator Data'!Y174="No data","x",ROUND(IF('Indicator Data'!Y174&gt;S$195,0,IF('Indicator Data'!Y174&lt;S$194,10,(S$195-'Indicator Data'!Y174)/(S$195-S$194)*10)),1))</f>
        <v>9</v>
      </c>
      <c r="T171" s="97">
        <f>IF('Indicator Data'!Z174="No data","x",ROUND(IF('Indicator Data'!Z174&gt;T$195,0,IF('Indicator Data'!Z174&lt;T$194,10,(T$195-'Indicator Data'!Z174)/(T$195-T$194)*10)),1))</f>
        <v>0</v>
      </c>
      <c r="U171" s="97">
        <f>IF('Indicator Data'!AC174="No data","x",ROUND(IF('Indicator Data'!AC174&gt;U$195,0,IF('Indicator Data'!AC174&lt;U$194,10,(U$195-'Indicator Data'!AC174)/(U$195-U$194)*10)),1))</f>
        <v>8.1</v>
      </c>
      <c r="V171" s="97">
        <f>IF('Indicator Data'!AD174="No data","x",ROUND(IF('Indicator Data'!AD174&gt;V$195,10,IF('Indicator Data'!AD174&lt;V$194,0,10-(V$195-'Indicator Data'!AD174)/(V$195-V$194)*10)),1))</f>
        <v>0.2</v>
      </c>
      <c r="W171" s="98">
        <f t="shared" si="22"/>
        <v>4.3</v>
      </c>
      <c r="X171" s="99">
        <f t="shared" si="23"/>
        <v>2.9</v>
      </c>
      <c r="Y171" s="99">
        <v>0.3</v>
      </c>
    </row>
    <row r="172" spans="1:25" s="4" customFormat="1" x14ac:dyDescent="0.25">
      <c r="A172" s="131" t="s">
        <v>940</v>
      </c>
      <c r="B172" s="51" t="s">
        <v>187</v>
      </c>
      <c r="C172" s="97">
        <f>IF('Indicator Data'!AR175="No data","x",ROUND(IF('Indicator Data'!AR175&gt;C$195,0,IF('Indicator Data'!AR175&lt;C$194,10,(C$195-'Indicator Data'!AR175)/(C$195-C$194)*10)),1))</f>
        <v>3.8</v>
      </c>
      <c r="D172" s="98">
        <f t="shared" si="16"/>
        <v>3.8</v>
      </c>
      <c r="E172" s="97">
        <f>IF('Indicator Data'!AT175="No data","x",ROUND(IF('Indicator Data'!AT175&gt;E$195,0,IF('Indicator Data'!AT175&lt;E$194,10,(E$195-'Indicator Data'!AT175)/(E$195-E$194)*10)),1))</f>
        <v>6.5</v>
      </c>
      <c r="F172" s="97">
        <f>IF('Indicator Data'!AS175="No data","x",ROUND(IF('Indicator Data'!AS175&gt;F$195,0,IF('Indicator Data'!AS175&lt;F$194,10,(F$195-'Indicator Data'!AS175)/(F$195-F$194)*10)),1))</f>
        <v>4.8</v>
      </c>
      <c r="G172" s="98">
        <f t="shared" si="17"/>
        <v>5.7</v>
      </c>
      <c r="H172" s="99">
        <f t="shared" si="18"/>
        <v>4.8</v>
      </c>
      <c r="I172" s="97">
        <f>IF('Indicator Data'!AV175="No data","x",ROUND(IF('Indicator Data'!AV175^2&gt;I$195,0,IF('Indicator Data'!AV175^2&lt;I$194,10,(I$195-'Indicator Data'!AV175^2)/(I$195-I$194)*10)),1))</f>
        <v>0.5</v>
      </c>
      <c r="J172" s="97">
        <f>IF(OR('Indicator Data'!AU175=0,'Indicator Data'!AU175="No data"),"x",ROUND(IF('Indicator Data'!AU175&gt;J$195,0,IF('Indicator Data'!AU175&lt;J$194,10,(J$195-'Indicator Data'!AU175)/(J$195-J$194)*10)),1))</f>
        <v>0</v>
      </c>
      <c r="K172" s="97">
        <f>IF('Indicator Data'!AW175="No data","x",ROUND(IF('Indicator Data'!AW175&gt;K$195,0,IF('Indicator Data'!AW175&lt;K$194,10,(K$195-'Indicator Data'!AW175)/(K$195-K$194)*10)),1))</f>
        <v>3</v>
      </c>
      <c r="L172" s="97">
        <f>IF('Indicator Data'!AX175="No data","x",ROUND(IF('Indicator Data'!AX175&gt;L$195,0,IF('Indicator Data'!AX175&lt;L$194,10,(L$195-'Indicator Data'!AX175)/(L$195-L$194)*10)),1))</f>
        <v>5.0999999999999996</v>
      </c>
      <c r="M172" s="98">
        <f t="shared" si="19"/>
        <v>2.2000000000000002</v>
      </c>
      <c r="N172" s="148">
        <f>IF('Indicator Data'!AY175="No data","x",'Indicator Data'!AY175/'Indicator Data'!BE175*100)</f>
        <v>55.511498810467884</v>
      </c>
      <c r="O172" s="97">
        <f t="shared" si="20"/>
        <v>4.5</v>
      </c>
      <c r="P172" s="97">
        <f>IF('Indicator Data'!AZ175="No data","x",ROUND(IF('Indicator Data'!AZ175&gt;P$195,0,IF('Indicator Data'!AZ175&lt;P$194,10,(P$195-'Indicator Data'!AZ175)/(P$195-P$194)*10)),1))</f>
        <v>1</v>
      </c>
      <c r="Q172" s="97">
        <f>IF('Indicator Data'!BA175="No data","x",ROUND(IF('Indicator Data'!BA175&gt;Q$195,0,IF('Indicator Data'!BA175&lt;Q$194,10,(Q$195-'Indicator Data'!BA175)/(Q$195-Q$194)*10)),1))</f>
        <v>0.1</v>
      </c>
      <c r="R172" s="98">
        <f t="shared" si="21"/>
        <v>1.9</v>
      </c>
      <c r="S172" s="97">
        <f>IF('Indicator Data'!Y175="No data","x",ROUND(IF('Indicator Data'!Y175&gt;S$195,0,IF('Indicator Data'!Y175&lt;S$194,10,(S$195-'Indicator Data'!Y175)/(S$195-S$194)*10)),1))</f>
        <v>3.4</v>
      </c>
      <c r="T172" s="97">
        <f>IF('Indicator Data'!Z175="No data","x",ROUND(IF('Indicator Data'!Z175&gt;T$195,0,IF('Indicator Data'!Z175&lt;T$194,10,(T$195-'Indicator Data'!Z175)/(T$195-T$194)*10)),1))</f>
        <v>4.4000000000000004</v>
      </c>
      <c r="U172" s="97">
        <f>IF('Indicator Data'!AC175="No data","x",ROUND(IF('Indicator Data'!AC175&gt;U$195,0,IF('Indicator Data'!AC175&lt;U$194,10,(U$195-'Indicator Data'!AC175)/(U$195-U$194)*10)),1))</f>
        <v>7.3</v>
      </c>
      <c r="V172" s="97">
        <f>IF('Indicator Data'!AD175="No data","x",ROUND(IF('Indicator Data'!AD175&gt;V$195,10,IF('Indicator Data'!AD175&lt;V$194,0,10-(V$195-'Indicator Data'!AD175)/(V$195-V$194)*10)),1))</f>
        <v>0.1</v>
      </c>
      <c r="W172" s="98">
        <f t="shared" si="22"/>
        <v>3.8</v>
      </c>
      <c r="X172" s="99">
        <f t="shared" si="23"/>
        <v>2.6</v>
      </c>
      <c r="Y172" s="99">
        <v>1</v>
      </c>
    </row>
    <row r="173" spans="1:25" s="4" customFormat="1" x14ac:dyDescent="0.25">
      <c r="A173" s="131" t="s">
        <v>373</v>
      </c>
      <c r="B173" s="51" t="s">
        <v>91</v>
      </c>
      <c r="C173" s="97">
        <f>IF('Indicator Data'!AR176="No data","x",ROUND(IF('Indicator Data'!AR176&gt;C$195,0,IF('Indicator Data'!AR176&lt;C$194,10,(C$195-'Indicator Data'!AR176)/(C$195-C$194)*10)),1))</f>
        <v>6.3</v>
      </c>
      <c r="D173" s="98">
        <f t="shared" si="16"/>
        <v>6.3</v>
      </c>
      <c r="E173" s="97">
        <f>IF('Indicator Data'!AT176="No data","x",ROUND(IF('Indicator Data'!AT176&gt;E$195,0,IF('Indicator Data'!AT176&lt;E$194,10,(E$195-'Indicator Data'!AT176)/(E$195-E$194)*10)),1))</f>
        <v>6.2</v>
      </c>
      <c r="F173" s="97">
        <f>IF('Indicator Data'!AS176="No data","x",ROUND(IF('Indicator Data'!AS176&gt;F$195,0,IF('Indicator Data'!AS176&lt;F$194,10,(F$195-'Indicator Data'!AS176)/(F$195-F$194)*10)),1))</f>
        <v>7.1</v>
      </c>
      <c r="G173" s="98">
        <f t="shared" si="17"/>
        <v>6.7</v>
      </c>
      <c r="H173" s="99">
        <f t="shared" si="18"/>
        <v>6.5</v>
      </c>
      <c r="I173" s="97">
        <f>IF('Indicator Data'!AV176="No data","x",ROUND(IF('Indicator Data'!AV176^2&gt;I$195,0,IF('Indicator Data'!AV176^2&lt;I$194,10,(I$195-'Indicator Data'!AV176^2)/(I$195-I$194)*10)),1))</f>
        <v>6.5</v>
      </c>
      <c r="J173" s="97">
        <f>IF(OR('Indicator Data'!AU176=0,'Indicator Data'!AU176="No data"),"x",ROUND(IF('Indicator Data'!AU176&gt;J$195,0,IF('Indicator Data'!AU176&lt;J$194,10,(J$195-'Indicator Data'!AU176)/(J$195-J$194)*10)),1))</f>
        <v>3.7</v>
      </c>
      <c r="K173" s="97">
        <f>IF('Indicator Data'!AW176="No data","x",ROUND(IF('Indicator Data'!AW176&gt;K$195,0,IF('Indicator Data'!AW176&lt;K$194,10,(K$195-'Indicator Data'!AW176)/(K$195-K$194)*10)),1))</f>
        <v>8.6999999999999993</v>
      </c>
      <c r="L173" s="97">
        <f>IF('Indicator Data'!AX176="No data","x",ROUND(IF('Indicator Data'!AX176&gt;L$195,0,IF('Indicator Data'!AX176&lt;L$194,10,(L$195-'Indicator Data'!AX176)/(L$195-L$194)*10)),1))</f>
        <v>3.8</v>
      </c>
      <c r="M173" s="98">
        <f t="shared" si="19"/>
        <v>5.7</v>
      </c>
      <c r="N173" s="148">
        <f>IF('Indicator Data'!AY176="No data","x",'Indicator Data'!AY176/'Indicator Data'!BE176*100)</f>
        <v>19.502353732347007</v>
      </c>
      <c r="O173" s="97">
        <f t="shared" si="20"/>
        <v>8.1</v>
      </c>
      <c r="P173" s="97">
        <f>IF('Indicator Data'!AZ176="No data","x",ROUND(IF('Indicator Data'!AZ176&gt;P$195,0,IF('Indicator Data'!AZ176&lt;P$194,10,(P$195-'Indicator Data'!AZ176)/(P$195-P$194)*10)),1))</f>
        <v>6.6</v>
      </c>
      <c r="Q173" s="97">
        <f>IF('Indicator Data'!BA176="No data","x",ROUND(IF('Indicator Data'!BA176&gt;Q$195,0,IF('Indicator Data'!BA176&lt;Q$194,10,(Q$195-'Indicator Data'!BA176)/(Q$195-Q$194)*10)),1))</f>
        <v>5.6</v>
      </c>
      <c r="R173" s="98">
        <f t="shared" si="21"/>
        <v>6.8</v>
      </c>
      <c r="S173" s="97">
        <f>IF('Indicator Data'!Y176="No data","x",ROUND(IF('Indicator Data'!Y176&gt;S$195,0,IF('Indicator Data'!Y176&lt;S$194,10,(S$195-'Indicator Data'!Y176)/(S$195-S$194)*10)),1))</f>
        <v>9.8000000000000007</v>
      </c>
      <c r="T173" s="97">
        <f>IF('Indicator Data'!Z176="No data","x",ROUND(IF('Indicator Data'!Z176&gt;T$195,0,IF('Indicator Data'!Z176&lt;T$194,10,(T$195-'Indicator Data'!Z176)/(T$195-T$194)*10)),1))</f>
        <v>5.4</v>
      </c>
      <c r="U173" s="97">
        <f>IF('Indicator Data'!AC176="No data","x",ROUND(IF('Indicator Data'!AC176&gt;U$195,0,IF('Indicator Data'!AC176&lt;U$194,10,(U$195-'Indicator Data'!AC176)/(U$195-U$194)*10)),1))</f>
        <v>9.6999999999999993</v>
      </c>
      <c r="V173" s="97">
        <f>IF('Indicator Data'!AD176="No data","x",ROUND(IF('Indicator Data'!AD176&gt;V$195,10,IF('Indicator Data'!AD176&lt;V$194,0,10-(V$195-'Indicator Data'!AD176)/(V$195-V$194)*10)),1))</f>
        <v>2.4</v>
      </c>
      <c r="W173" s="98">
        <f t="shared" si="22"/>
        <v>6.8</v>
      </c>
      <c r="X173" s="99">
        <f t="shared" si="23"/>
        <v>6.4</v>
      </c>
      <c r="Y173" s="99">
        <v>2.8</v>
      </c>
    </row>
    <row r="174" spans="1:25" s="4" customFormat="1" x14ac:dyDescent="0.25">
      <c r="A174" s="131" t="s">
        <v>322</v>
      </c>
      <c r="B174" s="51" t="s">
        <v>321</v>
      </c>
      <c r="C174" s="97">
        <f>IF('Indicator Data'!AR177="No data","x",ROUND(IF('Indicator Data'!AR177&gt;C$195,0,IF('Indicator Data'!AR177&lt;C$194,10,(C$195-'Indicator Data'!AR177)/(C$195-C$194)*10)),1))</f>
        <v>9.1999999999999993</v>
      </c>
      <c r="D174" s="98">
        <f t="shared" si="16"/>
        <v>9.1999999999999993</v>
      </c>
      <c r="E174" s="97">
        <f>IF('Indicator Data'!AT177="No data","x",ROUND(IF('Indicator Data'!AT177&gt;E$195,0,IF('Indicator Data'!AT177&lt;E$194,10,(E$195-'Indicator Data'!AT177)/(E$195-E$194)*10)),1))</f>
        <v>6.8</v>
      </c>
      <c r="F174" s="97">
        <f>IF('Indicator Data'!AS177="No data","x",ROUND(IF('Indicator Data'!AS177&gt;F$195,0,IF('Indicator Data'!AS177&lt;F$194,10,(F$195-'Indicator Data'!AS177)/(F$195-F$194)*10)),1))</f>
        <v>7.2</v>
      </c>
      <c r="G174" s="98">
        <f t="shared" si="17"/>
        <v>7</v>
      </c>
      <c r="H174" s="99">
        <f t="shared" si="18"/>
        <v>8.1</v>
      </c>
      <c r="I174" s="97">
        <f>IF('Indicator Data'!AV177="No data","x",ROUND(IF('Indicator Data'!AV177^2&gt;I$195,0,IF('Indicator Data'!AV177^2&lt;I$194,10,(I$195-'Indicator Data'!AV177^2)/(I$195-I$194)*10)),1))</f>
        <v>6.1</v>
      </c>
      <c r="J174" s="97">
        <f>IF(OR('Indicator Data'!AU177=0,'Indicator Data'!AU177="No data"),"x",ROUND(IF('Indicator Data'!AU177&gt;J$195,0,IF('Indicator Data'!AU177&lt;J$194,10,(J$195-'Indicator Data'!AU177)/(J$195-J$194)*10)),1))</f>
        <v>5.3</v>
      </c>
      <c r="K174" s="97">
        <f>IF('Indicator Data'!AW177="No data","x",ROUND(IF('Indicator Data'!AW177&gt;K$195,0,IF('Indicator Data'!AW177&lt;K$194,10,(K$195-'Indicator Data'!AW177)/(K$195-K$194)*10)),1))</f>
        <v>9.3000000000000007</v>
      </c>
      <c r="L174" s="97">
        <f>IF('Indicator Data'!AX177="No data","x",ROUND(IF('Indicator Data'!AX177&gt;L$195,0,IF('Indicator Data'!AX177&lt;L$194,10,(L$195-'Indicator Data'!AX177)/(L$195-L$194)*10)),1))</f>
        <v>6.4</v>
      </c>
      <c r="M174" s="98">
        <f t="shared" si="19"/>
        <v>6.8</v>
      </c>
      <c r="N174" s="148">
        <f>IF('Indicator Data'!AY177="No data","x",'Indicator Data'!AY177/'Indicator Data'!BE177*100)</f>
        <v>23.901452472881044</v>
      </c>
      <c r="O174" s="97">
        <f t="shared" si="20"/>
        <v>7.7</v>
      </c>
      <c r="P174" s="97">
        <f>IF('Indicator Data'!AZ177="No data","x",ROUND(IF('Indicator Data'!AZ177&gt;P$195,0,IF('Indicator Data'!AZ177&lt;P$194,10,(P$195-'Indicator Data'!AZ177)/(P$195-P$194)*10)),1))</f>
        <v>9.8000000000000007</v>
      </c>
      <c r="Q174" s="97">
        <f>IF('Indicator Data'!BA177="No data","x",ROUND(IF('Indicator Data'!BA177&gt;Q$195,0,IF('Indicator Data'!BA177&lt;Q$194,10,(Q$195-'Indicator Data'!BA177)/(Q$195-Q$194)*10)),1))</f>
        <v>7.4</v>
      </c>
      <c r="R174" s="98">
        <f t="shared" si="21"/>
        <v>8.3000000000000007</v>
      </c>
      <c r="S174" s="97">
        <f>IF('Indicator Data'!Y177="No data","x",ROUND(IF('Indicator Data'!Y177&gt;S$195,0,IF('Indicator Data'!Y177&lt;S$194,10,(S$195-'Indicator Data'!Y177)/(S$195-S$194)*10)),1))</f>
        <v>9.9</v>
      </c>
      <c r="T174" s="97">
        <f>IF('Indicator Data'!Z177="No data","x",ROUND(IF('Indicator Data'!Z177&gt;T$195,0,IF('Indicator Data'!Z177&lt;T$194,10,(T$195-'Indicator Data'!Z177)/(T$195-T$194)*10)),1))</f>
        <v>3.1</v>
      </c>
      <c r="U174" s="97">
        <f>IF('Indicator Data'!AC177="No data","x",ROUND(IF('Indicator Data'!AC177&gt;U$195,0,IF('Indicator Data'!AC177&lt;U$194,10,(U$195-'Indicator Data'!AC177)/(U$195-U$194)*10)),1))</f>
        <v>9.8000000000000007</v>
      </c>
      <c r="V174" s="97">
        <f>IF('Indicator Data'!AD177="No data","x",ROUND(IF('Indicator Data'!AD177&gt;V$195,10,IF('Indicator Data'!AD177&lt;V$194,0,10-(V$195-'Indicator Data'!AD177)/(V$195-V$194)*10)),1))</f>
        <v>4.0999999999999996</v>
      </c>
      <c r="W174" s="98">
        <f t="shared" si="22"/>
        <v>6.7</v>
      </c>
      <c r="X174" s="99">
        <f t="shared" si="23"/>
        <v>7.3</v>
      </c>
      <c r="Y174" s="99">
        <v>3.6</v>
      </c>
    </row>
    <row r="175" spans="1:25" s="4" customFormat="1" x14ac:dyDescent="0.25">
      <c r="A175" s="131" t="s">
        <v>324</v>
      </c>
      <c r="B175" s="51" t="s">
        <v>323</v>
      </c>
      <c r="C175" s="97">
        <f>IF('Indicator Data'!AR178="No data","x",ROUND(IF('Indicator Data'!AR178&gt;C$195,0,IF('Indicator Data'!AR178&lt;C$194,10,(C$195-'Indicator Data'!AR178)/(C$195-C$194)*10)),1))</f>
        <v>5.8</v>
      </c>
      <c r="D175" s="98">
        <f t="shared" si="16"/>
        <v>5.8</v>
      </c>
      <c r="E175" s="97" t="str">
        <f>IF('Indicator Data'!AT178="No data","x",ROUND(IF('Indicator Data'!AT178&gt;E$195,0,IF('Indicator Data'!AT178&lt;E$194,10,(E$195-'Indicator Data'!AT178)/(E$195-E$194)*10)),1))</f>
        <v>x</v>
      </c>
      <c r="F175" s="97">
        <f>IF('Indicator Data'!AS178="No data","x",ROUND(IF('Indicator Data'!AS178&gt;F$195,0,IF('Indicator Data'!AS178&lt;F$194,10,(F$195-'Indicator Data'!AS178)/(F$195-F$194)*10)),1))</f>
        <v>5.6</v>
      </c>
      <c r="G175" s="98">
        <f t="shared" si="17"/>
        <v>5.6</v>
      </c>
      <c r="H175" s="99">
        <f t="shared" si="18"/>
        <v>5.7</v>
      </c>
      <c r="I175" s="97">
        <f>IF('Indicator Data'!AV178="No data","x",ROUND(IF('Indicator Data'!AV178^2&gt;I$195,0,IF('Indicator Data'!AV178^2&lt;I$194,10,(I$195-'Indicator Data'!AV178^2)/(I$195-I$194)*10)),1))</f>
        <v>0.1</v>
      </c>
      <c r="J175" s="97">
        <f>IF(OR('Indicator Data'!AU178=0,'Indicator Data'!AU178="No data"),"x",ROUND(IF('Indicator Data'!AU178&gt;J$195,0,IF('Indicator Data'!AU178&lt;J$194,10,(J$195-'Indicator Data'!AU178)/(J$195-J$194)*10)),1))</f>
        <v>0.3</v>
      </c>
      <c r="K175" s="97">
        <f>IF('Indicator Data'!AW178="No data","x",ROUND(IF('Indicator Data'!AW178&gt;K$195,0,IF('Indicator Data'!AW178&lt;K$194,10,(K$195-'Indicator Data'!AW178)/(K$195-K$194)*10)),1))</f>
        <v>5.5</v>
      </c>
      <c r="L175" s="97">
        <f>IF('Indicator Data'!AX178="No data","x",ROUND(IF('Indicator Data'!AX178&gt;L$195,0,IF('Indicator Data'!AX178&lt;L$194,10,(L$195-'Indicator Data'!AX178)/(L$195-L$194)*10)),1))</f>
        <v>6.4</v>
      </c>
      <c r="M175" s="98">
        <f t="shared" si="19"/>
        <v>3.1</v>
      </c>
      <c r="N175" s="148">
        <f>IF('Indicator Data'!AY178="No data","x",'Indicator Data'!AY178/'Indicator Data'!BE178*100)</f>
        <v>100</v>
      </c>
      <c r="O175" s="97">
        <f t="shared" si="20"/>
        <v>0</v>
      </c>
      <c r="P175" s="97">
        <f>IF('Indicator Data'!AZ178="No data","x",ROUND(IF('Indicator Data'!AZ178&gt;P$195,0,IF('Indicator Data'!AZ178&lt;P$194,10,(P$195-'Indicator Data'!AZ178)/(P$195-P$194)*10)),1))</f>
        <v>1</v>
      </c>
      <c r="Q175" s="97">
        <f>IF('Indicator Data'!BA178="No data","x",ROUND(IF('Indicator Data'!BA178&gt;Q$195,0,IF('Indicator Data'!BA178&lt;Q$194,10,(Q$195-'Indicator Data'!BA178)/(Q$195-Q$194)*10)),1))</f>
        <v>0.1</v>
      </c>
      <c r="R175" s="98">
        <f t="shared" si="21"/>
        <v>0.4</v>
      </c>
      <c r="S175" s="97">
        <f>IF('Indicator Data'!Y178="No data","x",ROUND(IF('Indicator Data'!Y178&gt;S$195,0,IF('Indicator Data'!Y178&lt;S$194,10,(S$195-'Indicator Data'!Y178)/(S$195-S$194)*10)),1))</f>
        <v>8.6</v>
      </c>
      <c r="T175" s="97">
        <f>IF('Indicator Data'!Z178="No data","x",ROUND(IF('Indicator Data'!Z178&gt;T$195,0,IF('Indicator Data'!Z178&lt;T$194,10,(T$195-'Indicator Data'!Z178)/(T$195-T$194)*10)),1))</f>
        <v>3.8</v>
      </c>
      <c r="U175" s="97">
        <f>IF('Indicator Data'!AC178="No data","x",ROUND(IF('Indicator Data'!AC178&gt;U$195,0,IF('Indicator Data'!AC178&lt;U$194,10,(U$195-'Indicator Data'!AC178)/(U$195-U$194)*10)),1))</f>
        <v>9.1</v>
      </c>
      <c r="V175" s="97">
        <f>IF('Indicator Data'!AD178="No data","x",ROUND(IF('Indicator Data'!AD178&gt;V$195,10,IF('Indicator Data'!AD178&lt;V$194,0,10-(V$195-'Indicator Data'!AD178)/(V$195-V$194)*10)),1))</f>
        <v>1.4</v>
      </c>
      <c r="W175" s="98">
        <f t="shared" si="22"/>
        <v>5.7</v>
      </c>
      <c r="X175" s="99">
        <f t="shared" si="23"/>
        <v>3.1</v>
      </c>
      <c r="Y175" s="99">
        <v>2.6</v>
      </c>
    </row>
    <row r="176" spans="1:25" s="4" customFormat="1" x14ac:dyDescent="0.25">
      <c r="A176" s="131" t="s">
        <v>326</v>
      </c>
      <c r="B176" s="51" t="s">
        <v>325</v>
      </c>
      <c r="C176" s="97">
        <f>IF('Indicator Data'!AR179="No data","x",ROUND(IF('Indicator Data'!AR179&gt;C$195,0,IF('Indicator Data'!AR179&lt;C$194,10,(C$195-'Indicator Data'!AR179)/(C$195-C$194)*10)),1))</f>
        <v>4.4000000000000004</v>
      </c>
      <c r="D176" s="98">
        <f t="shared" si="16"/>
        <v>4.4000000000000004</v>
      </c>
      <c r="E176" s="97">
        <f>IF('Indicator Data'!AT179="No data","x",ROUND(IF('Indicator Data'!AT179&gt;E$195,0,IF('Indicator Data'!AT179&lt;E$194,10,(E$195-'Indicator Data'!AT179)/(E$195-E$194)*10)),1))</f>
        <v>5.9</v>
      </c>
      <c r="F176" s="97">
        <f>IF('Indicator Data'!AS179="No data","x",ROUND(IF('Indicator Data'!AS179&gt;F$195,0,IF('Indicator Data'!AS179&lt;F$194,10,(F$195-'Indicator Data'!AS179)/(F$195-F$194)*10)),1))</f>
        <v>4.5999999999999996</v>
      </c>
      <c r="G176" s="98">
        <f t="shared" si="17"/>
        <v>5.3</v>
      </c>
      <c r="H176" s="99">
        <f t="shared" si="18"/>
        <v>4.9000000000000004</v>
      </c>
      <c r="I176" s="97">
        <f>IF('Indicator Data'!AV179="No data","x",ROUND(IF('Indicator Data'!AV179^2&gt;I$195,0,IF('Indicator Data'!AV179^2&lt;I$194,10,(I$195-'Indicator Data'!AV179^2)/(I$195-I$194)*10)),1))</f>
        <v>0.2</v>
      </c>
      <c r="J176" s="97">
        <f>IF(OR('Indicator Data'!AU179=0,'Indicator Data'!AU179="No data"),"x",ROUND(IF('Indicator Data'!AU179&gt;J$195,0,IF('Indicator Data'!AU179&lt;J$194,10,(J$195-'Indicator Data'!AU179)/(J$195-J$194)*10)),1))</f>
        <v>0</v>
      </c>
      <c r="K176" s="97">
        <f>IF('Indicator Data'!AW179="No data","x",ROUND(IF('Indicator Data'!AW179&gt;K$195,0,IF('Indicator Data'!AW179&lt;K$194,10,(K$195-'Indicator Data'!AW179)/(K$195-K$194)*10)),1))</f>
        <v>3.1</v>
      </c>
      <c r="L176" s="97">
        <f>IF('Indicator Data'!AX179="No data","x",ROUND(IF('Indicator Data'!AX179&gt;L$195,0,IF('Indicator Data'!AX179&lt;L$194,10,(L$195-'Indicator Data'!AX179)/(L$195-L$194)*10)),1))</f>
        <v>2</v>
      </c>
      <c r="M176" s="98">
        <f t="shared" si="19"/>
        <v>1.3</v>
      </c>
      <c r="N176" s="148">
        <f>IF('Indicator Data'!AY179="No data","x",'Indicator Data'!AY179/'Indicator Data'!BE179*100)</f>
        <v>173.48927875243666</v>
      </c>
      <c r="O176" s="97">
        <f t="shared" si="20"/>
        <v>0</v>
      </c>
      <c r="P176" s="97">
        <f>IF('Indicator Data'!AZ179="No data","x",ROUND(IF('Indicator Data'!AZ179&gt;P$195,0,IF('Indicator Data'!AZ179&lt;P$194,10,(P$195-'Indicator Data'!AZ179)/(P$195-P$194)*10)),1))</f>
        <v>0.9</v>
      </c>
      <c r="Q176" s="97">
        <f>IF('Indicator Data'!BA179="No data","x",ROUND(IF('Indicator Data'!BA179&gt;Q$195,0,IF('Indicator Data'!BA179&lt;Q$194,10,(Q$195-'Indicator Data'!BA179)/(Q$195-Q$194)*10)),1))</f>
        <v>1</v>
      </c>
      <c r="R176" s="98">
        <f t="shared" si="21"/>
        <v>0.6</v>
      </c>
      <c r="S176" s="97">
        <f>IF('Indicator Data'!Y179="No data","x",ROUND(IF('Indicator Data'!Y179&gt;S$195,0,IF('Indicator Data'!Y179&lt;S$194,10,(S$195-'Indicator Data'!Y179)/(S$195-S$194)*10)),1))</f>
        <v>7.1</v>
      </c>
      <c r="T176" s="97">
        <f>IF('Indicator Data'!Z179="No data","x",ROUND(IF('Indicator Data'!Z179&gt;T$195,0,IF('Indicator Data'!Z179&lt;T$194,10,(T$195-'Indicator Data'!Z179)/(T$195-T$194)*10)),1))</f>
        <v>3.3</v>
      </c>
      <c r="U176" s="97">
        <f>IF('Indicator Data'!AC179="No data","x",ROUND(IF('Indicator Data'!AC179&gt;U$195,0,IF('Indicator Data'!AC179&lt;U$194,10,(U$195-'Indicator Data'!AC179)/(U$195-U$194)*10)),1))</f>
        <v>2.7</v>
      </c>
      <c r="V176" s="97">
        <f>IF('Indicator Data'!AD179="No data","x",ROUND(IF('Indicator Data'!AD179&gt;V$195,10,IF('Indicator Data'!AD179&lt;V$194,0,10-(V$195-'Indicator Data'!AD179)/(V$195-V$194)*10)),1))</f>
        <v>0.7</v>
      </c>
      <c r="W176" s="98">
        <f t="shared" si="22"/>
        <v>3.5</v>
      </c>
      <c r="X176" s="99">
        <f t="shared" si="23"/>
        <v>1.8</v>
      </c>
      <c r="Y176" s="99">
        <v>2.8</v>
      </c>
    </row>
    <row r="177" spans="1:25" s="4" customFormat="1" x14ac:dyDescent="0.25">
      <c r="A177" s="131" t="s">
        <v>328</v>
      </c>
      <c r="B177" s="51" t="s">
        <v>327</v>
      </c>
      <c r="C177" s="97">
        <f>IF('Indicator Data'!AR180="No data","x",ROUND(IF('Indicator Data'!AR180&gt;C$195,0,IF('Indicator Data'!AR180&lt;C$194,10,(C$195-'Indicator Data'!AR180)/(C$195-C$194)*10)),1))</f>
        <v>6.4</v>
      </c>
      <c r="D177" s="98">
        <f t="shared" si="16"/>
        <v>6.4</v>
      </c>
      <c r="E177" s="97">
        <f>IF('Indicator Data'!AT180="No data","x",ROUND(IF('Indicator Data'!AT180&gt;E$195,0,IF('Indicator Data'!AT180&lt;E$194,10,(E$195-'Indicator Data'!AT180)/(E$195-E$194)*10)),1))</f>
        <v>5.8</v>
      </c>
      <c r="F177" s="97">
        <f>IF('Indicator Data'!AS180="No data","x",ROUND(IF('Indicator Data'!AS180&gt;F$195,0,IF('Indicator Data'!AS180&lt;F$194,10,(F$195-'Indicator Data'!AS180)/(F$195-F$194)*10)),1))</f>
        <v>5.4</v>
      </c>
      <c r="G177" s="98">
        <f t="shared" si="17"/>
        <v>5.6</v>
      </c>
      <c r="H177" s="99">
        <f t="shared" si="18"/>
        <v>6</v>
      </c>
      <c r="I177" s="97">
        <f>IF('Indicator Data'!AV180="No data","x",ROUND(IF('Indicator Data'!AV180^2&gt;I$195,0,IF('Indicator Data'!AV180^2&lt;I$194,10,(I$195-'Indicator Data'!AV180^2)/(I$195-I$194)*10)),1))</f>
        <v>3.8</v>
      </c>
      <c r="J177" s="97">
        <f>IF(OR('Indicator Data'!AU180=0,'Indicator Data'!AU180="No data"),"x",ROUND(IF('Indicator Data'!AU180&gt;J$195,0,IF('Indicator Data'!AU180&lt;J$194,10,(J$195-'Indicator Data'!AU180)/(J$195-J$194)*10)),1))</f>
        <v>0</v>
      </c>
      <c r="K177" s="97">
        <f>IF('Indicator Data'!AW180="No data","x",ROUND(IF('Indicator Data'!AW180&gt;K$195,0,IF('Indicator Data'!AW180&lt;K$194,10,(K$195-'Indicator Data'!AW180)/(K$195-K$194)*10)),1))</f>
        <v>5.0999999999999996</v>
      </c>
      <c r="L177" s="97">
        <f>IF('Indicator Data'!AX180="No data","x",ROUND(IF('Indicator Data'!AX180&gt;L$195,0,IF('Indicator Data'!AX180&lt;L$194,10,(L$195-'Indicator Data'!AX180)/(L$195-L$194)*10)),1))</f>
        <v>3.8</v>
      </c>
      <c r="M177" s="98">
        <f t="shared" si="19"/>
        <v>3.2</v>
      </c>
      <c r="N177" s="148">
        <f>IF('Indicator Data'!AY180="No data","x",'Indicator Data'!AY180/'Indicator Data'!BE180*100)</f>
        <v>35.401647785787851</v>
      </c>
      <c r="O177" s="97">
        <f t="shared" si="20"/>
        <v>6.5</v>
      </c>
      <c r="P177" s="97">
        <f>IF('Indicator Data'!AZ180="No data","x",ROUND(IF('Indicator Data'!AZ180&gt;P$195,0,IF('Indicator Data'!AZ180&lt;P$194,10,(P$195-'Indicator Data'!AZ180)/(P$195-P$194)*10)),1))</f>
        <v>0.9</v>
      </c>
      <c r="Q177" s="97">
        <f>IF('Indicator Data'!BA180="No data","x",ROUND(IF('Indicator Data'!BA180&gt;Q$195,0,IF('Indicator Data'!BA180&lt;Q$194,10,(Q$195-'Indicator Data'!BA180)/(Q$195-Q$194)*10)),1))</f>
        <v>0.5</v>
      </c>
      <c r="R177" s="98">
        <f t="shared" si="21"/>
        <v>2.6</v>
      </c>
      <c r="S177" s="97">
        <f>IF('Indicator Data'!Y180="No data","x",ROUND(IF('Indicator Data'!Y180&gt;S$195,0,IF('Indicator Data'!Y180&lt;S$194,10,(S$195-'Indicator Data'!Y180)/(S$195-S$194)*10)),1))</f>
        <v>6.9</v>
      </c>
      <c r="T177" s="97">
        <f>IF('Indicator Data'!Z180="No data","x",ROUND(IF('Indicator Data'!Z180&gt;T$195,0,IF('Indicator Data'!Z180&lt;T$194,10,(T$195-'Indicator Data'!Z180)/(T$195-T$194)*10)),1))</f>
        <v>0.8</v>
      </c>
      <c r="U177" s="97">
        <f>IF('Indicator Data'!AC180="No data","x",ROUND(IF('Indicator Data'!AC180&gt;U$195,0,IF('Indicator Data'!AC180&lt;U$194,10,(U$195-'Indicator Data'!AC180)/(U$195-U$194)*10)),1))</f>
        <v>7.5</v>
      </c>
      <c r="V177" s="97">
        <f>IF('Indicator Data'!AD180="No data","x",ROUND(IF('Indicator Data'!AD180&gt;V$195,10,IF('Indicator Data'!AD180&lt;V$194,0,10-(V$195-'Indicator Data'!AD180)/(V$195-V$194)*10)),1))</f>
        <v>0.7</v>
      </c>
      <c r="W177" s="98">
        <f t="shared" si="22"/>
        <v>4</v>
      </c>
      <c r="X177" s="99">
        <f t="shared" si="23"/>
        <v>3.3</v>
      </c>
      <c r="Y177" s="99">
        <v>4.3</v>
      </c>
    </row>
    <row r="178" spans="1:25" s="4" customFormat="1" x14ac:dyDescent="0.25">
      <c r="A178" s="131" t="s">
        <v>330</v>
      </c>
      <c r="B178" s="51" t="s">
        <v>329</v>
      </c>
      <c r="C178" s="97">
        <f>IF('Indicator Data'!AR181="No data","x",ROUND(IF('Indicator Data'!AR181&gt;C$195,0,IF('Indicator Data'!AR181&lt;C$194,10,(C$195-'Indicator Data'!AR181)/(C$195-C$194)*10)),1))</f>
        <v>2.1</v>
      </c>
      <c r="D178" s="98">
        <f t="shared" si="16"/>
        <v>2.1</v>
      </c>
      <c r="E178" s="97">
        <f>IF('Indicator Data'!AT181="No data","x",ROUND(IF('Indicator Data'!AT181&gt;E$195,0,IF('Indicator Data'!AT181&lt;E$194,10,(E$195-'Indicator Data'!AT181)/(E$195-E$194)*10)),1))</f>
        <v>6</v>
      </c>
      <c r="F178" s="97">
        <f>IF('Indicator Data'!AS181="No data","x",ROUND(IF('Indicator Data'!AS181&gt;F$195,0,IF('Indicator Data'!AS181&lt;F$194,10,(F$195-'Indicator Data'!AS181)/(F$195-F$194)*10)),1))</f>
        <v>4.9000000000000004</v>
      </c>
      <c r="G178" s="98">
        <f t="shared" si="17"/>
        <v>5.5</v>
      </c>
      <c r="H178" s="99">
        <f t="shared" si="18"/>
        <v>3.8</v>
      </c>
      <c r="I178" s="97">
        <f>IF('Indicator Data'!AV181="No data","x",ROUND(IF('Indicator Data'!AV181^2&gt;I$195,0,IF('Indicator Data'!AV181^2&lt;I$194,10,(I$195-'Indicator Data'!AV181^2)/(I$195-I$194)*10)),1))</f>
        <v>0.9</v>
      </c>
      <c r="J178" s="97">
        <f>IF(OR('Indicator Data'!AU181=0,'Indicator Data'!AU181="No data"),"x",ROUND(IF('Indicator Data'!AU181&gt;J$195,0,IF('Indicator Data'!AU181&lt;J$194,10,(J$195-'Indicator Data'!AU181)/(J$195-J$194)*10)),1))</f>
        <v>0</v>
      </c>
      <c r="K178" s="97">
        <f>IF('Indicator Data'!AW181="No data","x",ROUND(IF('Indicator Data'!AW181&gt;K$195,0,IF('Indicator Data'!AW181&lt;K$194,10,(K$195-'Indicator Data'!AW181)/(K$195-K$194)*10)),1))</f>
        <v>4.5999999999999996</v>
      </c>
      <c r="L178" s="97">
        <f>IF('Indicator Data'!AX181="No data","x",ROUND(IF('Indicator Data'!AX181&gt;L$195,0,IF('Indicator Data'!AX181&lt;L$194,10,(L$195-'Indicator Data'!AX181)/(L$195-L$194)*10)),1))</f>
        <v>5.3</v>
      </c>
      <c r="M178" s="98">
        <f t="shared" si="19"/>
        <v>2.7</v>
      </c>
      <c r="N178" s="148">
        <f>IF('Indicator Data'!AY181="No data","x",'Indicator Data'!AY181/'Indicator Data'!BE181*100)</f>
        <v>51.973025999506262</v>
      </c>
      <c r="O178" s="97">
        <f t="shared" si="20"/>
        <v>4.9000000000000004</v>
      </c>
      <c r="P178" s="97">
        <f>IF('Indicator Data'!AZ181="No data","x",ROUND(IF('Indicator Data'!AZ181&gt;P$195,0,IF('Indicator Data'!AZ181&lt;P$194,10,(P$195-'Indicator Data'!AZ181)/(P$195-P$194)*10)),1))</f>
        <v>0.6</v>
      </c>
      <c r="Q178" s="97">
        <f>IF('Indicator Data'!BA181="No data","x",ROUND(IF('Indicator Data'!BA181&gt;Q$195,0,IF('Indicator Data'!BA181&lt;Q$194,10,(Q$195-'Indicator Data'!BA181)/(Q$195-Q$194)*10)),1))</f>
        <v>0</v>
      </c>
      <c r="R178" s="98">
        <f t="shared" si="21"/>
        <v>1.8</v>
      </c>
      <c r="S178" s="97">
        <f>IF('Indicator Data'!Y181="No data","x",ROUND(IF('Indicator Data'!Y181&gt;S$195,0,IF('Indicator Data'!Y181&lt;S$194,10,(S$195-'Indicator Data'!Y181)/(S$195-S$194)*10)),1))</f>
        <v>5.7</v>
      </c>
      <c r="T178" s="97">
        <f>IF('Indicator Data'!Z181="No data","x",ROUND(IF('Indicator Data'!Z181&gt;T$195,0,IF('Indicator Data'!Z181&lt;T$194,10,(T$195-'Indicator Data'!Z181)/(T$195-T$194)*10)),1))</f>
        <v>0.3</v>
      </c>
      <c r="U178" s="97">
        <f>IF('Indicator Data'!AC181="No data","x",ROUND(IF('Indicator Data'!AC181&gt;U$195,0,IF('Indicator Data'!AC181&lt;U$194,10,(U$195-'Indicator Data'!AC181)/(U$195-U$194)*10)),1))</f>
        <v>6.8</v>
      </c>
      <c r="V178" s="97">
        <f>IF('Indicator Data'!AD181="No data","x",ROUND(IF('Indicator Data'!AD181&gt;V$195,10,IF('Indicator Data'!AD181&lt;V$194,0,10-(V$195-'Indicator Data'!AD181)/(V$195-V$194)*10)),1))</f>
        <v>0.2</v>
      </c>
      <c r="W178" s="98">
        <f t="shared" si="22"/>
        <v>3.3</v>
      </c>
      <c r="X178" s="99">
        <f t="shared" si="23"/>
        <v>2.6</v>
      </c>
      <c r="Y178" s="99">
        <v>1.2</v>
      </c>
    </row>
    <row r="179" spans="1:25" s="4" customFormat="1" x14ac:dyDescent="0.25">
      <c r="A179" s="131" t="s">
        <v>332</v>
      </c>
      <c r="B179" s="51" t="s">
        <v>331</v>
      </c>
      <c r="C179" s="97" t="str">
        <f>IF('Indicator Data'!AR182="No data","x",ROUND(IF('Indicator Data'!AR182&gt;C$195,0,IF('Indicator Data'!AR182&lt;C$194,10,(C$195-'Indicator Data'!AR182)/(C$195-C$194)*10)),1))</f>
        <v>x</v>
      </c>
      <c r="D179" s="98" t="str">
        <f t="shared" si="16"/>
        <v>x</v>
      </c>
      <c r="E179" s="97">
        <f>IF('Indicator Data'!AT182="No data","x",ROUND(IF('Indicator Data'!AT182&gt;E$195,0,IF('Indicator Data'!AT182&lt;E$194,10,(E$195-'Indicator Data'!AT182)/(E$195-E$194)*10)),1))</f>
        <v>8.1</v>
      </c>
      <c r="F179" s="97">
        <f>IF('Indicator Data'!AS182="No data","x",ROUND(IF('Indicator Data'!AS182&gt;F$195,0,IF('Indicator Data'!AS182&lt;F$194,10,(F$195-'Indicator Data'!AS182)/(F$195-F$194)*10)),1))</f>
        <v>7.3</v>
      </c>
      <c r="G179" s="98">
        <f t="shared" si="17"/>
        <v>7.7</v>
      </c>
      <c r="H179" s="99">
        <f t="shared" si="18"/>
        <v>7.7</v>
      </c>
      <c r="I179" s="97">
        <f>IF('Indicator Data'!AV182="No data","x",ROUND(IF('Indicator Data'!AV182^2&gt;I$195,0,IF('Indicator Data'!AV182^2&lt;I$194,10,(I$195-'Indicator Data'!AV182^2)/(I$195-I$194)*10)),1))</f>
        <v>0.1</v>
      </c>
      <c r="J179" s="97">
        <f>IF(OR('Indicator Data'!AU182=0,'Indicator Data'!AU182="No data"),"x",ROUND(IF('Indicator Data'!AU182&gt;J$195,0,IF('Indicator Data'!AU182&lt;J$194,10,(J$195-'Indicator Data'!AU182)/(J$195-J$194)*10)),1))</f>
        <v>0</v>
      </c>
      <c r="K179" s="97">
        <f>IF('Indicator Data'!AW182="No data","x",ROUND(IF('Indicator Data'!AW182&gt;K$195,0,IF('Indicator Data'!AW182&lt;K$194,10,(K$195-'Indicator Data'!AW182)/(K$195-K$194)*10)),1))</f>
        <v>8.5</v>
      </c>
      <c r="L179" s="97">
        <f>IF('Indicator Data'!AX182="No data","x",ROUND(IF('Indicator Data'!AX182&gt;L$195,0,IF('Indicator Data'!AX182&lt;L$194,10,(L$195-'Indicator Data'!AX182)/(L$195-L$194)*10)),1))</f>
        <v>2.2000000000000002</v>
      </c>
      <c r="M179" s="98">
        <f t="shared" si="19"/>
        <v>2.7</v>
      </c>
      <c r="N179" s="148">
        <f>IF('Indicator Data'!AY182="No data","x",'Indicator Data'!AY182/'Indicator Data'!BE182*100)</f>
        <v>4.2559530142787221</v>
      </c>
      <c r="O179" s="97">
        <f t="shared" si="20"/>
        <v>9.6999999999999993</v>
      </c>
      <c r="P179" s="97">
        <f>IF('Indicator Data'!AZ182="No data","x",ROUND(IF('Indicator Data'!AZ182&gt;P$195,0,IF('Indicator Data'!AZ182&lt;P$194,10,(P$195-'Indicator Data'!AZ182)/(P$195-P$194)*10)),1))</f>
        <v>4.0999999999999996</v>
      </c>
      <c r="Q179" s="97">
        <f>IF('Indicator Data'!BA182="No data","x",ROUND(IF('Indicator Data'!BA182&gt;Q$195,0,IF('Indicator Data'!BA182&lt;Q$194,10,(Q$195-'Indicator Data'!BA182)/(Q$195-Q$194)*10)),1))</f>
        <v>7.9</v>
      </c>
      <c r="R179" s="98">
        <f t="shared" si="21"/>
        <v>7.2</v>
      </c>
      <c r="S179" s="97">
        <f>IF('Indicator Data'!Y182="No data","x",ROUND(IF('Indicator Data'!Y182&gt;S$195,0,IF('Indicator Data'!Y182&lt;S$194,10,(S$195-'Indicator Data'!Y182)/(S$195-S$194)*10)),1))</f>
        <v>4</v>
      </c>
      <c r="T179" s="97">
        <f>IF('Indicator Data'!Z182="No data","x",ROUND(IF('Indicator Data'!Z182&gt;T$195,0,IF('Indicator Data'!Z182&lt;T$194,10,(T$195-'Indicator Data'!Z182)/(T$195-T$194)*10)),1))</f>
        <v>0</v>
      </c>
      <c r="U179" s="97">
        <f>IF('Indicator Data'!AC182="No data","x",ROUND(IF('Indicator Data'!AC182&gt;U$195,0,IF('Indicator Data'!AC182&lt;U$194,10,(U$195-'Indicator Data'!AC182)/(U$195-U$194)*10)),1))</f>
        <v>6.8</v>
      </c>
      <c r="V179" s="97">
        <f>IF('Indicator Data'!AD182="No data","x",ROUND(IF('Indicator Data'!AD182&gt;V$195,10,IF('Indicator Data'!AD182&lt;V$194,0,10-(V$195-'Indicator Data'!AD182)/(V$195-V$194)*10)),1))</f>
        <v>0.5</v>
      </c>
      <c r="W179" s="98">
        <f t="shared" si="22"/>
        <v>2.8</v>
      </c>
      <c r="X179" s="99">
        <f t="shared" si="23"/>
        <v>4.2</v>
      </c>
      <c r="Y179" s="99">
        <v>1.6</v>
      </c>
    </row>
    <row r="180" spans="1:25" s="4" customFormat="1" x14ac:dyDescent="0.25">
      <c r="A180" s="131" t="s">
        <v>334</v>
      </c>
      <c r="B180" s="51" t="s">
        <v>333</v>
      </c>
      <c r="C180" s="97" t="str">
        <f>IF('Indicator Data'!AR183="No data","x",ROUND(IF('Indicator Data'!AR183&gt;C$195,0,IF('Indicator Data'!AR183&lt;C$194,10,(C$195-'Indicator Data'!AR183)/(C$195-C$194)*10)),1))</f>
        <v>x</v>
      </c>
      <c r="D180" s="98" t="str">
        <f t="shared" si="16"/>
        <v>x</v>
      </c>
      <c r="E180" s="97" t="str">
        <f>IF('Indicator Data'!AT183="No data","x",ROUND(IF('Indicator Data'!AT183&gt;E$195,0,IF('Indicator Data'!AT183&lt;E$194,10,(E$195-'Indicator Data'!AT183)/(E$195-E$194)*10)),1))</f>
        <v>x</v>
      </c>
      <c r="F180" s="97">
        <f>IF('Indicator Data'!AS183="No data","x",ROUND(IF('Indicator Data'!AS183&gt;F$195,0,IF('Indicator Data'!AS183&lt;F$194,10,(F$195-'Indicator Data'!AS183)/(F$195-F$194)*10)),1))</f>
        <v>6.9</v>
      </c>
      <c r="G180" s="98">
        <f t="shared" si="17"/>
        <v>6.9</v>
      </c>
      <c r="H180" s="99">
        <f t="shared" si="18"/>
        <v>6.9</v>
      </c>
      <c r="I180" s="97" t="str">
        <f>IF('Indicator Data'!AV183="No data","x",ROUND(IF('Indicator Data'!AV183^2&gt;I$195,0,IF('Indicator Data'!AV183^2&lt;I$194,10,(I$195-'Indicator Data'!AV183^2)/(I$195-I$194)*10)),1))</f>
        <v>x</v>
      </c>
      <c r="J180" s="97">
        <f>IF(OR('Indicator Data'!AU183=0,'Indicator Data'!AU183="No data"),"x",ROUND(IF('Indicator Data'!AU183&gt;J$195,0,IF('Indicator Data'!AU183&lt;J$194,10,(J$195-'Indicator Data'!AU183)/(J$195-J$194)*10)),1))</f>
        <v>0.1</v>
      </c>
      <c r="K180" s="97">
        <f>IF('Indicator Data'!AW183="No data","x",ROUND(IF('Indicator Data'!AW183&gt;K$195,0,IF('Indicator Data'!AW183&lt;K$194,10,(K$195-'Indicator Data'!AW183)/(K$195-K$194)*10)),1))</f>
        <v>5.7</v>
      </c>
      <c r="L180" s="97">
        <f>IF('Indicator Data'!AX183="No data","x",ROUND(IF('Indicator Data'!AX183&gt;L$195,0,IF('Indicator Data'!AX183&lt;L$194,10,(L$195-'Indicator Data'!AX183)/(L$195-L$194)*10)),1))</f>
        <v>6.3</v>
      </c>
      <c r="M180" s="98">
        <f t="shared" si="19"/>
        <v>4</v>
      </c>
      <c r="N180" s="148">
        <f>IF('Indicator Data'!AY183="No data","x",'Indicator Data'!AY183/'Indicator Data'!BE183*100)</f>
        <v>156.66666666666666</v>
      </c>
      <c r="O180" s="97">
        <f t="shared" si="20"/>
        <v>0</v>
      </c>
      <c r="P180" s="97">
        <f>IF('Indicator Data'!AZ183="No data","x",ROUND(IF('Indicator Data'!AZ183&gt;P$195,0,IF('Indicator Data'!AZ183&lt;P$194,10,(P$195-'Indicator Data'!AZ183)/(P$195-P$194)*10)),1))</f>
        <v>1.9</v>
      </c>
      <c r="Q180" s="97">
        <f>IF('Indicator Data'!BA183="No data","x",ROUND(IF('Indicator Data'!BA183&gt;Q$195,0,IF('Indicator Data'!BA183&lt;Q$194,10,(Q$195-'Indicator Data'!BA183)/(Q$195-Q$194)*10)),1))</f>
        <v>0.5</v>
      </c>
      <c r="R180" s="98">
        <f t="shared" si="21"/>
        <v>0.8</v>
      </c>
      <c r="S180" s="97">
        <f>IF('Indicator Data'!Y183="No data","x",ROUND(IF('Indicator Data'!Y183&gt;S$195,0,IF('Indicator Data'!Y183&lt;S$194,10,(S$195-'Indicator Data'!Y183)/(S$195-S$194)*10)),1))</f>
        <v>7.3</v>
      </c>
      <c r="T180" s="97">
        <f>IF('Indicator Data'!Z183="No data","x",ROUND(IF('Indicator Data'!Z183&gt;T$195,0,IF('Indicator Data'!Z183&lt;T$194,10,(T$195-'Indicator Data'!Z183)/(T$195-T$194)*10)),1))</f>
        <v>0.8</v>
      </c>
      <c r="U180" s="97">
        <f>IF('Indicator Data'!AC183="No data","x",ROUND(IF('Indicator Data'!AC183&gt;U$195,0,IF('Indicator Data'!AC183&lt;U$194,10,(U$195-'Indicator Data'!AC183)/(U$195-U$194)*10)),1))</f>
        <v>8.4</v>
      </c>
      <c r="V180" s="97" t="str">
        <f>IF('Indicator Data'!AD183="No data","x",ROUND(IF('Indicator Data'!AD183&gt;V$195,10,IF('Indicator Data'!AD183&lt;V$194,0,10-(V$195-'Indicator Data'!AD183)/(V$195-V$194)*10)),1))</f>
        <v>x</v>
      </c>
      <c r="W180" s="98">
        <f t="shared" si="22"/>
        <v>5.5</v>
      </c>
      <c r="X180" s="99">
        <f t="shared" si="23"/>
        <v>3.4</v>
      </c>
      <c r="Y180" s="99">
        <v>4.5999999999999996</v>
      </c>
    </row>
    <row r="181" spans="1:25" s="4" customFormat="1" x14ac:dyDescent="0.25">
      <c r="A181" s="131" t="s">
        <v>336</v>
      </c>
      <c r="B181" s="51" t="s">
        <v>335</v>
      </c>
      <c r="C181" s="97" t="str">
        <f>IF('Indicator Data'!AR184="No data","x",ROUND(IF('Indicator Data'!AR184&gt;C$195,0,IF('Indicator Data'!AR184&lt;C$194,10,(C$195-'Indicator Data'!AR184)/(C$195-C$194)*10)),1))</f>
        <v>x</v>
      </c>
      <c r="D181" s="98" t="str">
        <f t="shared" si="16"/>
        <v>x</v>
      </c>
      <c r="E181" s="97">
        <f>IF('Indicator Data'!AT184="No data","x",ROUND(IF('Indicator Data'!AT184&gt;E$195,0,IF('Indicator Data'!AT184&lt;E$194,10,(E$195-'Indicator Data'!AT184)/(E$195-E$194)*10)),1))</f>
        <v>7.4</v>
      </c>
      <c r="F181" s="97">
        <f>IF('Indicator Data'!AS184="No data","x",ROUND(IF('Indicator Data'!AS184&gt;F$195,0,IF('Indicator Data'!AS184&lt;F$194,10,(F$195-'Indicator Data'!AS184)/(F$195-F$194)*10)),1))</f>
        <v>6.1</v>
      </c>
      <c r="G181" s="98">
        <f t="shared" si="17"/>
        <v>6.8</v>
      </c>
      <c r="H181" s="99">
        <f t="shared" si="18"/>
        <v>6.8</v>
      </c>
      <c r="I181" s="97">
        <f>IF('Indicator Data'!AV184="No data","x",ROUND(IF('Indicator Data'!AV184^2&gt;I$195,0,IF('Indicator Data'!AV184^2&lt;I$194,10,(I$195-'Indicator Data'!AV184^2)/(I$195-I$194)*10)),1))</f>
        <v>5</v>
      </c>
      <c r="J181" s="97">
        <f>IF(OR('Indicator Data'!AU184=0,'Indicator Data'!AU184="No data"),"x",ROUND(IF('Indicator Data'!AU184&gt;J$195,0,IF('Indicator Data'!AU184&lt;J$194,10,(J$195-'Indicator Data'!AU184)/(J$195-J$194)*10)),1))</f>
        <v>7.3</v>
      </c>
      <c r="K181" s="97">
        <f>IF('Indicator Data'!AW184="No data","x",ROUND(IF('Indicator Data'!AW184&gt;K$195,0,IF('Indicator Data'!AW184&lt;K$194,10,(K$195-'Indicator Data'!AW184)/(K$195-K$194)*10)),1))</f>
        <v>8.1</v>
      </c>
      <c r="L181" s="97">
        <f>IF('Indicator Data'!AX184="No data","x",ROUND(IF('Indicator Data'!AX184&gt;L$195,0,IF('Indicator Data'!AX184&lt;L$194,10,(L$195-'Indicator Data'!AX184)/(L$195-L$194)*10)),1))</f>
        <v>7.4</v>
      </c>
      <c r="M181" s="98">
        <f t="shared" si="19"/>
        <v>7</v>
      </c>
      <c r="N181" s="148">
        <f>IF('Indicator Data'!AY184="No data","x",'Indicator Data'!AY184/'Indicator Data'!BE184*100)</f>
        <v>23.021870777238377</v>
      </c>
      <c r="O181" s="97">
        <f t="shared" si="20"/>
        <v>7.8</v>
      </c>
      <c r="P181" s="97">
        <f>IF('Indicator Data'!AZ184="No data","x",ROUND(IF('Indicator Data'!AZ184&gt;P$195,0,IF('Indicator Data'!AZ184&lt;P$194,10,(P$195-'Indicator Data'!AZ184)/(P$195-P$194)*10)),1))</f>
        <v>9</v>
      </c>
      <c r="Q181" s="97">
        <f>IF('Indicator Data'!BA184="No data","x",ROUND(IF('Indicator Data'!BA184&gt;Q$195,0,IF('Indicator Data'!BA184&lt;Q$194,10,(Q$195-'Indicator Data'!BA184)/(Q$195-Q$194)*10)),1))</f>
        <v>4.2</v>
      </c>
      <c r="R181" s="98">
        <f t="shared" si="21"/>
        <v>7</v>
      </c>
      <c r="S181" s="97">
        <f>IF('Indicator Data'!Y184="No data","x",ROUND(IF('Indicator Data'!Y184&gt;S$195,0,IF('Indicator Data'!Y184&lt;S$194,10,(S$195-'Indicator Data'!Y184)/(S$195-S$194)*10)),1))</f>
        <v>9.6999999999999993</v>
      </c>
      <c r="T181" s="97">
        <f>IF('Indicator Data'!Z184="No data","x",ROUND(IF('Indicator Data'!Z184&gt;T$195,0,IF('Indicator Data'!Z184&lt;T$194,10,(T$195-'Indicator Data'!Z184)/(T$195-T$194)*10)),1))</f>
        <v>4.4000000000000004</v>
      </c>
      <c r="U181" s="97">
        <f>IF('Indicator Data'!AC184="No data","x",ROUND(IF('Indicator Data'!AC184&gt;U$195,0,IF('Indicator Data'!AC184&lt;U$194,10,(U$195-'Indicator Data'!AC184)/(U$195-U$194)*10)),1))</f>
        <v>9.6999999999999993</v>
      </c>
      <c r="V181" s="97">
        <f>IF('Indicator Data'!AD184="No data","x",ROUND(IF('Indicator Data'!AD184&gt;V$195,10,IF('Indicator Data'!AD184&lt;V$194,0,10-(V$195-'Indicator Data'!AD184)/(V$195-V$194)*10)),1))</f>
        <v>3.8</v>
      </c>
      <c r="W181" s="98">
        <f t="shared" si="22"/>
        <v>6.9</v>
      </c>
      <c r="X181" s="99">
        <f t="shared" si="23"/>
        <v>7</v>
      </c>
      <c r="Y181" s="99">
        <v>4.2</v>
      </c>
    </row>
    <row r="182" spans="1:25" s="4" customFormat="1" x14ac:dyDescent="0.25">
      <c r="A182" s="131" t="s">
        <v>338</v>
      </c>
      <c r="B182" s="51" t="s">
        <v>337</v>
      </c>
      <c r="C182" s="97" t="str">
        <f>IF('Indicator Data'!AR185="No data","x",ROUND(IF('Indicator Data'!AR185&gt;C$195,0,IF('Indicator Data'!AR185&lt;C$194,10,(C$195-'Indicator Data'!AR185)/(C$195-C$194)*10)),1))</f>
        <v>x</v>
      </c>
      <c r="D182" s="98" t="str">
        <f t="shared" si="16"/>
        <v>x</v>
      </c>
      <c r="E182" s="97">
        <f>IF('Indicator Data'!AT185="No data","x",ROUND(IF('Indicator Data'!AT185&gt;E$195,0,IF('Indicator Data'!AT185&lt;E$194,10,(E$195-'Indicator Data'!AT185)/(E$195-E$194)*10)),1))</f>
        <v>7</v>
      </c>
      <c r="F182" s="97">
        <f>IF('Indicator Data'!AS185="No data","x",ROUND(IF('Indicator Data'!AS185&gt;F$195,0,IF('Indicator Data'!AS185&lt;F$194,10,(F$195-'Indicator Data'!AS185)/(F$195-F$194)*10)),1))</f>
        <v>6.2</v>
      </c>
      <c r="G182" s="98">
        <f t="shared" si="17"/>
        <v>6.6</v>
      </c>
      <c r="H182" s="99">
        <f t="shared" si="18"/>
        <v>6.6</v>
      </c>
      <c r="I182" s="97">
        <f>IF('Indicator Data'!AV185="No data","x",ROUND(IF('Indicator Data'!AV185^2&gt;I$195,0,IF('Indicator Data'!AV185^2&lt;I$194,10,(I$195-'Indicator Data'!AV185^2)/(I$195-I$194)*10)),1))</f>
        <v>0.1</v>
      </c>
      <c r="J182" s="97">
        <f>IF(OR('Indicator Data'!AU185=0,'Indicator Data'!AU185="No data"),"x",ROUND(IF('Indicator Data'!AU185&gt;J$195,0,IF('Indicator Data'!AU185&lt;J$194,10,(J$195-'Indicator Data'!AU185)/(J$195-J$194)*10)),1))</f>
        <v>0</v>
      </c>
      <c r="K182" s="97">
        <f>IF('Indicator Data'!AW185="No data","x",ROUND(IF('Indicator Data'!AW185&gt;K$195,0,IF('Indicator Data'!AW185&lt;K$194,10,(K$195-'Indicator Data'!AW185)/(K$195-K$194)*10)),1))</f>
        <v>5.0999999999999996</v>
      </c>
      <c r="L182" s="97">
        <f>IF('Indicator Data'!AX185="No data","x",ROUND(IF('Indicator Data'!AX185&gt;L$195,0,IF('Indicator Data'!AX185&lt;L$194,10,(L$195-'Indicator Data'!AX185)/(L$195-L$194)*10)),1))</f>
        <v>3.5</v>
      </c>
      <c r="M182" s="98">
        <f t="shared" si="19"/>
        <v>2.2000000000000002</v>
      </c>
      <c r="N182" s="148">
        <f>IF('Indicator Data'!AY185="No data","x",'Indicator Data'!AY185/'Indicator Data'!BE185*100)</f>
        <v>74.224953393633925</v>
      </c>
      <c r="O182" s="97">
        <f t="shared" si="20"/>
        <v>2.6</v>
      </c>
      <c r="P182" s="97">
        <f>IF('Indicator Data'!AZ185="No data","x",ROUND(IF('Indicator Data'!AZ185&gt;P$195,0,IF('Indicator Data'!AZ185&lt;P$194,10,(P$195-'Indicator Data'!AZ185)/(P$195-P$194)*10)),1))</f>
        <v>0.5</v>
      </c>
      <c r="Q182" s="97">
        <f>IF('Indicator Data'!BA185="No data","x",ROUND(IF('Indicator Data'!BA185&gt;Q$195,0,IF('Indicator Data'!BA185&lt;Q$194,10,(Q$195-'Indicator Data'!BA185)/(Q$195-Q$194)*10)),1))</f>
        <v>0.8</v>
      </c>
      <c r="R182" s="98">
        <f t="shared" si="21"/>
        <v>1.3</v>
      </c>
      <c r="S182" s="97">
        <f>IF('Indicator Data'!Y185="No data","x",ROUND(IF('Indicator Data'!Y185&gt;S$195,0,IF('Indicator Data'!Y185&lt;S$194,10,(S$195-'Indicator Data'!Y185)/(S$195-S$194)*10)),1))</f>
        <v>1.1000000000000001</v>
      </c>
      <c r="T182" s="97">
        <f>IF('Indicator Data'!Z185="No data","x",ROUND(IF('Indicator Data'!Z185&gt;T$195,0,IF('Indicator Data'!Z185&lt;T$194,10,(T$195-'Indicator Data'!Z185)/(T$195-T$194)*10)),1))</f>
        <v>10</v>
      </c>
      <c r="U182" s="97">
        <f>IF('Indicator Data'!AC185="No data","x",ROUND(IF('Indicator Data'!AC185&gt;U$195,0,IF('Indicator Data'!AC185&lt;U$194,10,(U$195-'Indicator Data'!AC185)/(U$195-U$194)*10)),1))</f>
        <v>8.6</v>
      </c>
      <c r="V182" s="97">
        <f>IF('Indicator Data'!AD185="No data","x",ROUND(IF('Indicator Data'!AD185&gt;V$195,10,IF('Indicator Data'!AD185&lt;V$194,0,10-(V$195-'Indicator Data'!AD185)/(V$195-V$194)*10)),1))</f>
        <v>0.3</v>
      </c>
      <c r="W182" s="98">
        <f t="shared" si="22"/>
        <v>5</v>
      </c>
      <c r="X182" s="99">
        <f t="shared" si="23"/>
        <v>2.8</v>
      </c>
      <c r="Y182" s="99">
        <v>5.0999999999999996</v>
      </c>
    </row>
    <row r="183" spans="1:25" s="4" customFormat="1" x14ac:dyDescent="0.25">
      <c r="A183" s="131" t="s">
        <v>340</v>
      </c>
      <c r="B183" s="51" t="s">
        <v>339</v>
      </c>
      <c r="C183" s="97">
        <f>IF('Indicator Data'!AR186="No data","x",ROUND(IF('Indicator Data'!AR186&gt;C$195,0,IF('Indicator Data'!AR186&lt;C$194,10,(C$195-'Indicator Data'!AR186)/(C$195-C$194)*10)),1))</f>
        <v>2.1</v>
      </c>
      <c r="D183" s="98">
        <f t="shared" si="16"/>
        <v>2.1</v>
      </c>
      <c r="E183" s="97">
        <f>IF('Indicator Data'!AT186="No data","x",ROUND(IF('Indicator Data'!AT186&gt;E$195,0,IF('Indicator Data'!AT186&lt;E$194,10,(E$195-'Indicator Data'!AT186)/(E$195-E$194)*10)),1))</f>
        <v>2.9</v>
      </c>
      <c r="F183" s="97">
        <f>IF('Indicator Data'!AS186="No data","x",ROUND(IF('Indicator Data'!AS186&gt;F$195,0,IF('Indicator Data'!AS186&lt;F$194,10,(F$195-'Indicator Data'!AS186)/(F$195-F$194)*10)),1))</f>
        <v>2.2000000000000002</v>
      </c>
      <c r="G183" s="98">
        <f t="shared" si="17"/>
        <v>2.6</v>
      </c>
      <c r="H183" s="99">
        <f t="shared" si="18"/>
        <v>2.4</v>
      </c>
      <c r="I183" s="97">
        <f>IF('Indicator Data'!AV186="No data","x",ROUND(IF('Indicator Data'!AV186^2&gt;I$195,0,IF('Indicator Data'!AV186^2&lt;I$194,10,(I$195-'Indicator Data'!AV186^2)/(I$195-I$194)*10)),1))</f>
        <v>1.5</v>
      </c>
      <c r="J183" s="97">
        <f>IF(OR('Indicator Data'!AU186=0,'Indicator Data'!AU186="No data"),"x",ROUND(IF('Indicator Data'!AU186&gt;J$195,0,IF('Indicator Data'!AU186&lt;J$194,10,(J$195-'Indicator Data'!AU186)/(J$195-J$194)*10)),1))</f>
        <v>0</v>
      </c>
      <c r="K183" s="97">
        <f>IF('Indicator Data'!AW186="No data","x",ROUND(IF('Indicator Data'!AW186&gt;K$195,0,IF('Indicator Data'!AW186&lt;K$194,10,(K$195-'Indicator Data'!AW186)/(K$195-K$194)*10)),1))</f>
        <v>0.9</v>
      </c>
      <c r="L183" s="97">
        <f>IF('Indicator Data'!AX186="No data","x",ROUND(IF('Indicator Data'!AX186&gt;L$195,0,IF('Indicator Data'!AX186&lt;L$194,10,(L$195-'Indicator Data'!AX186)/(L$195-L$194)*10)),1))</f>
        <v>0</v>
      </c>
      <c r="M183" s="98">
        <f t="shared" si="19"/>
        <v>0.6</v>
      </c>
      <c r="N183" s="148">
        <f>IF('Indicator Data'!AY186="No data","x",'Indicator Data'!AY186/'Indicator Data'!BE186*100)</f>
        <v>47.846889952153113</v>
      </c>
      <c r="O183" s="97">
        <f t="shared" si="20"/>
        <v>5.3</v>
      </c>
      <c r="P183" s="97">
        <f>IF('Indicator Data'!AZ186="No data","x",ROUND(IF('Indicator Data'!AZ186&gt;P$195,0,IF('Indicator Data'!AZ186&lt;P$194,10,(P$195-'Indicator Data'!AZ186)/(P$195-P$194)*10)),1))</f>
        <v>0.3</v>
      </c>
      <c r="Q183" s="97">
        <f>IF('Indicator Data'!BA186="No data","x",ROUND(IF('Indicator Data'!BA186&gt;Q$195,0,IF('Indicator Data'!BA186&lt;Q$194,10,(Q$195-'Indicator Data'!BA186)/(Q$195-Q$194)*10)),1))</f>
        <v>0.1</v>
      </c>
      <c r="R183" s="98">
        <f t="shared" si="21"/>
        <v>1.9</v>
      </c>
      <c r="S183" s="97">
        <f>IF('Indicator Data'!Y186="No data","x",ROUND(IF('Indicator Data'!Y186&gt;S$195,0,IF('Indicator Data'!Y186&lt;S$194,10,(S$195-'Indicator Data'!Y186)/(S$195-S$194)*10)),1))</f>
        <v>3.7</v>
      </c>
      <c r="T183" s="97">
        <f>IF('Indicator Data'!Z186="No data","x",ROUND(IF('Indicator Data'!Z186&gt;T$195,0,IF('Indicator Data'!Z186&lt;T$194,10,(T$195-'Indicator Data'!Z186)/(T$195-T$194)*10)),1))</f>
        <v>0</v>
      </c>
      <c r="U183" s="97">
        <f>IF('Indicator Data'!AC186="No data","x",ROUND(IF('Indicator Data'!AC186&gt;U$195,0,IF('Indicator Data'!AC186&lt;U$194,10,(U$195-'Indicator Data'!AC186)/(U$195-U$194)*10)),1))</f>
        <v>1.9</v>
      </c>
      <c r="V183" s="97">
        <f>IF('Indicator Data'!AD186="No data","x",ROUND(IF('Indicator Data'!AD186&gt;V$195,10,IF('Indicator Data'!AD186&lt;V$194,0,10-(V$195-'Indicator Data'!AD186)/(V$195-V$194)*10)),1))</f>
        <v>0.1</v>
      </c>
      <c r="W183" s="98">
        <f t="shared" si="22"/>
        <v>1.4</v>
      </c>
      <c r="X183" s="99">
        <f t="shared" si="23"/>
        <v>1.3</v>
      </c>
      <c r="Y183" s="99">
        <v>0.3</v>
      </c>
    </row>
    <row r="184" spans="1:25" s="4" customFormat="1" x14ac:dyDescent="0.25">
      <c r="A184" s="131" t="s">
        <v>851</v>
      </c>
      <c r="B184" s="51" t="s">
        <v>341</v>
      </c>
      <c r="C184" s="97">
        <f>IF('Indicator Data'!AR187="No data","x",ROUND(IF('Indicator Data'!AR187&gt;C$195,0,IF('Indicator Data'!AR187&lt;C$194,10,(C$195-'Indicator Data'!AR187)/(C$195-C$194)*10)),1))</f>
        <v>2.1</v>
      </c>
      <c r="D184" s="98">
        <f t="shared" si="16"/>
        <v>2.1</v>
      </c>
      <c r="E184" s="97">
        <f>IF('Indicator Data'!AT187="No data","x",ROUND(IF('Indicator Data'!AT187&gt;E$195,0,IF('Indicator Data'!AT187&lt;E$194,10,(E$195-'Indicator Data'!AT187)/(E$195-E$194)*10)),1))</f>
        <v>1.8</v>
      </c>
      <c r="F184" s="97">
        <f>IF('Indicator Data'!AS187="No data","x",ROUND(IF('Indicator Data'!AS187&gt;F$195,0,IF('Indicator Data'!AS187&lt;F$194,10,(F$195-'Indicator Data'!AS187)/(F$195-F$194)*10)),1))</f>
        <v>1.8</v>
      </c>
      <c r="G184" s="98">
        <f t="shared" si="17"/>
        <v>1.8</v>
      </c>
      <c r="H184" s="99">
        <f t="shared" si="18"/>
        <v>2</v>
      </c>
      <c r="I184" s="97" t="str">
        <f>IF('Indicator Data'!AV187="No data","x",ROUND(IF('Indicator Data'!AV187^2&gt;I$195,0,IF('Indicator Data'!AV187^2&lt;I$194,10,(I$195-'Indicator Data'!AV187^2)/(I$195-I$194)*10)),1))</f>
        <v>x</v>
      </c>
      <c r="J184" s="97">
        <f>IF(OR('Indicator Data'!AU187=0,'Indicator Data'!AU187="No data"),"x",ROUND(IF('Indicator Data'!AU187&gt;J$195,0,IF('Indicator Data'!AU187&lt;J$194,10,(J$195-'Indicator Data'!AU187)/(J$195-J$194)*10)),1))</f>
        <v>0</v>
      </c>
      <c r="K184" s="97">
        <f>IF('Indicator Data'!AW187="No data","x",ROUND(IF('Indicator Data'!AW187&gt;K$195,0,IF('Indicator Data'!AW187&lt;K$194,10,(K$195-'Indicator Data'!AW187)/(K$195-K$194)*10)),1))</f>
        <v>0.8</v>
      </c>
      <c r="L184" s="97">
        <f>IF('Indicator Data'!AX187="No data","x",ROUND(IF('Indicator Data'!AX187&gt;L$195,0,IF('Indicator Data'!AX187&lt;L$194,10,(L$195-'Indicator Data'!AX187)/(L$195-L$194)*10)),1))</f>
        <v>4</v>
      </c>
      <c r="M184" s="98">
        <f t="shared" si="19"/>
        <v>1.6</v>
      </c>
      <c r="N184" s="148">
        <f>IF('Indicator Data'!AY187="No data","x",'Indicator Data'!AY187/'Indicator Data'!BE187*100)</f>
        <v>268.67275658248258</v>
      </c>
      <c r="O184" s="97">
        <f t="shared" si="20"/>
        <v>0</v>
      </c>
      <c r="P184" s="97">
        <f>IF('Indicator Data'!AZ187="No data","x",ROUND(IF('Indicator Data'!AZ187&gt;P$195,0,IF('Indicator Data'!AZ187&lt;P$194,10,(P$195-'Indicator Data'!AZ187)/(P$195-P$194)*10)),1))</f>
        <v>0.1</v>
      </c>
      <c r="Q184" s="97">
        <f>IF('Indicator Data'!BA187="No data","x",ROUND(IF('Indicator Data'!BA187&gt;Q$195,0,IF('Indicator Data'!BA187&lt;Q$194,10,(Q$195-'Indicator Data'!BA187)/(Q$195-Q$194)*10)),1))</f>
        <v>0</v>
      </c>
      <c r="R184" s="98">
        <f t="shared" si="21"/>
        <v>0</v>
      </c>
      <c r="S184" s="97">
        <f>IF('Indicator Data'!Y187="No data","x",ROUND(IF('Indicator Data'!Y187&gt;S$195,0,IF('Indicator Data'!Y187&lt;S$194,10,(S$195-'Indicator Data'!Y187)/(S$195-S$194)*10)),1))</f>
        <v>2.9</v>
      </c>
      <c r="T184" s="97">
        <f>IF('Indicator Data'!Z187="No data","x",ROUND(IF('Indicator Data'!Z187&gt;T$195,0,IF('Indicator Data'!Z187&lt;T$194,10,(T$195-'Indicator Data'!Z187)/(T$195-T$194)*10)),1))</f>
        <v>1.8</v>
      </c>
      <c r="U184" s="97">
        <f>IF('Indicator Data'!AC187="No data","x",ROUND(IF('Indicator Data'!AC187&gt;U$195,0,IF('Indicator Data'!AC187&lt;U$194,10,(U$195-'Indicator Data'!AC187)/(U$195-U$194)*10)),1))</f>
        <v>0</v>
      </c>
      <c r="V184" s="97">
        <f>IF('Indicator Data'!AD187="No data","x",ROUND(IF('Indicator Data'!AD187&gt;V$195,10,IF('Indicator Data'!AD187&lt;V$194,0,10-(V$195-'Indicator Data'!AD187)/(V$195-V$194)*10)),1))</f>
        <v>0.1</v>
      </c>
      <c r="W184" s="98">
        <f t="shared" si="22"/>
        <v>1.2</v>
      </c>
      <c r="X184" s="99">
        <f t="shared" si="23"/>
        <v>0.9</v>
      </c>
      <c r="Y184" s="99">
        <v>1.1000000000000001</v>
      </c>
    </row>
    <row r="185" spans="1:25" s="4" customFormat="1" x14ac:dyDescent="0.25">
      <c r="A185" s="131" t="s">
        <v>343</v>
      </c>
      <c r="B185" s="51" t="s">
        <v>342</v>
      </c>
      <c r="C185" s="97">
        <f>IF('Indicator Data'!AR188="No data","x",ROUND(IF('Indicator Data'!AR188&gt;C$195,0,IF('Indicator Data'!AR188&lt;C$194,10,(C$195-'Indicator Data'!AR188)/(C$195-C$194)*10)),1))</f>
        <v>3</v>
      </c>
      <c r="D185" s="98">
        <f t="shared" si="16"/>
        <v>3</v>
      </c>
      <c r="E185" s="97">
        <f>IF('Indicator Data'!AT188="No data","x",ROUND(IF('Indicator Data'!AT188&gt;E$195,0,IF('Indicator Data'!AT188&lt;E$194,10,(E$195-'Indicator Data'!AT188)/(E$195-E$194)*10)),1))</f>
        <v>2.5</v>
      </c>
      <c r="F185" s="97">
        <f>IF('Indicator Data'!AS188="No data","x",ROUND(IF('Indicator Data'!AS188&gt;F$195,0,IF('Indicator Data'!AS188&lt;F$194,10,(F$195-'Indicator Data'!AS188)/(F$195-F$194)*10)),1))</f>
        <v>2</v>
      </c>
      <c r="G185" s="98">
        <f t="shared" si="17"/>
        <v>2.2999999999999998</v>
      </c>
      <c r="H185" s="99">
        <f t="shared" si="18"/>
        <v>2.7</v>
      </c>
      <c r="I185" s="97" t="str">
        <f>IF('Indicator Data'!AV188="No data","x",ROUND(IF('Indicator Data'!AV188^2&gt;I$195,0,IF('Indicator Data'!AV188^2&lt;I$194,10,(I$195-'Indicator Data'!AV188^2)/(I$195-I$194)*10)),1))</f>
        <v>x</v>
      </c>
      <c r="J185" s="97">
        <f>IF(OR('Indicator Data'!AU188=0,'Indicator Data'!AU188="No data"),"x",ROUND(IF('Indicator Data'!AU188&gt;J$195,0,IF('Indicator Data'!AU188&lt;J$194,10,(J$195-'Indicator Data'!AU188)/(J$195-J$194)*10)),1))</f>
        <v>0</v>
      </c>
      <c r="K185" s="97">
        <f>IF('Indicator Data'!AW188="No data","x",ROUND(IF('Indicator Data'!AW188&gt;K$195,0,IF('Indicator Data'!AW188&lt;K$194,10,(K$195-'Indicator Data'!AW188)/(K$195-K$194)*10)),1))</f>
        <v>2.5</v>
      </c>
      <c r="L185" s="97">
        <f>IF('Indicator Data'!AX188="No data","x",ROUND(IF('Indicator Data'!AX188&gt;L$195,0,IF('Indicator Data'!AX188&lt;L$194,10,(L$195-'Indicator Data'!AX188)/(L$195-L$194)*10)),1))</f>
        <v>3.7</v>
      </c>
      <c r="M185" s="98">
        <f t="shared" si="19"/>
        <v>2.1</v>
      </c>
      <c r="N185" s="148">
        <f>IF('Indicator Data'!AY188="No data","x",'Indicator Data'!AY188/'Indicator Data'!BE188*100)</f>
        <v>72.151491896075612</v>
      </c>
      <c r="O185" s="97">
        <f t="shared" si="20"/>
        <v>2.8</v>
      </c>
      <c r="P185" s="97">
        <f>IF('Indicator Data'!AZ188="No data","x",ROUND(IF('Indicator Data'!AZ188&gt;P$195,0,IF('Indicator Data'!AZ188&lt;P$194,10,(P$195-'Indicator Data'!AZ188)/(P$195-P$194)*10)),1))</f>
        <v>0</v>
      </c>
      <c r="Q185" s="97">
        <f>IF('Indicator Data'!BA188="No data","x",ROUND(IF('Indicator Data'!BA188&gt;Q$195,0,IF('Indicator Data'!BA188&lt;Q$194,10,(Q$195-'Indicator Data'!BA188)/(Q$195-Q$194)*10)),1))</f>
        <v>0.2</v>
      </c>
      <c r="R185" s="98">
        <f t="shared" si="21"/>
        <v>1</v>
      </c>
      <c r="S185" s="97">
        <f>IF('Indicator Data'!Y188="No data","x",ROUND(IF('Indicator Data'!Y188&gt;S$195,0,IF('Indicator Data'!Y188&lt;S$194,10,(S$195-'Indicator Data'!Y188)/(S$195-S$194)*10)),1))</f>
        <v>3.9</v>
      </c>
      <c r="T185" s="97">
        <f>IF('Indicator Data'!Z188="No data","x",ROUND(IF('Indicator Data'!Z188&gt;T$195,0,IF('Indicator Data'!Z188&lt;T$194,10,(T$195-'Indicator Data'!Z188)/(T$195-T$194)*10)),1))</f>
        <v>1.8</v>
      </c>
      <c r="U185" s="97">
        <f>IF('Indicator Data'!AC188="No data","x",ROUND(IF('Indicator Data'!AC188&gt;U$195,0,IF('Indicator Data'!AC188&lt;U$194,10,(U$195-'Indicator Data'!AC188)/(U$195-U$194)*10)),1))</f>
        <v>0</v>
      </c>
      <c r="V185" s="97">
        <f>IF('Indicator Data'!AD188="No data","x",ROUND(IF('Indicator Data'!AD188&gt;V$195,10,IF('Indicator Data'!AD188&lt;V$194,0,10-(V$195-'Indicator Data'!AD188)/(V$195-V$194)*10)),1))</f>
        <v>0.2</v>
      </c>
      <c r="W185" s="98">
        <f t="shared" si="22"/>
        <v>1.5</v>
      </c>
      <c r="X185" s="99">
        <f t="shared" si="23"/>
        <v>1.5</v>
      </c>
      <c r="Y185" s="99">
        <v>0</v>
      </c>
    </row>
    <row r="186" spans="1:25" s="4" customFormat="1" x14ac:dyDescent="0.25">
      <c r="A186" s="131" t="s">
        <v>345</v>
      </c>
      <c r="B186" s="51" t="s">
        <v>344</v>
      </c>
      <c r="C186" s="97">
        <f>IF('Indicator Data'!AR189="No data","x",ROUND(IF('Indicator Data'!AR189&gt;C$195,0,IF('Indicator Data'!AR189&lt;C$194,10,(C$195-'Indicator Data'!AR189)/(C$195-C$194)*10)),1))</f>
        <v>4</v>
      </c>
      <c r="D186" s="98">
        <f t="shared" si="16"/>
        <v>4</v>
      </c>
      <c r="E186" s="97">
        <f>IF('Indicator Data'!AT189="No data","x",ROUND(IF('Indicator Data'!AT189&gt;E$195,0,IF('Indicator Data'!AT189&lt;E$194,10,(E$195-'Indicator Data'!AT189)/(E$195-E$194)*10)),1))</f>
        <v>3</v>
      </c>
      <c r="F186" s="97">
        <f>IF('Indicator Data'!AS189="No data","x",ROUND(IF('Indicator Data'!AS189&gt;F$195,0,IF('Indicator Data'!AS189&lt;F$194,10,(F$195-'Indicator Data'!AS189)/(F$195-F$194)*10)),1))</f>
        <v>3.9</v>
      </c>
      <c r="G186" s="98">
        <f t="shared" si="17"/>
        <v>3.5</v>
      </c>
      <c r="H186" s="99">
        <f t="shared" si="18"/>
        <v>3.8</v>
      </c>
      <c r="I186" s="97">
        <f>IF('Indicator Data'!AV189="No data","x",ROUND(IF('Indicator Data'!AV189^2&gt;I$195,0,IF('Indicator Data'!AV189^2&lt;I$194,10,(I$195-'Indicator Data'!AV189^2)/(I$195-I$194)*10)),1))</f>
        <v>0.3</v>
      </c>
      <c r="J186" s="97">
        <f>IF(OR('Indicator Data'!AU189=0,'Indicator Data'!AU189="No data"),"x",ROUND(IF('Indicator Data'!AU189&gt;J$195,0,IF('Indicator Data'!AU189&lt;J$194,10,(J$195-'Indicator Data'!AU189)/(J$195-J$194)*10)),1))</f>
        <v>0</v>
      </c>
      <c r="K186" s="97">
        <f>IF('Indicator Data'!AW189="No data","x",ROUND(IF('Indicator Data'!AW189&gt;K$195,0,IF('Indicator Data'!AW189&lt;K$194,10,(K$195-'Indicator Data'!AW189)/(K$195-K$194)*10)),1))</f>
        <v>3.5</v>
      </c>
      <c r="L186" s="97">
        <f>IF('Indicator Data'!AX189="No data","x",ROUND(IF('Indicator Data'!AX189&gt;L$195,0,IF('Indicator Data'!AX189&lt;L$194,10,(L$195-'Indicator Data'!AX189)/(L$195-L$194)*10)),1))</f>
        <v>2.6</v>
      </c>
      <c r="M186" s="98">
        <f t="shared" si="19"/>
        <v>1.6</v>
      </c>
      <c r="N186" s="148">
        <f>IF('Indicator Data'!AY189="No data","x",'Indicator Data'!AY189/'Indicator Data'!BE189*100)</f>
        <v>33.139069820591935</v>
      </c>
      <c r="O186" s="97">
        <f t="shared" si="20"/>
        <v>6.8</v>
      </c>
      <c r="P186" s="97">
        <f>IF('Indicator Data'!AZ189="No data","x",ROUND(IF('Indicator Data'!AZ189&gt;P$195,0,IF('Indicator Data'!AZ189&lt;P$194,10,(P$195-'Indicator Data'!AZ189)/(P$195-P$194)*10)),1))</f>
        <v>0.4</v>
      </c>
      <c r="Q186" s="97">
        <f>IF('Indicator Data'!BA189="No data","x",ROUND(IF('Indicator Data'!BA189&gt;Q$195,0,IF('Indicator Data'!BA189&lt;Q$194,10,(Q$195-'Indicator Data'!BA189)/(Q$195-Q$194)*10)),1))</f>
        <v>0.1</v>
      </c>
      <c r="R186" s="98">
        <f t="shared" si="21"/>
        <v>2.4</v>
      </c>
      <c r="S186" s="97">
        <f>IF('Indicator Data'!Y189="No data","x",ROUND(IF('Indicator Data'!Y189&gt;S$195,0,IF('Indicator Data'!Y189&lt;S$194,10,(S$195-'Indicator Data'!Y189)/(S$195-S$194)*10)),1))</f>
        <v>0.7</v>
      </c>
      <c r="T186" s="97">
        <f>IF('Indicator Data'!Z189="No data","x",ROUND(IF('Indicator Data'!Z189&gt;T$195,0,IF('Indicator Data'!Z189&lt;T$194,10,(T$195-'Indicator Data'!Z189)/(T$195-T$194)*10)),1))</f>
        <v>1</v>
      </c>
      <c r="U186" s="97">
        <f>IF('Indicator Data'!AC189="No data","x",ROUND(IF('Indicator Data'!AC189&gt;U$195,0,IF('Indicator Data'!AC189&lt;U$194,10,(U$195-'Indicator Data'!AC189)/(U$195-U$194)*10)),1))</f>
        <v>4.2</v>
      </c>
      <c r="V186" s="97">
        <f>IF('Indicator Data'!AD189="No data","x",ROUND(IF('Indicator Data'!AD189&gt;V$195,10,IF('Indicator Data'!AD189&lt;V$194,0,10-(V$195-'Indicator Data'!AD189)/(V$195-V$194)*10)),1))</f>
        <v>0.2</v>
      </c>
      <c r="W186" s="98">
        <f t="shared" si="22"/>
        <v>1.5</v>
      </c>
      <c r="X186" s="99">
        <f t="shared" si="23"/>
        <v>1.8</v>
      </c>
      <c r="Y186" s="99">
        <v>1.3</v>
      </c>
    </row>
    <row r="187" spans="1:25" s="4" customFormat="1" x14ac:dyDescent="0.25">
      <c r="A187" s="131" t="s">
        <v>347</v>
      </c>
      <c r="B187" s="51" t="s">
        <v>346</v>
      </c>
      <c r="C187" s="97">
        <f>IF('Indicator Data'!AR190="No data","x",ROUND(IF('Indicator Data'!AR190&gt;C$195,0,IF('Indicator Data'!AR190&lt;C$194,10,(C$195-'Indicator Data'!AR190)/(C$195-C$194)*10)),1))</f>
        <v>2.6</v>
      </c>
      <c r="D187" s="98">
        <f t="shared" si="16"/>
        <v>2.6</v>
      </c>
      <c r="E187" s="97">
        <f>IF('Indicator Data'!AT190="No data","x",ROUND(IF('Indicator Data'!AT190&gt;E$195,0,IF('Indicator Data'!AT190&lt;E$194,10,(E$195-'Indicator Data'!AT190)/(E$195-E$194)*10)),1))</f>
        <v>7.8</v>
      </c>
      <c r="F187" s="97">
        <f>IF('Indicator Data'!AS190="No data","x",ROUND(IF('Indicator Data'!AS190&gt;F$195,0,IF('Indicator Data'!AS190&lt;F$194,10,(F$195-'Indicator Data'!AS190)/(F$195-F$194)*10)),1))</f>
        <v>6.2</v>
      </c>
      <c r="G187" s="98">
        <f t="shared" si="17"/>
        <v>7</v>
      </c>
      <c r="H187" s="99">
        <f t="shared" si="18"/>
        <v>4.8</v>
      </c>
      <c r="I187" s="97">
        <f>IF('Indicator Data'!AV190="No data","x",ROUND(IF('Indicator Data'!AV190^2&gt;I$195,0,IF('Indicator Data'!AV190^2&lt;I$194,10,(I$195-'Indicator Data'!AV190^2)/(I$195-I$194)*10)),1))</f>
        <v>0</v>
      </c>
      <c r="J187" s="97">
        <f>IF(OR('Indicator Data'!AU190=0,'Indicator Data'!AU190="No data"),"x",ROUND(IF('Indicator Data'!AU190&gt;J$195,0,IF('Indicator Data'!AU190&lt;J$194,10,(J$195-'Indicator Data'!AU190)/(J$195-J$194)*10)),1))</f>
        <v>0</v>
      </c>
      <c r="K187" s="97">
        <f>IF('Indicator Data'!AW190="No data","x",ROUND(IF('Indicator Data'!AW190&gt;K$195,0,IF('Indicator Data'!AW190&lt;K$194,10,(K$195-'Indicator Data'!AW190)/(K$195-K$194)*10)),1))</f>
        <v>5.7</v>
      </c>
      <c r="L187" s="97">
        <f>IF('Indicator Data'!AX190="No data","x",ROUND(IF('Indicator Data'!AX190&gt;L$195,0,IF('Indicator Data'!AX190&lt;L$194,10,(L$195-'Indicator Data'!AX190)/(L$195-L$194)*10)),1))</f>
        <v>6.3</v>
      </c>
      <c r="M187" s="98">
        <f t="shared" si="19"/>
        <v>3</v>
      </c>
      <c r="N187" s="148">
        <f>IF('Indicator Data'!AY190="No data","x",'Indicator Data'!AY190/'Indicator Data'!BE190*100)</f>
        <v>19.040902679830747</v>
      </c>
      <c r="O187" s="97">
        <f t="shared" si="20"/>
        <v>8.1999999999999993</v>
      </c>
      <c r="P187" s="97">
        <f>IF('Indicator Data'!AZ190="No data","x",ROUND(IF('Indicator Data'!AZ190&gt;P$195,0,IF('Indicator Data'!AZ190&lt;P$194,10,(P$195-'Indicator Data'!AZ190)/(P$195-P$194)*10)),1))</f>
        <v>0</v>
      </c>
      <c r="Q187" s="97">
        <f>IF('Indicator Data'!BA190="No data","x",ROUND(IF('Indicator Data'!BA190&gt;Q$195,0,IF('Indicator Data'!BA190&lt;Q$194,10,(Q$195-'Indicator Data'!BA190)/(Q$195-Q$194)*10)),1))</f>
        <v>2.5</v>
      </c>
      <c r="R187" s="98">
        <f t="shared" si="21"/>
        <v>3.6</v>
      </c>
      <c r="S187" s="97">
        <f>IF('Indicator Data'!Y190="No data","x",ROUND(IF('Indicator Data'!Y190&gt;S$195,0,IF('Indicator Data'!Y190&lt;S$194,10,(S$195-'Indicator Data'!Y190)/(S$195-S$194)*10)),1))</f>
        <v>3.7</v>
      </c>
      <c r="T187" s="97">
        <f>IF('Indicator Data'!Z190="No data","x",ROUND(IF('Indicator Data'!Z190&gt;T$195,0,IF('Indicator Data'!Z190&lt;T$194,10,(T$195-'Indicator Data'!Z190)/(T$195-T$194)*10)),1))</f>
        <v>0</v>
      </c>
      <c r="U187" s="97">
        <f>IF('Indicator Data'!AC190="No data","x",ROUND(IF('Indicator Data'!AC190&gt;U$195,0,IF('Indicator Data'!AC190&lt;U$194,10,(U$195-'Indicator Data'!AC190)/(U$195-U$194)*10)),1))</f>
        <v>8.9</v>
      </c>
      <c r="V187" s="97">
        <f>IF('Indicator Data'!AD190="No data","x",ROUND(IF('Indicator Data'!AD190&gt;V$195,10,IF('Indicator Data'!AD190&lt;V$194,0,10-(V$195-'Indicator Data'!AD190)/(V$195-V$194)*10)),1))</f>
        <v>0.4</v>
      </c>
      <c r="W187" s="98">
        <f t="shared" si="22"/>
        <v>3.3</v>
      </c>
      <c r="X187" s="99">
        <f t="shared" si="23"/>
        <v>3.3</v>
      </c>
      <c r="Y187" s="99">
        <v>1.7</v>
      </c>
    </row>
    <row r="188" spans="1:25" s="4" customFormat="1" x14ac:dyDescent="0.25">
      <c r="A188" s="131" t="s">
        <v>349</v>
      </c>
      <c r="B188" s="51" t="s">
        <v>348</v>
      </c>
      <c r="C188" s="97">
        <f>IF('Indicator Data'!AR191="No data","x",ROUND(IF('Indicator Data'!AR191&gt;C$195,0,IF('Indicator Data'!AR191&lt;C$194,10,(C$195-'Indicator Data'!AR191)/(C$195-C$194)*10)),1))</f>
        <v>5.4</v>
      </c>
      <c r="D188" s="98">
        <f t="shared" si="16"/>
        <v>5.4</v>
      </c>
      <c r="E188" s="97">
        <f>IF('Indicator Data'!AT191="No data","x",ROUND(IF('Indicator Data'!AT191&gt;E$195,0,IF('Indicator Data'!AT191&lt;E$194,10,(E$195-'Indicator Data'!AT191)/(E$195-E$194)*10)),1))</f>
        <v>5.7</v>
      </c>
      <c r="F188" s="97">
        <f>IF('Indicator Data'!AS191="No data","x",ROUND(IF('Indicator Data'!AS191&gt;F$195,0,IF('Indicator Data'!AS191&lt;F$194,10,(F$195-'Indicator Data'!AS191)/(F$195-F$194)*10)),1))</f>
        <v>6.8</v>
      </c>
      <c r="G188" s="98">
        <f t="shared" si="17"/>
        <v>6.3</v>
      </c>
      <c r="H188" s="99">
        <f t="shared" si="18"/>
        <v>5.9</v>
      </c>
      <c r="I188" s="97">
        <f>IF('Indicator Data'!AV191="No data","x",ROUND(IF('Indicator Data'!AV191^2&gt;I$195,0,IF('Indicator Data'!AV191^2&lt;I$194,10,(I$195-'Indicator Data'!AV191^2)/(I$195-I$194)*10)),1))</f>
        <v>3</v>
      </c>
      <c r="J188" s="97">
        <f>IF(OR('Indicator Data'!AU191=0,'Indicator Data'!AU191="No data"),"x",ROUND(IF('Indicator Data'!AU191&gt;J$195,0,IF('Indicator Data'!AU191&lt;J$194,10,(J$195-'Indicator Data'!AU191)/(J$195-J$194)*10)),1))</f>
        <v>4.2</v>
      </c>
      <c r="K188" s="97">
        <f>IF('Indicator Data'!AW191="No data","x",ROUND(IF('Indicator Data'!AW191&gt;K$195,0,IF('Indicator Data'!AW191&lt;K$194,10,(K$195-'Indicator Data'!AW191)/(K$195-K$194)*10)),1))</f>
        <v>7.8</v>
      </c>
      <c r="L188" s="97">
        <f>IF('Indicator Data'!AX191="No data","x",ROUND(IF('Indicator Data'!AX191&gt;L$195,0,IF('Indicator Data'!AX191&lt;L$194,10,(L$195-'Indicator Data'!AX191)/(L$195-L$194)*10)),1))</f>
        <v>6.6</v>
      </c>
      <c r="M188" s="98">
        <f t="shared" si="19"/>
        <v>5.4</v>
      </c>
      <c r="N188" s="148">
        <f>IF('Indicator Data'!AY191="No data","x",'Indicator Data'!AY191/'Indicator Data'!BE191*100)</f>
        <v>8.2034454470877769</v>
      </c>
      <c r="O188" s="97">
        <f t="shared" si="20"/>
        <v>9.3000000000000007</v>
      </c>
      <c r="P188" s="97">
        <f>IF('Indicator Data'!AZ191="No data","x",ROUND(IF('Indicator Data'!AZ191&gt;P$195,0,IF('Indicator Data'!AZ191&lt;P$194,10,(P$195-'Indicator Data'!AZ191)/(P$195-P$194)*10)),1))</f>
        <v>4.7</v>
      </c>
      <c r="Q188" s="97">
        <f>IF('Indicator Data'!BA191="No data","x",ROUND(IF('Indicator Data'!BA191&gt;Q$195,0,IF('Indicator Data'!BA191&lt;Q$194,10,(Q$195-'Indicator Data'!BA191)/(Q$195-Q$194)*10)),1))</f>
        <v>1.1000000000000001</v>
      </c>
      <c r="R188" s="98">
        <f t="shared" si="21"/>
        <v>5</v>
      </c>
      <c r="S188" s="97">
        <f>IF('Indicator Data'!Y191="No data","x",ROUND(IF('Indicator Data'!Y191&gt;S$195,0,IF('Indicator Data'!Y191&lt;S$194,10,(S$195-'Indicator Data'!Y191)/(S$195-S$194)*10)),1))</f>
        <v>9.6999999999999993</v>
      </c>
      <c r="T188" s="97">
        <f>IF('Indicator Data'!Z191="No data","x",ROUND(IF('Indicator Data'!Z191&gt;T$195,0,IF('Indicator Data'!Z191&lt;T$194,10,(T$195-'Indicator Data'!Z191)/(T$195-T$194)*10)),1))</f>
        <v>10</v>
      </c>
      <c r="U188" s="97">
        <f>IF('Indicator Data'!AC191="No data","x",ROUND(IF('Indicator Data'!AC191&gt;U$195,0,IF('Indicator Data'!AC191&lt;U$194,10,(U$195-'Indicator Data'!AC191)/(U$195-U$194)*10)),1))</f>
        <v>9.8000000000000007</v>
      </c>
      <c r="V188" s="97">
        <f>IF('Indicator Data'!AD191="No data","x",ROUND(IF('Indicator Data'!AD191&gt;V$195,10,IF('Indicator Data'!AD191&lt;V$194,0,10-(V$195-'Indicator Data'!AD191)/(V$195-V$194)*10)),1))</f>
        <v>0.9</v>
      </c>
      <c r="W188" s="98">
        <f t="shared" si="22"/>
        <v>7.6</v>
      </c>
      <c r="X188" s="99">
        <f t="shared" si="23"/>
        <v>6</v>
      </c>
      <c r="Y188" s="99">
        <v>6.5</v>
      </c>
    </row>
    <row r="189" spans="1:25" s="4" customFormat="1" x14ac:dyDescent="0.25">
      <c r="A189" s="131" t="s">
        <v>852</v>
      </c>
      <c r="B189" s="51" t="s">
        <v>350</v>
      </c>
      <c r="C189" s="97">
        <f>IF('Indicator Data'!AR192="No data","x",ROUND(IF('Indicator Data'!AR192&gt;C$195,0,IF('Indicator Data'!AR192&lt;C$194,10,(C$195-'Indicator Data'!AR192)/(C$195-C$194)*10)),1))</f>
        <v>2.5</v>
      </c>
      <c r="D189" s="98">
        <f t="shared" si="16"/>
        <v>2.5</v>
      </c>
      <c r="E189" s="97">
        <f>IF('Indicator Data'!AT192="No data","x",ROUND(IF('Indicator Data'!AT192&gt;E$195,0,IF('Indicator Data'!AT192&lt;E$194,10,(E$195-'Indicator Data'!AT192)/(E$195-E$194)*10)),1))</f>
        <v>8.1999999999999993</v>
      </c>
      <c r="F189" s="97">
        <f>IF('Indicator Data'!AS192="No data","x",ROUND(IF('Indicator Data'!AS192&gt;F$195,0,IF('Indicator Data'!AS192&lt;F$194,10,(F$195-'Indicator Data'!AS192)/(F$195-F$194)*10)),1))</f>
        <v>7.6</v>
      </c>
      <c r="G189" s="98">
        <f t="shared" si="17"/>
        <v>7.9</v>
      </c>
      <c r="H189" s="99">
        <f t="shared" si="18"/>
        <v>5.2</v>
      </c>
      <c r="I189" s="97">
        <f>IF('Indicator Data'!AV192="No data","x",ROUND(IF('Indicator Data'!AV192^2&gt;I$195,0,IF('Indicator Data'!AV192^2&lt;I$194,10,(I$195-'Indicator Data'!AV192^2)/(I$195-I$194)*10)),1))</f>
        <v>0.6</v>
      </c>
      <c r="J189" s="97">
        <f>IF(OR('Indicator Data'!AU192=0,'Indicator Data'!AU192="No data"),"x",ROUND(IF('Indicator Data'!AU192&gt;J$195,0,IF('Indicator Data'!AU192&lt;J$194,10,(J$195-'Indicator Data'!AU192)/(J$195-J$194)*10)),1))</f>
        <v>0</v>
      </c>
      <c r="K189" s="97">
        <f>IF('Indicator Data'!AW192="No data","x",ROUND(IF('Indicator Data'!AW192&gt;K$195,0,IF('Indicator Data'!AW192&lt;K$194,10,(K$195-'Indicator Data'!AW192)/(K$195-K$194)*10)),1))</f>
        <v>3.8</v>
      </c>
      <c r="L189" s="97">
        <f>IF('Indicator Data'!AX192="No data","x",ROUND(IF('Indicator Data'!AX192&gt;L$195,0,IF('Indicator Data'!AX192&lt;L$194,10,(L$195-'Indicator Data'!AX192)/(L$195-L$194)*10)),1))</f>
        <v>5.8</v>
      </c>
      <c r="M189" s="98">
        <f t="shared" si="19"/>
        <v>2.6</v>
      </c>
      <c r="N189" s="148">
        <f>IF('Indicator Data'!AY192="No data","x",'Indicator Data'!AY192/'Indicator Data'!BE192*100)</f>
        <v>7.9360580465959982</v>
      </c>
      <c r="O189" s="97">
        <f t="shared" si="20"/>
        <v>9.3000000000000007</v>
      </c>
      <c r="P189" s="97">
        <f>IF('Indicator Data'!AZ192="No data","x",ROUND(IF('Indicator Data'!AZ192&gt;P$195,0,IF('Indicator Data'!AZ192&lt;P$194,10,(P$195-'Indicator Data'!AZ192)/(P$195-P$194)*10)),1))</f>
        <v>0.6</v>
      </c>
      <c r="Q189" s="97">
        <f>IF('Indicator Data'!BA192="No data","x",ROUND(IF('Indicator Data'!BA192&gt;Q$195,0,IF('Indicator Data'!BA192&lt;Q$194,10,(Q$195-'Indicator Data'!BA192)/(Q$195-Q$194)*10)),1))</f>
        <v>1.4</v>
      </c>
      <c r="R189" s="98">
        <f t="shared" si="21"/>
        <v>3.8</v>
      </c>
      <c r="S189" s="97" t="str">
        <f>IF('Indicator Data'!Y192="No data","x",ROUND(IF('Indicator Data'!Y192&gt;S$195,0,IF('Indicator Data'!Y192&lt;S$194,10,(S$195-'Indicator Data'!Y192)/(S$195-S$194)*10)),1))</f>
        <v>x</v>
      </c>
      <c r="T189" s="97">
        <f>IF('Indicator Data'!Z192="No data","x",ROUND(IF('Indicator Data'!Z192&gt;T$195,0,IF('Indicator Data'!Z192&lt;T$194,10,(T$195-'Indicator Data'!Z192)/(T$195-T$194)*10)),1))</f>
        <v>2.8</v>
      </c>
      <c r="U189" s="97">
        <f>IF('Indicator Data'!AC192="No data","x",ROUND(IF('Indicator Data'!AC192&gt;U$195,0,IF('Indicator Data'!AC192&lt;U$194,10,(U$195-'Indicator Data'!AC192)/(U$195-U$194)*10)),1))</f>
        <v>8.1999999999999993</v>
      </c>
      <c r="V189" s="97">
        <f>IF('Indicator Data'!AD192="No data","x",ROUND(IF('Indicator Data'!AD192&gt;V$195,10,IF('Indicator Data'!AD192&lt;V$194,0,10-(V$195-'Indicator Data'!AD192)/(V$195-V$194)*10)),1))</f>
        <v>1.1000000000000001</v>
      </c>
      <c r="W189" s="98">
        <f t="shared" si="22"/>
        <v>4</v>
      </c>
      <c r="X189" s="99">
        <f t="shared" si="23"/>
        <v>3.5</v>
      </c>
      <c r="Y189" s="99">
        <v>0.6</v>
      </c>
    </row>
    <row r="190" spans="1:25" s="4" customFormat="1" x14ac:dyDescent="0.25">
      <c r="A190" s="131" t="s">
        <v>375</v>
      </c>
      <c r="B190" s="51" t="s">
        <v>351</v>
      </c>
      <c r="C190" s="97">
        <f>IF('Indicator Data'!AR193="No data","x",ROUND(IF('Indicator Data'!AR193&gt;C$195,0,IF('Indicator Data'!AR193&lt;C$194,10,(C$195-'Indicator Data'!AR193)/(C$195-C$194)*10)),1))</f>
        <v>4.2</v>
      </c>
      <c r="D190" s="98">
        <f t="shared" si="16"/>
        <v>4.2</v>
      </c>
      <c r="E190" s="97">
        <f>IF('Indicator Data'!AT193="No data","x",ROUND(IF('Indicator Data'!AT193&gt;E$195,0,IF('Indicator Data'!AT193&lt;E$194,10,(E$195-'Indicator Data'!AT193)/(E$195-E$194)*10)),1))</f>
        <v>6.5</v>
      </c>
      <c r="F190" s="97">
        <f>IF('Indicator Data'!AS193="No data","x",ROUND(IF('Indicator Data'!AS193&gt;F$195,0,IF('Indicator Data'!AS193&lt;F$194,10,(F$195-'Indicator Data'!AS193)/(F$195-F$194)*10)),1))</f>
        <v>5</v>
      </c>
      <c r="G190" s="98">
        <f t="shared" si="17"/>
        <v>5.8</v>
      </c>
      <c r="H190" s="99">
        <f t="shared" si="18"/>
        <v>5</v>
      </c>
      <c r="I190" s="97">
        <f>IF('Indicator Data'!AV193="No data","x",ROUND(IF('Indicator Data'!AV193^2&gt;I$195,0,IF('Indicator Data'!AV193^2&lt;I$194,10,(I$195-'Indicator Data'!AV193^2)/(I$195-I$194)*10)),1))</f>
        <v>1.2</v>
      </c>
      <c r="J190" s="97">
        <f>IF(OR('Indicator Data'!AU193=0,'Indicator Data'!AU193="No data"),"x",ROUND(IF('Indicator Data'!AU193&gt;J$195,0,IF('Indicator Data'!AU193&lt;J$194,10,(J$195-'Indicator Data'!AU193)/(J$195-J$194)*10)),1))</f>
        <v>0</v>
      </c>
      <c r="K190" s="97">
        <f>IF('Indicator Data'!AW193="No data","x",ROUND(IF('Indicator Data'!AW193&gt;K$195,0,IF('Indicator Data'!AW193&lt;K$194,10,(K$195-'Indicator Data'!AW193)/(K$195-K$194)*10)),1))</f>
        <v>4.7</v>
      </c>
      <c r="L190" s="97">
        <f>IF('Indicator Data'!AX193="No data","x",ROUND(IF('Indicator Data'!AX193&gt;L$195,0,IF('Indicator Data'!AX193&lt;L$194,10,(L$195-'Indicator Data'!AX193)/(L$195-L$194)*10)),1))</f>
        <v>3.7</v>
      </c>
      <c r="M190" s="98">
        <f t="shared" si="19"/>
        <v>2.4</v>
      </c>
      <c r="N190" s="148">
        <f>IF('Indicator Data'!AY193="No data","x",'Indicator Data'!AY193/'Indicator Data'!BE193*100)</f>
        <v>24.833102202728416</v>
      </c>
      <c r="O190" s="97">
        <f t="shared" si="20"/>
        <v>7.6</v>
      </c>
      <c r="P190" s="97">
        <f>IF('Indicator Data'!AZ193="No data","x",ROUND(IF('Indicator Data'!AZ193&gt;P$195,0,IF('Indicator Data'!AZ193&lt;P$194,10,(P$195-'Indicator Data'!AZ193)/(P$195-P$194)*10)),1))</f>
        <v>2.4</v>
      </c>
      <c r="Q190" s="97">
        <f>IF('Indicator Data'!BA193="No data","x",ROUND(IF('Indicator Data'!BA193&gt;Q$195,0,IF('Indicator Data'!BA193&lt;Q$194,10,(Q$195-'Indicator Data'!BA193)/(Q$195-Q$194)*10)),1))</f>
        <v>0.5</v>
      </c>
      <c r="R190" s="98">
        <f t="shared" si="21"/>
        <v>3.5</v>
      </c>
      <c r="S190" s="97">
        <f>IF('Indicator Data'!Y193="No data","x",ROUND(IF('Indicator Data'!Y193&gt;S$195,0,IF('Indicator Data'!Y193&lt;S$194,10,(S$195-'Indicator Data'!Y193)/(S$195-S$194)*10)),1))</f>
        <v>7.9</v>
      </c>
      <c r="T190" s="97">
        <f>IF('Indicator Data'!Z193="No data","x",ROUND(IF('Indicator Data'!Z193&gt;T$195,0,IF('Indicator Data'!Z193&lt;T$194,10,(T$195-'Indicator Data'!Z193)/(T$195-T$194)*10)),1))</f>
        <v>0</v>
      </c>
      <c r="U190" s="97">
        <f>IF('Indicator Data'!AC193="No data","x",ROUND(IF('Indicator Data'!AC193&gt;U$195,0,IF('Indicator Data'!AC193&lt;U$194,10,(U$195-'Indicator Data'!AC193)/(U$195-U$194)*10)),1))</f>
        <v>9</v>
      </c>
      <c r="V190" s="97">
        <f>IF('Indicator Data'!AD193="No data","x",ROUND(IF('Indicator Data'!AD193&gt;V$195,10,IF('Indicator Data'!AD193&lt;V$194,0,10-(V$195-'Indicator Data'!AD193)/(V$195-V$194)*10)),1))</f>
        <v>0.6</v>
      </c>
      <c r="W190" s="98">
        <f t="shared" si="22"/>
        <v>4.4000000000000004</v>
      </c>
      <c r="X190" s="99">
        <f t="shared" si="23"/>
        <v>3.4</v>
      </c>
      <c r="Y190" s="99">
        <v>0.5</v>
      </c>
    </row>
    <row r="191" spans="1:25" s="4" customFormat="1" x14ac:dyDescent="0.25">
      <c r="A191" s="131" t="s">
        <v>353</v>
      </c>
      <c r="B191" s="51" t="s">
        <v>352</v>
      </c>
      <c r="C191" s="97">
        <f>IF('Indicator Data'!AR194="No data","x",ROUND(IF('Indicator Data'!AR194&gt;C$195,0,IF('Indicator Data'!AR194&lt;C$194,10,(C$195-'Indicator Data'!AR194)/(C$195-C$194)*10)),1))</f>
        <v>8.5</v>
      </c>
      <c r="D191" s="98">
        <f t="shared" si="16"/>
        <v>8.5</v>
      </c>
      <c r="E191" s="97">
        <f>IF('Indicator Data'!AT194="No data","x",ROUND(IF('Indicator Data'!AT194&gt;E$195,0,IF('Indicator Data'!AT194&lt;E$194,10,(E$195-'Indicator Data'!AT194)/(E$195-E$194)*10)),1))</f>
        <v>8.4</v>
      </c>
      <c r="F191" s="97">
        <f>IF('Indicator Data'!AS194="No data","x",ROUND(IF('Indicator Data'!AS194&gt;F$195,0,IF('Indicator Data'!AS194&lt;F$194,10,(F$195-'Indicator Data'!AS194)/(F$195-F$194)*10)),1))</f>
        <v>8.6</v>
      </c>
      <c r="G191" s="98">
        <f t="shared" si="17"/>
        <v>8.5</v>
      </c>
      <c r="H191" s="99">
        <f t="shared" si="18"/>
        <v>8.5</v>
      </c>
      <c r="I191" s="97">
        <f>IF('Indicator Data'!AV194="No data","x",ROUND(IF('Indicator Data'!AV194^2&gt;I$195,0,IF('Indicator Data'!AV194^2&lt;I$194,10,(I$195-'Indicator Data'!AV194^2)/(I$195-I$194)*10)),1))</f>
        <v>5.6</v>
      </c>
      <c r="J191" s="97">
        <f>IF(OR('Indicator Data'!AU194=0,'Indicator Data'!AU194="No data"),"x",ROUND(IF('Indicator Data'!AU194&gt;J$195,0,IF('Indicator Data'!AU194&lt;J$194,10,(J$195-'Indicator Data'!AU194)/(J$195-J$194)*10)),1))</f>
        <v>2.8</v>
      </c>
      <c r="K191" s="97">
        <f>IF('Indicator Data'!AW194="No data","x",ROUND(IF('Indicator Data'!AW194&gt;K$195,0,IF('Indicator Data'!AW194&lt;K$194,10,(K$195-'Indicator Data'!AW194)/(K$195-K$194)*10)),1))</f>
        <v>7.5</v>
      </c>
      <c r="L191" s="97">
        <f>IF('Indicator Data'!AX194="No data","x",ROUND(IF('Indicator Data'!AX194&gt;L$195,0,IF('Indicator Data'!AX194&lt;L$194,10,(L$195-'Indicator Data'!AX194)/(L$195-L$194)*10)),1))</f>
        <v>6.8</v>
      </c>
      <c r="M191" s="98">
        <f t="shared" si="19"/>
        <v>5.7</v>
      </c>
      <c r="N191" s="148">
        <f>IF('Indicator Data'!AY194="No data","x",'Indicator Data'!AY194/'Indicator Data'!BE194*100)</f>
        <v>4.1669034225429478</v>
      </c>
      <c r="O191" s="97">
        <f t="shared" si="20"/>
        <v>9.6999999999999993</v>
      </c>
      <c r="P191" s="97">
        <f>IF('Indicator Data'!AZ194="No data","x",ROUND(IF('Indicator Data'!AZ194&gt;P$195,0,IF('Indicator Data'!AZ194&lt;P$194,10,(P$195-'Indicator Data'!AZ194)/(P$195-P$194)*10)),1))</f>
        <v>5.2</v>
      </c>
      <c r="Q191" s="97">
        <f>IF('Indicator Data'!BA194="No data","x",ROUND(IF('Indicator Data'!BA194&gt;Q$195,0,IF('Indicator Data'!BA194&lt;Q$194,10,(Q$195-'Indicator Data'!BA194)/(Q$195-Q$194)*10)),1))</f>
        <v>9</v>
      </c>
      <c r="R191" s="98">
        <f t="shared" si="21"/>
        <v>8</v>
      </c>
      <c r="S191" s="97">
        <f>IF('Indicator Data'!Y194="No data","x",ROUND(IF('Indicator Data'!Y194&gt;S$195,0,IF('Indicator Data'!Y194&lt;S$194,10,(S$195-'Indicator Data'!Y194)/(S$195-S$194)*10)),1))</f>
        <v>9.5</v>
      </c>
      <c r="T191" s="97">
        <f>IF('Indicator Data'!Z194="No data","x",ROUND(IF('Indicator Data'!Z194&gt;T$195,0,IF('Indicator Data'!Z194&lt;T$194,10,(T$195-'Indicator Data'!Z194)/(T$195-T$194)*10)),1))</f>
        <v>7.4</v>
      </c>
      <c r="U191" s="97">
        <f>IF('Indicator Data'!AC194="No data","x",ROUND(IF('Indicator Data'!AC194&gt;U$195,0,IF('Indicator Data'!AC194&lt;U$194,10,(U$195-'Indicator Data'!AC194)/(U$195-U$194)*10)),1))</f>
        <v>9.6999999999999993</v>
      </c>
      <c r="V191" s="97">
        <f>IF('Indicator Data'!AD194="No data","x",ROUND(IF('Indicator Data'!AD194&gt;V$195,10,IF('Indicator Data'!AD194&lt;V$194,0,10-(V$195-'Indicator Data'!AD194)/(V$195-V$194)*10)),1))</f>
        <v>4.3</v>
      </c>
      <c r="W191" s="98">
        <f t="shared" si="22"/>
        <v>7.7</v>
      </c>
      <c r="X191" s="99">
        <f t="shared" si="23"/>
        <v>7.1</v>
      </c>
      <c r="Y191" s="99">
        <v>5.2</v>
      </c>
    </row>
    <row r="192" spans="1:25" s="4" customFormat="1" x14ac:dyDescent="0.25">
      <c r="A192" s="131" t="s">
        <v>355</v>
      </c>
      <c r="B192" s="51" t="s">
        <v>354</v>
      </c>
      <c r="C192" s="97">
        <f>IF('Indicator Data'!AR195="No data","x",ROUND(IF('Indicator Data'!AR195&gt;C$195,0,IF('Indicator Data'!AR195&lt;C$194,10,(C$195-'Indicator Data'!AR195)/(C$195-C$194)*10)),1))</f>
        <v>3.5</v>
      </c>
      <c r="D192" s="98">
        <f t="shared" si="16"/>
        <v>3.5</v>
      </c>
      <c r="E192" s="97">
        <f>IF('Indicator Data'!AT195="No data","x",ROUND(IF('Indicator Data'!AT195&gt;E$195,0,IF('Indicator Data'!AT195&lt;E$194,10,(E$195-'Indicator Data'!AT195)/(E$195-E$194)*10)),1))</f>
        <v>6.3</v>
      </c>
      <c r="F192" s="97">
        <f>IF('Indicator Data'!AS195="No data","x",ROUND(IF('Indicator Data'!AS195&gt;F$195,0,IF('Indicator Data'!AS195&lt;F$194,10,(F$195-'Indicator Data'!AS195)/(F$195-F$194)*10)),1))</f>
        <v>6.3</v>
      </c>
      <c r="G192" s="98">
        <f t="shared" si="17"/>
        <v>6.3</v>
      </c>
      <c r="H192" s="99">
        <f t="shared" si="18"/>
        <v>4.9000000000000004</v>
      </c>
      <c r="I192" s="97">
        <f>IF('Indicator Data'!AV195="No data","x",ROUND(IF('Indicator Data'!AV195^2&gt;I$195,0,IF('Indicator Data'!AV195^2&lt;I$194,10,(I$195-'Indicator Data'!AV195^2)/(I$195-I$194)*10)),1))</f>
        <v>3</v>
      </c>
      <c r="J192" s="97">
        <f>IF(OR('Indicator Data'!AU195=0,'Indicator Data'!AU195="No data"),"x",ROUND(IF('Indicator Data'!AU195&gt;J$195,0,IF('Indicator Data'!AU195&lt;J$194,10,(J$195-'Indicator Data'!AU195)/(J$195-J$194)*10)),1))</f>
        <v>7.3</v>
      </c>
      <c r="K192" s="97">
        <f>IF('Indicator Data'!AW195="No data","x",ROUND(IF('Indicator Data'!AW195&gt;K$195,0,IF('Indicator Data'!AW195&lt;K$194,10,(K$195-'Indicator Data'!AW195)/(K$195-K$194)*10)),1))</f>
        <v>7.9</v>
      </c>
      <c r="L192" s="97">
        <f>IF('Indicator Data'!AX195="No data","x",ROUND(IF('Indicator Data'!AX195&gt;L$195,0,IF('Indicator Data'!AX195&lt;L$194,10,(L$195-'Indicator Data'!AX195)/(L$195-L$194)*10)),1))</f>
        <v>6.4</v>
      </c>
      <c r="M192" s="98">
        <f t="shared" si="19"/>
        <v>6.2</v>
      </c>
      <c r="N192" s="148">
        <f>IF('Indicator Data'!AY195="No data","x",'Indicator Data'!AY195/'Indicator Data'!BE195*100)</f>
        <v>4.1700856885349546</v>
      </c>
      <c r="O192" s="97">
        <f t="shared" si="20"/>
        <v>9.6999999999999993</v>
      </c>
      <c r="P192" s="97">
        <f>IF('Indicator Data'!AZ195="No data","x",ROUND(IF('Indicator Data'!AZ195&gt;P$195,0,IF('Indicator Data'!AZ195&lt;P$194,10,(P$195-'Indicator Data'!AZ195)/(P$195-P$194)*10)),1))</f>
        <v>6.2</v>
      </c>
      <c r="Q192" s="97">
        <f>IF('Indicator Data'!BA195="No data","x",ROUND(IF('Indicator Data'!BA195&gt;Q$195,0,IF('Indicator Data'!BA195&lt;Q$194,10,(Q$195-'Indicator Data'!BA195)/(Q$195-Q$194)*10)),1))</f>
        <v>6.9</v>
      </c>
      <c r="R192" s="98">
        <f t="shared" si="21"/>
        <v>7.6</v>
      </c>
      <c r="S192" s="97">
        <f>IF('Indicator Data'!Y195="No data","x",ROUND(IF('Indicator Data'!Y195&gt;S$195,0,IF('Indicator Data'!Y195&lt;S$194,10,(S$195-'Indicator Data'!Y195)/(S$195-S$194)*10)),1))</f>
        <v>9.8000000000000007</v>
      </c>
      <c r="T192" s="97">
        <f>IF('Indicator Data'!Z195="No data","x",ROUND(IF('Indicator Data'!Z195&gt;T$195,0,IF('Indicator Data'!Z195&lt;T$194,10,(T$195-'Indicator Data'!Z195)/(T$195-T$194)*10)),1))</f>
        <v>1.5</v>
      </c>
      <c r="U192" s="97">
        <f>IF('Indicator Data'!AC195="No data","x",ROUND(IF('Indicator Data'!AC195&gt;U$195,0,IF('Indicator Data'!AC195&lt;U$194,10,(U$195-'Indicator Data'!AC195)/(U$195-U$194)*10)),1))</f>
        <v>9.5</v>
      </c>
      <c r="V192" s="97">
        <f>IF('Indicator Data'!AD195="No data","x",ROUND(IF('Indicator Data'!AD195&gt;V$195,10,IF('Indicator Data'!AD195&lt;V$194,0,10-(V$195-'Indicator Data'!AD195)/(V$195-V$194)*10)),1))</f>
        <v>2.5</v>
      </c>
      <c r="W192" s="98">
        <f t="shared" si="22"/>
        <v>5.8</v>
      </c>
      <c r="X192" s="99">
        <f t="shared" si="23"/>
        <v>6.5</v>
      </c>
      <c r="Y192" s="99">
        <v>3.6</v>
      </c>
    </row>
    <row r="193" spans="1:25" s="4" customFormat="1" x14ac:dyDescent="0.25">
      <c r="A193" s="131" t="s">
        <v>357</v>
      </c>
      <c r="B193" s="51" t="s">
        <v>356</v>
      </c>
      <c r="C193" s="97">
        <f>IF('Indicator Data'!AR196="No data","x",ROUND(IF('Indicator Data'!AR196&gt;C$195,0,IF('Indicator Data'!AR196&lt;C$194,10,(C$195-'Indicator Data'!AR196)/(C$195-C$194)*10)),1))</f>
        <v>2.6</v>
      </c>
      <c r="D193" s="98">
        <f t="shared" si="16"/>
        <v>2.6</v>
      </c>
      <c r="E193" s="97">
        <f>IF('Indicator Data'!AT196="No data","x",ROUND(IF('Indicator Data'!AT196&gt;E$195,0,IF('Indicator Data'!AT196&lt;E$194,10,(E$195-'Indicator Data'!AT196)/(E$195-E$194)*10)),1))</f>
        <v>7.8</v>
      </c>
      <c r="F193" s="97">
        <f>IF('Indicator Data'!AS196="No data","x",ROUND(IF('Indicator Data'!AS196&gt;F$195,0,IF('Indicator Data'!AS196&lt;F$194,10,(F$195-'Indicator Data'!AS196)/(F$195-F$194)*10)),1))</f>
        <v>7.3</v>
      </c>
      <c r="G193" s="98">
        <f t="shared" si="17"/>
        <v>7.6</v>
      </c>
      <c r="H193" s="99">
        <f t="shared" si="18"/>
        <v>5.0999999999999996</v>
      </c>
      <c r="I193" s="97">
        <f>IF('Indicator Data'!AV196="No data","x",ROUND(IF('Indicator Data'!AV196^2&gt;I$195,0,IF('Indicator Data'!AV196^2&lt;I$194,10,(I$195-'Indicator Data'!AV196^2)/(I$195-I$194)*10)),1))</f>
        <v>2.7</v>
      </c>
      <c r="J193" s="97">
        <f>IF(OR('Indicator Data'!AU196=0,'Indicator Data'!AU196="No data"),"x",ROUND(IF('Indicator Data'!AU196&gt;J$195,0,IF('Indicator Data'!AU196&lt;J$194,10,(J$195-'Indicator Data'!AU196)/(J$195-J$194)*10)),1))</f>
        <v>6.2</v>
      </c>
      <c r="K193" s="97">
        <f>IF('Indicator Data'!AW196="No data","x",ROUND(IF('Indicator Data'!AW196&gt;K$195,0,IF('Indicator Data'!AW196&lt;K$194,10,(K$195-'Indicator Data'!AW196)/(K$195-K$194)*10)),1))</f>
        <v>8.4</v>
      </c>
      <c r="L193" s="97">
        <f>IF('Indicator Data'!AX196="No data","x",ROUND(IF('Indicator Data'!AX196&gt;L$195,0,IF('Indicator Data'!AX196&lt;L$194,10,(L$195-'Indicator Data'!AX196)/(L$195-L$194)*10)),1))</f>
        <v>6</v>
      </c>
      <c r="M193" s="98">
        <f t="shared" si="19"/>
        <v>5.8</v>
      </c>
      <c r="N193" s="148">
        <f>IF('Indicator Data'!AY196="No data","x",'Indicator Data'!AY196/'Indicator Data'!BE196*100)</f>
        <v>12.666408168540777</v>
      </c>
      <c r="O193" s="97">
        <f t="shared" si="20"/>
        <v>8.8000000000000007</v>
      </c>
      <c r="P193" s="97">
        <f>IF('Indicator Data'!AZ196="No data","x",ROUND(IF('Indicator Data'!AZ196&gt;P$195,0,IF('Indicator Data'!AZ196&lt;P$194,10,(P$195-'Indicator Data'!AZ196)/(P$195-P$194)*10)),1))</f>
        <v>7</v>
      </c>
      <c r="Q193" s="97">
        <f>IF('Indicator Data'!BA196="No data","x",ROUND(IF('Indicator Data'!BA196&gt;Q$195,0,IF('Indicator Data'!BA196&lt;Q$194,10,(Q$195-'Indicator Data'!BA196)/(Q$195-Q$194)*10)),1))</f>
        <v>4.5999999999999996</v>
      </c>
      <c r="R193" s="98">
        <f t="shared" si="21"/>
        <v>6.8</v>
      </c>
      <c r="S193" s="97">
        <f>IF('Indicator Data'!Y196="No data","x",ROUND(IF('Indicator Data'!Y196&gt;S$195,0,IF('Indicator Data'!Y196&lt;S$194,10,(S$195-'Indicator Data'!Y196)/(S$195-S$194)*10)),1))</f>
        <v>9.8000000000000007</v>
      </c>
      <c r="T193" s="97">
        <f>IF('Indicator Data'!Z196="No data","x",ROUND(IF('Indicator Data'!Z196&gt;T$195,0,IF('Indicator Data'!Z196&lt;T$194,10,(T$195-'Indicator Data'!Z196)/(T$195-T$194)*10)),1))</f>
        <v>1</v>
      </c>
      <c r="U193" s="97">
        <f>IF('Indicator Data'!AC196="No data","x",ROUND(IF('Indicator Data'!AC196&gt;U$195,0,IF('Indicator Data'!AC196&lt;U$194,10,(U$195-'Indicator Data'!AC196)/(U$195-U$194)*10)),1))</f>
        <v>9.6</v>
      </c>
      <c r="V193" s="97">
        <f>IF('Indicator Data'!AD196="No data","x",ROUND(IF('Indicator Data'!AD196&gt;V$195,10,IF('Indicator Data'!AD196&lt;V$194,0,10-(V$195-'Indicator Data'!AD196)/(V$195-V$194)*10)),1))</f>
        <v>4.9000000000000004</v>
      </c>
      <c r="W193" s="98">
        <f t="shared" si="22"/>
        <v>6.3</v>
      </c>
      <c r="X193" s="99">
        <f t="shared" si="23"/>
        <v>6.3</v>
      </c>
      <c r="Y193" s="99">
        <v>2.8</v>
      </c>
    </row>
    <row r="194" spans="1:25" s="4" customFormat="1" x14ac:dyDescent="0.25">
      <c r="A194" s="100"/>
      <c r="B194" s="101" t="s">
        <v>390</v>
      </c>
      <c r="C194" s="102">
        <v>1</v>
      </c>
      <c r="D194" s="103"/>
      <c r="E194" s="102">
        <v>0</v>
      </c>
      <c r="F194" s="104">
        <v>-2.5</v>
      </c>
      <c r="G194" s="105"/>
      <c r="H194" s="105"/>
      <c r="I194" s="102">
        <v>900</v>
      </c>
      <c r="J194" s="102">
        <v>0</v>
      </c>
      <c r="K194" s="102">
        <v>0</v>
      </c>
      <c r="L194" s="102">
        <v>5</v>
      </c>
      <c r="M194" s="105"/>
      <c r="N194" s="105"/>
      <c r="O194" s="102">
        <v>1</v>
      </c>
      <c r="P194" s="102">
        <v>10</v>
      </c>
      <c r="Q194" s="102">
        <v>50</v>
      </c>
      <c r="R194" s="105"/>
      <c r="S194" s="102">
        <v>0</v>
      </c>
      <c r="T194" s="102">
        <v>60</v>
      </c>
      <c r="U194" s="102">
        <v>50</v>
      </c>
      <c r="V194" s="102">
        <v>0</v>
      </c>
      <c r="W194" s="106"/>
      <c r="X194" s="105"/>
      <c r="Y194" s="183"/>
    </row>
    <row r="195" spans="1:25" s="4" customFormat="1" x14ac:dyDescent="0.25">
      <c r="A195" s="100"/>
      <c r="B195" s="101" t="s">
        <v>391</v>
      </c>
      <c r="C195" s="102">
        <v>5</v>
      </c>
      <c r="D195" s="103"/>
      <c r="E195" s="102">
        <v>100</v>
      </c>
      <c r="F195" s="104">
        <v>2.5</v>
      </c>
      <c r="G195" s="105"/>
      <c r="H195" s="105"/>
      <c r="I195" s="102">
        <v>10000</v>
      </c>
      <c r="J195" s="102">
        <v>100</v>
      </c>
      <c r="K195" s="102">
        <v>100</v>
      </c>
      <c r="L195" s="102">
        <v>200</v>
      </c>
      <c r="M195" s="105"/>
      <c r="N195" s="105"/>
      <c r="O195" s="102">
        <v>100</v>
      </c>
      <c r="P195" s="102">
        <v>100</v>
      </c>
      <c r="Q195" s="102">
        <v>100</v>
      </c>
      <c r="R195" s="105"/>
      <c r="S195" s="107">
        <v>4</v>
      </c>
      <c r="T195" s="107">
        <v>99</v>
      </c>
      <c r="U195" s="107">
        <v>3000</v>
      </c>
      <c r="V195" s="107">
        <v>900</v>
      </c>
      <c r="W195" s="107"/>
      <c r="X195" s="105"/>
      <c r="Y195" s="183"/>
    </row>
  </sheetData>
  <sortState ref="A3:W193">
    <sortCondition ref="A3:A193"/>
  </sortState>
  <mergeCells count="1">
    <mergeCell ref="A1:X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BF196"/>
  <sheetViews>
    <sheetView showGridLines="0" workbookViewId="0">
      <pane xSplit="2" ySplit="5" topLeftCell="D176" activePane="bottomRight" state="frozen"/>
      <selection pane="topRight" activeCell="C1" sqref="C1"/>
      <selection pane="bottomLeft" activeCell="A5" sqref="A5"/>
      <selection pane="bottomRight" activeCell="AS188" sqref="AS188"/>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200"/>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row>
    <row r="2" spans="1:58"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1123</v>
      </c>
      <c r="AD2" s="143" t="s">
        <v>997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361</v>
      </c>
      <c r="AW2" s="143" t="s">
        <v>363</v>
      </c>
      <c r="AX2" s="143" t="s">
        <v>364</v>
      </c>
      <c r="AY2" s="143" t="s">
        <v>877</v>
      </c>
      <c r="AZ2" s="143" t="s">
        <v>389</v>
      </c>
      <c r="BA2" s="143" t="s">
        <v>388</v>
      </c>
      <c r="BB2" s="143" t="s">
        <v>906</v>
      </c>
      <c r="BC2" s="143" t="s">
        <v>925</v>
      </c>
      <c r="BD2" s="143" t="s">
        <v>1136</v>
      </c>
      <c r="BE2" s="143" t="s">
        <v>788</v>
      </c>
    </row>
    <row r="3" spans="1:58" x14ac:dyDescent="0.25">
      <c r="A3" s="190" t="s">
        <v>488</v>
      </c>
      <c r="B3" s="147"/>
      <c r="C3" s="161">
        <v>2015</v>
      </c>
      <c r="D3" s="161">
        <v>2015</v>
      </c>
      <c r="E3" s="161">
        <v>2015</v>
      </c>
      <c r="F3" s="161">
        <v>2015</v>
      </c>
      <c r="G3" s="161">
        <v>2015</v>
      </c>
      <c r="H3" s="161">
        <v>2015</v>
      </c>
      <c r="I3" s="161">
        <v>2015</v>
      </c>
      <c r="J3" s="161" t="s">
        <v>1107</v>
      </c>
      <c r="K3" s="161" t="s">
        <v>1107</v>
      </c>
      <c r="L3" s="161" t="s">
        <v>1107</v>
      </c>
      <c r="M3" s="161">
        <v>2018</v>
      </c>
      <c r="N3" s="161">
        <v>2018</v>
      </c>
      <c r="O3" s="161">
        <v>2017</v>
      </c>
      <c r="P3" s="161">
        <v>2017</v>
      </c>
      <c r="Q3" s="161">
        <v>2015</v>
      </c>
      <c r="R3" s="161" t="s">
        <v>1085</v>
      </c>
      <c r="S3" s="161" t="s">
        <v>1118</v>
      </c>
      <c r="T3" s="161">
        <v>2015</v>
      </c>
      <c r="U3" s="161">
        <v>2016</v>
      </c>
      <c r="V3" s="161">
        <v>2016</v>
      </c>
      <c r="W3" s="161">
        <v>2016</v>
      </c>
      <c r="X3" s="161" t="s">
        <v>1120</v>
      </c>
      <c r="Y3" s="161" t="s">
        <v>1121</v>
      </c>
      <c r="Z3" s="161">
        <v>2016</v>
      </c>
      <c r="AA3" s="161">
        <v>2016</v>
      </c>
      <c r="AB3" s="161">
        <v>2016</v>
      </c>
      <c r="AC3" s="161">
        <v>2015</v>
      </c>
      <c r="AD3" s="161">
        <v>2015</v>
      </c>
      <c r="AE3" s="161">
        <v>2012</v>
      </c>
      <c r="AF3" s="161">
        <v>2015</v>
      </c>
      <c r="AG3" s="161" t="s">
        <v>1122</v>
      </c>
      <c r="AH3" s="161">
        <v>2016</v>
      </c>
      <c r="AI3" s="161">
        <v>2017</v>
      </c>
      <c r="AJ3" s="161">
        <v>2018</v>
      </c>
      <c r="AK3" s="161">
        <v>2018</v>
      </c>
      <c r="AL3" s="161">
        <v>2018</v>
      </c>
      <c r="AM3" s="161">
        <v>2017</v>
      </c>
      <c r="AN3" s="161" t="s">
        <v>905</v>
      </c>
      <c r="AO3" s="161" t="s">
        <v>905</v>
      </c>
      <c r="AP3" s="161" t="s">
        <v>1057</v>
      </c>
      <c r="AQ3" s="161" t="s">
        <v>1058</v>
      </c>
      <c r="AR3" s="161" t="s">
        <v>942</v>
      </c>
      <c r="AS3" s="161">
        <v>2016</v>
      </c>
      <c r="AT3" s="161">
        <v>2017</v>
      </c>
      <c r="AU3" s="161">
        <v>2016</v>
      </c>
      <c r="AV3" s="161" t="s">
        <v>1119</v>
      </c>
      <c r="AW3" s="161">
        <v>2015</v>
      </c>
      <c r="AX3" s="161">
        <v>2016</v>
      </c>
      <c r="AY3" s="161">
        <v>2014</v>
      </c>
      <c r="AZ3" s="161">
        <v>2015</v>
      </c>
      <c r="BA3" s="161">
        <v>2015</v>
      </c>
      <c r="BB3" s="161">
        <v>2017</v>
      </c>
      <c r="BC3" s="161">
        <v>2017</v>
      </c>
      <c r="BD3" s="161">
        <v>2015</v>
      </c>
      <c r="BE3" s="161">
        <v>2014</v>
      </c>
    </row>
    <row r="4" spans="1:58" x14ac:dyDescent="0.25">
      <c r="A4" s="190" t="s">
        <v>1112</v>
      </c>
      <c r="B4" s="147"/>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row>
    <row r="5" spans="1:58" ht="25.5" x14ac:dyDescent="0.25">
      <c r="A5" s="135" t="s">
        <v>439</v>
      </c>
      <c r="B5" s="111"/>
      <c r="C5" s="112" t="s">
        <v>866</v>
      </c>
      <c r="D5" s="112" t="s">
        <v>866</v>
      </c>
      <c r="E5" s="112" t="s">
        <v>866</v>
      </c>
      <c r="F5" s="112" t="s">
        <v>866</v>
      </c>
      <c r="G5" s="112" t="s">
        <v>866</v>
      </c>
      <c r="H5" s="112" t="s">
        <v>866</v>
      </c>
      <c r="I5" s="112" t="s">
        <v>866</v>
      </c>
      <c r="J5" s="112" t="s">
        <v>866</v>
      </c>
      <c r="K5" s="112" t="s">
        <v>472</v>
      </c>
      <c r="L5" s="112" t="s">
        <v>472</v>
      </c>
      <c r="M5" s="112" t="s">
        <v>472</v>
      </c>
      <c r="N5" s="112" t="s">
        <v>472</v>
      </c>
      <c r="O5" s="112" t="s">
        <v>441</v>
      </c>
      <c r="P5" s="112" t="s">
        <v>441</v>
      </c>
      <c r="Q5" s="112" t="s">
        <v>441</v>
      </c>
      <c r="R5" s="112" t="s">
        <v>441</v>
      </c>
      <c r="S5" s="112" t="s">
        <v>470</v>
      </c>
      <c r="T5" s="112" t="s">
        <v>757</v>
      </c>
      <c r="U5" s="112" t="s">
        <v>757</v>
      </c>
      <c r="V5" s="112" t="s">
        <v>471</v>
      </c>
      <c r="W5" s="112" t="s">
        <v>474</v>
      </c>
      <c r="X5" s="112" t="s">
        <v>472</v>
      </c>
      <c r="Y5" s="112" t="s">
        <v>910</v>
      </c>
      <c r="Z5" s="112" t="s">
        <v>472</v>
      </c>
      <c r="AA5" s="112" t="s">
        <v>473</v>
      </c>
      <c r="AB5" s="112" t="s">
        <v>472</v>
      </c>
      <c r="AC5" s="112" t="s">
        <v>487</v>
      </c>
      <c r="AD5" s="112" t="s">
        <v>996</v>
      </c>
      <c r="AE5" s="112" t="s">
        <v>473</v>
      </c>
      <c r="AF5" s="112" t="s">
        <v>441</v>
      </c>
      <c r="AG5" s="112" t="s">
        <v>441</v>
      </c>
      <c r="AH5" s="112" t="s">
        <v>440</v>
      </c>
      <c r="AI5" s="112" t="s">
        <v>440</v>
      </c>
      <c r="AJ5" s="112" t="s">
        <v>440</v>
      </c>
      <c r="AK5" s="112" t="s">
        <v>440</v>
      </c>
      <c r="AL5" s="112" t="s">
        <v>440</v>
      </c>
      <c r="AM5" s="112" t="s">
        <v>440</v>
      </c>
      <c r="AN5" s="112" t="s">
        <v>472</v>
      </c>
      <c r="AO5" s="112" t="s">
        <v>472</v>
      </c>
      <c r="AP5" s="112" t="s">
        <v>441</v>
      </c>
      <c r="AQ5" s="112" t="s">
        <v>441</v>
      </c>
      <c r="AR5" s="112" t="s">
        <v>441</v>
      </c>
      <c r="AS5" s="112" t="s">
        <v>441</v>
      </c>
      <c r="AT5" s="112" t="s">
        <v>441</v>
      </c>
      <c r="AU5" s="112" t="s">
        <v>472</v>
      </c>
      <c r="AV5" s="112" t="s">
        <v>472</v>
      </c>
      <c r="AW5" s="112" t="s">
        <v>472</v>
      </c>
      <c r="AX5" s="112" t="s">
        <v>867</v>
      </c>
      <c r="AY5" s="112" t="s">
        <v>878</v>
      </c>
      <c r="AZ5" s="112" t="s">
        <v>472</v>
      </c>
      <c r="BA5" s="112" t="s">
        <v>472</v>
      </c>
      <c r="BB5" s="112" t="s">
        <v>487</v>
      </c>
      <c r="BC5" s="112" t="s">
        <v>440</v>
      </c>
      <c r="BD5" s="112" t="s">
        <v>440</v>
      </c>
      <c r="BE5" s="112" t="s">
        <v>789</v>
      </c>
    </row>
    <row r="6" spans="1:58" x14ac:dyDescent="0.25">
      <c r="A6" s="133" t="s">
        <v>1</v>
      </c>
      <c r="B6" s="111" t="s">
        <v>0</v>
      </c>
      <c r="C6" s="108">
        <v>63070.570526315787</v>
      </c>
      <c r="D6" s="108">
        <v>15608.374736842105</v>
      </c>
      <c r="E6" s="108">
        <v>252084.609</v>
      </c>
      <c r="F6" s="108">
        <v>0</v>
      </c>
      <c r="G6" s="108">
        <v>0</v>
      </c>
      <c r="H6" s="108">
        <v>0</v>
      </c>
      <c r="I6" s="108">
        <v>0</v>
      </c>
      <c r="J6" s="108">
        <v>197272</v>
      </c>
      <c r="K6" s="109">
        <v>0.121</v>
      </c>
      <c r="L6" s="109">
        <v>0.27272727272727298</v>
      </c>
      <c r="M6" s="109">
        <v>0.98899999999999999</v>
      </c>
      <c r="N6" s="109">
        <v>0.98499999999999999</v>
      </c>
      <c r="O6" s="108">
        <v>5</v>
      </c>
      <c r="P6" s="108">
        <v>0</v>
      </c>
      <c r="Q6" s="109">
        <v>0.47899999999999998</v>
      </c>
      <c r="R6" s="109">
        <v>0.29342590000000002</v>
      </c>
      <c r="S6" s="108">
        <v>1140719051</v>
      </c>
      <c r="T6" s="108">
        <v>3584.26</v>
      </c>
      <c r="U6" s="108">
        <v>3150.78</v>
      </c>
      <c r="V6" s="109">
        <v>20.64</v>
      </c>
      <c r="W6" s="110">
        <v>70.400000000000006</v>
      </c>
      <c r="X6" s="110" t="s">
        <v>443</v>
      </c>
      <c r="Y6" s="109">
        <v>0.29499998688697798</v>
      </c>
      <c r="Z6" s="108">
        <v>62</v>
      </c>
      <c r="AA6" s="108">
        <v>189</v>
      </c>
      <c r="AB6" s="110">
        <v>0.1</v>
      </c>
      <c r="AC6" s="109">
        <v>183.92785644531301</v>
      </c>
      <c r="AD6" s="109">
        <v>396</v>
      </c>
      <c r="AE6" s="110">
        <v>0</v>
      </c>
      <c r="AF6" s="109">
        <v>0.66666407501560399</v>
      </c>
      <c r="AG6" s="109">
        <v>27.819999694824201</v>
      </c>
      <c r="AH6" s="108">
        <v>3010</v>
      </c>
      <c r="AI6" s="108">
        <v>11240</v>
      </c>
      <c r="AJ6" s="108">
        <v>4000</v>
      </c>
      <c r="AK6" s="108">
        <v>1286483</v>
      </c>
      <c r="AL6" s="108">
        <v>75928</v>
      </c>
      <c r="AM6" s="108">
        <v>60545</v>
      </c>
      <c r="AN6" s="108">
        <v>99</v>
      </c>
      <c r="AO6" s="110">
        <v>23</v>
      </c>
      <c r="AP6" s="110" t="s">
        <v>443</v>
      </c>
      <c r="AQ6" s="110" t="s">
        <v>443</v>
      </c>
      <c r="AR6" s="109">
        <v>2.4666666666666668</v>
      </c>
      <c r="AS6" s="109">
        <v>-1.22</v>
      </c>
      <c r="AT6" s="108">
        <v>15</v>
      </c>
      <c r="AU6" s="110">
        <v>84.137138366699205</v>
      </c>
      <c r="AV6" s="109">
        <v>38.17</v>
      </c>
      <c r="AW6" s="109">
        <v>8.2600002288818395</v>
      </c>
      <c r="AX6" s="109">
        <v>66</v>
      </c>
      <c r="AY6" s="108">
        <v>72000</v>
      </c>
      <c r="AZ6" s="110">
        <v>31.852952599999998</v>
      </c>
      <c r="BA6" s="110">
        <v>55.3006162</v>
      </c>
      <c r="BB6" s="108">
        <v>1980.51623535156</v>
      </c>
      <c r="BC6" s="108">
        <v>35530080</v>
      </c>
      <c r="BD6" s="108">
        <v>32038319</v>
      </c>
      <c r="BE6" s="108">
        <v>652230</v>
      </c>
      <c r="BF6" s="108"/>
    </row>
    <row r="7" spans="1:58" x14ac:dyDescent="0.25">
      <c r="A7" s="133" t="s">
        <v>3</v>
      </c>
      <c r="B7" s="111" t="s">
        <v>2</v>
      </c>
      <c r="C7" s="108">
        <v>5951.3157894736842</v>
      </c>
      <c r="D7" s="108">
        <v>0</v>
      </c>
      <c r="E7" s="108">
        <v>15903.288</v>
      </c>
      <c r="F7" s="108">
        <v>75.286000000000001</v>
      </c>
      <c r="G7" s="108">
        <v>0</v>
      </c>
      <c r="H7" s="108">
        <v>0</v>
      </c>
      <c r="I7" s="108">
        <v>0</v>
      </c>
      <c r="J7" s="108">
        <v>96969</v>
      </c>
      <c r="K7" s="109">
        <v>0.03</v>
      </c>
      <c r="L7" s="109">
        <v>0.24242424242424199</v>
      </c>
      <c r="M7" s="109">
        <v>1.9E-2</v>
      </c>
      <c r="N7" s="109">
        <v>4.0000000000000001E-3</v>
      </c>
      <c r="O7" s="108">
        <v>0</v>
      </c>
      <c r="P7" s="108">
        <v>0</v>
      </c>
      <c r="Q7" s="109">
        <v>0.76400000000000001</v>
      </c>
      <c r="R7" s="109">
        <v>4.6061000000000001E-3</v>
      </c>
      <c r="S7" s="108">
        <v>437834</v>
      </c>
      <c r="T7" s="108">
        <v>164.92</v>
      </c>
      <c r="U7" s="108">
        <v>98.6</v>
      </c>
      <c r="V7" s="109">
        <v>1.44</v>
      </c>
      <c r="W7" s="110">
        <v>13.5</v>
      </c>
      <c r="X7" s="110">
        <v>6.3000001907348597</v>
      </c>
      <c r="Y7" s="109">
        <v>1.1449999809265099</v>
      </c>
      <c r="Z7" s="108">
        <v>96</v>
      </c>
      <c r="AA7" s="108">
        <v>16</v>
      </c>
      <c r="AB7" s="110">
        <v>0.1</v>
      </c>
      <c r="AC7" s="109">
        <v>773.67828369140602</v>
      </c>
      <c r="AD7" s="109">
        <v>29</v>
      </c>
      <c r="AE7" s="110" t="s">
        <v>443</v>
      </c>
      <c r="AF7" s="109">
        <v>0.267266160487246</v>
      </c>
      <c r="AG7" s="109">
        <v>28.959999084472699</v>
      </c>
      <c r="AH7" s="108">
        <v>4500</v>
      </c>
      <c r="AI7" s="108">
        <v>21002</v>
      </c>
      <c r="AJ7" s="108">
        <v>800</v>
      </c>
      <c r="AK7" s="108">
        <v>0</v>
      </c>
      <c r="AL7" s="108">
        <v>119</v>
      </c>
      <c r="AM7" s="108">
        <v>0</v>
      </c>
      <c r="AN7" s="108">
        <v>130</v>
      </c>
      <c r="AO7" s="110">
        <v>4.9000000000000004</v>
      </c>
      <c r="AP7" s="110">
        <v>6.43</v>
      </c>
      <c r="AQ7" s="110">
        <v>10.3</v>
      </c>
      <c r="AR7" s="109" t="s">
        <v>443</v>
      </c>
      <c r="AS7" s="109">
        <v>0</v>
      </c>
      <c r="AT7" s="108">
        <v>38</v>
      </c>
      <c r="AU7" s="110">
        <v>100</v>
      </c>
      <c r="AV7" s="109">
        <v>97.55</v>
      </c>
      <c r="AW7" s="109">
        <v>63.252933502197301</v>
      </c>
      <c r="AX7" s="109">
        <v>105.06</v>
      </c>
      <c r="AY7" s="108">
        <v>19000</v>
      </c>
      <c r="AZ7" s="110">
        <v>93.233710200000004</v>
      </c>
      <c r="BA7" s="110">
        <v>95.069379499999997</v>
      </c>
      <c r="BB7" s="108">
        <v>12020.6904296875</v>
      </c>
      <c r="BC7" s="108">
        <v>2873457</v>
      </c>
      <c r="BD7" s="108">
        <v>2871059</v>
      </c>
      <c r="BE7" s="108">
        <v>27400</v>
      </c>
      <c r="BF7" s="108"/>
    </row>
    <row r="8" spans="1:58" x14ac:dyDescent="0.25">
      <c r="A8" s="133" t="s">
        <v>5</v>
      </c>
      <c r="B8" s="111" t="s">
        <v>4</v>
      </c>
      <c r="C8" s="108">
        <v>53634.286315789475</v>
      </c>
      <c r="D8" s="108">
        <v>0</v>
      </c>
      <c r="E8" s="108">
        <v>94971.389500000005</v>
      </c>
      <c r="F8" s="108">
        <v>9.6639999999999997</v>
      </c>
      <c r="G8" s="108">
        <v>0</v>
      </c>
      <c r="H8" s="108">
        <v>0</v>
      </c>
      <c r="I8" s="108">
        <v>0</v>
      </c>
      <c r="J8" s="108">
        <v>0</v>
      </c>
      <c r="K8" s="109">
        <v>0</v>
      </c>
      <c r="L8" s="109">
        <v>0.24242424242424199</v>
      </c>
      <c r="M8" s="109">
        <v>0.92600000000000005</v>
      </c>
      <c r="N8" s="109">
        <v>0.66100000000000003</v>
      </c>
      <c r="O8" s="108">
        <v>0</v>
      </c>
      <c r="P8" s="108">
        <v>0</v>
      </c>
      <c r="Q8" s="109">
        <v>0.745</v>
      </c>
      <c r="R8" s="109" t="s">
        <v>443</v>
      </c>
      <c r="S8" s="108">
        <v>63759441</v>
      </c>
      <c r="T8" s="108">
        <v>51.53</v>
      </c>
      <c r="U8" s="108">
        <v>91.97</v>
      </c>
      <c r="V8" s="109">
        <v>0.1</v>
      </c>
      <c r="W8" s="110">
        <v>25.2</v>
      </c>
      <c r="X8" s="110">
        <v>3</v>
      </c>
      <c r="Y8" s="109">
        <v>1.2070000171661399</v>
      </c>
      <c r="Z8" s="108">
        <v>94</v>
      </c>
      <c r="AA8" s="108">
        <v>70</v>
      </c>
      <c r="AB8" s="110">
        <v>0.1</v>
      </c>
      <c r="AC8" s="109">
        <v>1031.16967773438</v>
      </c>
      <c r="AD8" s="109">
        <v>140</v>
      </c>
      <c r="AE8" s="110">
        <v>0</v>
      </c>
      <c r="AF8" s="109">
        <v>0.42908975331066801</v>
      </c>
      <c r="AG8" s="109" t="s">
        <v>443</v>
      </c>
      <c r="AH8" s="108">
        <v>0</v>
      </c>
      <c r="AI8" s="108">
        <v>125000</v>
      </c>
      <c r="AJ8" s="108">
        <v>0</v>
      </c>
      <c r="AK8" s="108">
        <v>0</v>
      </c>
      <c r="AL8" s="108">
        <v>94258</v>
      </c>
      <c r="AM8" s="108">
        <v>0</v>
      </c>
      <c r="AN8" s="108">
        <v>143</v>
      </c>
      <c r="AO8" s="110">
        <v>4.5999999999999996</v>
      </c>
      <c r="AP8" s="110">
        <v>5.1100000000000003</v>
      </c>
      <c r="AQ8" s="110">
        <v>5.5</v>
      </c>
      <c r="AR8" s="109">
        <v>3.5833333333333335</v>
      </c>
      <c r="AS8" s="109">
        <v>-0.54</v>
      </c>
      <c r="AT8" s="108">
        <v>33</v>
      </c>
      <c r="AU8" s="110">
        <v>99.439567565917997</v>
      </c>
      <c r="AV8" s="109">
        <v>79.61</v>
      </c>
      <c r="AW8" s="109">
        <v>38.200000762939503</v>
      </c>
      <c r="AX8" s="109">
        <v>117.02</v>
      </c>
      <c r="AY8" s="108">
        <v>110000</v>
      </c>
      <c r="AZ8" s="110">
        <v>87.595800299999993</v>
      </c>
      <c r="BA8" s="110">
        <v>83.571376000000001</v>
      </c>
      <c r="BB8" s="108">
        <v>15275.3740234375</v>
      </c>
      <c r="BC8" s="108">
        <v>41318144</v>
      </c>
      <c r="BD8" s="108">
        <v>39560993</v>
      </c>
      <c r="BE8" s="108">
        <v>2381740</v>
      </c>
      <c r="BF8" s="108"/>
    </row>
    <row r="9" spans="1:58" x14ac:dyDescent="0.25">
      <c r="A9" s="133" t="s">
        <v>7</v>
      </c>
      <c r="B9" s="111" t="s">
        <v>6</v>
      </c>
      <c r="C9" s="108">
        <v>0</v>
      </c>
      <c r="D9" s="108">
        <v>0</v>
      </c>
      <c r="E9" s="108">
        <v>76289.522500000006</v>
      </c>
      <c r="F9" s="108">
        <v>0</v>
      </c>
      <c r="G9" s="108">
        <v>0</v>
      </c>
      <c r="H9" s="108">
        <v>0</v>
      </c>
      <c r="I9" s="108">
        <v>0</v>
      </c>
      <c r="J9" s="108">
        <v>132239</v>
      </c>
      <c r="K9" s="109">
        <v>0.182</v>
      </c>
      <c r="L9" s="109">
        <v>3.03030303030303E-2</v>
      </c>
      <c r="M9" s="109">
        <v>0.70399999999999996</v>
      </c>
      <c r="N9" s="109">
        <v>0.20599999999999999</v>
      </c>
      <c r="O9" s="108">
        <v>0</v>
      </c>
      <c r="P9" s="108">
        <v>0</v>
      </c>
      <c r="Q9" s="109">
        <v>0.53300000000000003</v>
      </c>
      <c r="R9" s="109" t="s">
        <v>443</v>
      </c>
      <c r="S9" s="108">
        <v>36545179</v>
      </c>
      <c r="T9" s="108">
        <v>279.56</v>
      </c>
      <c r="U9" s="108">
        <v>65.45</v>
      </c>
      <c r="V9" s="109">
        <v>0.23</v>
      </c>
      <c r="W9" s="110">
        <v>82.5</v>
      </c>
      <c r="X9" s="110">
        <v>19</v>
      </c>
      <c r="Y9" s="109">
        <v>0.16599999368190799</v>
      </c>
      <c r="Z9" s="108">
        <v>49</v>
      </c>
      <c r="AA9" s="108">
        <v>370</v>
      </c>
      <c r="AB9" s="110">
        <v>1.9</v>
      </c>
      <c r="AC9" s="109">
        <v>195.51441955566401</v>
      </c>
      <c r="AD9" s="109">
        <v>477</v>
      </c>
      <c r="AE9" s="110">
        <v>101</v>
      </c>
      <c r="AF9" s="109" t="s">
        <v>443</v>
      </c>
      <c r="AG9" s="109">
        <v>42.720001220703097</v>
      </c>
      <c r="AH9" s="108">
        <v>9899</v>
      </c>
      <c r="AI9" s="108">
        <v>1450250</v>
      </c>
      <c r="AJ9" s="108">
        <v>3000</v>
      </c>
      <c r="AK9" s="108">
        <v>0</v>
      </c>
      <c r="AL9" s="108">
        <v>38484</v>
      </c>
      <c r="AM9" s="108">
        <v>0</v>
      </c>
      <c r="AN9" s="108">
        <v>120</v>
      </c>
      <c r="AO9" s="110">
        <v>14</v>
      </c>
      <c r="AP9" s="110">
        <v>7.22</v>
      </c>
      <c r="AQ9" s="110">
        <v>13.7</v>
      </c>
      <c r="AR9" s="109">
        <v>2.9</v>
      </c>
      <c r="AS9" s="109">
        <v>-1.04</v>
      </c>
      <c r="AT9" s="108">
        <v>19</v>
      </c>
      <c r="AU9" s="110">
        <v>40.520606994628899</v>
      </c>
      <c r="AV9" s="109">
        <v>71.16</v>
      </c>
      <c r="AW9" s="109">
        <v>12.3999996185303</v>
      </c>
      <c r="AX9" s="109">
        <v>55.28</v>
      </c>
      <c r="AY9" s="108">
        <v>51000</v>
      </c>
      <c r="AZ9" s="110">
        <v>51.593703699999999</v>
      </c>
      <c r="BA9" s="110">
        <v>48.963239399999999</v>
      </c>
      <c r="BB9" s="108">
        <v>6388.9599609375</v>
      </c>
      <c r="BC9" s="108">
        <v>29784192</v>
      </c>
      <c r="BD9" s="108">
        <v>24968416</v>
      </c>
      <c r="BE9" s="108">
        <v>1246700</v>
      </c>
      <c r="BF9" s="108"/>
    </row>
    <row r="10" spans="1:58" x14ac:dyDescent="0.25">
      <c r="A10" s="133" t="s">
        <v>9</v>
      </c>
      <c r="B10" s="111" t="s">
        <v>8</v>
      </c>
      <c r="C10" s="108">
        <v>16.686315789473685</v>
      </c>
      <c r="D10" s="108">
        <v>16.686315789473685</v>
      </c>
      <c r="E10" s="108" t="s">
        <v>443</v>
      </c>
      <c r="F10" s="108">
        <v>0</v>
      </c>
      <c r="G10" s="108">
        <v>1742.2429999999999</v>
      </c>
      <c r="H10" s="108">
        <v>550.18200000000002</v>
      </c>
      <c r="I10" s="108">
        <v>911.83799999999997</v>
      </c>
      <c r="J10" s="108">
        <v>0</v>
      </c>
      <c r="K10" s="109">
        <v>0</v>
      </c>
      <c r="L10" s="109">
        <v>6.0606060606060601E-2</v>
      </c>
      <c r="M10" s="109">
        <v>6.0000000000000001E-3</v>
      </c>
      <c r="N10" s="109">
        <v>1E-3</v>
      </c>
      <c r="O10" s="108">
        <v>0</v>
      </c>
      <c r="P10" s="108">
        <v>0</v>
      </c>
      <c r="Q10" s="109">
        <v>0.78600000000000003</v>
      </c>
      <c r="R10" s="109" t="s">
        <v>443</v>
      </c>
      <c r="S10" s="108">
        <v>6627837</v>
      </c>
      <c r="T10" s="108">
        <v>1.27</v>
      </c>
      <c r="U10" s="108">
        <v>5.09</v>
      </c>
      <c r="V10" s="109">
        <v>0.01</v>
      </c>
      <c r="W10" s="110">
        <v>8.5</v>
      </c>
      <c r="X10" s="110" t="s">
        <v>443</v>
      </c>
      <c r="Y10" s="109" t="s">
        <v>443</v>
      </c>
      <c r="Z10" s="108">
        <v>98</v>
      </c>
      <c r="AA10" s="108">
        <v>3.4</v>
      </c>
      <c r="AB10" s="110" t="s">
        <v>443</v>
      </c>
      <c r="AC10" s="109">
        <v>1105.11108398438</v>
      </c>
      <c r="AD10" s="109" t="s">
        <v>443</v>
      </c>
      <c r="AE10" s="110" t="s">
        <v>443</v>
      </c>
      <c r="AF10" s="109" t="s">
        <v>443</v>
      </c>
      <c r="AG10" s="109">
        <v>48</v>
      </c>
      <c r="AH10" s="108">
        <v>0</v>
      </c>
      <c r="AI10" s="108">
        <v>1400</v>
      </c>
      <c r="AJ10" s="108">
        <v>0</v>
      </c>
      <c r="AK10" s="108">
        <v>0</v>
      </c>
      <c r="AL10" s="108">
        <v>1</v>
      </c>
      <c r="AM10" s="108">
        <v>0</v>
      </c>
      <c r="AN10" s="108">
        <v>97</v>
      </c>
      <c r="AO10" s="110">
        <v>26.7</v>
      </c>
      <c r="AP10" s="110">
        <v>2.63</v>
      </c>
      <c r="AQ10" s="110" t="s">
        <v>443</v>
      </c>
      <c r="AR10" s="109">
        <v>2.833333333333333</v>
      </c>
      <c r="AS10" s="109">
        <v>0.27</v>
      </c>
      <c r="AT10" s="108" t="s">
        <v>443</v>
      </c>
      <c r="AU10" s="110">
        <v>97.354667663574205</v>
      </c>
      <c r="AV10" s="109">
        <v>98.95</v>
      </c>
      <c r="AW10" s="109">
        <v>65.199996948242202</v>
      </c>
      <c r="AX10" s="109">
        <v>194.08</v>
      </c>
      <c r="AY10" s="108">
        <v>980</v>
      </c>
      <c r="AZ10" s="110">
        <v>91.4</v>
      </c>
      <c r="BA10" s="110">
        <v>97.866524400000003</v>
      </c>
      <c r="BB10" s="108">
        <v>23593.93359375</v>
      </c>
      <c r="BC10" s="108">
        <v>102012</v>
      </c>
      <c r="BD10" s="108">
        <v>91162</v>
      </c>
      <c r="BE10" s="108">
        <v>440</v>
      </c>
      <c r="BF10" s="108"/>
    </row>
    <row r="11" spans="1:58" x14ac:dyDescent="0.25">
      <c r="A11" s="133" t="s">
        <v>11</v>
      </c>
      <c r="B11" s="111" t="s">
        <v>10</v>
      </c>
      <c r="C11" s="108">
        <v>19017.903157894736</v>
      </c>
      <c r="D11" s="108">
        <v>959.68421052631584</v>
      </c>
      <c r="E11" s="108">
        <v>220859.038</v>
      </c>
      <c r="F11" s="108">
        <v>0</v>
      </c>
      <c r="G11" s="108">
        <v>0</v>
      </c>
      <c r="H11" s="108">
        <v>0</v>
      </c>
      <c r="I11" s="108">
        <v>0</v>
      </c>
      <c r="J11" s="108">
        <v>0</v>
      </c>
      <c r="K11" s="109">
        <v>6.0999999999999999E-2</v>
      </c>
      <c r="L11" s="109">
        <v>0.15151515151515199</v>
      </c>
      <c r="M11" s="109">
        <v>9.4E-2</v>
      </c>
      <c r="N11" s="109">
        <v>0.03</v>
      </c>
      <c r="O11" s="108">
        <v>0</v>
      </c>
      <c r="P11" s="108">
        <v>0</v>
      </c>
      <c r="Q11" s="109">
        <v>0.82699999999999996</v>
      </c>
      <c r="R11" s="109">
        <v>1.4565099999999999E-2</v>
      </c>
      <c r="S11" s="108">
        <v>644468</v>
      </c>
      <c r="T11" s="108">
        <v>-19.89</v>
      </c>
      <c r="U11" s="108">
        <v>-10.77</v>
      </c>
      <c r="V11" s="109">
        <v>0</v>
      </c>
      <c r="W11" s="110">
        <v>11.1</v>
      </c>
      <c r="X11" s="110" t="s">
        <v>443</v>
      </c>
      <c r="Y11" s="109">
        <v>3.8589999675750701</v>
      </c>
      <c r="Z11" s="108">
        <v>90</v>
      </c>
      <c r="AA11" s="108">
        <v>24</v>
      </c>
      <c r="AB11" s="110">
        <v>0.4</v>
      </c>
      <c r="AC11" s="109">
        <v>1389.84033203125</v>
      </c>
      <c r="AD11" s="109">
        <v>52</v>
      </c>
      <c r="AE11" s="110" t="s">
        <v>443</v>
      </c>
      <c r="AF11" s="109">
        <v>0.36181526035093903</v>
      </c>
      <c r="AG11" s="109">
        <v>42.400001525878899</v>
      </c>
      <c r="AH11" s="108">
        <v>85769</v>
      </c>
      <c r="AI11" s="108">
        <v>54443</v>
      </c>
      <c r="AJ11" s="108">
        <v>62000</v>
      </c>
      <c r="AK11" s="108">
        <v>0</v>
      </c>
      <c r="AL11" s="108">
        <v>3360</v>
      </c>
      <c r="AM11" s="108">
        <v>0</v>
      </c>
      <c r="AN11" s="108">
        <v>134</v>
      </c>
      <c r="AO11" s="110">
        <v>3.6</v>
      </c>
      <c r="AP11" s="110" t="s">
        <v>443</v>
      </c>
      <c r="AQ11" s="110" t="s">
        <v>443</v>
      </c>
      <c r="AR11" s="109">
        <v>3.5</v>
      </c>
      <c r="AS11" s="109">
        <v>0.18</v>
      </c>
      <c r="AT11" s="108">
        <v>39</v>
      </c>
      <c r="AU11" s="110">
        <v>100</v>
      </c>
      <c r="AV11" s="109">
        <v>98.09</v>
      </c>
      <c r="AW11" s="109">
        <v>69.400924682617202</v>
      </c>
      <c r="AX11" s="109">
        <v>150.66999999999999</v>
      </c>
      <c r="AY11" s="108">
        <v>520000</v>
      </c>
      <c r="AZ11" s="110">
        <v>96.355067899999995</v>
      </c>
      <c r="BA11" s="110">
        <v>99.074060500000002</v>
      </c>
      <c r="BB11" s="108">
        <v>20786.6796875</v>
      </c>
      <c r="BC11" s="108">
        <v>44271040</v>
      </c>
      <c r="BD11" s="108">
        <v>43307081</v>
      </c>
      <c r="BE11" s="108">
        <v>2736690</v>
      </c>
      <c r="BF11" s="108"/>
    </row>
    <row r="12" spans="1:58" x14ac:dyDescent="0.25">
      <c r="A12" s="133" t="s">
        <v>13</v>
      </c>
      <c r="B12" s="111" t="s">
        <v>12</v>
      </c>
      <c r="C12" s="108">
        <v>6325.4589473684209</v>
      </c>
      <c r="D12" s="108">
        <v>1925.7473684210527</v>
      </c>
      <c r="E12" s="108">
        <v>14232.505999999999</v>
      </c>
      <c r="F12" s="108">
        <v>0</v>
      </c>
      <c r="G12" s="108">
        <v>0</v>
      </c>
      <c r="H12" s="108">
        <v>0</v>
      </c>
      <c r="I12" s="108">
        <v>0</v>
      </c>
      <c r="J12" s="108">
        <v>9000</v>
      </c>
      <c r="K12" s="109">
        <v>0.03</v>
      </c>
      <c r="L12" s="109">
        <v>0.18181818181818199</v>
      </c>
      <c r="M12" s="109">
        <v>9.6000000000000002E-2</v>
      </c>
      <c r="N12" s="109">
        <v>7.5999999999999998E-2</v>
      </c>
      <c r="O12" s="108">
        <v>0</v>
      </c>
      <c r="P12" s="108">
        <v>0</v>
      </c>
      <c r="Q12" s="109">
        <v>0.74299999999999999</v>
      </c>
      <c r="R12" s="109">
        <v>2.2295000000000001E-3</v>
      </c>
      <c r="S12" s="108">
        <v>3880081</v>
      </c>
      <c r="T12" s="108">
        <v>65.84</v>
      </c>
      <c r="U12" s="108">
        <v>143.82</v>
      </c>
      <c r="V12" s="109">
        <v>3.03</v>
      </c>
      <c r="W12" s="110">
        <v>13.4</v>
      </c>
      <c r="X12" s="110">
        <v>2.5999999046325701</v>
      </c>
      <c r="Y12" s="109">
        <v>2.6979999542236301</v>
      </c>
      <c r="Z12" s="108">
        <v>97</v>
      </c>
      <c r="AA12" s="108">
        <v>44</v>
      </c>
      <c r="AB12" s="110">
        <v>0.2</v>
      </c>
      <c r="AC12" s="109">
        <v>883.22064208984398</v>
      </c>
      <c r="AD12" s="109">
        <v>25</v>
      </c>
      <c r="AE12" s="110" t="s">
        <v>443</v>
      </c>
      <c r="AF12" s="109">
        <v>0.29313461009981301</v>
      </c>
      <c r="AG12" s="109">
        <v>32.5</v>
      </c>
      <c r="AH12" s="108">
        <v>750</v>
      </c>
      <c r="AI12" s="108">
        <v>0</v>
      </c>
      <c r="AJ12" s="108">
        <v>0</v>
      </c>
      <c r="AK12" s="108">
        <v>0</v>
      </c>
      <c r="AL12" s="108">
        <v>17972</v>
      </c>
      <c r="AM12" s="108">
        <v>0</v>
      </c>
      <c r="AN12" s="108">
        <v>121</v>
      </c>
      <c r="AO12" s="110">
        <v>4.4000000000000004</v>
      </c>
      <c r="AP12" s="110">
        <v>8.8699999999999992</v>
      </c>
      <c r="AQ12" s="110">
        <v>11.9</v>
      </c>
      <c r="AR12" s="109">
        <v>2</v>
      </c>
      <c r="AS12" s="109">
        <v>-0.15</v>
      </c>
      <c r="AT12" s="108">
        <v>35</v>
      </c>
      <c r="AU12" s="110">
        <v>100</v>
      </c>
      <c r="AV12" s="109">
        <v>99.77</v>
      </c>
      <c r="AW12" s="109">
        <v>58.249332427978501</v>
      </c>
      <c r="AX12" s="109">
        <v>114.78</v>
      </c>
      <c r="AY12" s="108">
        <v>20000</v>
      </c>
      <c r="AZ12" s="110">
        <v>89.495083899999997</v>
      </c>
      <c r="BA12" s="110">
        <v>100</v>
      </c>
      <c r="BB12" s="108">
        <v>9647.486328125</v>
      </c>
      <c r="BC12" s="108">
        <v>2930450</v>
      </c>
      <c r="BD12" s="108">
        <v>3001671</v>
      </c>
      <c r="BE12" s="108">
        <v>28480</v>
      </c>
      <c r="BF12" s="108"/>
    </row>
    <row r="13" spans="1:58" x14ac:dyDescent="0.25">
      <c r="A13" s="133" t="s">
        <v>15</v>
      </c>
      <c r="B13" s="111" t="s">
        <v>14</v>
      </c>
      <c r="C13" s="108">
        <v>18824.084210526315</v>
      </c>
      <c r="D13" s="108">
        <v>0</v>
      </c>
      <c r="E13" s="108">
        <v>83712.782000000007</v>
      </c>
      <c r="F13" s="108">
        <v>166.86</v>
      </c>
      <c r="G13" s="108">
        <v>35813.1855</v>
      </c>
      <c r="H13" s="108">
        <v>2223.2449999999999</v>
      </c>
      <c r="I13" s="108">
        <v>37353.385000000002</v>
      </c>
      <c r="J13" s="108">
        <v>212121</v>
      </c>
      <c r="K13" s="109">
        <v>0.121</v>
      </c>
      <c r="L13" s="109">
        <v>0.21212121212121199</v>
      </c>
      <c r="M13" s="109">
        <v>1.2999999999999999E-2</v>
      </c>
      <c r="N13" s="109">
        <v>2E-3</v>
      </c>
      <c r="O13" s="108">
        <v>0</v>
      </c>
      <c r="P13" s="108">
        <v>0</v>
      </c>
      <c r="Q13" s="109">
        <v>0.93899999999999995</v>
      </c>
      <c r="R13" s="109" t="s">
        <v>443</v>
      </c>
      <c r="S13" s="108">
        <v>0</v>
      </c>
      <c r="T13" s="108">
        <v>0</v>
      </c>
      <c r="U13" s="108">
        <v>0</v>
      </c>
      <c r="V13" s="109" t="s">
        <v>443</v>
      </c>
      <c r="W13" s="110">
        <v>3.7</v>
      </c>
      <c r="X13" s="110">
        <v>0.20000000298023199</v>
      </c>
      <c r="Y13" s="109">
        <v>3.27300000190735</v>
      </c>
      <c r="Z13" s="108">
        <v>95</v>
      </c>
      <c r="AA13" s="108">
        <v>6.1</v>
      </c>
      <c r="AB13" s="110">
        <v>0.1</v>
      </c>
      <c r="AC13" s="109">
        <v>4491.6298828125</v>
      </c>
      <c r="AD13" s="109">
        <v>6</v>
      </c>
      <c r="AE13" s="110" t="s">
        <v>443</v>
      </c>
      <c r="AF13" s="109">
        <v>0.11972686082581201</v>
      </c>
      <c r="AG13" s="109">
        <v>34.939998626708999</v>
      </c>
      <c r="AH13" s="108">
        <v>2836</v>
      </c>
      <c r="AI13" s="108">
        <v>51143</v>
      </c>
      <c r="AJ13" s="108">
        <v>600</v>
      </c>
      <c r="AK13" s="108">
        <v>0</v>
      </c>
      <c r="AL13" s="108">
        <v>48482</v>
      </c>
      <c r="AM13" s="108">
        <v>0</v>
      </c>
      <c r="AN13" s="108">
        <v>127</v>
      </c>
      <c r="AO13" s="110">
        <v>2.4</v>
      </c>
      <c r="AP13" s="110">
        <v>1.36</v>
      </c>
      <c r="AQ13" s="110" t="s">
        <v>443</v>
      </c>
      <c r="AR13" s="109">
        <v>4.05</v>
      </c>
      <c r="AS13" s="109">
        <v>1.58</v>
      </c>
      <c r="AT13" s="108">
        <v>77</v>
      </c>
      <c r="AU13" s="110">
        <v>100</v>
      </c>
      <c r="AV13" s="109" t="s">
        <v>443</v>
      </c>
      <c r="AW13" s="109">
        <v>84.560516357421903</v>
      </c>
      <c r="AX13" s="109">
        <v>109.61</v>
      </c>
      <c r="AY13" s="108">
        <v>770000</v>
      </c>
      <c r="AZ13" s="110">
        <v>100</v>
      </c>
      <c r="BA13" s="110">
        <v>100</v>
      </c>
      <c r="BB13" s="108">
        <v>47046.671875</v>
      </c>
      <c r="BC13" s="108">
        <v>24598932</v>
      </c>
      <c r="BD13" s="108">
        <v>23685720</v>
      </c>
      <c r="BE13" s="108">
        <v>7682300</v>
      </c>
      <c r="BF13" s="108"/>
    </row>
    <row r="14" spans="1:58" x14ac:dyDescent="0.25">
      <c r="A14" s="133" t="s">
        <v>17</v>
      </c>
      <c r="B14" s="111" t="s">
        <v>16</v>
      </c>
      <c r="C14" s="108">
        <v>9279.0189473684204</v>
      </c>
      <c r="D14" s="108">
        <v>0</v>
      </c>
      <c r="E14" s="108">
        <v>50109.85100000001</v>
      </c>
      <c r="F14" s="108">
        <v>0</v>
      </c>
      <c r="G14" s="108">
        <v>0</v>
      </c>
      <c r="H14" s="108">
        <v>0</v>
      </c>
      <c r="I14" s="108">
        <v>0</v>
      </c>
      <c r="J14" s="108">
        <v>0</v>
      </c>
      <c r="K14" s="109">
        <v>0</v>
      </c>
      <c r="L14" s="109">
        <v>3.03030303030303E-2</v>
      </c>
      <c r="M14" s="109">
        <v>3.0000000000000001E-3</v>
      </c>
      <c r="N14" s="109">
        <v>3.0000000000000001E-3</v>
      </c>
      <c r="O14" s="108">
        <v>0</v>
      </c>
      <c r="P14" s="108">
        <v>0</v>
      </c>
      <c r="Q14" s="109">
        <v>0.89300000000000002</v>
      </c>
      <c r="R14" s="109" t="s">
        <v>443</v>
      </c>
      <c r="S14" s="108">
        <v>0</v>
      </c>
      <c r="T14" s="108">
        <v>0</v>
      </c>
      <c r="U14" s="108">
        <v>0</v>
      </c>
      <c r="V14" s="109" t="s">
        <v>443</v>
      </c>
      <c r="W14" s="110">
        <v>3.5</v>
      </c>
      <c r="X14" s="110" t="s">
        <v>443</v>
      </c>
      <c r="Y14" s="109">
        <v>5.2300000190734899</v>
      </c>
      <c r="Z14" s="108">
        <v>95</v>
      </c>
      <c r="AA14" s="108">
        <v>8.1999999999999993</v>
      </c>
      <c r="AB14" s="110" t="s">
        <v>443</v>
      </c>
      <c r="AC14" s="109">
        <v>5138.1845703125</v>
      </c>
      <c r="AD14" s="109">
        <v>4</v>
      </c>
      <c r="AE14" s="110" t="s">
        <v>443</v>
      </c>
      <c r="AF14" s="109">
        <v>7.8390284111125794E-2</v>
      </c>
      <c r="AG14" s="109">
        <v>30.4799995422363</v>
      </c>
      <c r="AH14" s="108">
        <v>0</v>
      </c>
      <c r="AI14" s="108">
        <v>330</v>
      </c>
      <c r="AJ14" s="108">
        <v>0</v>
      </c>
      <c r="AK14" s="108">
        <v>0</v>
      </c>
      <c r="AL14" s="108">
        <v>115263</v>
      </c>
      <c r="AM14" s="108">
        <v>0</v>
      </c>
      <c r="AN14" s="108">
        <v>150</v>
      </c>
      <c r="AO14" s="110">
        <v>2.4</v>
      </c>
      <c r="AP14" s="110">
        <v>1.43</v>
      </c>
      <c r="AQ14" s="110">
        <v>5.9</v>
      </c>
      <c r="AR14" s="109">
        <v>4.1833333333333336</v>
      </c>
      <c r="AS14" s="109">
        <v>1.51</v>
      </c>
      <c r="AT14" s="108">
        <v>75</v>
      </c>
      <c r="AU14" s="110">
        <v>100</v>
      </c>
      <c r="AV14" s="109" t="s">
        <v>443</v>
      </c>
      <c r="AW14" s="109">
        <v>83.926300048828097</v>
      </c>
      <c r="AX14" s="109">
        <v>166.14</v>
      </c>
      <c r="AY14" s="108">
        <v>290000</v>
      </c>
      <c r="AZ14" s="110">
        <v>100</v>
      </c>
      <c r="BA14" s="110">
        <v>100</v>
      </c>
      <c r="BB14" s="108">
        <v>52557.48046875</v>
      </c>
      <c r="BC14" s="108">
        <v>8809212</v>
      </c>
      <c r="BD14" s="108">
        <v>8434795</v>
      </c>
      <c r="BE14" s="108">
        <v>82409</v>
      </c>
      <c r="BF14" s="108"/>
    </row>
    <row r="15" spans="1:58" x14ac:dyDescent="0.25">
      <c r="A15" s="133" t="s">
        <v>19</v>
      </c>
      <c r="B15" s="111" t="s">
        <v>18</v>
      </c>
      <c r="C15" s="108">
        <v>17872.886315789474</v>
      </c>
      <c r="D15" s="108">
        <v>4815.6273684210528</v>
      </c>
      <c r="E15" s="108">
        <v>39439.323000000004</v>
      </c>
      <c r="F15" s="108">
        <v>0</v>
      </c>
      <c r="G15" s="108">
        <v>0</v>
      </c>
      <c r="H15" s="108">
        <v>0</v>
      </c>
      <c r="I15" s="108">
        <v>0</v>
      </c>
      <c r="J15" s="108">
        <v>0</v>
      </c>
      <c r="K15" s="109">
        <v>0.03</v>
      </c>
      <c r="L15" s="109">
        <v>0.30303030303030298</v>
      </c>
      <c r="M15" s="109">
        <v>0.88500000000000001</v>
      </c>
      <c r="N15" s="109">
        <v>0.23100000000000001</v>
      </c>
      <c r="O15" s="108">
        <v>0</v>
      </c>
      <c r="P15" s="108">
        <v>0</v>
      </c>
      <c r="Q15" s="109">
        <v>0.75900000000000001</v>
      </c>
      <c r="R15" s="109">
        <v>9.2669999999999992E-3</v>
      </c>
      <c r="S15" s="108">
        <v>2351081</v>
      </c>
      <c r="T15" s="108">
        <v>61.67</v>
      </c>
      <c r="U15" s="108">
        <v>73.78</v>
      </c>
      <c r="V15" s="109">
        <v>0.22</v>
      </c>
      <c r="W15" s="110">
        <v>30.9</v>
      </c>
      <c r="X15" s="110">
        <v>4.9000000953674299</v>
      </c>
      <c r="Y15" s="109">
        <v>3.40199995040894</v>
      </c>
      <c r="Z15" s="108">
        <v>98</v>
      </c>
      <c r="AA15" s="108">
        <v>66</v>
      </c>
      <c r="AB15" s="110">
        <v>0.1</v>
      </c>
      <c r="AC15" s="109">
        <v>1191.28942871094</v>
      </c>
      <c r="AD15" s="109">
        <v>25</v>
      </c>
      <c r="AE15" s="110">
        <v>0</v>
      </c>
      <c r="AF15" s="109">
        <v>0.32552041635446299</v>
      </c>
      <c r="AG15" s="109">
        <v>31.790000915527301</v>
      </c>
      <c r="AH15" s="108">
        <v>0</v>
      </c>
      <c r="AI15" s="108">
        <v>0</v>
      </c>
      <c r="AJ15" s="108">
        <v>0</v>
      </c>
      <c r="AK15" s="108">
        <v>392982</v>
      </c>
      <c r="AL15" s="108">
        <v>1121</v>
      </c>
      <c r="AM15" s="108">
        <v>0</v>
      </c>
      <c r="AN15" s="108">
        <v>131</v>
      </c>
      <c r="AO15" s="110">
        <v>2.4</v>
      </c>
      <c r="AP15" s="110" t="s">
        <v>443</v>
      </c>
      <c r="AQ15" s="110" t="s">
        <v>443</v>
      </c>
      <c r="AR15" s="109" t="s">
        <v>443</v>
      </c>
      <c r="AS15" s="109">
        <v>-0.16</v>
      </c>
      <c r="AT15" s="108">
        <v>31</v>
      </c>
      <c r="AU15" s="110">
        <v>100</v>
      </c>
      <c r="AV15" s="109">
        <v>99.79</v>
      </c>
      <c r="AW15" s="109">
        <v>77</v>
      </c>
      <c r="AX15" s="109">
        <v>106.28</v>
      </c>
      <c r="AY15" s="108">
        <v>26000</v>
      </c>
      <c r="AZ15" s="110">
        <v>89.349071699999996</v>
      </c>
      <c r="BA15" s="110">
        <v>86.997767499999995</v>
      </c>
      <c r="BB15" s="108">
        <v>17398.1640625</v>
      </c>
      <c r="BC15" s="108">
        <v>9862429</v>
      </c>
      <c r="BD15" s="108">
        <v>9651533</v>
      </c>
      <c r="BE15" s="108">
        <v>82658</v>
      </c>
      <c r="BF15" s="108"/>
    </row>
    <row r="16" spans="1:58" x14ac:dyDescent="0.25">
      <c r="A16" s="133" t="s">
        <v>21</v>
      </c>
      <c r="B16" s="111" t="s">
        <v>20</v>
      </c>
      <c r="C16" s="108">
        <v>0</v>
      </c>
      <c r="D16" s="108">
        <v>0</v>
      </c>
      <c r="E16" s="108" t="s">
        <v>443</v>
      </c>
      <c r="F16" s="108">
        <v>0</v>
      </c>
      <c r="G16" s="108">
        <v>7361.5880000000006</v>
      </c>
      <c r="H16" s="108">
        <v>2324.712</v>
      </c>
      <c r="I16" s="108">
        <v>18574.803</v>
      </c>
      <c r="J16" s="108">
        <v>0</v>
      </c>
      <c r="K16" s="109">
        <v>0</v>
      </c>
      <c r="L16" s="109">
        <v>0.15151515151515199</v>
      </c>
      <c r="M16" s="109">
        <v>3.0000000000000001E-3</v>
      </c>
      <c r="N16" s="109">
        <v>1.4E-2</v>
      </c>
      <c r="O16" s="108">
        <v>0</v>
      </c>
      <c r="P16" s="108">
        <v>0</v>
      </c>
      <c r="Q16" s="109">
        <v>0.79200000000000004</v>
      </c>
      <c r="R16" s="109" t="s">
        <v>443</v>
      </c>
      <c r="S16" s="108">
        <v>874328</v>
      </c>
      <c r="T16" s="108">
        <v>0</v>
      </c>
      <c r="U16" s="108">
        <v>0</v>
      </c>
      <c r="V16" s="109" t="s">
        <v>443</v>
      </c>
      <c r="W16" s="110">
        <v>10.6</v>
      </c>
      <c r="X16" s="110" t="s">
        <v>443</v>
      </c>
      <c r="Y16" s="109" t="s">
        <v>443</v>
      </c>
      <c r="Z16" s="108">
        <v>89</v>
      </c>
      <c r="AA16" s="108">
        <v>26</v>
      </c>
      <c r="AB16" s="110">
        <v>3.3</v>
      </c>
      <c r="AC16" s="109">
        <v>1699.05249023438</v>
      </c>
      <c r="AD16" s="109">
        <v>80</v>
      </c>
      <c r="AE16" s="110" t="s">
        <v>443</v>
      </c>
      <c r="AF16" s="109">
        <v>0.36186787743541199</v>
      </c>
      <c r="AG16" s="109" t="s">
        <v>443</v>
      </c>
      <c r="AH16" s="108">
        <v>0</v>
      </c>
      <c r="AI16" s="108">
        <v>0</v>
      </c>
      <c r="AJ16" s="108">
        <v>0</v>
      </c>
      <c r="AK16" s="108">
        <v>0</v>
      </c>
      <c r="AL16" s="108">
        <v>12</v>
      </c>
      <c r="AM16" s="108">
        <v>0</v>
      </c>
      <c r="AN16" s="108">
        <v>108</v>
      </c>
      <c r="AO16" s="110">
        <v>10</v>
      </c>
      <c r="AP16" s="110">
        <v>1.62</v>
      </c>
      <c r="AQ16" s="110">
        <v>5.4</v>
      </c>
      <c r="AR16" s="109" t="s">
        <v>443</v>
      </c>
      <c r="AS16" s="109">
        <v>0.72</v>
      </c>
      <c r="AT16" s="108">
        <v>65</v>
      </c>
      <c r="AU16" s="110">
        <v>100</v>
      </c>
      <c r="AV16" s="109" t="s">
        <v>443</v>
      </c>
      <c r="AW16" s="109">
        <v>78</v>
      </c>
      <c r="AX16" s="109">
        <v>91.82</v>
      </c>
      <c r="AY16" s="108">
        <v>4800</v>
      </c>
      <c r="AZ16" s="110">
        <v>92.011074699999995</v>
      </c>
      <c r="BA16" s="110">
        <v>98.353756599999997</v>
      </c>
      <c r="BB16" s="108">
        <v>30430.169921875</v>
      </c>
      <c r="BC16" s="108">
        <v>395361</v>
      </c>
      <c r="BD16" s="108">
        <v>384746</v>
      </c>
      <c r="BE16" s="108">
        <v>10010</v>
      </c>
      <c r="BF16" s="108"/>
    </row>
    <row r="17" spans="1:58" x14ac:dyDescent="0.25">
      <c r="A17" s="133" t="s">
        <v>23</v>
      </c>
      <c r="B17" s="111" t="s">
        <v>22</v>
      </c>
      <c r="C17" s="108">
        <v>0</v>
      </c>
      <c r="D17" s="108">
        <v>0</v>
      </c>
      <c r="E17" s="108" t="s">
        <v>443</v>
      </c>
      <c r="F17" s="108">
        <v>0</v>
      </c>
      <c r="G17" s="108">
        <v>0</v>
      </c>
      <c r="H17" s="108">
        <v>0</v>
      </c>
      <c r="I17" s="108">
        <v>0</v>
      </c>
      <c r="J17" s="108">
        <v>0</v>
      </c>
      <c r="K17" s="109">
        <v>0</v>
      </c>
      <c r="L17" s="109">
        <v>0.45454545454545497</v>
      </c>
      <c r="M17" s="109">
        <v>4.9000000000000002E-2</v>
      </c>
      <c r="N17" s="109">
        <v>3.0000000000000001E-3</v>
      </c>
      <c r="O17" s="108">
        <v>0</v>
      </c>
      <c r="P17" s="108">
        <v>0</v>
      </c>
      <c r="Q17" s="109">
        <v>0.82399999999999995</v>
      </c>
      <c r="R17" s="109" t="s">
        <v>443</v>
      </c>
      <c r="S17" s="108">
        <v>0</v>
      </c>
      <c r="T17" s="108">
        <v>0</v>
      </c>
      <c r="U17" s="108">
        <v>0</v>
      </c>
      <c r="V17" s="109" t="s">
        <v>443</v>
      </c>
      <c r="W17" s="110">
        <v>7.6</v>
      </c>
      <c r="X17" s="110" t="s">
        <v>443</v>
      </c>
      <c r="Y17" s="109">
        <v>0.91500002145767201</v>
      </c>
      <c r="Z17" s="108">
        <v>99</v>
      </c>
      <c r="AA17" s="108">
        <v>12</v>
      </c>
      <c r="AB17" s="110">
        <v>0.1</v>
      </c>
      <c r="AC17" s="109">
        <v>2453.15600585938</v>
      </c>
      <c r="AD17" s="109">
        <v>15</v>
      </c>
      <c r="AE17" s="110" t="s">
        <v>443</v>
      </c>
      <c r="AF17" s="109">
        <v>0.233452607607681</v>
      </c>
      <c r="AG17" s="109" t="s">
        <v>443</v>
      </c>
      <c r="AH17" s="108">
        <v>0</v>
      </c>
      <c r="AI17" s="108">
        <v>0</v>
      </c>
      <c r="AJ17" s="108">
        <v>0</v>
      </c>
      <c r="AK17" s="108">
        <v>0</v>
      </c>
      <c r="AL17" s="108">
        <v>256</v>
      </c>
      <c r="AM17" s="108">
        <v>0</v>
      </c>
      <c r="AN17" s="108">
        <v>139</v>
      </c>
      <c r="AO17" s="110">
        <v>4.4000000000000004</v>
      </c>
      <c r="AP17" s="110">
        <v>2.2400000000000002</v>
      </c>
      <c r="AQ17" s="110">
        <v>18.5</v>
      </c>
      <c r="AR17" s="109">
        <v>3.4833333333333329</v>
      </c>
      <c r="AS17" s="109">
        <v>0.32</v>
      </c>
      <c r="AT17" s="108">
        <v>36</v>
      </c>
      <c r="AU17" s="110">
        <v>100</v>
      </c>
      <c r="AV17" s="109">
        <v>95.72</v>
      </c>
      <c r="AW17" s="109">
        <v>93.478302001953097</v>
      </c>
      <c r="AX17" s="109">
        <v>216.93</v>
      </c>
      <c r="AY17" s="108">
        <v>3400</v>
      </c>
      <c r="AZ17" s="110">
        <v>99.197632499999997</v>
      </c>
      <c r="BA17" s="110">
        <v>100</v>
      </c>
      <c r="BB17" s="108">
        <v>47526.90234375</v>
      </c>
      <c r="BC17" s="108">
        <v>1492584</v>
      </c>
      <c r="BD17" s="108">
        <v>1374443</v>
      </c>
      <c r="BE17" s="108">
        <v>760</v>
      </c>
      <c r="BF17" s="108"/>
    </row>
    <row r="18" spans="1:58" x14ac:dyDescent="0.25">
      <c r="A18" s="133" t="s">
        <v>25</v>
      </c>
      <c r="B18" s="111" t="s">
        <v>24</v>
      </c>
      <c r="C18" s="108">
        <v>267984.96421052632</v>
      </c>
      <c r="D18" s="108">
        <v>26715.155789473683</v>
      </c>
      <c r="E18" s="108">
        <v>3544576.827</v>
      </c>
      <c r="F18" s="108">
        <v>1464.71</v>
      </c>
      <c r="G18" s="108">
        <v>676160.86400000006</v>
      </c>
      <c r="H18" s="108">
        <v>22086.356500000002</v>
      </c>
      <c r="I18" s="108">
        <v>311540.201</v>
      </c>
      <c r="J18" s="108">
        <v>151515</v>
      </c>
      <c r="K18" s="109">
        <v>6.0999999999999999E-2</v>
      </c>
      <c r="L18" s="109">
        <v>0.15151515151515199</v>
      </c>
      <c r="M18" s="109">
        <v>0.92</v>
      </c>
      <c r="N18" s="109">
        <v>0.61399999999999999</v>
      </c>
      <c r="O18" s="108">
        <v>0</v>
      </c>
      <c r="P18" s="108">
        <v>0</v>
      </c>
      <c r="Q18" s="109">
        <v>0.57899999999999996</v>
      </c>
      <c r="R18" s="109">
        <v>0.1884286</v>
      </c>
      <c r="S18" s="108">
        <v>965044733</v>
      </c>
      <c r="T18" s="108">
        <v>1200.54</v>
      </c>
      <c r="U18" s="108">
        <v>1221.77</v>
      </c>
      <c r="V18" s="109">
        <v>1.07</v>
      </c>
      <c r="W18" s="110">
        <v>34.200000000000003</v>
      </c>
      <c r="X18" s="110">
        <v>32.599998474121101</v>
      </c>
      <c r="Y18" s="109">
        <v>0.356000006198883</v>
      </c>
      <c r="Z18" s="108">
        <v>94</v>
      </c>
      <c r="AA18" s="108">
        <v>221</v>
      </c>
      <c r="AB18" s="110">
        <v>0.1</v>
      </c>
      <c r="AC18" s="109">
        <v>88.035354614257798</v>
      </c>
      <c r="AD18" s="109">
        <v>176</v>
      </c>
      <c r="AE18" s="110">
        <v>14</v>
      </c>
      <c r="AF18" s="109">
        <v>0.52027552111682795</v>
      </c>
      <c r="AG18" s="109">
        <v>32.400001525878899</v>
      </c>
      <c r="AH18" s="108">
        <v>3103625</v>
      </c>
      <c r="AI18" s="108">
        <v>11467013</v>
      </c>
      <c r="AJ18" s="108">
        <v>14000</v>
      </c>
      <c r="AK18" s="108">
        <v>432000</v>
      </c>
      <c r="AL18" s="108">
        <v>891245</v>
      </c>
      <c r="AM18" s="108">
        <v>0</v>
      </c>
      <c r="AN18" s="108">
        <v>109</v>
      </c>
      <c r="AO18" s="110">
        <v>15.1</v>
      </c>
      <c r="AP18" s="110">
        <v>7.99</v>
      </c>
      <c r="AQ18" s="110">
        <v>4.5</v>
      </c>
      <c r="AR18" s="109">
        <v>3.7833333333333328</v>
      </c>
      <c r="AS18" s="109">
        <v>-0.69</v>
      </c>
      <c r="AT18" s="108">
        <v>28</v>
      </c>
      <c r="AU18" s="110">
        <v>75.919998168945298</v>
      </c>
      <c r="AV18" s="109">
        <v>72.760000000000005</v>
      </c>
      <c r="AW18" s="109">
        <v>14.3999996185303</v>
      </c>
      <c r="AX18" s="109">
        <v>77.88</v>
      </c>
      <c r="AY18" s="108">
        <v>24000</v>
      </c>
      <c r="AZ18" s="110">
        <v>60.558993000000001</v>
      </c>
      <c r="BA18" s="110">
        <v>86.853716199999994</v>
      </c>
      <c r="BB18" s="108">
        <v>3868.822265625</v>
      </c>
      <c r="BC18" s="108">
        <v>164669744</v>
      </c>
      <c r="BD18" s="108">
        <v>160724193</v>
      </c>
      <c r="BE18" s="108">
        <v>130170</v>
      </c>
      <c r="BF18" s="108"/>
    </row>
    <row r="19" spans="1:58" x14ac:dyDescent="0.25">
      <c r="A19" s="133" t="s">
        <v>27</v>
      </c>
      <c r="B19" s="111" t="s">
        <v>26</v>
      </c>
      <c r="C19" s="108">
        <v>0</v>
      </c>
      <c r="D19" s="108">
        <v>0</v>
      </c>
      <c r="E19" s="108" t="s">
        <v>443</v>
      </c>
      <c r="F19" s="108">
        <v>1.538</v>
      </c>
      <c r="G19" s="108">
        <v>3975.8600000000006</v>
      </c>
      <c r="H19" s="108">
        <v>567.98</v>
      </c>
      <c r="I19" s="108">
        <v>544.03200000000004</v>
      </c>
      <c r="J19" s="108">
        <v>0</v>
      </c>
      <c r="K19" s="109">
        <v>0.03</v>
      </c>
      <c r="L19" s="109" t="s">
        <v>443</v>
      </c>
      <c r="M19" s="109">
        <v>3.0000000000000001E-3</v>
      </c>
      <c r="N19" s="109">
        <v>2E-3</v>
      </c>
      <c r="O19" s="108">
        <v>0</v>
      </c>
      <c r="P19" s="108">
        <v>0</v>
      </c>
      <c r="Q19" s="109">
        <v>0.79500000000000004</v>
      </c>
      <c r="R19" s="109">
        <v>4.1340999999999999E-3</v>
      </c>
      <c r="S19" s="108">
        <v>2175543</v>
      </c>
      <c r="T19" s="108">
        <v>0</v>
      </c>
      <c r="U19" s="108">
        <v>0</v>
      </c>
      <c r="V19" s="109" t="s">
        <v>443</v>
      </c>
      <c r="W19" s="110">
        <v>12.3</v>
      </c>
      <c r="X19" s="110">
        <v>3.5</v>
      </c>
      <c r="Y19" s="109">
        <v>1.8109999895095801</v>
      </c>
      <c r="Z19" s="108">
        <v>92</v>
      </c>
      <c r="AA19" s="108">
        <v>1.2</v>
      </c>
      <c r="AB19" s="110">
        <v>1.3</v>
      </c>
      <c r="AC19" s="109">
        <v>1233.55041503906</v>
      </c>
      <c r="AD19" s="109">
        <v>27</v>
      </c>
      <c r="AE19" s="110" t="s">
        <v>443</v>
      </c>
      <c r="AF19" s="109">
        <v>0.29140957811373502</v>
      </c>
      <c r="AG19" s="109">
        <v>47</v>
      </c>
      <c r="AH19" s="108">
        <v>0</v>
      </c>
      <c r="AI19" s="108">
        <v>0</v>
      </c>
      <c r="AJ19" s="108">
        <v>0</v>
      </c>
      <c r="AK19" s="108">
        <v>0</v>
      </c>
      <c r="AL19" s="108">
        <v>1</v>
      </c>
      <c r="AM19" s="108">
        <v>0</v>
      </c>
      <c r="AN19" s="108">
        <v>119</v>
      </c>
      <c r="AO19" s="110">
        <v>4.4000000000000004</v>
      </c>
      <c r="AP19" s="110">
        <v>2.39</v>
      </c>
      <c r="AQ19" s="110">
        <v>5.4</v>
      </c>
      <c r="AR19" s="109">
        <v>3.9</v>
      </c>
      <c r="AS19" s="109">
        <v>1.08</v>
      </c>
      <c r="AT19" s="108">
        <v>68</v>
      </c>
      <c r="AU19" s="110">
        <v>100</v>
      </c>
      <c r="AV19" s="109" t="s">
        <v>443</v>
      </c>
      <c r="AW19" s="109">
        <v>76.110000610351605</v>
      </c>
      <c r="AX19" s="109">
        <v>115</v>
      </c>
      <c r="AY19" s="108">
        <v>1800</v>
      </c>
      <c r="AZ19" s="110">
        <v>96.209153999999998</v>
      </c>
      <c r="BA19" s="110">
        <v>99.742940399999995</v>
      </c>
      <c r="BB19" s="108">
        <v>18639.451171875</v>
      </c>
      <c r="BC19" s="108">
        <v>285719</v>
      </c>
      <c r="BD19" s="108">
        <v>281853</v>
      </c>
      <c r="BE19" s="108">
        <v>430</v>
      </c>
      <c r="BF19" s="108"/>
    </row>
    <row r="20" spans="1:58" x14ac:dyDescent="0.25">
      <c r="A20" s="133" t="s">
        <v>29</v>
      </c>
      <c r="B20" s="111" t="s">
        <v>28</v>
      </c>
      <c r="C20" s="108">
        <v>0</v>
      </c>
      <c r="D20" s="108">
        <v>0</v>
      </c>
      <c r="E20" s="108">
        <v>71879.269</v>
      </c>
      <c r="F20" s="108">
        <v>0</v>
      </c>
      <c r="G20" s="108">
        <v>0</v>
      </c>
      <c r="H20" s="108">
        <v>0</v>
      </c>
      <c r="I20" s="108">
        <v>0</v>
      </c>
      <c r="J20" s="108">
        <v>0</v>
      </c>
      <c r="K20" s="109">
        <v>0</v>
      </c>
      <c r="L20" s="109">
        <v>0.18181818181818199</v>
      </c>
      <c r="M20" s="109">
        <v>0.28100000000000003</v>
      </c>
      <c r="N20" s="109">
        <v>0.10299999999999999</v>
      </c>
      <c r="O20" s="108">
        <v>0</v>
      </c>
      <c r="P20" s="108">
        <v>0</v>
      </c>
      <c r="Q20" s="109">
        <v>0.79600000000000004</v>
      </c>
      <c r="R20" s="109">
        <v>1.4621E-3</v>
      </c>
      <c r="S20" s="108">
        <v>711879</v>
      </c>
      <c r="T20" s="108">
        <v>62.7</v>
      </c>
      <c r="U20" s="108">
        <v>51.55</v>
      </c>
      <c r="V20" s="109">
        <v>-0.05</v>
      </c>
      <c r="W20" s="110">
        <v>3.9</v>
      </c>
      <c r="X20" s="110" t="s">
        <v>443</v>
      </c>
      <c r="Y20" s="109">
        <v>3.9249999523162802</v>
      </c>
      <c r="Z20" s="108">
        <v>98</v>
      </c>
      <c r="AA20" s="108">
        <v>52</v>
      </c>
      <c r="AB20" s="110">
        <v>0.4</v>
      </c>
      <c r="AC20" s="109">
        <v>1084.61975097656</v>
      </c>
      <c r="AD20" s="109">
        <v>4</v>
      </c>
      <c r="AE20" s="110" t="s">
        <v>443</v>
      </c>
      <c r="AF20" s="109">
        <v>0.14357342086226099</v>
      </c>
      <c r="AG20" s="109">
        <v>27</v>
      </c>
      <c r="AH20" s="108">
        <v>0</v>
      </c>
      <c r="AI20" s="108">
        <v>50539</v>
      </c>
      <c r="AJ20" s="108">
        <v>50000</v>
      </c>
      <c r="AK20" s="108">
        <v>0</v>
      </c>
      <c r="AL20" s="108">
        <v>2160</v>
      </c>
      <c r="AM20" s="108">
        <v>0</v>
      </c>
      <c r="AN20" s="108">
        <v>131</v>
      </c>
      <c r="AO20" s="110">
        <v>2.4</v>
      </c>
      <c r="AP20" s="110">
        <v>5.29</v>
      </c>
      <c r="AQ20" s="110" t="s">
        <v>443</v>
      </c>
      <c r="AR20" s="109">
        <v>3.8833333333333329</v>
      </c>
      <c r="AS20" s="109">
        <v>-0.51</v>
      </c>
      <c r="AT20" s="108">
        <v>44</v>
      </c>
      <c r="AU20" s="110">
        <v>100</v>
      </c>
      <c r="AV20" s="109">
        <v>99.72</v>
      </c>
      <c r="AW20" s="109">
        <v>62.230361938476598</v>
      </c>
      <c r="AX20" s="109">
        <v>124.17</v>
      </c>
      <c r="AY20" s="108">
        <v>200000</v>
      </c>
      <c r="AZ20" s="110">
        <v>94.323844899999997</v>
      </c>
      <c r="BA20" s="110">
        <v>99.718261999999996</v>
      </c>
      <c r="BB20" s="108">
        <v>18847.93359375</v>
      </c>
      <c r="BC20" s="108">
        <v>9507875</v>
      </c>
      <c r="BD20" s="108">
        <v>9363038</v>
      </c>
      <c r="BE20" s="108">
        <v>202910</v>
      </c>
      <c r="BF20" s="108"/>
    </row>
    <row r="21" spans="1:58" x14ac:dyDescent="0.25">
      <c r="A21" s="133" t="s">
        <v>31</v>
      </c>
      <c r="B21" s="111" t="s">
        <v>30</v>
      </c>
      <c r="C21" s="108">
        <v>4660.3599999999997</v>
      </c>
      <c r="D21" s="108">
        <v>0</v>
      </c>
      <c r="E21" s="108">
        <v>21925.404500000004</v>
      </c>
      <c r="F21" s="108">
        <v>0</v>
      </c>
      <c r="G21" s="108">
        <v>0</v>
      </c>
      <c r="H21" s="108">
        <v>0</v>
      </c>
      <c r="I21" s="108">
        <v>0</v>
      </c>
      <c r="J21" s="108">
        <v>0</v>
      </c>
      <c r="K21" s="109">
        <v>0</v>
      </c>
      <c r="L21" s="109">
        <v>3.03030303030303E-2</v>
      </c>
      <c r="M21" s="109">
        <v>0.70499999999999996</v>
      </c>
      <c r="N21" s="109">
        <v>0.40699999999999997</v>
      </c>
      <c r="O21" s="108">
        <v>0</v>
      </c>
      <c r="P21" s="108">
        <v>0</v>
      </c>
      <c r="Q21" s="109">
        <v>0.89600000000000002</v>
      </c>
      <c r="R21" s="109" t="s">
        <v>443</v>
      </c>
      <c r="S21" s="108">
        <v>1516729</v>
      </c>
      <c r="T21" s="108">
        <v>0</v>
      </c>
      <c r="U21" s="108">
        <v>0</v>
      </c>
      <c r="V21" s="109" t="s">
        <v>443</v>
      </c>
      <c r="W21" s="110">
        <v>3.9</v>
      </c>
      <c r="X21" s="110" t="s">
        <v>443</v>
      </c>
      <c r="Y21" s="109">
        <v>4.8870000839233398</v>
      </c>
      <c r="Z21" s="108">
        <v>96</v>
      </c>
      <c r="AA21" s="108">
        <v>10</v>
      </c>
      <c r="AB21" s="110" t="s">
        <v>443</v>
      </c>
      <c r="AC21" s="109">
        <v>4782.36083984375</v>
      </c>
      <c r="AD21" s="109">
        <v>7</v>
      </c>
      <c r="AE21" s="110" t="s">
        <v>443</v>
      </c>
      <c r="AF21" s="109">
        <v>7.3095263815169606E-2</v>
      </c>
      <c r="AG21" s="109">
        <v>27.590000152587901</v>
      </c>
      <c r="AH21" s="108">
        <v>0</v>
      </c>
      <c r="AI21" s="108">
        <v>0</v>
      </c>
      <c r="AJ21" s="108">
        <v>0</v>
      </c>
      <c r="AK21" s="108">
        <v>0</v>
      </c>
      <c r="AL21" s="108">
        <v>42168</v>
      </c>
      <c r="AM21" s="108">
        <v>0</v>
      </c>
      <c r="AN21" s="108">
        <v>149</v>
      </c>
      <c r="AO21" s="110">
        <v>2.4</v>
      </c>
      <c r="AP21" s="110">
        <v>1.68</v>
      </c>
      <c r="AQ21" s="110">
        <v>6</v>
      </c>
      <c r="AR21" s="109" t="s">
        <v>443</v>
      </c>
      <c r="AS21" s="109">
        <v>1.33</v>
      </c>
      <c r="AT21" s="108">
        <v>75</v>
      </c>
      <c r="AU21" s="110">
        <v>100</v>
      </c>
      <c r="AV21" s="109" t="s">
        <v>443</v>
      </c>
      <c r="AW21" s="109">
        <v>85.052902221679702</v>
      </c>
      <c r="AX21" s="109">
        <v>111.01</v>
      </c>
      <c r="AY21" s="108">
        <v>150000</v>
      </c>
      <c r="AZ21" s="110">
        <v>99.4847994</v>
      </c>
      <c r="BA21" s="110">
        <v>100</v>
      </c>
      <c r="BB21" s="108">
        <v>47561.03125</v>
      </c>
      <c r="BC21" s="108">
        <v>11372068</v>
      </c>
      <c r="BD21" s="108">
        <v>11176877</v>
      </c>
      <c r="BE21" s="108">
        <v>30280</v>
      </c>
      <c r="BF21" s="108"/>
    </row>
    <row r="22" spans="1:58" x14ac:dyDescent="0.25">
      <c r="A22" s="133" t="s">
        <v>33</v>
      </c>
      <c r="B22" s="111" t="s">
        <v>32</v>
      </c>
      <c r="C22" s="108">
        <v>265.56842105263161</v>
      </c>
      <c r="D22" s="108">
        <v>0</v>
      </c>
      <c r="E22" s="108">
        <v>6340.1775000000007</v>
      </c>
      <c r="F22" s="108">
        <v>1.198</v>
      </c>
      <c r="G22" s="108">
        <v>4211.0860000000002</v>
      </c>
      <c r="H22" s="108">
        <v>514.59799999999996</v>
      </c>
      <c r="I22" s="108">
        <v>4109.0789999999997</v>
      </c>
      <c r="J22" s="108">
        <v>0</v>
      </c>
      <c r="K22" s="109">
        <v>0</v>
      </c>
      <c r="L22" s="109">
        <v>6.0606060606060601E-2</v>
      </c>
      <c r="M22" s="109">
        <v>0.04</v>
      </c>
      <c r="N22" s="109">
        <v>1.0999999999999999E-2</v>
      </c>
      <c r="O22" s="108">
        <v>0</v>
      </c>
      <c r="P22" s="108">
        <v>0</v>
      </c>
      <c r="Q22" s="109">
        <v>0.70599999999999996</v>
      </c>
      <c r="R22" s="109">
        <v>3.0412999999999999E-2</v>
      </c>
      <c r="S22" s="108">
        <v>205000</v>
      </c>
      <c r="T22" s="108">
        <v>6.11</v>
      </c>
      <c r="U22" s="108">
        <v>4.3600000000000003</v>
      </c>
      <c r="V22" s="109">
        <v>2.14</v>
      </c>
      <c r="W22" s="110">
        <v>14.9</v>
      </c>
      <c r="X22" s="110">
        <v>6.1999998092651403</v>
      </c>
      <c r="Y22" s="109">
        <v>0.82800000905990601</v>
      </c>
      <c r="Z22" s="108">
        <v>95</v>
      </c>
      <c r="AA22" s="108">
        <v>38</v>
      </c>
      <c r="AB22" s="110">
        <v>1.8</v>
      </c>
      <c r="AC22" s="109">
        <v>523.72888183593795</v>
      </c>
      <c r="AD22" s="109">
        <v>28</v>
      </c>
      <c r="AE22" s="110">
        <v>0</v>
      </c>
      <c r="AF22" s="109">
        <v>0.37523759269691298</v>
      </c>
      <c r="AG22" s="109">
        <v>36.200000000000003</v>
      </c>
      <c r="AH22" s="108">
        <v>10355</v>
      </c>
      <c r="AI22" s="108">
        <v>0</v>
      </c>
      <c r="AJ22" s="108">
        <v>0</v>
      </c>
      <c r="AK22" s="108">
        <v>0</v>
      </c>
      <c r="AL22" s="108">
        <v>0</v>
      </c>
      <c r="AM22" s="108">
        <v>0</v>
      </c>
      <c r="AN22" s="108">
        <v>123</v>
      </c>
      <c r="AO22" s="110">
        <v>6.2</v>
      </c>
      <c r="AP22" s="110">
        <v>3.03</v>
      </c>
      <c r="AQ22" s="110">
        <v>27.9</v>
      </c>
      <c r="AR22" s="109" t="s">
        <v>443</v>
      </c>
      <c r="AS22" s="109">
        <v>-0.68</v>
      </c>
      <c r="AT22" s="108" t="s">
        <v>443</v>
      </c>
      <c r="AU22" s="110">
        <v>92.214317321777301</v>
      </c>
      <c r="AV22" s="109">
        <v>82.78</v>
      </c>
      <c r="AW22" s="109">
        <v>41.590000152587898</v>
      </c>
      <c r="AX22" s="109">
        <v>63.87</v>
      </c>
      <c r="AY22" s="108">
        <v>6000</v>
      </c>
      <c r="AZ22" s="110">
        <v>90.539646399999995</v>
      </c>
      <c r="BA22" s="110">
        <v>99.504312499999997</v>
      </c>
      <c r="BB22" s="108">
        <v>8590.013671875</v>
      </c>
      <c r="BC22" s="108">
        <v>374681</v>
      </c>
      <c r="BD22" s="108">
        <v>359600</v>
      </c>
      <c r="BE22" s="108">
        <v>22810</v>
      </c>
      <c r="BF22" s="108"/>
    </row>
    <row r="23" spans="1:58" x14ac:dyDescent="0.25">
      <c r="A23" s="133" t="s">
        <v>35</v>
      </c>
      <c r="B23" s="111" t="s">
        <v>34</v>
      </c>
      <c r="C23" s="108">
        <v>0</v>
      </c>
      <c r="D23" s="108">
        <v>0</v>
      </c>
      <c r="E23" s="108">
        <v>48174.735999999997</v>
      </c>
      <c r="F23" s="108">
        <v>0</v>
      </c>
      <c r="G23" s="108">
        <v>0</v>
      </c>
      <c r="H23" s="108">
        <v>0</v>
      </c>
      <c r="I23" s="108">
        <v>0</v>
      </c>
      <c r="J23" s="108">
        <v>0</v>
      </c>
      <c r="K23" s="109">
        <v>0</v>
      </c>
      <c r="L23" s="109">
        <v>3.03030303030303E-2</v>
      </c>
      <c r="M23" s="109">
        <v>0.27500000000000002</v>
      </c>
      <c r="N23" s="109">
        <v>0.08</v>
      </c>
      <c r="O23" s="108">
        <v>0</v>
      </c>
      <c r="P23" s="108">
        <v>0</v>
      </c>
      <c r="Q23" s="109">
        <v>0.48499999999999999</v>
      </c>
      <c r="R23" s="109">
        <v>0.3425127</v>
      </c>
      <c r="S23" s="108">
        <v>3636391</v>
      </c>
      <c r="T23" s="108">
        <v>184.17</v>
      </c>
      <c r="U23" s="108">
        <v>221.93</v>
      </c>
      <c r="V23" s="109">
        <v>5.74</v>
      </c>
      <c r="W23" s="110">
        <v>97.6</v>
      </c>
      <c r="X23" s="110">
        <v>18</v>
      </c>
      <c r="Y23" s="109">
        <v>0.152999997138977</v>
      </c>
      <c r="Z23" s="108">
        <v>74</v>
      </c>
      <c r="AA23" s="108">
        <v>59</v>
      </c>
      <c r="AB23" s="110">
        <v>1</v>
      </c>
      <c r="AC23" s="109">
        <v>84.460456848144503</v>
      </c>
      <c r="AD23" s="109">
        <v>405</v>
      </c>
      <c r="AE23" s="110">
        <v>80</v>
      </c>
      <c r="AF23" s="109">
        <v>0.61268894779622496</v>
      </c>
      <c r="AG23" s="109">
        <v>43.439998626708999</v>
      </c>
      <c r="AH23" s="108">
        <v>281</v>
      </c>
      <c r="AI23" s="108">
        <v>0</v>
      </c>
      <c r="AJ23" s="108">
        <v>0</v>
      </c>
      <c r="AK23" s="108">
        <v>0</v>
      </c>
      <c r="AL23" s="108">
        <v>1061</v>
      </c>
      <c r="AM23" s="108">
        <v>0</v>
      </c>
      <c r="AN23" s="108">
        <v>123</v>
      </c>
      <c r="AO23" s="110">
        <v>10.3</v>
      </c>
      <c r="AP23" s="110">
        <v>8.07</v>
      </c>
      <c r="AQ23" s="110">
        <v>21.8</v>
      </c>
      <c r="AR23" s="109">
        <v>2.7833333333333332</v>
      </c>
      <c r="AS23" s="109">
        <v>-0.56999999999999995</v>
      </c>
      <c r="AT23" s="108">
        <v>39</v>
      </c>
      <c r="AU23" s="110">
        <v>41.402614593505902</v>
      </c>
      <c r="AV23" s="109">
        <v>38.450000000000003</v>
      </c>
      <c r="AW23" s="109">
        <v>6.7877030372619602</v>
      </c>
      <c r="AX23" s="109">
        <v>79.650000000000006</v>
      </c>
      <c r="AY23" s="108">
        <v>13000</v>
      </c>
      <c r="AZ23" s="110">
        <v>19.718905500000002</v>
      </c>
      <c r="BA23" s="110">
        <v>77.904522</v>
      </c>
      <c r="BB23" s="108">
        <v>2266.23168945313</v>
      </c>
      <c r="BC23" s="108">
        <v>11175692</v>
      </c>
      <c r="BD23" s="108">
        <v>10851061</v>
      </c>
      <c r="BE23" s="108">
        <v>112760</v>
      </c>
      <c r="BF23" s="108"/>
    </row>
    <row r="24" spans="1:58" x14ac:dyDescent="0.25">
      <c r="A24" s="133" t="s">
        <v>37</v>
      </c>
      <c r="B24" s="111" t="s">
        <v>36</v>
      </c>
      <c r="C24" s="108">
        <v>1685.0757894736842</v>
      </c>
      <c r="D24" s="108">
        <v>374.55368421052634</v>
      </c>
      <c r="E24" s="108">
        <v>6770.1765000000005</v>
      </c>
      <c r="F24" s="108">
        <v>0</v>
      </c>
      <c r="G24" s="108">
        <v>0</v>
      </c>
      <c r="H24" s="108">
        <v>0</v>
      </c>
      <c r="I24" s="108">
        <v>0</v>
      </c>
      <c r="J24" s="108">
        <v>0</v>
      </c>
      <c r="K24" s="109">
        <v>0</v>
      </c>
      <c r="L24" s="109">
        <v>0</v>
      </c>
      <c r="M24" s="109">
        <v>2.3E-2</v>
      </c>
      <c r="N24" s="109">
        <v>1E-3</v>
      </c>
      <c r="O24" s="108">
        <v>0</v>
      </c>
      <c r="P24" s="108">
        <v>0</v>
      </c>
      <c r="Q24" s="109">
        <v>0.60699999999999998</v>
      </c>
      <c r="R24" s="109">
        <v>0.12796350000000001</v>
      </c>
      <c r="S24" s="108">
        <v>1210333</v>
      </c>
      <c r="T24" s="108">
        <v>37.159999999999997</v>
      </c>
      <c r="U24" s="108">
        <v>30.62</v>
      </c>
      <c r="V24" s="109">
        <v>2.54</v>
      </c>
      <c r="W24" s="110">
        <v>32.4</v>
      </c>
      <c r="X24" s="110">
        <v>12.800000190734901</v>
      </c>
      <c r="Y24" s="109">
        <v>0.38100001215934798</v>
      </c>
      <c r="Z24" s="108">
        <v>97</v>
      </c>
      <c r="AA24" s="108">
        <v>178</v>
      </c>
      <c r="AB24" s="110">
        <v>0.1</v>
      </c>
      <c r="AC24" s="109">
        <v>287.12863159179699</v>
      </c>
      <c r="AD24" s="109">
        <v>148</v>
      </c>
      <c r="AE24" s="110">
        <v>0</v>
      </c>
      <c r="AF24" s="109">
        <v>0.47728728842290302</v>
      </c>
      <c r="AG24" s="109">
        <v>38.810001373291001</v>
      </c>
      <c r="AH24" s="108">
        <v>0</v>
      </c>
      <c r="AI24" s="108">
        <v>0</v>
      </c>
      <c r="AJ24" s="108">
        <v>0</v>
      </c>
      <c r="AK24" s="108">
        <v>0</v>
      </c>
      <c r="AL24" s="108">
        <v>0</v>
      </c>
      <c r="AM24" s="108">
        <v>0</v>
      </c>
      <c r="AN24" s="108">
        <v>110</v>
      </c>
      <c r="AO24" s="110">
        <v>14.9</v>
      </c>
      <c r="AP24" s="110">
        <v>5.07</v>
      </c>
      <c r="AQ24" s="110">
        <v>6.4</v>
      </c>
      <c r="AR24" s="109">
        <v>3.2166666666666672</v>
      </c>
      <c r="AS24" s="109">
        <v>0.49</v>
      </c>
      <c r="AT24" s="108">
        <v>67</v>
      </c>
      <c r="AU24" s="110">
        <v>100</v>
      </c>
      <c r="AV24" s="109">
        <v>63.91</v>
      </c>
      <c r="AW24" s="109">
        <v>39.799999237060497</v>
      </c>
      <c r="AX24" s="109">
        <v>88.78</v>
      </c>
      <c r="AY24" s="108">
        <v>1600</v>
      </c>
      <c r="AZ24" s="110">
        <v>50.400342100000003</v>
      </c>
      <c r="BA24" s="110">
        <v>99.998840900000005</v>
      </c>
      <c r="BB24" s="108">
        <v>9560.7744140625</v>
      </c>
      <c r="BC24" s="108">
        <v>807610</v>
      </c>
      <c r="BD24" s="108">
        <v>735758</v>
      </c>
      <c r="BE24" s="108">
        <v>38394</v>
      </c>
      <c r="BF24" s="108"/>
    </row>
    <row r="25" spans="1:58" x14ac:dyDescent="0.25">
      <c r="A25" s="133" t="s">
        <v>841</v>
      </c>
      <c r="B25" s="111" t="s">
        <v>38</v>
      </c>
      <c r="C25" s="108">
        <v>20312.206315789474</v>
      </c>
      <c r="D25" s="108">
        <v>0</v>
      </c>
      <c r="E25" s="108">
        <v>59201.149999999994</v>
      </c>
      <c r="F25" s="108">
        <v>0</v>
      </c>
      <c r="G25" s="108">
        <v>0</v>
      </c>
      <c r="H25" s="108">
        <v>0</v>
      </c>
      <c r="I25" s="108">
        <v>0</v>
      </c>
      <c r="J25" s="108">
        <v>47111</v>
      </c>
      <c r="K25" s="109">
        <v>0.30299999999999999</v>
      </c>
      <c r="L25" s="109">
        <v>0</v>
      </c>
      <c r="M25" s="109">
        <v>0.80700000000000005</v>
      </c>
      <c r="N25" s="109">
        <v>7.2999999999999995E-2</v>
      </c>
      <c r="O25" s="108">
        <v>0</v>
      </c>
      <c r="P25" s="108">
        <v>0</v>
      </c>
      <c r="Q25" s="109">
        <v>0.67400000000000004</v>
      </c>
      <c r="R25" s="109">
        <v>9.6584000000000003E-2</v>
      </c>
      <c r="S25" s="108">
        <v>11175106</v>
      </c>
      <c r="T25" s="108">
        <v>205.59</v>
      </c>
      <c r="U25" s="108">
        <v>203.17</v>
      </c>
      <c r="V25" s="109">
        <v>2.1</v>
      </c>
      <c r="W25" s="110">
        <v>36.9</v>
      </c>
      <c r="X25" s="110">
        <v>3.4000000953674299</v>
      </c>
      <c r="Y25" s="109">
        <v>0.42</v>
      </c>
      <c r="Z25" s="108">
        <v>99</v>
      </c>
      <c r="AA25" s="108">
        <v>114</v>
      </c>
      <c r="AB25" s="110">
        <v>0.3</v>
      </c>
      <c r="AC25" s="109">
        <v>445.82263183593801</v>
      </c>
      <c r="AD25" s="109">
        <v>206</v>
      </c>
      <c r="AE25" s="110">
        <v>0</v>
      </c>
      <c r="AF25" s="109">
        <v>0.44558403443998101</v>
      </c>
      <c r="AG25" s="109">
        <v>44.599998474121101</v>
      </c>
      <c r="AH25" s="108">
        <v>670420</v>
      </c>
      <c r="AI25" s="108">
        <v>0</v>
      </c>
      <c r="AJ25" s="108">
        <v>12186</v>
      </c>
      <c r="AK25" s="108">
        <v>0</v>
      </c>
      <c r="AL25" s="108">
        <v>786</v>
      </c>
      <c r="AM25" s="108">
        <v>0</v>
      </c>
      <c r="AN25" s="108">
        <v>103</v>
      </c>
      <c r="AO25" s="110">
        <v>20.2</v>
      </c>
      <c r="AP25" s="110">
        <v>5.85</v>
      </c>
      <c r="AQ25" s="110">
        <v>12.2</v>
      </c>
      <c r="AR25" s="109">
        <v>2.7666666666666666</v>
      </c>
      <c r="AS25" s="109">
        <v>-0.56999999999999995</v>
      </c>
      <c r="AT25" s="108">
        <v>33</v>
      </c>
      <c r="AU25" s="110">
        <v>93.039131164550795</v>
      </c>
      <c r="AV25" s="109">
        <v>95.14</v>
      </c>
      <c r="AW25" s="109">
        <v>45.099998474121101</v>
      </c>
      <c r="AX25" s="109">
        <v>90.75</v>
      </c>
      <c r="AY25" s="108">
        <v>95000</v>
      </c>
      <c r="AZ25" s="110">
        <v>50.329057400000003</v>
      </c>
      <c r="BA25" s="110">
        <v>90.036293599999993</v>
      </c>
      <c r="BB25" s="108">
        <v>7559.63916015625</v>
      </c>
      <c r="BC25" s="108">
        <v>11051600</v>
      </c>
      <c r="BD25" s="108">
        <v>10561753</v>
      </c>
      <c r="BE25" s="108">
        <v>1083300</v>
      </c>
      <c r="BF25" s="108"/>
    </row>
    <row r="26" spans="1:58" x14ac:dyDescent="0.25">
      <c r="A26" s="133" t="s">
        <v>40</v>
      </c>
      <c r="B26" s="111" t="s">
        <v>39</v>
      </c>
      <c r="C26" s="108">
        <v>7983.5621052631577</v>
      </c>
      <c r="D26" s="108">
        <v>0</v>
      </c>
      <c r="E26" s="108">
        <v>42730.434500000003</v>
      </c>
      <c r="F26" s="108">
        <v>0.442</v>
      </c>
      <c r="G26" s="108">
        <v>0</v>
      </c>
      <c r="H26" s="108">
        <v>0</v>
      </c>
      <c r="I26" s="108">
        <v>0</v>
      </c>
      <c r="J26" s="108">
        <v>1896</v>
      </c>
      <c r="K26" s="109">
        <v>6.0999999999999999E-2</v>
      </c>
      <c r="L26" s="109">
        <v>0.12121212121212099</v>
      </c>
      <c r="M26" s="109">
        <v>6.4000000000000001E-2</v>
      </c>
      <c r="N26" s="109">
        <v>3.7999999999999999E-2</v>
      </c>
      <c r="O26" s="108">
        <v>0</v>
      </c>
      <c r="P26" s="108">
        <v>0</v>
      </c>
      <c r="Q26" s="109">
        <v>0.75</v>
      </c>
      <c r="R26" s="109">
        <v>6.3216000000000001E-3</v>
      </c>
      <c r="S26" s="108">
        <v>7258069</v>
      </c>
      <c r="T26" s="108">
        <v>146.76</v>
      </c>
      <c r="U26" s="108">
        <v>164.62</v>
      </c>
      <c r="V26" s="109">
        <v>2.63</v>
      </c>
      <c r="W26" s="110">
        <v>6</v>
      </c>
      <c r="X26" s="110">
        <v>1.5</v>
      </c>
      <c r="Y26" s="109">
        <v>1.9299999475479099</v>
      </c>
      <c r="Z26" s="108">
        <v>83</v>
      </c>
      <c r="AA26" s="108">
        <v>32</v>
      </c>
      <c r="AB26" s="110" t="s">
        <v>443</v>
      </c>
      <c r="AC26" s="109">
        <v>1101.79296875</v>
      </c>
      <c r="AD26" s="109">
        <v>11</v>
      </c>
      <c r="AE26" s="110" t="s">
        <v>443</v>
      </c>
      <c r="AF26" s="109">
        <v>0.15834531834483101</v>
      </c>
      <c r="AG26" s="109">
        <v>33.830001831054702</v>
      </c>
      <c r="AH26" s="108">
        <v>0</v>
      </c>
      <c r="AI26" s="108">
        <v>0</v>
      </c>
      <c r="AJ26" s="108">
        <v>0</v>
      </c>
      <c r="AK26" s="108">
        <v>98574</v>
      </c>
      <c r="AL26" s="108">
        <v>5229</v>
      </c>
      <c r="AM26" s="108">
        <v>0</v>
      </c>
      <c r="AN26" s="108">
        <v>125</v>
      </c>
      <c r="AO26" s="110">
        <v>2.4</v>
      </c>
      <c r="AP26" s="110">
        <v>4.82</v>
      </c>
      <c r="AQ26" s="110">
        <v>6.3</v>
      </c>
      <c r="AR26" s="109" t="s">
        <v>443</v>
      </c>
      <c r="AS26" s="109">
        <v>-0.43</v>
      </c>
      <c r="AT26" s="108">
        <v>38</v>
      </c>
      <c r="AU26" s="110">
        <v>100</v>
      </c>
      <c r="AV26" s="109">
        <v>98.49</v>
      </c>
      <c r="AW26" s="109">
        <v>65.065505981445298</v>
      </c>
      <c r="AX26" s="109">
        <v>89.25</v>
      </c>
      <c r="AY26" s="108">
        <v>38000</v>
      </c>
      <c r="AZ26" s="110">
        <v>94.782081399999996</v>
      </c>
      <c r="BA26" s="110">
        <v>99.874047200000007</v>
      </c>
      <c r="BB26" s="108">
        <v>12875.96875</v>
      </c>
      <c r="BC26" s="108">
        <v>3507017</v>
      </c>
      <c r="BD26" s="108">
        <v>3777844</v>
      </c>
      <c r="BE26" s="108">
        <v>51000</v>
      </c>
      <c r="BF26" s="108"/>
    </row>
    <row r="27" spans="1:58" x14ac:dyDescent="0.25">
      <c r="A27" s="133" t="s">
        <v>42</v>
      </c>
      <c r="B27" s="111" t="s">
        <v>41</v>
      </c>
      <c r="C27" s="108">
        <v>0</v>
      </c>
      <c r="D27" s="108">
        <v>0</v>
      </c>
      <c r="E27" s="108">
        <v>13832.653499999999</v>
      </c>
      <c r="F27" s="108">
        <v>0</v>
      </c>
      <c r="G27" s="108">
        <v>0</v>
      </c>
      <c r="H27" s="108">
        <v>0</v>
      </c>
      <c r="I27" s="108">
        <v>0</v>
      </c>
      <c r="J27" s="108">
        <v>3030</v>
      </c>
      <c r="K27" s="109">
        <v>6.0999999999999999E-2</v>
      </c>
      <c r="L27" s="109">
        <v>0.60606060606060597</v>
      </c>
      <c r="M27" s="109">
        <v>0.02</v>
      </c>
      <c r="N27" s="109">
        <v>8.0000000000000002E-3</v>
      </c>
      <c r="O27" s="108">
        <v>0</v>
      </c>
      <c r="P27" s="108">
        <v>0</v>
      </c>
      <c r="Q27" s="109">
        <v>0.69799999999999995</v>
      </c>
      <c r="R27" s="109" t="s">
        <v>443</v>
      </c>
      <c r="S27" s="108">
        <v>0</v>
      </c>
      <c r="T27" s="108">
        <v>56.31</v>
      </c>
      <c r="U27" s="108">
        <v>78.61</v>
      </c>
      <c r="V27" s="109">
        <v>0.59</v>
      </c>
      <c r="W27" s="110">
        <v>40.6</v>
      </c>
      <c r="X27" s="110">
        <v>11.199999809265099</v>
      </c>
      <c r="Y27" s="109">
        <v>0.335999995470047</v>
      </c>
      <c r="Z27" s="108">
        <v>97</v>
      </c>
      <c r="AA27" s="108">
        <v>326</v>
      </c>
      <c r="AB27" s="110">
        <v>21.9</v>
      </c>
      <c r="AC27" s="109">
        <v>969.95635986328102</v>
      </c>
      <c r="AD27" s="109">
        <v>129</v>
      </c>
      <c r="AE27" s="110">
        <v>0</v>
      </c>
      <c r="AF27" s="109">
        <v>0.43541451802318198</v>
      </c>
      <c r="AG27" s="109">
        <v>60.459999084472699</v>
      </c>
      <c r="AH27" s="108">
        <v>0</v>
      </c>
      <c r="AI27" s="108">
        <v>3250</v>
      </c>
      <c r="AJ27" s="108">
        <v>4225</v>
      </c>
      <c r="AK27" s="108">
        <v>0</v>
      </c>
      <c r="AL27" s="108">
        <v>2119</v>
      </c>
      <c r="AM27" s="108">
        <v>0</v>
      </c>
      <c r="AN27" s="108">
        <v>99</v>
      </c>
      <c r="AO27" s="110">
        <v>26</v>
      </c>
      <c r="AP27" s="110">
        <v>2.93</v>
      </c>
      <c r="AQ27" s="110">
        <v>3.6</v>
      </c>
      <c r="AR27" s="109">
        <v>2.75</v>
      </c>
      <c r="AS27" s="109">
        <v>0.51</v>
      </c>
      <c r="AT27" s="108">
        <v>61</v>
      </c>
      <c r="AU27" s="110">
        <v>60.688396453857401</v>
      </c>
      <c r="AV27" s="109">
        <v>88.22</v>
      </c>
      <c r="AW27" s="109">
        <v>27.5</v>
      </c>
      <c r="AX27" s="109">
        <v>158.53</v>
      </c>
      <c r="AY27" s="108">
        <v>40000</v>
      </c>
      <c r="AZ27" s="110">
        <v>63.432747999999997</v>
      </c>
      <c r="BA27" s="110">
        <v>96.229326400000005</v>
      </c>
      <c r="BB27" s="108">
        <v>17354.19921875</v>
      </c>
      <c r="BC27" s="108">
        <v>2291661</v>
      </c>
      <c r="BD27" s="108">
        <v>2247379</v>
      </c>
      <c r="BE27" s="108">
        <v>566730</v>
      </c>
      <c r="BF27" s="108"/>
    </row>
    <row r="28" spans="1:58" x14ac:dyDescent="0.25">
      <c r="A28" s="133" t="s">
        <v>44</v>
      </c>
      <c r="B28" s="111" t="s">
        <v>43</v>
      </c>
      <c r="C28" s="108">
        <v>5135.68</v>
      </c>
      <c r="D28" s="108">
        <v>0</v>
      </c>
      <c r="E28" s="108">
        <v>977995.05449999985</v>
      </c>
      <c r="F28" s="108">
        <v>0</v>
      </c>
      <c r="G28" s="108">
        <v>0</v>
      </c>
      <c r="H28" s="108">
        <v>0</v>
      </c>
      <c r="I28" s="108">
        <v>0</v>
      </c>
      <c r="J28" s="108">
        <v>1327636</v>
      </c>
      <c r="K28" s="109">
        <v>0.39400000000000002</v>
      </c>
      <c r="L28" s="109">
        <v>0</v>
      </c>
      <c r="M28" s="109">
        <v>0.73099999999999998</v>
      </c>
      <c r="N28" s="109">
        <v>0.55600000000000005</v>
      </c>
      <c r="O28" s="108">
        <v>0</v>
      </c>
      <c r="P28" s="108">
        <v>4</v>
      </c>
      <c r="Q28" s="109">
        <v>0.754</v>
      </c>
      <c r="R28" s="109">
        <v>9.6871000000000006E-3</v>
      </c>
      <c r="S28" s="108">
        <v>7344256</v>
      </c>
      <c r="T28" s="108">
        <v>686.97</v>
      </c>
      <c r="U28" s="108">
        <v>587.64</v>
      </c>
      <c r="V28" s="109">
        <v>0.04</v>
      </c>
      <c r="W28" s="110">
        <v>15.1</v>
      </c>
      <c r="X28" s="110">
        <v>2.2000000476837198</v>
      </c>
      <c r="Y28" s="109">
        <v>1.8910000324249301</v>
      </c>
      <c r="Z28" s="108">
        <v>96</v>
      </c>
      <c r="AA28" s="108">
        <v>42</v>
      </c>
      <c r="AB28" s="110">
        <v>0.6</v>
      </c>
      <c r="AC28" s="109">
        <v>1391.52258300781</v>
      </c>
      <c r="AD28" s="109">
        <v>44</v>
      </c>
      <c r="AE28" s="110">
        <v>1</v>
      </c>
      <c r="AF28" s="109">
        <v>0.41445600997491</v>
      </c>
      <c r="AG28" s="109">
        <v>51.4799995422363</v>
      </c>
      <c r="AH28" s="108">
        <v>51292</v>
      </c>
      <c r="AI28" s="108">
        <v>104450</v>
      </c>
      <c r="AJ28" s="108">
        <v>1250</v>
      </c>
      <c r="AK28" s="108">
        <v>0</v>
      </c>
      <c r="AL28" s="108">
        <v>10264</v>
      </c>
      <c r="AM28" s="108">
        <v>0</v>
      </c>
      <c r="AN28" s="108">
        <v>131</v>
      </c>
      <c r="AO28" s="110">
        <v>2.4</v>
      </c>
      <c r="AP28" s="110">
        <v>2.61</v>
      </c>
      <c r="AQ28" s="110">
        <v>4.4000000000000004</v>
      </c>
      <c r="AR28" s="109">
        <v>3.2833333333333328</v>
      </c>
      <c r="AS28" s="109">
        <v>-0.18</v>
      </c>
      <c r="AT28" s="108">
        <v>37</v>
      </c>
      <c r="AU28" s="110">
        <v>100</v>
      </c>
      <c r="AV28" s="109">
        <v>92.59</v>
      </c>
      <c r="AW28" s="109">
        <v>59.079479217529297</v>
      </c>
      <c r="AX28" s="109">
        <v>118.92</v>
      </c>
      <c r="AY28" s="108">
        <v>900000</v>
      </c>
      <c r="AZ28" s="110">
        <v>82.775672900000004</v>
      </c>
      <c r="BA28" s="110">
        <v>98.124383100000003</v>
      </c>
      <c r="BB28" s="108">
        <v>15483.541015625</v>
      </c>
      <c r="BC28" s="108">
        <v>209288272</v>
      </c>
      <c r="BD28" s="108">
        <v>202645045</v>
      </c>
      <c r="BE28" s="108">
        <v>8459420</v>
      </c>
      <c r="BF28" s="108"/>
    </row>
    <row r="29" spans="1:58" x14ac:dyDescent="0.25">
      <c r="A29" s="133" t="s">
        <v>379</v>
      </c>
      <c r="B29" s="111" t="s">
        <v>45</v>
      </c>
      <c r="C29" s="108">
        <v>0</v>
      </c>
      <c r="D29" s="108">
        <v>0</v>
      </c>
      <c r="E29" s="108">
        <v>583.51499999999999</v>
      </c>
      <c r="F29" s="108">
        <v>0.98399999999999999</v>
      </c>
      <c r="G29" s="108">
        <v>194.03100000000001</v>
      </c>
      <c r="H29" s="108">
        <v>0</v>
      </c>
      <c r="I29" s="108">
        <v>1061.7850000000001</v>
      </c>
      <c r="J29" s="108">
        <v>0</v>
      </c>
      <c r="K29" s="109">
        <v>0</v>
      </c>
      <c r="L29" s="109">
        <v>0.12121212121212099</v>
      </c>
      <c r="M29" s="109">
        <v>2E-3</v>
      </c>
      <c r="N29" s="109">
        <v>0.13700000000000001</v>
      </c>
      <c r="O29" s="108">
        <v>0</v>
      </c>
      <c r="P29" s="108">
        <v>0</v>
      </c>
      <c r="Q29" s="109">
        <v>0.86499999999999999</v>
      </c>
      <c r="R29" s="109" t="s">
        <v>443</v>
      </c>
      <c r="S29" s="108">
        <v>0</v>
      </c>
      <c r="T29" s="108">
        <v>0</v>
      </c>
      <c r="U29" s="108">
        <v>0</v>
      </c>
      <c r="V29" s="109" t="s">
        <v>443</v>
      </c>
      <c r="W29" s="110">
        <v>9.9</v>
      </c>
      <c r="X29" s="110">
        <v>9.6000003814697301</v>
      </c>
      <c r="Y29" s="109">
        <v>1.442999958992</v>
      </c>
      <c r="Z29" s="108">
        <v>98</v>
      </c>
      <c r="AA29" s="108">
        <v>66</v>
      </c>
      <c r="AB29" s="110">
        <v>1.0999999999999999E-2</v>
      </c>
      <c r="AC29" s="109">
        <v>2083.43041992188</v>
      </c>
      <c r="AD29" s="109">
        <v>23</v>
      </c>
      <c r="AE29" s="110" t="s">
        <v>443</v>
      </c>
      <c r="AF29" s="109" t="s">
        <v>443</v>
      </c>
      <c r="AG29" s="109" t="s">
        <v>443</v>
      </c>
      <c r="AH29" s="108">
        <v>0</v>
      </c>
      <c r="AI29" s="108">
        <v>0</v>
      </c>
      <c r="AJ29" s="108">
        <v>0</v>
      </c>
      <c r="AK29" s="108">
        <v>0</v>
      </c>
      <c r="AL29" s="108">
        <v>0</v>
      </c>
      <c r="AM29" s="108">
        <v>0</v>
      </c>
      <c r="AN29" s="108">
        <v>125</v>
      </c>
      <c r="AO29" s="110">
        <v>2.4</v>
      </c>
      <c r="AP29" s="110">
        <v>2.95</v>
      </c>
      <c r="AQ29" s="110">
        <v>4.7</v>
      </c>
      <c r="AR29" s="109">
        <v>2.6166666666666667</v>
      </c>
      <c r="AS29" s="109">
        <v>1.07</v>
      </c>
      <c r="AT29" s="108">
        <v>62</v>
      </c>
      <c r="AU29" s="110">
        <v>100</v>
      </c>
      <c r="AV29" s="109">
        <v>96.66</v>
      </c>
      <c r="AW29" s="109">
        <v>71.199996948242202</v>
      </c>
      <c r="AX29" s="109">
        <v>120.67</v>
      </c>
      <c r="AY29" s="108">
        <v>1500</v>
      </c>
      <c r="AZ29" s="110" t="s">
        <v>443</v>
      </c>
      <c r="BA29" s="110" t="s">
        <v>443</v>
      </c>
      <c r="BB29" s="108">
        <v>78836.125</v>
      </c>
      <c r="BC29" s="108">
        <v>428697</v>
      </c>
      <c r="BD29" s="108">
        <v>421313</v>
      </c>
      <c r="BE29" s="108">
        <v>5270</v>
      </c>
      <c r="BF29" s="108"/>
    </row>
    <row r="30" spans="1:58" x14ac:dyDescent="0.25">
      <c r="A30" s="133" t="s">
        <v>47</v>
      </c>
      <c r="B30" s="111" t="s">
        <v>46</v>
      </c>
      <c r="C30" s="108">
        <v>13990.204210526315</v>
      </c>
      <c r="D30" s="108">
        <v>27.650526315789474</v>
      </c>
      <c r="E30" s="108">
        <v>33439.556000000004</v>
      </c>
      <c r="F30" s="108">
        <v>0</v>
      </c>
      <c r="G30" s="108">
        <v>0</v>
      </c>
      <c r="H30" s="108">
        <v>0</v>
      </c>
      <c r="I30" s="108">
        <v>0</v>
      </c>
      <c r="J30" s="108">
        <v>0</v>
      </c>
      <c r="K30" s="109">
        <v>0.03</v>
      </c>
      <c r="L30" s="109">
        <v>0.15151515151515199</v>
      </c>
      <c r="M30" s="109">
        <v>5.2999999999999999E-2</v>
      </c>
      <c r="N30" s="109">
        <v>1.7999999999999999E-2</v>
      </c>
      <c r="O30" s="108">
        <v>0</v>
      </c>
      <c r="P30" s="108">
        <v>0</v>
      </c>
      <c r="Q30" s="109">
        <v>0.79400000000000004</v>
      </c>
      <c r="R30" s="109" t="s">
        <v>443</v>
      </c>
      <c r="S30" s="108">
        <v>28351</v>
      </c>
      <c r="T30" s="108">
        <v>0</v>
      </c>
      <c r="U30" s="108">
        <v>0</v>
      </c>
      <c r="V30" s="109" t="s">
        <v>443</v>
      </c>
      <c r="W30" s="110">
        <v>7.6</v>
      </c>
      <c r="X30" s="110" t="s">
        <v>443</v>
      </c>
      <c r="Y30" s="109">
        <v>3.8659999370575</v>
      </c>
      <c r="Z30" s="108">
        <v>92</v>
      </c>
      <c r="AA30" s="108">
        <v>27</v>
      </c>
      <c r="AB30" s="110">
        <v>0.1</v>
      </c>
      <c r="AC30" s="109">
        <v>1491.86804199219</v>
      </c>
      <c r="AD30" s="109">
        <v>11</v>
      </c>
      <c r="AE30" s="110" t="s">
        <v>443</v>
      </c>
      <c r="AF30" s="109">
        <v>0.22270121152588801</v>
      </c>
      <c r="AG30" s="109">
        <v>36.009998321533203</v>
      </c>
      <c r="AH30" s="108">
        <v>0</v>
      </c>
      <c r="AI30" s="108">
        <v>0</v>
      </c>
      <c r="AJ30" s="108">
        <v>0</v>
      </c>
      <c r="AK30" s="108">
        <v>0</v>
      </c>
      <c r="AL30" s="108">
        <v>19184</v>
      </c>
      <c r="AM30" s="108">
        <v>0</v>
      </c>
      <c r="AN30" s="108">
        <v>117</v>
      </c>
      <c r="AO30" s="110">
        <v>3.4</v>
      </c>
      <c r="AP30" s="110">
        <v>3.19</v>
      </c>
      <c r="AQ30" s="110">
        <v>5.9</v>
      </c>
      <c r="AR30" s="109">
        <v>3.7166666666666672</v>
      </c>
      <c r="AS30" s="109">
        <v>0.28999999999999998</v>
      </c>
      <c r="AT30" s="108">
        <v>43</v>
      </c>
      <c r="AU30" s="110">
        <v>100</v>
      </c>
      <c r="AV30" s="109">
        <v>98.39</v>
      </c>
      <c r="AW30" s="109">
        <v>56.656299591064503</v>
      </c>
      <c r="AX30" s="109">
        <v>127.23</v>
      </c>
      <c r="AY30" s="108">
        <v>84000</v>
      </c>
      <c r="AZ30" s="110">
        <v>85.982070500000006</v>
      </c>
      <c r="BA30" s="110">
        <v>99.446211300000002</v>
      </c>
      <c r="BB30" s="108">
        <v>20329.34375</v>
      </c>
      <c r="BC30" s="108">
        <v>7075991</v>
      </c>
      <c r="BD30" s="108">
        <v>7057373</v>
      </c>
      <c r="BE30" s="108">
        <v>108560</v>
      </c>
      <c r="BF30" s="108"/>
    </row>
    <row r="31" spans="1:58" x14ac:dyDescent="0.25">
      <c r="A31" s="133" t="s">
        <v>49</v>
      </c>
      <c r="B31" s="111" t="s">
        <v>48</v>
      </c>
      <c r="C31" s="108">
        <v>0</v>
      </c>
      <c r="D31" s="108">
        <v>0</v>
      </c>
      <c r="E31" s="108">
        <v>45374.432499999995</v>
      </c>
      <c r="F31" s="108">
        <v>0</v>
      </c>
      <c r="G31" s="108">
        <v>0</v>
      </c>
      <c r="H31" s="108">
        <v>0</v>
      </c>
      <c r="I31" s="108">
        <v>0</v>
      </c>
      <c r="J31" s="108">
        <v>295342</v>
      </c>
      <c r="K31" s="109">
        <v>0.21199999999999999</v>
      </c>
      <c r="L31" s="109">
        <v>0.12121212121212099</v>
      </c>
      <c r="M31" s="109">
        <v>0.66100000000000003</v>
      </c>
      <c r="N31" s="109">
        <v>0.214</v>
      </c>
      <c r="O31" s="108">
        <v>0</v>
      </c>
      <c r="P31" s="108">
        <v>0</v>
      </c>
      <c r="Q31" s="109">
        <v>0.40200000000000002</v>
      </c>
      <c r="R31" s="109">
        <v>0.50783230000000001</v>
      </c>
      <c r="S31" s="108">
        <v>164084595</v>
      </c>
      <c r="T31" s="108">
        <v>360.24</v>
      </c>
      <c r="U31" s="108">
        <v>364.6</v>
      </c>
      <c r="V31" s="109">
        <v>8.98</v>
      </c>
      <c r="W31" s="110">
        <v>84.6</v>
      </c>
      <c r="X31" s="110">
        <v>19.200000762939499</v>
      </c>
      <c r="Y31" s="109">
        <v>4.6999998390674598E-2</v>
      </c>
      <c r="Z31" s="108">
        <v>88</v>
      </c>
      <c r="AA31" s="108">
        <v>51</v>
      </c>
      <c r="AB31" s="110">
        <v>0.8</v>
      </c>
      <c r="AC31" s="109">
        <v>96.100669860839801</v>
      </c>
      <c r="AD31" s="109">
        <v>371</v>
      </c>
      <c r="AE31" s="110">
        <v>103</v>
      </c>
      <c r="AF31" s="109">
        <v>0.61514177014085103</v>
      </c>
      <c r="AG31" s="109">
        <v>35.299999237060497</v>
      </c>
      <c r="AH31" s="108">
        <v>34893</v>
      </c>
      <c r="AI31" s="108">
        <v>9911</v>
      </c>
      <c r="AJ31" s="108">
        <v>0</v>
      </c>
      <c r="AK31" s="108">
        <v>27347</v>
      </c>
      <c r="AL31" s="108">
        <v>24780</v>
      </c>
      <c r="AM31" s="108">
        <v>0</v>
      </c>
      <c r="AN31" s="108">
        <v>128</v>
      </c>
      <c r="AO31" s="110">
        <v>20.2</v>
      </c>
      <c r="AP31" s="110">
        <v>8.3699999999999992</v>
      </c>
      <c r="AQ31" s="110">
        <v>11.8</v>
      </c>
      <c r="AR31" s="109">
        <v>3.7166666666666672</v>
      </c>
      <c r="AS31" s="109">
        <v>-0.55000000000000004</v>
      </c>
      <c r="AT31" s="108">
        <v>42</v>
      </c>
      <c r="AU31" s="110">
        <v>19.1647129058838</v>
      </c>
      <c r="AV31" s="109">
        <v>37.75</v>
      </c>
      <c r="AW31" s="109">
        <v>11.387645721435501</v>
      </c>
      <c r="AX31" s="109">
        <v>83.63</v>
      </c>
      <c r="AY31" s="108">
        <v>41000</v>
      </c>
      <c r="AZ31" s="110">
        <v>19.7318113</v>
      </c>
      <c r="BA31" s="110">
        <v>82.289224599999997</v>
      </c>
      <c r="BB31" s="108">
        <v>1869.75817871094</v>
      </c>
      <c r="BC31" s="108">
        <v>19193382</v>
      </c>
      <c r="BD31" s="108">
        <v>17926858</v>
      </c>
      <c r="BE31" s="108">
        <v>273600</v>
      </c>
      <c r="BF31" s="108"/>
    </row>
    <row r="32" spans="1:58" x14ac:dyDescent="0.25">
      <c r="A32" s="133" t="s">
        <v>51</v>
      </c>
      <c r="B32" s="111" t="s">
        <v>50</v>
      </c>
      <c r="C32" s="108">
        <v>11277.042105263157</v>
      </c>
      <c r="D32" s="108">
        <v>0</v>
      </c>
      <c r="E32" s="108">
        <v>18033.010999999999</v>
      </c>
      <c r="F32" s="108">
        <v>0</v>
      </c>
      <c r="G32" s="108">
        <v>0</v>
      </c>
      <c r="H32" s="108">
        <v>0</v>
      </c>
      <c r="I32" s="108">
        <v>0</v>
      </c>
      <c r="J32" s="108">
        <v>92803</v>
      </c>
      <c r="K32" s="109">
        <v>0.182</v>
      </c>
      <c r="L32" s="109">
        <v>9.0909090909090898E-2</v>
      </c>
      <c r="M32" s="109">
        <v>0.83799999999999997</v>
      </c>
      <c r="N32" s="109">
        <v>0.76600000000000001</v>
      </c>
      <c r="O32" s="108">
        <v>0</v>
      </c>
      <c r="P32" s="108">
        <v>0</v>
      </c>
      <c r="Q32" s="109">
        <v>0.40400000000000003</v>
      </c>
      <c r="R32" s="109">
        <v>0.44169619999999998</v>
      </c>
      <c r="S32" s="108">
        <v>184242160</v>
      </c>
      <c r="T32" s="108">
        <v>167.92</v>
      </c>
      <c r="U32" s="108">
        <v>558.58000000000004</v>
      </c>
      <c r="V32" s="109">
        <v>24.85</v>
      </c>
      <c r="W32" s="110">
        <v>71.7</v>
      </c>
      <c r="X32" s="110">
        <v>29.299999237060501</v>
      </c>
      <c r="Y32" s="109" t="s">
        <v>443</v>
      </c>
      <c r="Z32" s="108">
        <v>93</v>
      </c>
      <c r="AA32" s="108">
        <v>118</v>
      </c>
      <c r="AB32" s="110">
        <v>1.1000000000000001</v>
      </c>
      <c r="AC32" s="109">
        <v>63.735538482666001</v>
      </c>
      <c r="AD32" s="109">
        <v>712</v>
      </c>
      <c r="AE32" s="110">
        <v>64</v>
      </c>
      <c r="AF32" s="109">
        <v>0.473951831172848</v>
      </c>
      <c r="AG32" s="109">
        <v>33.360000610351598</v>
      </c>
      <c r="AH32" s="108">
        <v>193</v>
      </c>
      <c r="AI32" s="108">
        <v>810</v>
      </c>
      <c r="AJ32" s="108">
        <v>12000</v>
      </c>
      <c r="AK32" s="108">
        <v>47553</v>
      </c>
      <c r="AL32" s="108">
        <v>71961</v>
      </c>
      <c r="AM32" s="108">
        <v>70612</v>
      </c>
      <c r="AN32" s="108">
        <v>92</v>
      </c>
      <c r="AO32" s="110">
        <v>41.1</v>
      </c>
      <c r="AP32" s="110">
        <v>7.04</v>
      </c>
      <c r="AQ32" s="110">
        <v>8.3000000000000007</v>
      </c>
      <c r="AR32" s="109">
        <v>3.15</v>
      </c>
      <c r="AS32" s="109">
        <v>-1.4</v>
      </c>
      <c r="AT32" s="108">
        <v>22</v>
      </c>
      <c r="AU32" s="110">
        <v>7.5884771347045898</v>
      </c>
      <c r="AV32" s="109">
        <v>85.5</v>
      </c>
      <c r="AW32" s="109">
        <v>4.8662242889404297</v>
      </c>
      <c r="AX32" s="109">
        <v>48.04</v>
      </c>
      <c r="AY32" s="108">
        <v>6000</v>
      </c>
      <c r="AZ32" s="110">
        <v>48.012909700000002</v>
      </c>
      <c r="BA32" s="110">
        <v>75.861657600000001</v>
      </c>
      <c r="BB32" s="108">
        <v>770.94134521484398</v>
      </c>
      <c r="BC32" s="108">
        <v>10864245</v>
      </c>
      <c r="BD32" s="108">
        <v>11159075</v>
      </c>
      <c r="BE32" s="108">
        <v>25680</v>
      </c>
      <c r="BF32" s="108"/>
    </row>
    <row r="33" spans="1:58" x14ac:dyDescent="0.25">
      <c r="A33" s="133" t="s">
        <v>842</v>
      </c>
      <c r="B33" s="111" t="s">
        <v>58</v>
      </c>
      <c r="C33" s="108">
        <v>0</v>
      </c>
      <c r="D33" s="108">
        <v>0</v>
      </c>
      <c r="E33" s="108" t="s">
        <v>443</v>
      </c>
      <c r="F33" s="108">
        <v>0</v>
      </c>
      <c r="G33" s="108">
        <v>0</v>
      </c>
      <c r="H33" s="108">
        <v>0</v>
      </c>
      <c r="I33" s="108">
        <v>0</v>
      </c>
      <c r="J33" s="108">
        <v>1212</v>
      </c>
      <c r="K33" s="109">
        <v>9.0999999999999998E-2</v>
      </c>
      <c r="L33" s="109">
        <v>0.42424242424242398</v>
      </c>
      <c r="M33" s="109">
        <v>5.0000000000000001E-3</v>
      </c>
      <c r="N33" s="109">
        <v>4.0000000000000001E-3</v>
      </c>
      <c r="O33" s="108">
        <v>0</v>
      </c>
      <c r="P33" s="108">
        <v>0</v>
      </c>
      <c r="Q33" s="109">
        <v>0.64800000000000002</v>
      </c>
      <c r="R33" s="109" t="s">
        <v>443</v>
      </c>
      <c r="S33" s="108">
        <v>1922684</v>
      </c>
      <c r="T33" s="108">
        <v>104.4</v>
      </c>
      <c r="U33" s="108">
        <v>75.86</v>
      </c>
      <c r="V33" s="109">
        <v>7.38</v>
      </c>
      <c r="W33" s="110">
        <v>21.4</v>
      </c>
      <c r="X33" s="110" t="s">
        <v>443</v>
      </c>
      <c r="Y33" s="109">
        <v>0.30599999427795399</v>
      </c>
      <c r="Z33" s="108">
        <v>92</v>
      </c>
      <c r="AA33" s="108">
        <v>137</v>
      </c>
      <c r="AB33" s="110">
        <v>0.8</v>
      </c>
      <c r="AC33" s="109">
        <v>310.40603637695301</v>
      </c>
      <c r="AD33" s="109">
        <v>42</v>
      </c>
      <c r="AE33" s="110">
        <v>0</v>
      </c>
      <c r="AF33" s="109" t="s">
        <v>443</v>
      </c>
      <c r="AG33" s="109">
        <v>47.189998626708999</v>
      </c>
      <c r="AH33" s="108">
        <v>0</v>
      </c>
      <c r="AI33" s="108">
        <v>0</v>
      </c>
      <c r="AJ33" s="108">
        <v>0</v>
      </c>
      <c r="AK33" s="108">
        <v>0</v>
      </c>
      <c r="AL33" s="108">
        <v>0</v>
      </c>
      <c r="AM33" s="108">
        <v>0</v>
      </c>
      <c r="AN33" s="108">
        <v>111</v>
      </c>
      <c r="AO33" s="110">
        <v>13.7</v>
      </c>
      <c r="AP33" s="110">
        <v>5.7</v>
      </c>
      <c r="AQ33" s="110">
        <v>5.4</v>
      </c>
      <c r="AR33" s="109">
        <v>3.65</v>
      </c>
      <c r="AS33" s="109">
        <v>0.1</v>
      </c>
      <c r="AT33" s="108">
        <v>55</v>
      </c>
      <c r="AU33" s="110">
        <v>92.611587524414105</v>
      </c>
      <c r="AV33" s="109">
        <v>88.47</v>
      </c>
      <c r="AW33" s="109">
        <v>43.019626617431598</v>
      </c>
      <c r="AX33" s="109">
        <v>122.02</v>
      </c>
      <c r="AY33" s="108">
        <v>2400</v>
      </c>
      <c r="AZ33" s="110">
        <v>72.221948999999995</v>
      </c>
      <c r="BA33" s="110">
        <v>91.712029000000001</v>
      </c>
      <c r="BB33" s="108">
        <v>6831.46044921875</v>
      </c>
      <c r="BC33" s="108">
        <v>546388</v>
      </c>
      <c r="BD33" s="108">
        <v>519585</v>
      </c>
      <c r="BE33" s="108">
        <v>4030</v>
      </c>
      <c r="BF33" s="108"/>
    </row>
    <row r="34" spans="1:58" x14ac:dyDescent="0.25">
      <c r="A34" s="133" t="s">
        <v>53</v>
      </c>
      <c r="B34" s="111" t="s">
        <v>52</v>
      </c>
      <c r="C34" s="108">
        <v>0</v>
      </c>
      <c r="D34" s="108">
        <v>0</v>
      </c>
      <c r="E34" s="108">
        <v>301299.88750000001</v>
      </c>
      <c r="F34" s="108">
        <v>11.125999999999999</v>
      </c>
      <c r="G34" s="108">
        <v>32353.851499999997</v>
      </c>
      <c r="H34" s="108">
        <v>549.67600000000004</v>
      </c>
      <c r="I34" s="108">
        <v>8677.773000000001</v>
      </c>
      <c r="J34" s="108">
        <v>274242</v>
      </c>
      <c r="K34" s="109">
        <v>0.182</v>
      </c>
      <c r="L34" s="109">
        <v>6.0606060606060601E-2</v>
      </c>
      <c r="M34" s="109">
        <v>0.40600000000000003</v>
      </c>
      <c r="N34" s="109">
        <v>7.0999999999999994E-2</v>
      </c>
      <c r="O34" s="108">
        <v>0</v>
      </c>
      <c r="P34" s="108">
        <v>0</v>
      </c>
      <c r="Q34" s="109">
        <v>0.56299999999999994</v>
      </c>
      <c r="R34" s="109">
        <v>0.14972650000000001</v>
      </c>
      <c r="S34" s="108">
        <v>14767755</v>
      </c>
      <c r="T34" s="108">
        <v>468.19</v>
      </c>
      <c r="U34" s="108">
        <v>477.98</v>
      </c>
      <c r="V34" s="109">
        <v>3.88</v>
      </c>
      <c r="W34" s="110">
        <v>30.6</v>
      </c>
      <c r="X34" s="110">
        <v>23.899999618530298</v>
      </c>
      <c r="Y34" s="109">
        <v>0.168999999761581</v>
      </c>
      <c r="Z34" s="108">
        <v>81</v>
      </c>
      <c r="AA34" s="108">
        <v>345</v>
      </c>
      <c r="AB34" s="110">
        <v>0.6</v>
      </c>
      <c r="AC34" s="109">
        <v>209.61686706543</v>
      </c>
      <c r="AD34" s="109">
        <v>161</v>
      </c>
      <c r="AE34" s="110">
        <v>4</v>
      </c>
      <c r="AF34" s="109">
        <v>0.47893624751069502</v>
      </c>
      <c r="AG34" s="109">
        <v>30.7600002288818</v>
      </c>
      <c r="AH34" s="108">
        <v>2500000</v>
      </c>
      <c r="AI34" s="108">
        <v>0</v>
      </c>
      <c r="AJ34" s="108">
        <v>0</v>
      </c>
      <c r="AK34" s="108">
        <v>0</v>
      </c>
      <c r="AL34" s="108">
        <v>67</v>
      </c>
      <c r="AM34" s="108">
        <v>0</v>
      </c>
      <c r="AN34" s="108">
        <v>112</v>
      </c>
      <c r="AO34" s="110">
        <v>15.3</v>
      </c>
      <c r="AP34" s="110">
        <v>7.78</v>
      </c>
      <c r="AQ34" s="110">
        <v>4.7</v>
      </c>
      <c r="AR34" s="109">
        <v>2.2999999999999998</v>
      </c>
      <c r="AS34" s="109">
        <v>-0.69</v>
      </c>
      <c r="AT34" s="108">
        <v>21</v>
      </c>
      <c r="AU34" s="110">
        <v>49.770656585693402</v>
      </c>
      <c r="AV34" s="109">
        <v>78.349999999999994</v>
      </c>
      <c r="AW34" s="109">
        <v>19</v>
      </c>
      <c r="AX34" s="109">
        <v>124.94</v>
      </c>
      <c r="AY34" s="108">
        <v>33000</v>
      </c>
      <c r="AZ34" s="110">
        <v>42.428946699999997</v>
      </c>
      <c r="BA34" s="110">
        <v>75.543033899999998</v>
      </c>
      <c r="BB34" s="108">
        <v>4001.7568359375</v>
      </c>
      <c r="BC34" s="108">
        <v>16005373</v>
      </c>
      <c r="BD34" s="108">
        <v>15262351</v>
      </c>
      <c r="BE34" s="108">
        <v>176520</v>
      </c>
      <c r="BF34" s="108"/>
    </row>
    <row r="35" spans="1:58" x14ac:dyDescent="0.25">
      <c r="A35" s="133" t="s">
        <v>55</v>
      </c>
      <c r="B35" s="111" t="s">
        <v>54</v>
      </c>
      <c r="C35" s="108">
        <v>91.054736842105257</v>
      </c>
      <c r="D35" s="108">
        <v>0</v>
      </c>
      <c r="E35" s="108">
        <v>121963.73100000001</v>
      </c>
      <c r="F35" s="108">
        <v>0</v>
      </c>
      <c r="G35" s="108">
        <v>0</v>
      </c>
      <c r="H35" s="108">
        <v>0</v>
      </c>
      <c r="I35" s="108">
        <v>0</v>
      </c>
      <c r="J35" s="108">
        <v>6027</v>
      </c>
      <c r="K35" s="109">
        <v>0.121</v>
      </c>
      <c r="L35" s="109">
        <v>6.0606060606060601E-2</v>
      </c>
      <c r="M35" s="109">
        <v>0.93700000000000006</v>
      </c>
      <c r="N35" s="109">
        <v>0.71499999999999997</v>
      </c>
      <c r="O35" s="108">
        <v>0</v>
      </c>
      <c r="P35" s="108">
        <v>0</v>
      </c>
      <c r="Q35" s="109">
        <v>0.51800000000000002</v>
      </c>
      <c r="R35" s="109">
        <v>0.26031300000000002</v>
      </c>
      <c r="S35" s="108">
        <v>437132005</v>
      </c>
      <c r="T35" s="108">
        <v>393.54</v>
      </c>
      <c r="U35" s="108">
        <v>472.36</v>
      </c>
      <c r="V35" s="109">
        <v>2.4</v>
      </c>
      <c r="W35" s="110">
        <v>79.7</v>
      </c>
      <c r="X35" s="110">
        <v>15.1000003814697</v>
      </c>
      <c r="Y35" s="109">
        <v>7.69999995827675E-2</v>
      </c>
      <c r="Z35" s="108">
        <v>78</v>
      </c>
      <c r="AA35" s="108">
        <v>203</v>
      </c>
      <c r="AB35" s="110">
        <v>3.8</v>
      </c>
      <c r="AC35" s="109">
        <v>162.84019470214801</v>
      </c>
      <c r="AD35" s="109">
        <v>596</v>
      </c>
      <c r="AE35" s="110">
        <v>65</v>
      </c>
      <c r="AF35" s="109">
        <v>0.56791286987937695</v>
      </c>
      <c r="AG35" s="109">
        <v>46.540000915527301</v>
      </c>
      <c r="AH35" s="108">
        <v>0</v>
      </c>
      <c r="AI35" s="108">
        <v>12890</v>
      </c>
      <c r="AJ35" s="108">
        <v>0</v>
      </c>
      <c r="AK35" s="108">
        <v>239337</v>
      </c>
      <c r="AL35" s="108">
        <v>363111</v>
      </c>
      <c r="AM35" s="108">
        <v>1</v>
      </c>
      <c r="AN35" s="108">
        <v>121</v>
      </c>
      <c r="AO35" s="110">
        <v>7.9</v>
      </c>
      <c r="AP35" s="110">
        <v>7.81</v>
      </c>
      <c r="AQ35" s="110">
        <v>10</v>
      </c>
      <c r="AR35" s="109">
        <v>3.9666666666666663</v>
      </c>
      <c r="AS35" s="109">
        <v>-0.76</v>
      </c>
      <c r="AT35" s="108">
        <v>25</v>
      </c>
      <c r="AU35" s="110">
        <v>60.0747680664063</v>
      </c>
      <c r="AV35" s="109">
        <v>74.989999999999995</v>
      </c>
      <c r="AW35" s="109">
        <v>20.680147171020501</v>
      </c>
      <c r="AX35" s="109">
        <v>68.11</v>
      </c>
      <c r="AY35" s="108">
        <v>37000</v>
      </c>
      <c r="AZ35" s="110">
        <v>45.801611200000004</v>
      </c>
      <c r="BA35" s="110">
        <v>75.596047900000002</v>
      </c>
      <c r="BB35" s="108">
        <v>3694.19995117188</v>
      </c>
      <c r="BC35" s="108">
        <v>24053728</v>
      </c>
      <c r="BD35" s="108">
        <v>23334420</v>
      </c>
      <c r="BE35" s="108">
        <v>472710</v>
      </c>
      <c r="BF35" s="108"/>
    </row>
    <row r="36" spans="1:58" x14ac:dyDescent="0.25">
      <c r="A36" s="133" t="s">
        <v>57</v>
      </c>
      <c r="B36" s="111" t="s">
        <v>56</v>
      </c>
      <c r="C36" s="108">
        <v>26464.162105263156</v>
      </c>
      <c r="D36" s="108">
        <v>98.328421052631583</v>
      </c>
      <c r="E36" s="108">
        <v>95354.708499999993</v>
      </c>
      <c r="F36" s="108">
        <v>144.80199999999999</v>
      </c>
      <c r="G36" s="108">
        <v>24069.913</v>
      </c>
      <c r="H36" s="108">
        <v>733.82550000000003</v>
      </c>
      <c r="I36" s="108">
        <v>55.944000000000003</v>
      </c>
      <c r="J36" s="108">
        <v>909</v>
      </c>
      <c r="K36" s="109">
        <v>6.0999999999999999E-2</v>
      </c>
      <c r="L36" s="109">
        <v>0.21212121212121199</v>
      </c>
      <c r="M36" s="109">
        <v>0.03</v>
      </c>
      <c r="N36" s="109">
        <v>1.4999999999999999E-2</v>
      </c>
      <c r="O36" s="108">
        <v>0</v>
      </c>
      <c r="P36" s="108">
        <v>0</v>
      </c>
      <c r="Q36" s="109">
        <v>0.92</v>
      </c>
      <c r="R36" s="109" t="s">
        <v>443</v>
      </c>
      <c r="S36" s="108">
        <v>100000</v>
      </c>
      <c r="T36" s="108">
        <v>0</v>
      </c>
      <c r="U36" s="108">
        <v>0</v>
      </c>
      <c r="V36" s="109" t="s">
        <v>443</v>
      </c>
      <c r="W36" s="110">
        <v>4.9000000000000004</v>
      </c>
      <c r="X36" s="110" t="s">
        <v>443</v>
      </c>
      <c r="Y36" s="109">
        <v>2.0680000782012899</v>
      </c>
      <c r="Z36" s="108">
        <v>90</v>
      </c>
      <c r="AA36" s="108">
        <v>5.2</v>
      </c>
      <c r="AB36" s="110" t="s">
        <v>443</v>
      </c>
      <c r="AC36" s="109">
        <v>4600.08837890625</v>
      </c>
      <c r="AD36" s="109">
        <v>7</v>
      </c>
      <c r="AE36" s="110" t="s">
        <v>443</v>
      </c>
      <c r="AF36" s="109">
        <v>9.7908733048228794E-2</v>
      </c>
      <c r="AG36" s="109">
        <v>33.680000305175803</v>
      </c>
      <c r="AH36" s="108">
        <v>88300</v>
      </c>
      <c r="AI36" s="108">
        <v>62554</v>
      </c>
      <c r="AJ36" s="108">
        <v>0</v>
      </c>
      <c r="AK36" s="108">
        <v>0</v>
      </c>
      <c r="AL36" s="108">
        <v>104778</v>
      </c>
      <c r="AM36" s="108">
        <v>0</v>
      </c>
      <c r="AN36" s="108">
        <v>139</v>
      </c>
      <c r="AO36" s="110">
        <v>2.4</v>
      </c>
      <c r="AP36" s="110">
        <v>1.25</v>
      </c>
      <c r="AQ36" s="110">
        <v>7.1</v>
      </c>
      <c r="AR36" s="109">
        <v>3.8666666666666671</v>
      </c>
      <c r="AS36" s="109">
        <v>1.8</v>
      </c>
      <c r="AT36" s="108">
        <v>82</v>
      </c>
      <c r="AU36" s="110">
        <v>100</v>
      </c>
      <c r="AV36" s="109" t="s">
        <v>443</v>
      </c>
      <c r="AW36" s="109">
        <v>88.470001220703097</v>
      </c>
      <c r="AX36" s="109">
        <v>84.06</v>
      </c>
      <c r="AY36" s="108">
        <v>1200000</v>
      </c>
      <c r="AZ36" s="110">
        <v>99.818275200000002</v>
      </c>
      <c r="BA36" s="110">
        <v>99.818275200000002</v>
      </c>
      <c r="BB36" s="108">
        <v>46377.6484375</v>
      </c>
      <c r="BC36" s="108">
        <v>36708084</v>
      </c>
      <c r="BD36" s="108">
        <v>35032831</v>
      </c>
      <c r="BE36" s="108">
        <v>9093510</v>
      </c>
      <c r="BF36" s="108"/>
    </row>
    <row r="37" spans="1:58" x14ac:dyDescent="0.25">
      <c r="A37" s="133" t="s">
        <v>60</v>
      </c>
      <c r="B37" s="111" t="s">
        <v>59</v>
      </c>
      <c r="C37" s="108">
        <v>54.004210526315788</v>
      </c>
      <c r="D37" s="108">
        <v>0</v>
      </c>
      <c r="E37" s="108">
        <v>37207.945000000007</v>
      </c>
      <c r="F37" s="108">
        <v>0</v>
      </c>
      <c r="G37" s="108">
        <v>0</v>
      </c>
      <c r="H37" s="108">
        <v>0</v>
      </c>
      <c r="I37" s="108">
        <v>0</v>
      </c>
      <c r="J37" s="108">
        <v>0</v>
      </c>
      <c r="K37" s="109">
        <v>0</v>
      </c>
      <c r="L37" s="109">
        <v>3.03030303030303E-2</v>
      </c>
      <c r="M37" s="109">
        <v>0.97399999999999998</v>
      </c>
      <c r="N37" s="109">
        <v>0.91300000000000003</v>
      </c>
      <c r="O37" s="108">
        <v>5</v>
      </c>
      <c r="P37" s="108">
        <v>0</v>
      </c>
      <c r="Q37" s="109">
        <v>0.35199999999999998</v>
      </c>
      <c r="R37" s="109">
        <v>0.42433470000000001</v>
      </c>
      <c r="S37" s="108">
        <v>702098723</v>
      </c>
      <c r="T37" s="108">
        <v>278.14999999999998</v>
      </c>
      <c r="U37" s="108">
        <v>255.54</v>
      </c>
      <c r="V37" s="109">
        <v>28.42</v>
      </c>
      <c r="W37" s="110">
        <v>123.6</v>
      </c>
      <c r="X37" s="110">
        <v>23.5</v>
      </c>
      <c r="Y37" s="109">
        <v>4.80000004172325E-2</v>
      </c>
      <c r="Z37" s="108">
        <v>49</v>
      </c>
      <c r="AA37" s="108">
        <v>407</v>
      </c>
      <c r="AB37" s="110">
        <v>4</v>
      </c>
      <c r="AC37" s="109">
        <v>31.855775833129901</v>
      </c>
      <c r="AD37" s="109">
        <v>882</v>
      </c>
      <c r="AE37" s="110">
        <v>115</v>
      </c>
      <c r="AF37" s="109">
        <v>0.64828953571663295</v>
      </c>
      <c r="AG37" s="109">
        <v>56.240001678466797</v>
      </c>
      <c r="AH37" s="108">
        <v>266</v>
      </c>
      <c r="AI37" s="108">
        <v>5440</v>
      </c>
      <c r="AJ37" s="108">
        <v>0</v>
      </c>
      <c r="AK37" s="108">
        <v>608028</v>
      </c>
      <c r="AL37" s="108">
        <v>10054</v>
      </c>
      <c r="AM37" s="108">
        <v>78618</v>
      </c>
      <c r="AN37" s="108">
        <v>80</v>
      </c>
      <c r="AO37" s="110">
        <v>58.6</v>
      </c>
      <c r="AP37" s="110" t="s">
        <v>443</v>
      </c>
      <c r="AQ37" s="110" t="s">
        <v>443</v>
      </c>
      <c r="AR37" s="109" t="s">
        <v>443</v>
      </c>
      <c r="AS37" s="109">
        <v>-1.77</v>
      </c>
      <c r="AT37" s="108">
        <v>23</v>
      </c>
      <c r="AU37" s="110">
        <v>13.9851121902466</v>
      </c>
      <c r="AV37" s="109">
        <v>36.75</v>
      </c>
      <c r="AW37" s="109">
        <v>4.5632643699645996</v>
      </c>
      <c r="AX37" s="109">
        <v>25.49</v>
      </c>
      <c r="AY37" s="108">
        <v>30000</v>
      </c>
      <c r="AZ37" s="110">
        <v>21.792090999999999</v>
      </c>
      <c r="BA37" s="110">
        <v>68.455441699999994</v>
      </c>
      <c r="BB37" s="108">
        <v>725.94543457031295</v>
      </c>
      <c r="BC37" s="108">
        <v>4659080</v>
      </c>
      <c r="BD37" s="108">
        <v>4875342</v>
      </c>
      <c r="BE37" s="108">
        <v>622980</v>
      </c>
      <c r="BF37" s="108"/>
    </row>
    <row r="38" spans="1:58" x14ac:dyDescent="0.25">
      <c r="A38" s="133" t="s">
        <v>62</v>
      </c>
      <c r="B38" s="111" t="s">
        <v>61</v>
      </c>
      <c r="C38" s="108">
        <v>0</v>
      </c>
      <c r="D38" s="108">
        <v>0</v>
      </c>
      <c r="E38" s="108">
        <v>147350.614</v>
      </c>
      <c r="F38" s="108">
        <v>0</v>
      </c>
      <c r="G38" s="108">
        <v>0</v>
      </c>
      <c r="H38" s="108">
        <v>0</v>
      </c>
      <c r="I38" s="108">
        <v>0</v>
      </c>
      <c r="J38" s="108">
        <v>165333</v>
      </c>
      <c r="K38" s="109">
        <v>0.152</v>
      </c>
      <c r="L38" s="109">
        <v>0.12121212121212099</v>
      </c>
      <c r="M38" s="109">
        <v>0.98</v>
      </c>
      <c r="N38" s="109">
        <v>0.97499999999999998</v>
      </c>
      <c r="O38" s="108">
        <v>0</v>
      </c>
      <c r="P38" s="108">
        <v>0</v>
      </c>
      <c r="Q38" s="109">
        <v>0.39600000000000002</v>
      </c>
      <c r="R38" s="109">
        <v>0.54485649999999997</v>
      </c>
      <c r="S38" s="108">
        <v>800619273</v>
      </c>
      <c r="T38" s="108">
        <v>226.45</v>
      </c>
      <c r="U38" s="108">
        <v>176.17</v>
      </c>
      <c r="V38" s="109">
        <v>6.63</v>
      </c>
      <c r="W38" s="110">
        <v>127.3</v>
      </c>
      <c r="X38" s="110">
        <v>28.799999237060501</v>
      </c>
      <c r="Y38" s="109" t="s">
        <v>443</v>
      </c>
      <c r="Z38" s="108">
        <v>58</v>
      </c>
      <c r="AA38" s="108">
        <v>153</v>
      </c>
      <c r="AB38" s="110">
        <v>1.3</v>
      </c>
      <c r="AC38" s="109">
        <v>99.771194458007798</v>
      </c>
      <c r="AD38" s="109">
        <v>856</v>
      </c>
      <c r="AE38" s="110">
        <v>153</v>
      </c>
      <c r="AF38" s="109">
        <v>0.69462731754444595</v>
      </c>
      <c r="AG38" s="109">
        <v>43.319999694824197</v>
      </c>
      <c r="AH38" s="108">
        <v>0</v>
      </c>
      <c r="AI38" s="108">
        <v>1887452</v>
      </c>
      <c r="AJ38" s="108">
        <v>0</v>
      </c>
      <c r="AK38" s="108">
        <v>157734</v>
      </c>
      <c r="AL38" s="108">
        <v>434961</v>
      </c>
      <c r="AM38" s="108">
        <v>969</v>
      </c>
      <c r="AN38" s="108">
        <v>102</v>
      </c>
      <c r="AO38" s="110">
        <v>32.5</v>
      </c>
      <c r="AP38" s="110">
        <v>8.0299999999999994</v>
      </c>
      <c r="AQ38" s="110" t="s">
        <v>443</v>
      </c>
      <c r="AR38" s="109" t="s">
        <v>443</v>
      </c>
      <c r="AS38" s="109">
        <v>-1.49</v>
      </c>
      <c r="AT38" s="108">
        <v>20</v>
      </c>
      <c r="AU38" s="110">
        <v>8.8308982849121094</v>
      </c>
      <c r="AV38" s="109">
        <v>22.31</v>
      </c>
      <c r="AW38" s="109">
        <v>2.7000000476837198</v>
      </c>
      <c r="AX38" s="109">
        <v>44.48</v>
      </c>
      <c r="AY38" s="108">
        <v>31000</v>
      </c>
      <c r="AZ38" s="110">
        <v>12.0801433</v>
      </c>
      <c r="BA38" s="110">
        <v>50.828925499999997</v>
      </c>
      <c r="BB38" s="108">
        <v>1941.17553710938</v>
      </c>
      <c r="BC38" s="108">
        <v>14899994</v>
      </c>
      <c r="BD38" s="108">
        <v>13983501</v>
      </c>
      <c r="BE38" s="108">
        <v>1259200</v>
      </c>
      <c r="BF38" s="108"/>
    </row>
    <row r="39" spans="1:58" x14ac:dyDescent="0.25">
      <c r="A39" s="133" t="s">
        <v>64</v>
      </c>
      <c r="B39" s="111" t="s">
        <v>63</v>
      </c>
      <c r="C39" s="108">
        <v>36078.616842105264</v>
      </c>
      <c r="D39" s="108">
        <v>28558.983157894738</v>
      </c>
      <c r="E39" s="108">
        <v>82456.862999999983</v>
      </c>
      <c r="F39" s="108">
        <v>1189.386</v>
      </c>
      <c r="G39" s="108">
        <v>0</v>
      </c>
      <c r="H39" s="108">
        <v>0</v>
      </c>
      <c r="I39" s="108">
        <v>0</v>
      </c>
      <c r="J39" s="108">
        <v>0</v>
      </c>
      <c r="K39" s="109">
        <v>0.03</v>
      </c>
      <c r="L39" s="109">
        <v>0</v>
      </c>
      <c r="M39" s="109">
        <v>0.109</v>
      </c>
      <c r="N39" s="109">
        <v>7.0000000000000007E-2</v>
      </c>
      <c r="O39" s="108">
        <v>0</v>
      </c>
      <c r="P39" s="108">
        <v>0</v>
      </c>
      <c r="Q39" s="109">
        <v>0.84699999999999998</v>
      </c>
      <c r="R39" s="109" t="s">
        <v>443</v>
      </c>
      <c r="S39" s="108">
        <v>11036841</v>
      </c>
      <c r="T39" s="108">
        <v>32.54</v>
      </c>
      <c r="U39" s="108">
        <v>159.55000000000001</v>
      </c>
      <c r="V39" s="109">
        <v>7.0000000000000007E-2</v>
      </c>
      <c r="W39" s="110">
        <v>8.3000000000000007</v>
      </c>
      <c r="X39" s="110">
        <v>0.5</v>
      </c>
      <c r="Y39" s="109">
        <v>1.02600002288818</v>
      </c>
      <c r="Z39" s="108">
        <v>93</v>
      </c>
      <c r="AA39" s="108">
        <v>16</v>
      </c>
      <c r="AB39" s="110">
        <v>0.5</v>
      </c>
      <c r="AC39" s="109">
        <v>1903.11865234375</v>
      </c>
      <c r="AD39" s="109">
        <v>22</v>
      </c>
      <c r="AE39" s="110" t="s">
        <v>443</v>
      </c>
      <c r="AF39" s="109">
        <v>0.32226891578762701</v>
      </c>
      <c r="AG39" s="109">
        <v>50.450000762939503</v>
      </c>
      <c r="AH39" s="108">
        <v>100</v>
      </c>
      <c r="AI39" s="108">
        <v>14989</v>
      </c>
      <c r="AJ39" s="108">
        <v>0</v>
      </c>
      <c r="AK39" s="108">
        <v>0</v>
      </c>
      <c r="AL39" s="108">
        <v>1869</v>
      </c>
      <c r="AM39" s="108">
        <v>0</v>
      </c>
      <c r="AN39" s="108">
        <v>122</v>
      </c>
      <c r="AO39" s="110">
        <v>3.7</v>
      </c>
      <c r="AP39" s="110">
        <v>2.62</v>
      </c>
      <c r="AQ39" s="110">
        <v>7.4</v>
      </c>
      <c r="AR39" s="109">
        <v>3.7166666666666672</v>
      </c>
      <c r="AS39" s="109">
        <v>1.02</v>
      </c>
      <c r="AT39" s="108">
        <v>67</v>
      </c>
      <c r="AU39" s="110">
        <v>100</v>
      </c>
      <c r="AV39" s="109">
        <v>96.63</v>
      </c>
      <c r="AW39" s="109">
        <v>64.289001464843807</v>
      </c>
      <c r="AX39" s="109">
        <v>127.12</v>
      </c>
      <c r="AY39" s="108">
        <v>150000</v>
      </c>
      <c r="AZ39" s="110">
        <v>99.050801100000001</v>
      </c>
      <c r="BA39" s="110">
        <v>98.996890300000004</v>
      </c>
      <c r="BB39" s="108">
        <v>24084.970703125</v>
      </c>
      <c r="BC39" s="108">
        <v>18054726</v>
      </c>
      <c r="BD39" s="108">
        <v>17894412</v>
      </c>
      <c r="BE39" s="108">
        <v>743532</v>
      </c>
      <c r="BF39" s="108"/>
    </row>
    <row r="40" spans="1:58" x14ac:dyDescent="0.25">
      <c r="A40" s="133" t="s">
        <v>376</v>
      </c>
      <c r="B40" s="111" t="s">
        <v>65</v>
      </c>
      <c r="C40" s="108">
        <v>860772.06105263159</v>
      </c>
      <c r="D40" s="108">
        <v>73783.774736842111</v>
      </c>
      <c r="E40" s="108">
        <v>9235558.7504999992</v>
      </c>
      <c r="F40" s="108">
        <v>16377.686000000002</v>
      </c>
      <c r="G40" s="108">
        <v>10141603.364</v>
      </c>
      <c r="H40" s="108">
        <v>2977721.6014999999</v>
      </c>
      <c r="I40" s="108">
        <v>2163500.8710000003</v>
      </c>
      <c r="J40" s="108">
        <v>15212121</v>
      </c>
      <c r="K40" s="109">
        <v>0.97</v>
      </c>
      <c r="L40" s="109">
        <v>0</v>
      </c>
      <c r="M40" s="109">
        <v>0.65600000000000003</v>
      </c>
      <c r="N40" s="109">
        <v>0.61399999999999999</v>
      </c>
      <c r="O40" s="108">
        <v>0</v>
      </c>
      <c r="P40" s="108">
        <v>0</v>
      </c>
      <c r="Q40" s="109">
        <v>0.73799999999999999</v>
      </c>
      <c r="R40" s="109">
        <v>2.2642599999999999E-2</v>
      </c>
      <c r="S40" s="108">
        <v>1131612</v>
      </c>
      <c r="T40" s="108">
        <v>-51.84</v>
      </c>
      <c r="U40" s="108">
        <v>-215.53</v>
      </c>
      <c r="V40" s="109">
        <v>-0.01</v>
      </c>
      <c r="W40" s="110">
        <v>9.9</v>
      </c>
      <c r="X40" s="110">
        <v>3.4000000953674299</v>
      </c>
      <c r="Y40" s="109">
        <v>1.9400000572204601</v>
      </c>
      <c r="Z40" s="108">
        <v>99</v>
      </c>
      <c r="AA40" s="108">
        <v>64</v>
      </c>
      <c r="AB40" s="110">
        <v>0.1</v>
      </c>
      <c r="AC40" s="109">
        <v>762.24377441406295</v>
      </c>
      <c r="AD40" s="109">
        <v>27</v>
      </c>
      <c r="AE40" s="110">
        <v>0</v>
      </c>
      <c r="AF40" s="109">
        <v>0.16369865630208999</v>
      </c>
      <c r="AG40" s="109">
        <v>42.159999847412102</v>
      </c>
      <c r="AH40" s="108">
        <v>72387822</v>
      </c>
      <c r="AI40" s="108">
        <v>14890393</v>
      </c>
      <c r="AJ40" s="108">
        <v>3371900</v>
      </c>
      <c r="AK40" s="108">
        <v>0</v>
      </c>
      <c r="AL40" s="108">
        <v>321718</v>
      </c>
      <c r="AM40" s="108">
        <v>0</v>
      </c>
      <c r="AN40" s="108">
        <v>129</v>
      </c>
      <c r="AO40" s="110">
        <v>9.6</v>
      </c>
      <c r="AP40" s="110">
        <v>3.25</v>
      </c>
      <c r="AQ40" s="110">
        <v>8.1</v>
      </c>
      <c r="AR40" s="109">
        <v>4</v>
      </c>
      <c r="AS40" s="109">
        <v>0.36</v>
      </c>
      <c r="AT40" s="108">
        <v>41</v>
      </c>
      <c r="AU40" s="110">
        <v>100</v>
      </c>
      <c r="AV40" s="109">
        <v>96.36</v>
      </c>
      <c r="AW40" s="109">
        <v>50.299999237060497</v>
      </c>
      <c r="AX40" s="109">
        <v>96.88</v>
      </c>
      <c r="AY40" s="108">
        <v>1000000</v>
      </c>
      <c r="AZ40" s="110">
        <v>76.465871500000006</v>
      </c>
      <c r="BA40" s="110">
        <v>95.493212299999996</v>
      </c>
      <c r="BB40" s="108">
        <v>16806.7421875</v>
      </c>
      <c r="BC40" s="108">
        <v>1386395008</v>
      </c>
      <c r="BD40" s="108">
        <v>1368496710</v>
      </c>
      <c r="BE40" s="108">
        <v>9327489.9000000004</v>
      </c>
      <c r="BF40" s="108"/>
    </row>
    <row r="41" spans="1:58" x14ac:dyDescent="0.25">
      <c r="A41" s="133" t="s">
        <v>67</v>
      </c>
      <c r="B41" s="111" t="s">
        <v>66</v>
      </c>
      <c r="C41" s="108">
        <v>99901.317894736843</v>
      </c>
      <c r="D41" s="108">
        <v>3204.7284210526318</v>
      </c>
      <c r="E41" s="108">
        <v>269719.66899999999</v>
      </c>
      <c r="F41" s="108">
        <v>513.178</v>
      </c>
      <c r="G41" s="108">
        <v>16475.826500000003</v>
      </c>
      <c r="H41" s="108">
        <v>84.069000000000003</v>
      </c>
      <c r="I41" s="108">
        <v>42889.378000000004</v>
      </c>
      <c r="J41" s="108">
        <v>3030</v>
      </c>
      <c r="K41" s="109">
        <v>6.0999999999999999E-2</v>
      </c>
      <c r="L41" s="109">
        <v>3.03030303030303E-2</v>
      </c>
      <c r="M41" s="109">
        <v>0.91900000000000004</v>
      </c>
      <c r="N41" s="109">
        <v>0.47</v>
      </c>
      <c r="O41" s="108">
        <v>0</v>
      </c>
      <c r="P41" s="108">
        <v>4</v>
      </c>
      <c r="Q41" s="109">
        <v>0.72699999999999998</v>
      </c>
      <c r="R41" s="109">
        <v>3.2123899999999997E-2</v>
      </c>
      <c r="S41" s="108">
        <v>147987854</v>
      </c>
      <c r="T41" s="108">
        <v>1287.5999999999999</v>
      </c>
      <c r="U41" s="108">
        <v>988.5</v>
      </c>
      <c r="V41" s="109">
        <v>0.4</v>
      </c>
      <c r="W41" s="110">
        <v>15.3</v>
      </c>
      <c r="X41" s="110">
        <v>3.4000000953674299</v>
      </c>
      <c r="Y41" s="109">
        <v>1.4709999561309799</v>
      </c>
      <c r="Z41" s="108">
        <v>93</v>
      </c>
      <c r="AA41" s="108">
        <v>32</v>
      </c>
      <c r="AB41" s="110">
        <v>0.4</v>
      </c>
      <c r="AC41" s="109">
        <v>852.81219482421898</v>
      </c>
      <c r="AD41" s="109">
        <v>64</v>
      </c>
      <c r="AE41" s="110">
        <v>1</v>
      </c>
      <c r="AF41" s="109">
        <v>0.392622537649294</v>
      </c>
      <c r="AG41" s="109">
        <v>50.799999237060497</v>
      </c>
      <c r="AH41" s="108">
        <v>2284</v>
      </c>
      <c r="AI41" s="108">
        <v>76725</v>
      </c>
      <c r="AJ41" s="108">
        <v>0</v>
      </c>
      <c r="AK41" s="108">
        <v>6509223</v>
      </c>
      <c r="AL41" s="108">
        <v>277</v>
      </c>
      <c r="AM41" s="108">
        <v>194</v>
      </c>
      <c r="AN41" s="108">
        <v>125</v>
      </c>
      <c r="AO41" s="110">
        <v>7.1</v>
      </c>
      <c r="AP41" s="110">
        <v>2.74</v>
      </c>
      <c r="AQ41" s="110">
        <v>4.5</v>
      </c>
      <c r="AR41" s="109">
        <v>3.7833333333333328</v>
      </c>
      <c r="AS41" s="109">
        <v>0.02</v>
      </c>
      <c r="AT41" s="108">
        <v>37</v>
      </c>
      <c r="AU41" s="110">
        <v>99.004455566406307</v>
      </c>
      <c r="AV41" s="109">
        <v>94.58</v>
      </c>
      <c r="AW41" s="109">
        <v>55.904972076416001</v>
      </c>
      <c r="AX41" s="109">
        <v>117.09</v>
      </c>
      <c r="AY41" s="108">
        <v>120000</v>
      </c>
      <c r="AZ41" s="110">
        <v>81.0978463</v>
      </c>
      <c r="BA41" s="110">
        <v>91.404130699999996</v>
      </c>
      <c r="BB41" s="108">
        <v>14552.0087890625</v>
      </c>
      <c r="BC41" s="108">
        <v>49065616</v>
      </c>
      <c r="BD41" s="108">
        <v>48089508</v>
      </c>
      <c r="BE41" s="108">
        <v>1109500</v>
      </c>
      <c r="BF41" s="108"/>
    </row>
    <row r="42" spans="1:58" x14ac:dyDescent="0.25">
      <c r="A42" s="133" t="s">
        <v>69</v>
      </c>
      <c r="B42" s="111" t="s">
        <v>68</v>
      </c>
      <c r="C42" s="108">
        <v>0</v>
      </c>
      <c r="D42" s="108">
        <v>0</v>
      </c>
      <c r="E42" s="108" t="s">
        <v>443</v>
      </c>
      <c r="F42" s="108">
        <v>2.6760000000000002</v>
      </c>
      <c r="G42" s="108">
        <v>7394.2060000000001</v>
      </c>
      <c r="H42" s="108">
        <v>894.40150000000006</v>
      </c>
      <c r="I42" s="108">
        <v>0</v>
      </c>
      <c r="J42" s="108">
        <v>0</v>
      </c>
      <c r="K42" s="109">
        <v>0</v>
      </c>
      <c r="L42" s="109">
        <v>6.0606060606060601E-2</v>
      </c>
      <c r="M42" s="109">
        <v>0.13800000000000001</v>
      </c>
      <c r="N42" s="109">
        <v>1.2999999999999999E-2</v>
      </c>
      <c r="O42" s="108">
        <v>0</v>
      </c>
      <c r="P42" s="108">
        <v>0</v>
      </c>
      <c r="Q42" s="109">
        <v>0.498</v>
      </c>
      <c r="R42" s="109">
        <v>0.16520580000000001</v>
      </c>
      <c r="S42" s="108">
        <v>221076</v>
      </c>
      <c r="T42" s="108">
        <v>26.28</v>
      </c>
      <c r="U42" s="108">
        <v>21.56</v>
      </c>
      <c r="V42" s="109">
        <v>8.7799999999999994</v>
      </c>
      <c r="W42" s="110">
        <v>73.3</v>
      </c>
      <c r="X42" s="110">
        <v>16.899999618530298</v>
      </c>
      <c r="Y42" s="109" t="s">
        <v>443</v>
      </c>
      <c r="Z42" s="108">
        <v>99</v>
      </c>
      <c r="AA42" s="108">
        <v>35</v>
      </c>
      <c r="AB42" s="110">
        <v>0.1</v>
      </c>
      <c r="AC42" s="109">
        <v>121.042198181152</v>
      </c>
      <c r="AD42" s="109">
        <v>335</v>
      </c>
      <c r="AE42" s="110">
        <v>70</v>
      </c>
      <c r="AF42" s="109" t="s">
        <v>443</v>
      </c>
      <c r="AG42" s="109">
        <v>55.930000305175803</v>
      </c>
      <c r="AH42" s="108">
        <v>0</v>
      </c>
      <c r="AI42" s="108">
        <v>0</v>
      </c>
      <c r="AJ42" s="108">
        <v>0</v>
      </c>
      <c r="AK42" s="108">
        <v>0</v>
      </c>
      <c r="AL42" s="108">
        <v>0</v>
      </c>
      <c r="AM42" s="108">
        <v>0</v>
      </c>
      <c r="AN42" s="108">
        <v>106</v>
      </c>
      <c r="AO42" s="110">
        <v>32</v>
      </c>
      <c r="AP42" s="110" t="s">
        <v>443</v>
      </c>
      <c r="AQ42" s="110" t="s">
        <v>443</v>
      </c>
      <c r="AR42" s="109">
        <v>1.9</v>
      </c>
      <c r="AS42" s="109">
        <v>-1.54</v>
      </c>
      <c r="AT42" s="108">
        <v>27</v>
      </c>
      <c r="AU42" s="110">
        <v>77.844215393066406</v>
      </c>
      <c r="AV42" s="109">
        <v>78.14</v>
      </c>
      <c r="AW42" s="109">
        <v>7.4591612815856898</v>
      </c>
      <c r="AX42" s="109">
        <v>57.66</v>
      </c>
      <c r="AY42" s="108">
        <v>690</v>
      </c>
      <c r="AZ42" s="110">
        <v>35.818730500000001</v>
      </c>
      <c r="BA42" s="110">
        <v>90.116848300000001</v>
      </c>
      <c r="BB42" s="108">
        <v>1552.24584960938</v>
      </c>
      <c r="BC42" s="108">
        <v>813912</v>
      </c>
      <c r="BD42" s="108">
        <v>787248</v>
      </c>
      <c r="BE42" s="108">
        <v>1861</v>
      </c>
      <c r="BF42" s="108"/>
    </row>
    <row r="43" spans="1:58" x14ac:dyDescent="0.25">
      <c r="A43" s="133" t="s">
        <v>374</v>
      </c>
      <c r="B43" s="111" t="s">
        <v>71</v>
      </c>
      <c r="C43" s="108">
        <v>612.03157894736842</v>
      </c>
      <c r="D43" s="108">
        <v>0</v>
      </c>
      <c r="E43" s="108">
        <v>66628.386499999993</v>
      </c>
      <c r="F43" s="108">
        <v>0</v>
      </c>
      <c r="G43" s="108">
        <v>0</v>
      </c>
      <c r="H43" s="108">
        <v>0</v>
      </c>
      <c r="I43" s="108">
        <v>0</v>
      </c>
      <c r="J43" s="108">
        <v>0</v>
      </c>
      <c r="K43" s="109">
        <v>0</v>
      </c>
      <c r="L43" s="109">
        <v>3.03030303030303E-2</v>
      </c>
      <c r="M43" s="109">
        <v>0.54300000000000004</v>
      </c>
      <c r="N43" s="109">
        <v>0.184</v>
      </c>
      <c r="O43" s="108">
        <v>0</v>
      </c>
      <c r="P43" s="108">
        <v>0</v>
      </c>
      <c r="Q43" s="109">
        <v>0.59199999999999997</v>
      </c>
      <c r="R43" s="109">
        <v>0.19247069999999999</v>
      </c>
      <c r="S43" s="108">
        <v>51300431</v>
      </c>
      <c r="T43" s="108">
        <v>34.1</v>
      </c>
      <c r="U43" s="108">
        <v>32.880000000000003</v>
      </c>
      <c r="V43" s="109">
        <v>1.19</v>
      </c>
      <c r="W43" s="110">
        <v>54.1</v>
      </c>
      <c r="X43" s="110">
        <v>12.300000190734901</v>
      </c>
      <c r="Y43" s="109">
        <v>9.4999998807907104E-2</v>
      </c>
      <c r="Z43" s="108">
        <v>80</v>
      </c>
      <c r="AA43" s="108">
        <v>378</v>
      </c>
      <c r="AB43" s="110">
        <v>3.1</v>
      </c>
      <c r="AC43" s="109">
        <v>202.65858459472699</v>
      </c>
      <c r="AD43" s="109">
        <v>442</v>
      </c>
      <c r="AE43" s="110">
        <v>104</v>
      </c>
      <c r="AF43" s="109">
        <v>0.59171851251813901</v>
      </c>
      <c r="AG43" s="109">
        <v>48.939998626708999</v>
      </c>
      <c r="AH43" s="108">
        <v>0</v>
      </c>
      <c r="AI43" s="108">
        <v>0</v>
      </c>
      <c r="AJ43" s="108">
        <v>0</v>
      </c>
      <c r="AK43" s="108">
        <v>107828</v>
      </c>
      <c r="AL43" s="108">
        <v>49882</v>
      </c>
      <c r="AM43" s="108">
        <v>5</v>
      </c>
      <c r="AN43" s="108">
        <v>100</v>
      </c>
      <c r="AO43" s="110">
        <v>28.2</v>
      </c>
      <c r="AP43" s="110">
        <v>6.29</v>
      </c>
      <c r="AQ43" s="110">
        <v>18.8</v>
      </c>
      <c r="AR43" s="109" t="s">
        <v>443</v>
      </c>
      <c r="AS43" s="109">
        <v>-1.1000000000000001</v>
      </c>
      <c r="AT43" s="108">
        <v>21</v>
      </c>
      <c r="AU43" s="110">
        <v>56.566169738769503</v>
      </c>
      <c r="AV43" s="109">
        <v>79.31</v>
      </c>
      <c r="AW43" s="109">
        <v>7.6159744262695304</v>
      </c>
      <c r="AX43" s="109">
        <v>113.35</v>
      </c>
      <c r="AY43" s="108">
        <v>5900</v>
      </c>
      <c r="AZ43" s="110">
        <v>15.0092847</v>
      </c>
      <c r="BA43" s="110">
        <v>76.495919000000001</v>
      </c>
      <c r="BB43" s="108">
        <v>5359.07421875</v>
      </c>
      <c r="BC43" s="108">
        <v>5260750</v>
      </c>
      <c r="BD43" s="108">
        <v>4631406</v>
      </c>
      <c r="BE43" s="108">
        <v>341500</v>
      </c>
      <c r="BF43" s="108"/>
    </row>
    <row r="44" spans="1:58" x14ac:dyDescent="0.25">
      <c r="A44" s="133" t="s">
        <v>844</v>
      </c>
      <c r="B44" s="111" t="s">
        <v>70</v>
      </c>
      <c r="C44" s="108">
        <v>34436.250526315787</v>
      </c>
      <c r="D44" s="108">
        <v>0</v>
      </c>
      <c r="E44" s="108">
        <v>490721.90500000003</v>
      </c>
      <c r="F44" s="108">
        <v>0</v>
      </c>
      <c r="G44" s="108">
        <v>0</v>
      </c>
      <c r="H44" s="108">
        <v>0</v>
      </c>
      <c r="I44" s="108">
        <v>0</v>
      </c>
      <c r="J44" s="108">
        <v>9090</v>
      </c>
      <c r="K44" s="109">
        <v>0.03</v>
      </c>
      <c r="L44" s="109">
        <v>3.03030303030303E-2</v>
      </c>
      <c r="M44" s="109">
        <v>0.98099999999999998</v>
      </c>
      <c r="N44" s="109">
        <v>0.97899999999999998</v>
      </c>
      <c r="O44" s="108">
        <v>0</v>
      </c>
      <c r="P44" s="108">
        <v>5</v>
      </c>
      <c r="Q44" s="109">
        <v>0.435</v>
      </c>
      <c r="R44" s="109">
        <v>0.36861189999999999</v>
      </c>
      <c r="S44" s="108">
        <v>1577542847</v>
      </c>
      <c r="T44" s="108">
        <v>1410.29</v>
      </c>
      <c r="U44" s="108">
        <v>979.69</v>
      </c>
      <c r="V44" s="109">
        <v>6.76</v>
      </c>
      <c r="W44" s="110">
        <v>94.3</v>
      </c>
      <c r="X44" s="110">
        <v>23.399999618530298</v>
      </c>
      <c r="Y44" s="109" t="s">
        <v>443</v>
      </c>
      <c r="Z44" s="108">
        <v>77</v>
      </c>
      <c r="AA44" s="108">
        <v>323</v>
      </c>
      <c r="AB44" s="110">
        <v>0.7</v>
      </c>
      <c r="AC44" s="109">
        <v>33.973617553710902</v>
      </c>
      <c r="AD44" s="109">
        <v>693</v>
      </c>
      <c r="AE44" s="110">
        <v>107</v>
      </c>
      <c r="AF44" s="109">
        <v>0.66296001418365202</v>
      </c>
      <c r="AG44" s="109">
        <v>42.099998474121101</v>
      </c>
      <c r="AH44" s="108">
        <v>15273</v>
      </c>
      <c r="AI44" s="108">
        <v>1532</v>
      </c>
      <c r="AJ44" s="108">
        <v>17</v>
      </c>
      <c r="AK44" s="108">
        <v>4479750</v>
      </c>
      <c r="AL44" s="108">
        <v>538133</v>
      </c>
      <c r="AM44" s="108">
        <v>28</v>
      </c>
      <c r="AN44" s="108">
        <v>80</v>
      </c>
      <c r="AO44" s="110">
        <v>58.6</v>
      </c>
      <c r="AP44" s="110" t="s">
        <v>443</v>
      </c>
      <c r="AQ44" s="110" t="s">
        <v>443</v>
      </c>
      <c r="AR44" s="109">
        <v>2</v>
      </c>
      <c r="AS44" s="109">
        <v>-1.51</v>
      </c>
      <c r="AT44" s="108">
        <v>21</v>
      </c>
      <c r="AU44" s="110">
        <v>17.1473789215088</v>
      </c>
      <c r="AV44" s="109">
        <v>77.040000000000006</v>
      </c>
      <c r="AW44" s="109">
        <v>3.79999947547913</v>
      </c>
      <c r="AX44" s="109">
        <v>39.479999999999997</v>
      </c>
      <c r="AY44" s="108">
        <v>180000</v>
      </c>
      <c r="AZ44" s="110">
        <v>28.651403999999999</v>
      </c>
      <c r="BA44" s="110">
        <v>52.409114799999998</v>
      </c>
      <c r="BB44" s="108">
        <v>887.212890625</v>
      </c>
      <c r="BC44" s="108">
        <v>81339984</v>
      </c>
      <c r="BD44" s="108">
        <v>77127738</v>
      </c>
      <c r="BE44" s="108">
        <v>2267050</v>
      </c>
      <c r="BF44" s="108"/>
    </row>
    <row r="45" spans="1:58" x14ac:dyDescent="0.25">
      <c r="A45" s="133" t="s">
        <v>73</v>
      </c>
      <c r="B45" s="111" t="s">
        <v>72</v>
      </c>
      <c r="C45" s="108">
        <v>9780.6905263157896</v>
      </c>
      <c r="D45" s="108">
        <v>9738.9894736842107</v>
      </c>
      <c r="E45" s="108">
        <v>8892.3460000000014</v>
      </c>
      <c r="F45" s="108">
        <v>298.62599999999998</v>
      </c>
      <c r="G45" s="108">
        <v>2287.7869999999998</v>
      </c>
      <c r="H45" s="108">
        <v>0</v>
      </c>
      <c r="I45" s="108">
        <v>1777.7860000000001</v>
      </c>
      <c r="J45" s="108">
        <v>0</v>
      </c>
      <c r="K45" s="109">
        <v>9.0999999999999998E-2</v>
      </c>
      <c r="L45" s="109">
        <v>0</v>
      </c>
      <c r="M45" s="109">
        <v>1.0999999999999999E-2</v>
      </c>
      <c r="N45" s="109">
        <v>8.0000000000000002E-3</v>
      </c>
      <c r="O45" s="108">
        <v>0</v>
      </c>
      <c r="P45" s="108">
        <v>0</v>
      </c>
      <c r="Q45" s="109">
        <v>0.77600000000000002</v>
      </c>
      <c r="R45" s="109" t="s">
        <v>443</v>
      </c>
      <c r="S45" s="108">
        <v>15448744</v>
      </c>
      <c r="T45" s="108">
        <v>82.17</v>
      </c>
      <c r="U45" s="108">
        <v>68.78</v>
      </c>
      <c r="V45" s="109">
        <v>0.18</v>
      </c>
      <c r="W45" s="110">
        <v>8.8000000000000007</v>
      </c>
      <c r="X45" s="110">
        <v>1.1000000238418599</v>
      </c>
      <c r="Y45" s="109">
        <v>1.1130000352859499</v>
      </c>
      <c r="Z45" s="108">
        <v>93</v>
      </c>
      <c r="AA45" s="108">
        <v>9.5</v>
      </c>
      <c r="AB45" s="110">
        <v>0.4</v>
      </c>
      <c r="AC45" s="109">
        <v>1286.46276855469</v>
      </c>
      <c r="AD45" s="109">
        <v>25</v>
      </c>
      <c r="AE45" s="110">
        <v>0</v>
      </c>
      <c r="AF45" s="109">
        <v>0.30802674243285999</v>
      </c>
      <c r="AG45" s="109">
        <v>48.700000762939503</v>
      </c>
      <c r="AH45" s="108">
        <v>50000</v>
      </c>
      <c r="AI45" s="108">
        <v>11500</v>
      </c>
      <c r="AJ45" s="108">
        <v>0</v>
      </c>
      <c r="AK45" s="108">
        <v>0</v>
      </c>
      <c r="AL45" s="108">
        <v>4493</v>
      </c>
      <c r="AM45" s="108">
        <v>0</v>
      </c>
      <c r="AN45" s="108">
        <v>117</v>
      </c>
      <c r="AO45" s="110">
        <v>5.6</v>
      </c>
      <c r="AP45" s="110">
        <v>3.24</v>
      </c>
      <c r="AQ45" s="110">
        <v>7.6</v>
      </c>
      <c r="AR45" s="109">
        <v>4.4166666666666661</v>
      </c>
      <c r="AS45" s="109">
        <v>0.36</v>
      </c>
      <c r="AT45" s="108">
        <v>59</v>
      </c>
      <c r="AU45" s="110">
        <v>100</v>
      </c>
      <c r="AV45" s="109">
        <v>97.65</v>
      </c>
      <c r="AW45" s="109">
        <v>59.762950897216797</v>
      </c>
      <c r="AX45" s="109">
        <v>159.22999999999999</v>
      </c>
      <c r="AY45" s="108">
        <v>23000</v>
      </c>
      <c r="AZ45" s="110">
        <v>94.522395299999999</v>
      </c>
      <c r="BA45" s="110">
        <v>97.780635500000002</v>
      </c>
      <c r="BB45" s="108">
        <v>17044.189453125</v>
      </c>
      <c r="BC45" s="108">
        <v>4905769</v>
      </c>
      <c r="BD45" s="108">
        <v>4781618</v>
      </c>
      <c r="BE45" s="108">
        <v>51060</v>
      </c>
      <c r="BF45" s="108"/>
    </row>
    <row r="46" spans="1:58" x14ac:dyDescent="0.25">
      <c r="A46" s="133" t="s">
        <v>371</v>
      </c>
      <c r="B46" s="111" t="s">
        <v>74</v>
      </c>
      <c r="C46" s="108">
        <v>0</v>
      </c>
      <c r="D46" s="108">
        <v>0</v>
      </c>
      <c r="E46" s="108">
        <v>96135.651499999993</v>
      </c>
      <c r="F46" s="108">
        <v>6.5460000000000003</v>
      </c>
      <c r="G46" s="108">
        <v>0</v>
      </c>
      <c r="H46" s="108">
        <v>0</v>
      </c>
      <c r="I46" s="108">
        <v>0</v>
      </c>
      <c r="J46" s="108">
        <v>0</v>
      </c>
      <c r="K46" s="109">
        <v>0</v>
      </c>
      <c r="L46" s="109">
        <v>6.0606060606060601E-2</v>
      </c>
      <c r="M46" s="109">
        <v>0.93799999999999994</v>
      </c>
      <c r="N46" s="109">
        <v>0.375</v>
      </c>
      <c r="O46" s="108">
        <v>0</v>
      </c>
      <c r="P46" s="108">
        <v>0</v>
      </c>
      <c r="Q46" s="109">
        <v>0.47399999999999998</v>
      </c>
      <c r="R46" s="109">
        <v>0.30691449999999998</v>
      </c>
      <c r="S46" s="108">
        <v>17579740</v>
      </c>
      <c r="T46" s="108">
        <v>144.05000000000001</v>
      </c>
      <c r="U46" s="108">
        <v>253.05</v>
      </c>
      <c r="V46" s="109">
        <v>1.87</v>
      </c>
      <c r="W46" s="110">
        <v>91.8</v>
      </c>
      <c r="X46" s="110">
        <v>12.800000190734901</v>
      </c>
      <c r="Y46" s="109">
        <v>0.143999993801117</v>
      </c>
      <c r="Z46" s="108">
        <v>77</v>
      </c>
      <c r="AA46" s="108">
        <v>153</v>
      </c>
      <c r="AB46" s="110">
        <v>2.7</v>
      </c>
      <c r="AC46" s="109">
        <v>189.60119628906301</v>
      </c>
      <c r="AD46" s="109">
        <v>645</v>
      </c>
      <c r="AE46" s="110">
        <v>71</v>
      </c>
      <c r="AF46" s="109">
        <v>0.67203021077101199</v>
      </c>
      <c r="AG46" s="109">
        <v>43.180000305175803</v>
      </c>
      <c r="AH46" s="108">
        <v>0</v>
      </c>
      <c r="AI46" s="108">
        <v>846</v>
      </c>
      <c r="AJ46" s="108">
        <v>25000</v>
      </c>
      <c r="AK46" s="108">
        <v>15806</v>
      </c>
      <c r="AL46" s="108">
        <v>1564</v>
      </c>
      <c r="AM46" s="108">
        <v>8304</v>
      </c>
      <c r="AN46" s="108">
        <v>127</v>
      </c>
      <c r="AO46" s="110">
        <v>15.4</v>
      </c>
      <c r="AP46" s="110">
        <v>6.72</v>
      </c>
      <c r="AQ46" s="110">
        <v>8.8000000000000007</v>
      </c>
      <c r="AR46" s="109">
        <v>1.8666666666666665</v>
      </c>
      <c r="AS46" s="109">
        <v>-0.67</v>
      </c>
      <c r="AT46" s="108">
        <v>36</v>
      </c>
      <c r="AU46" s="110">
        <v>64.300003051757798</v>
      </c>
      <c r="AV46" s="109">
        <v>43.27</v>
      </c>
      <c r="AW46" s="109">
        <v>21</v>
      </c>
      <c r="AX46" s="109">
        <v>126.01</v>
      </c>
      <c r="AY46" s="108">
        <v>32000</v>
      </c>
      <c r="AZ46" s="110">
        <v>22.489561500000001</v>
      </c>
      <c r="BA46" s="110">
        <v>81.946528599999994</v>
      </c>
      <c r="BB46" s="108">
        <v>3953.38134765625</v>
      </c>
      <c r="BC46" s="108">
        <v>24294750</v>
      </c>
      <c r="BD46" s="108">
        <v>22657822</v>
      </c>
      <c r="BE46" s="108">
        <v>318000</v>
      </c>
      <c r="BF46" s="108"/>
    </row>
    <row r="47" spans="1:58" x14ac:dyDescent="0.25">
      <c r="A47" s="133" t="s">
        <v>76</v>
      </c>
      <c r="B47" s="111" t="s">
        <v>75</v>
      </c>
      <c r="C47" s="108">
        <v>6802.6105263157897</v>
      </c>
      <c r="D47" s="108">
        <v>483.6042105263158</v>
      </c>
      <c r="E47" s="108">
        <v>41053.731000000007</v>
      </c>
      <c r="F47" s="108">
        <v>90.634</v>
      </c>
      <c r="G47" s="108">
        <v>0</v>
      </c>
      <c r="H47" s="108">
        <v>0</v>
      </c>
      <c r="I47" s="108">
        <v>0</v>
      </c>
      <c r="J47" s="108">
        <v>0</v>
      </c>
      <c r="K47" s="109">
        <v>0.03</v>
      </c>
      <c r="L47" s="109">
        <v>0.18181818181818199</v>
      </c>
      <c r="M47" s="109">
        <v>3.5000000000000003E-2</v>
      </c>
      <c r="N47" s="109">
        <v>1.9E-2</v>
      </c>
      <c r="O47" s="108">
        <v>0</v>
      </c>
      <c r="P47" s="108">
        <v>0</v>
      </c>
      <c r="Q47" s="109">
        <v>0.82699999999999996</v>
      </c>
      <c r="R47" s="109" t="s">
        <v>443</v>
      </c>
      <c r="S47" s="108">
        <v>1075614</v>
      </c>
      <c r="T47" s="108">
        <v>0</v>
      </c>
      <c r="U47" s="108">
        <v>0</v>
      </c>
      <c r="V47" s="109" t="s">
        <v>443</v>
      </c>
      <c r="W47" s="110">
        <v>4.7</v>
      </c>
      <c r="X47" s="110" t="s">
        <v>443</v>
      </c>
      <c r="Y47" s="109">
        <v>3</v>
      </c>
      <c r="Z47" s="108">
        <v>90</v>
      </c>
      <c r="AA47" s="108">
        <v>12</v>
      </c>
      <c r="AB47" s="110">
        <v>0.1</v>
      </c>
      <c r="AC47" s="109">
        <v>1656.42614746094</v>
      </c>
      <c r="AD47" s="109">
        <v>8</v>
      </c>
      <c r="AE47" s="110" t="s">
        <v>443</v>
      </c>
      <c r="AF47" s="109">
        <v>0.14128755832533199</v>
      </c>
      <c r="AG47" s="109">
        <v>32.509998321533203</v>
      </c>
      <c r="AH47" s="108">
        <v>0</v>
      </c>
      <c r="AI47" s="108">
        <v>3580</v>
      </c>
      <c r="AJ47" s="108">
        <v>0</v>
      </c>
      <c r="AK47" s="108">
        <v>0</v>
      </c>
      <c r="AL47" s="108">
        <v>504</v>
      </c>
      <c r="AM47" s="108">
        <v>44</v>
      </c>
      <c r="AN47" s="108">
        <v>128</v>
      </c>
      <c r="AO47" s="110">
        <v>2.4</v>
      </c>
      <c r="AP47" s="110">
        <v>3.16</v>
      </c>
      <c r="AQ47" s="110">
        <v>2.7</v>
      </c>
      <c r="AR47" s="109">
        <v>3.25</v>
      </c>
      <c r="AS47" s="109">
        <v>0.49</v>
      </c>
      <c r="AT47" s="108">
        <v>49</v>
      </c>
      <c r="AU47" s="110">
        <v>100</v>
      </c>
      <c r="AV47" s="109">
        <v>99.27</v>
      </c>
      <c r="AW47" s="109">
        <v>69.8031005859375</v>
      </c>
      <c r="AX47" s="109">
        <v>104.11</v>
      </c>
      <c r="AY47" s="108">
        <v>83000</v>
      </c>
      <c r="AZ47" s="110">
        <v>96.976693499999996</v>
      </c>
      <c r="BA47" s="110">
        <v>99.637117700000005</v>
      </c>
      <c r="BB47" s="108">
        <v>25264.4375</v>
      </c>
      <c r="BC47" s="108">
        <v>4125700</v>
      </c>
      <c r="BD47" s="108">
        <v>4189666</v>
      </c>
      <c r="BE47" s="108">
        <v>55960</v>
      </c>
      <c r="BF47" s="108"/>
    </row>
    <row r="48" spans="1:58" x14ac:dyDescent="0.25">
      <c r="A48" s="133" t="s">
        <v>78</v>
      </c>
      <c r="B48" s="111" t="s">
        <v>77</v>
      </c>
      <c r="C48" s="108">
        <v>8591.5621052631577</v>
      </c>
      <c r="D48" s="108">
        <v>1019.7368421052631</v>
      </c>
      <c r="E48" s="108">
        <v>16737.554500000002</v>
      </c>
      <c r="F48" s="108">
        <v>16.34</v>
      </c>
      <c r="G48" s="108">
        <v>216262.693</v>
      </c>
      <c r="H48" s="108">
        <v>58705.150000000009</v>
      </c>
      <c r="I48" s="108">
        <v>20743.203000000001</v>
      </c>
      <c r="J48" s="108">
        <v>27878</v>
      </c>
      <c r="K48" s="109">
        <v>0.182</v>
      </c>
      <c r="L48" s="109">
        <v>0.12121212121212099</v>
      </c>
      <c r="M48" s="109">
        <v>0.01</v>
      </c>
      <c r="N48" s="109">
        <v>3.2000000000000001E-2</v>
      </c>
      <c r="O48" s="108">
        <v>0</v>
      </c>
      <c r="P48" s="108">
        <v>0</v>
      </c>
      <c r="Q48" s="109">
        <v>0.77500000000000002</v>
      </c>
      <c r="R48" s="109" t="s">
        <v>443</v>
      </c>
      <c r="S48" s="108">
        <v>28505677</v>
      </c>
      <c r="T48" s="108">
        <v>166.84</v>
      </c>
      <c r="U48" s="108">
        <v>2277.85</v>
      </c>
      <c r="V48" s="109" t="s">
        <v>443</v>
      </c>
      <c r="W48" s="110">
        <v>5.5</v>
      </c>
      <c r="X48" s="110" t="s">
        <v>443</v>
      </c>
      <c r="Y48" s="109">
        <v>6.72300004959106</v>
      </c>
      <c r="Z48" s="108">
        <v>99</v>
      </c>
      <c r="AA48" s="108">
        <v>6.9</v>
      </c>
      <c r="AB48" s="110">
        <v>0.4</v>
      </c>
      <c r="AC48" s="109" t="s">
        <v>443</v>
      </c>
      <c r="AD48" s="109">
        <v>39</v>
      </c>
      <c r="AE48" s="110" t="s">
        <v>443</v>
      </c>
      <c r="AF48" s="109">
        <v>0.30437905782514901</v>
      </c>
      <c r="AG48" s="109" t="s">
        <v>443</v>
      </c>
      <c r="AH48" s="108">
        <v>190000</v>
      </c>
      <c r="AI48" s="108">
        <v>10000000</v>
      </c>
      <c r="AJ48" s="108">
        <v>40000</v>
      </c>
      <c r="AK48" s="108">
        <v>0</v>
      </c>
      <c r="AL48" s="108">
        <v>342</v>
      </c>
      <c r="AM48" s="108">
        <v>8</v>
      </c>
      <c r="AN48" s="108">
        <v>143</v>
      </c>
      <c r="AO48" s="110">
        <v>2.4</v>
      </c>
      <c r="AP48" s="110" t="s">
        <v>443</v>
      </c>
      <c r="AQ48" s="110" t="s">
        <v>443</v>
      </c>
      <c r="AR48" s="109">
        <v>4</v>
      </c>
      <c r="AS48" s="109">
        <v>-0.13</v>
      </c>
      <c r="AT48" s="108">
        <v>47</v>
      </c>
      <c r="AU48" s="110">
        <v>100</v>
      </c>
      <c r="AV48" s="109">
        <v>99.71</v>
      </c>
      <c r="AW48" s="109">
        <v>31.107969284057599</v>
      </c>
      <c r="AX48" s="109">
        <v>35.49</v>
      </c>
      <c r="AY48" s="108">
        <v>67000</v>
      </c>
      <c r="AZ48" s="110">
        <v>93.158904399999997</v>
      </c>
      <c r="BA48" s="110">
        <v>94.886602400000001</v>
      </c>
      <c r="BB48" s="108">
        <v>20648.973905743602</v>
      </c>
      <c r="BC48" s="108">
        <v>11484636</v>
      </c>
      <c r="BD48" s="108">
        <v>11352254</v>
      </c>
      <c r="BE48" s="108">
        <v>106440</v>
      </c>
      <c r="BF48" s="108"/>
    </row>
    <row r="49" spans="1:58" x14ac:dyDescent="0.25">
      <c r="A49" s="133" t="s">
        <v>80</v>
      </c>
      <c r="B49" s="111" t="s">
        <v>79</v>
      </c>
      <c r="C49" s="108">
        <v>1707.8105263157895</v>
      </c>
      <c r="D49" s="108">
        <v>149.31789473684211</v>
      </c>
      <c r="E49" s="108">
        <v>63.141000000000005</v>
      </c>
      <c r="F49" s="108">
        <v>8.4580000000000002</v>
      </c>
      <c r="G49" s="108">
        <v>0</v>
      </c>
      <c r="H49" s="108">
        <v>0</v>
      </c>
      <c r="I49" s="108">
        <v>0</v>
      </c>
      <c r="J49" s="108">
        <v>0</v>
      </c>
      <c r="K49" s="109">
        <v>6.0999999999999999E-2</v>
      </c>
      <c r="L49" s="109">
        <v>0.15151515151515199</v>
      </c>
      <c r="M49" s="109">
        <v>2.8000000000000001E-2</v>
      </c>
      <c r="N49" s="109">
        <v>6.0000000000000001E-3</v>
      </c>
      <c r="O49" s="108">
        <v>0</v>
      </c>
      <c r="P49" s="108">
        <v>0</v>
      </c>
      <c r="Q49" s="109">
        <v>0.85599999999999998</v>
      </c>
      <c r="R49" s="109" t="s">
        <v>443</v>
      </c>
      <c r="S49" s="108">
        <v>0</v>
      </c>
      <c r="T49" s="108">
        <v>0</v>
      </c>
      <c r="U49" s="108">
        <v>0</v>
      </c>
      <c r="V49" s="109" t="s">
        <v>443</v>
      </c>
      <c r="W49" s="110">
        <v>2.6</v>
      </c>
      <c r="X49" s="110" t="s">
        <v>443</v>
      </c>
      <c r="Y49" s="109">
        <v>2.3289999961853001</v>
      </c>
      <c r="Z49" s="108">
        <v>90</v>
      </c>
      <c r="AA49" s="108">
        <v>5.6</v>
      </c>
      <c r="AB49" s="110">
        <v>0.1</v>
      </c>
      <c r="AC49" s="109">
        <v>2136.7978515625</v>
      </c>
      <c r="AD49" s="109">
        <v>7</v>
      </c>
      <c r="AE49" s="110" t="s">
        <v>443</v>
      </c>
      <c r="AF49" s="109">
        <v>0.11637838272378299</v>
      </c>
      <c r="AG49" s="109">
        <v>34.310001373291001</v>
      </c>
      <c r="AH49" s="108">
        <v>0</v>
      </c>
      <c r="AI49" s="108">
        <v>0</v>
      </c>
      <c r="AJ49" s="108">
        <v>0</v>
      </c>
      <c r="AK49" s="108">
        <v>216867</v>
      </c>
      <c r="AL49" s="108">
        <v>9800</v>
      </c>
      <c r="AM49" s="108">
        <v>0</v>
      </c>
      <c r="AN49" s="108">
        <v>107</v>
      </c>
      <c r="AO49" s="110">
        <v>4.7</v>
      </c>
      <c r="AP49" s="110">
        <v>2</v>
      </c>
      <c r="AQ49" s="110">
        <v>12.7</v>
      </c>
      <c r="AR49" s="109" t="s">
        <v>443</v>
      </c>
      <c r="AS49" s="109">
        <v>0.98</v>
      </c>
      <c r="AT49" s="108">
        <v>57</v>
      </c>
      <c r="AU49" s="110">
        <v>100</v>
      </c>
      <c r="AV49" s="109">
        <v>99.06</v>
      </c>
      <c r="AW49" s="109">
        <v>71.715896606445298</v>
      </c>
      <c r="AX49" s="109">
        <v>134.47999999999999</v>
      </c>
      <c r="AY49" s="108">
        <v>19000</v>
      </c>
      <c r="AZ49" s="110">
        <v>100</v>
      </c>
      <c r="BA49" s="110">
        <v>100</v>
      </c>
      <c r="BB49" s="108">
        <v>34503.46875</v>
      </c>
      <c r="BC49" s="108">
        <v>1179551</v>
      </c>
      <c r="BD49" s="108">
        <v>1152529</v>
      </c>
      <c r="BE49" s="108">
        <v>9240</v>
      </c>
      <c r="BF49" s="108"/>
    </row>
    <row r="50" spans="1:58" x14ac:dyDescent="0.25">
      <c r="A50" s="133" t="s">
        <v>82</v>
      </c>
      <c r="B50" s="111" t="s">
        <v>81</v>
      </c>
      <c r="C50" s="108">
        <v>2460.9621052631578</v>
      </c>
      <c r="D50" s="108">
        <v>0</v>
      </c>
      <c r="E50" s="108">
        <v>53770.236000000004</v>
      </c>
      <c r="F50" s="108">
        <v>0</v>
      </c>
      <c r="G50" s="108">
        <v>0</v>
      </c>
      <c r="H50" s="108">
        <v>0</v>
      </c>
      <c r="I50" s="108">
        <v>0</v>
      </c>
      <c r="J50" s="108">
        <v>0</v>
      </c>
      <c r="K50" s="109">
        <v>0</v>
      </c>
      <c r="L50" s="109">
        <v>9.0909090909090898E-2</v>
      </c>
      <c r="M50" s="109">
        <v>3.1E-2</v>
      </c>
      <c r="N50" s="109">
        <v>4.0000000000000001E-3</v>
      </c>
      <c r="O50" s="108">
        <v>0</v>
      </c>
      <c r="P50" s="108">
        <v>0</v>
      </c>
      <c r="Q50" s="109">
        <v>0.878</v>
      </c>
      <c r="R50" s="109" t="s">
        <v>443</v>
      </c>
      <c r="S50" s="108">
        <v>0</v>
      </c>
      <c r="T50" s="108">
        <v>0</v>
      </c>
      <c r="U50" s="108">
        <v>0</v>
      </c>
      <c r="V50" s="109" t="s">
        <v>443</v>
      </c>
      <c r="W50" s="110">
        <v>3.2</v>
      </c>
      <c r="X50" s="110" t="s">
        <v>443</v>
      </c>
      <c r="Y50" s="109">
        <v>3.6240000724792498</v>
      </c>
      <c r="Z50" s="108">
        <v>98</v>
      </c>
      <c r="AA50" s="108">
        <v>5</v>
      </c>
      <c r="AB50" s="110">
        <v>0.1</v>
      </c>
      <c r="AC50" s="109">
        <v>2469.85180664063</v>
      </c>
      <c r="AD50" s="109">
        <v>4</v>
      </c>
      <c r="AE50" s="110" t="s">
        <v>443</v>
      </c>
      <c r="AF50" s="109">
        <v>0.12915975544365299</v>
      </c>
      <c r="AG50" s="109">
        <v>26.129999160766602</v>
      </c>
      <c r="AH50" s="108">
        <v>0</v>
      </c>
      <c r="AI50" s="108">
        <v>0</v>
      </c>
      <c r="AJ50" s="108">
        <v>0</v>
      </c>
      <c r="AK50" s="108">
        <v>0</v>
      </c>
      <c r="AL50" s="108">
        <v>3644</v>
      </c>
      <c r="AM50" s="108">
        <v>0</v>
      </c>
      <c r="AN50" s="108">
        <v>129</v>
      </c>
      <c r="AO50" s="110">
        <v>2.4</v>
      </c>
      <c r="AP50" s="110">
        <v>2.27</v>
      </c>
      <c r="AQ50" s="110">
        <v>10.7</v>
      </c>
      <c r="AR50" s="109">
        <v>4.0166666666666675</v>
      </c>
      <c r="AS50" s="109">
        <v>1.06</v>
      </c>
      <c r="AT50" s="108">
        <v>57</v>
      </c>
      <c r="AU50" s="110">
        <v>100</v>
      </c>
      <c r="AV50" s="109" t="s">
        <v>443</v>
      </c>
      <c r="AW50" s="109">
        <v>81.298599243164105</v>
      </c>
      <c r="AX50" s="109">
        <v>115.47</v>
      </c>
      <c r="AY50" s="108">
        <v>210000</v>
      </c>
      <c r="AZ50" s="110">
        <v>99.114684299999993</v>
      </c>
      <c r="BA50" s="110">
        <v>100</v>
      </c>
      <c r="BB50" s="108">
        <v>36915.93359375</v>
      </c>
      <c r="BC50" s="108">
        <v>10591323</v>
      </c>
      <c r="BD50" s="108">
        <v>10441288</v>
      </c>
      <c r="BE50" s="108">
        <v>77240</v>
      </c>
      <c r="BF50" s="108"/>
    </row>
    <row r="51" spans="1:58" x14ac:dyDescent="0.25">
      <c r="A51" s="133" t="s">
        <v>84</v>
      </c>
      <c r="B51" s="111" t="s">
        <v>83</v>
      </c>
      <c r="C51" s="108">
        <v>0</v>
      </c>
      <c r="D51" s="108">
        <v>0</v>
      </c>
      <c r="E51" s="108">
        <v>3396.9535000000001</v>
      </c>
      <c r="F51" s="108">
        <v>0</v>
      </c>
      <c r="G51" s="108">
        <v>0</v>
      </c>
      <c r="H51" s="108">
        <v>0</v>
      </c>
      <c r="I51" s="108">
        <v>0</v>
      </c>
      <c r="J51" s="108">
        <v>0</v>
      </c>
      <c r="K51" s="109">
        <v>0.03</v>
      </c>
      <c r="L51" s="109">
        <v>0.12121212121212099</v>
      </c>
      <c r="M51" s="109">
        <v>2E-3</v>
      </c>
      <c r="N51" s="109">
        <v>1E-3</v>
      </c>
      <c r="O51" s="108">
        <v>0</v>
      </c>
      <c r="P51" s="108">
        <v>0</v>
      </c>
      <c r="Q51" s="109">
        <v>0.92500000000000004</v>
      </c>
      <c r="R51" s="109" t="s">
        <v>443</v>
      </c>
      <c r="S51" s="108">
        <v>10000000</v>
      </c>
      <c r="T51" s="108">
        <v>0</v>
      </c>
      <c r="U51" s="108">
        <v>0</v>
      </c>
      <c r="V51" s="109" t="s">
        <v>443</v>
      </c>
      <c r="W51" s="110">
        <v>4.4000000000000004</v>
      </c>
      <c r="X51" s="110" t="s">
        <v>443</v>
      </c>
      <c r="Y51" s="109">
        <v>3.4849998950958301</v>
      </c>
      <c r="Z51" s="108">
        <v>94</v>
      </c>
      <c r="AA51" s="108">
        <v>6.1</v>
      </c>
      <c r="AB51" s="110">
        <v>0.2</v>
      </c>
      <c r="AC51" s="109">
        <v>5083.20947265625</v>
      </c>
      <c r="AD51" s="109">
        <v>6</v>
      </c>
      <c r="AE51" s="110" t="s">
        <v>443</v>
      </c>
      <c r="AF51" s="109">
        <v>4.1487210092322903E-2</v>
      </c>
      <c r="AG51" s="109">
        <v>29.079999923706101</v>
      </c>
      <c r="AH51" s="108">
        <v>0</v>
      </c>
      <c r="AI51" s="108">
        <v>0</v>
      </c>
      <c r="AJ51" s="108">
        <v>0</v>
      </c>
      <c r="AK51" s="108">
        <v>0</v>
      </c>
      <c r="AL51" s="108">
        <v>35672</v>
      </c>
      <c r="AM51" s="108">
        <v>0</v>
      </c>
      <c r="AN51" s="108">
        <v>133</v>
      </c>
      <c r="AO51" s="110">
        <v>2.4</v>
      </c>
      <c r="AP51" s="110">
        <v>1.31</v>
      </c>
      <c r="AQ51" s="110">
        <v>6</v>
      </c>
      <c r="AR51" s="109">
        <v>3.9333333333333336</v>
      </c>
      <c r="AS51" s="109">
        <v>1.89</v>
      </c>
      <c r="AT51" s="108">
        <v>88</v>
      </c>
      <c r="AU51" s="110">
        <v>100</v>
      </c>
      <c r="AV51" s="109" t="s">
        <v>443</v>
      </c>
      <c r="AW51" s="109">
        <v>96.330497741699205</v>
      </c>
      <c r="AX51" s="109">
        <v>122.89</v>
      </c>
      <c r="AY51" s="108">
        <v>150000</v>
      </c>
      <c r="AZ51" s="110">
        <v>99.597225100000003</v>
      </c>
      <c r="BA51" s="110">
        <v>100</v>
      </c>
      <c r="BB51" s="108">
        <v>50540.8125</v>
      </c>
      <c r="BC51" s="108">
        <v>5769603</v>
      </c>
      <c r="BD51" s="108">
        <v>5561565</v>
      </c>
      <c r="BE51" s="108">
        <v>42430</v>
      </c>
      <c r="BF51" s="108"/>
    </row>
    <row r="52" spans="1:58" x14ac:dyDescent="0.25">
      <c r="A52" s="133" t="s">
        <v>86</v>
      </c>
      <c r="B52" s="111" t="s">
        <v>85</v>
      </c>
      <c r="C52" s="108">
        <v>1661.997894736842</v>
      </c>
      <c r="D52" s="108">
        <v>0</v>
      </c>
      <c r="E52" s="108">
        <v>170.27199999999999</v>
      </c>
      <c r="F52" s="108">
        <v>64.953999999999994</v>
      </c>
      <c r="G52" s="108">
        <v>0</v>
      </c>
      <c r="H52" s="108">
        <v>0</v>
      </c>
      <c r="I52" s="108">
        <v>0</v>
      </c>
      <c r="J52" s="108">
        <v>29182</v>
      </c>
      <c r="K52" s="109">
        <v>0.21199999999999999</v>
      </c>
      <c r="L52" s="109">
        <v>0.87878787878787901</v>
      </c>
      <c r="M52" s="109">
        <v>0.34499999999999997</v>
      </c>
      <c r="N52" s="109">
        <v>4.8000000000000001E-2</v>
      </c>
      <c r="O52" s="108">
        <v>0</v>
      </c>
      <c r="P52" s="108">
        <v>0</v>
      </c>
      <c r="Q52" s="109">
        <v>0.47299999999999998</v>
      </c>
      <c r="R52" s="109">
        <v>0.12749469999999999</v>
      </c>
      <c r="S52" s="108">
        <v>58287736</v>
      </c>
      <c r="T52" s="108">
        <v>87.74</v>
      </c>
      <c r="U52" s="108">
        <v>69.55</v>
      </c>
      <c r="V52" s="109" t="s">
        <v>443</v>
      </c>
      <c r="W52" s="110">
        <v>64.2</v>
      </c>
      <c r="X52" s="110">
        <v>29.799999237060501</v>
      </c>
      <c r="Y52" s="109">
        <v>0.22900000214576699</v>
      </c>
      <c r="Z52" s="108">
        <v>75</v>
      </c>
      <c r="AA52" s="108">
        <v>335</v>
      </c>
      <c r="AB52" s="110">
        <v>1.3</v>
      </c>
      <c r="AC52" s="109">
        <v>146.69877624511699</v>
      </c>
      <c r="AD52" s="109">
        <v>229</v>
      </c>
      <c r="AE52" s="110">
        <v>28</v>
      </c>
      <c r="AF52" s="109" t="s">
        <v>443</v>
      </c>
      <c r="AG52" s="109">
        <v>44.130001068115199</v>
      </c>
      <c r="AH52" s="108">
        <v>0</v>
      </c>
      <c r="AI52" s="108">
        <v>0</v>
      </c>
      <c r="AJ52" s="108">
        <v>25000</v>
      </c>
      <c r="AK52" s="108">
        <v>0</v>
      </c>
      <c r="AL52" s="108">
        <v>16585</v>
      </c>
      <c r="AM52" s="108">
        <v>0</v>
      </c>
      <c r="AN52" s="108">
        <v>118</v>
      </c>
      <c r="AO52" s="110">
        <v>12.8</v>
      </c>
      <c r="AP52" s="110" t="s">
        <v>443</v>
      </c>
      <c r="AQ52" s="110" t="s">
        <v>443</v>
      </c>
      <c r="AR52" s="109">
        <v>2.8</v>
      </c>
      <c r="AS52" s="109">
        <v>-0.97</v>
      </c>
      <c r="AT52" s="108">
        <v>31</v>
      </c>
      <c r="AU52" s="110">
        <v>51.782691955566399</v>
      </c>
      <c r="AV52" s="109" t="s">
        <v>443</v>
      </c>
      <c r="AW52" s="109">
        <v>11.9224309921265</v>
      </c>
      <c r="AX52" s="109">
        <v>37.82</v>
      </c>
      <c r="AY52" s="108">
        <v>2600</v>
      </c>
      <c r="AZ52" s="110">
        <v>47.433913799999999</v>
      </c>
      <c r="BA52" s="110">
        <v>90.000867</v>
      </c>
      <c r="BB52" s="108">
        <v>3342.47729492188</v>
      </c>
      <c r="BC52" s="108">
        <v>956985</v>
      </c>
      <c r="BD52" s="108">
        <v>882901</v>
      </c>
      <c r="BE52" s="108">
        <v>23180</v>
      </c>
      <c r="BF52" s="108"/>
    </row>
    <row r="53" spans="1:58" x14ac:dyDescent="0.25">
      <c r="A53" s="133" t="s">
        <v>88</v>
      </c>
      <c r="B53" s="111" t="s">
        <v>87</v>
      </c>
      <c r="C53" s="108">
        <v>54.724210526315787</v>
      </c>
      <c r="D53" s="108">
        <v>0</v>
      </c>
      <c r="E53" s="108" t="s">
        <v>443</v>
      </c>
      <c r="F53" s="108">
        <v>8.9459999999999997</v>
      </c>
      <c r="G53" s="108">
        <v>1379.5140000000001</v>
      </c>
      <c r="H53" s="108">
        <v>145.21199999999999</v>
      </c>
      <c r="I53" s="108">
        <v>849.19200000000001</v>
      </c>
      <c r="J53" s="108">
        <v>0</v>
      </c>
      <c r="K53" s="109">
        <v>0</v>
      </c>
      <c r="L53" s="109">
        <v>0.12121212121212099</v>
      </c>
      <c r="M53" s="109">
        <v>1.0999999999999999E-2</v>
      </c>
      <c r="N53" s="109">
        <v>3.0000000000000001E-3</v>
      </c>
      <c r="O53" s="108">
        <v>0</v>
      </c>
      <c r="P53" s="108">
        <v>0</v>
      </c>
      <c r="Q53" s="109">
        <v>0.72599999999999998</v>
      </c>
      <c r="R53" s="109" t="s">
        <v>443</v>
      </c>
      <c r="S53" s="108">
        <v>29911042</v>
      </c>
      <c r="T53" s="108">
        <v>1.74</v>
      </c>
      <c r="U53" s="108">
        <v>1</v>
      </c>
      <c r="V53" s="109">
        <v>1.51</v>
      </c>
      <c r="W53" s="110">
        <v>34</v>
      </c>
      <c r="X53" s="110" t="s">
        <v>443</v>
      </c>
      <c r="Y53" s="109">
        <v>1.77</v>
      </c>
      <c r="Z53" s="108">
        <v>96</v>
      </c>
      <c r="AA53" s="108">
        <v>7.8</v>
      </c>
      <c r="AB53" s="110" t="s">
        <v>443</v>
      </c>
      <c r="AC53" s="109">
        <v>585.72540283203102</v>
      </c>
      <c r="AD53" s="109" t="s">
        <v>443</v>
      </c>
      <c r="AE53" s="110" t="s">
        <v>443</v>
      </c>
      <c r="AF53" s="109" t="s">
        <v>443</v>
      </c>
      <c r="AG53" s="109">
        <v>44</v>
      </c>
      <c r="AH53" s="108">
        <v>0</v>
      </c>
      <c r="AI53" s="108">
        <v>71393</v>
      </c>
      <c r="AJ53" s="108">
        <v>0</v>
      </c>
      <c r="AK53" s="108">
        <v>0</v>
      </c>
      <c r="AL53" s="108">
        <v>0</v>
      </c>
      <c r="AM53" s="108">
        <v>0</v>
      </c>
      <c r="AN53" s="108">
        <v>120</v>
      </c>
      <c r="AO53" s="110">
        <v>5.8</v>
      </c>
      <c r="AP53" s="110" t="s">
        <v>443</v>
      </c>
      <c r="AQ53" s="110" t="s">
        <v>443</v>
      </c>
      <c r="AR53" s="109" t="s">
        <v>443</v>
      </c>
      <c r="AS53" s="109">
        <v>0.05</v>
      </c>
      <c r="AT53" s="108">
        <v>57</v>
      </c>
      <c r="AU53" s="110">
        <v>100</v>
      </c>
      <c r="AV53" s="109" t="s">
        <v>443</v>
      </c>
      <c r="AW53" s="109">
        <v>67.599998474121094</v>
      </c>
      <c r="AX53" s="109">
        <v>107.43</v>
      </c>
      <c r="AY53" s="108">
        <v>1000</v>
      </c>
      <c r="AZ53" s="110">
        <v>81.099999999999994</v>
      </c>
      <c r="BA53" s="110">
        <v>94.4</v>
      </c>
      <c r="BB53" s="108">
        <v>10619.951171875</v>
      </c>
      <c r="BC53" s="108">
        <v>73925</v>
      </c>
      <c r="BD53" s="108">
        <v>72323</v>
      </c>
      <c r="BE53" s="108">
        <v>750</v>
      </c>
      <c r="BF53" s="108"/>
    </row>
    <row r="54" spans="1:58" x14ac:dyDescent="0.25">
      <c r="A54" s="133" t="s">
        <v>90</v>
      </c>
      <c r="B54" s="111" t="s">
        <v>89</v>
      </c>
      <c r="C54" s="108">
        <v>12398.376842105263</v>
      </c>
      <c r="D54" s="108">
        <v>5016.0842105263155</v>
      </c>
      <c r="E54" s="108">
        <v>34960.277500000004</v>
      </c>
      <c r="F54" s="108">
        <v>36.652000000000001</v>
      </c>
      <c r="G54" s="108">
        <v>199800.12400000001</v>
      </c>
      <c r="H54" s="108">
        <v>56494.824000000001</v>
      </c>
      <c r="I54" s="108">
        <v>14196.406000000001</v>
      </c>
      <c r="J54" s="108">
        <v>0</v>
      </c>
      <c r="K54" s="109">
        <v>0</v>
      </c>
      <c r="L54" s="109">
        <v>6.0606060606060601E-2</v>
      </c>
      <c r="M54" s="109">
        <v>0.371</v>
      </c>
      <c r="N54" s="109">
        <v>8.2000000000000003E-2</v>
      </c>
      <c r="O54" s="108">
        <v>0</v>
      </c>
      <c r="P54" s="108">
        <v>0</v>
      </c>
      <c r="Q54" s="109">
        <v>0.72199999999999998</v>
      </c>
      <c r="R54" s="109">
        <v>2.4819399999999998E-2</v>
      </c>
      <c r="S54" s="108">
        <v>5672171</v>
      </c>
      <c r="T54" s="108">
        <v>241.4</v>
      </c>
      <c r="U54" s="108">
        <v>121.47</v>
      </c>
      <c r="V54" s="109">
        <v>0.26</v>
      </c>
      <c r="W54" s="110">
        <v>30.7</v>
      </c>
      <c r="X54" s="110">
        <v>4</v>
      </c>
      <c r="Y54" s="109">
        <v>1.53</v>
      </c>
      <c r="Z54" s="108">
        <v>85</v>
      </c>
      <c r="AA54" s="108">
        <v>60</v>
      </c>
      <c r="AB54" s="110">
        <v>1</v>
      </c>
      <c r="AC54" s="109">
        <v>873.11767578125</v>
      </c>
      <c r="AD54" s="109">
        <v>92</v>
      </c>
      <c r="AE54" s="110">
        <v>0</v>
      </c>
      <c r="AF54" s="109">
        <v>0.469747594574764</v>
      </c>
      <c r="AG54" s="109">
        <v>45.299999237060497</v>
      </c>
      <c r="AH54" s="108">
        <v>1795400</v>
      </c>
      <c r="AI54" s="108">
        <v>42587</v>
      </c>
      <c r="AJ54" s="108">
        <v>0</v>
      </c>
      <c r="AK54" s="108">
        <v>0</v>
      </c>
      <c r="AL54" s="108">
        <v>593</v>
      </c>
      <c r="AM54" s="108">
        <v>0</v>
      </c>
      <c r="AN54" s="108">
        <v>109</v>
      </c>
      <c r="AO54" s="110">
        <v>13.5</v>
      </c>
      <c r="AP54" s="110">
        <v>4.09</v>
      </c>
      <c r="AQ54" s="110">
        <v>5.2</v>
      </c>
      <c r="AR54" s="109">
        <v>3.166666666666667</v>
      </c>
      <c r="AS54" s="109">
        <v>-0.25</v>
      </c>
      <c r="AT54" s="108">
        <v>29</v>
      </c>
      <c r="AU54" s="110">
        <v>100</v>
      </c>
      <c r="AV54" s="109">
        <v>92.47</v>
      </c>
      <c r="AW54" s="109">
        <v>51.930233001708999</v>
      </c>
      <c r="AX54" s="109">
        <v>80.83</v>
      </c>
      <c r="AY54" s="108">
        <v>29000</v>
      </c>
      <c r="AZ54" s="110">
        <v>83.986149299999994</v>
      </c>
      <c r="BA54" s="110">
        <v>84.700428599999995</v>
      </c>
      <c r="BB54" s="108">
        <v>16029.6240234375</v>
      </c>
      <c r="BC54" s="108">
        <v>10766998</v>
      </c>
      <c r="BD54" s="108">
        <v>10492152</v>
      </c>
      <c r="BE54" s="108">
        <v>48320</v>
      </c>
      <c r="BF54" s="108"/>
    </row>
    <row r="55" spans="1:58" x14ac:dyDescent="0.25">
      <c r="A55" s="133" t="s">
        <v>93</v>
      </c>
      <c r="B55" s="111" t="s">
        <v>92</v>
      </c>
      <c r="C55" s="108">
        <v>33563.658947368422</v>
      </c>
      <c r="D55" s="108">
        <v>12664.484210526316</v>
      </c>
      <c r="E55" s="108">
        <v>127310.45150000001</v>
      </c>
      <c r="F55" s="108">
        <v>1227.3779999999999</v>
      </c>
      <c r="G55" s="108">
        <v>0</v>
      </c>
      <c r="H55" s="108">
        <v>0</v>
      </c>
      <c r="I55" s="108">
        <v>0</v>
      </c>
      <c r="J55" s="108">
        <v>4383</v>
      </c>
      <c r="K55" s="109">
        <v>9.0999999999999998E-2</v>
      </c>
      <c r="L55" s="109">
        <v>6.0606060606060601E-2</v>
      </c>
      <c r="M55" s="109">
        <v>0.16700000000000001</v>
      </c>
      <c r="N55" s="109">
        <v>1.6E-2</v>
      </c>
      <c r="O55" s="108">
        <v>0</v>
      </c>
      <c r="P55" s="108">
        <v>0</v>
      </c>
      <c r="Q55" s="109">
        <v>0.73899999999999999</v>
      </c>
      <c r="R55" s="109">
        <v>1.4546399999999999E-2</v>
      </c>
      <c r="S55" s="108">
        <v>55576500</v>
      </c>
      <c r="T55" s="108">
        <v>158.58000000000001</v>
      </c>
      <c r="U55" s="108">
        <v>186.1</v>
      </c>
      <c r="V55" s="109">
        <v>0.25</v>
      </c>
      <c r="W55" s="110">
        <v>20.9</v>
      </c>
      <c r="X55" s="110">
        <v>6.4000000953674299</v>
      </c>
      <c r="Y55" s="109">
        <v>1.72399997711182</v>
      </c>
      <c r="Z55" s="108">
        <v>86</v>
      </c>
      <c r="AA55" s="108">
        <v>50</v>
      </c>
      <c r="AB55" s="110">
        <v>0.3</v>
      </c>
      <c r="AC55" s="109">
        <v>980.22998046875</v>
      </c>
      <c r="AD55" s="109">
        <v>64</v>
      </c>
      <c r="AE55" s="110">
        <v>0</v>
      </c>
      <c r="AF55" s="109">
        <v>0.39053970441142699</v>
      </c>
      <c r="AG55" s="109">
        <v>45</v>
      </c>
      <c r="AH55" s="108">
        <v>423466</v>
      </c>
      <c r="AI55" s="108">
        <v>0</v>
      </c>
      <c r="AJ55" s="108">
        <v>0</v>
      </c>
      <c r="AK55" s="108">
        <v>0</v>
      </c>
      <c r="AL55" s="108">
        <v>92416</v>
      </c>
      <c r="AM55" s="108">
        <v>0</v>
      </c>
      <c r="AN55" s="108">
        <v>108</v>
      </c>
      <c r="AO55" s="110">
        <v>12.1</v>
      </c>
      <c r="AP55" s="110">
        <v>3.39</v>
      </c>
      <c r="AQ55" s="110">
        <v>5.7</v>
      </c>
      <c r="AR55" s="109">
        <v>3.8166666666666673</v>
      </c>
      <c r="AS55" s="109">
        <v>-0.43</v>
      </c>
      <c r="AT55" s="108">
        <v>32</v>
      </c>
      <c r="AU55" s="110">
        <v>99.936813354492202</v>
      </c>
      <c r="AV55" s="109">
        <v>94.35</v>
      </c>
      <c r="AW55" s="109">
        <v>48.940433502197301</v>
      </c>
      <c r="AX55" s="109">
        <v>84.3</v>
      </c>
      <c r="AY55" s="108">
        <v>62000</v>
      </c>
      <c r="AZ55" s="110">
        <v>84.688627400000001</v>
      </c>
      <c r="BA55" s="110">
        <v>86.935071100000002</v>
      </c>
      <c r="BB55" s="108">
        <v>11617.4287109375</v>
      </c>
      <c r="BC55" s="108">
        <v>16624858</v>
      </c>
      <c r="BD55" s="108">
        <v>15964890</v>
      </c>
      <c r="BE55" s="108">
        <v>248360</v>
      </c>
      <c r="BF55" s="108"/>
    </row>
    <row r="56" spans="1:58" x14ac:dyDescent="0.25">
      <c r="A56" s="133" t="s">
        <v>95</v>
      </c>
      <c r="B56" s="111" t="s">
        <v>94</v>
      </c>
      <c r="C56" s="108">
        <v>112398.41473684211</v>
      </c>
      <c r="D56" s="108">
        <v>0</v>
      </c>
      <c r="E56" s="108">
        <v>710352.14650000003</v>
      </c>
      <c r="F56" s="108">
        <v>342.27</v>
      </c>
      <c r="G56" s="108">
        <v>0</v>
      </c>
      <c r="H56" s="108">
        <v>0</v>
      </c>
      <c r="I56" s="108">
        <v>0</v>
      </c>
      <c r="J56" s="108">
        <v>0</v>
      </c>
      <c r="K56" s="109">
        <v>0</v>
      </c>
      <c r="L56" s="109">
        <v>0.18181818181818199</v>
      </c>
      <c r="M56" s="109">
        <v>0.747</v>
      </c>
      <c r="N56" s="109">
        <v>0.25900000000000001</v>
      </c>
      <c r="O56" s="108">
        <v>0</v>
      </c>
      <c r="P56" s="108">
        <v>4</v>
      </c>
      <c r="Q56" s="109">
        <v>0.69099999999999995</v>
      </c>
      <c r="R56" s="109">
        <v>1.56572E-2</v>
      </c>
      <c r="S56" s="108">
        <v>171149885</v>
      </c>
      <c r="T56" s="108">
        <v>107.49</v>
      </c>
      <c r="U56" s="108">
        <v>172.04</v>
      </c>
      <c r="V56" s="109">
        <v>0.65</v>
      </c>
      <c r="W56" s="110">
        <v>22.8</v>
      </c>
      <c r="X56" s="110">
        <v>7</v>
      </c>
      <c r="Y56" s="109">
        <v>2.8299999237060498</v>
      </c>
      <c r="Z56" s="108">
        <v>95</v>
      </c>
      <c r="AA56" s="108">
        <v>14</v>
      </c>
      <c r="AB56" s="110">
        <v>0.1</v>
      </c>
      <c r="AC56" s="109">
        <v>495.16506958007801</v>
      </c>
      <c r="AD56" s="109">
        <v>33</v>
      </c>
      <c r="AE56" s="110" t="s">
        <v>443</v>
      </c>
      <c r="AF56" s="109">
        <v>0.56540010028193</v>
      </c>
      <c r="AG56" s="109">
        <v>30.75</v>
      </c>
      <c r="AH56" s="108">
        <v>32572.000000000004</v>
      </c>
      <c r="AI56" s="108">
        <v>0</v>
      </c>
      <c r="AJ56" s="108">
        <v>0</v>
      </c>
      <c r="AK56" s="108">
        <v>81813</v>
      </c>
      <c r="AL56" s="108">
        <v>236260</v>
      </c>
      <c r="AM56" s="108">
        <v>0</v>
      </c>
      <c r="AN56" s="108">
        <v>152</v>
      </c>
      <c r="AO56" s="110">
        <v>4.5</v>
      </c>
      <c r="AP56" s="110">
        <v>7.47</v>
      </c>
      <c r="AQ56" s="110">
        <v>9.8000000000000007</v>
      </c>
      <c r="AR56" s="109">
        <v>3.3166666666666673</v>
      </c>
      <c r="AS56" s="109">
        <v>-0.66</v>
      </c>
      <c r="AT56" s="108">
        <v>32</v>
      </c>
      <c r="AU56" s="110">
        <v>100</v>
      </c>
      <c r="AV56" s="109">
        <v>75.84</v>
      </c>
      <c r="AW56" s="109">
        <v>35.900001525878899</v>
      </c>
      <c r="AX56" s="109">
        <v>113.7</v>
      </c>
      <c r="AY56" s="108">
        <v>83000</v>
      </c>
      <c r="AZ56" s="110">
        <v>94.720670499999997</v>
      </c>
      <c r="BA56" s="110">
        <v>99.4255663</v>
      </c>
      <c r="BB56" s="108">
        <v>11582.59375</v>
      </c>
      <c r="BC56" s="108">
        <v>97553152</v>
      </c>
      <c r="BD56" s="108">
        <v>91379338</v>
      </c>
      <c r="BE56" s="108">
        <v>995450</v>
      </c>
      <c r="BF56" s="108"/>
    </row>
    <row r="57" spans="1:58" x14ac:dyDescent="0.25">
      <c r="A57" s="133" t="s">
        <v>97</v>
      </c>
      <c r="B57" s="111" t="s">
        <v>96</v>
      </c>
      <c r="C57" s="108">
        <v>11831.482105263158</v>
      </c>
      <c r="D57" s="108">
        <v>4977.9768421052631</v>
      </c>
      <c r="E57" s="108">
        <v>7803.7894999999999</v>
      </c>
      <c r="F57" s="108">
        <v>211.93</v>
      </c>
      <c r="G57" s="108">
        <v>36733.846000000005</v>
      </c>
      <c r="H57" s="108">
        <v>865.05150000000003</v>
      </c>
      <c r="I57" s="108">
        <v>990.77400000000011</v>
      </c>
      <c r="J57" s="108">
        <v>33333</v>
      </c>
      <c r="K57" s="109">
        <v>0.152</v>
      </c>
      <c r="L57" s="109">
        <v>3.03030303030303E-2</v>
      </c>
      <c r="M57" s="109">
        <v>0.65800000000000003</v>
      </c>
      <c r="N57" s="109">
        <v>0.53400000000000003</v>
      </c>
      <c r="O57" s="108">
        <v>0</v>
      </c>
      <c r="P57" s="108">
        <v>4</v>
      </c>
      <c r="Q57" s="109">
        <v>0.68</v>
      </c>
      <c r="R57" s="109" t="s">
        <v>443</v>
      </c>
      <c r="S57" s="108">
        <v>6762405</v>
      </c>
      <c r="T57" s="108">
        <v>82.33</v>
      </c>
      <c r="U57" s="108">
        <v>111.01</v>
      </c>
      <c r="V57" s="109">
        <v>0.51</v>
      </c>
      <c r="W57" s="110">
        <v>15</v>
      </c>
      <c r="X57" s="110">
        <v>6.5999999046325701</v>
      </c>
      <c r="Y57" s="109">
        <v>1.5959999561309799</v>
      </c>
      <c r="Z57" s="108">
        <v>90</v>
      </c>
      <c r="AA57" s="108">
        <v>60</v>
      </c>
      <c r="AB57" s="110">
        <v>0.6</v>
      </c>
      <c r="AC57" s="109">
        <v>578.4609375</v>
      </c>
      <c r="AD57" s="109">
        <v>54</v>
      </c>
      <c r="AE57" s="110">
        <v>0</v>
      </c>
      <c r="AF57" s="109">
        <v>0.38439429725146401</v>
      </c>
      <c r="AG57" s="109">
        <v>40</v>
      </c>
      <c r="AH57" s="108">
        <v>0</v>
      </c>
      <c r="AI57" s="108">
        <v>584</v>
      </c>
      <c r="AJ57" s="108">
        <v>0</v>
      </c>
      <c r="AK57" s="108">
        <v>0</v>
      </c>
      <c r="AL57" s="108">
        <v>44</v>
      </c>
      <c r="AM57" s="108">
        <v>0</v>
      </c>
      <c r="AN57" s="108">
        <v>114</v>
      </c>
      <c r="AO57" s="110">
        <v>12.3</v>
      </c>
      <c r="AP57" s="110">
        <v>4.28</v>
      </c>
      <c r="AQ57" s="110">
        <v>3</v>
      </c>
      <c r="AR57" s="109">
        <v>2.9333333333333331</v>
      </c>
      <c r="AS57" s="109">
        <v>-0.28000000000000003</v>
      </c>
      <c r="AT57" s="108">
        <v>33</v>
      </c>
      <c r="AU57" s="110">
        <v>98.618896484375</v>
      </c>
      <c r="AV57" s="109">
        <v>87.65</v>
      </c>
      <c r="AW57" s="109">
        <v>26.915075302123999</v>
      </c>
      <c r="AX57" s="109">
        <v>140.75</v>
      </c>
      <c r="AY57" s="108">
        <v>11000</v>
      </c>
      <c r="AZ57" s="110">
        <v>74.992242500000003</v>
      </c>
      <c r="BA57" s="110">
        <v>93.847496500000005</v>
      </c>
      <c r="BB57" s="108">
        <v>8006.05908203125</v>
      </c>
      <c r="BC57" s="108">
        <v>6377853</v>
      </c>
      <c r="BD57" s="108">
        <v>6108926</v>
      </c>
      <c r="BE57" s="108">
        <v>20720</v>
      </c>
      <c r="BF57" s="108"/>
    </row>
    <row r="58" spans="1:58" x14ac:dyDescent="0.25">
      <c r="A58" s="133" t="s">
        <v>99</v>
      </c>
      <c r="B58" s="111" t="s">
        <v>98</v>
      </c>
      <c r="C58" s="108">
        <v>0</v>
      </c>
      <c r="D58" s="108">
        <v>0</v>
      </c>
      <c r="E58" s="108">
        <v>5450.8605000000007</v>
      </c>
      <c r="F58" s="108">
        <v>0</v>
      </c>
      <c r="G58" s="108">
        <v>0</v>
      </c>
      <c r="H58" s="108">
        <v>0</v>
      </c>
      <c r="I58" s="108">
        <v>0</v>
      </c>
      <c r="J58" s="108">
        <v>0</v>
      </c>
      <c r="K58" s="109">
        <v>0</v>
      </c>
      <c r="L58" s="109">
        <v>0.21212121212121199</v>
      </c>
      <c r="M58" s="109">
        <v>0.30299999999999999</v>
      </c>
      <c r="N58" s="109">
        <v>0.25900000000000001</v>
      </c>
      <c r="O58" s="108">
        <v>0</v>
      </c>
      <c r="P58" s="108">
        <v>0</v>
      </c>
      <c r="Q58" s="109">
        <v>0.59199999999999997</v>
      </c>
      <c r="R58" s="109" t="s">
        <v>443</v>
      </c>
      <c r="S58" s="108">
        <v>0</v>
      </c>
      <c r="T58" s="108">
        <v>5.01</v>
      </c>
      <c r="U58" s="108">
        <v>6.64</v>
      </c>
      <c r="V58" s="109">
        <v>0.09</v>
      </c>
      <c r="W58" s="110">
        <v>90.9</v>
      </c>
      <c r="X58" s="110">
        <v>5.5999999046325701</v>
      </c>
      <c r="Y58" s="109" t="s">
        <v>443</v>
      </c>
      <c r="Z58" s="108">
        <v>30</v>
      </c>
      <c r="AA58" s="108">
        <v>181</v>
      </c>
      <c r="AB58" s="110">
        <v>6.2</v>
      </c>
      <c r="AC58" s="109">
        <v>789.578857421875</v>
      </c>
      <c r="AD58" s="109">
        <v>342</v>
      </c>
      <c r="AE58" s="110">
        <v>69</v>
      </c>
      <c r="AF58" s="109" t="s">
        <v>443</v>
      </c>
      <c r="AG58" s="109" t="s">
        <v>443</v>
      </c>
      <c r="AH58" s="108">
        <v>0</v>
      </c>
      <c r="AI58" s="108">
        <v>0</v>
      </c>
      <c r="AJ58" s="108">
        <v>0</v>
      </c>
      <c r="AK58" s="108">
        <v>0</v>
      </c>
      <c r="AL58" s="108">
        <v>0</v>
      </c>
      <c r="AM58" s="108">
        <v>0</v>
      </c>
      <c r="AN58" s="108">
        <v>126</v>
      </c>
      <c r="AO58" s="110">
        <v>7</v>
      </c>
      <c r="AP58" s="110" t="s">
        <v>443</v>
      </c>
      <c r="AQ58" s="110" t="s">
        <v>443</v>
      </c>
      <c r="AR58" s="109" t="s">
        <v>443</v>
      </c>
      <c r="AS58" s="109">
        <v>-1.41</v>
      </c>
      <c r="AT58" s="108">
        <v>17</v>
      </c>
      <c r="AU58" s="110">
        <v>67.889289855957003</v>
      </c>
      <c r="AV58" s="109">
        <v>95.2</v>
      </c>
      <c r="AW58" s="109">
        <v>21.319999694824201</v>
      </c>
      <c r="AX58" s="109">
        <v>65.900000000000006</v>
      </c>
      <c r="AY58" s="108">
        <v>3200</v>
      </c>
      <c r="AZ58" s="110">
        <v>74.5378872</v>
      </c>
      <c r="BA58" s="110">
        <v>47.868201499999998</v>
      </c>
      <c r="BB58" s="108">
        <v>24816.8671875</v>
      </c>
      <c r="BC58" s="108">
        <v>1267689</v>
      </c>
      <c r="BD58" s="108">
        <v>822589</v>
      </c>
      <c r="BE58" s="108">
        <v>28050</v>
      </c>
      <c r="BF58" s="108"/>
    </row>
    <row r="59" spans="1:58" x14ac:dyDescent="0.25">
      <c r="A59" s="133" t="s">
        <v>101</v>
      </c>
      <c r="B59" s="111" t="s">
        <v>100</v>
      </c>
      <c r="C59" s="108">
        <v>3277.202105263158</v>
      </c>
      <c r="D59" s="108">
        <v>0</v>
      </c>
      <c r="E59" s="108">
        <v>7783.0664999999999</v>
      </c>
      <c r="F59" s="108">
        <v>0</v>
      </c>
      <c r="G59" s="108">
        <v>0</v>
      </c>
      <c r="H59" s="108">
        <v>0</v>
      </c>
      <c r="I59" s="108">
        <v>0</v>
      </c>
      <c r="J59" s="108">
        <v>169696</v>
      </c>
      <c r="K59" s="109">
        <v>9.0999999999999998E-2</v>
      </c>
      <c r="L59" s="109">
        <v>0.54545454545454497</v>
      </c>
      <c r="M59" s="109">
        <v>0.50600000000000001</v>
      </c>
      <c r="N59" s="109">
        <v>0.158</v>
      </c>
      <c r="O59" s="108">
        <v>0</v>
      </c>
      <c r="P59" s="108">
        <v>0</v>
      </c>
      <c r="Q59" s="109">
        <v>0.42</v>
      </c>
      <c r="R59" s="109" t="s">
        <v>443</v>
      </c>
      <c r="S59" s="108">
        <v>20806455</v>
      </c>
      <c r="T59" s="108">
        <v>11.51</v>
      </c>
      <c r="U59" s="108">
        <v>10.210000000000001</v>
      </c>
      <c r="V59" s="109" t="s">
        <v>443</v>
      </c>
      <c r="W59" s="110">
        <v>44.5</v>
      </c>
      <c r="X59" s="110">
        <v>38.799999237060497</v>
      </c>
      <c r="Y59" s="109" t="s">
        <v>443</v>
      </c>
      <c r="Z59" s="108">
        <v>93</v>
      </c>
      <c r="AA59" s="108">
        <v>74</v>
      </c>
      <c r="AB59" s="110">
        <v>0.6</v>
      </c>
      <c r="AC59" s="109">
        <v>56.226722717285199</v>
      </c>
      <c r="AD59" s="109">
        <v>501</v>
      </c>
      <c r="AE59" s="110">
        <v>4</v>
      </c>
      <c r="AF59" s="109" t="s">
        <v>443</v>
      </c>
      <c r="AG59" s="109" t="s">
        <v>443</v>
      </c>
      <c r="AH59" s="108">
        <v>0</v>
      </c>
      <c r="AI59" s="108">
        <v>0</v>
      </c>
      <c r="AJ59" s="108">
        <v>0</v>
      </c>
      <c r="AK59" s="108">
        <v>0</v>
      </c>
      <c r="AL59" s="108">
        <v>2392</v>
      </c>
      <c r="AM59" s="108">
        <v>468</v>
      </c>
      <c r="AN59" s="108">
        <v>99</v>
      </c>
      <c r="AO59" s="110">
        <v>28.8</v>
      </c>
      <c r="AP59" s="110" t="s">
        <v>443</v>
      </c>
      <c r="AQ59" s="110" t="s">
        <v>443</v>
      </c>
      <c r="AR59" s="109" t="s">
        <v>443</v>
      </c>
      <c r="AS59" s="109">
        <v>-1.69</v>
      </c>
      <c r="AT59" s="108">
        <v>20</v>
      </c>
      <c r="AU59" s="110">
        <v>46.680461883544901</v>
      </c>
      <c r="AV59" s="109">
        <v>73.849999999999994</v>
      </c>
      <c r="AW59" s="109">
        <v>1.0837330818176301</v>
      </c>
      <c r="AX59" s="109">
        <v>7.29</v>
      </c>
      <c r="AY59" s="108">
        <v>4700</v>
      </c>
      <c r="AZ59" s="110">
        <v>15.7297057</v>
      </c>
      <c r="BA59" s="110">
        <v>57.780045600000001</v>
      </c>
      <c r="BB59" s="108">
        <v>1411.15759277344</v>
      </c>
      <c r="BC59" s="108">
        <v>5110444</v>
      </c>
      <c r="BD59" s="108">
        <v>5288763</v>
      </c>
      <c r="BE59" s="108">
        <v>101000</v>
      </c>
      <c r="BF59" s="108"/>
    </row>
    <row r="60" spans="1:58" x14ac:dyDescent="0.25">
      <c r="A60" s="133" t="s">
        <v>103</v>
      </c>
      <c r="B60" s="111" t="s">
        <v>102</v>
      </c>
      <c r="C60" s="108">
        <v>0</v>
      </c>
      <c r="D60" s="108">
        <v>0</v>
      </c>
      <c r="E60" s="108">
        <v>5412.49</v>
      </c>
      <c r="F60" s="108">
        <v>0</v>
      </c>
      <c r="G60" s="108">
        <v>0</v>
      </c>
      <c r="H60" s="108">
        <v>0</v>
      </c>
      <c r="I60" s="108">
        <v>0</v>
      </c>
      <c r="J60" s="108">
        <v>0</v>
      </c>
      <c r="K60" s="109">
        <v>0</v>
      </c>
      <c r="L60" s="109">
        <v>0</v>
      </c>
      <c r="M60" s="109">
        <v>7.0000000000000001E-3</v>
      </c>
      <c r="N60" s="109">
        <v>1E-3</v>
      </c>
      <c r="O60" s="108">
        <v>0</v>
      </c>
      <c r="P60" s="108">
        <v>0</v>
      </c>
      <c r="Q60" s="109">
        <v>0.86499999999999999</v>
      </c>
      <c r="R60" s="109" t="s">
        <v>443</v>
      </c>
      <c r="S60" s="108">
        <v>23229</v>
      </c>
      <c r="T60" s="108">
        <v>0</v>
      </c>
      <c r="U60" s="108">
        <v>0</v>
      </c>
      <c r="V60" s="109" t="s">
        <v>443</v>
      </c>
      <c r="W60" s="110">
        <v>2.9</v>
      </c>
      <c r="X60" s="110" t="s">
        <v>443</v>
      </c>
      <c r="Y60" s="109">
        <v>3.2420001029968302</v>
      </c>
      <c r="Z60" s="108">
        <v>93</v>
      </c>
      <c r="AA60" s="108">
        <v>16</v>
      </c>
      <c r="AB60" s="110">
        <v>1.3</v>
      </c>
      <c r="AC60" s="109">
        <v>1886.81433105469</v>
      </c>
      <c r="AD60" s="109">
        <v>9</v>
      </c>
      <c r="AE60" s="110" t="s">
        <v>443</v>
      </c>
      <c r="AF60" s="109">
        <v>0.13086458675219301</v>
      </c>
      <c r="AG60" s="109">
        <v>33.150001525878899</v>
      </c>
      <c r="AH60" s="108">
        <v>0</v>
      </c>
      <c r="AI60" s="108">
        <v>0</v>
      </c>
      <c r="AJ60" s="108">
        <v>0</v>
      </c>
      <c r="AK60" s="108">
        <v>0</v>
      </c>
      <c r="AL60" s="108">
        <v>411</v>
      </c>
      <c r="AM60" s="108">
        <v>0</v>
      </c>
      <c r="AN60" s="108">
        <v>129</v>
      </c>
      <c r="AO60" s="110">
        <v>2.4</v>
      </c>
      <c r="AP60" s="110">
        <v>2.76</v>
      </c>
      <c r="AQ60" s="110">
        <v>7.4</v>
      </c>
      <c r="AR60" s="109" t="s">
        <v>443</v>
      </c>
      <c r="AS60" s="109">
        <v>1.1200000000000001</v>
      </c>
      <c r="AT60" s="108">
        <v>71</v>
      </c>
      <c r="AU60" s="110">
        <v>100</v>
      </c>
      <c r="AV60" s="109">
        <v>99.82</v>
      </c>
      <c r="AW60" s="109">
        <v>88.406600952148395</v>
      </c>
      <c r="AX60" s="109">
        <v>148.68</v>
      </c>
      <c r="AY60" s="108">
        <v>53000</v>
      </c>
      <c r="AZ60" s="110">
        <v>97.232365799999997</v>
      </c>
      <c r="BA60" s="110">
        <v>99.641001200000005</v>
      </c>
      <c r="BB60" s="108">
        <v>31637.677734375</v>
      </c>
      <c r="BC60" s="108">
        <v>1315480</v>
      </c>
      <c r="BD60" s="108">
        <v>1258179</v>
      </c>
      <c r="BE60" s="108">
        <v>42390</v>
      </c>
      <c r="BF60" s="108"/>
    </row>
    <row r="61" spans="1:58" x14ac:dyDescent="0.25">
      <c r="A61" s="133" t="s">
        <v>105</v>
      </c>
      <c r="B61" s="111" t="s">
        <v>104</v>
      </c>
      <c r="C61" s="108">
        <v>89829.43578947369</v>
      </c>
      <c r="D61" s="108">
        <v>0</v>
      </c>
      <c r="E61" s="108">
        <v>184395.02049999998</v>
      </c>
      <c r="F61" s="108">
        <v>0</v>
      </c>
      <c r="G61" s="108">
        <v>0</v>
      </c>
      <c r="H61" s="108">
        <v>0</v>
      </c>
      <c r="I61" s="108">
        <v>0</v>
      </c>
      <c r="J61" s="108">
        <v>1914905</v>
      </c>
      <c r="K61" s="109">
        <v>0.36399999999999999</v>
      </c>
      <c r="L61" s="109">
        <v>6.0606060606060601E-2</v>
      </c>
      <c r="M61" s="109">
        <v>0.97099999999999997</v>
      </c>
      <c r="N61" s="109">
        <v>0.91800000000000004</v>
      </c>
      <c r="O61" s="108">
        <v>0</v>
      </c>
      <c r="P61" s="108">
        <v>5</v>
      </c>
      <c r="Q61" s="109">
        <v>0.44800000000000001</v>
      </c>
      <c r="R61" s="109">
        <v>0.53713129999999998</v>
      </c>
      <c r="S61" s="108">
        <v>2690676957</v>
      </c>
      <c r="T61" s="108">
        <v>1854.35</v>
      </c>
      <c r="U61" s="108">
        <v>2050.88</v>
      </c>
      <c r="V61" s="109">
        <v>5.65</v>
      </c>
      <c r="W61" s="110">
        <v>58.4</v>
      </c>
      <c r="X61" s="110">
        <v>23.600000381469702</v>
      </c>
      <c r="Y61" s="109">
        <v>2.19999998807907E-2</v>
      </c>
      <c r="Z61" s="108">
        <v>70</v>
      </c>
      <c r="AA61" s="108">
        <v>177</v>
      </c>
      <c r="AB61" s="110">
        <v>1.1000000000000001</v>
      </c>
      <c r="AC61" s="109">
        <v>65.601943969726605</v>
      </c>
      <c r="AD61" s="109">
        <v>353</v>
      </c>
      <c r="AE61" s="110">
        <v>48</v>
      </c>
      <c r="AF61" s="109">
        <v>0.49862666375901499</v>
      </c>
      <c r="AG61" s="109">
        <v>33.169998168945298</v>
      </c>
      <c r="AH61" s="108">
        <v>493080</v>
      </c>
      <c r="AI61" s="108">
        <v>0</v>
      </c>
      <c r="AJ61" s="108">
        <v>17</v>
      </c>
      <c r="AK61" s="108">
        <v>1220193</v>
      </c>
      <c r="AL61" s="108">
        <v>917377</v>
      </c>
      <c r="AM61" s="108">
        <v>3</v>
      </c>
      <c r="AN61" s="108">
        <v>99</v>
      </c>
      <c r="AO61" s="110">
        <v>28.8</v>
      </c>
      <c r="AP61" s="110">
        <v>6.25</v>
      </c>
      <c r="AQ61" s="110">
        <v>9</v>
      </c>
      <c r="AR61" s="109">
        <v>3.85</v>
      </c>
      <c r="AS61" s="109">
        <v>-0.64</v>
      </c>
      <c r="AT61" s="108">
        <v>35</v>
      </c>
      <c r="AU61" s="110">
        <v>42.900001525878899</v>
      </c>
      <c r="AV61" s="109">
        <v>49.03</v>
      </c>
      <c r="AW61" s="109">
        <v>11.6000003814697</v>
      </c>
      <c r="AX61" s="109">
        <v>50.51</v>
      </c>
      <c r="AY61" s="108">
        <v>84000</v>
      </c>
      <c r="AZ61" s="110">
        <v>28.021381600000002</v>
      </c>
      <c r="BA61" s="110">
        <v>57.297217099999997</v>
      </c>
      <c r="BB61" s="108">
        <v>1899.20812988281</v>
      </c>
      <c r="BC61" s="108">
        <v>104957440</v>
      </c>
      <c r="BD61" s="108">
        <v>98880804</v>
      </c>
      <c r="BE61" s="108">
        <v>1000000</v>
      </c>
      <c r="BF61" s="108"/>
    </row>
    <row r="62" spans="1:58" x14ac:dyDescent="0.25">
      <c r="A62" s="133" t="s">
        <v>107</v>
      </c>
      <c r="B62" s="111" t="s">
        <v>106</v>
      </c>
      <c r="C62" s="108">
        <v>951.02736842105264</v>
      </c>
      <c r="D62" s="108">
        <v>0</v>
      </c>
      <c r="E62" s="108" t="s">
        <v>443</v>
      </c>
      <c r="F62" s="108">
        <v>38.863999999999997</v>
      </c>
      <c r="G62" s="108">
        <v>11440.004000000001</v>
      </c>
      <c r="H62" s="108">
        <v>448.69749999999999</v>
      </c>
      <c r="I62" s="108">
        <v>0</v>
      </c>
      <c r="J62" s="108">
        <v>10013</v>
      </c>
      <c r="K62" s="109">
        <v>6.0999999999999999E-2</v>
      </c>
      <c r="L62" s="109">
        <v>3.03030303030303E-2</v>
      </c>
      <c r="M62" s="109">
        <v>1.4E-2</v>
      </c>
      <c r="N62" s="109">
        <v>6.0000000000000001E-3</v>
      </c>
      <c r="O62" s="108">
        <v>0</v>
      </c>
      <c r="P62" s="108">
        <v>0</v>
      </c>
      <c r="Q62" s="109">
        <v>0.73599999999999999</v>
      </c>
      <c r="R62" s="109" t="s">
        <v>443</v>
      </c>
      <c r="S62" s="108">
        <v>45631886</v>
      </c>
      <c r="T62" s="108">
        <v>66.819999999999993</v>
      </c>
      <c r="U62" s="108">
        <v>85.63</v>
      </c>
      <c r="V62" s="109">
        <v>2.42</v>
      </c>
      <c r="W62" s="110">
        <v>22</v>
      </c>
      <c r="X62" s="110" t="s">
        <v>443</v>
      </c>
      <c r="Y62" s="109">
        <v>0.42599999904632602</v>
      </c>
      <c r="Z62" s="108">
        <v>94</v>
      </c>
      <c r="AA62" s="108">
        <v>59</v>
      </c>
      <c r="AB62" s="110">
        <v>0.1</v>
      </c>
      <c r="AC62" s="109">
        <v>331.35763549804699</v>
      </c>
      <c r="AD62" s="109">
        <v>30</v>
      </c>
      <c r="AE62" s="110" t="s">
        <v>443</v>
      </c>
      <c r="AF62" s="109">
        <v>0.35801132922360401</v>
      </c>
      <c r="AG62" s="109">
        <v>42.779998779296903</v>
      </c>
      <c r="AH62" s="108">
        <v>355000</v>
      </c>
      <c r="AI62" s="108">
        <v>0</v>
      </c>
      <c r="AJ62" s="108">
        <v>89950</v>
      </c>
      <c r="AK62" s="108">
        <v>0</v>
      </c>
      <c r="AL62" s="108">
        <v>11</v>
      </c>
      <c r="AM62" s="108">
        <v>0</v>
      </c>
      <c r="AN62" s="108">
        <v>123</v>
      </c>
      <c r="AO62" s="110">
        <v>4.5999999999999996</v>
      </c>
      <c r="AP62" s="110">
        <v>5.13</v>
      </c>
      <c r="AQ62" s="110">
        <v>8.3000000000000007</v>
      </c>
      <c r="AR62" s="109">
        <v>4.95</v>
      </c>
      <c r="AS62" s="109">
        <v>-0.26</v>
      </c>
      <c r="AT62" s="108" t="s">
        <v>443</v>
      </c>
      <c r="AU62" s="110">
        <v>98.646049499511705</v>
      </c>
      <c r="AV62" s="109" t="s">
        <v>443</v>
      </c>
      <c r="AW62" s="109">
        <v>46.328727722167997</v>
      </c>
      <c r="AX62" s="109">
        <v>103.3</v>
      </c>
      <c r="AY62" s="108">
        <v>3400</v>
      </c>
      <c r="AZ62" s="110">
        <v>91.120577699999998</v>
      </c>
      <c r="BA62" s="110">
        <v>95.691067899999993</v>
      </c>
      <c r="BB62" s="108">
        <v>9554.6025390625</v>
      </c>
      <c r="BC62" s="108">
        <v>905502</v>
      </c>
      <c r="BD62" s="108">
        <v>805792</v>
      </c>
      <c r="BE62" s="108">
        <v>18270</v>
      </c>
      <c r="BF62" s="108"/>
    </row>
    <row r="63" spans="1:58" x14ac:dyDescent="0.25">
      <c r="A63" s="133" t="s">
        <v>109</v>
      </c>
      <c r="B63" s="111" t="s">
        <v>108</v>
      </c>
      <c r="C63" s="108">
        <v>0</v>
      </c>
      <c r="D63" s="108">
        <v>0</v>
      </c>
      <c r="E63" s="108" t="s">
        <v>443</v>
      </c>
      <c r="F63" s="108">
        <v>0</v>
      </c>
      <c r="G63" s="108">
        <v>0</v>
      </c>
      <c r="H63" s="108">
        <v>0</v>
      </c>
      <c r="I63" s="108">
        <v>0</v>
      </c>
      <c r="J63" s="108">
        <v>0</v>
      </c>
      <c r="K63" s="109">
        <v>0</v>
      </c>
      <c r="L63" s="109">
        <v>0</v>
      </c>
      <c r="M63" s="109">
        <v>3.0000000000000001E-3</v>
      </c>
      <c r="N63" s="109">
        <v>5.0000000000000001E-3</v>
      </c>
      <c r="O63" s="108">
        <v>0</v>
      </c>
      <c r="P63" s="108">
        <v>0</v>
      </c>
      <c r="Q63" s="109">
        <v>0.89500000000000002</v>
      </c>
      <c r="R63" s="109" t="s">
        <v>443</v>
      </c>
      <c r="S63" s="108">
        <v>0</v>
      </c>
      <c r="T63" s="108">
        <v>0</v>
      </c>
      <c r="U63" s="108">
        <v>0</v>
      </c>
      <c r="V63" s="109" t="s">
        <v>443</v>
      </c>
      <c r="W63" s="110">
        <v>2.2999999999999998</v>
      </c>
      <c r="X63" s="110" t="s">
        <v>443</v>
      </c>
      <c r="Y63" s="109">
        <v>2.9049999713897701</v>
      </c>
      <c r="Z63" s="108">
        <v>94</v>
      </c>
      <c r="AA63" s="108">
        <v>4.7</v>
      </c>
      <c r="AB63" s="110" t="s">
        <v>443</v>
      </c>
      <c r="AC63" s="109">
        <v>3996.43676757813</v>
      </c>
      <c r="AD63" s="109">
        <v>3</v>
      </c>
      <c r="AE63" s="110" t="s">
        <v>443</v>
      </c>
      <c r="AF63" s="109">
        <v>5.6446134054791999E-2</v>
      </c>
      <c r="AG63" s="109">
        <v>27.120000839233398</v>
      </c>
      <c r="AH63" s="108">
        <v>0</v>
      </c>
      <c r="AI63" s="108">
        <v>0</v>
      </c>
      <c r="AJ63" s="108">
        <v>0</v>
      </c>
      <c r="AK63" s="108">
        <v>0</v>
      </c>
      <c r="AL63" s="108">
        <v>20805</v>
      </c>
      <c r="AM63" s="108">
        <v>0</v>
      </c>
      <c r="AN63" s="108">
        <v>134</v>
      </c>
      <c r="AO63" s="110">
        <v>2.4</v>
      </c>
      <c r="AP63" s="110">
        <v>1.6</v>
      </c>
      <c r="AQ63" s="110">
        <v>6.2</v>
      </c>
      <c r="AR63" s="109">
        <v>4.1166666666666663</v>
      </c>
      <c r="AS63" s="109">
        <v>1.85</v>
      </c>
      <c r="AT63" s="108">
        <v>85</v>
      </c>
      <c r="AU63" s="110">
        <v>100</v>
      </c>
      <c r="AV63" s="109" t="s">
        <v>443</v>
      </c>
      <c r="AW63" s="109">
        <v>92.651298522949205</v>
      </c>
      <c r="AX63" s="109">
        <v>134.47999999999999</v>
      </c>
      <c r="AY63" s="108">
        <v>260000</v>
      </c>
      <c r="AZ63" s="110">
        <v>97.6456582</v>
      </c>
      <c r="BA63" s="110">
        <v>100</v>
      </c>
      <c r="BB63" s="108">
        <v>45191.59375</v>
      </c>
      <c r="BC63" s="108">
        <v>5511303</v>
      </c>
      <c r="BD63" s="108">
        <v>5409271</v>
      </c>
      <c r="BE63" s="108">
        <v>303890</v>
      </c>
      <c r="BF63" s="108"/>
    </row>
    <row r="64" spans="1:58" x14ac:dyDescent="0.25">
      <c r="A64" s="133" t="s">
        <v>111</v>
      </c>
      <c r="B64" s="111" t="s">
        <v>110</v>
      </c>
      <c r="C64" s="108">
        <v>10747.25894736842</v>
      </c>
      <c r="D64" s="108">
        <v>0</v>
      </c>
      <c r="E64" s="108">
        <v>258244.52550000005</v>
      </c>
      <c r="F64" s="108">
        <v>46.634</v>
      </c>
      <c r="G64" s="108">
        <v>0</v>
      </c>
      <c r="H64" s="108">
        <v>0</v>
      </c>
      <c r="I64" s="108">
        <v>0</v>
      </c>
      <c r="J64" s="108">
        <v>0</v>
      </c>
      <c r="K64" s="109">
        <v>9.0999999999999998E-2</v>
      </c>
      <c r="L64" s="109">
        <v>9.0909090909090898E-2</v>
      </c>
      <c r="M64" s="109">
        <v>4.2000000000000003E-2</v>
      </c>
      <c r="N64" s="109">
        <v>8.1000000000000003E-2</v>
      </c>
      <c r="O64" s="108">
        <v>0</v>
      </c>
      <c r="P64" s="108">
        <v>0</v>
      </c>
      <c r="Q64" s="109">
        <v>0.89700000000000002</v>
      </c>
      <c r="R64" s="109" t="s">
        <v>443</v>
      </c>
      <c r="S64" s="108">
        <v>-512552</v>
      </c>
      <c r="T64" s="108">
        <v>0</v>
      </c>
      <c r="U64" s="108">
        <v>0</v>
      </c>
      <c r="V64" s="109" t="s">
        <v>443</v>
      </c>
      <c r="W64" s="110">
        <v>3.9</v>
      </c>
      <c r="X64" s="110" t="s">
        <v>443</v>
      </c>
      <c r="Y64" s="109">
        <v>3.2379999160766602</v>
      </c>
      <c r="Z64" s="108">
        <v>90</v>
      </c>
      <c r="AA64" s="108">
        <v>7.7</v>
      </c>
      <c r="AB64" s="110">
        <v>0.4</v>
      </c>
      <c r="AC64" s="109">
        <v>4542.30712890625</v>
      </c>
      <c r="AD64" s="109">
        <v>8</v>
      </c>
      <c r="AE64" s="110" t="s">
        <v>443</v>
      </c>
      <c r="AF64" s="109">
        <v>0.10210938326897601</v>
      </c>
      <c r="AG64" s="109">
        <v>33.099998474121101</v>
      </c>
      <c r="AH64" s="108">
        <v>24</v>
      </c>
      <c r="AI64" s="108">
        <v>12183</v>
      </c>
      <c r="AJ64" s="108">
        <v>2780</v>
      </c>
      <c r="AK64" s="108">
        <v>0</v>
      </c>
      <c r="AL64" s="108">
        <v>337177</v>
      </c>
      <c r="AM64" s="108">
        <v>0</v>
      </c>
      <c r="AN64" s="108">
        <v>141</v>
      </c>
      <c r="AO64" s="110">
        <v>2.4</v>
      </c>
      <c r="AP64" s="110">
        <v>1.7</v>
      </c>
      <c r="AQ64" s="110">
        <v>4.8</v>
      </c>
      <c r="AR64" s="109">
        <v>3.833333333333333</v>
      </c>
      <c r="AS64" s="109">
        <v>1.41</v>
      </c>
      <c r="AT64" s="108">
        <v>70</v>
      </c>
      <c r="AU64" s="110">
        <v>100</v>
      </c>
      <c r="AV64" s="109" t="s">
        <v>443</v>
      </c>
      <c r="AW64" s="109">
        <v>84.694503784179702</v>
      </c>
      <c r="AX64" s="109">
        <v>103.45</v>
      </c>
      <c r="AY64" s="108">
        <v>1400000</v>
      </c>
      <c r="AZ64" s="110">
        <v>98.652003699999995</v>
      </c>
      <c r="BA64" s="110">
        <v>100</v>
      </c>
      <c r="BB64" s="108">
        <v>42778.9296875</v>
      </c>
      <c r="BC64" s="108">
        <v>67118648</v>
      </c>
      <c r="BD64" s="108">
        <v>63410769</v>
      </c>
      <c r="BE64" s="108">
        <v>547660</v>
      </c>
      <c r="BF64" s="108"/>
    </row>
    <row r="65" spans="1:58" x14ac:dyDescent="0.25">
      <c r="A65" s="133" t="s">
        <v>113</v>
      </c>
      <c r="B65" s="111" t="s">
        <v>112</v>
      </c>
      <c r="C65" s="108">
        <v>569.8610526315789</v>
      </c>
      <c r="D65" s="108">
        <v>0</v>
      </c>
      <c r="E65" s="108">
        <v>11516.0995</v>
      </c>
      <c r="F65" s="108">
        <v>0</v>
      </c>
      <c r="G65" s="108">
        <v>0</v>
      </c>
      <c r="H65" s="108">
        <v>0</v>
      </c>
      <c r="I65" s="108">
        <v>0</v>
      </c>
      <c r="J65" s="108">
        <v>0</v>
      </c>
      <c r="K65" s="109">
        <v>0</v>
      </c>
      <c r="L65" s="109">
        <v>9.0909090909090898E-2</v>
      </c>
      <c r="M65" s="109">
        <v>0.88900000000000001</v>
      </c>
      <c r="N65" s="109">
        <v>0.20100000000000001</v>
      </c>
      <c r="O65" s="108">
        <v>0</v>
      </c>
      <c r="P65" s="108">
        <v>0</v>
      </c>
      <c r="Q65" s="109">
        <v>0.69699999999999995</v>
      </c>
      <c r="R65" s="109">
        <v>7.2532899999999997E-2</v>
      </c>
      <c r="S65" s="108">
        <v>0</v>
      </c>
      <c r="T65" s="108">
        <v>83.92</v>
      </c>
      <c r="U65" s="108">
        <v>24.58</v>
      </c>
      <c r="V65" s="109">
        <v>0.32</v>
      </c>
      <c r="W65" s="110">
        <v>47.4</v>
      </c>
      <c r="X65" s="110">
        <v>6.5</v>
      </c>
      <c r="Y65" s="109">
        <v>0.40599998831749001</v>
      </c>
      <c r="Z65" s="108">
        <v>64</v>
      </c>
      <c r="AA65" s="108">
        <v>485</v>
      </c>
      <c r="AB65" s="110">
        <v>3.6</v>
      </c>
      <c r="AC65" s="109">
        <v>480.85147094726602</v>
      </c>
      <c r="AD65" s="109">
        <v>291</v>
      </c>
      <c r="AE65" s="110">
        <v>67</v>
      </c>
      <c r="AF65" s="109">
        <v>0.54195481025749903</v>
      </c>
      <c r="AG65" s="109">
        <v>42.180000305175803</v>
      </c>
      <c r="AH65" s="108">
        <v>0</v>
      </c>
      <c r="AI65" s="108">
        <v>0</v>
      </c>
      <c r="AJ65" s="108">
        <v>0</v>
      </c>
      <c r="AK65" s="108">
        <v>0</v>
      </c>
      <c r="AL65" s="108">
        <v>841</v>
      </c>
      <c r="AM65" s="108">
        <v>3</v>
      </c>
      <c r="AN65" s="108">
        <v>126</v>
      </c>
      <c r="AO65" s="110">
        <v>7</v>
      </c>
      <c r="AP65" s="110">
        <v>5.22</v>
      </c>
      <c r="AQ65" s="110">
        <v>21</v>
      </c>
      <c r="AR65" s="109">
        <v>2.3166666666666669</v>
      </c>
      <c r="AS65" s="109">
        <v>-0.79</v>
      </c>
      <c r="AT65" s="108">
        <v>32</v>
      </c>
      <c r="AU65" s="110">
        <v>91.395500183105497</v>
      </c>
      <c r="AV65" s="109">
        <v>83.24</v>
      </c>
      <c r="AW65" s="109">
        <v>23.5</v>
      </c>
      <c r="AX65" s="109">
        <v>144.16999999999999</v>
      </c>
      <c r="AY65" s="108">
        <v>4500</v>
      </c>
      <c r="AZ65" s="110">
        <v>41.858578000000001</v>
      </c>
      <c r="BA65" s="110">
        <v>93.246170199999995</v>
      </c>
      <c r="BB65" s="108">
        <v>18183.123046875</v>
      </c>
      <c r="BC65" s="108">
        <v>2025137</v>
      </c>
      <c r="BD65" s="108">
        <v>1744663</v>
      </c>
      <c r="BE65" s="108">
        <v>257670</v>
      </c>
      <c r="BF65" s="108"/>
    </row>
    <row r="66" spans="1:58" x14ac:dyDescent="0.25">
      <c r="A66" s="133" t="s">
        <v>115</v>
      </c>
      <c r="B66" s="111" t="s">
        <v>114</v>
      </c>
      <c r="C66" s="108">
        <v>0</v>
      </c>
      <c r="D66" s="108">
        <v>0</v>
      </c>
      <c r="E66" s="108">
        <v>6712.9815000000008</v>
      </c>
      <c r="F66" s="108">
        <v>0.51600000000000001</v>
      </c>
      <c r="G66" s="108">
        <v>0</v>
      </c>
      <c r="H66" s="108">
        <v>0</v>
      </c>
      <c r="I66" s="108">
        <v>0</v>
      </c>
      <c r="J66" s="108">
        <v>14881</v>
      </c>
      <c r="K66" s="109">
        <v>9.0999999999999998E-2</v>
      </c>
      <c r="L66" s="109">
        <v>6.0606060606060601E-2</v>
      </c>
      <c r="M66" s="109">
        <v>0.107</v>
      </c>
      <c r="N66" s="109">
        <v>0.124</v>
      </c>
      <c r="O66" s="108">
        <v>0</v>
      </c>
      <c r="P66" s="108">
        <v>0</v>
      </c>
      <c r="Q66" s="109">
        <v>0.45200000000000001</v>
      </c>
      <c r="R66" s="109">
        <v>0.28910259999999999</v>
      </c>
      <c r="S66" s="108">
        <v>3250118</v>
      </c>
      <c r="T66" s="108">
        <v>23.23</v>
      </c>
      <c r="U66" s="108">
        <v>21.57</v>
      </c>
      <c r="V66" s="109">
        <v>9.7799999999999994</v>
      </c>
      <c r="W66" s="110">
        <v>65.3</v>
      </c>
      <c r="X66" s="110">
        <v>16.399999618530298</v>
      </c>
      <c r="Y66" s="109">
        <v>3.7999998778104803E-2</v>
      </c>
      <c r="Z66" s="108">
        <v>97</v>
      </c>
      <c r="AA66" s="108">
        <v>174</v>
      </c>
      <c r="AB66" s="110">
        <v>1.7</v>
      </c>
      <c r="AC66" s="109">
        <v>114.07472229003901</v>
      </c>
      <c r="AD66" s="109">
        <v>706</v>
      </c>
      <c r="AE66" s="110">
        <v>84</v>
      </c>
      <c r="AF66" s="109">
        <v>0.64068563005290602</v>
      </c>
      <c r="AG66" s="109" t="s">
        <v>443</v>
      </c>
      <c r="AH66" s="108">
        <v>0</v>
      </c>
      <c r="AI66" s="108">
        <v>0</v>
      </c>
      <c r="AJ66" s="108">
        <v>0</v>
      </c>
      <c r="AK66" s="108">
        <v>0</v>
      </c>
      <c r="AL66" s="108">
        <v>8039</v>
      </c>
      <c r="AM66" s="108">
        <v>38</v>
      </c>
      <c r="AN66" s="108">
        <v>118</v>
      </c>
      <c r="AO66" s="110">
        <v>10.9</v>
      </c>
      <c r="AP66" s="110">
        <v>7.25</v>
      </c>
      <c r="AQ66" s="110">
        <v>2.7</v>
      </c>
      <c r="AR66" s="109">
        <v>3.8166666666666673</v>
      </c>
      <c r="AS66" s="109">
        <v>-0.84</v>
      </c>
      <c r="AT66" s="108">
        <v>30</v>
      </c>
      <c r="AU66" s="110">
        <v>47.757087707519503</v>
      </c>
      <c r="AV66" s="109">
        <v>55.57</v>
      </c>
      <c r="AW66" s="109">
        <v>17.119819641113299</v>
      </c>
      <c r="AX66" s="109">
        <v>139.63</v>
      </c>
      <c r="AY66" s="108">
        <v>4200</v>
      </c>
      <c r="AZ66" s="110">
        <v>58.875447299999998</v>
      </c>
      <c r="BA66" s="110">
        <v>90.247253799999996</v>
      </c>
      <c r="BB66" s="108">
        <v>1714.59313964844</v>
      </c>
      <c r="BC66" s="108">
        <v>2100568</v>
      </c>
      <c r="BD66" s="108">
        <v>1999309</v>
      </c>
      <c r="BE66" s="108">
        <v>10120</v>
      </c>
      <c r="BF66" s="108"/>
    </row>
    <row r="67" spans="1:58" x14ac:dyDescent="0.25">
      <c r="A67" s="133" t="s">
        <v>117</v>
      </c>
      <c r="B67" s="111" t="s">
        <v>116</v>
      </c>
      <c r="C67" s="108">
        <v>8051.669473684211</v>
      </c>
      <c r="D67" s="108">
        <v>1491.0694736842106</v>
      </c>
      <c r="E67" s="108">
        <v>24905.304</v>
      </c>
      <c r="F67" s="108">
        <v>0</v>
      </c>
      <c r="G67" s="108">
        <v>0</v>
      </c>
      <c r="H67" s="108">
        <v>0</v>
      </c>
      <c r="I67" s="108">
        <v>0</v>
      </c>
      <c r="J67" s="108">
        <v>21090</v>
      </c>
      <c r="K67" s="109">
        <v>0.03</v>
      </c>
      <c r="L67" s="109">
        <v>0.21212121212121199</v>
      </c>
      <c r="M67" s="109">
        <v>0.216</v>
      </c>
      <c r="N67" s="109">
        <v>8.2000000000000003E-2</v>
      </c>
      <c r="O67" s="108">
        <v>0</v>
      </c>
      <c r="P67" s="108">
        <v>0</v>
      </c>
      <c r="Q67" s="109">
        <v>0.76900000000000002</v>
      </c>
      <c r="R67" s="109">
        <v>8.2771000000000008E-3</v>
      </c>
      <c r="S67" s="108">
        <v>2201757</v>
      </c>
      <c r="T67" s="108">
        <v>204.06</v>
      </c>
      <c r="U67" s="108">
        <v>176.72</v>
      </c>
      <c r="V67" s="109">
        <v>3.39</v>
      </c>
      <c r="W67" s="110">
        <v>10.7</v>
      </c>
      <c r="X67" s="110">
        <v>1.1000000238418599</v>
      </c>
      <c r="Y67" s="109">
        <v>4.2719998359680202</v>
      </c>
      <c r="Z67" s="108">
        <v>93</v>
      </c>
      <c r="AA67" s="108">
        <v>92</v>
      </c>
      <c r="AB67" s="110">
        <v>0.5</v>
      </c>
      <c r="AC67" s="109">
        <v>717.71624755859398</v>
      </c>
      <c r="AD67" s="109">
        <v>36</v>
      </c>
      <c r="AE67" s="110">
        <v>0</v>
      </c>
      <c r="AF67" s="109">
        <v>0.36077963702690002</v>
      </c>
      <c r="AG67" s="109">
        <v>36.5</v>
      </c>
      <c r="AH67" s="108">
        <v>0</v>
      </c>
      <c r="AI67" s="108">
        <v>0</v>
      </c>
      <c r="AJ67" s="108">
        <v>0</v>
      </c>
      <c r="AK67" s="108">
        <v>288765</v>
      </c>
      <c r="AL67" s="108">
        <v>2091</v>
      </c>
      <c r="AM67" s="108">
        <v>0</v>
      </c>
      <c r="AN67" s="108">
        <v>118</v>
      </c>
      <c r="AO67" s="110">
        <v>7</v>
      </c>
      <c r="AP67" s="110" t="s">
        <v>443</v>
      </c>
      <c r="AQ67" s="110" t="s">
        <v>443</v>
      </c>
      <c r="AR67" s="109">
        <v>3.1333333333333333</v>
      </c>
      <c r="AS67" s="109">
        <v>0.51</v>
      </c>
      <c r="AT67" s="108">
        <v>56</v>
      </c>
      <c r="AU67" s="110">
        <v>100</v>
      </c>
      <c r="AV67" s="109">
        <v>99.76</v>
      </c>
      <c r="AW67" s="109">
        <v>45.158374786377003</v>
      </c>
      <c r="AX67" s="109">
        <v>129.09</v>
      </c>
      <c r="AY67" s="108">
        <v>57000</v>
      </c>
      <c r="AZ67" s="110">
        <v>86.256185299999999</v>
      </c>
      <c r="BA67" s="110">
        <v>100</v>
      </c>
      <c r="BB67" s="108">
        <v>10698.6806640625</v>
      </c>
      <c r="BC67" s="108">
        <v>3717100</v>
      </c>
      <c r="BD67" s="108">
        <v>3970569</v>
      </c>
      <c r="BE67" s="108">
        <v>69490</v>
      </c>
      <c r="BF67" s="108"/>
    </row>
    <row r="68" spans="1:58" x14ac:dyDescent="0.25">
      <c r="A68" s="133" t="s">
        <v>119</v>
      </c>
      <c r="B68" s="111" t="s">
        <v>118</v>
      </c>
      <c r="C68" s="108">
        <v>8385.6315789473683</v>
      </c>
      <c r="D68" s="108">
        <v>0</v>
      </c>
      <c r="E68" s="108">
        <v>219206.15150000001</v>
      </c>
      <c r="F68" s="108">
        <v>0</v>
      </c>
      <c r="G68" s="108">
        <v>0</v>
      </c>
      <c r="H68" s="108">
        <v>0</v>
      </c>
      <c r="I68" s="108">
        <v>0</v>
      </c>
      <c r="J68" s="108">
        <v>0</v>
      </c>
      <c r="K68" s="109">
        <v>0</v>
      </c>
      <c r="L68" s="109">
        <v>3.03030303030303E-2</v>
      </c>
      <c r="M68" s="109">
        <v>3.5999999999999997E-2</v>
      </c>
      <c r="N68" s="109">
        <v>0.04</v>
      </c>
      <c r="O68" s="108">
        <v>0</v>
      </c>
      <c r="P68" s="108">
        <v>0</v>
      </c>
      <c r="Q68" s="109">
        <v>0.92600000000000005</v>
      </c>
      <c r="R68" s="109" t="s">
        <v>443</v>
      </c>
      <c r="S68" s="108">
        <v>2764395</v>
      </c>
      <c r="T68" s="108">
        <v>0</v>
      </c>
      <c r="U68" s="108">
        <v>0</v>
      </c>
      <c r="V68" s="109" t="s">
        <v>443</v>
      </c>
      <c r="W68" s="110">
        <v>3.8</v>
      </c>
      <c r="X68" s="110" t="s">
        <v>443</v>
      </c>
      <c r="Y68" s="109">
        <v>3.8889999389648402</v>
      </c>
      <c r="Z68" s="108">
        <v>97</v>
      </c>
      <c r="AA68" s="108">
        <v>8.1</v>
      </c>
      <c r="AB68" s="110" t="s">
        <v>443</v>
      </c>
      <c r="AC68" s="109">
        <v>5356.81103515625</v>
      </c>
      <c r="AD68" s="109">
        <v>6</v>
      </c>
      <c r="AE68" s="110" t="s">
        <v>443</v>
      </c>
      <c r="AF68" s="109">
        <v>6.6459848010946301E-2</v>
      </c>
      <c r="AG68" s="109">
        <v>30.129999160766602</v>
      </c>
      <c r="AH68" s="108">
        <v>0</v>
      </c>
      <c r="AI68" s="108">
        <v>600</v>
      </c>
      <c r="AJ68" s="108">
        <v>36</v>
      </c>
      <c r="AK68" s="108">
        <v>0</v>
      </c>
      <c r="AL68" s="108">
        <v>970365</v>
      </c>
      <c r="AM68" s="108">
        <v>0</v>
      </c>
      <c r="AN68" s="108">
        <v>136</v>
      </c>
      <c r="AO68" s="110">
        <v>2.4</v>
      </c>
      <c r="AP68" s="110">
        <v>1.54</v>
      </c>
      <c r="AQ68" s="110">
        <v>5.6</v>
      </c>
      <c r="AR68" s="109">
        <v>3.9333333333333327</v>
      </c>
      <c r="AS68" s="109">
        <v>1.74</v>
      </c>
      <c r="AT68" s="108">
        <v>81</v>
      </c>
      <c r="AU68" s="110">
        <v>100</v>
      </c>
      <c r="AV68" s="109" t="s">
        <v>443</v>
      </c>
      <c r="AW68" s="109">
        <v>87.589797973632798</v>
      </c>
      <c r="AX68" s="109">
        <v>114.53</v>
      </c>
      <c r="AY68" s="108">
        <v>1800000</v>
      </c>
      <c r="AZ68" s="110">
        <v>99.219123800000006</v>
      </c>
      <c r="BA68" s="110">
        <v>100</v>
      </c>
      <c r="BB68" s="108">
        <v>50715.5546875</v>
      </c>
      <c r="BC68" s="108">
        <v>82695000</v>
      </c>
      <c r="BD68" s="108">
        <v>80032468</v>
      </c>
      <c r="BE68" s="108">
        <v>348570</v>
      </c>
      <c r="BF68" s="108"/>
    </row>
    <row r="69" spans="1:58" x14ac:dyDescent="0.25">
      <c r="A69" s="133" t="s">
        <v>121</v>
      </c>
      <c r="B69" s="111" t="s">
        <v>120</v>
      </c>
      <c r="C69" s="108">
        <v>0</v>
      </c>
      <c r="D69" s="108">
        <v>0</v>
      </c>
      <c r="E69" s="108">
        <v>67250.249500000005</v>
      </c>
      <c r="F69" s="108">
        <v>15.92</v>
      </c>
      <c r="G69" s="108">
        <v>0</v>
      </c>
      <c r="H69" s="108">
        <v>0</v>
      </c>
      <c r="I69" s="108">
        <v>0</v>
      </c>
      <c r="J69" s="108">
        <v>0</v>
      </c>
      <c r="K69" s="109">
        <v>0</v>
      </c>
      <c r="L69" s="109">
        <v>6.0606060606060601E-2</v>
      </c>
      <c r="M69" s="109">
        <v>0.48299999999999998</v>
      </c>
      <c r="N69" s="109">
        <v>2.8000000000000001E-2</v>
      </c>
      <c r="O69" s="108">
        <v>0</v>
      </c>
      <c r="P69" s="108">
        <v>0</v>
      </c>
      <c r="Q69" s="109">
        <v>0.57899999999999996</v>
      </c>
      <c r="R69" s="109">
        <v>0.14722679999999999</v>
      </c>
      <c r="S69" s="108">
        <v>1338268</v>
      </c>
      <c r="T69" s="108">
        <v>625.22</v>
      </c>
      <c r="U69" s="108">
        <v>622.61</v>
      </c>
      <c r="V69" s="109">
        <v>3.19</v>
      </c>
      <c r="W69" s="110">
        <v>58.8</v>
      </c>
      <c r="X69" s="110">
        <v>11</v>
      </c>
      <c r="Y69" s="109">
        <v>9.6000000834464999E-2</v>
      </c>
      <c r="Z69" s="108">
        <v>89</v>
      </c>
      <c r="AA69" s="108">
        <v>156</v>
      </c>
      <c r="AB69" s="110">
        <v>1.6</v>
      </c>
      <c r="AC69" s="109">
        <v>249.32850646972699</v>
      </c>
      <c r="AD69" s="109">
        <v>319</v>
      </c>
      <c r="AE69" s="110">
        <v>67</v>
      </c>
      <c r="AF69" s="109">
        <v>0.546521362811764</v>
      </c>
      <c r="AG69" s="109">
        <v>42.7700004577637</v>
      </c>
      <c r="AH69" s="108">
        <v>172</v>
      </c>
      <c r="AI69" s="108">
        <v>1000012</v>
      </c>
      <c r="AJ69" s="108">
        <v>0</v>
      </c>
      <c r="AK69" s="108">
        <v>0</v>
      </c>
      <c r="AL69" s="108">
        <v>12114</v>
      </c>
      <c r="AM69" s="108">
        <v>1</v>
      </c>
      <c r="AN69" s="108">
        <v>132</v>
      </c>
      <c r="AO69" s="110">
        <v>7.6</v>
      </c>
      <c r="AP69" s="110">
        <v>5.4</v>
      </c>
      <c r="AQ69" s="110">
        <v>18.3</v>
      </c>
      <c r="AR69" s="109">
        <v>3.6333333333333329</v>
      </c>
      <c r="AS69" s="109">
        <v>-0.2</v>
      </c>
      <c r="AT69" s="108">
        <v>40</v>
      </c>
      <c r="AU69" s="110">
        <v>79.300003051757798</v>
      </c>
      <c r="AV69" s="109">
        <v>76.58</v>
      </c>
      <c r="AW69" s="109">
        <v>23.4781284332275</v>
      </c>
      <c r="AX69" s="109">
        <v>139.13</v>
      </c>
      <c r="AY69" s="108">
        <v>42000</v>
      </c>
      <c r="AZ69" s="110">
        <v>14.8710577</v>
      </c>
      <c r="BA69" s="110">
        <v>88.680040500000004</v>
      </c>
      <c r="BB69" s="108">
        <v>4641.3232421875</v>
      </c>
      <c r="BC69" s="108">
        <v>28833628</v>
      </c>
      <c r="BD69" s="108">
        <v>27387501</v>
      </c>
      <c r="BE69" s="108">
        <v>227540</v>
      </c>
      <c r="BF69" s="108"/>
    </row>
    <row r="70" spans="1:58" x14ac:dyDescent="0.25">
      <c r="A70" s="133" t="s">
        <v>123</v>
      </c>
      <c r="B70" s="111" t="s">
        <v>122</v>
      </c>
      <c r="C70" s="108">
        <v>14556.065263157894</v>
      </c>
      <c r="D70" s="108">
        <v>880.15578947368419</v>
      </c>
      <c r="E70" s="108">
        <v>10356.382500000002</v>
      </c>
      <c r="F70" s="108">
        <v>508.31</v>
      </c>
      <c r="G70" s="108">
        <v>0</v>
      </c>
      <c r="H70" s="108">
        <v>0</v>
      </c>
      <c r="I70" s="108">
        <v>0</v>
      </c>
      <c r="J70" s="108">
        <v>0</v>
      </c>
      <c r="K70" s="109">
        <v>0.03</v>
      </c>
      <c r="L70" s="109">
        <v>0.12121212121212099</v>
      </c>
      <c r="M70" s="109">
        <v>0.16700000000000001</v>
      </c>
      <c r="N70" s="109">
        <v>0.23300000000000001</v>
      </c>
      <c r="O70" s="108">
        <v>0</v>
      </c>
      <c r="P70" s="108">
        <v>0</v>
      </c>
      <c r="Q70" s="109">
        <v>0.86599999999999999</v>
      </c>
      <c r="R70" s="109" t="s">
        <v>443</v>
      </c>
      <c r="S70" s="108">
        <v>1058641756</v>
      </c>
      <c r="T70" s="108">
        <v>0</v>
      </c>
      <c r="U70" s="108">
        <v>0</v>
      </c>
      <c r="V70" s="109" t="s">
        <v>443</v>
      </c>
      <c r="W70" s="110">
        <v>3.8</v>
      </c>
      <c r="X70" s="110" t="s">
        <v>443</v>
      </c>
      <c r="Y70" s="109">
        <v>6.1669998168945304</v>
      </c>
      <c r="Z70" s="108">
        <v>97</v>
      </c>
      <c r="AA70" s="108">
        <v>4.4000000000000004</v>
      </c>
      <c r="AB70" s="110">
        <v>0.3</v>
      </c>
      <c r="AC70" s="109">
        <v>2204.3544921875</v>
      </c>
      <c r="AD70" s="109">
        <v>3</v>
      </c>
      <c r="AE70" s="110" t="s">
        <v>443</v>
      </c>
      <c r="AF70" s="109">
        <v>0.119151703863371</v>
      </c>
      <c r="AG70" s="109">
        <v>36.680000305175803</v>
      </c>
      <c r="AH70" s="108">
        <v>200</v>
      </c>
      <c r="AI70" s="108">
        <v>6875</v>
      </c>
      <c r="AJ70" s="108">
        <v>164</v>
      </c>
      <c r="AK70" s="108">
        <v>0</v>
      </c>
      <c r="AL70" s="108">
        <v>38999</v>
      </c>
      <c r="AM70" s="108">
        <v>0</v>
      </c>
      <c r="AN70" s="108">
        <v>135</v>
      </c>
      <c r="AO70" s="110">
        <v>2.4</v>
      </c>
      <c r="AP70" s="110">
        <v>2.5499999999999998</v>
      </c>
      <c r="AQ70" s="110">
        <v>11.2</v>
      </c>
      <c r="AR70" s="109">
        <v>4.0833333333333339</v>
      </c>
      <c r="AS70" s="109">
        <v>0.21</v>
      </c>
      <c r="AT70" s="108">
        <v>48</v>
      </c>
      <c r="AU70" s="110">
        <v>100</v>
      </c>
      <c r="AV70" s="109">
        <v>95.29</v>
      </c>
      <c r="AW70" s="109">
        <v>66.834999084472699</v>
      </c>
      <c r="AX70" s="109">
        <v>112.76</v>
      </c>
      <c r="AY70" s="108">
        <v>170000</v>
      </c>
      <c r="AZ70" s="110">
        <v>98.975555400000005</v>
      </c>
      <c r="BA70" s="110">
        <v>100</v>
      </c>
      <c r="BB70" s="108">
        <v>27809.400390625</v>
      </c>
      <c r="BC70" s="108">
        <v>10760421</v>
      </c>
      <c r="BD70" s="108">
        <v>10811563</v>
      </c>
      <c r="BE70" s="108">
        <v>128900</v>
      </c>
      <c r="BF70" s="108"/>
    </row>
    <row r="71" spans="1:58" x14ac:dyDescent="0.25">
      <c r="A71" s="133" t="s">
        <v>125</v>
      </c>
      <c r="B71" s="111" t="s">
        <v>124</v>
      </c>
      <c r="C71" s="108">
        <v>18.545263157894738</v>
      </c>
      <c r="D71" s="108">
        <v>0</v>
      </c>
      <c r="E71" s="108" t="s">
        <v>443</v>
      </c>
      <c r="F71" s="108">
        <v>0</v>
      </c>
      <c r="G71" s="108">
        <v>682.04399999999998</v>
      </c>
      <c r="H71" s="108">
        <v>53.349000000000004</v>
      </c>
      <c r="I71" s="108">
        <v>0</v>
      </c>
      <c r="J71" s="108">
        <v>0</v>
      </c>
      <c r="K71" s="109">
        <v>0.03</v>
      </c>
      <c r="L71" s="109" t="s">
        <v>443</v>
      </c>
      <c r="M71" s="109">
        <v>5.0000000000000001E-3</v>
      </c>
      <c r="N71" s="109">
        <v>2E-3</v>
      </c>
      <c r="O71" s="108">
        <v>0</v>
      </c>
      <c r="P71" s="108">
        <v>0</v>
      </c>
      <c r="Q71" s="109">
        <v>0.754</v>
      </c>
      <c r="R71" s="109" t="s">
        <v>443</v>
      </c>
      <c r="S71" s="108">
        <v>0</v>
      </c>
      <c r="T71" s="108">
        <v>3.86</v>
      </c>
      <c r="U71" s="108">
        <v>5.0199999999999996</v>
      </c>
      <c r="V71" s="109">
        <v>0.85</v>
      </c>
      <c r="W71" s="110">
        <v>16</v>
      </c>
      <c r="X71" s="110" t="s">
        <v>443</v>
      </c>
      <c r="Y71" s="109" t="s">
        <v>443</v>
      </c>
      <c r="Z71" s="108">
        <v>95</v>
      </c>
      <c r="AA71" s="108">
        <v>6.4</v>
      </c>
      <c r="AB71" s="110" t="s">
        <v>443</v>
      </c>
      <c r="AC71" s="109">
        <v>677.46630859375</v>
      </c>
      <c r="AD71" s="109">
        <v>27</v>
      </c>
      <c r="AE71" s="110" t="s">
        <v>443</v>
      </c>
      <c r="AF71" s="109" t="s">
        <v>443</v>
      </c>
      <c r="AG71" s="109">
        <v>37</v>
      </c>
      <c r="AH71" s="108">
        <v>0</v>
      </c>
      <c r="AI71" s="108">
        <v>0</v>
      </c>
      <c r="AJ71" s="108">
        <v>0</v>
      </c>
      <c r="AK71" s="108">
        <v>0</v>
      </c>
      <c r="AL71" s="108">
        <v>2</v>
      </c>
      <c r="AM71" s="108">
        <v>0</v>
      </c>
      <c r="AN71" s="108">
        <v>100</v>
      </c>
      <c r="AO71" s="110">
        <v>25.5</v>
      </c>
      <c r="AP71" s="110">
        <v>3.35</v>
      </c>
      <c r="AQ71" s="110" t="s">
        <v>443</v>
      </c>
      <c r="AR71" s="109">
        <v>3.1333333333333333</v>
      </c>
      <c r="AS71" s="109">
        <v>-0.18</v>
      </c>
      <c r="AT71" s="108">
        <v>52</v>
      </c>
      <c r="AU71" s="110">
        <v>92.344367980957003</v>
      </c>
      <c r="AV71" s="109" t="s">
        <v>443</v>
      </c>
      <c r="AW71" s="109">
        <v>53.810001373291001</v>
      </c>
      <c r="AX71" s="109">
        <v>111.12</v>
      </c>
      <c r="AY71" s="108">
        <v>790</v>
      </c>
      <c r="AZ71" s="110">
        <v>98.014883699999999</v>
      </c>
      <c r="BA71" s="110">
        <v>96.616491999999994</v>
      </c>
      <c r="BB71" s="108">
        <v>14924.1015625</v>
      </c>
      <c r="BC71" s="108">
        <v>107825</v>
      </c>
      <c r="BD71" s="108">
        <v>105864</v>
      </c>
      <c r="BE71" s="108">
        <v>340</v>
      </c>
      <c r="BF71" s="108"/>
    </row>
    <row r="72" spans="1:58" x14ac:dyDescent="0.25">
      <c r="A72" s="133" t="s">
        <v>127</v>
      </c>
      <c r="B72" s="111" t="s">
        <v>126</v>
      </c>
      <c r="C72" s="108">
        <v>33751.214736842107</v>
      </c>
      <c r="D72" s="108">
        <v>15987.964210526316</v>
      </c>
      <c r="E72" s="108">
        <v>57590.860499999995</v>
      </c>
      <c r="F72" s="108">
        <v>160.768</v>
      </c>
      <c r="G72" s="108">
        <v>109138.444</v>
      </c>
      <c r="H72" s="108">
        <v>8279.5040000000008</v>
      </c>
      <c r="I72" s="108">
        <v>1354.6370000000002</v>
      </c>
      <c r="J72" s="108">
        <v>128881</v>
      </c>
      <c r="K72" s="109">
        <v>0.182</v>
      </c>
      <c r="L72" s="109">
        <v>0</v>
      </c>
      <c r="M72" s="109">
        <v>0.55300000000000005</v>
      </c>
      <c r="N72" s="109">
        <v>0.20300000000000001</v>
      </c>
      <c r="O72" s="108">
        <v>0</v>
      </c>
      <c r="P72" s="108">
        <v>0</v>
      </c>
      <c r="Q72" s="109">
        <v>0.64</v>
      </c>
      <c r="R72" s="109" t="s">
        <v>443</v>
      </c>
      <c r="S72" s="108">
        <v>43248513</v>
      </c>
      <c r="T72" s="108">
        <v>216.25</v>
      </c>
      <c r="U72" s="108">
        <v>233.09</v>
      </c>
      <c r="V72" s="109">
        <v>0.4</v>
      </c>
      <c r="W72" s="110">
        <v>28.5</v>
      </c>
      <c r="X72" s="110">
        <v>12.6000003814697</v>
      </c>
      <c r="Y72" s="109">
        <v>0.93199998140335105</v>
      </c>
      <c r="Z72" s="108">
        <v>86</v>
      </c>
      <c r="AA72" s="108">
        <v>24</v>
      </c>
      <c r="AB72" s="110">
        <v>0.5</v>
      </c>
      <c r="AC72" s="109">
        <v>443.90185546875</v>
      </c>
      <c r="AD72" s="109">
        <v>88</v>
      </c>
      <c r="AE72" s="110">
        <v>0</v>
      </c>
      <c r="AF72" s="109">
        <v>0.49401227757385602</v>
      </c>
      <c r="AG72" s="109">
        <v>48.659999847412102</v>
      </c>
      <c r="AH72" s="108">
        <v>101</v>
      </c>
      <c r="AI72" s="108">
        <v>46573</v>
      </c>
      <c r="AJ72" s="108">
        <v>1714442</v>
      </c>
      <c r="AK72" s="108">
        <v>242386</v>
      </c>
      <c r="AL72" s="108">
        <v>370</v>
      </c>
      <c r="AM72" s="108">
        <v>0</v>
      </c>
      <c r="AN72" s="108">
        <v>115</v>
      </c>
      <c r="AO72" s="110">
        <v>15.6</v>
      </c>
      <c r="AP72" s="110">
        <v>7.11</v>
      </c>
      <c r="AQ72" s="110">
        <v>5.5</v>
      </c>
      <c r="AR72" s="109">
        <v>2.8</v>
      </c>
      <c r="AS72" s="109">
        <v>-0.6</v>
      </c>
      <c r="AT72" s="108">
        <v>28</v>
      </c>
      <c r="AU72" s="110">
        <v>91.779228210449205</v>
      </c>
      <c r="AV72" s="109">
        <v>79.069999999999993</v>
      </c>
      <c r="AW72" s="109">
        <v>27.100000381469702</v>
      </c>
      <c r="AX72" s="109">
        <v>115.34</v>
      </c>
      <c r="AY72" s="108">
        <v>21000</v>
      </c>
      <c r="AZ72" s="110">
        <v>63.854660000000003</v>
      </c>
      <c r="BA72" s="110">
        <v>92.794843299999997</v>
      </c>
      <c r="BB72" s="108">
        <v>8150.26220703125</v>
      </c>
      <c r="BC72" s="108">
        <v>16913504</v>
      </c>
      <c r="BD72" s="108">
        <v>16295964</v>
      </c>
      <c r="BE72" s="108">
        <v>107160</v>
      </c>
      <c r="BF72" s="108"/>
    </row>
    <row r="73" spans="1:58" x14ac:dyDescent="0.25">
      <c r="A73" s="133" t="s">
        <v>129</v>
      </c>
      <c r="B73" s="111" t="s">
        <v>128</v>
      </c>
      <c r="C73" s="108">
        <v>0</v>
      </c>
      <c r="D73" s="108">
        <v>0</v>
      </c>
      <c r="E73" s="108">
        <v>53606.819000000003</v>
      </c>
      <c r="F73" s="108">
        <v>10.194000000000001</v>
      </c>
      <c r="G73" s="108">
        <v>0</v>
      </c>
      <c r="H73" s="108">
        <v>0</v>
      </c>
      <c r="I73" s="108">
        <v>0</v>
      </c>
      <c r="J73" s="108">
        <v>0</v>
      </c>
      <c r="K73" s="109">
        <v>0.03</v>
      </c>
      <c r="L73" s="109">
        <v>3.03030303030303E-2</v>
      </c>
      <c r="M73" s="109">
        <v>0.78600000000000003</v>
      </c>
      <c r="N73" s="109">
        <v>0.129</v>
      </c>
      <c r="O73" s="108">
        <v>0</v>
      </c>
      <c r="P73" s="108">
        <v>0</v>
      </c>
      <c r="Q73" s="109">
        <v>0.41399999999999998</v>
      </c>
      <c r="R73" s="109">
        <v>0.42542730000000001</v>
      </c>
      <c r="S73" s="108">
        <v>20056787</v>
      </c>
      <c r="T73" s="108">
        <v>174.9</v>
      </c>
      <c r="U73" s="108">
        <v>237.87</v>
      </c>
      <c r="V73" s="109">
        <v>7.3</v>
      </c>
      <c r="W73" s="110">
        <v>89</v>
      </c>
      <c r="X73" s="110">
        <v>18.299999237060501</v>
      </c>
      <c r="Y73" s="109">
        <v>7.5000002980232197E-2</v>
      </c>
      <c r="Z73" s="108">
        <v>54</v>
      </c>
      <c r="AA73" s="108">
        <v>176</v>
      </c>
      <c r="AB73" s="110">
        <v>1.5</v>
      </c>
      <c r="AC73" s="109">
        <v>57.191360473632798</v>
      </c>
      <c r="AD73" s="109">
        <v>679</v>
      </c>
      <c r="AE73" s="110">
        <v>105</v>
      </c>
      <c r="AF73" s="109" t="s">
        <v>443</v>
      </c>
      <c r="AG73" s="109">
        <v>33.7299995422363</v>
      </c>
      <c r="AH73" s="108">
        <v>0</v>
      </c>
      <c r="AI73" s="108">
        <v>3409</v>
      </c>
      <c r="AJ73" s="108">
        <v>0</v>
      </c>
      <c r="AK73" s="108">
        <v>0</v>
      </c>
      <c r="AL73" s="108">
        <v>4864</v>
      </c>
      <c r="AM73" s="108">
        <v>5</v>
      </c>
      <c r="AN73" s="108">
        <v>117</v>
      </c>
      <c r="AO73" s="110">
        <v>17.5</v>
      </c>
      <c r="AP73" s="110">
        <v>9.9</v>
      </c>
      <c r="AQ73" s="110">
        <v>7.3</v>
      </c>
      <c r="AR73" s="109">
        <v>3</v>
      </c>
      <c r="AS73" s="109">
        <v>-1.01</v>
      </c>
      <c r="AT73" s="108">
        <v>27</v>
      </c>
      <c r="AU73" s="110">
        <v>33.5</v>
      </c>
      <c r="AV73" s="109">
        <v>30.47</v>
      </c>
      <c r="AW73" s="109">
        <v>4.6999998092651403</v>
      </c>
      <c r="AX73" s="109">
        <v>85.33</v>
      </c>
      <c r="AY73" s="108">
        <v>34000</v>
      </c>
      <c r="AZ73" s="110">
        <v>20.099141800000002</v>
      </c>
      <c r="BA73" s="110">
        <v>76.814032600000004</v>
      </c>
      <c r="BB73" s="108">
        <v>2284.77880859375</v>
      </c>
      <c r="BC73" s="108">
        <v>12717176</v>
      </c>
      <c r="BD73" s="108">
        <v>12518432</v>
      </c>
      <c r="BE73" s="108">
        <v>245720</v>
      </c>
      <c r="BF73" s="108"/>
    </row>
    <row r="74" spans="1:58" x14ac:dyDescent="0.25">
      <c r="A74" s="133" t="s">
        <v>372</v>
      </c>
      <c r="B74" s="111" t="s">
        <v>130</v>
      </c>
      <c r="C74" s="108">
        <v>0</v>
      </c>
      <c r="D74" s="108">
        <v>0</v>
      </c>
      <c r="E74" s="108">
        <v>5698.1505000000006</v>
      </c>
      <c r="F74" s="108">
        <v>4.2000000000000003E-2</v>
      </c>
      <c r="G74" s="108">
        <v>0</v>
      </c>
      <c r="H74" s="108">
        <v>0</v>
      </c>
      <c r="I74" s="108">
        <v>0</v>
      </c>
      <c r="J74" s="108">
        <v>4000</v>
      </c>
      <c r="K74" s="109">
        <v>6.0999999999999999E-2</v>
      </c>
      <c r="L74" s="109">
        <v>3.03030303030303E-2</v>
      </c>
      <c r="M74" s="109">
        <v>0.40100000000000002</v>
      </c>
      <c r="N74" s="109">
        <v>0.36899999999999999</v>
      </c>
      <c r="O74" s="108">
        <v>0</v>
      </c>
      <c r="P74" s="108">
        <v>0</v>
      </c>
      <c r="Q74" s="109">
        <v>0.42399999999999999</v>
      </c>
      <c r="R74" s="109">
        <v>0.49487690000000001</v>
      </c>
      <c r="S74" s="108">
        <v>4473099</v>
      </c>
      <c r="T74" s="108">
        <v>24.96</v>
      </c>
      <c r="U74" s="108">
        <v>133.78</v>
      </c>
      <c r="V74" s="109">
        <v>17.72</v>
      </c>
      <c r="W74" s="110">
        <v>88.1</v>
      </c>
      <c r="X74" s="110">
        <v>17</v>
      </c>
      <c r="Y74" s="109">
        <v>4.5000001788139302E-2</v>
      </c>
      <c r="Z74" s="108">
        <v>81</v>
      </c>
      <c r="AA74" s="108">
        <v>374</v>
      </c>
      <c r="AB74" s="110">
        <v>3.1</v>
      </c>
      <c r="AC74" s="109">
        <v>100.29572296142599</v>
      </c>
      <c r="AD74" s="109">
        <v>549</v>
      </c>
      <c r="AE74" s="110">
        <v>96</v>
      </c>
      <c r="AF74" s="109" t="s">
        <v>443</v>
      </c>
      <c r="AG74" s="109">
        <v>50.659999847412102</v>
      </c>
      <c r="AH74" s="108">
        <v>0</v>
      </c>
      <c r="AI74" s="108">
        <v>0</v>
      </c>
      <c r="AJ74" s="108">
        <v>11541</v>
      </c>
      <c r="AK74" s="108">
        <v>0</v>
      </c>
      <c r="AL74" s="108">
        <v>11204</v>
      </c>
      <c r="AM74" s="108">
        <v>0</v>
      </c>
      <c r="AN74" s="108">
        <v>100</v>
      </c>
      <c r="AO74" s="110">
        <v>28.3</v>
      </c>
      <c r="AP74" s="110" t="s">
        <v>443</v>
      </c>
      <c r="AQ74" s="110" t="s">
        <v>443</v>
      </c>
      <c r="AR74" s="109">
        <v>1.8666666666666665</v>
      </c>
      <c r="AS74" s="109">
        <v>-1.64</v>
      </c>
      <c r="AT74" s="108">
        <v>17</v>
      </c>
      <c r="AU74" s="110">
        <v>14.655790328979499</v>
      </c>
      <c r="AV74" s="109">
        <v>59.77</v>
      </c>
      <c r="AW74" s="109">
        <v>3.5407068729400599</v>
      </c>
      <c r="AX74" s="109">
        <v>70.260000000000005</v>
      </c>
      <c r="AY74" s="108">
        <v>3400</v>
      </c>
      <c r="AZ74" s="110">
        <v>20.849952999999999</v>
      </c>
      <c r="BA74" s="110">
        <v>79.290779200000003</v>
      </c>
      <c r="BB74" s="108">
        <v>1700.21984863281</v>
      </c>
      <c r="BC74" s="108">
        <v>1861283</v>
      </c>
      <c r="BD74" s="108">
        <v>1841997</v>
      </c>
      <c r="BE74" s="108">
        <v>28120</v>
      </c>
      <c r="BF74" s="108"/>
    </row>
    <row r="75" spans="1:58" x14ac:dyDescent="0.25">
      <c r="A75" s="133" t="s">
        <v>132</v>
      </c>
      <c r="B75" s="111" t="s">
        <v>131</v>
      </c>
      <c r="C75" s="108">
        <v>0</v>
      </c>
      <c r="D75" s="108">
        <v>0</v>
      </c>
      <c r="E75" s="108">
        <v>5922.9529999999995</v>
      </c>
      <c r="F75" s="108">
        <v>9.1720000000000006</v>
      </c>
      <c r="G75" s="108">
        <v>0</v>
      </c>
      <c r="H75" s="108">
        <v>0</v>
      </c>
      <c r="I75" s="108">
        <v>0</v>
      </c>
      <c r="J75" s="108">
        <v>18400</v>
      </c>
      <c r="K75" s="109">
        <v>9.0999999999999998E-2</v>
      </c>
      <c r="L75" s="109">
        <v>9.0909090909090898E-2</v>
      </c>
      <c r="M75" s="109">
        <v>4.4999999999999998E-2</v>
      </c>
      <c r="N75" s="109">
        <v>6.0000000000000001E-3</v>
      </c>
      <c r="O75" s="108">
        <v>0</v>
      </c>
      <c r="P75" s="108">
        <v>0</v>
      </c>
      <c r="Q75" s="109">
        <v>0.63800000000000001</v>
      </c>
      <c r="R75" s="109">
        <v>3.1288099999999999E-2</v>
      </c>
      <c r="S75" s="108">
        <v>0</v>
      </c>
      <c r="T75" s="108">
        <v>17.82</v>
      </c>
      <c r="U75" s="108">
        <v>14.13</v>
      </c>
      <c r="V75" s="109">
        <v>2</v>
      </c>
      <c r="W75" s="110">
        <v>32.4</v>
      </c>
      <c r="X75" s="110">
        <v>8.5</v>
      </c>
      <c r="Y75" s="109">
        <v>0.21400000154972099</v>
      </c>
      <c r="Z75" s="108">
        <v>99</v>
      </c>
      <c r="AA75" s="108">
        <v>93</v>
      </c>
      <c r="AB75" s="110">
        <v>1.6</v>
      </c>
      <c r="AC75" s="109">
        <v>336.1484375</v>
      </c>
      <c r="AD75" s="109">
        <v>229</v>
      </c>
      <c r="AE75" s="110">
        <v>24</v>
      </c>
      <c r="AF75" s="109">
        <v>0.50827639494431598</v>
      </c>
      <c r="AG75" s="109">
        <v>35</v>
      </c>
      <c r="AH75" s="108">
        <v>0</v>
      </c>
      <c r="AI75" s="108">
        <v>3274</v>
      </c>
      <c r="AJ75" s="108">
        <v>0</v>
      </c>
      <c r="AK75" s="108">
        <v>0</v>
      </c>
      <c r="AL75" s="108">
        <v>14</v>
      </c>
      <c r="AM75" s="108">
        <v>0</v>
      </c>
      <c r="AN75" s="108">
        <v>118</v>
      </c>
      <c r="AO75" s="110">
        <v>8.5</v>
      </c>
      <c r="AP75" s="110" t="s">
        <v>443</v>
      </c>
      <c r="AQ75" s="110" t="s">
        <v>443</v>
      </c>
      <c r="AR75" s="109" t="s">
        <v>443</v>
      </c>
      <c r="AS75" s="109">
        <v>-0.3</v>
      </c>
      <c r="AT75" s="108">
        <v>38</v>
      </c>
      <c r="AU75" s="110">
        <v>84.242904663085895</v>
      </c>
      <c r="AV75" s="109">
        <v>87.54</v>
      </c>
      <c r="AW75" s="109">
        <v>38.200000762939503</v>
      </c>
      <c r="AX75" s="109">
        <v>66.430000000000007</v>
      </c>
      <c r="AY75" s="108">
        <v>4200</v>
      </c>
      <c r="AZ75" s="110">
        <v>83.650173199999998</v>
      </c>
      <c r="BA75" s="110">
        <v>98.275407299999998</v>
      </c>
      <c r="BB75" s="108">
        <v>8162.6015625</v>
      </c>
      <c r="BC75" s="108">
        <v>777859</v>
      </c>
      <c r="BD75" s="108">
        <v>723086</v>
      </c>
      <c r="BE75" s="108">
        <v>196850</v>
      </c>
      <c r="BF75" s="108"/>
    </row>
    <row r="76" spans="1:58" x14ac:dyDescent="0.25">
      <c r="A76" s="133" t="s">
        <v>134</v>
      </c>
      <c r="B76" s="111" t="s">
        <v>133</v>
      </c>
      <c r="C76" s="108">
        <v>18858.553684210525</v>
      </c>
      <c r="D76" s="108">
        <v>0</v>
      </c>
      <c r="E76" s="108">
        <v>28282.252999999997</v>
      </c>
      <c r="F76" s="108">
        <v>36.646000000000001</v>
      </c>
      <c r="G76" s="108">
        <v>203578.52100000001</v>
      </c>
      <c r="H76" s="108">
        <v>22842.205999999998</v>
      </c>
      <c r="I76" s="108">
        <v>26149.962</v>
      </c>
      <c r="J76" s="108">
        <v>170757</v>
      </c>
      <c r="K76" s="109">
        <v>0.152</v>
      </c>
      <c r="L76" s="109">
        <v>3.03030303030303E-2</v>
      </c>
      <c r="M76" s="109">
        <v>0.71799999999999997</v>
      </c>
      <c r="N76" s="109">
        <v>0.184</v>
      </c>
      <c r="O76" s="108">
        <v>0</v>
      </c>
      <c r="P76" s="108">
        <v>0</v>
      </c>
      <c r="Q76" s="109">
        <v>0.49299999999999999</v>
      </c>
      <c r="R76" s="109">
        <v>0.24150099999999999</v>
      </c>
      <c r="S76" s="108">
        <v>395613520</v>
      </c>
      <c r="T76" s="108">
        <v>594.64</v>
      </c>
      <c r="U76" s="108">
        <v>658.63</v>
      </c>
      <c r="V76" s="109">
        <v>13.32</v>
      </c>
      <c r="W76" s="110">
        <v>67</v>
      </c>
      <c r="X76" s="110">
        <v>11.6000003814697</v>
      </c>
      <c r="Y76" s="109">
        <v>0.23</v>
      </c>
      <c r="Z76" s="108">
        <v>53</v>
      </c>
      <c r="AA76" s="108">
        <v>188</v>
      </c>
      <c r="AB76" s="110">
        <v>2.1</v>
      </c>
      <c r="AC76" s="109">
        <v>120.14574432373</v>
      </c>
      <c r="AD76" s="109">
        <v>359</v>
      </c>
      <c r="AE76" s="110">
        <v>5</v>
      </c>
      <c r="AF76" s="109">
        <v>0.59341001384296899</v>
      </c>
      <c r="AG76" s="109">
        <v>60.790000915527301</v>
      </c>
      <c r="AH76" s="108">
        <v>5801040</v>
      </c>
      <c r="AI76" s="108">
        <v>90434</v>
      </c>
      <c r="AJ76" s="108">
        <v>0</v>
      </c>
      <c r="AK76" s="108">
        <v>49648</v>
      </c>
      <c r="AL76" s="108">
        <v>5</v>
      </c>
      <c r="AM76" s="108">
        <v>2</v>
      </c>
      <c r="AN76" s="108">
        <v>95</v>
      </c>
      <c r="AO76" s="110">
        <v>46.8</v>
      </c>
      <c r="AP76" s="110">
        <v>9.73</v>
      </c>
      <c r="AQ76" s="110">
        <v>3.4</v>
      </c>
      <c r="AR76" s="109">
        <v>2.333333333333333</v>
      </c>
      <c r="AS76" s="109">
        <v>-2.06</v>
      </c>
      <c r="AT76" s="108">
        <v>22</v>
      </c>
      <c r="AU76" s="110">
        <v>38.6901664733887</v>
      </c>
      <c r="AV76" s="109">
        <v>60.69</v>
      </c>
      <c r="AW76" s="109">
        <v>12.197766304016101</v>
      </c>
      <c r="AX76" s="109">
        <v>60.54</v>
      </c>
      <c r="AY76" s="108">
        <v>23000</v>
      </c>
      <c r="AZ76" s="110">
        <v>27.6049817</v>
      </c>
      <c r="BA76" s="110">
        <v>57.736357099999999</v>
      </c>
      <c r="BB76" s="108">
        <v>1814.94323730469</v>
      </c>
      <c r="BC76" s="108">
        <v>10981229</v>
      </c>
      <c r="BD76" s="108">
        <v>10678016</v>
      </c>
      <c r="BE76" s="108">
        <v>27560</v>
      </c>
      <c r="BF76" s="108"/>
    </row>
    <row r="77" spans="1:58" x14ac:dyDescent="0.25">
      <c r="A77" s="133" t="s">
        <v>136</v>
      </c>
      <c r="B77" s="111" t="s">
        <v>135</v>
      </c>
      <c r="C77" s="108">
        <v>16609.844210526317</v>
      </c>
      <c r="D77" s="108">
        <v>0</v>
      </c>
      <c r="E77" s="108">
        <v>38341.169000000002</v>
      </c>
      <c r="F77" s="108">
        <v>65.617999999999995</v>
      </c>
      <c r="G77" s="108">
        <v>53989.46</v>
      </c>
      <c r="H77" s="108">
        <v>3920.6424999999999</v>
      </c>
      <c r="I77" s="108">
        <v>3232.4480000000003</v>
      </c>
      <c r="J77" s="108">
        <v>35070</v>
      </c>
      <c r="K77" s="109">
        <v>0.27300000000000002</v>
      </c>
      <c r="L77" s="109">
        <v>3.03030303030303E-2</v>
      </c>
      <c r="M77" s="109">
        <v>0.52600000000000002</v>
      </c>
      <c r="N77" s="109">
        <v>7.3999999999999996E-2</v>
      </c>
      <c r="O77" s="108">
        <v>0</v>
      </c>
      <c r="P77" s="108">
        <v>0</v>
      </c>
      <c r="Q77" s="109">
        <v>0.625</v>
      </c>
      <c r="R77" s="109">
        <v>9.8091700000000004E-2</v>
      </c>
      <c r="S77" s="108">
        <v>16279507</v>
      </c>
      <c r="T77" s="108">
        <v>205.41</v>
      </c>
      <c r="U77" s="108">
        <v>211.48</v>
      </c>
      <c r="V77" s="109">
        <v>2.06</v>
      </c>
      <c r="W77" s="110">
        <v>18.7</v>
      </c>
      <c r="X77" s="110">
        <v>7.0999999046325701</v>
      </c>
      <c r="Y77" s="109" t="s">
        <v>443</v>
      </c>
      <c r="Z77" s="108">
        <v>88</v>
      </c>
      <c r="AA77" s="108">
        <v>40</v>
      </c>
      <c r="AB77" s="110">
        <v>0.4</v>
      </c>
      <c r="AC77" s="109">
        <v>353.36456298828102</v>
      </c>
      <c r="AD77" s="109">
        <v>129</v>
      </c>
      <c r="AE77" s="110">
        <v>0</v>
      </c>
      <c r="AF77" s="109">
        <v>0.460537163520649</v>
      </c>
      <c r="AG77" s="109">
        <v>50</v>
      </c>
      <c r="AH77" s="108">
        <v>450651</v>
      </c>
      <c r="AI77" s="108">
        <v>48140</v>
      </c>
      <c r="AJ77" s="108">
        <v>0</v>
      </c>
      <c r="AK77" s="108">
        <v>190000</v>
      </c>
      <c r="AL77" s="108">
        <v>25</v>
      </c>
      <c r="AM77" s="108">
        <v>0</v>
      </c>
      <c r="AN77" s="108">
        <v>115</v>
      </c>
      <c r="AO77" s="110">
        <v>14.8</v>
      </c>
      <c r="AP77" s="110">
        <v>4.76</v>
      </c>
      <c r="AQ77" s="110">
        <v>4.8</v>
      </c>
      <c r="AR77" s="109">
        <v>2.916666666666667</v>
      </c>
      <c r="AS77" s="109">
        <v>-0.73</v>
      </c>
      <c r="AT77" s="108">
        <v>29</v>
      </c>
      <c r="AU77" s="110">
        <v>87.576629638671903</v>
      </c>
      <c r="AV77" s="109">
        <v>88.99</v>
      </c>
      <c r="AW77" s="109">
        <v>20.356866836547901</v>
      </c>
      <c r="AX77" s="109">
        <v>91.22</v>
      </c>
      <c r="AY77" s="108">
        <v>15000</v>
      </c>
      <c r="AZ77" s="110">
        <v>82.646659499999998</v>
      </c>
      <c r="BA77" s="110">
        <v>91.236452099999994</v>
      </c>
      <c r="BB77" s="108">
        <v>4986.2314453125</v>
      </c>
      <c r="BC77" s="108">
        <v>9265067</v>
      </c>
      <c r="BD77" s="108">
        <v>7762750</v>
      </c>
      <c r="BE77" s="108">
        <v>111890</v>
      </c>
      <c r="BF77" s="108"/>
    </row>
    <row r="78" spans="1:58" x14ac:dyDescent="0.25">
      <c r="A78" s="133" t="s">
        <v>138</v>
      </c>
      <c r="B78" s="111" t="s">
        <v>137</v>
      </c>
      <c r="C78" s="108">
        <v>9391.1242105263154</v>
      </c>
      <c r="D78" s="108">
        <v>0</v>
      </c>
      <c r="E78" s="108">
        <v>107438.743</v>
      </c>
      <c r="F78" s="108">
        <v>0</v>
      </c>
      <c r="G78" s="108">
        <v>0</v>
      </c>
      <c r="H78" s="108">
        <v>0</v>
      </c>
      <c r="I78" s="108">
        <v>0</v>
      </c>
      <c r="J78" s="108">
        <v>0</v>
      </c>
      <c r="K78" s="109">
        <v>9.0999999999999998E-2</v>
      </c>
      <c r="L78" s="109">
        <v>0.18181818181818199</v>
      </c>
      <c r="M78" s="109">
        <v>1.6E-2</v>
      </c>
      <c r="N78" s="109">
        <v>0.01</v>
      </c>
      <c r="O78" s="108">
        <v>0</v>
      </c>
      <c r="P78" s="108">
        <v>0</v>
      </c>
      <c r="Q78" s="109">
        <v>0.83599999999999997</v>
      </c>
      <c r="R78" s="109" t="s">
        <v>443</v>
      </c>
      <c r="S78" s="108">
        <v>0</v>
      </c>
      <c r="T78" s="108">
        <v>0</v>
      </c>
      <c r="U78" s="108">
        <v>0</v>
      </c>
      <c r="V78" s="109" t="s">
        <v>443</v>
      </c>
      <c r="W78" s="110">
        <v>5.2</v>
      </c>
      <c r="X78" s="110" t="s">
        <v>443</v>
      </c>
      <c r="Y78" s="109">
        <v>3.0799999237060498</v>
      </c>
      <c r="Z78" s="108">
        <v>99</v>
      </c>
      <c r="AA78" s="108">
        <v>8.8000000000000007</v>
      </c>
      <c r="AB78" s="110" t="s">
        <v>443</v>
      </c>
      <c r="AC78" s="109">
        <v>1912.06909179688</v>
      </c>
      <c r="AD78" s="109">
        <v>17</v>
      </c>
      <c r="AE78" s="110" t="s">
        <v>443</v>
      </c>
      <c r="AF78" s="109">
        <v>0.25199963899824801</v>
      </c>
      <c r="AG78" s="109">
        <v>30.549999237060501</v>
      </c>
      <c r="AH78" s="108">
        <v>2282</v>
      </c>
      <c r="AI78" s="108">
        <v>1298</v>
      </c>
      <c r="AJ78" s="108">
        <v>0</v>
      </c>
      <c r="AK78" s="108">
        <v>0</v>
      </c>
      <c r="AL78" s="108">
        <v>5691</v>
      </c>
      <c r="AM78" s="108">
        <v>0</v>
      </c>
      <c r="AN78" s="108">
        <v>121</v>
      </c>
      <c r="AO78" s="110">
        <v>2.4</v>
      </c>
      <c r="AP78" s="110">
        <v>2.4300000000000002</v>
      </c>
      <c r="AQ78" s="110">
        <v>5.8</v>
      </c>
      <c r="AR78" s="109">
        <v>4.4333333333333336</v>
      </c>
      <c r="AS78" s="109">
        <v>0.45</v>
      </c>
      <c r="AT78" s="108">
        <v>45</v>
      </c>
      <c r="AU78" s="110">
        <v>100</v>
      </c>
      <c r="AV78" s="109">
        <v>99.38</v>
      </c>
      <c r="AW78" s="109">
        <v>72.834701538085895</v>
      </c>
      <c r="AX78" s="109">
        <v>119.11</v>
      </c>
      <c r="AY78" s="108">
        <v>160000</v>
      </c>
      <c r="AZ78" s="110">
        <v>97.9895365</v>
      </c>
      <c r="BA78" s="110">
        <v>100</v>
      </c>
      <c r="BB78" s="108">
        <v>28375.373046875</v>
      </c>
      <c r="BC78" s="108">
        <v>9781127</v>
      </c>
      <c r="BD78" s="108">
        <v>9759995</v>
      </c>
      <c r="BE78" s="108">
        <v>90530</v>
      </c>
      <c r="BF78" s="108"/>
    </row>
    <row r="79" spans="1:58" x14ac:dyDescent="0.25">
      <c r="A79" s="133" t="s">
        <v>140</v>
      </c>
      <c r="B79" s="111" t="s">
        <v>139</v>
      </c>
      <c r="C79" s="108">
        <v>564.93684210526317</v>
      </c>
      <c r="D79" s="108">
        <v>156.61894736842106</v>
      </c>
      <c r="E79" s="108" t="s">
        <v>443</v>
      </c>
      <c r="F79" s="108">
        <v>0</v>
      </c>
      <c r="G79" s="108">
        <v>0</v>
      </c>
      <c r="H79" s="108">
        <v>0</v>
      </c>
      <c r="I79" s="108">
        <v>0</v>
      </c>
      <c r="J79" s="108">
        <v>0</v>
      </c>
      <c r="K79" s="109">
        <v>0</v>
      </c>
      <c r="L79" s="109" t="s">
        <v>443</v>
      </c>
      <c r="M79" s="109">
        <v>0</v>
      </c>
      <c r="N79" s="109">
        <v>2E-3</v>
      </c>
      <c r="O79" s="108">
        <v>0</v>
      </c>
      <c r="P79" s="108">
        <v>0</v>
      </c>
      <c r="Q79" s="109">
        <v>0.92100000000000004</v>
      </c>
      <c r="R79" s="109" t="s">
        <v>443</v>
      </c>
      <c r="S79" s="108">
        <v>0</v>
      </c>
      <c r="T79" s="108">
        <v>0</v>
      </c>
      <c r="U79" s="108">
        <v>0</v>
      </c>
      <c r="V79" s="109" t="s">
        <v>443</v>
      </c>
      <c r="W79" s="110">
        <v>2.1</v>
      </c>
      <c r="X79" s="110" t="s">
        <v>443</v>
      </c>
      <c r="Y79" s="109">
        <v>3.7909998893737802</v>
      </c>
      <c r="Z79" s="108">
        <v>91</v>
      </c>
      <c r="AA79" s="108">
        <v>2.1</v>
      </c>
      <c r="AB79" s="110" t="s">
        <v>443</v>
      </c>
      <c r="AC79" s="109">
        <v>4116.171875</v>
      </c>
      <c r="AD79" s="109">
        <v>3</v>
      </c>
      <c r="AE79" s="110" t="s">
        <v>443</v>
      </c>
      <c r="AF79" s="109">
        <v>5.1298533891617197E-2</v>
      </c>
      <c r="AG79" s="109">
        <v>26.940000534057599</v>
      </c>
      <c r="AH79" s="108">
        <v>0</v>
      </c>
      <c r="AI79" s="108">
        <v>0</v>
      </c>
      <c r="AJ79" s="108">
        <v>0</v>
      </c>
      <c r="AK79" s="108">
        <v>0</v>
      </c>
      <c r="AL79" s="108">
        <v>375</v>
      </c>
      <c r="AM79" s="108">
        <v>0</v>
      </c>
      <c r="AN79" s="108">
        <v>133</v>
      </c>
      <c r="AO79" s="110">
        <v>2.4</v>
      </c>
      <c r="AP79" s="110">
        <v>1.77</v>
      </c>
      <c r="AQ79" s="110">
        <v>5.4</v>
      </c>
      <c r="AR79" s="109" t="s">
        <v>443</v>
      </c>
      <c r="AS79" s="109">
        <v>1.41</v>
      </c>
      <c r="AT79" s="108">
        <v>77</v>
      </c>
      <c r="AU79" s="110">
        <v>100</v>
      </c>
      <c r="AV79" s="109" t="s">
        <v>443</v>
      </c>
      <c r="AW79" s="109">
        <v>98.199996948242202</v>
      </c>
      <c r="AX79" s="109">
        <v>118.01</v>
      </c>
      <c r="AY79" s="108">
        <v>24000</v>
      </c>
      <c r="AZ79" s="110">
        <v>98.777351499999995</v>
      </c>
      <c r="BA79" s="110">
        <v>100</v>
      </c>
      <c r="BB79" s="108">
        <v>53518.08984375</v>
      </c>
      <c r="BC79" s="108">
        <v>341284</v>
      </c>
      <c r="BD79" s="108">
        <v>322117</v>
      </c>
      <c r="BE79" s="108">
        <v>100250</v>
      </c>
      <c r="BF79" s="108"/>
    </row>
    <row r="80" spans="1:58" x14ac:dyDescent="0.25">
      <c r="A80" s="133" t="s">
        <v>142</v>
      </c>
      <c r="B80" s="111" t="s">
        <v>141</v>
      </c>
      <c r="C80" s="108">
        <v>820836.55368421052</v>
      </c>
      <c r="D80" s="108">
        <v>84331.713684210525</v>
      </c>
      <c r="E80" s="108">
        <v>8924834.7300000004</v>
      </c>
      <c r="F80" s="108">
        <v>3307.6979999999999</v>
      </c>
      <c r="G80" s="108">
        <v>1643228.4140000001</v>
      </c>
      <c r="H80" s="108">
        <v>33860.421000000002</v>
      </c>
      <c r="I80" s="108">
        <v>732203.84900000005</v>
      </c>
      <c r="J80" s="108">
        <v>29732575</v>
      </c>
      <c r="K80" s="109">
        <v>0.21199999999999999</v>
      </c>
      <c r="L80" s="109">
        <v>0.12121212121212099</v>
      </c>
      <c r="M80" s="109">
        <v>0.95399999999999996</v>
      </c>
      <c r="N80" s="109">
        <v>0.32400000000000001</v>
      </c>
      <c r="O80" s="108">
        <v>0</v>
      </c>
      <c r="P80" s="108">
        <v>0</v>
      </c>
      <c r="Q80" s="109">
        <v>0.624</v>
      </c>
      <c r="R80" s="109">
        <v>0.28248180000000001</v>
      </c>
      <c r="S80" s="108">
        <v>21850969</v>
      </c>
      <c r="T80" s="108">
        <v>2110.2600000000002</v>
      </c>
      <c r="U80" s="108">
        <v>1662.48</v>
      </c>
      <c r="V80" s="109">
        <v>0.12</v>
      </c>
      <c r="W80" s="110">
        <v>43</v>
      </c>
      <c r="X80" s="110">
        <v>43.5</v>
      </c>
      <c r="Y80" s="109">
        <v>0.75800001621246305</v>
      </c>
      <c r="Z80" s="108">
        <v>88</v>
      </c>
      <c r="AA80" s="108">
        <v>211</v>
      </c>
      <c r="AB80" s="110">
        <v>0.3</v>
      </c>
      <c r="AC80" s="109">
        <v>237.72341918945301</v>
      </c>
      <c r="AD80" s="109">
        <v>174</v>
      </c>
      <c r="AE80" s="110">
        <v>4</v>
      </c>
      <c r="AF80" s="109">
        <v>0.52990425652335404</v>
      </c>
      <c r="AG80" s="109">
        <v>33.900001525878899</v>
      </c>
      <c r="AH80" s="108">
        <v>3816813</v>
      </c>
      <c r="AI80" s="108">
        <v>22395195</v>
      </c>
      <c r="AJ80" s="108">
        <v>48195</v>
      </c>
      <c r="AK80" s="108">
        <v>805744</v>
      </c>
      <c r="AL80" s="108">
        <v>197146</v>
      </c>
      <c r="AM80" s="108">
        <v>0</v>
      </c>
      <c r="AN80" s="108">
        <v>109</v>
      </c>
      <c r="AO80" s="110">
        <v>14.5</v>
      </c>
      <c r="AP80" s="110">
        <v>4.68</v>
      </c>
      <c r="AQ80" s="110">
        <v>8.4</v>
      </c>
      <c r="AR80" s="109">
        <v>4.2666666666666666</v>
      </c>
      <c r="AS80" s="109">
        <v>0.1</v>
      </c>
      <c r="AT80" s="108">
        <v>40</v>
      </c>
      <c r="AU80" s="110">
        <v>84.526817321777301</v>
      </c>
      <c r="AV80" s="109">
        <v>72.23</v>
      </c>
      <c r="AW80" s="109">
        <v>26</v>
      </c>
      <c r="AX80" s="109">
        <v>86.95</v>
      </c>
      <c r="AY80" s="108">
        <v>730000</v>
      </c>
      <c r="AZ80" s="110">
        <v>39.626621800000002</v>
      </c>
      <c r="BA80" s="110">
        <v>94.090878799999999</v>
      </c>
      <c r="BB80" s="108">
        <v>7055.5546875</v>
      </c>
      <c r="BC80" s="108">
        <v>1339180160</v>
      </c>
      <c r="BD80" s="108">
        <v>1309290969</v>
      </c>
      <c r="BE80" s="108">
        <v>2973190</v>
      </c>
      <c r="BF80" s="108"/>
    </row>
    <row r="81" spans="1:58" x14ac:dyDescent="0.25">
      <c r="A81" s="133" t="s">
        <v>144</v>
      </c>
      <c r="B81" s="111" t="s">
        <v>143</v>
      </c>
      <c r="C81" s="108">
        <v>439377.72210526315</v>
      </c>
      <c r="D81" s="108">
        <v>7690.6947368421052</v>
      </c>
      <c r="E81" s="108">
        <v>1162909.1440000001</v>
      </c>
      <c r="F81" s="108">
        <v>11892.462</v>
      </c>
      <c r="G81" s="108">
        <v>112845.0705</v>
      </c>
      <c r="H81" s="108">
        <v>8580.2720000000008</v>
      </c>
      <c r="I81" s="108">
        <v>400204.38600000006</v>
      </c>
      <c r="J81" s="108">
        <v>32818</v>
      </c>
      <c r="K81" s="109">
        <v>0.182</v>
      </c>
      <c r="L81" s="109">
        <v>3.03030303030303E-2</v>
      </c>
      <c r="M81" s="109">
        <v>0.92</v>
      </c>
      <c r="N81" s="109">
        <v>0.33400000000000002</v>
      </c>
      <c r="O81" s="108">
        <v>0</v>
      </c>
      <c r="P81" s="108">
        <v>0</v>
      </c>
      <c r="Q81" s="109">
        <v>0.68899999999999995</v>
      </c>
      <c r="R81" s="109">
        <v>2.4362600000000002E-2</v>
      </c>
      <c r="S81" s="108">
        <v>38458715</v>
      </c>
      <c r="T81" s="108">
        <v>4.72</v>
      </c>
      <c r="U81" s="108">
        <v>-49.27</v>
      </c>
      <c r="V81" s="109">
        <v>-0.01</v>
      </c>
      <c r="W81" s="110">
        <v>26.4</v>
      </c>
      <c r="X81" s="110">
        <v>19.899999618530298</v>
      </c>
      <c r="Y81" s="109">
        <v>0.20399999618530301</v>
      </c>
      <c r="Z81" s="108">
        <v>76</v>
      </c>
      <c r="AA81" s="108">
        <v>391</v>
      </c>
      <c r="AB81" s="110">
        <v>0.4</v>
      </c>
      <c r="AC81" s="109">
        <v>369.28643798828102</v>
      </c>
      <c r="AD81" s="109">
        <v>126</v>
      </c>
      <c r="AE81" s="110">
        <v>10</v>
      </c>
      <c r="AF81" s="109">
        <v>0.46700603303414401</v>
      </c>
      <c r="AG81" s="109">
        <v>35.569999694824197</v>
      </c>
      <c r="AH81" s="108">
        <v>481805</v>
      </c>
      <c r="AI81" s="108">
        <v>534836</v>
      </c>
      <c r="AJ81" s="108">
        <v>100367</v>
      </c>
      <c r="AK81" s="108">
        <v>15700</v>
      </c>
      <c r="AL81" s="108">
        <v>9795</v>
      </c>
      <c r="AM81" s="108">
        <v>0</v>
      </c>
      <c r="AN81" s="108">
        <v>123</v>
      </c>
      <c r="AO81" s="110">
        <v>7.9</v>
      </c>
      <c r="AP81" s="110">
        <v>6.73</v>
      </c>
      <c r="AQ81" s="110">
        <v>10.7</v>
      </c>
      <c r="AR81" s="109">
        <v>3.666666666666667</v>
      </c>
      <c r="AS81" s="109">
        <v>0.01</v>
      </c>
      <c r="AT81" s="108">
        <v>37</v>
      </c>
      <c r="AU81" s="110">
        <v>97.620002746582003</v>
      </c>
      <c r="AV81" s="109">
        <v>95.38</v>
      </c>
      <c r="AW81" s="109">
        <v>21.976068496704102</v>
      </c>
      <c r="AX81" s="109">
        <v>149.13</v>
      </c>
      <c r="AY81" s="108">
        <v>180000</v>
      </c>
      <c r="AZ81" s="110">
        <v>60.827153000000003</v>
      </c>
      <c r="BA81" s="110">
        <v>87.373810800000001</v>
      </c>
      <c r="BB81" s="108">
        <v>12283.615234375</v>
      </c>
      <c r="BC81" s="108">
        <v>263991376</v>
      </c>
      <c r="BD81" s="108">
        <v>256648471</v>
      </c>
      <c r="BE81" s="108">
        <v>1811570</v>
      </c>
      <c r="BF81" s="108"/>
    </row>
    <row r="82" spans="1:58" x14ac:dyDescent="0.25">
      <c r="A82" s="133" t="s">
        <v>845</v>
      </c>
      <c r="B82" s="111" t="s">
        <v>145</v>
      </c>
      <c r="C82" s="108">
        <v>162047.88631578948</v>
      </c>
      <c r="D82" s="108">
        <v>88552.10105263158</v>
      </c>
      <c r="E82" s="108">
        <v>286546.10849999997</v>
      </c>
      <c r="F82" s="108">
        <v>213.768</v>
      </c>
      <c r="G82" s="108">
        <v>1007.388</v>
      </c>
      <c r="H82" s="108">
        <v>0</v>
      </c>
      <c r="I82" s="108">
        <v>2733.9120000000003</v>
      </c>
      <c r="J82" s="108">
        <v>1121212</v>
      </c>
      <c r="K82" s="109">
        <v>0.03</v>
      </c>
      <c r="L82" s="109">
        <v>0.18181818181818199</v>
      </c>
      <c r="M82" s="109">
        <v>0.66800000000000004</v>
      </c>
      <c r="N82" s="109">
        <v>0.45900000000000002</v>
      </c>
      <c r="O82" s="108">
        <v>0</v>
      </c>
      <c r="P82" s="108">
        <v>0</v>
      </c>
      <c r="Q82" s="109">
        <v>0.77400000000000002</v>
      </c>
      <c r="R82" s="109" t="s">
        <v>443</v>
      </c>
      <c r="S82" s="108">
        <v>68420770</v>
      </c>
      <c r="T82" s="108">
        <v>90.66</v>
      </c>
      <c r="U82" s="108">
        <v>75.77</v>
      </c>
      <c r="V82" s="109">
        <v>0.03</v>
      </c>
      <c r="W82" s="110">
        <v>15.1</v>
      </c>
      <c r="X82" s="110" t="s">
        <v>443</v>
      </c>
      <c r="Y82" s="109">
        <v>0.88999998569488503</v>
      </c>
      <c r="Z82" s="108">
        <v>99</v>
      </c>
      <c r="AA82" s="108">
        <v>14</v>
      </c>
      <c r="AB82" s="110">
        <v>0.1</v>
      </c>
      <c r="AC82" s="109">
        <v>1261.73046875</v>
      </c>
      <c r="AD82" s="109">
        <v>25</v>
      </c>
      <c r="AE82" s="110">
        <v>0</v>
      </c>
      <c r="AF82" s="109">
        <v>0.509047263299093</v>
      </c>
      <c r="AG82" s="109">
        <v>37.349998474121101</v>
      </c>
      <c r="AH82" s="108">
        <v>2000</v>
      </c>
      <c r="AI82" s="108">
        <v>213382</v>
      </c>
      <c r="AJ82" s="108">
        <v>27500</v>
      </c>
      <c r="AK82" s="108">
        <v>0</v>
      </c>
      <c r="AL82" s="108">
        <v>979435</v>
      </c>
      <c r="AM82" s="108">
        <v>6</v>
      </c>
      <c r="AN82" s="108">
        <v>129</v>
      </c>
      <c r="AO82" s="110">
        <v>5.5</v>
      </c>
      <c r="AP82" s="110">
        <v>4.47</v>
      </c>
      <c r="AQ82" s="110">
        <v>13</v>
      </c>
      <c r="AR82" s="109">
        <v>3.2333333333333329</v>
      </c>
      <c r="AS82" s="109">
        <v>-0.2</v>
      </c>
      <c r="AT82" s="108">
        <v>30</v>
      </c>
      <c r="AU82" s="110">
        <v>100</v>
      </c>
      <c r="AV82" s="109">
        <v>87.17</v>
      </c>
      <c r="AW82" s="109">
        <v>44.082874298095703</v>
      </c>
      <c r="AX82" s="109">
        <v>100.07</v>
      </c>
      <c r="AY82" s="108">
        <v>160000</v>
      </c>
      <c r="AZ82" s="110">
        <v>90.004383399999995</v>
      </c>
      <c r="BA82" s="110">
        <v>96.196658999999997</v>
      </c>
      <c r="BB82" s="108">
        <v>20949.943359375</v>
      </c>
      <c r="BC82" s="108">
        <v>81162784</v>
      </c>
      <c r="BD82" s="108">
        <v>78971725</v>
      </c>
      <c r="BE82" s="108">
        <v>1628550</v>
      </c>
      <c r="BF82" s="108"/>
    </row>
    <row r="83" spans="1:58" x14ac:dyDescent="0.25">
      <c r="A83" s="133" t="s">
        <v>147</v>
      </c>
      <c r="B83" s="111" t="s">
        <v>146</v>
      </c>
      <c r="C83" s="108">
        <v>36398.229473684209</v>
      </c>
      <c r="D83" s="108">
        <v>4521.4126315789472</v>
      </c>
      <c r="E83" s="108">
        <v>530186.05949999997</v>
      </c>
      <c r="F83" s="108">
        <v>0</v>
      </c>
      <c r="G83" s="108">
        <v>0</v>
      </c>
      <c r="H83" s="108">
        <v>0</v>
      </c>
      <c r="I83" s="108">
        <v>0</v>
      </c>
      <c r="J83" s="108">
        <v>0</v>
      </c>
      <c r="K83" s="109">
        <v>0.03</v>
      </c>
      <c r="L83" s="109">
        <v>0.18181818181818199</v>
      </c>
      <c r="M83" s="109">
        <v>0.997</v>
      </c>
      <c r="N83" s="109">
        <v>0.98799999999999999</v>
      </c>
      <c r="O83" s="108">
        <v>5</v>
      </c>
      <c r="P83" s="108">
        <v>0</v>
      </c>
      <c r="Q83" s="109">
        <v>0.64900000000000002</v>
      </c>
      <c r="R83" s="109">
        <v>5.2433E-2</v>
      </c>
      <c r="S83" s="108">
        <v>3942034163</v>
      </c>
      <c r="T83" s="108">
        <v>1202.5999999999999</v>
      </c>
      <c r="U83" s="108">
        <v>1888.77</v>
      </c>
      <c r="V83" s="109">
        <v>1.34</v>
      </c>
      <c r="W83" s="110">
        <v>31.2</v>
      </c>
      <c r="X83" s="110">
        <v>8.5</v>
      </c>
      <c r="Y83" s="109">
        <v>0.60699999332428001</v>
      </c>
      <c r="Z83" s="108">
        <v>66</v>
      </c>
      <c r="AA83" s="108">
        <v>43</v>
      </c>
      <c r="AB83" s="110" t="s">
        <v>443</v>
      </c>
      <c r="AC83" s="109">
        <v>481.03985595703102</v>
      </c>
      <c r="AD83" s="109">
        <v>50</v>
      </c>
      <c r="AE83" s="110" t="s">
        <v>443</v>
      </c>
      <c r="AF83" s="109">
        <v>0.52512442884744903</v>
      </c>
      <c r="AG83" s="109">
        <v>29.540000915527301</v>
      </c>
      <c r="AH83" s="108">
        <v>0</v>
      </c>
      <c r="AI83" s="108">
        <v>5969</v>
      </c>
      <c r="AJ83" s="108">
        <v>0</v>
      </c>
      <c r="AK83" s="108">
        <v>2019960</v>
      </c>
      <c r="AL83" s="108">
        <v>279738</v>
      </c>
      <c r="AM83" s="108">
        <v>872</v>
      </c>
      <c r="AN83" s="108">
        <v>110</v>
      </c>
      <c r="AO83" s="110">
        <v>27.8</v>
      </c>
      <c r="AP83" s="110">
        <v>5.0599999999999996</v>
      </c>
      <c r="AQ83" s="110">
        <v>16.399999999999999</v>
      </c>
      <c r="AR83" s="109">
        <v>1.6333333333333335</v>
      </c>
      <c r="AS83" s="109">
        <v>-1.26</v>
      </c>
      <c r="AT83" s="108">
        <v>18</v>
      </c>
      <c r="AU83" s="110">
        <v>100</v>
      </c>
      <c r="AV83" s="109">
        <v>79.72</v>
      </c>
      <c r="AW83" s="109">
        <v>17.219999313354499</v>
      </c>
      <c r="AX83" s="109">
        <v>82.18</v>
      </c>
      <c r="AY83" s="108">
        <v>48000</v>
      </c>
      <c r="AZ83" s="110">
        <v>85.610887500000004</v>
      </c>
      <c r="BA83" s="110">
        <v>86.576805399999998</v>
      </c>
      <c r="BB83" s="108">
        <v>17196.78125</v>
      </c>
      <c r="BC83" s="108">
        <v>38274616</v>
      </c>
      <c r="BD83" s="108">
        <v>36355645</v>
      </c>
      <c r="BE83" s="108">
        <v>434320</v>
      </c>
      <c r="BF83" s="108"/>
    </row>
    <row r="84" spans="1:58" x14ac:dyDescent="0.25">
      <c r="A84" s="133" t="s">
        <v>149</v>
      </c>
      <c r="B84" s="111" t="s">
        <v>148</v>
      </c>
      <c r="C84" s="108">
        <v>0</v>
      </c>
      <c r="D84" s="108">
        <v>0</v>
      </c>
      <c r="E84" s="108">
        <v>14359.488000000001</v>
      </c>
      <c r="F84" s="108">
        <v>11.164</v>
      </c>
      <c r="G84" s="108">
        <v>0</v>
      </c>
      <c r="H84" s="108">
        <v>0</v>
      </c>
      <c r="I84" s="108">
        <v>0</v>
      </c>
      <c r="J84" s="108">
        <v>0</v>
      </c>
      <c r="K84" s="109">
        <v>0</v>
      </c>
      <c r="L84" s="109">
        <v>3.03030303030303E-2</v>
      </c>
      <c r="M84" s="109">
        <v>2E-3</v>
      </c>
      <c r="N84" s="109">
        <v>2E-3</v>
      </c>
      <c r="O84" s="108">
        <v>0</v>
      </c>
      <c r="P84" s="108">
        <v>0</v>
      </c>
      <c r="Q84" s="109">
        <v>0.92300000000000004</v>
      </c>
      <c r="R84" s="109" t="s">
        <v>443</v>
      </c>
      <c r="S84" s="108">
        <v>793458</v>
      </c>
      <c r="T84" s="108">
        <v>0</v>
      </c>
      <c r="U84" s="108">
        <v>0</v>
      </c>
      <c r="V84" s="109" t="s">
        <v>443</v>
      </c>
      <c r="W84" s="110">
        <v>3.6</v>
      </c>
      <c r="X84" s="110" t="s">
        <v>443</v>
      </c>
      <c r="Y84" s="109">
        <v>2.9609999656677202</v>
      </c>
      <c r="Z84" s="108">
        <v>92</v>
      </c>
      <c r="AA84" s="108">
        <v>7.1</v>
      </c>
      <c r="AB84" s="110">
        <v>0.2</v>
      </c>
      <c r="AC84" s="109">
        <v>5334.94775390625</v>
      </c>
      <c r="AD84" s="109">
        <v>8</v>
      </c>
      <c r="AE84" s="110" t="s">
        <v>443</v>
      </c>
      <c r="AF84" s="109">
        <v>0.12663230586684501</v>
      </c>
      <c r="AG84" s="109">
        <v>32.5200004577637</v>
      </c>
      <c r="AH84" s="108">
        <v>0</v>
      </c>
      <c r="AI84" s="108">
        <v>300</v>
      </c>
      <c r="AJ84" s="108">
        <v>0</v>
      </c>
      <c r="AK84" s="108">
        <v>0</v>
      </c>
      <c r="AL84" s="108">
        <v>6405</v>
      </c>
      <c r="AM84" s="108">
        <v>0</v>
      </c>
      <c r="AN84" s="108">
        <v>146</v>
      </c>
      <c r="AO84" s="110">
        <v>2.4</v>
      </c>
      <c r="AP84" s="110">
        <v>1.23</v>
      </c>
      <c r="AQ84" s="110">
        <v>3.3</v>
      </c>
      <c r="AR84" s="109" t="s">
        <v>443</v>
      </c>
      <c r="AS84" s="109">
        <v>1.35</v>
      </c>
      <c r="AT84" s="108">
        <v>74</v>
      </c>
      <c r="AU84" s="110">
        <v>100</v>
      </c>
      <c r="AV84" s="109" t="s">
        <v>443</v>
      </c>
      <c r="AW84" s="109">
        <v>80.122398376464801</v>
      </c>
      <c r="AX84" s="109">
        <v>103.65</v>
      </c>
      <c r="AY84" s="108">
        <v>110000</v>
      </c>
      <c r="AZ84" s="110">
        <v>90.482320599999994</v>
      </c>
      <c r="BA84" s="110">
        <v>97.875501200000002</v>
      </c>
      <c r="BB84" s="108">
        <v>76304.7109375</v>
      </c>
      <c r="BC84" s="108">
        <v>4813608</v>
      </c>
      <c r="BD84" s="108">
        <v>4619926</v>
      </c>
      <c r="BE84" s="108">
        <v>68890</v>
      </c>
      <c r="BF84" s="108"/>
    </row>
    <row r="85" spans="1:58" x14ac:dyDescent="0.25">
      <c r="A85" s="133" t="s">
        <v>151</v>
      </c>
      <c r="B85" s="111" t="s">
        <v>150</v>
      </c>
      <c r="C85" s="108">
        <v>16835.896842105263</v>
      </c>
      <c r="D85" s="108">
        <v>0</v>
      </c>
      <c r="E85" s="108">
        <v>3924.3780000000002</v>
      </c>
      <c r="F85" s="108">
        <v>26.047999999999998</v>
      </c>
      <c r="G85" s="108">
        <v>0</v>
      </c>
      <c r="H85" s="108">
        <v>0</v>
      </c>
      <c r="I85" s="108">
        <v>0</v>
      </c>
      <c r="J85" s="108">
        <v>0</v>
      </c>
      <c r="K85" s="109">
        <v>0.03</v>
      </c>
      <c r="L85" s="109">
        <v>0.48484848484848497</v>
      </c>
      <c r="M85" s="109">
        <v>0.60499999999999998</v>
      </c>
      <c r="N85" s="109">
        <v>0.106</v>
      </c>
      <c r="O85" s="108">
        <v>0</v>
      </c>
      <c r="P85" s="108">
        <v>0</v>
      </c>
      <c r="Q85" s="109">
        <v>0.89900000000000002</v>
      </c>
      <c r="R85" s="109" t="s">
        <v>443</v>
      </c>
      <c r="S85" s="108">
        <v>919497</v>
      </c>
      <c r="T85" s="108">
        <v>0</v>
      </c>
      <c r="U85" s="108">
        <v>0</v>
      </c>
      <c r="V85" s="109" t="s">
        <v>443</v>
      </c>
      <c r="W85" s="110">
        <v>3.6</v>
      </c>
      <c r="X85" s="110" t="s">
        <v>443</v>
      </c>
      <c r="Y85" s="109">
        <v>3.3440001010894802</v>
      </c>
      <c r="Z85" s="108">
        <v>97</v>
      </c>
      <c r="AA85" s="108">
        <v>3.5</v>
      </c>
      <c r="AB85" s="110" t="s">
        <v>443</v>
      </c>
      <c r="AC85" s="109">
        <v>2819.111328125</v>
      </c>
      <c r="AD85" s="109">
        <v>5</v>
      </c>
      <c r="AE85" s="110" t="s">
        <v>443</v>
      </c>
      <c r="AF85" s="109">
        <v>0.103144990568294</v>
      </c>
      <c r="AG85" s="109">
        <v>42.779998779296903</v>
      </c>
      <c r="AH85" s="108">
        <v>60137</v>
      </c>
      <c r="AI85" s="108">
        <v>0</v>
      </c>
      <c r="AJ85" s="108">
        <v>0</v>
      </c>
      <c r="AK85" s="108">
        <v>0</v>
      </c>
      <c r="AL85" s="108">
        <v>25473</v>
      </c>
      <c r="AM85" s="108">
        <v>0</v>
      </c>
      <c r="AN85" s="108">
        <v>160</v>
      </c>
      <c r="AO85" s="110">
        <v>2.4</v>
      </c>
      <c r="AP85" s="110">
        <v>2.2000000000000002</v>
      </c>
      <c r="AQ85" s="110">
        <v>5.9</v>
      </c>
      <c r="AR85" s="109" t="s">
        <v>443</v>
      </c>
      <c r="AS85" s="109">
        <v>1.35</v>
      </c>
      <c r="AT85" s="108">
        <v>62</v>
      </c>
      <c r="AU85" s="110">
        <v>100</v>
      </c>
      <c r="AV85" s="109" t="s">
        <v>443</v>
      </c>
      <c r="AW85" s="109">
        <v>78.885177612304702</v>
      </c>
      <c r="AX85" s="109">
        <v>131.66999999999999</v>
      </c>
      <c r="AY85" s="108">
        <v>46000</v>
      </c>
      <c r="AZ85" s="110">
        <v>100</v>
      </c>
      <c r="BA85" s="110">
        <v>100</v>
      </c>
      <c r="BB85" s="108">
        <v>38412.6796875</v>
      </c>
      <c r="BC85" s="108">
        <v>8712400</v>
      </c>
      <c r="BD85" s="108">
        <v>8027935</v>
      </c>
      <c r="BE85" s="108">
        <v>21640</v>
      </c>
      <c r="BF85" s="108"/>
    </row>
    <row r="86" spans="1:58" x14ac:dyDescent="0.25">
      <c r="A86" s="133" t="s">
        <v>153</v>
      </c>
      <c r="B86" s="111" t="s">
        <v>152</v>
      </c>
      <c r="C86" s="108">
        <v>85046.877894736841</v>
      </c>
      <c r="D86" s="108">
        <v>0</v>
      </c>
      <c r="E86" s="108">
        <v>122713.72900000001</v>
      </c>
      <c r="F86" s="108">
        <v>337.952</v>
      </c>
      <c r="G86" s="108">
        <v>0</v>
      </c>
      <c r="H86" s="108">
        <v>0</v>
      </c>
      <c r="I86" s="108">
        <v>0</v>
      </c>
      <c r="J86" s="108">
        <v>0</v>
      </c>
      <c r="K86" s="109">
        <v>9.0999999999999998E-2</v>
      </c>
      <c r="L86" s="109">
        <v>0.12121212121212099</v>
      </c>
      <c r="M86" s="109">
        <v>4.2000000000000003E-2</v>
      </c>
      <c r="N86" s="109">
        <v>6.0999999999999999E-2</v>
      </c>
      <c r="O86" s="108">
        <v>0</v>
      </c>
      <c r="P86" s="108">
        <v>0</v>
      </c>
      <c r="Q86" s="109">
        <v>0.88700000000000001</v>
      </c>
      <c r="R86" s="109" t="s">
        <v>443</v>
      </c>
      <c r="S86" s="108">
        <v>135843</v>
      </c>
      <c r="T86" s="108">
        <v>0</v>
      </c>
      <c r="U86" s="108">
        <v>0</v>
      </c>
      <c r="V86" s="109" t="s">
        <v>443</v>
      </c>
      <c r="W86" s="110">
        <v>3.3</v>
      </c>
      <c r="X86" s="110" t="s">
        <v>443</v>
      </c>
      <c r="Y86" s="109">
        <v>4.0209999084472701</v>
      </c>
      <c r="Z86" s="108">
        <v>85</v>
      </c>
      <c r="AA86" s="108">
        <v>6.1</v>
      </c>
      <c r="AB86" s="110">
        <v>0.3</v>
      </c>
      <c r="AC86" s="109">
        <v>3350.57543945313</v>
      </c>
      <c r="AD86" s="109">
        <v>4</v>
      </c>
      <c r="AE86" s="110" t="s">
        <v>443</v>
      </c>
      <c r="AF86" s="109">
        <v>8.4572087944824098E-2</v>
      </c>
      <c r="AG86" s="109">
        <v>35.159999847412102</v>
      </c>
      <c r="AH86" s="108">
        <v>30573</v>
      </c>
      <c r="AI86" s="108">
        <v>4653</v>
      </c>
      <c r="AJ86" s="108">
        <v>0</v>
      </c>
      <c r="AK86" s="108">
        <v>0</v>
      </c>
      <c r="AL86" s="108">
        <v>167335</v>
      </c>
      <c r="AM86" s="108">
        <v>0</v>
      </c>
      <c r="AN86" s="108">
        <v>142</v>
      </c>
      <c r="AO86" s="110">
        <v>2.4</v>
      </c>
      <c r="AP86" s="110">
        <v>2.0099999999999998</v>
      </c>
      <c r="AQ86" s="110">
        <v>5</v>
      </c>
      <c r="AR86" s="109">
        <v>4.0333333333333332</v>
      </c>
      <c r="AS86" s="109">
        <v>0.52</v>
      </c>
      <c r="AT86" s="108">
        <v>50</v>
      </c>
      <c r="AU86" s="110">
        <v>100</v>
      </c>
      <c r="AV86" s="109">
        <v>99.02</v>
      </c>
      <c r="AW86" s="109">
        <v>65.571601867675795</v>
      </c>
      <c r="AX86" s="109">
        <v>140.43</v>
      </c>
      <c r="AY86" s="108">
        <v>710000</v>
      </c>
      <c r="AZ86" s="110">
        <v>99.546267700000001</v>
      </c>
      <c r="BA86" s="110">
        <v>100</v>
      </c>
      <c r="BB86" s="108">
        <v>39817.15234375</v>
      </c>
      <c r="BC86" s="108">
        <v>60551416</v>
      </c>
      <c r="BD86" s="108">
        <v>59324681</v>
      </c>
      <c r="BE86" s="108">
        <v>294140</v>
      </c>
      <c r="BF86" s="108"/>
    </row>
    <row r="87" spans="1:58" x14ac:dyDescent="0.25">
      <c r="A87" s="133" t="s">
        <v>155</v>
      </c>
      <c r="B87" s="111" t="s">
        <v>154</v>
      </c>
      <c r="C87" s="108">
        <v>3562.4589473684209</v>
      </c>
      <c r="D87" s="108">
        <v>0</v>
      </c>
      <c r="E87" s="108">
        <v>6141.4105</v>
      </c>
      <c r="F87" s="108">
        <v>0</v>
      </c>
      <c r="G87" s="108">
        <v>53032.61</v>
      </c>
      <c r="H87" s="108">
        <v>6184.7160000000003</v>
      </c>
      <c r="I87" s="108">
        <v>16019.505999999999</v>
      </c>
      <c r="J87" s="108">
        <v>2774</v>
      </c>
      <c r="K87" s="109">
        <v>6.0999999999999999E-2</v>
      </c>
      <c r="L87" s="109">
        <v>6.0606060606060601E-2</v>
      </c>
      <c r="M87" s="109">
        <v>6.2E-2</v>
      </c>
      <c r="N87" s="109">
        <v>6.0000000000000001E-3</v>
      </c>
      <c r="O87" s="108">
        <v>0</v>
      </c>
      <c r="P87" s="108">
        <v>0</v>
      </c>
      <c r="Q87" s="109">
        <v>0.73</v>
      </c>
      <c r="R87" s="109">
        <v>1.1081499999999999E-2</v>
      </c>
      <c r="S87" s="108">
        <v>399726</v>
      </c>
      <c r="T87" s="108">
        <v>23.12</v>
      </c>
      <c r="U87" s="108">
        <v>16.59</v>
      </c>
      <c r="V87" s="109">
        <v>0.2</v>
      </c>
      <c r="W87" s="110">
        <v>15.3</v>
      </c>
      <c r="X87" s="110">
        <v>2.5</v>
      </c>
      <c r="Y87" s="109">
        <v>0.472000002861023</v>
      </c>
      <c r="Z87" s="108">
        <v>95</v>
      </c>
      <c r="AA87" s="108">
        <v>4.5</v>
      </c>
      <c r="AB87" s="110">
        <v>1.7</v>
      </c>
      <c r="AC87" s="109">
        <v>511.37738037109398</v>
      </c>
      <c r="AD87" s="109">
        <v>89</v>
      </c>
      <c r="AE87" s="110" t="s">
        <v>443</v>
      </c>
      <c r="AF87" s="109">
        <v>0.42220641369704698</v>
      </c>
      <c r="AG87" s="109">
        <v>45.459999084472699</v>
      </c>
      <c r="AH87" s="108">
        <v>125000</v>
      </c>
      <c r="AI87" s="108">
        <v>5000</v>
      </c>
      <c r="AJ87" s="108">
        <v>0</v>
      </c>
      <c r="AK87" s="108">
        <v>0</v>
      </c>
      <c r="AL87" s="108">
        <v>15</v>
      </c>
      <c r="AM87" s="108">
        <v>0</v>
      </c>
      <c r="AN87" s="108">
        <v>114</v>
      </c>
      <c r="AO87" s="110">
        <v>8.4</v>
      </c>
      <c r="AP87" s="110">
        <v>4.96</v>
      </c>
      <c r="AQ87" s="110">
        <v>7</v>
      </c>
      <c r="AR87" s="109">
        <v>3.6833333333333327</v>
      </c>
      <c r="AS87" s="109">
        <v>0.41</v>
      </c>
      <c r="AT87" s="108">
        <v>44</v>
      </c>
      <c r="AU87" s="110">
        <v>98.204269409179702</v>
      </c>
      <c r="AV87" s="109">
        <v>88.5</v>
      </c>
      <c r="AW87" s="109">
        <v>43.175895690917997</v>
      </c>
      <c r="AX87" s="109">
        <v>115.57</v>
      </c>
      <c r="AY87" s="108">
        <v>8300</v>
      </c>
      <c r="AZ87" s="110">
        <v>81.784474799999998</v>
      </c>
      <c r="BA87" s="110">
        <v>93.843156500000006</v>
      </c>
      <c r="BB87" s="108">
        <v>8995.3505859375</v>
      </c>
      <c r="BC87" s="108">
        <v>2890299</v>
      </c>
      <c r="BD87" s="108">
        <v>2781153</v>
      </c>
      <c r="BE87" s="108">
        <v>10830</v>
      </c>
      <c r="BF87" s="108"/>
    </row>
    <row r="88" spans="1:58" x14ac:dyDescent="0.25">
      <c r="A88" s="133" t="s">
        <v>157</v>
      </c>
      <c r="B88" s="111" t="s">
        <v>156</v>
      </c>
      <c r="C88" s="108">
        <v>209113.83789473685</v>
      </c>
      <c r="D88" s="108">
        <v>113984.54315789473</v>
      </c>
      <c r="E88" s="108">
        <v>33636.095999999998</v>
      </c>
      <c r="F88" s="108">
        <v>38263.171999999999</v>
      </c>
      <c r="G88" s="108">
        <v>2390014.1260000002</v>
      </c>
      <c r="H88" s="108">
        <v>1520254.078</v>
      </c>
      <c r="I88" s="108">
        <v>1286229.601</v>
      </c>
      <c r="J88" s="108">
        <v>0</v>
      </c>
      <c r="K88" s="109">
        <v>0</v>
      </c>
      <c r="L88" s="109">
        <v>3.03030303030303E-2</v>
      </c>
      <c r="M88" s="109">
        <v>3.4000000000000002E-2</v>
      </c>
      <c r="N88" s="109">
        <v>1.7999999999999999E-2</v>
      </c>
      <c r="O88" s="108">
        <v>0</v>
      </c>
      <c r="P88" s="108">
        <v>0</v>
      </c>
      <c r="Q88" s="109">
        <v>0.90300000000000002</v>
      </c>
      <c r="R88" s="109" t="s">
        <v>443</v>
      </c>
      <c r="S88" s="108">
        <v>100000</v>
      </c>
      <c r="T88" s="108">
        <v>0</v>
      </c>
      <c r="U88" s="108">
        <v>0</v>
      </c>
      <c r="V88" s="109" t="s">
        <v>443</v>
      </c>
      <c r="W88" s="110">
        <v>2.7</v>
      </c>
      <c r="X88" s="110">
        <v>3.4000000953674299</v>
      </c>
      <c r="Y88" s="109">
        <v>2.2969999313354501</v>
      </c>
      <c r="Z88" s="108">
        <v>96</v>
      </c>
      <c r="AA88" s="108">
        <v>16</v>
      </c>
      <c r="AB88" s="110">
        <v>0.1</v>
      </c>
      <c r="AC88" s="109">
        <v>4405.1318359375</v>
      </c>
      <c r="AD88" s="109">
        <v>5</v>
      </c>
      <c r="AE88" s="110" t="s">
        <v>443</v>
      </c>
      <c r="AF88" s="109">
        <v>0.11622052637947</v>
      </c>
      <c r="AG88" s="109">
        <v>32.110000610351598</v>
      </c>
      <c r="AH88" s="108">
        <v>436528</v>
      </c>
      <c r="AI88" s="108">
        <v>44799</v>
      </c>
      <c r="AJ88" s="108">
        <v>1500000</v>
      </c>
      <c r="AK88" s="108">
        <v>0</v>
      </c>
      <c r="AL88" s="108">
        <v>2191</v>
      </c>
      <c r="AM88" s="108">
        <v>0</v>
      </c>
      <c r="AN88" s="108">
        <v>112</v>
      </c>
      <c r="AO88" s="110">
        <v>2.4</v>
      </c>
      <c r="AP88" s="110">
        <v>1.89</v>
      </c>
      <c r="AQ88" s="110">
        <v>5.6</v>
      </c>
      <c r="AR88" s="109">
        <v>4.2333333333333334</v>
      </c>
      <c r="AS88" s="109">
        <v>1.83</v>
      </c>
      <c r="AT88" s="108">
        <v>73</v>
      </c>
      <c r="AU88" s="110">
        <v>100</v>
      </c>
      <c r="AV88" s="109" t="s">
        <v>443</v>
      </c>
      <c r="AW88" s="109">
        <v>93.329414367675795</v>
      </c>
      <c r="AX88" s="109">
        <v>129.75</v>
      </c>
      <c r="AY88" s="108">
        <v>1400000</v>
      </c>
      <c r="AZ88" s="110">
        <v>100</v>
      </c>
      <c r="BA88" s="110">
        <v>100</v>
      </c>
      <c r="BB88" s="108">
        <v>43875.75</v>
      </c>
      <c r="BC88" s="108">
        <v>126785800</v>
      </c>
      <c r="BD88" s="108">
        <v>125810666</v>
      </c>
      <c r="BE88" s="108">
        <v>364500</v>
      </c>
      <c r="BF88" s="108"/>
    </row>
    <row r="89" spans="1:58" x14ac:dyDescent="0.25">
      <c r="A89" s="133" t="s">
        <v>159</v>
      </c>
      <c r="B89" s="111" t="s">
        <v>158</v>
      </c>
      <c r="C89" s="108">
        <v>15884.791578947368</v>
      </c>
      <c r="D89" s="108">
        <v>0</v>
      </c>
      <c r="E89" s="108">
        <v>5375.6459999999997</v>
      </c>
      <c r="F89" s="108">
        <v>0</v>
      </c>
      <c r="G89" s="108">
        <v>0</v>
      </c>
      <c r="H89" s="108">
        <v>0</v>
      </c>
      <c r="I89" s="108">
        <v>0</v>
      </c>
      <c r="J89" s="108">
        <v>10000</v>
      </c>
      <c r="K89" s="109">
        <v>6.0999999999999999E-2</v>
      </c>
      <c r="L89" s="109">
        <v>0.30303030303030298</v>
      </c>
      <c r="M89" s="109">
        <v>0.13900000000000001</v>
      </c>
      <c r="N89" s="109">
        <v>2.5999999999999999E-2</v>
      </c>
      <c r="O89" s="108">
        <v>0</v>
      </c>
      <c r="P89" s="108">
        <v>0</v>
      </c>
      <c r="Q89" s="109">
        <v>0.74199999999999999</v>
      </c>
      <c r="R89" s="109">
        <v>4.2903000000000004E-3</v>
      </c>
      <c r="S89" s="108">
        <v>2024323582</v>
      </c>
      <c r="T89" s="108">
        <v>1480.89</v>
      </c>
      <c r="U89" s="108">
        <v>1832.97</v>
      </c>
      <c r="V89" s="109">
        <v>7.14</v>
      </c>
      <c r="W89" s="110">
        <v>17.600000000000001</v>
      </c>
      <c r="X89" s="110">
        <v>3</v>
      </c>
      <c r="Y89" s="109">
        <v>2.5580000877380402</v>
      </c>
      <c r="Z89" s="108">
        <v>96</v>
      </c>
      <c r="AA89" s="108">
        <v>5.6</v>
      </c>
      <c r="AB89" s="110">
        <v>0.1</v>
      </c>
      <c r="AC89" s="109">
        <v>568.12255859375</v>
      </c>
      <c r="AD89" s="109">
        <v>58</v>
      </c>
      <c r="AE89" s="110" t="s">
        <v>443</v>
      </c>
      <c r="AF89" s="109">
        <v>0.47753223875421502</v>
      </c>
      <c r="AG89" s="109">
        <v>33.659999847412102</v>
      </c>
      <c r="AH89" s="108">
        <v>0</v>
      </c>
      <c r="AI89" s="108">
        <v>0</v>
      </c>
      <c r="AJ89" s="108">
        <v>0</v>
      </c>
      <c r="AK89" s="108">
        <v>0</v>
      </c>
      <c r="AL89" s="108">
        <v>2992758</v>
      </c>
      <c r="AM89" s="108">
        <v>0</v>
      </c>
      <c r="AN89" s="108">
        <v>132</v>
      </c>
      <c r="AO89" s="110">
        <v>4.2</v>
      </c>
      <c r="AP89" s="110">
        <v>4.5</v>
      </c>
      <c r="AQ89" s="110">
        <v>6.1</v>
      </c>
      <c r="AR89" s="109">
        <v>2.5499999999999998</v>
      </c>
      <c r="AS89" s="109">
        <v>0.14000000000000001</v>
      </c>
      <c r="AT89" s="108">
        <v>48</v>
      </c>
      <c r="AU89" s="110">
        <v>100</v>
      </c>
      <c r="AV89" s="109">
        <v>98.01</v>
      </c>
      <c r="AW89" s="109">
        <v>53.400001525878899</v>
      </c>
      <c r="AX89" s="109">
        <v>196.31</v>
      </c>
      <c r="AY89" s="108">
        <v>29000</v>
      </c>
      <c r="AZ89" s="110">
        <v>98.634742799999998</v>
      </c>
      <c r="BA89" s="110">
        <v>96.934078600000007</v>
      </c>
      <c r="BB89" s="108">
        <v>9153.3525390625</v>
      </c>
      <c r="BC89" s="108">
        <v>9702353</v>
      </c>
      <c r="BD89" s="108">
        <v>7570052</v>
      </c>
      <c r="BE89" s="108">
        <v>88780</v>
      </c>
      <c r="BF89" s="108"/>
    </row>
    <row r="90" spans="1:58" x14ac:dyDescent="0.25">
      <c r="A90" s="133" t="s">
        <v>161</v>
      </c>
      <c r="B90" s="111" t="s">
        <v>160</v>
      </c>
      <c r="C90" s="108">
        <v>15268.149473684211</v>
      </c>
      <c r="D90" s="108">
        <v>8814.8168421052633</v>
      </c>
      <c r="E90" s="108">
        <v>99484.461500000005</v>
      </c>
      <c r="F90" s="108">
        <v>0</v>
      </c>
      <c r="G90" s="108">
        <v>0</v>
      </c>
      <c r="H90" s="108">
        <v>0</v>
      </c>
      <c r="I90" s="108">
        <v>0</v>
      </c>
      <c r="J90" s="108">
        <v>0</v>
      </c>
      <c r="K90" s="109">
        <v>0</v>
      </c>
      <c r="L90" s="109">
        <v>0.39393939393939398</v>
      </c>
      <c r="M90" s="109">
        <v>0.183</v>
      </c>
      <c r="N90" s="109">
        <v>1.7999999999999999E-2</v>
      </c>
      <c r="O90" s="108">
        <v>0</v>
      </c>
      <c r="P90" s="108">
        <v>0</v>
      </c>
      <c r="Q90" s="109">
        <v>0.79400000000000004</v>
      </c>
      <c r="R90" s="109">
        <v>3.9113999999999998E-3</v>
      </c>
      <c r="S90" s="108">
        <v>5159519</v>
      </c>
      <c r="T90" s="108">
        <v>8.4600000000000009</v>
      </c>
      <c r="U90" s="108">
        <v>4.07</v>
      </c>
      <c r="V90" s="109">
        <v>0.05</v>
      </c>
      <c r="W90" s="110">
        <v>11.4</v>
      </c>
      <c r="X90" s="110">
        <v>3.7000000476837198</v>
      </c>
      <c r="Y90" s="109">
        <v>3.6170001029968302</v>
      </c>
      <c r="Z90" s="108">
        <v>99</v>
      </c>
      <c r="AA90" s="108">
        <v>67</v>
      </c>
      <c r="AB90" s="110">
        <v>0.2</v>
      </c>
      <c r="AC90" s="109">
        <v>903.32409667968795</v>
      </c>
      <c r="AD90" s="109">
        <v>12</v>
      </c>
      <c r="AE90" s="110" t="s">
        <v>443</v>
      </c>
      <c r="AF90" s="109">
        <v>0.202381137099054</v>
      </c>
      <c r="AG90" s="109">
        <v>26.350000381469702</v>
      </c>
      <c r="AH90" s="108">
        <v>0</v>
      </c>
      <c r="AI90" s="108">
        <v>7000</v>
      </c>
      <c r="AJ90" s="108">
        <v>0</v>
      </c>
      <c r="AK90" s="108">
        <v>0</v>
      </c>
      <c r="AL90" s="108">
        <v>608</v>
      </c>
      <c r="AM90" s="108">
        <v>1</v>
      </c>
      <c r="AN90" s="108">
        <v>137</v>
      </c>
      <c r="AO90" s="110">
        <v>2.4</v>
      </c>
      <c r="AP90" s="110" t="s">
        <v>443</v>
      </c>
      <c r="AQ90" s="110" t="s">
        <v>443</v>
      </c>
      <c r="AR90" s="109">
        <v>3.4666666666666672</v>
      </c>
      <c r="AS90" s="109">
        <v>-0.06</v>
      </c>
      <c r="AT90" s="108">
        <v>31</v>
      </c>
      <c r="AU90" s="110">
        <v>100</v>
      </c>
      <c r="AV90" s="109">
        <v>99.79</v>
      </c>
      <c r="AW90" s="109">
        <v>72.866012573242202</v>
      </c>
      <c r="AX90" s="109">
        <v>149.99</v>
      </c>
      <c r="AY90" s="108">
        <v>160000</v>
      </c>
      <c r="AZ90" s="110">
        <v>97.541103100000001</v>
      </c>
      <c r="BA90" s="110">
        <v>92.940909700000006</v>
      </c>
      <c r="BB90" s="108">
        <v>26409.541015625</v>
      </c>
      <c r="BC90" s="108">
        <v>18037646</v>
      </c>
      <c r="BD90" s="108">
        <v>17498628</v>
      </c>
      <c r="BE90" s="108">
        <v>2699700</v>
      </c>
      <c r="BF90" s="108"/>
    </row>
    <row r="91" spans="1:58" x14ac:dyDescent="0.25">
      <c r="A91" s="133" t="s">
        <v>163</v>
      </c>
      <c r="B91" s="111" t="s">
        <v>162</v>
      </c>
      <c r="C91" s="108">
        <v>29239.623157894737</v>
      </c>
      <c r="D91" s="108">
        <v>0</v>
      </c>
      <c r="E91" s="108">
        <v>127964.106</v>
      </c>
      <c r="F91" s="108">
        <v>55.128</v>
      </c>
      <c r="G91" s="108">
        <v>0</v>
      </c>
      <c r="H91" s="108">
        <v>0</v>
      </c>
      <c r="I91" s="108">
        <v>0</v>
      </c>
      <c r="J91" s="108">
        <v>1503169</v>
      </c>
      <c r="K91" s="109">
        <v>0.36399999999999999</v>
      </c>
      <c r="L91" s="109">
        <v>0.12121212121212099</v>
      </c>
      <c r="M91" s="109">
        <v>0.93300000000000005</v>
      </c>
      <c r="N91" s="109">
        <v>0.51200000000000001</v>
      </c>
      <c r="O91" s="108">
        <v>0</v>
      </c>
      <c r="P91" s="108">
        <v>0</v>
      </c>
      <c r="Q91" s="109">
        <v>0.55500000000000005</v>
      </c>
      <c r="R91" s="109">
        <v>0.1662488</v>
      </c>
      <c r="S91" s="108">
        <v>649842412</v>
      </c>
      <c r="T91" s="108">
        <v>1496</v>
      </c>
      <c r="U91" s="108">
        <v>1389.08</v>
      </c>
      <c r="V91" s="109">
        <v>3.13</v>
      </c>
      <c r="W91" s="110">
        <v>49.2</v>
      </c>
      <c r="X91" s="110">
        <v>11</v>
      </c>
      <c r="Y91" s="109">
        <v>0.19799999892711601</v>
      </c>
      <c r="Z91" s="108">
        <v>75</v>
      </c>
      <c r="AA91" s="108">
        <v>348</v>
      </c>
      <c r="AB91" s="110">
        <v>5.4</v>
      </c>
      <c r="AC91" s="109">
        <v>157.19209289550801</v>
      </c>
      <c r="AD91" s="109">
        <v>510</v>
      </c>
      <c r="AE91" s="110">
        <v>50</v>
      </c>
      <c r="AF91" s="109">
        <v>0.56467248639951995</v>
      </c>
      <c r="AG91" s="109">
        <v>48.509998321533203</v>
      </c>
      <c r="AH91" s="108">
        <v>1265600</v>
      </c>
      <c r="AI91" s="108">
        <v>29421</v>
      </c>
      <c r="AJ91" s="108">
        <v>211188</v>
      </c>
      <c r="AK91" s="108">
        <v>158637</v>
      </c>
      <c r="AL91" s="108">
        <v>684183</v>
      </c>
      <c r="AM91" s="108">
        <v>0</v>
      </c>
      <c r="AN91" s="108">
        <v>104</v>
      </c>
      <c r="AO91" s="110">
        <v>19.100000000000001</v>
      </c>
      <c r="AP91" s="110">
        <v>5.84</v>
      </c>
      <c r="AQ91" s="110">
        <v>6</v>
      </c>
      <c r="AR91" s="109">
        <v>3.45</v>
      </c>
      <c r="AS91" s="109">
        <v>-0.31</v>
      </c>
      <c r="AT91" s="108">
        <v>28</v>
      </c>
      <c r="AU91" s="110">
        <v>56</v>
      </c>
      <c r="AV91" s="109">
        <v>78.02</v>
      </c>
      <c r="AW91" s="109">
        <v>45.622798919677699</v>
      </c>
      <c r="AX91" s="109">
        <v>81.28</v>
      </c>
      <c r="AY91" s="108">
        <v>60000</v>
      </c>
      <c r="AZ91" s="110">
        <v>30.109853300000001</v>
      </c>
      <c r="BA91" s="110">
        <v>63.195580700000001</v>
      </c>
      <c r="BB91" s="108">
        <v>3285.91040039063</v>
      </c>
      <c r="BC91" s="108">
        <v>49699864</v>
      </c>
      <c r="BD91" s="108">
        <v>43804628</v>
      </c>
      <c r="BE91" s="108">
        <v>569140</v>
      </c>
      <c r="BF91" s="108"/>
    </row>
    <row r="92" spans="1:58" x14ac:dyDescent="0.25">
      <c r="A92" s="133" t="s">
        <v>165</v>
      </c>
      <c r="B92" s="111" t="s">
        <v>164</v>
      </c>
      <c r="C92" s="108">
        <v>0</v>
      </c>
      <c r="D92" s="108">
        <v>0</v>
      </c>
      <c r="E92" s="108" t="s">
        <v>443</v>
      </c>
      <c r="F92" s="108">
        <v>29.341999999999999</v>
      </c>
      <c r="G92" s="108">
        <v>1.359</v>
      </c>
      <c r="H92" s="108">
        <v>0</v>
      </c>
      <c r="I92" s="108">
        <v>0</v>
      </c>
      <c r="J92" s="108">
        <v>2545</v>
      </c>
      <c r="K92" s="109">
        <v>0.03</v>
      </c>
      <c r="L92" s="109" t="s">
        <v>443</v>
      </c>
      <c r="M92" s="109">
        <v>1.4999999999999999E-2</v>
      </c>
      <c r="N92" s="109">
        <v>1E-3</v>
      </c>
      <c r="O92" s="108">
        <v>0</v>
      </c>
      <c r="P92" s="108">
        <v>0</v>
      </c>
      <c r="Q92" s="109">
        <v>0.58799999999999997</v>
      </c>
      <c r="R92" s="109" t="s">
        <v>443</v>
      </c>
      <c r="S92" s="108">
        <v>200000</v>
      </c>
      <c r="T92" s="108">
        <v>38.659999999999997</v>
      </c>
      <c r="U92" s="108">
        <v>37.200000000000003</v>
      </c>
      <c r="V92" s="109">
        <v>24.11</v>
      </c>
      <c r="W92" s="110">
        <v>54.3</v>
      </c>
      <c r="X92" s="110">
        <v>14.8999996185303</v>
      </c>
      <c r="Y92" s="109">
        <v>0.37599998712539701</v>
      </c>
      <c r="Z92" s="108">
        <v>80</v>
      </c>
      <c r="AA92" s="108">
        <v>566</v>
      </c>
      <c r="AB92" s="110" t="s">
        <v>443</v>
      </c>
      <c r="AC92" s="109">
        <v>151.79287719726599</v>
      </c>
      <c r="AD92" s="109">
        <v>90</v>
      </c>
      <c r="AE92" s="110" t="s">
        <v>443</v>
      </c>
      <c r="AF92" s="109" t="s">
        <v>443</v>
      </c>
      <c r="AG92" s="109">
        <v>37.610000610351598</v>
      </c>
      <c r="AH92" s="108">
        <v>0</v>
      </c>
      <c r="AI92" s="108">
        <v>0</v>
      </c>
      <c r="AJ92" s="108">
        <v>0</v>
      </c>
      <c r="AK92" s="108">
        <v>0</v>
      </c>
      <c r="AL92" s="108">
        <v>0</v>
      </c>
      <c r="AM92" s="108">
        <v>0</v>
      </c>
      <c r="AN92" s="108">
        <v>139</v>
      </c>
      <c r="AO92" s="110">
        <v>3.3</v>
      </c>
      <c r="AP92" s="110" t="s">
        <v>443</v>
      </c>
      <c r="AQ92" s="110" t="s">
        <v>443</v>
      </c>
      <c r="AR92" s="109" t="s">
        <v>443</v>
      </c>
      <c r="AS92" s="109">
        <v>-0.45</v>
      </c>
      <c r="AT92" s="108" t="s">
        <v>443</v>
      </c>
      <c r="AU92" s="110">
        <v>84.936271667480497</v>
      </c>
      <c r="AV92" s="109" t="s">
        <v>443</v>
      </c>
      <c r="AW92" s="109">
        <v>12.997484207153301</v>
      </c>
      <c r="AX92" s="109">
        <v>51.31</v>
      </c>
      <c r="AY92" s="108">
        <v>750</v>
      </c>
      <c r="AZ92" s="110">
        <v>39.747998699999997</v>
      </c>
      <c r="BA92" s="110">
        <v>66.876036200000001</v>
      </c>
      <c r="BB92" s="108">
        <v>2174.99487304688</v>
      </c>
      <c r="BC92" s="108">
        <v>116398</v>
      </c>
      <c r="BD92" s="108">
        <v>111997</v>
      </c>
      <c r="BE92" s="108">
        <v>810</v>
      </c>
      <c r="BF92" s="108"/>
    </row>
    <row r="93" spans="1:58" x14ac:dyDescent="0.25">
      <c r="A93" s="133" t="s">
        <v>843</v>
      </c>
      <c r="B93" s="111" t="s">
        <v>166</v>
      </c>
      <c r="C93" s="108">
        <v>219.08</v>
      </c>
      <c r="D93" s="108">
        <v>0</v>
      </c>
      <c r="E93" s="108">
        <v>226889.234</v>
      </c>
      <c r="F93" s="108">
        <v>7.5460000000000003</v>
      </c>
      <c r="G93" s="108">
        <v>316117.54200000002</v>
      </c>
      <c r="H93" s="108">
        <v>34878.096000000005</v>
      </c>
      <c r="I93" s="108">
        <v>42671.496000000006</v>
      </c>
      <c r="J93" s="108">
        <v>636363</v>
      </c>
      <c r="K93" s="109">
        <v>6.0999999999999999E-2</v>
      </c>
      <c r="L93" s="109">
        <v>0</v>
      </c>
      <c r="M93" s="109">
        <v>0.13800000000000001</v>
      </c>
      <c r="N93" s="109">
        <v>0.13</v>
      </c>
      <c r="O93" s="108">
        <v>0</v>
      </c>
      <c r="P93" s="108">
        <v>0</v>
      </c>
      <c r="Q93" s="109" t="s">
        <v>443</v>
      </c>
      <c r="R93" s="109" t="s">
        <v>443</v>
      </c>
      <c r="S93" s="108">
        <v>99567040</v>
      </c>
      <c r="T93" s="108">
        <v>32.11</v>
      </c>
      <c r="U93" s="108">
        <v>25.75</v>
      </c>
      <c r="V93" s="109" t="s">
        <v>443</v>
      </c>
      <c r="W93" s="110">
        <v>20</v>
      </c>
      <c r="X93" s="110">
        <v>15.199999809265099</v>
      </c>
      <c r="Y93" s="109" t="s">
        <v>443</v>
      </c>
      <c r="Z93" s="108">
        <v>99</v>
      </c>
      <c r="AA93" s="108">
        <v>513</v>
      </c>
      <c r="AB93" s="110" t="s">
        <v>443</v>
      </c>
      <c r="AC93" s="109" t="s">
        <v>443</v>
      </c>
      <c r="AD93" s="109">
        <v>82</v>
      </c>
      <c r="AE93" s="110">
        <v>0</v>
      </c>
      <c r="AF93" s="109" t="s">
        <v>443</v>
      </c>
      <c r="AG93" s="109" t="s">
        <v>443</v>
      </c>
      <c r="AH93" s="108">
        <v>600000</v>
      </c>
      <c r="AI93" s="108">
        <v>126574</v>
      </c>
      <c r="AJ93" s="108">
        <v>0</v>
      </c>
      <c r="AK93" s="108">
        <v>0</v>
      </c>
      <c r="AL93" s="108">
        <v>0</v>
      </c>
      <c r="AM93" s="108">
        <v>0</v>
      </c>
      <c r="AN93" s="108">
        <v>88</v>
      </c>
      <c r="AO93" s="110">
        <v>40.799999999999997</v>
      </c>
      <c r="AP93" s="110" t="s">
        <v>443</v>
      </c>
      <c r="AQ93" s="110" t="s">
        <v>443</v>
      </c>
      <c r="AR93" s="109" t="s">
        <v>443</v>
      </c>
      <c r="AS93" s="109">
        <v>-1.65</v>
      </c>
      <c r="AT93" s="108">
        <v>17</v>
      </c>
      <c r="AU93" s="110">
        <v>39.244224548339801</v>
      </c>
      <c r="AV93" s="109">
        <v>100</v>
      </c>
      <c r="AW93" s="109">
        <v>0</v>
      </c>
      <c r="AX93" s="109">
        <v>14.26</v>
      </c>
      <c r="AY93" s="108">
        <v>35000</v>
      </c>
      <c r="AZ93" s="110">
        <v>81.913523999999995</v>
      </c>
      <c r="BA93" s="110">
        <v>99.699220800000006</v>
      </c>
      <c r="BB93" s="108">
        <v>1700</v>
      </c>
      <c r="BC93" s="108">
        <v>25490964</v>
      </c>
      <c r="BD93" s="108">
        <v>25025036</v>
      </c>
      <c r="BE93" s="108">
        <v>120410</v>
      </c>
      <c r="BF93" s="108"/>
    </row>
    <row r="94" spans="1:58" x14ac:dyDescent="0.25">
      <c r="A94" s="133" t="s">
        <v>847</v>
      </c>
      <c r="B94" s="111" t="s">
        <v>297</v>
      </c>
      <c r="C94" s="108">
        <v>0</v>
      </c>
      <c r="D94" s="108">
        <v>0</v>
      </c>
      <c r="E94" s="108">
        <v>70014.602500000008</v>
      </c>
      <c r="F94" s="108">
        <v>388.05399999999997</v>
      </c>
      <c r="G94" s="108">
        <v>954695.19100000011</v>
      </c>
      <c r="H94" s="108">
        <v>254283.95199999999</v>
      </c>
      <c r="I94" s="108">
        <v>60684.62000000001</v>
      </c>
      <c r="J94" s="108">
        <v>0</v>
      </c>
      <c r="K94" s="109">
        <v>0.03</v>
      </c>
      <c r="L94" s="109">
        <v>0</v>
      </c>
      <c r="M94" s="109">
        <v>0.26200000000000001</v>
      </c>
      <c r="N94" s="109">
        <v>4.5999999999999999E-2</v>
      </c>
      <c r="O94" s="108">
        <v>0</v>
      </c>
      <c r="P94" s="108">
        <v>0</v>
      </c>
      <c r="Q94" s="109">
        <v>0.90100000000000002</v>
      </c>
      <c r="R94" s="109" t="s">
        <v>443</v>
      </c>
      <c r="S94" s="108">
        <v>1112813</v>
      </c>
      <c r="T94" s="108">
        <v>0</v>
      </c>
      <c r="U94" s="108">
        <v>0</v>
      </c>
      <c r="V94" s="109" t="s">
        <v>443</v>
      </c>
      <c r="W94" s="110">
        <v>3.4</v>
      </c>
      <c r="X94" s="110">
        <v>0.60000002384185802</v>
      </c>
      <c r="Y94" s="109">
        <v>2.32599997520447</v>
      </c>
      <c r="Z94" s="108">
        <v>98</v>
      </c>
      <c r="AA94" s="108">
        <v>77</v>
      </c>
      <c r="AB94" s="110" t="s">
        <v>443</v>
      </c>
      <c r="AC94" s="109">
        <v>2556.04638671875</v>
      </c>
      <c r="AD94" s="109">
        <v>11</v>
      </c>
      <c r="AE94" s="110">
        <v>0</v>
      </c>
      <c r="AF94" s="109">
        <v>6.6630245626799103E-2</v>
      </c>
      <c r="AG94" s="109" t="s">
        <v>443</v>
      </c>
      <c r="AH94" s="108">
        <v>31332</v>
      </c>
      <c r="AI94" s="108">
        <v>5057</v>
      </c>
      <c r="AJ94" s="108">
        <v>0</v>
      </c>
      <c r="AK94" s="108">
        <v>0</v>
      </c>
      <c r="AL94" s="108">
        <v>2245</v>
      </c>
      <c r="AM94" s="108">
        <v>0</v>
      </c>
      <c r="AN94" s="108">
        <v>135</v>
      </c>
      <c r="AO94" s="110">
        <v>2.4</v>
      </c>
      <c r="AP94" s="110">
        <v>1.85</v>
      </c>
      <c r="AQ94" s="110">
        <v>9.1</v>
      </c>
      <c r="AR94" s="109">
        <v>4.4000000000000004</v>
      </c>
      <c r="AS94" s="109">
        <v>1.07</v>
      </c>
      <c r="AT94" s="108">
        <v>54</v>
      </c>
      <c r="AU94" s="110">
        <v>100</v>
      </c>
      <c r="AV94" s="109">
        <v>97.97</v>
      </c>
      <c r="AW94" s="109">
        <v>89.896255493164105</v>
      </c>
      <c r="AX94" s="109">
        <v>122.65</v>
      </c>
      <c r="AY94" s="108">
        <v>100000</v>
      </c>
      <c r="AZ94" s="110">
        <v>100</v>
      </c>
      <c r="BA94" s="110">
        <v>97.6</v>
      </c>
      <c r="BB94" s="108">
        <v>38260.17578125</v>
      </c>
      <c r="BC94" s="108">
        <v>51466200</v>
      </c>
      <c r="BD94" s="108">
        <v>50085030</v>
      </c>
      <c r="BE94" s="108">
        <v>97100</v>
      </c>
      <c r="BF94" s="108"/>
    </row>
    <row r="95" spans="1:58" x14ac:dyDescent="0.25">
      <c r="A95" s="133" t="s">
        <v>168</v>
      </c>
      <c r="B95" s="111" t="s">
        <v>167</v>
      </c>
      <c r="C95" s="108">
        <v>7141.12</v>
      </c>
      <c r="D95" s="108">
        <v>0</v>
      </c>
      <c r="E95" s="108">
        <v>833.48200000000008</v>
      </c>
      <c r="F95" s="108">
        <v>0</v>
      </c>
      <c r="G95" s="108">
        <v>0</v>
      </c>
      <c r="H95" s="108">
        <v>0</v>
      </c>
      <c r="I95" s="108">
        <v>0</v>
      </c>
      <c r="J95" s="108">
        <v>0</v>
      </c>
      <c r="K95" s="109">
        <v>0</v>
      </c>
      <c r="L95" s="109">
        <v>0.18181818181818199</v>
      </c>
      <c r="M95" s="109">
        <v>5.0999999999999997E-2</v>
      </c>
      <c r="N95" s="109">
        <v>6.0000000000000001E-3</v>
      </c>
      <c r="O95" s="108">
        <v>0</v>
      </c>
      <c r="P95" s="108">
        <v>0</v>
      </c>
      <c r="Q95" s="109">
        <v>0.8</v>
      </c>
      <c r="R95" s="109" t="s">
        <v>443</v>
      </c>
      <c r="S95" s="108">
        <v>0</v>
      </c>
      <c r="T95" s="108">
        <v>0</v>
      </c>
      <c r="U95" s="108">
        <v>0</v>
      </c>
      <c r="V95" s="109" t="s">
        <v>443</v>
      </c>
      <c r="W95" s="110">
        <v>8.4</v>
      </c>
      <c r="X95" s="110">
        <v>3</v>
      </c>
      <c r="Y95" s="109">
        <v>2.7000000476837198</v>
      </c>
      <c r="Z95" s="108">
        <v>93</v>
      </c>
      <c r="AA95" s="108">
        <v>24</v>
      </c>
      <c r="AB95" s="110">
        <v>0.1</v>
      </c>
      <c r="AC95" s="109">
        <v>2977.51416015625</v>
      </c>
      <c r="AD95" s="109">
        <v>4</v>
      </c>
      <c r="AE95" s="110" t="s">
        <v>443</v>
      </c>
      <c r="AF95" s="109">
        <v>0.33496193088752602</v>
      </c>
      <c r="AG95" s="109" t="s">
        <v>443</v>
      </c>
      <c r="AH95" s="108">
        <v>0</v>
      </c>
      <c r="AI95" s="108">
        <v>0</v>
      </c>
      <c r="AJ95" s="108">
        <v>0</v>
      </c>
      <c r="AK95" s="108">
        <v>0</v>
      </c>
      <c r="AL95" s="108">
        <v>618</v>
      </c>
      <c r="AM95" s="108">
        <v>0</v>
      </c>
      <c r="AN95" s="108">
        <v>140</v>
      </c>
      <c r="AO95" s="110">
        <v>2.4</v>
      </c>
      <c r="AP95" s="110">
        <v>2.6</v>
      </c>
      <c r="AQ95" s="110">
        <v>3.7</v>
      </c>
      <c r="AR95" s="109" t="s">
        <v>443</v>
      </c>
      <c r="AS95" s="109">
        <v>-0.18</v>
      </c>
      <c r="AT95" s="108">
        <v>39</v>
      </c>
      <c r="AU95" s="110">
        <v>100</v>
      </c>
      <c r="AV95" s="109">
        <v>96.12</v>
      </c>
      <c r="AW95" s="109">
        <v>82.079116821289105</v>
      </c>
      <c r="AX95" s="109">
        <v>146.55000000000001</v>
      </c>
      <c r="AY95" s="108">
        <v>9300</v>
      </c>
      <c r="AZ95" s="110">
        <v>100</v>
      </c>
      <c r="BA95" s="110">
        <v>98.999999700000004</v>
      </c>
      <c r="BB95" s="108">
        <v>71943.0078125</v>
      </c>
      <c r="BC95" s="108">
        <v>4136528</v>
      </c>
      <c r="BD95" s="108">
        <v>3885432</v>
      </c>
      <c r="BE95" s="108">
        <v>17820</v>
      </c>
      <c r="BF95" s="108"/>
    </row>
    <row r="96" spans="1:58" x14ac:dyDescent="0.25">
      <c r="A96" s="133" t="s">
        <v>170</v>
      </c>
      <c r="B96" s="111" t="s">
        <v>169</v>
      </c>
      <c r="C96" s="108">
        <v>12045.32</v>
      </c>
      <c r="D96" s="108">
        <v>11785.395789473685</v>
      </c>
      <c r="E96" s="108">
        <v>39314.786500000002</v>
      </c>
      <c r="F96" s="108">
        <v>0</v>
      </c>
      <c r="G96" s="108">
        <v>0</v>
      </c>
      <c r="H96" s="108">
        <v>0</v>
      </c>
      <c r="I96" s="108">
        <v>0</v>
      </c>
      <c r="J96" s="108">
        <v>60606</v>
      </c>
      <c r="K96" s="109">
        <v>0.03</v>
      </c>
      <c r="L96" s="109">
        <v>0.27272727272727298</v>
      </c>
      <c r="M96" s="109">
        <v>0.746</v>
      </c>
      <c r="N96" s="109">
        <v>4.5999999999999999E-2</v>
      </c>
      <c r="O96" s="108">
        <v>0</v>
      </c>
      <c r="P96" s="108">
        <v>0</v>
      </c>
      <c r="Q96" s="109">
        <v>0.66400000000000003</v>
      </c>
      <c r="R96" s="109">
        <v>7.9042999999999995E-3</v>
      </c>
      <c r="S96" s="108">
        <v>2556729</v>
      </c>
      <c r="T96" s="108">
        <v>172.34</v>
      </c>
      <c r="U96" s="108">
        <v>121.4</v>
      </c>
      <c r="V96" s="109">
        <v>8.19</v>
      </c>
      <c r="W96" s="110">
        <v>21.1</v>
      </c>
      <c r="X96" s="110">
        <v>2.7999999523162802</v>
      </c>
      <c r="Y96" s="109">
        <v>1.96899998188019</v>
      </c>
      <c r="Z96" s="108">
        <v>97</v>
      </c>
      <c r="AA96" s="108">
        <v>145</v>
      </c>
      <c r="AB96" s="110">
        <v>0.2</v>
      </c>
      <c r="AC96" s="109">
        <v>286.577880859375</v>
      </c>
      <c r="AD96" s="109">
        <v>76</v>
      </c>
      <c r="AE96" s="110">
        <v>0</v>
      </c>
      <c r="AF96" s="109">
        <v>0.39445766974955299</v>
      </c>
      <c r="AG96" s="109">
        <v>26.799999237060501</v>
      </c>
      <c r="AH96" s="108">
        <v>0</v>
      </c>
      <c r="AI96" s="108">
        <v>5055</v>
      </c>
      <c r="AJ96" s="108">
        <v>0</v>
      </c>
      <c r="AK96" s="108">
        <v>0</v>
      </c>
      <c r="AL96" s="108">
        <v>341</v>
      </c>
      <c r="AM96" s="108">
        <v>0</v>
      </c>
      <c r="AN96" s="108">
        <v>120</v>
      </c>
      <c r="AO96" s="110">
        <v>6.4</v>
      </c>
      <c r="AP96" s="110" t="s">
        <v>443</v>
      </c>
      <c r="AQ96" s="110" t="s">
        <v>443</v>
      </c>
      <c r="AR96" s="109">
        <v>3.5333333333333328</v>
      </c>
      <c r="AS96" s="109">
        <v>-0.9</v>
      </c>
      <c r="AT96" s="108">
        <v>29</v>
      </c>
      <c r="AU96" s="110">
        <v>99.996101379394503</v>
      </c>
      <c r="AV96" s="109">
        <v>99.5</v>
      </c>
      <c r="AW96" s="109">
        <v>30.247043609619102</v>
      </c>
      <c r="AX96" s="109">
        <v>131.38</v>
      </c>
      <c r="AY96" s="108">
        <v>38000</v>
      </c>
      <c r="AZ96" s="110">
        <v>93.284028899999996</v>
      </c>
      <c r="BA96" s="110">
        <v>89.965219599999998</v>
      </c>
      <c r="BB96" s="108">
        <v>3725.541015625</v>
      </c>
      <c r="BC96" s="108">
        <v>6201500</v>
      </c>
      <c r="BD96" s="108">
        <v>5769757</v>
      </c>
      <c r="BE96" s="108">
        <v>191800</v>
      </c>
      <c r="BF96" s="108"/>
    </row>
    <row r="97" spans="1:58" x14ac:dyDescent="0.25">
      <c r="A97" s="133" t="s">
        <v>846</v>
      </c>
      <c r="B97" s="111" t="s">
        <v>171</v>
      </c>
      <c r="C97" s="108">
        <v>6843.4126315789472</v>
      </c>
      <c r="D97" s="108">
        <v>0</v>
      </c>
      <c r="E97" s="108">
        <v>104635.27249999998</v>
      </c>
      <c r="F97" s="108">
        <v>0</v>
      </c>
      <c r="G97" s="108">
        <v>60088.925000000003</v>
      </c>
      <c r="H97" s="108">
        <v>3220.3155000000002</v>
      </c>
      <c r="I97" s="108">
        <v>0</v>
      </c>
      <c r="J97" s="108">
        <v>22727</v>
      </c>
      <c r="K97" s="109">
        <v>0.121</v>
      </c>
      <c r="L97" s="109">
        <v>0</v>
      </c>
      <c r="M97" s="109">
        <v>0.19</v>
      </c>
      <c r="N97" s="109">
        <v>2.7E-2</v>
      </c>
      <c r="O97" s="108">
        <v>0</v>
      </c>
      <c r="P97" s="108">
        <v>0</v>
      </c>
      <c r="Q97" s="109">
        <v>0.58599999999999997</v>
      </c>
      <c r="R97" s="109">
        <v>0.18592</v>
      </c>
      <c r="S97" s="108">
        <v>7337627</v>
      </c>
      <c r="T97" s="108">
        <v>348.67</v>
      </c>
      <c r="U97" s="108">
        <v>246.23</v>
      </c>
      <c r="V97" s="109">
        <v>2.63</v>
      </c>
      <c r="W97" s="110">
        <v>63.9</v>
      </c>
      <c r="X97" s="110">
        <v>26.5</v>
      </c>
      <c r="Y97" s="109">
        <v>0.181999996304512</v>
      </c>
      <c r="Z97" s="108">
        <v>76</v>
      </c>
      <c r="AA97" s="108">
        <v>175</v>
      </c>
      <c r="AB97" s="110">
        <v>0.3</v>
      </c>
      <c r="AC97" s="109">
        <v>165.83035278320301</v>
      </c>
      <c r="AD97" s="109">
        <v>197</v>
      </c>
      <c r="AE97" s="110">
        <v>10</v>
      </c>
      <c r="AF97" s="109">
        <v>0.46750018600873999</v>
      </c>
      <c r="AG97" s="109">
        <v>37.889999389648402</v>
      </c>
      <c r="AH97" s="108">
        <v>26328</v>
      </c>
      <c r="AI97" s="108">
        <v>0</v>
      </c>
      <c r="AJ97" s="108">
        <v>0</v>
      </c>
      <c r="AK97" s="108">
        <v>0</v>
      </c>
      <c r="AL97" s="108">
        <v>0</v>
      </c>
      <c r="AM97" s="108">
        <v>0</v>
      </c>
      <c r="AN97" s="108">
        <v>106</v>
      </c>
      <c r="AO97" s="110">
        <v>17.100000000000001</v>
      </c>
      <c r="AP97" s="110">
        <v>8.6199999999999992</v>
      </c>
      <c r="AQ97" s="110">
        <v>3.6</v>
      </c>
      <c r="AR97" s="109">
        <v>2.5666666666666669</v>
      </c>
      <c r="AS97" s="109">
        <v>-0.39</v>
      </c>
      <c r="AT97" s="108">
        <v>29</v>
      </c>
      <c r="AU97" s="110">
        <v>87.095771789550795</v>
      </c>
      <c r="AV97" s="109">
        <v>79.87</v>
      </c>
      <c r="AW97" s="109">
        <v>18.200000762939499</v>
      </c>
      <c r="AX97" s="109">
        <v>55.39</v>
      </c>
      <c r="AY97" s="108">
        <v>25000</v>
      </c>
      <c r="AZ97" s="110">
        <v>70.886562499999997</v>
      </c>
      <c r="BA97" s="110">
        <v>75.660745000000006</v>
      </c>
      <c r="BB97" s="108">
        <v>7023.37158203125</v>
      </c>
      <c r="BC97" s="108">
        <v>6858160</v>
      </c>
      <c r="BD97" s="108">
        <v>6021124</v>
      </c>
      <c r="BE97" s="108">
        <v>230800</v>
      </c>
      <c r="BF97" s="108"/>
    </row>
    <row r="98" spans="1:58" x14ac:dyDescent="0.25">
      <c r="A98" s="133" t="s">
        <v>378</v>
      </c>
      <c r="B98" s="111" t="s">
        <v>172</v>
      </c>
      <c r="C98" s="108">
        <v>0</v>
      </c>
      <c r="D98" s="108">
        <v>0</v>
      </c>
      <c r="E98" s="108">
        <v>20950.146500000003</v>
      </c>
      <c r="F98" s="108">
        <v>0</v>
      </c>
      <c r="G98" s="108">
        <v>0</v>
      </c>
      <c r="H98" s="108">
        <v>0</v>
      </c>
      <c r="I98" s="108">
        <v>0</v>
      </c>
      <c r="J98" s="108">
        <v>0</v>
      </c>
      <c r="K98" s="109">
        <v>0</v>
      </c>
      <c r="L98" s="109">
        <v>0.12121212121212099</v>
      </c>
      <c r="M98" s="109">
        <v>7.0000000000000001E-3</v>
      </c>
      <c r="N98" s="109">
        <v>5.0000000000000001E-3</v>
      </c>
      <c r="O98" s="108">
        <v>0</v>
      </c>
      <c r="P98" s="108">
        <v>0</v>
      </c>
      <c r="Q98" s="109">
        <v>0.83</v>
      </c>
      <c r="R98" s="109" t="s">
        <v>443</v>
      </c>
      <c r="S98" s="108">
        <v>0</v>
      </c>
      <c r="T98" s="108">
        <v>0</v>
      </c>
      <c r="U98" s="108">
        <v>0</v>
      </c>
      <c r="V98" s="109" t="s">
        <v>443</v>
      </c>
      <c r="W98" s="110">
        <v>4.5999999999999996</v>
      </c>
      <c r="X98" s="110" t="s">
        <v>443</v>
      </c>
      <c r="Y98" s="109">
        <v>3.5789999961853001</v>
      </c>
      <c r="Z98" s="108">
        <v>93</v>
      </c>
      <c r="AA98" s="108">
        <v>37</v>
      </c>
      <c r="AB98" s="110">
        <v>0.7</v>
      </c>
      <c r="AC98" s="109">
        <v>1429.30969238281</v>
      </c>
      <c r="AD98" s="109">
        <v>18</v>
      </c>
      <c r="AE98" s="110" t="s">
        <v>443</v>
      </c>
      <c r="AF98" s="109">
        <v>0.190734603736539</v>
      </c>
      <c r="AG98" s="109">
        <v>35.4799995422363</v>
      </c>
      <c r="AH98" s="108">
        <v>0</v>
      </c>
      <c r="AI98" s="108">
        <v>0</v>
      </c>
      <c r="AJ98" s="108">
        <v>0</v>
      </c>
      <c r="AK98" s="108">
        <v>0</v>
      </c>
      <c r="AL98" s="108">
        <v>662</v>
      </c>
      <c r="AM98" s="108">
        <v>0</v>
      </c>
      <c r="AN98" s="108">
        <v>132</v>
      </c>
      <c r="AO98" s="110">
        <v>2.4</v>
      </c>
      <c r="AP98" s="110">
        <v>2.86</v>
      </c>
      <c r="AQ98" s="110">
        <v>7.9</v>
      </c>
      <c r="AR98" s="109" t="s">
        <v>443</v>
      </c>
      <c r="AS98" s="109">
        <v>1</v>
      </c>
      <c r="AT98" s="108">
        <v>58</v>
      </c>
      <c r="AU98" s="110">
        <v>100</v>
      </c>
      <c r="AV98" s="109">
        <v>99.89</v>
      </c>
      <c r="AW98" s="109">
        <v>79.200599670410199</v>
      </c>
      <c r="AX98" s="109">
        <v>131.16</v>
      </c>
      <c r="AY98" s="108">
        <v>56000</v>
      </c>
      <c r="AZ98" s="110">
        <v>87.789270299999998</v>
      </c>
      <c r="BA98" s="110">
        <v>99.328479799999997</v>
      </c>
      <c r="BB98" s="108">
        <v>27598.328125</v>
      </c>
      <c r="BC98" s="108">
        <v>1940740</v>
      </c>
      <c r="BD98" s="108">
        <v>1953096</v>
      </c>
      <c r="BE98" s="108">
        <v>62200</v>
      </c>
      <c r="BF98" s="108"/>
    </row>
    <row r="99" spans="1:58" x14ac:dyDescent="0.25">
      <c r="A99" s="133" t="s">
        <v>174</v>
      </c>
      <c r="B99" s="111" t="s">
        <v>173</v>
      </c>
      <c r="C99" s="108">
        <v>12268.667368421053</v>
      </c>
      <c r="D99" s="108">
        <v>0</v>
      </c>
      <c r="E99" s="108">
        <v>743.32850000000008</v>
      </c>
      <c r="F99" s="108">
        <v>64.335999999999999</v>
      </c>
      <c r="G99" s="108">
        <v>0</v>
      </c>
      <c r="H99" s="108">
        <v>0</v>
      </c>
      <c r="I99" s="108">
        <v>0</v>
      </c>
      <c r="J99" s="108">
        <v>0</v>
      </c>
      <c r="K99" s="109">
        <v>0</v>
      </c>
      <c r="L99" s="109">
        <v>0.15151515151515199</v>
      </c>
      <c r="M99" s="109">
        <v>0.81699999999999995</v>
      </c>
      <c r="N99" s="109">
        <v>0.12</v>
      </c>
      <c r="O99" s="108">
        <v>0</v>
      </c>
      <c r="P99" s="108">
        <v>4</v>
      </c>
      <c r="Q99" s="109">
        <v>0.76300000000000001</v>
      </c>
      <c r="R99" s="109" t="s">
        <v>443</v>
      </c>
      <c r="S99" s="108">
        <v>3130086760</v>
      </c>
      <c r="T99" s="108">
        <v>722.03</v>
      </c>
      <c r="U99" s="108">
        <v>855.93</v>
      </c>
      <c r="V99" s="109">
        <v>2.33</v>
      </c>
      <c r="W99" s="110">
        <v>8.1</v>
      </c>
      <c r="X99" s="110" t="s">
        <v>443</v>
      </c>
      <c r="Y99" s="109">
        <v>3.2000000476837198</v>
      </c>
      <c r="Z99" s="108">
        <v>79</v>
      </c>
      <c r="AA99" s="108">
        <v>12</v>
      </c>
      <c r="AB99" s="110">
        <v>0.1</v>
      </c>
      <c r="AC99" s="109">
        <v>1117.25598144531</v>
      </c>
      <c r="AD99" s="109">
        <v>15</v>
      </c>
      <c r="AE99" s="110" t="s">
        <v>443</v>
      </c>
      <c r="AF99" s="109">
        <v>0.381129374682671</v>
      </c>
      <c r="AG99" s="109" t="s">
        <v>443</v>
      </c>
      <c r="AH99" s="108">
        <v>0</v>
      </c>
      <c r="AI99" s="108">
        <v>0</v>
      </c>
      <c r="AJ99" s="108">
        <v>0</v>
      </c>
      <c r="AK99" s="108">
        <v>10815</v>
      </c>
      <c r="AL99" s="108">
        <v>1514938</v>
      </c>
      <c r="AM99" s="108">
        <v>0</v>
      </c>
      <c r="AN99" s="108">
        <v>125</v>
      </c>
      <c r="AO99" s="110">
        <v>5.4</v>
      </c>
      <c r="AP99" s="110" t="s">
        <v>443</v>
      </c>
      <c r="AQ99" s="110" t="s">
        <v>443</v>
      </c>
      <c r="AR99" s="109">
        <v>3.1166666666666667</v>
      </c>
      <c r="AS99" s="109">
        <v>-0.53</v>
      </c>
      <c r="AT99" s="108">
        <v>28</v>
      </c>
      <c r="AU99" s="110">
        <v>100</v>
      </c>
      <c r="AV99" s="109">
        <v>94.05</v>
      </c>
      <c r="AW99" s="109">
        <v>74</v>
      </c>
      <c r="AX99" s="109">
        <v>96.37</v>
      </c>
      <c r="AY99" s="108">
        <v>11000</v>
      </c>
      <c r="AZ99" s="110">
        <v>80.669733199999996</v>
      </c>
      <c r="BA99" s="110">
        <v>98.951089400000001</v>
      </c>
      <c r="BB99" s="108">
        <v>14675.64453125</v>
      </c>
      <c r="BC99" s="108">
        <v>6082357</v>
      </c>
      <c r="BD99" s="108">
        <v>5821442</v>
      </c>
      <c r="BE99" s="108">
        <v>10230</v>
      </c>
      <c r="BF99" s="108"/>
    </row>
    <row r="100" spans="1:58" x14ac:dyDescent="0.25">
      <c r="A100" s="133" t="s">
        <v>176</v>
      </c>
      <c r="B100" s="111" t="s">
        <v>175</v>
      </c>
      <c r="C100" s="108">
        <v>0</v>
      </c>
      <c r="D100" s="108">
        <v>0</v>
      </c>
      <c r="E100" s="108">
        <v>4998.884</v>
      </c>
      <c r="F100" s="108">
        <v>0</v>
      </c>
      <c r="G100" s="108">
        <v>0</v>
      </c>
      <c r="H100" s="108">
        <v>0</v>
      </c>
      <c r="I100" s="108">
        <v>0</v>
      </c>
      <c r="J100" s="108">
        <v>91242</v>
      </c>
      <c r="K100" s="109">
        <v>0.152</v>
      </c>
      <c r="L100" s="109">
        <v>9.0909090909090898E-2</v>
      </c>
      <c r="M100" s="109">
        <v>0.42699999999999999</v>
      </c>
      <c r="N100" s="109">
        <v>4.2000000000000003E-2</v>
      </c>
      <c r="O100" s="108">
        <v>0</v>
      </c>
      <c r="P100" s="108">
        <v>0</v>
      </c>
      <c r="Q100" s="109">
        <v>0.497</v>
      </c>
      <c r="R100" s="109">
        <v>0.22722310000000001</v>
      </c>
      <c r="S100" s="108">
        <v>34988443</v>
      </c>
      <c r="T100" s="108">
        <v>36.03</v>
      </c>
      <c r="U100" s="108">
        <v>62.74</v>
      </c>
      <c r="V100" s="109">
        <v>4.3499999999999996</v>
      </c>
      <c r="W100" s="110">
        <v>93.5</v>
      </c>
      <c r="X100" s="110">
        <v>10.300000190734901</v>
      </c>
      <c r="Y100" s="109" t="s">
        <v>443</v>
      </c>
      <c r="Z100" s="108">
        <v>90</v>
      </c>
      <c r="AA100" s="108">
        <v>724</v>
      </c>
      <c r="AB100" s="110">
        <v>25</v>
      </c>
      <c r="AC100" s="109">
        <v>251.14297485351599</v>
      </c>
      <c r="AD100" s="109">
        <v>487</v>
      </c>
      <c r="AE100" s="110" t="s">
        <v>443</v>
      </c>
      <c r="AF100" s="109">
        <v>0.54947546977649298</v>
      </c>
      <c r="AG100" s="109">
        <v>54.180000305175803</v>
      </c>
      <c r="AH100" s="108">
        <v>979000</v>
      </c>
      <c r="AI100" s="108">
        <v>0</v>
      </c>
      <c r="AJ100" s="108">
        <v>0</v>
      </c>
      <c r="AK100" s="108">
        <v>0</v>
      </c>
      <c r="AL100" s="108">
        <v>56</v>
      </c>
      <c r="AM100" s="108">
        <v>0</v>
      </c>
      <c r="AN100" s="108">
        <v>111</v>
      </c>
      <c r="AO100" s="110">
        <v>14.5</v>
      </c>
      <c r="AP100" s="110">
        <v>4.43</v>
      </c>
      <c r="AQ100" s="110">
        <v>6.4</v>
      </c>
      <c r="AR100" s="109">
        <v>1.6333333333333335</v>
      </c>
      <c r="AS100" s="109">
        <v>-0.8</v>
      </c>
      <c r="AT100" s="108">
        <v>42</v>
      </c>
      <c r="AU100" s="110">
        <v>29.7333087921143</v>
      </c>
      <c r="AV100" s="109">
        <v>79.36</v>
      </c>
      <c r="AW100" s="109">
        <v>16.0717067718506</v>
      </c>
      <c r="AX100" s="109">
        <v>106.57</v>
      </c>
      <c r="AY100" s="108">
        <v>5500</v>
      </c>
      <c r="AZ100" s="110">
        <v>30.2696173</v>
      </c>
      <c r="BA100" s="110">
        <v>81.768261699999996</v>
      </c>
      <c r="BB100" s="108">
        <v>3130.15161132813</v>
      </c>
      <c r="BC100" s="108">
        <v>2233339</v>
      </c>
      <c r="BD100" s="108">
        <v>2123572</v>
      </c>
      <c r="BE100" s="108">
        <v>30360</v>
      </c>
      <c r="BF100" s="108"/>
    </row>
    <row r="101" spans="1:58" x14ac:dyDescent="0.25">
      <c r="A101" s="133" t="s">
        <v>178</v>
      </c>
      <c r="B101" s="111" t="s">
        <v>177</v>
      </c>
      <c r="C101" s="108">
        <v>0</v>
      </c>
      <c r="D101" s="108">
        <v>0</v>
      </c>
      <c r="E101" s="108">
        <v>39801.625999999997</v>
      </c>
      <c r="F101" s="108">
        <v>7.734</v>
      </c>
      <c r="G101" s="108">
        <v>0</v>
      </c>
      <c r="H101" s="108">
        <v>0</v>
      </c>
      <c r="I101" s="108">
        <v>0</v>
      </c>
      <c r="J101" s="108">
        <v>0</v>
      </c>
      <c r="K101" s="109">
        <v>0</v>
      </c>
      <c r="L101" s="109">
        <v>3.03030303030303E-2</v>
      </c>
      <c r="M101" s="109">
        <v>0.23899999999999999</v>
      </c>
      <c r="N101" s="109">
        <v>0.09</v>
      </c>
      <c r="O101" s="108">
        <v>0</v>
      </c>
      <c r="P101" s="108">
        <v>0</v>
      </c>
      <c r="Q101" s="109">
        <v>0.42699999999999999</v>
      </c>
      <c r="R101" s="109">
        <v>0.35618719999999998</v>
      </c>
      <c r="S101" s="108">
        <v>24577760</v>
      </c>
      <c r="T101" s="108">
        <v>649.20000000000005</v>
      </c>
      <c r="U101" s="108">
        <v>530.05999999999995</v>
      </c>
      <c r="V101" s="109">
        <v>44.78</v>
      </c>
      <c r="W101" s="110">
        <v>67.400000000000006</v>
      </c>
      <c r="X101" s="110">
        <v>15.300000190734901</v>
      </c>
      <c r="Y101" s="109">
        <v>1.4000000432133701E-2</v>
      </c>
      <c r="Z101" s="108">
        <v>80</v>
      </c>
      <c r="AA101" s="108">
        <v>308</v>
      </c>
      <c r="AB101" s="110">
        <v>1.6</v>
      </c>
      <c r="AC101" s="109">
        <v>127.770751953125</v>
      </c>
      <c r="AD101" s="109">
        <v>725</v>
      </c>
      <c r="AE101" s="110">
        <v>69</v>
      </c>
      <c r="AF101" s="109">
        <v>0.64871083548040298</v>
      </c>
      <c r="AG101" s="109">
        <v>36.4799995422363</v>
      </c>
      <c r="AH101" s="108">
        <v>15431</v>
      </c>
      <c r="AI101" s="108">
        <v>0</v>
      </c>
      <c r="AJ101" s="108">
        <v>0</v>
      </c>
      <c r="AK101" s="108">
        <v>0</v>
      </c>
      <c r="AL101" s="108">
        <v>9524</v>
      </c>
      <c r="AM101" s="108">
        <v>0</v>
      </c>
      <c r="AN101" s="108">
        <v>96</v>
      </c>
      <c r="AO101" s="110">
        <v>42.8</v>
      </c>
      <c r="AP101" s="110" t="s">
        <v>443</v>
      </c>
      <c r="AQ101" s="110" t="s">
        <v>443</v>
      </c>
      <c r="AR101" s="109" t="s">
        <v>443</v>
      </c>
      <c r="AS101" s="109">
        <v>-1.32</v>
      </c>
      <c r="AT101" s="108">
        <v>31</v>
      </c>
      <c r="AU101" s="110">
        <v>19.799999237060501</v>
      </c>
      <c r="AV101" s="109">
        <v>47.6</v>
      </c>
      <c r="AW101" s="109">
        <v>5.9038677215576199</v>
      </c>
      <c r="AX101" s="109">
        <v>83.1</v>
      </c>
      <c r="AY101" s="108">
        <v>8700</v>
      </c>
      <c r="AZ101" s="110">
        <v>16.889448300000002</v>
      </c>
      <c r="BA101" s="110">
        <v>75.550462699999997</v>
      </c>
      <c r="BB101" s="108">
        <v>826.45166015625</v>
      </c>
      <c r="BC101" s="108">
        <v>4731906</v>
      </c>
      <c r="BD101" s="108">
        <v>4495260</v>
      </c>
      <c r="BE101" s="108">
        <v>96320</v>
      </c>
      <c r="BF101" s="108"/>
    </row>
    <row r="102" spans="1:58" x14ac:dyDescent="0.25">
      <c r="A102" s="133" t="s">
        <v>180</v>
      </c>
      <c r="B102" s="111" t="s">
        <v>179</v>
      </c>
      <c r="C102" s="108">
        <v>10748.189473684211</v>
      </c>
      <c r="D102" s="108">
        <v>0</v>
      </c>
      <c r="E102" s="108">
        <v>5365.0760000000009</v>
      </c>
      <c r="F102" s="108">
        <v>78.546000000000006</v>
      </c>
      <c r="G102" s="108">
        <v>0</v>
      </c>
      <c r="H102" s="108">
        <v>0</v>
      </c>
      <c r="I102" s="108">
        <v>0</v>
      </c>
      <c r="J102" s="108">
        <v>0</v>
      </c>
      <c r="K102" s="109">
        <v>0</v>
      </c>
      <c r="L102" s="109">
        <v>0.54545454545454497</v>
      </c>
      <c r="M102" s="109">
        <v>0.997</v>
      </c>
      <c r="N102" s="109">
        <v>0.93400000000000005</v>
      </c>
      <c r="O102" s="108">
        <v>5</v>
      </c>
      <c r="P102" s="108">
        <v>0</v>
      </c>
      <c r="Q102" s="109">
        <v>0.71599999999999997</v>
      </c>
      <c r="R102" s="109">
        <v>5.0978000000000004E-3</v>
      </c>
      <c r="S102" s="108">
        <v>357615548</v>
      </c>
      <c r="T102" s="108">
        <v>63.79</v>
      </c>
      <c r="U102" s="108">
        <v>100.78</v>
      </c>
      <c r="V102" s="109" t="s">
        <v>443</v>
      </c>
      <c r="W102" s="110">
        <v>12.9</v>
      </c>
      <c r="X102" s="110">
        <v>5.5999999046325701</v>
      </c>
      <c r="Y102" s="109">
        <v>1.8999999761581401</v>
      </c>
      <c r="Z102" s="108">
        <v>97</v>
      </c>
      <c r="AA102" s="108">
        <v>40</v>
      </c>
      <c r="AB102" s="110" t="s">
        <v>443</v>
      </c>
      <c r="AC102" s="109">
        <v>627.31011962890602</v>
      </c>
      <c r="AD102" s="109">
        <v>9</v>
      </c>
      <c r="AE102" s="110" t="s">
        <v>443</v>
      </c>
      <c r="AF102" s="109">
        <v>0.16729102361568099</v>
      </c>
      <c r="AG102" s="109" t="s">
        <v>443</v>
      </c>
      <c r="AH102" s="108">
        <v>0</v>
      </c>
      <c r="AI102" s="108">
        <v>0</v>
      </c>
      <c r="AJ102" s="108">
        <v>0</v>
      </c>
      <c r="AK102" s="108">
        <v>193553</v>
      </c>
      <c r="AL102" s="108">
        <v>9352</v>
      </c>
      <c r="AM102" s="108">
        <v>0</v>
      </c>
      <c r="AN102" s="108">
        <v>133</v>
      </c>
      <c r="AO102" s="110">
        <v>5.3</v>
      </c>
      <c r="AP102" s="110" t="s">
        <v>443</v>
      </c>
      <c r="AQ102" s="110" t="s">
        <v>443</v>
      </c>
      <c r="AR102" s="109" t="s">
        <v>443</v>
      </c>
      <c r="AS102" s="109">
        <v>-1.89</v>
      </c>
      <c r="AT102" s="108">
        <v>17</v>
      </c>
      <c r="AU102" s="110">
        <v>98.536727905273395</v>
      </c>
      <c r="AV102" s="109">
        <v>91.39</v>
      </c>
      <c r="AW102" s="109">
        <v>19.016078948974599</v>
      </c>
      <c r="AX102" s="109">
        <v>119.78</v>
      </c>
      <c r="AY102" s="108">
        <v>62000</v>
      </c>
      <c r="AZ102" s="110">
        <v>96.564092900000006</v>
      </c>
      <c r="BA102" s="110" t="s">
        <v>443</v>
      </c>
      <c r="BB102" s="108">
        <v>19631.298828125</v>
      </c>
      <c r="BC102" s="108">
        <v>6374616</v>
      </c>
      <c r="BD102" s="108">
        <v>6231762</v>
      </c>
      <c r="BE102" s="108">
        <v>1759540</v>
      </c>
      <c r="BF102" s="108"/>
    </row>
    <row r="103" spans="1:58" x14ac:dyDescent="0.25">
      <c r="A103" s="133" t="s">
        <v>182</v>
      </c>
      <c r="B103" s="111" t="s">
        <v>181</v>
      </c>
      <c r="C103" s="108">
        <v>78.583157894736843</v>
      </c>
      <c r="D103" s="108">
        <v>0</v>
      </c>
      <c r="E103" s="108" t="s">
        <v>443</v>
      </c>
      <c r="F103" s="108">
        <v>0</v>
      </c>
      <c r="G103" s="108">
        <v>0</v>
      </c>
      <c r="H103" s="108">
        <v>0</v>
      </c>
      <c r="I103" s="108">
        <v>0</v>
      </c>
      <c r="J103" s="108">
        <v>0</v>
      </c>
      <c r="K103" s="109">
        <v>0</v>
      </c>
      <c r="L103" s="109" t="s">
        <v>443</v>
      </c>
      <c r="M103" s="109">
        <v>0</v>
      </c>
      <c r="N103" s="109">
        <v>1.0999999999999999E-2</v>
      </c>
      <c r="O103" s="108">
        <v>0</v>
      </c>
      <c r="P103" s="108">
        <v>0</v>
      </c>
      <c r="Q103" s="109">
        <v>0.91200000000000003</v>
      </c>
      <c r="R103" s="109" t="s">
        <v>443</v>
      </c>
      <c r="S103" s="108">
        <v>0</v>
      </c>
      <c r="T103" s="108">
        <v>0</v>
      </c>
      <c r="U103" s="108">
        <v>0</v>
      </c>
      <c r="V103" s="109" t="s">
        <v>443</v>
      </c>
      <c r="W103" s="110" t="s">
        <v>443</v>
      </c>
      <c r="X103" s="110" t="s">
        <v>443</v>
      </c>
      <c r="Y103" s="109" t="s">
        <v>443</v>
      </c>
      <c r="Z103" s="108" t="s">
        <v>443</v>
      </c>
      <c r="AA103" s="108" t="s">
        <v>443</v>
      </c>
      <c r="AB103" s="110" t="s">
        <v>443</v>
      </c>
      <c r="AC103" s="109" t="s">
        <v>443</v>
      </c>
      <c r="AD103" s="109" t="s">
        <v>443</v>
      </c>
      <c r="AE103" s="110" t="s">
        <v>443</v>
      </c>
      <c r="AF103" s="109" t="s">
        <v>443</v>
      </c>
      <c r="AG103" s="109" t="s">
        <v>443</v>
      </c>
      <c r="AH103" s="108">
        <v>0</v>
      </c>
      <c r="AI103" s="108">
        <v>0</v>
      </c>
      <c r="AJ103" s="108">
        <v>0</v>
      </c>
      <c r="AK103" s="108">
        <v>0</v>
      </c>
      <c r="AL103" s="108">
        <v>165</v>
      </c>
      <c r="AM103" s="108">
        <v>0</v>
      </c>
      <c r="AN103" s="108" t="s">
        <v>443</v>
      </c>
      <c r="AO103" s="110">
        <v>2.4</v>
      </c>
      <c r="AP103" s="110" t="s">
        <v>443</v>
      </c>
      <c r="AQ103" s="110" t="s">
        <v>443</v>
      </c>
      <c r="AR103" s="109" t="s">
        <v>443</v>
      </c>
      <c r="AS103" s="109">
        <v>1.7</v>
      </c>
      <c r="AT103" s="108" t="s">
        <v>443</v>
      </c>
      <c r="AU103" s="110">
        <v>100</v>
      </c>
      <c r="AV103" s="109" t="s">
        <v>443</v>
      </c>
      <c r="AW103" s="109">
        <v>96.641197204589801</v>
      </c>
      <c r="AX103" s="109">
        <v>116.4</v>
      </c>
      <c r="AY103" s="108">
        <v>1100</v>
      </c>
      <c r="AZ103" s="110" t="s">
        <v>443</v>
      </c>
      <c r="BA103" s="110" t="s">
        <v>443</v>
      </c>
      <c r="BB103" s="108" t="s">
        <v>443</v>
      </c>
      <c r="BC103" s="108">
        <v>37922</v>
      </c>
      <c r="BD103" s="108">
        <v>37029</v>
      </c>
      <c r="BE103" s="108">
        <v>160</v>
      </c>
      <c r="BF103" s="108"/>
    </row>
    <row r="104" spans="1:58" x14ac:dyDescent="0.25">
      <c r="A104" s="133" t="s">
        <v>184</v>
      </c>
      <c r="B104" s="111" t="s">
        <v>183</v>
      </c>
      <c r="C104" s="108">
        <v>0</v>
      </c>
      <c r="D104" s="108">
        <v>0</v>
      </c>
      <c r="E104" s="108">
        <v>15796.458999999999</v>
      </c>
      <c r="F104" s="108">
        <v>0</v>
      </c>
      <c r="G104" s="108">
        <v>0</v>
      </c>
      <c r="H104" s="108">
        <v>0</v>
      </c>
      <c r="I104" s="108">
        <v>0</v>
      </c>
      <c r="J104" s="108">
        <v>0</v>
      </c>
      <c r="K104" s="109">
        <v>6.0999999999999999E-2</v>
      </c>
      <c r="L104" s="109">
        <v>0.15151515151515199</v>
      </c>
      <c r="M104" s="109">
        <v>3.0000000000000001E-3</v>
      </c>
      <c r="N104" s="109">
        <v>2E-3</v>
      </c>
      <c r="O104" s="108">
        <v>0</v>
      </c>
      <c r="P104" s="108">
        <v>0</v>
      </c>
      <c r="Q104" s="109">
        <v>0.84799999999999998</v>
      </c>
      <c r="R104" s="109" t="s">
        <v>443</v>
      </c>
      <c r="S104" s="108">
        <v>0</v>
      </c>
      <c r="T104" s="108">
        <v>0</v>
      </c>
      <c r="U104" s="108">
        <v>0</v>
      </c>
      <c r="V104" s="109" t="s">
        <v>443</v>
      </c>
      <c r="W104" s="110">
        <v>5.3</v>
      </c>
      <c r="X104" s="110" t="s">
        <v>443</v>
      </c>
      <c r="Y104" s="109">
        <v>4.1160001754760698</v>
      </c>
      <c r="Z104" s="108">
        <v>94</v>
      </c>
      <c r="AA104" s="108">
        <v>53</v>
      </c>
      <c r="AB104" s="110">
        <v>0.2</v>
      </c>
      <c r="AC104" s="109">
        <v>1874.61584472656</v>
      </c>
      <c r="AD104" s="109">
        <v>10</v>
      </c>
      <c r="AE104" s="110" t="s">
        <v>443</v>
      </c>
      <c r="AF104" s="109">
        <v>0.12096956098278901</v>
      </c>
      <c r="AG104" s="109">
        <v>35.150001525878899</v>
      </c>
      <c r="AH104" s="108">
        <v>0</v>
      </c>
      <c r="AI104" s="108">
        <v>0</v>
      </c>
      <c r="AJ104" s="108">
        <v>0</v>
      </c>
      <c r="AK104" s="108">
        <v>0</v>
      </c>
      <c r="AL104" s="108">
        <v>1580</v>
      </c>
      <c r="AM104" s="108">
        <v>0</v>
      </c>
      <c r="AN104" s="108">
        <v>141</v>
      </c>
      <c r="AO104" s="110">
        <v>2.4</v>
      </c>
      <c r="AP104" s="110">
        <v>3.5</v>
      </c>
      <c r="AQ104" s="110">
        <v>5.5</v>
      </c>
      <c r="AR104" s="109" t="s">
        <v>443</v>
      </c>
      <c r="AS104" s="109">
        <v>1.0900000000000001</v>
      </c>
      <c r="AT104" s="108">
        <v>59</v>
      </c>
      <c r="AU104" s="110">
        <v>100</v>
      </c>
      <c r="AV104" s="109">
        <v>99.82</v>
      </c>
      <c r="AW104" s="109">
        <v>71.377998352050795</v>
      </c>
      <c r="AX104" s="109">
        <v>140.71</v>
      </c>
      <c r="AY104" s="108">
        <v>88000</v>
      </c>
      <c r="AZ104" s="110">
        <v>92.395920099999998</v>
      </c>
      <c r="BA104" s="110">
        <v>96.559684300000001</v>
      </c>
      <c r="BB104" s="108">
        <v>32092.498046875</v>
      </c>
      <c r="BC104" s="108">
        <v>2827721</v>
      </c>
      <c r="BD104" s="108">
        <v>2846156</v>
      </c>
      <c r="BE104" s="108">
        <v>62674</v>
      </c>
      <c r="BF104" s="108"/>
    </row>
    <row r="105" spans="1:58" x14ac:dyDescent="0.25">
      <c r="A105" s="133" t="s">
        <v>186</v>
      </c>
      <c r="B105" s="111" t="s">
        <v>185</v>
      </c>
      <c r="C105" s="108">
        <v>0</v>
      </c>
      <c r="D105" s="108">
        <v>0</v>
      </c>
      <c r="E105" s="108">
        <v>1078.5420000000001</v>
      </c>
      <c r="F105" s="108">
        <v>0</v>
      </c>
      <c r="G105" s="108">
        <v>0</v>
      </c>
      <c r="H105" s="108">
        <v>0</v>
      </c>
      <c r="I105" s="108">
        <v>0</v>
      </c>
      <c r="J105" s="108">
        <v>0</v>
      </c>
      <c r="K105" s="109">
        <v>0</v>
      </c>
      <c r="L105" s="109">
        <v>0</v>
      </c>
      <c r="M105" s="109">
        <v>1E-3</v>
      </c>
      <c r="N105" s="109">
        <v>0</v>
      </c>
      <c r="O105" s="108">
        <v>0</v>
      </c>
      <c r="P105" s="108">
        <v>0</v>
      </c>
      <c r="Q105" s="109">
        <v>0.89800000000000002</v>
      </c>
      <c r="R105" s="109" t="s">
        <v>443</v>
      </c>
      <c r="S105" s="108">
        <v>0</v>
      </c>
      <c r="T105" s="108">
        <v>0</v>
      </c>
      <c r="U105" s="108">
        <v>0</v>
      </c>
      <c r="V105" s="109" t="s">
        <v>443</v>
      </c>
      <c r="W105" s="110">
        <v>2.4</v>
      </c>
      <c r="X105" s="110" t="s">
        <v>443</v>
      </c>
      <c r="Y105" s="109">
        <v>2.9210000038146999</v>
      </c>
      <c r="Z105" s="108">
        <v>99</v>
      </c>
      <c r="AA105" s="108">
        <v>5.8</v>
      </c>
      <c r="AB105" s="110" t="s">
        <v>443</v>
      </c>
      <c r="AC105" s="109">
        <v>6381.50732421875</v>
      </c>
      <c r="AD105" s="109">
        <v>10</v>
      </c>
      <c r="AE105" s="110" t="s">
        <v>443</v>
      </c>
      <c r="AF105" s="109">
        <v>7.4584632225491901E-2</v>
      </c>
      <c r="AG105" s="109">
        <v>34.790000915527301</v>
      </c>
      <c r="AH105" s="108">
        <v>0</v>
      </c>
      <c r="AI105" s="108">
        <v>0</v>
      </c>
      <c r="AJ105" s="108">
        <v>0</v>
      </c>
      <c r="AK105" s="108">
        <v>0</v>
      </c>
      <c r="AL105" s="108">
        <v>2046</v>
      </c>
      <c r="AM105" s="108">
        <v>0</v>
      </c>
      <c r="AN105" s="108">
        <v>138</v>
      </c>
      <c r="AO105" s="110">
        <v>2.4</v>
      </c>
      <c r="AP105" s="110">
        <v>1.27</v>
      </c>
      <c r="AQ105" s="110">
        <v>8.9</v>
      </c>
      <c r="AR105" s="109" t="s">
        <v>443</v>
      </c>
      <c r="AS105" s="109">
        <v>1.69</v>
      </c>
      <c r="AT105" s="108">
        <v>82</v>
      </c>
      <c r="AU105" s="110">
        <v>100</v>
      </c>
      <c r="AV105" s="109" t="s">
        <v>443</v>
      </c>
      <c r="AW105" s="109">
        <v>97.334098815917997</v>
      </c>
      <c r="AX105" s="109">
        <v>147.84</v>
      </c>
      <c r="AY105" s="108">
        <v>14000</v>
      </c>
      <c r="AZ105" s="110">
        <v>97.600784899999994</v>
      </c>
      <c r="BA105" s="110">
        <v>100</v>
      </c>
      <c r="BB105" s="108">
        <v>103661.7578125</v>
      </c>
      <c r="BC105" s="108">
        <v>599449</v>
      </c>
      <c r="BD105" s="108">
        <v>559784</v>
      </c>
      <c r="BE105" s="108">
        <v>2590</v>
      </c>
      <c r="BF105" s="108"/>
    </row>
    <row r="106" spans="1:58" x14ac:dyDescent="0.25">
      <c r="A106" s="133" t="s">
        <v>189</v>
      </c>
      <c r="B106" s="111" t="s">
        <v>188</v>
      </c>
      <c r="C106" s="108">
        <v>0</v>
      </c>
      <c r="D106" s="108">
        <v>0</v>
      </c>
      <c r="E106" s="108">
        <v>203660.71100000001</v>
      </c>
      <c r="F106" s="108">
        <v>304.726</v>
      </c>
      <c r="G106" s="108">
        <v>375796.05800000002</v>
      </c>
      <c r="H106" s="108">
        <v>76403.056500000006</v>
      </c>
      <c r="I106" s="108">
        <v>48237.280000000006</v>
      </c>
      <c r="J106" s="108">
        <v>111372</v>
      </c>
      <c r="K106" s="109">
        <v>0.21199999999999999</v>
      </c>
      <c r="L106" s="109">
        <v>3.03030303030303E-2</v>
      </c>
      <c r="M106" s="109">
        <v>8.2000000000000003E-2</v>
      </c>
      <c r="N106" s="109">
        <v>2.1999999999999999E-2</v>
      </c>
      <c r="O106" s="108">
        <v>0</v>
      </c>
      <c r="P106" s="108">
        <v>0</v>
      </c>
      <c r="Q106" s="109">
        <v>0.51200000000000001</v>
      </c>
      <c r="R106" s="109">
        <v>0.4200547</v>
      </c>
      <c r="S106" s="108">
        <v>145055307</v>
      </c>
      <c r="T106" s="108">
        <v>316.95999999999998</v>
      </c>
      <c r="U106" s="108">
        <v>263.55</v>
      </c>
      <c r="V106" s="109">
        <v>6.48</v>
      </c>
      <c r="W106" s="110">
        <v>46.4</v>
      </c>
      <c r="X106" s="110" t="s">
        <v>443</v>
      </c>
      <c r="Y106" s="109">
        <v>0.16099999845027901</v>
      </c>
      <c r="Z106" s="108">
        <v>58</v>
      </c>
      <c r="AA106" s="108">
        <v>237</v>
      </c>
      <c r="AB106" s="110">
        <v>0.2</v>
      </c>
      <c r="AC106" s="109">
        <v>76.743392944335895</v>
      </c>
      <c r="AD106" s="109">
        <v>353</v>
      </c>
      <c r="AE106" s="110">
        <v>41</v>
      </c>
      <c r="AF106" s="109" t="s">
        <v>443</v>
      </c>
      <c r="AG106" s="109">
        <v>40.630001068115199</v>
      </c>
      <c r="AH106" s="108">
        <v>1140000</v>
      </c>
      <c r="AI106" s="108">
        <v>436637</v>
      </c>
      <c r="AJ106" s="108">
        <v>161000</v>
      </c>
      <c r="AK106" s="108">
        <v>0</v>
      </c>
      <c r="AL106" s="108">
        <v>43</v>
      </c>
      <c r="AM106" s="108">
        <v>0</v>
      </c>
      <c r="AN106" s="108">
        <v>90</v>
      </c>
      <c r="AO106" s="110">
        <v>42.3</v>
      </c>
      <c r="AP106" s="110">
        <v>7.07</v>
      </c>
      <c r="AQ106" s="110">
        <v>3.5</v>
      </c>
      <c r="AR106" s="109">
        <v>3.1333333333333333</v>
      </c>
      <c r="AS106" s="109">
        <v>-1.17</v>
      </c>
      <c r="AT106" s="108">
        <v>24</v>
      </c>
      <c r="AU106" s="110">
        <v>22.899999618530298</v>
      </c>
      <c r="AV106" s="109">
        <v>64.66</v>
      </c>
      <c r="AW106" s="109">
        <v>4.17397212982178</v>
      </c>
      <c r="AX106" s="109">
        <v>41.79</v>
      </c>
      <c r="AY106" s="108">
        <v>46000</v>
      </c>
      <c r="AZ106" s="110">
        <v>11.9951814</v>
      </c>
      <c r="BA106" s="110">
        <v>51.525145700000003</v>
      </c>
      <c r="BB106" s="108">
        <v>1555.04479980469</v>
      </c>
      <c r="BC106" s="108">
        <v>25570896</v>
      </c>
      <c r="BD106" s="108">
        <v>22864147</v>
      </c>
      <c r="BE106" s="108">
        <v>581540</v>
      </c>
      <c r="BF106" s="108"/>
    </row>
    <row r="107" spans="1:58" x14ac:dyDescent="0.25">
      <c r="A107" s="133" t="s">
        <v>191</v>
      </c>
      <c r="B107" s="111" t="s">
        <v>190</v>
      </c>
      <c r="C107" s="108">
        <v>15448.730526315789</v>
      </c>
      <c r="D107" s="108">
        <v>0</v>
      </c>
      <c r="E107" s="108">
        <v>66267.319999999992</v>
      </c>
      <c r="F107" s="108">
        <v>0</v>
      </c>
      <c r="G107" s="108">
        <v>6499.9684999999999</v>
      </c>
      <c r="H107" s="108">
        <v>0</v>
      </c>
      <c r="I107" s="108">
        <v>0</v>
      </c>
      <c r="J107" s="108">
        <v>856930</v>
      </c>
      <c r="K107" s="109">
        <v>0.24199999999999999</v>
      </c>
      <c r="L107" s="109">
        <v>9.0909090909090898E-2</v>
      </c>
      <c r="M107" s="109">
        <v>0.14000000000000001</v>
      </c>
      <c r="N107" s="109">
        <v>3.2000000000000001E-2</v>
      </c>
      <c r="O107" s="108">
        <v>0</v>
      </c>
      <c r="P107" s="108">
        <v>0</v>
      </c>
      <c r="Q107" s="109">
        <v>0.47599999999999998</v>
      </c>
      <c r="R107" s="109">
        <v>0.27284419999999998</v>
      </c>
      <c r="S107" s="108">
        <v>213795636</v>
      </c>
      <c r="T107" s="108">
        <v>580.79999999999995</v>
      </c>
      <c r="U107" s="108">
        <v>702.98</v>
      </c>
      <c r="V107" s="109">
        <v>23.56</v>
      </c>
      <c r="W107" s="110">
        <v>55.1</v>
      </c>
      <c r="X107" s="110">
        <v>16.700000762939499</v>
      </c>
      <c r="Y107" s="109">
        <v>1.8999999389052401E-2</v>
      </c>
      <c r="Z107" s="108">
        <v>81</v>
      </c>
      <c r="AA107" s="108">
        <v>159</v>
      </c>
      <c r="AB107" s="110">
        <v>9.1999999999999993</v>
      </c>
      <c r="AC107" s="109">
        <v>108.189643859863</v>
      </c>
      <c r="AD107" s="109">
        <v>634</v>
      </c>
      <c r="AE107" s="110">
        <v>63</v>
      </c>
      <c r="AF107" s="109">
        <v>0.614085331382757</v>
      </c>
      <c r="AG107" s="109">
        <v>46.119998931884801</v>
      </c>
      <c r="AH107" s="108">
        <v>2800</v>
      </c>
      <c r="AI107" s="108">
        <v>56371</v>
      </c>
      <c r="AJ107" s="108">
        <v>500</v>
      </c>
      <c r="AK107" s="108">
        <v>0</v>
      </c>
      <c r="AL107" s="108">
        <v>10946</v>
      </c>
      <c r="AM107" s="108">
        <v>0</v>
      </c>
      <c r="AN107" s="108">
        <v>105</v>
      </c>
      <c r="AO107" s="110">
        <v>25.9</v>
      </c>
      <c r="AP107" s="110">
        <v>7.63</v>
      </c>
      <c r="AQ107" s="110">
        <v>23.6</v>
      </c>
      <c r="AR107" s="109">
        <v>3.416666666666667</v>
      </c>
      <c r="AS107" s="109">
        <v>-0.73</v>
      </c>
      <c r="AT107" s="108">
        <v>31</v>
      </c>
      <c r="AU107" s="110">
        <v>11</v>
      </c>
      <c r="AV107" s="109">
        <v>65.959999999999994</v>
      </c>
      <c r="AW107" s="109">
        <v>9.2981481552124006</v>
      </c>
      <c r="AX107" s="109">
        <v>40.32</v>
      </c>
      <c r="AY107" s="108">
        <v>18000</v>
      </c>
      <c r="AZ107" s="110">
        <v>41.003374899999997</v>
      </c>
      <c r="BA107" s="110">
        <v>90.183049699999998</v>
      </c>
      <c r="BB107" s="108">
        <v>1202.19714355469</v>
      </c>
      <c r="BC107" s="108">
        <v>18622104</v>
      </c>
      <c r="BD107" s="108">
        <v>16838562</v>
      </c>
      <c r="BE107" s="108">
        <v>94280</v>
      </c>
      <c r="BF107" s="108"/>
    </row>
    <row r="108" spans="1:58" x14ac:dyDescent="0.25">
      <c r="A108" s="133" t="s">
        <v>193</v>
      </c>
      <c r="B108" s="111" t="s">
        <v>192</v>
      </c>
      <c r="C108" s="108">
        <v>23302.705263157895</v>
      </c>
      <c r="D108" s="108">
        <v>0</v>
      </c>
      <c r="E108" s="108">
        <v>182281.5655</v>
      </c>
      <c r="F108" s="108">
        <v>164.54599999999999</v>
      </c>
      <c r="G108" s="108">
        <v>3383.3510000000001</v>
      </c>
      <c r="H108" s="108">
        <v>0</v>
      </c>
      <c r="I108" s="108">
        <v>21822.666000000001</v>
      </c>
      <c r="J108" s="108">
        <v>66818</v>
      </c>
      <c r="K108" s="109">
        <v>6.0999999999999999E-2</v>
      </c>
      <c r="L108" s="109">
        <v>6.0606060606060601E-2</v>
      </c>
      <c r="M108" s="109">
        <v>0.28299999999999997</v>
      </c>
      <c r="N108" s="109">
        <v>8.9999999999999993E-3</v>
      </c>
      <c r="O108" s="108">
        <v>0</v>
      </c>
      <c r="P108" s="108">
        <v>0</v>
      </c>
      <c r="Q108" s="109">
        <v>0.78900000000000003</v>
      </c>
      <c r="R108" s="109" t="s">
        <v>443</v>
      </c>
      <c r="S108" s="108">
        <v>1502739</v>
      </c>
      <c r="T108" s="108">
        <v>-16.5</v>
      </c>
      <c r="U108" s="108">
        <v>-63.88</v>
      </c>
      <c r="V108" s="109">
        <v>-0.02</v>
      </c>
      <c r="W108" s="110">
        <v>8.3000000000000007</v>
      </c>
      <c r="X108" s="110">
        <v>13.699999809265099</v>
      </c>
      <c r="Y108" s="109">
        <v>1.1979999542236299</v>
      </c>
      <c r="Z108" s="108">
        <v>96</v>
      </c>
      <c r="AA108" s="108">
        <v>92</v>
      </c>
      <c r="AB108" s="110">
        <v>0.4</v>
      </c>
      <c r="AC108" s="109">
        <v>1063.88842773438</v>
      </c>
      <c r="AD108" s="109">
        <v>40</v>
      </c>
      <c r="AE108" s="110">
        <v>1</v>
      </c>
      <c r="AF108" s="109">
        <v>0.29097987359017202</v>
      </c>
      <c r="AG108" s="109">
        <v>46.259998321533203</v>
      </c>
      <c r="AH108" s="108">
        <v>31841</v>
      </c>
      <c r="AI108" s="108">
        <v>22407</v>
      </c>
      <c r="AJ108" s="108">
        <v>16900</v>
      </c>
      <c r="AK108" s="108">
        <v>0</v>
      </c>
      <c r="AL108" s="108">
        <v>103839</v>
      </c>
      <c r="AM108" s="108">
        <v>0</v>
      </c>
      <c r="AN108" s="108">
        <v>127</v>
      </c>
      <c r="AO108" s="110">
        <v>2.4</v>
      </c>
      <c r="AP108" s="110">
        <v>2.91</v>
      </c>
      <c r="AQ108" s="110">
        <v>4.3</v>
      </c>
      <c r="AR108" s="109">
        <v>3.95</v>
      </c>
      <c r="AS108" s="109">
        <v>0.88</v>
      </c>
      <c r="AT108" s="108">
        <v>47</v>
      </c>
      <c r="AU108" s="110">
        <v>100</v>
      </c>
      <c r="AV108" s="109">
        <v>94.64</v>
      </c>
      <c r="AW108" s="109">
        <v>71.064064025878906</v>
      </c>
      <c r="AX108" s="109">
        <v>141.16999999999999</v>
      </c>
      <c r="AY108" s="108">
        <v>69000</v>
      </c>
      <c r="AZ108" s="110">
        <v>96.012081199999997</v>
      </c>
      <c r="BA108" s="110">
        <v>98.227043600000002</v>
      </c>
      <c r="BB108" s="108">
        <v>29431.46875</v>
      </c>
      <c r="BC108" s="108">
        <v>31624264</v>
      </c>
      <c r="BD108" s="108">
        <v>30187724</v>
      </c>
      <c r="BE108" s="108">
        <v>328550</v>
      </c>
      <c r="BF108" s="108"/>
    </row>
    <row r="109" spans="1:58" x14ac:dyDescent="0.25">
      <c r="A109" s="133" t="s">
        <v>195</v>
      </c>
      <c r="B109" s="111" t="s">
        <v>194</v>
      </c>
      <c r="C109" s="108">
        <v>0</v>
      </c>
      <c r="D109" s="108">
        <v>0</v>
      </c>
      <c r="E109" s="108" t="s">
        <v>443</v>
      </c>
      <c r="F109" s="108">
        <v>190.51400000000001</v>
      </c>
      <c r="G109" s="108">
        <v>0</v>
      </c>
      <c r="H109" s="108">
        <v>0</v>
      </c>
      <c r="I109" s="108">
        <v>0</v>
      </c>
      <c r="J109" s="108">
        <v>0</v>
      </c>
      <c r="K109" s="109">
        <v>0</v>
      </c>
      <c r="L109" s="109" t="s">
        <v>443</v>
      </c>
      <c r="M109" s="109">
        <v>8.9999999999999993E-3</v>
      </c>
      <c r="N109" s="109">
        <v>6.0000000000000001E-3</v>
      </c>
      <c r="O109" s="108">
        <v>0</v>
      </c>
      <c r="P109" s="108">
        <v>0</v>
      </c>
      <c r="Q109" s="109">
        <v>0.70099999999999996</v>
      </c>
      <c r="R109" s="109">
        <v>7.4999999999999997E-3</v>
      </c>
      <c r="S109" s="108">
        <v>202182</v>
      </c>
      <c r="T109" s="108">
        <v>16.34</v>
      </c>
      <c r="U109" s="108">
        <v>13.72</v>
      </c>
      <c r="V109" s="109">
        <v>0.59</v>
      </c>
      <c r="W109" s="110">
        <v>8.5</v>
      </c>
      <c r="X109" s="110">
        <v>17.799999237060501</v>
      </c>
      <c r="Y109" s="109">
        <v>1.41499996185303</v>
      </c>
      <c r="Z109" s="108">
        <v>99</v>
      </c>
      <c r="AA109" s="108">
        <v>49</v>
      </c>
      <c r="AB109" s="110">
        <v>0.1</v>
      </c>
      <c r="AC109" s="109">
        <v>1513.88244628906</v>
      </c>
      <c r="AD109" s="109">
        <v>68</v>
      </c>
      <c r="AE109" s="110" t="s">
        <v>443</v>
      </c>
      <c r="AF109" s="109">
        <v>0.31212344404923997</v>
      </c>
      <c r="AG109" s="109">
        <v>36.779998779296903</v>
      </c>
      <c r="AH109" s="108">
        <v>0</v>
      </c>
      <c r="AI109" s="108">
        <v>0</v>
      </c>
      <c r="AJ109" s="108">
        <v>0</v>
      </c>
      <c r="AK109" s="108">
        <v>0</v>
      </c>
      <c r="AL109" s="108">
        <v>0</v>
      </c>
      <c r="AM109" s="108">
        <v>0</v>
      </c>
      <c r="AN109" s="108">
        <v>120</v>
      </c>
      <c r="AO109" s="110">
        <v>8.5</v>
      </c>
      <c r="AP109" s="110">
        <v>3.51</v>
      </c>
      <c r="AQ109" s="110">
        <v>14.2</v>
      </c>
      <c r="AR109" s="109">
        <v>2.6833333333333331</v>
      </c>
      <c r="AS109" s="109">
        <v>-0.33</v>
      </c>
      <c r="AT109" s="108">
        <v>33</v>
      </c>
      <c r="AU109" s="110">
        <v>100</v>
      </c>
      <c r="AV109" s="109">
        <v>99.32</v>
      </c>
      <c r="AW109" s="109">
        <v>54.461956024169901</v>
      </c>
      <c r="AX109" s="109">
        <v>222.99</v>
      </c>
      <c r="AY109" s="108">
        <v>680</v>
      </c>
      <c r="AZ109" s="110">
        <v>97.942069599999996</v>
      </c>
      <c r="BA109" s="110">
        <v>98.646576199999998</v>
      </c>
      <c r="BB109" s="108">
        <v>16669.404296875</v>
      </c>
      <c r="BC109" s="108">
        <v>436330</v>
      </c>
      <c r="BD109" s="108">
        <v>362782</v>
      </c>
      <c r="BE109" s="108">
        <v>300</v>
      </c>
      <c r="BF109" s="108"/>
    </row>
    <row r="110" spans="1:58" x14ac:dyDescent="0.25">
      <c r="A110" s="133" t="s">
        <v>197</v>
      </c>
      <c r="B110" s="111" t="s">
        <v>196</v>
      </c>
      <c r="C110" s="108">
        <v>0</v>
      </c>
      <c r="D110" s="108">
        <v>0</v>
      </c>
      <c r="E110" s="108">
        <v>147225.41500000001</v>
      </c>
      <c r="F110" s="108">
        <v>0</v>
      </c>
      <c r="G110" s="108">
        <v>0</v>
      </c>
      <c r="H110" s="108">
        <v>0</v>
      </c>
      <c r="I110" s="108">
        <v>0</v>
      </c>
      <c r="J110" s="108">
        <v>164454</v>
      </c>
      <c r="K110" s="109">
        <v>0.182</v>
      </c>
      <c r="L110" s="109">
        <v>9.0909090909090898E-2</v>
      </c>
      <c r="M110" s="109">
        <v>0.96099999999999997</v>
      </c>
      <c r="N110" s="109">
        <v>0.92800000000000005</v>
      </c>
      <c r="O110" s="108">
        <v>4</v>
      </c>
      <c r="P110" s="108">
        <v>0</v>
      </c>
      <c r="Q110" s="109">
        <v>0.442</v>
      </c>
      <c r="R110" s="109">
        <v>0.45609840000000001</v>
      </c>
      <c r="S110" s="108">
        <v>559377365</v>
      </c>
      <c r="T110" s="108">
        <v>656.65</v>
      </c>
      <c r="U110" s="108">
        <v>668.02</v>
      </c>
      <c r="V110" s="109">
        <v>8.92</v>
      </c>
      <c r="W110" s="110">
        <v>110.6</v>
      </c>
      <c r="X110" s="110">
        <v>27.899999618530298</v>
      </c>
      <c r="Y110" s="109">
        <v>8.2999996840953799E-2</v>
      </c>
      <c r="Z110" s="108">
        <v>75</v>
      </c>
      <c r="AA110" s="108">
        <v>56</v>
      </c>
      <c r="AB110" s="110">
        <v>1</v>
      </c>
      <c r="AC110" s="109">
        <v>118.45183563232401</v>
      </c>
      <c r="AD110" s="109">
        <v>587</v>
      </c>
      <c r="AE110" s="110">
        <v>92</v>
      </c>
      <c r="AF110" s="109">
        <v>0.68855276417617695</v>
      </c>
      <c r="AG110" s="109">
        <v>33.040000915527301</v>
      </c>
      <c r="AH110" s="108">
        <v>9500</v>
      </c>
      <c r="AI110" s="108">
        <v>0</v>
      </c>
      <c r="AJ110" s="108">
        <v>0</v>
      </c>
      <c r="AK110" s="108">
        <v>62627</v>
      </c>
      <c r="AL110" s="108">
        <v>17039</v>
      </c>
      <c r="AM110" s="108">
        <v>67420</v>
      </c>
      <c r="AN110" s="108">
        <v>147</v>
      </c>
      <c r="AO110" s="110">
        <v>4</v>
      </c>
      <c r="AP110" s="110">
        <v>7.67</v>
      </c>
      <c r="AQ110" s="110">
        <v>9.4</v>
      </c>
      <c r="AR110" s="109">
        <v>3.05</v>
      </c>
      <c r="AS110" s="109">
        <v>-0.99</v>
      </c>
      <c r="AT110" s="108">
        <v>31</v>
      </c>
      <c r="AU110" s="110">
        <v>35.069499969482401</v>
      </c>
      <c r="AV110" s="109">
        <v>33.07</v>
      </c>
      <c r="AW110" s="109">
        <v>10.3369245529175</v>
      </c>
      <c r="AX110" s="109">
        <v>120.31</v>
      </c>
      <c r="AY110" s="108">
        <v>110000</v>
      </c>
      <c r="AZ110" s="110">
        <v>24.670747800000001</v>
      </c>
      <c r="BA110" s="110">
        <v>77.021926899999997</v>
      </c>
      <c r="BB110" s="108">
        <v>2211.41528320313</v>
      </c>
      <c r="BC110" s="108">
        <v>18541980</v>
      </c>
      <c r="BD110" s="108">
        <v>17053961</v>
      </c>
      <c r="BE110" s="108">
        <v>1220190</v>
      </c>
      <c r="BF110" s="108"/>
    </row>
    <row r="111" spans="1:58" x14ac:dyDescent="0.25">
      <c r="A111" s="133" t="s">
        <v>199</v>
      </c>
      <c r="B111" s="111" t="s">
        <v>198</v>
      </c>
      <c r="C111" s="108">
        <v>0</v>
      </c>
      <c r="D111" s="108">
        <v>0</v>
      </c>
      <c r="E111" s="108" t="s">
        <v>443</v>
      </c>
      <c r="F111" s="108">
        <v>17.268000000000001</v>
      </c>
      <c r="G111" s="108">
        <v>0</v>
      </c>
      <c r="H111" s="108">
        <v>0</v>
      </c>
      <c r="I111" s="108">
        <v>0</v>
      </c>
      <c r="J111" s="108">
        <v>0</v>
      </c>
      <c r="K111" s="109">
        <v>0</v>
      </c>
      <c r="L111" s="109">
        <v>0.15151515151515199</v>
      </c>
      <c r="M111" s="109">
        <v>1E-3</v>
      </c>
      <c r="N111" s="109">
        <v>1E-3</v>
      </c>
      <c r="O111" s="108">
        <v>0</v>
      </c>
      <c r="P111" s="108">
        <v>0</v>
      </c>
      <c r="Q111" s="109">
        <v>0.85599999999999998</v>
      </c>
      <c r="R111" s="109" t="s">
        <v>443</v>
      </c>
      <c r="S111" s="108">
        <v>254582</v>
      </c>
      <c r="T111" s="108">
        <v>0</v>
      </c>
      <c r="U111" s="108">
        <v>0</v>
      </c>
      <c r="V111" s="109" t="s">
        <v>443</v>
      </c>
      <c r="W111" s="110">
        <v>6.8</v>
      </c>
      <c r="X111" s="110" t="s">
        <v>443</v>
      </c>
      <c r="Y111" s="109">
        <v>3.9079999923706099</v>
      </c>
      <c r="Z111" s="108">
        <v>93</v>
      </c>
      <c r="AA111" s="108">
        <v>13</v>
      </c>
      <c r="AB111" s="110">
        <v>0.1</v>
      </c>
      <c r="AC111" s="109">
        <v>3470.89697265625</v>
      </c>
      <c r="AD111" s="109">
        <v>9</v>
      </c>
      <c r="AE111" s="110" t="s">
        <v>443</v>
      </c>
      <c r="AF111" s="109">
        <v>0.21723879523902301</v>
      </c>
      <c r="AG111" s="109" t="s">
        <v>443</v>
      </c>
      <c r="AH111" s="108">
        <v>0</v>
      </c>
      <c r="AI111" s="108">
        <v>0</v>
      </c>
      <c r="AJ111" s="108">
        <v>0</v>
      </c>
      <c r="AK111" s="108">
        <v>0</v>
      </c>
      <c r="AL111" s="108">
        <v>8000</v>
      </c>
      <c r="AM111" s="108">
        <v>0</v>
      </c>
      <c r="AN111" s="108">
        <v>133</v>
      </c>
      <c r="AO111" s="110">
        <v>2.4</v>
      </c>
      <c r="AP111" s="110">
        <v>2.59</v>
      </c>
      <c r="AQ111" s="110">
        <v>8.6</v>
      </c>
      <c r="AR111" s="109" t="s">
        <v>443</v>
      </c>
      <c r="AS111" s="109">
        <v>0.95</v>
      </c>
      <c r="AT111" s="108">
        <v>56</v>
      </c>
      <c r="AU111" s="110">
        <v>100</v>
      </c>
      <c r="AV111" s="109">
        <v>94.07</v>
      </c>
      <c r="AW111" s="109">
        <v>76.183998107910199</v>
      </c>
      <c r="AX111" s="109">
        <v>124.82</v>
      </c>
      <c r="AY111" s="108">
        <v>2700</v>
      </c>
      <c r="AZ111" s="110">
        <v>100</v>
      </c>
      <c r="BA111" s="110">
        <v>100</v>
      </c>
      <c r="BB111" s="108">
        <v>39534.921875</v>
      </c>
      <c r="BC111" s="108">
        <v>465292</v>
      </c>
      <c r="BD111" s="108">
        <v>416968</v>
      </c>
      <c r="BE111" s="108">
        <v>320</v>
      </c>
      <c r="BF111" s="108"/>
    </row>
    <row r="112" spans="1:58" x14ac:dyDescent="0.25">
      <c r="A112" s="133" t="s">
        <v>201</v>
      </c>
      <c r="B112" s="111" t="s">
        <v>200</v>
      </c>
      <c r="C112" s="108">
        <v>0</v>
      </c>
      <c r="D112" s="108">
        <v>0</v>
      </c>
      <c r="E112" s="108" t="s">
        <v>443</v>
      </c>
      <c r="F112" s="108">
        <v>15.584</v>
      </c>
      <c r="G112" s="108">
        <v>60.7605</v>
      </c>
      <c r="H112" s="108">
        <v>0.28250000000000003</v>
      </c>
      <c r="I112" s="108">
        <v>0</v>
      </c>
      <c r="J112" s="108">
        <v>829</v>
      </c>
      <c r="K112" s="109">
        <v>6.0999999999999999E-2</v>
      </c>
      <c r="L112" s="109" t="s">
        <v>443</v>
      </c>
      <c r="M112" s="109">
        <v>5.0000000000000001E-3</v>
      </c>
      <c r="N112" s="109">
        <v>0.106</v>
      </c>
      <c r="O112" s="108">
        <v>0</v>
      </c>
      <c r="P112" s="108">
        <v>0</v>
      </c>
      <c r="Q112" s="109" t="s">
        <v>443</v>
      </c>
      <c r="R112" s="109" t="s">
        <v>443</v>
      </c>
      <c r="S112" s="108">
        <v>2846987</v>
      </c>
      <c r="T112" s="108">
        <v>55.09</v>
      </c>
      <c r="U112" s="108">
        <v>12.67</v>
      </c>
      <c r="V112" s="109">
        <v>4.75</v>
      </c>
      <c r="W112" s="110">
        <v>35.4</v>
      </c>
      <c r="X112" s="110">
        <v>13</v>
      </c>
      <c r="Y112" s="109">
        <v>0.43799999356269798</v>
      </c>
      <c r="Z112" s="108">
        <v>75</v>
      </c>
      <c r="AA112" s="108">
        <v>422</v>
      </c>
      <c r="AB112" s="110" t="s">
        <v>443</v>
      </c>
      <c r="AC112" s="109">
        <v>862.81353759765602</v>
      </c>
      <c r="AD112" s="109" t="s">
        <v>443</v>
      </c>
      <c r="AE112" s="110" t="s">
        <v>443</v>
      </c>
      <c r="AF112" s="109" t="s">
        <v>443</v>
      </c>
      <c r="AG112" s="109" t="s">
        <v>443</v>
      </c>
      <c r="AH112" s="108">
        <v>21000</v>
      </c>
      <c r="AI112" s="108">
        <v>0</v>
      </c>
      <c r="AJ112" s="108">
        <v>0</v>
      </c>
      <c r="AK112" s="108">
        <v>0</v>
      </c>
      <c r="AL112" s="108">
        <v>0</v>
      </c>
      <c r="AM112" s="108">
        <v>0</v>
      </c>
      <c r="AN112" s="108">
        <v>30</v>
      </c>
      <c r="AO112" s="110">
        <v>3.3</v>
      </c>
      <c r="AP112" s="110" t="s">
        <v>443</v>
      </c>
      <c r="AQ112" s="110" t="s">
        <v>443</v>
      </c>
      <c r="AR112" s="109">
        <v>2.083333333333333</v>
      </c>
      <c r="AS112" s="109">
        <v>-1.56</v>
      </c>
      <c r="AT112" s="108" t="s">
        <v>443</v>
      </c>
      <c r="AU112" s="110">
        <v>93.138046264648395</v>
      </c>
      <c r="AV112" s="109">
        <v>98.27</v>
      </c>
      <c r="AW112" s="109">
        <v>19.282442092895501</v>
      </c>
      <c r="AX112" s="109">
        <v>29.25</v>
      </c>
      <c r="AY112" s="108">
        <v>260</v>
      </c>
      <c r="AZ112" s="110">
        <v>76.860689500000007</v>
      </c>
      <c r="BA112" s="110">
        <v>94.618129699999997</v>
      </c>
      <c r="BB112" s="108">
        <v>4192.92919921875</v>
      </c>
      <c r="BC112" s="108">
        <v>53127</v>
      </c>
      <c r="BD112" s="108">
        <v>51167</v>
      </c>
      <c r="BE112" s="108">
        <v>180</v>
      </c>
      <c r="BF112" s="108"/>
    </row>
    <row r="113" spans="1:58" x14ac:dyDescent="0.25">
      <c r="A113" s="133" t="s">
        <v>203</v>
      </c>
      <c r="B113" s="111" t="s">
        <v>202</v>
      </c>
      <c r="C113" s="108">
        <v>0</v>
      </c>
      <c r="D113" s="108">
        <v>0</v>
      </c>
      <c r="E113" s="108">
        <v>49521.154000000002</v>
      </c>
      <c r="F113" s="108">
        <v>2.516</v>
      </c>
      <c r="G113" s="108">
        <v>0</v>
      </c>
      <c r="H113" s="108">
        <v>0</v>
      </c>
      <c r="I113" s="108">
        <v>0</v>
      </c>
      <c r="J113" s="108">
        <v>91785</v>
      </c>
      <c r="K113" s="109">
        <v>0.152</v>
      </c>
      <c r="L113" s="109">
        <v>0.33333333333333298</v>
      </c>
      <c r="M113" s="109">
        <v>0.54</v>
      </c>
      <c r="N113" s="109">
        <v>0.40899999999999997</v>
      </c>
      <c r="O113" s="108">
        <v>0</v>
      </c>
      <c r="P113" s="108">
        <v>0</v>
      </c>
      <c r="Q113" s="109">
        <v>0.51300000000000001</v>
      </c>
      <c r="R113" s="109">
        <v>0.29147620000000002</v>
      </c>
      <c r="S113" s="108">
        <v>121568410</v>
      </c>
      <c r="T113" s="108">
        <v>100.66</v>
      </c>
      <c r="U113" s="108">
        <v>68.12</v>
      </c>
      <c r="V113" s="109">
        <v>6.29</v>
      </c>
      <c r="W113" s="110">
        <v>81.400000000000006</v>
      </c>
      <c r="X113" s="110">
        <v>19.5</v>
      </c>
      <c r="Y113" s="109">
        <v>0.129999995231628</v>
      </c>
      <c r="Z113" s="108">
        <v>70</v>
      </c>
      <c r="AA113" s="108">
        <v>102</v>
      </c>
      <c r="AB113" s="110">
        <v>0.5</v>
      </c>
      <c r="AC113" s="109">
        <v>177.08067321777301</v>
      </c>
      <c r="AD113" s="109">
        <v>602</v>
      </c>
      <c r="AE113" s="110">
        <v>67</v>
      </c>
      <c r="AF113" s="109">
        <v>0.62649687617267802</v>
      </c>
      <c r="AG113" s="109">
        <v>32.419998168945298</v>
      </c>
      <c r="AH113" s="108">
        <v>0</v>
      </c>
      <c r="AI113" s="108">
        <v>3895814</v>
      </c>
      <c r="AJ113" s="108">
        <v>0</v>
      </c>
      <c r="AK113" s="108">
        <v>0</v>
      </c>
      <c r="AL113" s="108">
        <v>84270</v>
      </c>
      <c r="AM113" s="108">
        <v>0</v>
      </c>
      <c r="AN113" s="108">
        <v>133</v>
      </c>
      <c r="AO113" s="110">
        <v>5.3</v>
      </c>
      <c r="AP113" s="110">
        <v>10.09</v>
      </c>
      <c r="AQ113" s="110">
        <v>3.1</v>
      </c>
      <c r="AR113" s="109">
        <v>3.0666666666666669</v>
      </c>
      <c r="AS113" s="109">
        <v>-0.79</v>
      </c>
      <c r="AT113" s="108">
        <v>28</v>
      </c>
      <c r="AU113" s="110">
        <v>41.652107238769503</v>
      </c>
      <c r="AV113" s="109">
        <v>52.12</v>
      </c>
      <c r="AW113" s="109">
        <v>15.1991262435913</v>
      </c>
      <c r="AX113" s="109">
        <v>86.52</v>
      </c>
      <c r="AY113" s="108">
        <v>15000</v>
      </c>
      <c r="AZ113" s="110">
        <v>40.005230099999999</v>
      </c>
      <c r="BA113" s="110">
        <v>57.888390399999999</v>
      </c>
      <c r="BB113" s="108">
        <v>3949.677734375</v>
      </c>
      <c r="BC113" s="108">
        <v>4420184</v>
      </c>
      <c r="BD113" s="108">
        <v>3431831</v>
      </c>
      <c r="BE113" s="108">
        <v>1030700</v>
      </c>
      <c r="BF113" s="108"/>
    </row>
    <row r="114" spans="1:58" x14ac:dyDescent="0.25">
      <c r="A114" s="133" t="s">
        <v>205</v>
      </c>
      <c r="B114" s="111" t="s">
        <v>204</v>
      </c>
      <c r="C114" s="108">
        <v>0</v>
      </c>
      <c r="D114" s="108">
        <v>0</v>
      </c>
      <c r="E114" s="108" t="s">
        <v>443</v>
      </c>
      <c r="F114" s="108">
        <v>14.061999999999999</v>
      </c>
      <c r="G114" s="108">
        <v>24178.772999999997</v>
      </c>
      <c r="H114" s="108">
        <v>17813.929999999997</v>
      </c>
      <c r="I114" s="108">
        <v>909.6</v>
      </c>
      <c r="J114" s="108">
        <v>0</v>
      </c>
      <c r="K114" s="109">
        <v>0.03</v>
      </c>
      <c r="L114" s="109">
        <v>6.0606060606060601E-2</v>
      </c>
      <c r="M114" s="109">
        <v>2.1999999999999999E-2</v>
      </c>
      <c r="N114" s="109">
        <v>3.0000000000000001E-3</v>
      </c>
      <c r="O114" s="108">
        <v>0</v>
      </c>
      <c r="P114" s="108">
        <v>0</v>
      </c>
      <c r="Q114" s="109">
        <v>0.78100000000000003</v>
      </c>
      <c r="R114" s="109" t="s">
        <v>443</v>
      </c>
      <c r="S114" s="108">
        <v>0</v>
      </c>
      <c r="T114" s="108">
        <v>38.67</v>
      </c>
      <c r="U114" s="108">
        <v>7.81</v>
      </c>
      <c r="V114" s="109">
        <v>0.35</v>
      </c>
      <c r="W114" s="110">
        <v>13.7</v>
      </c>
      <c r="X114" s="110" t="s">
        <v>443</v>
      </c>
      <c r="Y114" s="109" t="s">
        <v>443</v>
      </c>
      <c r="Z114" s="108">
        <v>92</v>
      </c>
      <c r="AA114" s="108">
        <v>22</v>
      </c>
      <c r="AB114" s="110">
        <v>0.9</v>
      </c>
      <c r="AC114" s="109">
        <v>1098.62548828125</v>
      </c>
      <c r="AD114" s="109">
        <v>53</v>
      </c>
      <c r="AE114" s="110" t="s">
        <v>443</v>
      </c>
      <c r="AF114" s="109">
        <v>0.37988144719389599</v>
      </c>
      <c r="AG114" s="109">
        <v>35.840000152587898</v>
      </c>
      <c r="AH114" s="108">
        <v>0</v>
      </c>
      <c r="AI114" s="108">
        <v>0</v>
      </c>
      <c r="AJ114" s="108">
        <v>10000</v>
      </c>
      <c r="AK114" s="108">
        <v>0</v>
      </c>
      <c r="AL114" s="108">
        <v>3</v>
      </c>
      <c r="AM114" s="108">
        <v>0</v>
      </c>
      <c r="AN114" s="108">
        <v>127</v>
      </c>
      <c r="AO114" s="110">
        <v>5.2</v>
      </c>
      <c r="AP114" s="110">
        <v>4.9000000000000004</v>
      </c>
      <c r="AQ114" s="110">
        <v>11.7</v>
      </c>
      <c r="AR114" s="109">
        <v>3.7</v>
      </c>
      <c r="AS114" s="109">
        <v>0.96</v>
      </c>
      <c r="AT114" s="108">
        <v>50</v>
      </c>
      <c r="AU114" s="110">
        <v>98.781784057617202</v>
      </c>
      <c r="AV114" s="109">
        <v>90.62</v>
      </c>
      <c r="AW114" s="109">
        <v>50.139320373535199</v>
      </c>
      <c r="AX114" s="109">
        <v>144.24</v>
      </c>
      <c r="AY114" s="108">
        <v>2800</v>
      </c>
      <c r="AZ114" s="110">
        <v>93.149146299999998</v>
      </c>
      <c r="BA114" s="110">
        <v>99.856969800000002</v>
      </c>
      <c r="BB114" s="108">
        <v>22278.486328125</v>
      </c>
      <c r="BC114" s="108">
        <v>1264613</v>
      </c>
      <c r="BD114" s="108">
        <v>1269016</v>
      </c>
      <c r="BE114" s="108">
        <v>2030</v>
      </c>
      <c r="BF114" s="108"/>
    </row>
    <row r="115" spans="1:58" x14ac:dyDescent="0.25">
      <c r="A115" s="133" t="s">
        <v>207</v>
      </c>
      <c r="B115" s="111" t="s">
        <v>206</v>
      </c>
      <c r="C115" s="108">
        <v>173318.42736842105</v>
      </c>
      <c r="D115" s="108">
        <v>28202.456842105265</v>
      </c>
      <c r="E115" s="108">
        <v>536662.85300000012</v>
      </c>
      <c r="F115" s="108">
        <v>201.87200000000001</v>
      </c>
      <c r="G115" s="108">
        <v>1535119.9295000001</v>
      </c>
      <c r="H115" s="108">
        <v>516785.83350000007</v>
      </c>
      <c r="I115" s="108">
        <v>86727.087000000014</v>
      </c>
      <c r="J115" s="108">
        <v>77727</v>
      </c>
      <c r="K115" s="109">
        <v>0.182</v>
      </c>
      <c r="L115" s="109">
        <v>3.03030303030303E-2</v>
      </c>
      <c r="M115" s="109">
        <v>0.96899999999999997</v>
      </c>
      <c r="N115" s="109">
        <v>0.64200000000000002</v>
      </c>
      <c r="O115" s="108">
        <v>0</v>
      </c>
      <c r="P115" s="108">
        <v>5</v>
      </c>
      <c r="Q115" s="109">
        <v>0.76200000000000001</v>
      </c>
      <c r="R115" s="109">
        <v>2.3980899999999999E-2</v>
      </c>
      <c r="S115" s="108">
        <v>18912395</v>
      </c>
      <c r="T115" s="108">
        <v>256.48</v>
      </c>
      <c r="U115" s="108">
        <v>642.03</v>
      </c>
      <c r="V115" s="109">
        <v>0.08</v>
      </c>
      <c r="W115" s="110">
        <v>14.6</v>
      </c>
      <c r="X115" s="110">
        <v>2.7999999523162802</v>
      </c>
      <c r="Y115" s="109">
        <v>2.0950000286102299</v>
      </c>
      <c r="Z115" s="108">
        <v>96</v>
      </c>
      <c r="AA115" s="108">
        <v>22</v>
      </c>
      <c r="AB115" s="110">
        <v>0.3</v>
      </c>
      <c r="AC115" s="109">
        <v>1008.67620849609</v>
      </c>
      <c r="AD115" s="109">
        <v>38</v>
      </c>
      <c r="AE115" s="110">
        <v>0</v>
      </c>
      <c r="AF115" s="109">
        <v>0.34533413290405002</v>
      </c>
      <c r="AG115" s="109">
        <v>43.400001525878899</v>
      </c>
      <c r="AH115" s="108">
        <v>74500</v>
      </c>
      <c r="AI115" s="108">
        <v>1460060</v>
      </c>
      <c r="AJ115" s="108">
        <v>0</v>
      </c>
      <c r="AK115" s="108">
        <v>329917</v>
      </c>
      <c r="AL115" s="108">
        <v>9017</v>
      </c>
      <c r="AM115" s="108">
        <v>0</v>
      </c>
      <c r="AN115" s="108">
        <v>130</v>
      </c>
      <c r="AO115" s="110">
        <v>4.2</v>
      </c>
      <c r="AP115" s="110">
        <v>3.74</v>
      </c>
      <c r="AQ115" s="110">
        <v>4.7</v>
      </c>
      <c r="AR115" s="109">
        <v>2.9666666666666668</v>
      </c>
      <c r="AS115" s="109">
        <v>0.14000000000000001</v>
      </c>
      <c r="AT115" s="108">
        <v>29</v>
      </c>
      <c r="AU115" s="110">
        <v>100</v>
      </c>
      <c r="AV115" s="109">
        <v>94.55</v>
      </c>
      <c r="AW115" s="109">
        <v>57.431041717529297</v>
      </c>
      <c r="AX115" s="109">
        <v>88.23</v>
      </c>
      <c r="AY115" s="108">
        <v>360000</v>
      </c>
      <c r="AZ115" s="110">
        <v>85.157210899999995</v>
      </c>
      <c r="BA115" s="110">
        <v>96.110478599999993</v>
      </c>
      <c r="BB115" s="108">
        <v>18149.099609375</v>
      </c>
      <c r="BC115" s="108">
        <v>129163280</v>
      </c>
      <c r="BD115" s="108">
        <v>125993490</v>
      </c>
      <c r="BE115" s="108">
        <v>1943950</v>
      </c>
      <c r="BF115" s="108"/>
    </row>
    <row r="116" spans="1:58" x14ac:dyDescent="0.25">
      <c r="A116" s="133" t="s">
        <v>753</v>
      </c>
      <c r="B116" s="111" t="s">
        <v>208</v>
      </c>
      <c r="C116" s="108">
        <v>32.28</v>
      </c>
      <c r="D116" s="108">
        <v>0</v>
      </c>
      <c r="E116" s="108" t="s">
        <v>443</v>
      </c>
      <c r="F116" s="108">
        <v>14.65</v>
      </c>
      <c r="G116" s="108">
        <v>1196.789</v>
      </c>
      <c r="H116" s="108">
        <v>178.607</v>
      </c>
      <c r="I116" s="108">
        <v>215.80800000000002</v>
      </c>
      <c r="J116" s="108">
        <v>3903</v>
      </c>
      <c r="K116" s="109">
        <v>6.0999999999999999E-2</v>
      </c>
      <c r="L116" s="109">
        <v>0.39393939393939398</v>
      </c>
      <c r="M116" s="109">
        <v>5.0000000000000001E-3</v>
      </c>
      <c r="N116" s="109">
        <v>1.2E-2</v>
      </c>
      <c r="O116" s="108">
        <v>0</v>
      </c>
      <c r="P116" s="108">
        <v>0</v>
      </c>
      <c r="Q116" s="109">
        <v>0.63800000000000001</v>
      </c>
      <c r="R116" s="109" t="s">
        <v>443</v>
      </c>
      <c r="S116" s="108">
        <v>40985397</v>
      </c>
      <c r="T116" s="108">
        <v>75</v>
      </c>
      <c r="U116" s="108">
        <v>37.5</v>
      </c>
      <c r="V116" s="109">
        <v>13.22</v>
      </c>
      <c r="W116" s="110">
        <v>33.299999999999997</v>
      </c>
      <c r="X116" s="110" t="s">
        <v>443</v>
      </c>
      <c r="Y116" s="109">
        <v>0.17700000107288399</v>
      </c>
      <c r="Z116" s="108">
        <v>70</v>
      </c>
      <c r="AA116" s="108">
        <v>177</v>
      </c>
      <c r="AB116" s="110" t="s">
        <v>443</v>
      </c>
      <c r="AC116" s="109">
        <v>457.93493652343801</v>
      </c>
      <c r="AD116" s="109">
        <v>100</v>
      </c>
      <c r="AE116" s="110" t="s">
        <v>443</v>
      </c>
      <c r="AF116" s="109" t="s">
        <v>443</v>
      </c>
      <c r="AG116" s="109" t="s">
        <v>443</v>
      </c>
      <c r="AH116" s="108">
        <v>100000</v>
      </c>
      <c r="AI116" s="108">
        <v>0</v>
      </c>
      <c r="AJ116" s="108">
        <v>0</v>
      </c>
      <c r="AK116" s="108">
        <v>0</v>
      </c>
      <c r="AL116" s="108">
        <v>0</v>
      </c>
      <c r="AM116" s="108">
        <v>0</v>
      </c>
      <c r="AN116" s="108">
        <v>30</v>
      </c>
      <c r="AO116" s="110">
        <v>3.3</v>
      </c>
      <c r="AP116" s="110" t="s">
        <v>443</v>
      </c>
      <c r="AQ116" s="110" t="s">
        <v>443</v>
      </c>
      <c r="AR116" s="109">
        <v>2.6</v>
      </c>
      <c r="AS116" s="109">
        <v>-0.35</v>
      </c>
      <c r="AT116" s="108" t="s">
        <v>443</v>
      </c>
      <c r="AU116" s="110">
        <v>75.435173034667997</v>
      </c>
      <c r="AV116" s="109" t="s">
        <v>443</v>
      </c>
      <c r="AW116" s="109">
        <v>31.501081466674801</v>
      </c>
      <c r="AX116" s="109">
        <v>22.25</v>
      </c>
      <c r="AY116" s="108">
        <v>380</v>
      </c>
      <c r="AZ116" s="110">
        <v>57.076392900000002</v>
      </c>
      <c r="BA116" s="110">
        <v>89.028336199999998</v>
      </c>
      <c r="BB116" s="108">
        <v>3622.33203125</v>
      </c>
      <c r="BC116" s="108">
        <v>105544</v>
      </c>
      <c r="BD116" s="108">
        <v>100911</v>
      </c>
      <c r="BE116" s="108">
        <v>700</v>
      </c>
      <c r="BF116" s="108"/>
    </row>
    <row r="117" spans="1:58" x14ac:dyDescent="0.25">
      <c r="A117" s="133" t="s">
        <v>848</v>
      </c>
      <c r="B117" s="111" t="s">
        <v>209</v>
      </c>
      <c r="C117" s="108">
        <v>6879.8863157894739</v>
      </c>
      <c r="D117" s="108">
        <v>0</v>
      </c>
      <c r="E117" s="108">
        <v>29900.462</v>
      </c>
      <c r="F117" s="108">
        <v>0</v>
      </c>
      <c r="G117" s="108">
        <v>0</v>
      </c>
      <c r="H117" s="108">
        <v>0</v>
      </c>
      <c r="I117" s="108">
        <v>0</v>
      </c>
      <c r="J117" s="108">
        <v>6551</v>
      </c>
      <c r="K117" s="109">
        <v>9.0999999999999998E-2</v>
      </c>
      <c r="L117" s="109">
        <v>0.21212121212121199</v>
      </c>
      <c r="M117" s="109">
        <v>6.3E-2</v>
      </c>
      <c r="N117" s="109">
        <v>7.0000000000000001E-3</v>
      </c>
      <c r="O117" s="108">
        <v>0</v>
      </c>
      <c r="P117" s="108">
        <v>0</v>
      </c>
      <c r="Q117" s="109">
        <v>0.69899999999999995</v>
      </c>
      <c r="R117" s="109">
        <v>4.1305999999999999E-3</v>
      </c>
      <c r="S117" s="108">
        <v>33531</v>
      </c>
      <c r="T117" s="108">
        <v>198.74</v>
      </c>
      <c r="U117" s="108">
        <v>93.47</v>
      </c>
      <c r="V117" s="109">
        <v>4.58</v>
      </c>
      <c r="W117" s="110">
        <v>15.9</v>
      </c>
      <c r="X117" s="110">
        <v>2.2000000476837198</v>
      </c>
      <c r="Y117" s="109">
        <v>2.9839999675750701</v>
      </c>
      <c r="Z117" s="108">
        <v>88</v>
      </c>
      <c r="AA117" s="108">
        <v>101</v>
      </c>
      <c r="AB117" s="110">
        <v>0.6</v>
      </c>
      <c r="AC117" s="109">
        <v>515.32305908203102</v>
      </c>
      <c r="AD117" s="109">
        <v>23</v>
      </c>
      <c r="AE117" s="110" t="s">
        <v>443</v>
      </c>
      <c r="AF117" s="109">
        <v>0.23231943344964401</v>
      </c>
      <c r="AG117" s="109">
        <v>26.299999237060501</v>
      </c>
      <c r="AH117" s="108">
        <v>0</v>
      </c>
      <c r="AI117" s="108">
        <v>0</v>
      </c>
      <c r="AJ117" s="108">
        <v>0</v>
      </c>
      <c r="AK117" s="108">
        <v>0</v>
      </c>
      <c r="AL117" s="108">
        <v>401</v>
      </c>
      <c r="AM117" s="108">
        <v>0</v>
      </c>
      <c r="AN117" s="108">
        <v>105</v>
      </c>
      <c r="AO117" s="110">
        <v>8.5</v>
      </c>
      <c r="AP117" s="110">
        <v>4.82</v>
      </c>
      <c r="AQ117" s="110">
        <v>5.7</v>
      </c>
      <c r="AR117" s="109">
        <v>2.5333333333333332</v>
      </c>
      <c r="AS117" s="109">
        <v>-0.62</v>
      </c>
      <c r="AT117" s="108">
        <v>31</v>
      </c>
      <c r="AU117" s="110">
        <v>100</v>
      </c>
      <c r="AV117" s="109">
        <v>99.24</v>
      </c>
      <c r="AW117" s="109">
        <v>49.836940765380902</v>
      </c>
      <c r="AX117" s="109">
        <v>110.99</v>
      </c>
      <c r="AY117" s="108">
        <v>42000</v>
      </c>
      <c r="AZ117" s="110">
        <v>76.426169700000003</v>
      </c>
      <c r="BA117" s="110">
        <v>88.375502100000006</v>
      </c>
      <c r="BB117" s="108">
        <v>5697.8349609375</v>
      </c>
      <c r="BC117" s="108">
        <v>3549750</v>
      </c>
      <c r="BD117" s="108">
        <v>4035872</v>
      </c>
      <c r="BE117" s="108">
        <v>32854</v>
      </c>
      <c r="BF117" s="108"/>
    </row>
    <row r="118" spans="1:58" x14ac:dyDescent="0.25">
      <c r="A118" s="133" t="s">
        <v>211</v>
      </c>
      <c r="B118" s="111" t="s">
        <v>210</v>
      </c>
      <c r="C118" s="108">
        <v>1640.0147368421053</v>
      </c>
      <c r="D118" s="108">
        <v>318.27368421052631</v>
      </c>
      <c r="E118" s="108">
        <v>13788.153</v>
      </c>
      <c r="F118" s="108">
        <v>0</v>
      </c>
      <c r="G118" s="108">
        <v>0</v>
      </c>
      <c r="H118" s="108">
        <v>0</v>
      </c>
      <c r="I118" s="108">
        <v>0</v>
      </c>
      <c r="J118" s="108">
        <v>13636</v>
      </c>
      <c r="K118" s="109">
        <v>0.03</v>
      </c>
      <c r="L118" s="109">
        <v>0.24242424242424199</v>
      </c>
      <c r="M118" s="109">
        <v>9.9000000000000005E-2</v>
      </c>
      <c r="N118" s="109">
        <v>1.9E-2</v>
      </c>
      <c r="O118" s="108">
        <v>0</v>
      </c>
      <c r="P118" s="108">
        <v>0</v>
      </c>
      <c r="Q118" s="109">
        <v>0.73499999999999999</v>
      </c>
      <c r="R118" s="109">
        <v>4.73219E-2</v>
      </c>
      <c r="S118" s="108">
        <v>12195367</v>
      </c>
      <c r="T118" s="108">
        <v>196.67</v>
      </c>
      <c r="U118" s="108">
        <v>289.48</v>
      </c>
      <c r="V118" s="109">
        <v>3.12</v>
      </c>
      <c r="W118" s="110">
        <v>17.899999999999999</v>
      </c>
      <c r="X118" s="110">
        <v>1.6000000238418599</v>
      </c>
      <c r="Y118" s="109">
        <v>2.8369998931884801</v>
      </c>
      <c r="Z118" s="108">
        <v>98</v>
      </c>
      <c r="AA118" s="108">
        <v>183</v>
      </c>
      <c r="AB118" s="110">
        <v>0.1</v>
      </c>
      <c r="AC118" s="109">
        <v>469.56359863281301</v>
      </c>
      <c r="AD118" s="109">
        <v>44</v>
      </c>
      <c r="AE118" s="110" t="s">
        <v>443</v>
      </c>
      <c r="AF118" s="109">
        <v>0.27819221162762298</v>
      </c>
      <c r="AG118" s="109">
        <v>32.299999237060497</v>
      </c>
      <c r="AH118" s="108">
        <v>157000</v>
      </c>
      <c r="AI118" s="108">
        <v>0</v>
      </c>
      <c r="AJ118" s="108">
        <v>264000</v>
      </c>
      <c r="AK118" s="108">
        <v>0</v>
      </c>
      <c r="AL118" s="108">
        <v>6</v>
      </c>
      <c r="AM118" s="108">
        <v>0</v>
      </c>
      <c r="AN118" s="108">
        <v>106</v>
      </c>
      <c r="AO118" s="110">
        <v>19.600000000000001</v>
      </c>
      <c r="AP118" s="110">
        <v>4.78</v>
      </c>
      <c r="AQ118" s="110">
        <v>16.7</v>
      </c>
      <c r="AR118" s="109">
        <v>2.95</v>
      </c>
      <c r="AS118" s="109">
        <v>-0.11</v>
      </c>
      <c r="AT118" s="108">
        <v>36</v>
      </c>
      <c r="AU118" s="110">
        <v>81.775032043457003</v>
      </c>
      <c r="AV118" s="109">
        <v>98.37</v>
      </c>
      <c r="AW118" s="109">
        <v>21.436031341552699</v>
      </c>
      <c r="AX118" s="109">
        <v>113.63</v>
      </c>
      <c r="AY118" s="108">
        <v>65000</v>
      </c>
      <c r="AZ118" s="110">
        <v>59.716597399999998</v>
      </c>
      <c r="BA118" s="110">
        <v>64.424796000000001</v>
      </c>
      <c r="BB118" s="108">
        <v>12999.5283203125</v>
      </c>
      <c r="BC118" s="108">
        <v>3075647</v>
      </c>
      <c r="BD118" s="108">
        <v>2719849</v>
      </c>
      <c r="BE118" s="108">
        <v>1553560</v>
      </c>
      <c r="BF118" s="108"/>
    </row>
    <row r="119" spans="1:58" x14ac:dyDescent="0.25">
      <c r="A119" s="133" t="s">
        <v>213</v>
      </c>
      <c r="B119" s="111" t="s">
        <v>212</v>
      </c>
      <c r="C119" s="108">
        <v>1013.7557894736842</v>
      </c>
      <c r="D119" s="108">
        <v>0</v>
      </c>
      <c r="E119" s="108">
        <v>4286.7459999999992</v>
      </c>
      <c r="F119" s="108">
        <v>22.588000000000001</v>
      </c>
      <c r="G119" s="108">
        <v>0</v>
      </c>
      <c r="H119" s="108">
        <v>0</v>
      </c>
      <c r="I119" s="108">
        <v>0</v>
      </c>
      <c r="J119" s="108">
        <v>0</v>
      </c>
      <c r="K119" s="109">
        <v>0</v>
      </c>
      <c r="L119" s="109">
        <v>0.12121212121212099</v>
      </c>
      <c r="M119" s="109">
        <v>6.0000000000000001E-3</v>
      </c>
      <c r="N119" s="109">
        <v>5.0000000000000001E-3</v>
      </c>
      <c r="O119" s="108">
        <v>0</v>
      </c>
      <c r="P119" s="108">
        <v>0</v>
      </c>
      <c r="Q119" s="109">
        <v>0.80700000000000005</v>
      </c>
      <c r="R119" s="109">
        <v>1.8136999999999999E-3</v>
      </c>
      <c r="S119" s="108">
        <v>27990</v>
      </c>
      <c r="T119" s="108">
        <v>16.670000000000002</v>
      </c>
      <c r="U119" s="108">
        <v>23.26</v>
      </c>
      <c r="V119" s="109">
        <v>1.93</v>
      </c>
      <c r="W119" s="110">
        <v>3.8</v>
      </c>
      <c r="X119" s="110">
        <v>1</v>
      </c>
      <c r="Y119" s="109">
        <v>2.34299993515015</v>
      </c>
      <c r="Z119" s="108">
        <v>47</v>
      </c>
      <c r="AA119" s="108">
        <v>16</v>
      </c>
      <c r="AB119" s="110">
        <v>0.1</v>
      </c>
      <c r="AC119" s="109">
        <v>957.01483154296898</v>
      </c>
      <c r="AD119" s="109">
        <v>7</v>
      </c>
      <c r="AE119" s="110" t="s">
        <v>443</v>
      </c>
      <c r="AF119" s="109">
        <v>0.15609406667027401</v>
      </c>
      <c r="AG119" s="109">
        <v>31.930000305175799</v>
      </c>
      <c r="AH119" s="108">
        <v>0</v>
      </c>
      <c r="AI119" s="108">
        <v>200</v>
      </c>
      <c r="AJ119" s="108">
        <v>0</v>
      </c>
      <c r="AK119" s="108">
        <v>0</v>
      </c>
      <c r="AL119" s="108">
        <v>799</v>
      </c>
      <c r="AM119" s="108">
        <v>0</v>
      </c>
      <c r="AN119" s="108">
        <v>149</v>
      </c>
      <c r="AO119" s="110">
        <v>2.4</v>
      </c>
      <c r="AP119" s="110">
        <v>5.58</v>
      </c>
      <c r="AQ119" s="110" t="s">
        <v>443</v>
      </c>
      <c r="AR119" s="109">
        <v>3.4</v>
      </c>
      <c r="AS119" s="109">
        <v>0.1</v>
      </c>
      <c r="AT119" s="108">
        <v>46</v>
      </c>
      <c r="AU119" s="110">
        <v>100</v>
      </c>
      <c r="AV119" s="109">
        <v>98.72</v>
      </c>
      <c r="AW119" s="109">
        <v>64.564994812011705</v>
      </c>
      <c r="AX119" s="109">
        <v>167.48</v>
      </c>
      <c r="AY119" s="108">
        <v>11000</v>
      </c>
      <c r="AZ119" s="110">
        <v>95.908655100000004</v>
      </c>
      <c r="BA119" s="110">
        <v>99.700911899999994</v>
      </c>
      <c r="BB119" s="108">
        <v>18765.10546875</v>
      </c>
      <c r="BC119" s="108">
        <v>622471</v>
      </c>
      <c r="BD119" s="108">
        <v>619223</v>
      </c>
      <c r="BE119" s="108">
        <v>13450</v>
      </c>
      <c r="BF119" s="108"/>
    </row>
    <row r="120" spans="1:58" x14ac:dyDescent="0.25">
      <c r="A120" s="133" t="s">
        <v>215</v>
      </c>
      <c r="B120" s="111" t="s">
        <v>214</v>
      </c>
      <c r="C120" s="108">
        <v>13721.6</v>
      </c>
      <c r="D120" s="108">
        <v>0</v>
      </c>
      <c r="E120" s="108">
        <v>135983.89350000001</v>
      </c>
      <c r="F120" s="108">
        <v>108.574</v>
      </c>
      <c r="G120" s="108">
        <v>0</v>
      </c>
      <c r="H120" s="108">
        <v>0</v>
      </c>
      <c r="I120" s="108">
        <v>0</v>
      </c>
      <c r="J120" s="108">
        <v>8333</v>
      </c>
      <c r="K120" s="109">
        <v>6.0999999999999999E-2</v>
      </c>
      <c r="L120" s="109">
        <v>0.27272727272727298</v>
      </c>
      <c r="M120" s="109">
        <v>0.50800000000000001</v>
      </c>
      <c r="N120" s="109">
        <v>0.26</v>
      </c>
      <c r="O120" s="108">
        <v>0</v>
      </c>
      <c r="P120" s="108">
        <v>0</v>
      </c>
      <c r="Q120" s="109">
        <v>0.64700000000000002</v>
      </c>
      <c r="R120" s="109">
        <v>6.9283200000000003E-2</v>
      </c>
      <c r="S120" s="108">
        <v>6119097</v>
      </c>
      <c r="T120" s="108">
        <v>685.35</v>
      </c>
      <c r="U120" s="108">
        <v>942.27</v>
      </c>
      <c r="V120" s="109">
        <v>1.96</v>
      </c>
      <c r="W120" s="110">
        <v>27.1</v>
      </c>
      <c r="X120" s="110">
        <v>3.0999999046325701</v>
      </c>
      <c r="Y120" s="109">
        <v>0.62000000476837203</v>
      </c>
      <c r="Z120" s="108">
        <v>99</v>
      </c>
      <c r="AA120" s="108">
        <v>103</v>
      </c>
      <c r="AB120" s="110">
        <v>0.1</v>
      </c>
      <c r="AC120" s="109">
        <v>435.2900390625</v>
      </c>
      <c r="AD120" s="109">
        <v>121</v>
      </c>
      <c r="AE120" s="110" t="s">
        <v>443</v>
      </c>
      <c r="AF120" s="109">
        <v>0.49358292534026499</v>
      </c>
      <c r="AG120" s="109">
        <v>40.720001220703097</v>
      </c>
      <c r="AH120" s="108">
        <v>750000</v>
      </c>
      <c r="AI120" s="108">
        <v>1650000</v>
      </c>
      <c r="AJ120" s="108">
        <v>70000</v>
      </c>
      <c r="AK120" s="108">
        <v>0</v>
      </c>
      <c r="AL120" s="108">
        <v>4715</v>
      </c>
      <c r="AM120" s="108">
        <v>0</v>
      </c>
      <c r="AN120" s="108">
        <v>145</v>
      </c>
      <c r="AO120" s="110">
        <v>3.5</v>
      </c>
      <c r="AP120" s="110">
        <v>5.67</v>
      </c>
      <c r="AQ120" s="110">
        <v>4.9000000000000004</v>
      </c>
      <c r="AR120" s="109">
        <v>2.75</v>
      </c>
      <c r="AS120" s="109">
        <v>-0.1</v>
      </c>
      <c r="AT120" s="108">
        <v>40</v>
      </c>
      <c r="AU120" s="110">
        <v>100</v>
      </c>
      <c r="AV120" s="109">
        <v>71.709999999999994</v>
      </c>
      <c r="AW120" s="109">
        <v>57.080001831054702</v>
      </c>
      <c r="AX120" s="109">
        <v>120.72</v>
      </c>
      <c r="AY120" s="108">
        <v>130000</v>
      </c>
      <c r="AZ120" s="110">
        <v>76.710706999999999</v>
      </c>
      <c r="BA120" s="110">
        <v>85.424841400000005</v>
      </c>
      <c r="BB120" s="108">
        <v>8217.45703125</v>
      </c>
      <c r="BC120" s="108">
        <v>35739580</v>
      </c>
      <c r="BD120" s="108">
        <v>34227133</v>
      </c>
      <c r="BE120" s="108">
        <v>446300</v>
      </c>
      <c r="BF120" s="108"/>
    </row>
    <row r="121" spans="1:58" x14ac:dyDescent="0.25">
      <c r="A121" s="133" t="s">
        <v>217</v>
      </c>
      <c r="B121" s="111" t="s">
        <v>216</v>
      </c>
      <c r="C121" s="108">
        <v>7182.5621052631577</v>
      </c>
      <c r="D121" s="108">
        <v>0</v>
      </c>
      <c r="E121" s="108">
        <v>155520.22699999998</v>
      </c>
      <c r="F121" s="108">
        <v>42.451999999999998</v>
      </c>
      <c r="G121" s="108">
        <v>108909.436</v>
      </c>
      <c r="H121" s="108">
        <v>4199.51</v>
      </c>
      <c r="I121" s="108">
        <v>33586.608</v>
      </c>
      <c r="J121" s="108">
        <v>282045</v>
      </c>
      <c r="K121" s="109">
        <v>0.33300000000000002</v>
      </c>
      <c r="L121" s="109">
        <v>0.18181818181818199</v>
      </c>
      <c r="M121" s="109">
        <v>0.55400000000000005</v>
      </c>
      <c r="N121" s="109">
        <v>0.21</v>
      </c>
      <c r="O121" s="108">
        <v>0</v>
      </c>
      <c r="P121" s="108">
        <v>0</v>
      </c>
      <c r="Q121" s="109">
        <v>0.41799999999999998</v>
      </c>
      <c r="R121" s="109">
        <v>0.3900151</v>
      </c>
      <c r="S121" s="108">
        <v>131718990</v>
      </c>
      <c r="T121" s="108">
        <v>1059.53</v>
      </c>
      <c r="U121" s="108">
        <v>1057.19</v>
      </c>
      <c r="V121" s="109">
        <v>14.23</v>
      </c>
      <c r="W121" s="110">
        <v>71.3</v>
      </c>
      <c r="X121" s="110">
        <v>15.6000003814697</v>
      </c>
      <c r="Y121" s="109">
        <v>3.9999999105930301E-2</v>
      </c>
      <c r="Z121" s="108">
        <v>91</v>
      </c>
      <c r="AA121" s="108">
        <v>551</v>
      </c>
      <c r="AB121" s="110">
        <v>12.3</v>
      </c>
      <c r="AC121" s="109">
        <v>63.743930816650398</v>
      </c>
      <c r="AD121" s="109">
        <v>489</v>
      </c>
      <c r="AE121" s="110">
        <v>71</v>
      </c>
      <c r="AF121" s="109">
        <v>0.57386598084915197</v>
      </c>
      <c r="AG121" s="109">
        <v>45.580001831054702</v>
      </c>
      <c r="AH121" s="108">
        <v>2473300</v>
      </c>
      <c r="AI121" s="108">
        <v>751901</v>
      </c>
      <c r="AJ121" s="108">
        <v>77450</v>
      </c>
      <c r="AK121" s="108">
        <v>10085</v>
      </c>
      <c r="AL121" s="108">
        <v>4876</v>
      </c>
      <c r="AM121" s="108">
        <v>6231</v>
      </c>
      <c r="AN121" s="108">
        <v>109</v>
      </c>
      <c r="AO121" s="110">
        <v>26.6</v>
      </c>
      <c r="AP121" s="110">
        <v>8.61</v>
      </c>
      <c r="AQ121" s="110">
        <v>6.7</v>
      </c>
      <c r="AR121" s="109">
        <v>4.1500000000000004</v>
      </c>
      <c r="AS121" s="109">
        <v>-0.85</v>
      </c>
      <c r="AT121" s="108">
        <v>25</v>
      </c>
      <c r="AU121" s="110">
        <v>24.198339462280298</v>
      </c>
      <c r="AV121" s="109">
        <v>58.84</v>
      </c>
      <c r="AW121" s="109">
        <v>9</v>
      </c>
      <c r="AX121" s="109">
        <v>66.25</v>
      </c>
      <c r="AY121" s="108">
        <v>41000</v>
      </c>
      <c r="AZ121" s="110">
        <v>20.504614199999999</v>
      </c>
      <c r="BA121" s="110">
        <v>51.058230700000003</v>
      </c>
      <c r="BB121" s="108">
        <v>1247.27551269531</v>
      </c>
      <c r="BC121" s="108">
        <v>29668834</v>
      </c>
      <c r="BD121" s="108">
        <v>27614700</v>
      </c>
      <c r="BE121" s="108">
        <v>786380</v>
      </c>
      <c r="BF121" s="108"/>
    </row>
    <row r="122" spans="1:58" x14ac:dyDescent="0.25">
      <c r="A122" s="133" t="s">
        <v>370</v>
      </c>
      <c r="B122" s="111" t="s">
        <v>218</v>
      </c>
      <c r="C122" s="108">
        <v>106085.17052631579</v>
      </c>
      <c r="D122" s="108">
        <v>27258.132631578948</v>
      </c>
      <c r="E122" s="108">
        <v>821350.44149999996</v>
      </c>
      <c r="F122" s="108">
        <v>1806.24</v>
      </c>
      <c r="G122" s="108">
        <v>197671.81450000001</v>
      </c>
      <c r="H122" s="108">
        <v>2209.6015000000002</v>
      </c>
      <c r="I122" s="108">
        <v>100550.512</v>
      </c>
      <c r="J122" s="108">
        <v>0</v>
      </c>
      <c r="K122" s="109">
        <v>0</v>
      </c>
      <c r="L122" s="109">
        <v>6.0606060606060601E-2</v>
      </c>
      <c r="M122" s="109">
        <v>0.95899999999999996</v>
      </c>
      <c r="N122" s="109">
        <v>0.64</v>
      </c>
      <c r="O122" s="108">
        <v>0</v>
      </c>
      <c r="P122" s="108">
        <v>5</v>
      </c>
      <c r="Q122" s="109">
        <v>0.55600000000000005</v>
      </c>
      <c r="R122" s="109" t="s">
        <v>443</v>
      </c>
      <c r="S122" s="108">
        <v>478447369</v>
      </c>
      <c r="T122" s="108">
        <v>880.11</v>
      </c>
      <c r="U122" s="108">
        <v>1065.78</v>
      </c>
      <c r="V122" s="109">
        <v>2.5099999999999998</v>
      </c>
      <c r="W122" s="110">
        <v>50.8</v>
      </c>
      <c r="X122" s="110">
        <v>18.899999618530298</v>
      </c>
      <c r="Y122" s="109">
        <v>0.61199998855590798</v>
      </c>
      <c r="Z122" s="108">
        <v>91</v>
      </c>
      <c r="AA122" s="108">
        <v>361</v>
      </c>
      <c r="AB122" s="110">
        <v>0.8</v>
      </c>
      <c r="AC122" s="109">
        <v>267.22802734375</v>
      </c>
      <c r="AD122" s="109">
        <v>178</v>
      </c>
      <c r="AE122" s="110">
        <v>11</v>
      </c>
      <c r="AF122" s="109">
        <v>0.37356104374021298</v>
      </c>
      <c r="AG122" s="109" t="s">
        <v>443</v>
      </c>
      <c r="AH122" s="108">
        <v>953350</v>
      </c>
      <c r="AI122" s="108">
        <v>199520</v>
      </c>
      <c r="AJ122" s="108">
        <v>0</v>
      </c>
      <c r="AK122" s="108">
        <v>635155</v>
      </c>
      <c r="AL122" s="108">
        <v>0</v>
      </c>
      <c r="AM122" s="108">
        <v>2</v>
      </c>
      <c r="AN122" s="108">
        <v>112</v>
      </c>
      <c r="AO122" s="110">
        <v>16.899999999999999</v>
      </c>
      <c r="AP122" s="110">
        <v>8.49</v>
      </c>
      <c r="AQ122" s="110">
        <v>8.1</v>
      </c>
      <c r="AR122" s="109">
        <v>2.15</v>
      </c>
      <c r="AS122" s="109">
        <v>-0.98</v>
      </c>
      <c r="AT122" s="108">
        <v>30</v>
      </c>
      <c r="AU122" s="110">
        <v>57.009384155273402</v>
      </c>
      <c r="AV122" s="109">
        <v>75.55</v>
      </c>
      <c r="AW122" s="109">
        <v>21.799999237060501</v>
      </c>
      <c r="AX122" s="109">
        <v>89.26</v>
      </c>
      <c r="AY122" s="108">
        <v>47000</v>
      </c>
      <c r="AZ122" s="110">
        <v>79.554483700000006</v>
      </c>
      <c r="BA122" s="110">
        <v>80.638338599999997</v>
      </c>
      <c r="BB122" s="108">
        <v>6138.76123046875</v>
      </c>
      <c r="BC122" s="108">
        <v>53370608</v>
      </c>
      <c r="BD122" s="108">
        <v>53751557</v>
      </c>
      <c r="BE122" s="108">
        <v>653290</v>
      </c>
      <c r="BF122" s="108"/>
    </row>
    <row r="123" spans="1:58" x14ac:dyDescent="0.25">
      <c r="A123" s="133" t="s">
        <v>220</v>
      </c>
      <c r="B123" s="111" t="s">
        <v>219</v>
      </c>
      <c r="C123" s="108">
        <v>0</v>
      </c>
      <c r="D123" s="108">
        <v>0</v>
      </c>
      <c r="E123" s="108">
        <v>23016.108499999995</v>
      </c>
      <c r="F123" s="108">
        <v>0</v>
      </c>
      <c r="G123" s="108">
        <v>0</v>
      </c>
      <c r="H123" s="108">
        <v>0</v>
      </c>
      <c r="I123" s="108">
        <v>0</v>
      </c>
      <c r="J123" s="108">
        <v>51339</v>
      </c>
      <c r="K123" s="109">
        <v>0.21199999999999999</v>
      </c>
      <c r="L123" s="109">
        <v>0.27272727272727298</v>
      </c>
      <c r="M123" s="109">
        <v>6.2E-2</v>
      </c>
      <c r="N123" s="109">
        <v>7.0000000000000001E-3</v>
      </c>
      <c r="O123" s="108">
        <v>0</v>
      </c>
      <c r="P123" s="108">
        <v>0</v>
      </c>
      <c r="Q123" s="109">
        <v>0.64</v>
      </c>
      <c r="R123" s="109">
        <v>0.20454729999999999</v>
      </c>
      <c r="S123" s="108">
        <v>2110000</v>
      </c>
      <c r="T123" s="108">
        <v>113.23</v>
      </c>
      <c r="U123" s="108">
        <v>129.75</v>
      </c>
      <c r="V123" s="109">
        <v>1.59</v>
      </c>
      <c r="W123" s="110">
        <v>45.2</v>
      </c>
      <c r="X123" s="110">
        <v>13.199999809265099</v>
      </c>
      <c r="Y123" s="109">
        <v>0.37400001287460299</v>
      </c>
      <c r="Z123" s="108">
        <v>85</v>
      </c>
      <c r="AA123" s="108">
        <v>446</v>
      </c>
      <c r="AB123" s="110">
        <v>13.8</v>
      </c>
      <c r="AC123" s="109">
        <v>942.47418212890602</v>
      </c>
      <c r="AD123" s="109">
        <v>265</v>
      </c>
      <c r="AE123" s="110">
        <v>0</v>
      </c>
      <c r="AF123" s="109">
        <v>0.47380014046142199</v>
      </c>
      <c r="AG123" s="109">
        <v>60.970001220703097</v>
      </c>
      <c r="AH123" s="108">
        <v>0</v>
      </c>
      <c r="AI123" s="108">
        <v>2502</v>
      </c>
      <c r="AJ123" s="108">
        <v>0</v>
      </c>
      <c r="AK123" s="108">
        <v>0</v>
      </c>
      <c r="AL123" s="108">
        <v>2189</v>
      </c>
      <c r="AM123" s="108">
        <v>18</v>
      </c>
      <c r="AN123" s="108">
        <v>96</v>
      </c>
      <c r="AO123" s="110">
        <v>28.8</v>
      </c>
      <c r="AP123" s="110">
        <v>3.45</v>
      </c>
      <c r="AQ123" s="110">
        <v>7.2</v>
      </c>
      <c r="AR123" s="109">
        <v>3.3</v>
      </c>
      <c r="AS123" s="109">
        <v>0.17</v>
      </c>
      <c r="AT123" s="108">
        <v>51</v>
      </c>
      <c r="AU123" s="110">
        <v>51.782424926757798</v>
      </c>
      <c r="AV123" s="109">
        <v>90.82</v>
      </c>
      <c r="AW123" s="109">
        <v>22.307014465331999</v>
      </c>
      <c r="AX123" s="109">
        <v>109.19</v>
      </c>
      <c r="AY123" s="108">
        <v>58000</v>
      </c>
      <c r="AZ123" s="110">
        <v>34.390583399999997</v>
      </c>
      <c r="BA123" s="110">
        <v>90.9602194</v>
      </c>
      <c r="BB123" s="108">
        <v>10475.51953125</v>
      </c>
      <c r="BC123" s="108">
        <v>2533794</v>
      </c>
      <c r="BD123" s="108">
        <v>2085097</v>
      </c>
      <c r="BE123" s="108">
        <v>823290</v>
      </c>
      <c r="BF123" s="108"/>
    </row>
    <row r="124" spans="1:58" x14ac:dyDescent="0.25">
      <c r="A124" s="133" t="s">
        <v>222</v>
      </c>
      <c r="B124" s="111" t="s">
        <v>221</v>
      </c>
      <c r="C124" s="108">
        <v>0</v>
      </c>
      <c r="D124" s="108">
        <v>0</v>
      </c>
      <c r="E124" s="108" t="s">
        <v>443</v>
      </c>
      <c r="F124" s="108">
        <v>1.042</v>
      </c>
      <c r="G124" s="108">
        <v>0</v>
      </c>
      <c r="H124" s="108">
        <v>0</v>
      </c>
      <c r="I124" s="108">
        <v>0</v>
      </c>
      <c r="J124" s="108">
        <v>0</v>
      </c>
      <c r="K124" s="109">
        <v>0</v>
      </c>
      <c r="L124" s="109" t="s">
        <v>443</v>
      </c>
      <c r="M124" s="109">
        <v>1.0999999999999999E-2</v>
      </c>
      <c r="N124" s="109">
        <v>5.0000000000000001E-3</v>
      </c>
      <c r="O124" s="108">
        <v>0</v>
      </c>
      <c r="P124" s="108">
        <v>0</v>
      </c>
      <c r="Q124" s="109" t="s">
        <v>443</v>
      </c>
      <c r="R124" s="109" t="s">
        <v>443</v>
      </c>
      <c r="S124" s="108">
        <v>0</v>
      </c>
      <c r="T124" s="108">
        <v>27.85</v>
      </c>
      <c r="U124" s="108">
        <v>18.72</v>
      </c>
      <c r="V124" s="109">
        <v>18.309999999999999</v>
      </c>
      <c r="W124" s="110">
        <v>34.6</v>
      </c>
      <c r="X124" s="110">
        <v>4.8000001907348597</v>
      </c>
      <c r="Y124" s="109">
        <v>0.71399998664856001</v>
      </c>
      <c r="Z124" s="108">
        <v>98</v>
      </c>
      <c r="AA124" s="108">
        <v>112</v>
      </c>
      <c r="AB124" s="110" t="s">
        <v>443</v>
      </c>
      <c r="AC124" s="109">
        <v>1063.90539550781</v>
      </c>
      <c r="AD124" s="109" t="s">
        <v>443</v>
      </c>
      <c r="AE124" s="110" t="s">
        <v>443</v>
      </c>
      <c r="AF124" s="109" t="s">
        <v>443</v>
      </c>
      <c r="AG124" s="109" t="s">
        <v>443</v>
      </c>
      <c r="AH124" s="108">
        <v>0</v>
      </c>
      <c r="AI124" s="108">
        <v>0</v>
      </c>
      <c r="AJ124" s="108">
        <v>0</v>
      </c>
      <c r="AK124" s="108">
        <v>0</v>
      </c>
      <c r="AL124" s="108">
        <v>962</v>
      </c>
      <c r="AM124" s="108">
        <v>0</v>
      </c>
      <c r="AN124" s="108">
        <v>30</v>
      </c>
      <c r="AO124" s="110">
        <v>3.3</v>
      </c>
      <c r="AP124" s="110" t="s">
        <v>443</v>
      </c>
      <c r="AQ124" s="110" t="s">
        <v>443</v>
      </c>
      <c r="AR124" s="109">
        <v>1.7666666666666664</v>
      </c>
      <c r="AS124" s="109">
        <v>-0.69</v>
      </c>
      <c r="AT124" s="108" t="s">
        <v>443</v>
      </c>
      <c r="AU124" s="110">
        <v>99.202804565429702</v>
      </c>
      <c r="AV124" s="109" t="s">
        <v>443</v>
      </c>
      <c r="AW124" s="109">
        <v>54</v>
      </c>
      <c r="AX124" s="109">
        <v>97.3</v>
      </c>
      <c r="AY124" s="108">
        <v>46</v>
      </c>
      <c r="AZ124" s="110">
        <v>65.596894800000001</v>
      </c>
      <c r="BA124" s="110">
        <v>96.525608300000002</v>
      </c>
      <c r="BB124" s="108">
        <v>14157.533203125</v>
      </c>
      <c r="BC124" s="108">
        <v>13649</v>
      </c>
      <c r="BD124" s="108">
        <v>10159</v>
      </c>
      <c r="BE124" s="108">
        <v>21</v>
      </c>
      <c r="BF124" s="108"/>
    </row>
    <row r="125" spans="1:58" x14ac:dyDescent="0.25">
      <c r="A125" s="133" t="s">
        <v>224</v>
      </c>
      <c r="B125" s="111" t="s">
        <v>223</v>
      </c>
      <c r="C125" s="108">
        <v>59572.764210526315</v>
      </c>
      <c r="D125" s="108">
        <v>40523.06105263158</v>
      </c>
      <c r="E125" s="108">
        <v>192290.92750000002</v>
      </c>
      <c r="F125" s="108">
        <v>0</v>
      </c>
      <c r="G125" s="108">
        <v>421.78450000000004</v>
      </c>
      <c r="H125" s="108">
        <v>0</v>
      </c>
      <c r="I125" s="108">
        <v>0</v>
      </c>
      <c r="J125" s="108">
        <v>15242</v>
      </c>
      <c r="K125" s="109">
        <v>6.0999999999999999E-2</v>
      </c>
      <c r="L125" s="109">
        <v>6.0606060606060601E-2</v>
      </c>
      <c r="M125" s="109">
        <v>0.66400000000000003</v>
      </c>
      <c r="N125" s="109">
        <v>0.20499999999999999</v>
      </c>
      <c r="O125" s="108">
        <v>0</v>
      </c>
      <c r="P125" s="108">
        <v>0</v>
      </c>
      <c r="Q125" s="109">
        <v>0.55800000000000005</v>
      </c>
      <c r="R125" s="109">
        <v>0.11633930000000001</v>
      </c>
      <c r="S125" s="108">
        <v>53230151</v>
      </c>
      <c r="T125" s="108">
        <v>666.47</v>
      </c>
      <c r="U125" s="108">
        <v>572.89</v>
      </c>
      <c r="V125" s="109">
        <v>4.97</v>
      </c>
      <c r="W125" s="110">
        <v>34.5</v>
      </c>
      <c r="X125" s="110">
        <v>27</v>
      </c>
      <c r="Y125" s="109" t="s">
        <v>443</v>
      </c>
      <c r="Z125" s="108">
        <v>83</v>
      </c>
      <c r="AA125" s="108">
        <v>154</v>
      </c>
      <c r="AB125" s="110">
        <v>0.2</v>
      </c>
      <c r="AC125" s="109">
        <v>150.59036254882801</v>
      </c>
      <c r="AD125" s="109">
        <v>258</v>
      </c>
      <c r="AE125" s="110">
        <v>0</v>
      </c>
      <c r="AF125" s="109">
        <v>0.49741102361067402</v>
      </c>
      <c r="AG125" s="109">
        <v>32.75</v>
      </c>
      <c r="AH125" s="108">
        <v>20574</v>
      </c>
      <c r="AI125" s="108">
        <v>1713634</v>
      </c>
      <c r="AJ125" s="108">
        <v>1400</v>
      </c>
      <c r="AK125" s="108">
        <v>2</v>
      </c>
      <c r="AL125" s="108">
        <v>21471</v>
      </c>
      <c r="AM125" s="108">
        <v>0</v>
      </c>
      <c r="AN125" s="108">
        <v>121</v>
      </c>
      <c r="AO125" s="110">
        <v>8.1</v>
      </c>
      <c r="AP125" s="110">
        <v>9.5</v>
      </c>
      <c r="AQ125" s="110">
        <v>10.199999999999999</v>
      </c>
      <c r="AR125" s="109">
        <v>2.85</v>
      </c>
      <c r="AS125" s="109">
        <v>-0.81</v>
      </c>
      <c r="AT125" s="108">
        <v>31</v>
      </c>
      <c r="AU125" s="110">
        <v>90.699996948242202</v>
      </c>
      <c r="AV125" s="109">
        <v>64.66</v>
      </c>
      <c r="AW125" s="109">
        <v>17.581617355346701</v>
      </c>
      <c r="AX125" s="109">
        <v>111.7</v>
      </c>
      <c r="AY125" s="108">
        <v>22000</v>
      </c>
      <c r="AZ125" s="110">
        <v>45.793182000000002</v>
      </c>
      <c r="BA125" s="110">
        <v>91.607604699999996</v>
      </c>
      <c r="BB125" s="108">
        <v>2681.84375</v>
      </c>
      <c r="BC125" s="108">
        <v>29304998</v>
      </c>
      <c r="BD125" s="108">
        <v>27885921</v>
      </c>
      <c r="BE125" s="108">
        <v>143350</v>
      </c>
      <c r="BF125" s="108"/>
    </row>
    <row r="126" spans="1:58" x14ac:dyDescent="0.25">
      <c r="A126" s="133" t="s">
        <v>226</v>
      </c>
      <c r="B126" s="111" t="s">
        <v>225</v>
      </c>
      <c r="C126" s="108">
        <v>1259.1557894736843</v>
      </c>
      <c r="D126" s="108">
        <v>0</v>
      </c>
      <c r="E126" s="108">
        <v>88839.511500000008</v>
      </c>
      <c r="F126" s="108">
        <v>0</v>
      </c>
      <c r="G126" s="108">
        <v>0</v>
      </c>
      <c r="H126" s="108">
        <v>0</v>
      </c>
      <c r="I126" s="108">
        <v>0</v>
      </c>
      <c r="J126" s="108">
        <v>0</v>
      </c>
      <c r="K126" s="109">
        <v>0</v>
      </c>
      <c r="L126" s="109">
        <v>3.03030303030303E-2</v>
      </c>
      <c r="M126" s="109">
        <v>4.0000000000000001E-3</v>
      </c>
      <c r="N126" s="109">
        <v>2E-3</v>
      </c>
      <c r="O126" s="108">
        <v>0</v>
      </c>
      <c r="P126" s="108">
        <v>0</v>
      </c>
      <c r="Q126" s="109">
        <v>0.92400000000000004</v>
      </c>
      <c r="R126" s="109" t="s">
        <v>443</v>
      </c>
      <c r="S126" s="108">
        <v>0</v>
      </c>
      <c r="T126" s="108">
        <v>0</v>
      </c>
      <c r="U126" s="108">
        <v>0</v>
      </c>
      <c r="V126" s="109" t="s">
        <v>443</v>
      </c>
      <c r="W126" s="110">
        <v>3.8</v>
      </c>
      <c r="X126" s="110" t="s">
        <v>443</v>
      </c>
      <c r="Y126" s="109">
        <v>2.8589999675750701</v>
      </c>
      <c r="Z126" s="108">
        <v>94</v>
      </c>
      <c r="AA126" s="108">
        <v>5.9</v>
      </c>
      <c r="AB126" s="110">
        <v>0.2</v>
      </c>
      <c r="AC126" s="109">
        <v>5313.2431640625</v>
      </c>
      <c r="AD126" s="109">
        <v>7</v>
      </c>
      <c r="AE126" s="110" t="s">
        <v>443</v>
      </c>
      <c r="AF126" s="109">
        <v>4.3606862968317402E-2</v>
      </c>
      <c r="AG126" s="109">
        <v>27.9899997711182</v>
      </c>
      <c r="AH126" s="108">
        <v>0</v>
      </c>
      <c r="AI126" s="108">
        <v>0</v>
      </c>
      <c r="AJ126" s="108">
        <v>0</v>
      </c>
      <c r="AK126" s="108">
        <v>0</v>
      </c>
      <c r="AL126" s="108">
        <v>103860</v>
      </c>
      <c r="AM126" s="108">
        <v>0</v>
      </c>
      <c r="AN126" s="108">
        <v>126</v>
      </c>
      <c r="AO126" s="110">
        <v>2.4</v>
      </c>
      <c r="AP126" s="110">
        <v>1.38</v>
      </c>
      <c r="AQ126" s="110">
        <v>5.6</v>
      </c>
      <c r="AR126" s="109">
        <v>4.3166666666666664</v>
      </c>
      <c r="AS126" s="109">
        <v>1.84</v>
      </c>
      <c r="AT126" s="108">
        <v>82</v>
      </c>
      <c r="AU126" s="110">
        <v>100</v>
      </c>
      <c r="AV126" s="109" t="s">
        <v>443</v>
      </c>
      <c r="AW126" s="109">
        <v>93.096496582031307</v>
      </c>
      <c r="AX126" s="109">
        <v>129.94999999999999</v>
      </c>
      <c r="AY126" s="108">
        <v>210000</v>
      </c>
      <c r="AZ126" s="110">
        <v>97.726219599999993</v>
      </c>
      <c r="BA126" s="110">
        <v>100</v>
      </c>
      <c r="BB126" s="108">
        <v>52941.12109375</v>
      </c>
      <c r="BC126" s="108">
        <v>17132854</v>
      </c>
      <c r="BD126" s="108">
        <v>16774129</v>
      </c>
      <c r="BE126" s="108">
        <v>33730</v>
      </c>
      <c r="BF126" s="108"/>
    </row>
    <row r="127" spans="1:58" x14ac:dyDescent="0.25">
      <c r="A127" s="133" t="s">
        <v>228</v>
      </c>
      <c r="B127" s="111" t="s">
        <v>227</v>
      </c>
      <c r="C127" s="108">
        <v>7803.0715789473688</v>
      </c>
      <c r="D127" s="108">
        <v>3705.7536842105264</v>
      </c>
      <c r="E127" s="108">
        <v>12861.413500000001</v>
      </c>
      <c r="F127" s="108">
        <v>48.415999999999997</v>
      </c>
      <c r="G127" s="108">
        <v>8991.17</v>
      </c>
      <c r="H127" s="108">
        <v>0</v>
      </c>
      <c r="I127" s="108">
        <v>7073.5910000000003</v>
      </c>
      <c r="J127" s="108">
        <v>0</v>
      </c>
      <c r="K127" s="109">
        <v>6.0999999999999999E-2</v>
      </c>
      <c r="L127" s="109">
        <v>6.0606060606060601E-2</v>
      </c>
      <c r="M127" s="109">
        <v>7.0000000000000001E-3</v>
      </c>
      <c r="N127" s="109">
        <v>4.0000000000000001E-3</v>
      </c>
      <c r="O127" s="108">
        <v>0</v>
      </c>
      <c r="P127" s="108">
        <v>0</v>
      </c>
      <c r="Q127" s="109">
        <v>0.91500000000000004</v>
      </c>
      <c r="R127" s="109" t="s">
        <v>443</v>
      </c>
      <c r="S127" s="108">
        <v>-11745</v>
      </c>
      <c r="T127" s="108">
        <v>0</v>
      </c>
      <c r="U127" s="108">
        <v>0</v>
      </c>
      <c r="V127" s="109" t="s">
        <v>443</v>
      </c>
      <c r="W127" s="110">
        <v>5.4</v>
      </c>
      <c r="X127" s="110" t="s">
        <v>443</v>
      </c>
      <c r="Y127" s="109">
        <v>2.7349998950958301</v>
      </c>
      <c r="Z127" s="108">
        <v>92</v>
      </c>
      <c r="AA127" s="108">
        <v>7.3</v>
      </c>
      <c r="AB127" s="110">
        <v>0.11</v>
      </c>
      <c r="AC127" s="109">
        <v>3530.09692382813</v>
      </c>
      <c r="AD127" s="109">
        <v>11</v>
      </c>
      <c r="AE127" s="110" t="s">
        <v>443</v>
      </c>
      <c r="AF127" s="109">
        <v>0.157796553707724</v>
      </c>
      <c r="AG127" s="109" t="s">
        <v>443</v>
      </c>
      <c r="AH127" s="108">
        <v>350</v>
      </c>
      <c r="AI127" s="108">
        <v>2383</v>
      </c>
      <c r="AJ127" s="108">
        <v>0</v>
      </c>
      <c r="AK127" s="108">
        <v>0</v>
      </c>
      <c r="AL127" s="108">
        <v>1474</v>
      </c>
      <c r="AM127" s="108">
        <v>0</v>
      </c>
      <c r="AN127" s="108">
        <v>121</v>
      </c>
      <c r="AO127" s="110">
        <v>2.4</v>
      </c>
      <c r="AP127" s="110">
        <v>1.96</v>
      </c>
      <c r="AQ127" s="110" t="s">
        <v>443</v>
      </c>
      <c r="AR127" s="109">
        <v>3.95</v>
      </c>
      <c r="AS127" s="109">
        <v>1.86</v>
      </c>
      <c r="AT127" s="108">
        <v>89</v>
      </c>
      <c r="AU127" s="110">
        <v>100</v>
      </c>
      <c r="AV127" s="109" t="s">
        <v>443</v>
      </c>
      <c r="AW127" s="109">
        <v>88.222885131835895</v>
      </c>
      <c r="AX127" s="109">
        <v>124.98</v>
      </c>
      <c r="AY127" s="108">
        <v>110000</v>
      </c>
      <c r="AZ127" s="110" t="s">
        <v>443</v>
      </c>
      <c r="BA127" s="110">
        <v>100</v>
      </c>
      <c r="BB127" s="108">
        <v>40916.9375</v>
      </c>
      <c r="BC127" s="108">
        <v>4793900</v>
      </c>
      <c r="BD127" s="108">
        <v>4430276</v>
      </c>
      <c r="BE127" s="108">
        <v>263310</v>
      </c>
      <c r="BF127" s="108"/>
    </row>
    <row r="128" spans="1:58" x14ac:dyDescent="0.25">
      <c r="A128" s="133" t="s">
        <v>230</v>
      </c>
      <c r="B128" s="111" t="s">
        <v>229</v>
      </c>
      <c r="C128" s="108">
        <v>11894.957894736843</v>
      </c>
      <c r="D128" s="108">
        <v>5709.6947368421052</v>
      </c>
      <c r="E128" s="108">
        <v>34153.228499999997</v>
      </c>
      <c r="F128" s="108">
        <v>182.26599999999999</v>
      </c>
      <c r="G128" s="108">
        <v>18979.775000000001</v>
      </c>
      <c r="H128" s="108">
        <v>296.43350000000004</v>
      </c>
      <c r="I128" s="108">
        <v>3831.3440000000005</v>
      </c>
      <c r="J128" s="108">
        <v>30696</v>
      </c>
      <c r="K128" s="109">
        <v>0.152</v>
      </c>
      <c r="L128" s="109">
        <v>6.0606060606060601E-2</v>
      </c>
      <c r="M128" s="109">
        <v>0.307</v>
      </c>
      <c r="N128" s="109">
        <v>5.6000000000000001E-2</v>
      </c>
      <c r="O128" s="108">
        <v>0</v>
      </c>
      <c r="P128" s="108">
        <v>0</v>
      </c>
      <c r="Q128" s="109">
        <v>0.64500000000000002</v>
      </c>
      <c r="R128" s="109">
        <v>8.8418399999999994E-2</v>
      </c>
      <c r="S128" s="108">
        <v>5302332</v>
      </c>
      <c r="T128" s="108">
        <v>150.51</v>
      </c>
      <c r="U128" s="108">
        <v>176.44</v>
      </c>
      <c r="V128" s="109">
        <v>3.26</v>
      </c>
      <c r="W128" s="110">
        <v>19.7</v>
      </c>
      <c r="X128" s="110">
        <v>5.6999998092651403</v>
      </c>
      <c r="Y128" s="109">
        <v>0.89700001478195202</v>
      </c>
      <c r="Z128" s="108">
        <v>99</v>
      </c>
      <c r="AA128" s="108">
        <v>48</v>
      </c>
      <c r="AB128" s="110">
        <v>0.2</v>
      </c>
      <c r="AC128" s="109">
        <v>405.99227905273398</v>
      </c>
      <c r="AD128" s="109">
        <v>150</v>
      </c>
      <c r="AE128" s="110">
        <v>0</v>
      </c>
      <c r="AF128" s="109">
        <v>0.46233989130373399</v>
      </c>
      <c r="AG128" s="109">
        <v>47.049999237060497</v>
      </c>
      <c r="AH128" s="108">
        <v>10570</v>
      </c>
      <c r="AI128" s="108">
        <v>52915</v>
      </c>
      <c r="AJ128" s="108">
        <v>0</v>
      </c>
      <c r="AK128" s="108">
        <v>0</v>
      </c>
      <c r="AL128" s="108">
        <v>328</v>
      </c>
      <c r="AM128" s="108">
        <v>0</v>
      </c>
      <c r="AN128" s="108">
        <v>116</v>
      </c>
      <c r="AO128" s="110">
        <v>17</v>
      </c>
      <c r="AP128" s="110">
        <v>4.54</v>
      </c>
      <c r="AQ128" s="110">
        <v>6.4</v>
      </c>
      <c r="AR128" s="109">
        <v>3.1333333333333333</v>
      </c>
      <c r="AS128" s="109">
        <v>-0.7</v>
      </c>
      <c r="AT128" s="108">
        <v>26</v>
      </c>
      <c r="AU128" s="110">
        <v>81.796798706054702</v>
      </c>
      <c r="AV128" s="109">
        <v>82.47</v>
      </c>
      <c r="AW128" s="109">
        <v>19.704292297363299</v>
      </c>
      <c r="AX128" s="109">
        <v>122.14</v>
      </c>
      <c r="AY128" s="108">
        <v>18000</v>
      </c>
      <c r="AZ128" s="110">
        <v>67.900858499999998</v>
      </c>
      <c r="BA128" s="110">
        <v>86.978571099999996</v>
      </c>
      <c r="BB128" s="108">
        <v>5842.171875</v>
      </c>
      <c r="BC128" s="108">
        <v>6217581</v>
      </c>
      <c r="BD128" s="108">
        <v>6056548</v>
      </c>
      <c r="BE128" s="108">
        <v>120340</v>
      </c>
      <c r="BF128" s="108"/>
    </row>
    <row r="129" spans="1:58" x14ac:dyDescent="0.25">
      <c r="A129" s="133" t="s">
        <v>232</v>
      </c>
      <c r="B129" s="111" t="s">
        <v>231</v>
      </c>
      <c r="C129" s="108">
        <v>0</v>
      </c>
      <c r="D129" s="108">
        <v>0</v>
      </c>
      <c r="E129" s="108">
        <v>193244.47949999999</v>
      </c>
      <c r="F129" s="108">
        <v>0</v>
      </c>
      <c r="G129" s="108">
        <v>0</v>
      </c>
      <c r="H129" s="108">
        <v>0</v>
      </c>
      <c r="I129" s="108">
        <v>0</v>
      </c>
      <c r="J129" s="108">
        <v>688217</v>
      </c>
      <c r="K129" s="109">
        <v>0.24199999999999999</v>
      </c>
      <c r="L129" s="109">
        <v>0.12121212121212099</v>
      </c>
      <c r="M129" s="109">
        <v>0.95399999999999996</v>
      </c>
      <c r="N129" s="109">
        <v>0.92500000000000004</v>
      </c>
      <c r="O129" s="108">
        <v>4</v>
      </c>
      <c r="P129" s="108">
        <v>0</v>
      </c>
      <c r="Q129" s="109">
        <v>0.35299999999999998</v>
      </c>
      <c r="R129" s="109">
        <v>0.58388890000000004</v>
      </c>
      <c r="S129" s="108">
        <v>655368701</v>
      </c>
      <c r="T129" s="108">
        <v>338.5</v>
      </c>
      <c r="U129" s="108">
        <v>371.52</v>
      </c>
      <c r="V129" s="109" t="s">
        <v>443</v>
      </c>
      <c r="W129" s="110">
        <v>91.3</v>
      </c>
      <c r="X129" s="110">
        <v>31.700000762939499</v>
      </c>
      <c r="Y129" s="109">
        <v>1.8999999389052401E-2</v>
      </c>
      <c r="Z129" s="108">
        <v>74</v>
      </c>
      <c r="AA129" s="108">
        <v>93</v>
      </c>
      <c r="AB129" s="110">
        <v>0.4</v>
      </c>
      <c r="AC129" s="109">
        <v>68.469688415527301</v>
      </c>
      <c r="AD129" s="109">
        <v>553</v>
      </c>
      <c r="AE129" s="110">
        <v>131</v>
      </c>
      <c r="AF129" s="109">
        <v>0.69546071428017997</v>
      </c>
      <c r="AG129" s="109">
        <v>33.990001678466797</v>
      </c>
      <c r="AH129" s="108">
        <v>126344</v>
      </c>
      <c r="AI129" s="108">
        <v>1343203</v>
      </c>
      <c r="AJ129" s="108">
        <v>0</v>
      </c>
      <c r="AK129" s="108">
        <v>143561</v>
      </c>
      <c r="AL129" s="108">
        <v>177802</v>
      </c>
      <c r="AM129" s="108">
        <v>0</v>
      </c>
      <c r="AN129" s="108">
        <v>123</v>
      </c>
      <c r="AO129" s="110">
        <v>11.3</v>
      </c>
      <c r="AP129" s="110">
        <v>7.24</v>
      </c>
      <c r="AQ129" s="110">
        <v>9.4</v>
      </c>
      <c r="AR129" s="109">
        <v>2.9</v>
      </c>
      <c r="AS129" s="109">
        <v>-0.59</v>
      </c>
      <c r="AT129" s="108">
        <v>33</v>
      </c>
      <c r="AU129" s="110">
        <v>16.2172336578369</v>
      </c>
      <c r="AV129" s="109">
        <v>19.100000000000001</v>
      </c>
      <c r="AW129" s="109">
        <v>2.22016525268555</v>
      </c>
      <c r="AX129" s="109">
        <v>48.87</v>
      </c>
      <c r="AY129" s="108">
        <v>49000</v>
      </c>
      <c r="AZ129" s="110">
        <v>10.8836394</v>
      </c>
      <c r="BA129" s="110">
        <v>58.246313399999998</v>
      </c>
      <c r="BB129" s="108">
        <v>1016.61364746094</v>
      </c>
      <c r="BC129" s="108">
        <v>21477348</v>
      </c>
      <c r="BD129" s="108">
        <v>19855692</v>
      </c>
      <c r="BE129" s="108">
        <v>1266700</v>
      </c>
      <c r="BF129" s="108"/>
    </row>
    <row r="130" spans="1:58" x14ac:dyDescent="0.25">
      <c r="A130" s="133" t="s">
        <v>234</v>
      </c>
      <c r="B130" s="111" t="s">
        <v>233</v>
      </c>
      <c r="C130" s="108">
        <v>0</v>
      </c>
      <c r="D130" s="108">
        <v>0</v>
      </c>
      <c r="E130" s="108">
        <v>895575.74549999996</v>
      </c>
      <c r="F130" s="108">
        <v>0</v>
      </c>
      <c r="G130" s="108">
        <v>0</v>
      </c>
      <c r="H130" s="108">
        <v>0</v>
      </c>
      <c r="I130" s="108">
        <v>0</v>
      </c>
      <c r="J130" s="108">
        <v>0</v>
      </c>
      <c r="K130" s="109">
        <v>0</v>
      </c>
      <c r="L130" s="109">
        <v>3.03030303030303E-2</v>
      </c>
      <c r="M130" s="109">
        <v>0.99199999999999999</v>
      </c>
      <c r="N130" s="109">
        <v>0.97399999999999998</v>
      </c>
      <c r="O130" s="108">
        <v>5</v>
      </c>
      <c r="P130" s="108">
        <v>5</v>
      </c>
      <c r="Q130" s="109">
        <v>0.52700000000000002</v>
      </c>
      <c r="R130" s="109">
        <v>0.27887230000000002</v>
      </c>
      <c r="S130" s="108">
        <v>1992939619</v>
      </c>
      <c r="T130" s="108">
        <v>1124.44</v>
      </c>
      <c r="U130" s="108">
        <v>1229.82</v>
      </c>
      <c r="V130" s="109">
        <v>0.63</v>
      </c>
      <c r="W130" s="110">
        <v>104.3</v>
      </c>
      <c r="X130" s="110">
        <v>31.5</v>
      </c>
      <c r="Y130" s="109">
        <v>0.395000010728836</v>
      </c>
      <c r="Z130" s="108">
        <v>51</v>
      </c>
      <c r="AA130" s="108">
        <v>219</v>
      </c>
      <c r="AB130" s="110">
        <v>2.9</v>
      </c>
      <c r="AC130" s="109">
        <v>215.22380065918</v>
      </c>
      <c r="AD130" s="109">
        <v>814</v>
      </c>
      <c r="AE130" s="110">
        <v>107</v>
      </c>
      <c r="AF130" s="109" t="s">
        <v>443</v>
      </c>
      <c r="AG130" s="109">
        <v>42.970001220703097</v>
      </c>
      <c r="AH130" s="108">
        <v>17255</v>
      </c>
      <c r="AI130" s="108">
        <v>12204</v>
      </c>
      <c r="AJ130" s="108">
        <v>1081</v>
      </c>
      <c r="AK130" s="108">
        <v>1916589</v>
      </c>
      <c r="AL130" s="108">
        <v>1922</v>
      </c>
      <c r="AM130" s="108">
        <v>282761</v>
      </c>
      <c r="AN130" s="108">
        <v>121</v>
      </c>
      <c r="AO130" s="110">
        <v>7.9</v>
      </c>
      <c r="AP130" s="110">
        <v>6.33</v>
      </c>
      <c r="AQ130" s="110">
        <v>4</v>
      </c>
      <c r="AR130" s="109">
        <v>3.9</v>
      </c>
      <c r="AS130" s="109">
        <v>-1.0900000000000001</v>
      </c>
      <c r="AT130" s="108">
        <v>27</v>
      </c>
      <c r="AU130" s="110">
        <v>59.299999237060497</v>
      </c>
      <c r="AV130" s="109">
        <v>59.57</v>
      </c>
      <c r="AW130" s="109">
        <v>47.442550659179702</v>
      </c>
      <c r="AX130" s="109">
        <v>81.819999999999993</v>
      </c>
      <c r="AY130" s="108">
        <v>98000</v>
      </c>
      <c r="AZ130" s="110">
        <v>28.9532135</v>
      </c>
      <c r="BA130" s="110">
        <v>68.528737500000005</v>
      </c>
      <c r="BB130" s="108">
        <v>5860.84716796875</v>
      </c>
      <c r="BC130" s="108">
        <v>190886304</v>
      </c>
      <c r="BD130" s="108">
        <v>181861183</v>
      </c>
      <c r="BE130" s="108">
        <v>910770</v>
      </c>
      <c r="BF130" s="108"/>
    </row>
    <row r="131" spans="1:58" x14ac:dyDescent="0.25">
      <c r="A131" s="133" t="s">
        <v>236</v>
      </c>
      <c r="B131" s="111" t="s">
        <v>235</v>
      </c>
      <c r="C131" s="108">
        <v>147.47578947368422</v>
      </c>
      <c r="D131" s="108">
        <v>0</v>
      </c>
      <c r="E131" s="108" t="s">
        <v>443</v>
      </c>
      <c r="F131" s="108">
        <v>0</v>
      </c>
      <c r="G131" s="108">
        <v>0</v>
      </c>
      <c r="H131" s="108">
        <v>0</v>
      </c>
      <c r="I131" s="108">
        <v>0</v>
      </c>
      <c r="J131" s="108">
        <v>0</v>
      </c>
      <c r="K131" s="109">
        <v>0</v>
      </c>
      <c r="L131" s="109">
        <v>0</v>
      </c>
      <c r="M131" s="109">
        <v>3.0000000000000001E-3</v>
      </c>
      <c r="N131" s="109">
        <v>7.0000000000000001E-3</v>
      </c>
      <c r="O131" s="108">
        <v>0</v>
      </c>
      <c r="P131" s="108">
        <v>0</v>
      </c>
      <c r="Q131" s="109">
        <v>0.94899999999999995</v>
      </c>
      <c r="R131" s="109" t="s">
        <v>443</v>
      </c>
      <c r="S131" s="108">
        <v>0</v>
      </c>
      <c r="T131" s="108">
        <v>0</v>
      </c>
      <c r="U131" s="108">
        <v>0</v>
      </c>
      <c r="V131" s="109" t="s">
        <v>443</v>
      </c>
      <c r="W131" s="110">
        <v>2.6</v>
      </c>
      <c r="X131" s="110" t="s">
        <v>443</v>
      </c>
      <c r="Y131" s="109">
        <v>4.2810001373290998</v>
      </c>
      <c r="Z131" s="108">
        <v>96</v>
      </c>
      <c r="AA131" s="108">
        <v>6.1</v>
      </c>
      <c r="AB131" s="110">
        <v>0.2</v>
      </c>
      <c r="AC131" s="109">
        <v>6221.6416015625</v>
      </c>
      <c r="AD131" s="109">
        <v>5</v>
      </c>
      <c r="AE131" s="110" t="s">
        <v>443</v>
      </c>
      <c r="AF131" s="109">
        <v>5.2565158337404098E-2</v>
      </c>
      <c r="AG131" s="109">
        <v>25.899999618530298</v>
      </c>
      <c r="AH131" s="108">
        <v>0</v>
      </c>
      <c r="AI131" s="108">
        <v>0</v>
      </c>
      <c r="AJ131" s="108">
        <v>0</v>
      </c>
      <c r="AK131" s="108">
        <v>0</v>
      </c>
      <c r="AL131" s="108">
        <v>59236</v>
      </c>
      <c r="AM131" s="108">
        <v>0</v>
      </c>
      <c r="AN131" s="108">
        <v>136</v>
      </c>
      <c r="AO131" s="110">
        <v>2.4</v>
      </c>
      <c r="AP131" s="110">
        <v>1.51</v>
      </c>
      <c r="AQ131" s="110">
        <v>11.3</v>
      </c>
      <c r="AR131" s="109">
        <v>4.0833333333333339</v>
      </c>
      <c r="AS131" s="109">
        <v>1.88</v>
      </c>
      <c r="AT131" s="108">
        <v>85</v>
      </c>
      <c r="AU131" s="110">
        <v>100</v>
      </c>
      <c r="AV131" s="109" t="s">
        <v>443</v>
      </c>
      <c r="AW131" s="109">
        <v>96.810302734375</v>
      </c>
      <c r="AX131" s="109">
        <v>110.07</v>
      </c>
      <c r="AY131" s="108">
        <v>140000</v>
      </c>
      <c r="AZ131" s="110">
        <v>98.058583200000001</v>
      </c>
      <c r="BA131" s="110">
        <v>100</v>
      </c>
      <c r="BB131" s="108">
        <v>60978.27734375</v>
      </c>
      <c r="BC131" s="108">
        <v>5282223</v>
      </c>
      <c r="BD131" s="108">
        <v>5100926</v>
      </c>
      <c r="BE131" s="108">
        <v>304250</v>
      </c>
      <c r="BF131" s="108"/>
    </row>
    <row r="132" spans="1:58" x14ac:dyDescent="0.25">
      <c r="A132" s="133" t="s">
        <v>239</v>
      </c>
      <c r="B132" s="111" t="s">
        <v>238</v>
      </c>
      <c r="C132" s="108">
        <v>8298.863157894737</v>
      </c>
      <c r="D132" s="108">
        <v>103.08</v>
      </c>
      <c r="E132" s="108">
        <v>11495.564000000002</v>
      </c>
      <c r="F132" s="108">
        <v>532.928</v>
      </c>
      <c r="G132" s="108">
        <v>7617.7674999999999</v>
      </c>
      <c r="H132" s="108">
        <v>0</v>
      </c>
      <c r="I132" s="108">
        <v>11489.839000000002</v>
      </c>
      <c r="J132" s="108">
        <v>0</v>
      </c>
      <c r="K132" s="109">
        <v>0</v>
      </c>
      <c r="L132" s="109">
        <v>0.39393939393939398</v>
      </c>
      <c r="M132" s="109">
        <v>0.04</v>
      </c>
      <c r="N132" s="109">
        <v>5.0000000000000001E-3</v>
      </c>
      <c r="O132" s="108">
        <v>0</v>
      </c>
      <c r="P132" s="108">
        <v>0</v>
      </c>
      <c r="Q132" s="109">
        <v>0.79600000000000004</v>
      </c>
      <c r="R132" s="109" t="s">
        <v>443</v>
      </c>
      <c r="S132" s="108">
        <v>0</v>
      </c>
      <c r="T132" s="108">
        <v>0</v>
      </c>
      <c r="U132" s="108">
        <v>0</v>
      </c>
      <c r="V132" s="109" t="s">
        <v>443</v>
      </c>
      <c r="W132" s="110">
        <v>10.7</v>
      </c>
      <c r="X132" s="110">
        <v>8.6000003814697301</v>
      </c>
      <c r="Y132" s="109">
        <v>1.91499996185303</v>
      </c>
      <c r="Z132" s="108">
        <v>99</v>
      </c>
      <c r="AA132" s="108">
        <v>9</v>
      </c>
      <c r="AB132" s="110">
        <v>0.2</v>
      </c>
      <c r="AC132" s="109">
        <v>1635.87072753906</v>
      </c>
      <c r="AD132" s="109">
        <v>17</v>
      </c>
      <c r="AE132" s="110" t="s">
        <v>443</v>
      </c>
      <c r="AF132" s="109">
        <v>0.28140843967947299</v>
      </c>
      <c r="AG132" s="109" t="s">
        <v>443</v>
      </c>
      <c r="AH132" s="108">
        <v>0</v>
      </c>
      <c r="AI132" s="108">
        <v>200</v>
      </c>
      <c r="AJ132" s="108">
        <v>0</v>
      </c>
      <c r="AK132" s="108">
        <v>0</v>
      </c>
      <c r="AL132" s="108">
        <v>309</v>
      </c>
      <c r="AM132" s="108">
        <v>0</v>
      </c>
      <c r="AN132" s="108">
        <v>123</v>
      </c>
      <c r="AO132" s="110">
        <v>6.2</v>
      </c>
      <c r="AP132" s="110">
        <v>3.28</v>
      </c>
      <c r="AQ132" s="110">
        <v>9.1999999999999993</v>
      </c>
      <c r="AR132" s="109" t="s">
        <v>443</v>
      </c>
      <c r="AS132" s="109">
        <v>0.19</v>
      </c>
      <c r="AT132" s="108">
        <v>44</v>
      </c>
      <c r="AU132" s="110">
        <v>100</v>
      </c>
      <c r="AV132" s="109">
        <v>93.97</v>
      </c>
      <c r="AW132" s="109">
        <v>74.174163818359403</v>
      </c>
      <c r="AX132" s="109">
        <v>159.22</v>
      </c>
      <c r="AY132" s="108">
        <v>42000</v>
      </c>
      <c r="AZ132" s="110">
        <v>96.743553000000006</v>
      </c>
      <c r="BA132" s="110">
        <v>93.398453000000003</v>
      </c>
      <c r="BB132" s="108">
        <v>41675.34375</v>
      </c>
      <c r="BC132" s="108">
        <v>4636262</v>
      </c>
      <c r="BD132" s="108">
        <v>4480667</v>
      </c>
      <c r="BE132" s="108">
        <v>309500</v>
      </c>
      <c r="BF132" s="108"/>
    </row>
    <row r="133" spans="1:58" x14ac:dyDescent="0.25">
      <c r="A133" s="133" t="s">
        <v>241</v>
      </c>
      <c r="B133" s="111" t="s">
        <v>240</v>
      </c>
      <c r="C133" s="108">
        <v>375443.7389473684</v>
      </c>
      <c r="D133" s="108">
        <v>8006.76</v>
      </c>
      <c r="E133" s="108">
        <v>1855598.902</v>
      </c>
      <c r="F133" s="108">
        <v>270.75599999999997</v>
      </c>
      <c r="G133" s="108">
        <v>87921.01999999999</v>
      </c>
      <c r="H133" s="108">
        <v>2.859</v>
      </c>
      <c r="I133" s="108">
        <v>20309.603999999999</v>
      </c>
      <c r="J133" s="108">
        <v>66666</v>
      </c>
      <c r="K133" s="109">
        <v>0.03</v>
      </c>
      <c r="L133" s="109">
        <v>0.18181818181818199</v>
      </c>
      <c r="M133" s="109">
        <v>0.98199999999999998</v>
      </c>
      <c r="N133" s="109">
        <v>0.67300000000000004</v>
      </c>
      <c r="O133" s="108">
        <v>4</v>
      </c>
      <c r="P133" s="108">
        <v>0</v>
      </c>
      <c r="Q133" s="109">
        <v>0.55000000000000004</v>
      </c>
      <c r="R133" s="109">
        <v>0.2372427</v>
      </c>
      <c r="S133" s="108">
        <v>566332453</v>
      </c>
      <c r="T133" s="108">
        <v>1687.55</v>
      </c>
      <c r="U133" s="108">
        <v>1721.95</v>
      </c>
      <c r="V133" s="109">
        <v>1</v>
      </c>
      <c r="W133" s="110">
        <v>78.8</v>
      </c>
      <c r="X133" s="110">
        <v>31.600000381469702</v>
      </c>
      <c r="Y133" s="109">
        <v>0.82700002193450906</v>
      </c>
      <c r="Z133" s="108">
        <v>61</v>
      </c>
      <c r="AA133" s="108">
        <v>268</v>
      </c>
      <c r="AB133" s="110">
        <v>0.1</v>
      </c>
      <c r="AC133" s="109">
        <v>134.44146728515599</v>
      </c>
      <c r="AD133" s="109">
        <v>178</v>
      </c>
      <c r="AE133" s="110">
        <v>2</v>
      </c>
      <c r="AF133" s="109">
        <v>0.54557337978408804</v>
      </c>
      <c r="AG133" s="109">
        <v>29.590000152587901</v>
      </c>
      <c r="AH133" s="108">
        <v>11095</v>
      </c>
      <c r="AI133" s="108">
        <v>65735</v>
      </c>
      <c r="AJ133" s="108">
        <v>0</v>
      </c>
      <c r="AK133" s="108">
        <v>176556</v>
      </c>
      <c r="AL133" s="108">
        <v>1393143</v>
      </c>
      <c r="AM133" s="108">
        <v>17</v>
      </c>
      <c r="AN133" s="108">
        <v>110</v>
      </c>
      <c r="AO133" s="110">
        <v>19.899999999999999</v>
      </c>
      <c r="AP133" s="110">
        <v>7.14</v>
      </c>
      <c r="AQ133" s="110">
        <v>13.2</v>
      </c>
      <c r="AR133" s="109">
        <v>3.3833333333333329</v>
      </c>
      <c r="AS133" s="109">
        <v>-0.64</v>
      </c>
      <c r="AT133" s="108">
        <v>32</v>
      </c>
      <c r="AU133" s="110">
        <v>99.147438049316406</v>
      </c>
      <c r="AV133" s="109">
        <v>56.44</v>
      </c>
      <c r="AW133" s="109">
        <v>18</v>
      </c>
      <c r="AX133" s="109">
        <v>71.39</v>
      </c>
      <c r="AY133" s="108">
        <v>100000</v>
      </c>
      <c r="AZ133" s="110">
        <v>63.503075600000003</v>
      </c>
      <c r="BA133" s="110">
        <v>91.444637799999995</v>
      </c>
      <c r="BB133" s="108">
        <v>5527.37744140625</v>
      </c>
      <c r="BC133" s="108">
        <v>197015952</v>
      </c>
      <c r="BD133" s="108">
        <v>188227900</v>
      </c>
      <c r="BE133" s="108">
        <v>770880</v>
      </c>
      <c r="BF133" s="108"/>
    </row>
    <row r="134" spans="1:58" x14ac:dyDescent="0.25">
      <c r="A134" s="133" t="s">
        <v>243</v>
      </c>
      <c r="B134" s="111" t="s">
        <v>242</v>
      </c>
      <c r="C134" s="108">
        <v>4.0063157894736845</v>
      </c>
      <c r="D134" s="108">
        <v>0</v>
      </c>
      <c r="E134" s="108" t="s">
        <v>443</v>
      </c>
      <c r="F134" s="108">
        <v>1.444</v>
      </c>
      <c r="G134" s="108">
        <v>391.54899999999998</v>
      </c>
      <c r="H134" s="108">
        <v>43.582999999999998</v>
      </c>
      <c r="I134" s="108">
        <v>72.45</v>
      </c>
      <c r="J134" s="108">
        <v>0</v>
      </c>
      <c r="K134" s="109">
        <v>0</v>
      </c>
      <c r="L134" s="109">
        <v>0.12121212121212099</v>
      </c>
      <c r="M134" s="109">
        <v>5.0000000000000001E-3</v>
      </c>
      <c r="N134" s="109">
        <v>3.0000000000000001E-3</v>
      </c>
      <c r="O134" s="108">
        <v>0</v>
      </c>
      <c r="P134" s="108">
        <v>0</v>
      </c>
      <c r="Q134" s="109">
        <v>0.78800000000000003</v>
      </c>
      <c r="R134" s="109" t="s">
        <v>443</v>
      </c>
      <c r="S134" s="108">
        <v>913379</v>
      </c>
      <c r="T134" s="108">
        <v>8.6199999999999992</v>
      </c>
      <c r="U134" s="108">
        <v>12.95</v>
      </c>
      <c r="V134" s="109">
        <v>6.26</v>
      </c>
      <c r="W134" s="110">
        <v>15.9</v>
      </c>
      <c r="X134" s="110">
        <v>2.2000000000000002</v>
      </c>
      <c r="Y134" s="109">
        <v>1.3810000419616699</v>
      </c>
      <c r="Z134" s="108">
        <v>96</v>
      </c>
      <c r="AA134" s="108">
        <v>123</v>
      </c>
      <c r="AB134" s="110" t="s">
        <v>443</v>
      </c>
      <c r="AC134" s="109">
        <v>1611.48901367188</v>
      </c>
      <c r="AD134" s="109" t="s">
        <v>443</v>
      </c>
      <c r="AE134" s="110" t="s">
        <v>443</v>
      </c>
      <c r="AF134" s="109" t="s">
        <v>443</v>
      </c>
      <c r="AG134" s="109" t="s">
        <v>443</v>
      </c>
      <c r="AH134" s="108">
        <v>0</v>
      </c>
      <c r="AI134" s="108">
        <v>0</v>
      </c>
      <c r="AJ134" s="108">
        <v>0</v>
      </c>
      <c r="AK134" s="108">
        <v>0</v>
      </c>
      <c r="AL134" s="108">
        <v>0</v>
      </c>
      <c r="AM134" s="108">
        <v>0</v>
      </c>
      <c r="AN134" s="108">
        <v>30</v>
      </c>
      <c r="AO134" s="110">
        <v>3.3</v>
      </c>
      <c r="AP134" s="110" t="s">
        <v>443</v>
      </c>
      <c r="AQ134" s="110" t="s">
        <v>443</v>
      </c>
      <c r="AR134" s="109">
        <v>2.6333333333333333</v>
      </c>
      <c r="AS134" s="109">
        <v>-0.41</v>
      </c>
      <c r="AT134" s="108" t="s">
        <v>443</v>
      </c>
      <c r="AU134" s="110">
        <v>99.289352416992202</v>
      </c>
      <c r="AV134" s="109">
        <v>99.52</v>
      </c>
      <c r="AW134" s="109" t="s">
        <v>443</v>
      </c>
      <c r="AX134" s="109">
        <v>111.52</v>
      </c>
      <c r="AY134" s="108">
        <v>280</v>
      </c>
      <c r="AZ134" s="110">
        <v>100</v>
      </c>
      <c r="BA134" s="110">
        <v>95.3</v>
      </c>
      <c r="BB134" s="108">
        <v>14536.041015625</v>
      </c>
      <c r="BC134" s="108">
        <v>21729</v>
      </c>
      <c r="BD134" s="108">
        <v>21045</v>
      </c>
      <c r="BE134" s="108">
        <v>460</v>
      </c>
      <c r="BF134" s="108"/>
    </row>
    <row r="135" spans="1:58" x14ac:dyDescent="0.25">
      <c r="A135" s="133" t="s">
        <v>393</v>
      </c>
      <c r="B135" s="111" t="s">
        <v>237</v>
      </c>
      <c r="C135" s="108">
        <v>8222.5684210526324</v>
      </c>
      <c r="D135" s="108">
        <v>0</v>
      </c>
      <c r="E135" s="108">
        <v>1772.9949999999999</v>
      </c>
      <c r="F135" s="108">
        <v>8.86</v>
      </c>
      <c r="G135" s="108">
        <v>0</v>
      </c>
      <c r="H135" s="108">
        <v>0</v>
      </c>
      <c r="I135" s="108">
        <v>0</v>
      </c>
      <c r="J135" s="108">
        <v>0</v>
      </c>
      <c r="K135" s="109">
        <v>0</v>
      </c>
      <c r="L135" s="109">
        <v>0</v>
      </c>
      <c r="M135" s="109">
        <v>6.8000000000000005E-2</v>
      </c>
      <c r="N135" s="109">
        <v>4.7E-2</v>
      </c>
      <c r="O135" s="108">
        <v>0</v>
      </c>
      <c r="P135" s="108">
        <v>0</v>
      </c>
      <c r="Q135" s="109">
        <v>0.68400000000000005</v>
      </c>
      <c r="R135" s="109">
        <v>5.4345000000000001E-3</v>
      </c>
      <c r="S135" s="108">
        <v>1194097539</v>
      </c>
      <c r="T135" s="108">
        <v>918.3</v>
      </c>
      <c r="U135" s="108">
        <v>1284.6500000000001</v>
      </c>
      <c r="V135" s="109">
        <v>16.04</v>
      </c>
      <c r="W135" s="110">
        <v>19.399999999999999</v>
      </c>
      <c r="X135" s="110">
        <v>1.3999999761581401</v>
      </c>
      <c r="Y135" s="109">
        <v>2.02</v>
      </c>
      <c r="Z135" s="108">
        <v>98.8</v>
      </c>
      <c r="AA135" s="108">
        <v>1</v>
      </c>
      <c r="AB135" s="110" t="s">
        <v>443</v>
      </c>
      <c r="AC135" s="109" t="s">
        <v>443</v>
      </c>
      <c r="AD135" s="110">
        <v>45</v>
      </c>
      <c r="AE135" s="110" t="s">
        <v>443</v>
      </c>
      <c r="AF135" s="109" t="s">
        <v>443</v>
      </c>
      <c r="AG135" s="109">
        <v>34.459999084472699</v>
      </c>
      <c r="AH135" s="108">
        <v>0</v>
      </c>
      <c r="AI135" s="108">
        <v>0</v>
      </c>
      <c r="AJ135" s="108">
        <v>0</v>
      </c>
      <c r="AK135" s="108">
        <v>225254</v>
      </c>
      <c r="AL135" s="108">
        <v>2432789</v>
      </c>
      <c r="AM135" s="108">
        <v>0</v>
      </c>
      <c r="AN135" s="108">
        <v>121</v>
      </c>
      <c r="AO135" s="110">
        <v>9.6</v>
      </c>
      <c r="AP135" s="110" t="s">
        <v>443</v>
      </c>
      <c r="AQ135" s="110" t="s">
        <v>443</v>
      </c>
      <c r="AR135" s="109">
        <v>2.7</v>
      </c>
      <c r="AS135" s="109">
        <v>-0.62</v>
      </c>
      <c r="AT135" s="108" t="s">
        <v>443</v>
      </c>
      <c r="AU135" s="110">
        <v>100</v>
      </c>
      <c r="AV135" s="109">
        <v>96.93</v>
      </c>
      <c r="AW135" s="109">
        <v>57.424190521240199</v>
      </c>
      <c r="AX135" s="109">
        <v>76.81</v>
      </c>
      <c r="AY135" s="108">
        <v>17000</v>
      </c>
      <c r="AZ135" s="110">
        <v>92.332310699999994</v>
      </c>
      <c r="BA135" s="110">
        <v>58.352230200000001</v>
      </c>
      <c r="BB135" s="108">
        <v>4885.341796875</v>
      </c>
      <c r="BC135" s="108">
        <v>4684777</v>
      </c>
      <c r="BD135" s="108">
        <v>4650362</v>
      </c>
      <c r="BE135" s="108">
        <v>6020</v>
      </c>
      <c r="BF135" s="108"/>
    </row>
    <row r="136" spans="1:58" x14ac:dyDescent="0.25">
      <c r="A136" s="133" t="s">
        <v>245</v>
      </c>
      <c r="B136" s="111" t="s">
        <v>244</v>
      </c>
      <c r="C136" s="108">
        <v>5369.8821052631583</v>
      </c>
      <c r="D136" s="108">
        <v>1229.8042105263157</v>
      </c>
      <c r="E136" s="108">
        <v>6505.9204999999993</v>
      </c>
      <c r="F136" s="108">
        <v>378.80200000000002</v>
      </c>
      <c r="G136" s="108">
        <v>1245.067</v>
      </c>
      <c r="H136" s="108">
        <v>0</v>
      </c>
      <c r="I136" s="108">
        <v>5548.9820000000009</v>
      </c>
      <c r="J136" s="108">
        <v>0</v>
      </c>
      <c r="K136" s="109">
        <v>6.0999999999999999E-2</v>
      </c>
      <c r="L136" s="109">
        <v>3.03030303030303E-2</v>
      </c>
      <c r="M136" s="109">
        <v>0.03</v>
      </c>
      <c r="N136" s="109">
        <v>2E-3</v>
      </c>
      <c r="O136" s="108">
        <v>0</v>
      </c>
      <c r="P136" s="108">
        <v>0</v>
      </c>
      <c r="Q136" s="109">
        <v>0.78800000000000003</v>
      </c>
      <c r="R136" s="109" t="s">
        <v>443</v>
      </c>
      <c r="S136" s="108">
        <v>13012907</v>
      </c>
      <c r="T136" s="108">
        <v>-3.19</v>
      </c>
      <c r="U136" s="108">
        <v>-1.4</v>
      </c>
      <c r="V136" s="109">
        <v>0.04</v>
      </c>
      <c r="W136" s="110">
        <v>16.399999999999999</v>
      </c>
      <c r="X136" s="110">
        <v>3.9000000953674299</v>
      </c>
      <c r="Y136" s="109">
        <v>1.6499999761581401</v>
      </c>
      <c r="Z136" s="108">
        <v>90</v>
      </c>
      <c r="AA136" s="108">
        <v>55</v>
      </c>
      <c r="AB136" s="110">
        <v>0.8</v>
      </c>
      <c r="AC136" s="109">
        <v>1542.79626464844</v>
      </c>
      <c r="AD136" s="109">
        <v>94</v>
      </c>
      <c r="AE136" s="110">
        <v>0</v>
      </c>
      <c r="AF136" s="109">
        <v>0.45738898473531903</v>
      </c>
      <c r="AG136" s="109">
        <v>50.400001525878899</v>
      </c>
      <c r="AH136" s="108">
        <v>12000</v>
      </c>
      <c r="AI136" s="108">
        <v>12000</v>
      </c>
      <c r="AJ136" s="108">
        <v>0</v>
      </c>
      <c r="AK136" s="108">
        <v>0</v>
      </c>
      <c r="AL136" s="108">
        <v>2432</v>
      </c>
      <c r="AM136" s="108">
        <v>0</v>
      </c>
      <c r="AN136" s="108">
        <v>120</v>
      </c>
      <c r="AO136" s="110">
        <v>9.3000000000000007</v>
      </c>
      <c r="AP136" s="110">
        <v>2.95</v>
      </c>
      <c r="AQ136" s="110">
        <v>2.1</v>
      </c>
      <c r="AR136" s="109">
        <v>3.3</v>
      </c>
      <c r="AS136" s="109">
        <v>0.19</v>
      </c>
      <c r="AT136" s="108">
        <v>37</v>
      </c>
      <c r="AU136" s="110">
        <v>93.417800903320298</v>
      </c>
      <c r="AV136" s="109">
        <v>95.04</v>
      </c>
      <c r="AW136" s="109">
        <v>51.2054252624512</v>
      </c>
      <c r="AX136" s="109">
        <v>172.3</v>
      </c>
      <c r="AY136" s="108">
        <v>12000</v>
      </c>
      <c r="AZ136" s="110">
        <v>74.992289099999994</v>
      </c>
      <c r="BA136" s="110">
        <v>94.684575699999996</v>
      </c>
      <c r="BB136" s="108">
        <v>24445.970703125</v>
      </c>
      <c r="BC136" s="108">
        <v>4098587</v>
      </c>
      <c r="BD136" s="108">
        <v>3786017</v>
      </c>
      <c r="BE136" s="108">
        <v>74340</v>
      </c>
      <c r="BF136" s="108"/>
    </row>
    <row r="137" spans="1:58" x14ac:dyDescent="0.25">
      <c r="A137" s="133" t="s">
        <v>247</v>
      </c>
      <c r="B137" s="111" t="s">
        <v>246</v>
      </c>
      <c r="C137" s="108">
        <v>13093.265263157895</v>
      </c>
      <c r="D137" s="108">
        <v>1300.717894736842</v>
      </c>
      <c r="E137" s="108">
        <v>36931.208499999993</v>
      </c>
      <c r="F137" s="108">
        <v>357.93</v>
      </c>
      <c r="G137" s="108">
        <v>2428.1820000000002</v>
      </c>
      <c r="H137" s="108">
        <v>0</v>
      </c>
      <c r="I137" s="108">
        <v>9412.5460000000021</v>
      </c>
      <c r="J137" s="108">
        <v>91515</v>
      </c>
      <c r="K137" s="109">
        <v>6.0999999999999999E-2</v>
      </c>
      <c r="L137" s="109">
        <v>0</v>
      </c>
      <c r="M137" s="109">
        <v>0.48199999999999998</v>
      </c>
      <c r="N137" s="109">
        <v>9.5000000000000001E-2</v>
      </c>
      <c r="O137" s="108">
        <v>0</v>
      </c>
      <c r="P137" s="108">
        <v>0</v>
      </c>
      <c r="Q137" s="109">
        <v>0.51600000000000001</v>
      </c>
      <c r="R137" s="109" t="s">
        <v>443</v>
      </c>
      <c r="S137" s="108">
        <v>42592647</v>
      </c>
      <c r="T137" s="108">
        <v>455.28</v>
      </c>
      <c r="U137" s="108">
        <v>420.21</v>
      </c>
      <c r="V137" s="109">
        <v>2.64</v>
      </c>
      <c r="W137" s="110">
        <v>54.3</v>
      </c>
      <c r="X137" s="110">
        <v>27.899999618530298</v>
      </c>
      <c r="Y137" s="109">
        <v>5.7999998331069898E-2</v>
      </c>
      <c r="Z137" s="108">
        <v>70</v>
      </c>
      <c r="AA137" s="108">
        <v>432</v>
      </c>
      <c r="AB137" s="110">
        <v>0.9</v>
      </c>
      <c r="AC137" s="109">
        <v>98.580886840820298</v>
      </c>
      <c r="AD137" s="109">
        <v>215</v>
      </c>
      <c r="AE137" s="110">
        <v>40</v>
      </c>
      <c r="AF137" s="109">
        <v>0.59494356374006896</v>
      </c>
      <c r="AG137" s="109">
        <v>43.880001068115199</v>
      </c>
      <c r="AH137" s="108">
        <v>0</v>
      </c>
      <c r="AI137" s="108">
        <v>0</v>
      </c>
      <c r="AJ137" s="108">
        <v>143857</v>
      </c>
      <c r="AK137" s="108">
        <v>12423</v>
      </c>
      <c r="AL137" s="108">
        <v>10022</v>
      </c>
      <c r="AM137" s="108">
        <v>0</v>
      </c>
      <c r="AN137" s="108">
        <v>101</v>
      </c>
      <c r="AO137" s="110">
        <v>13.9</v>
      </c>
      <c r="AP137" s="110" t="s">
        <v>443</v>
      </c>
      <c r="AQ137" s="110" t="s">
        <v>443</v>
      </c>
      <c r="AR137" s="109">
        <v>2.333333333333333</v>
      </c>
      <c r="AS137" s="109">
        <v>-0.73</v>
      </c>
      <c r="AT137" s="108">
        <v>29</v>
      </c>
      <c r="AU137" s="110">
        <v>22.932153701782202</v>
      </c>
      <c r="AV137" s="109">
        <v>63.43</v>
      </c>
      <c r="AW137" s="109">
        <v>7.9000000953674299</v>
      </c>
      <c r="AX137" s="109">
        <v>48.56</v>
      </c>
      <c r="AY137" s="108">
        <v>14000</v>
      </c>
      <c r="AZ137" s="110">
        <v>18.924413699999999</v>
      </c>
      <c r="BA137" s="110">
        <v>39.962569899999998</v>
      </c>
      <c r="BB137" s="108">
        <v>4197.3115234375</v>
      </c>
      <c r="BC137" s="108">
        <v>8251162</v>
      </c>
      <c r="BD137" s="108">
        <v>7293512</v>
      </c>
      <c r="BE137" s="108">
        <v>452860</v>
      </c>
      <c r="BF137" s="108"/>
    </row>
    <row r="138" spans="1:58" x14ac:dyDescent="0.25">
      <c r="A138" s="133" t="s">
        <v>249</v>
      </c>
      <c r="B138" s="111" t="s">
        <v>248</v>
      </c>
      <c r="C138" s="108">
        <v>4.3010526315789477</v>
      </c>
      <c r="D138" s="108">
        <v>0</v>
      </c>
      <c r="E138" s="108">
        <v>29225.708500000001</v>
      </c>
      <c r="F138" s="108">
        <v>0</v>
      </c>
      <c r="G138" s="108">
        <v>0</v>
      </c>
      <c r="H138" s="108">
        <v>0</v>
      </c>
      <c r="I138" s="108">
        <v>0</v>
      </c>
      <c r="J138" s="108">
        <v>53875</v>
      </c>
      <c r="K138" s="109">
        <v>0.21199999999999999</v>
      </c>
      <c r="L138" s="109">
        <v>0</v>
      </c>
      <c r="M138" s="109">
        <v>0.185</v>
      </c>
      <c r="N138" s="109">
        <v>4.3999999999999997E-2</v>
      </c>
      <c r="O138" s="108">
        <v>0</v>
      </c>
      <c r="P138" s="108">
        <v>0</v>
      </c>
      <c r="Q138" s="109">
        <v>0.69299999999999995</v>
      </c>
      <c r="R138" s="109" t="s">
        <v>443</v>
      </c>
      <c r="S138" s="108">
        <v>5119684</v>
      </c>
      <c r="T138" s="108">
        <v>33.590000000000003</v>
      </c>
      <c r="U138" s="108">
        <v>28.81</v>
      </c>
      <c r="V138" s="109">
        <v>0.34</v>
      </c>
      <c r="W138" s="110">
        <v>19.899999999999999</v>
      </c>
      <c r="X138" s="110">
        <v>1.29999995231628</v>
      </c>
      <c r="Y138" s="109">
        <v>1.22699999809265</v>
      </c>
      <c r="Z138" s="108">
        <v>99</v>
      </c>
      <c r="AA138" s="108">
        <v>42</v>
      </c>
      <c r="AB138" s="110">
        <v>0.5</v>
      </c>
      <c r="AC138" s="109">
        <v>724.31164550781295</v>
      </c>
      <c r="AD138" s="109">
        <v>132</v>
      </c>
      <c r="AE138" s="110">
        <v>0</v>
      </c>
      <c r="AF138" s="109">
        <v>0.46422783393269501</v>
      </c>
      <c r="AG138" s="109">
        <v>47.900001525878899</v>
      </c>
      <c r="AH138" s="108">
        <v>0</v>
      </c>
      <c r="AI138" s="108">
        <v>0</v>
      </c>
      <c r="AJ138" s="108">
        <v>5000</v>
      </c>
      <c r="AK138" s="108">
        <v>0</v>
      </c>
      <c r="AL138" s="108">
        <v>205</v>
      </c>
      <c r="AM138" s="108">
        <v>0</v>
      </c>
      <c r="AN138" s="108">
        <v>110</v>
      </c>
      <c r="AO138" s="110">
        <v>12</v>
      </c>
      <c r="AP138" s="110">
        <v>4.33</v>
      </c>
      <c r="AQ138" s="110">
        <v>11.2</v>
      </c>
      <c r="AR138" s="109">
        <v>3.5166666666666671</v>
      </c>
      <c r="AS138" s="109">
        <v>-0.77</v>
      </c>
      <c r="AT138" s="108">
        <v>29</v>
      </c>
      <c r="AU138" s="110">
        <v>98.400001525878906</v>
      </c>
      <c r="AV138" s="109">
        <v>95.54</v>
      </c>
      <c r="AW138" s="109">
        <v>44.381595611572301</v>
      </c>
      <c r="AX138" s="109">
        <v>104.77</v>
      </c>
      <c r="AY138" s="108">
        <v>74000</v>
      </c>
      <c r="AZ138" s="110">
        <v>88.597886900000006</v>
      </c>
      <c r="BA138" s="110">
        <v>97.9626734</v>
      </c>
      <c r="BB138" s="108">
        <v>9690.7744140625</v>
      </c>
      <c r="BC138" s="108">
        <v>6811297</v>
      </c>
      <c r="BD138" s="108">
        <v>6601582</v>
      </c>
      <c r="BE138" s="108">
        <v>397300</v>
      </c>
      <c r="BF138" s="108"/>
    </row>
    <row r="139" spans="1:58" x14ac:dyDescent="0.25">
      <c r="A139" s="133" t="s">
        <v>251</v>
      </c>
      <c r="B139" s="111" t="s">
        <v>250</v>
      </c>
      <c r="C139" s="108">
        <v>51593.93894736842</v>
      </c>
      <c r="D139" s="108">
        <v>24591.648421052632</v>
      </c>
      <c r="E139" s="108">
        <v>174814.49000000002</v>
      </c>
      <c r="F139" s="108">
        <v>2270.9360000000001</v>
      </c>
      <c r="G139" s="108">
        <v>0</v>
      </c>
      <c r="H139" s="108">
        <v>0</v>
      </c>
      <c r="I139" s="108">
        <v>0</v>
      </c>
      <c r="J139" s="108">
        <v>100651</v>
      </c>
      <c r="K139" s="109">
        <v>0.152</v>
      </c>
      <c r="L139" s="109">
        <v>9.0909090909090898E-2</v>
      </c>
      <c r="M139" s="109">
        <v>0.311</v>
      </c>
      <c r="N139" s="109">
        <v>1.7999999999999999E-2</v>
      </c>
      <c r="O139" s="108">
        <v>0</v>
      </c>
      <c r="P139" s="108">
        <v>0</v>
      </c>
      <c r="Q139" s="109">
        <v>0.74</v>
      </c>
      <c r="R139" s="109">
        <v>4.3195900000000002E-2</v>
      </c>
      <c r="S139" s="108">
        <v>32199132</v>
      </c>
      <c r="T139" s="108">
        <v>293.60000000000002</v>
      </c>
      <c r="U139" s="108">
        <v>244.78</v>
      </c>
      <c r="V139" s="109">
        <v>0.17</v>
      </c>
      <c r="W139" s="110">
        <v>15.3</v>
      </c>
      <c r="X139" s="110">
        <v>3.0999999046325701</v>
      </c>
      <c r="Y139" s="109">
        <v>1.1319999694824201</v>
      </c>
      <c r="Z139" s="108">
        <v>88</v>
      </c>
      <c r="AA139" s="108">
        <v>117</v>
      </c>
      <c r="AB139" s="110">
        <v>0.3</v>
      </c>
      <c r="AC139" s="109">
        <v>671.003662109375</v>
      </c>
      <c r="AD139" s="109">
        <v>68</v>
      </c>
      <c r="AE139" s="110">
        <v>1</v>
      </c>
      <c r="AF139" s="109">
        <v>0.38514731848655998</v>
      </c>
      <c r="AG139" s="109">
        <v>43.799999237060497</v>
      </c>
      <c r="AH139" s="108">
        <v>21493</v>
      </c>
      <c r="AI139" s="108">
        <v>2188505</v>
      </c>
      <c r="AJ139" s="108">
        <v>7760</v>
      </c>
      <c r="AK139" s="108">
        <v>59302</v>
      </c>
      <c r="AL139" s="108">
        <v>1817</v>
      </c>
      <c r="AM139" s="108">
        <v>1</v>
      </c>
      <c r="AN139" s="108">
        <v>121</v>
      </c>
      <c r="AO139" s="110">
        <v>7.9</v>
      </c>
      <c r="AP139" s="110">
        <v>3.87</v>
      </c>
      <c r="AQ139" s="110">
        <v>3.4</v>
      </c>
      <c r="AR139" s="109">
        <v>3.55</v>
      </c>
      <c r="AS139" s="109">
        <v>-0.17</v>
      </c>
      <c r="AT139" s="108">
        <v>37</v>
      </c>
      <c r="AU139" s="110">
        <v>94.851745605468807</v>
      </c>
      <c r="AV139" s="109">
        <v>94.17</v>
      </c>
      <c r="AW139" s="109">
        <v>40.900001525878899</v>
      </c>
      <c r="AX139" s="109">
        <v>117.06</v>
      </c>
      <c r="AY139" s="108">
        <v>84000</v>
      </c>
      <c r="AZ139" s="110">
        <v>76.193446199999997</v>
      </c>
      <c r="BA139" s="110">
        <v>86.697263300000003</v>
      </c>
      <c r="BB139" s="108">
        <v>13434.1259765625</v>
      </c>
      <c r="BC139" s="108">
        <v>32165484</v>
      </c>
      <c r="BD139" s="108">
        <v>30776225</v>
      </c>
      <c r="BE139" s="108">
        <v>1280000</v>
      </c>
      <c r="BF139" s="108"/>
    </row>
    <row r="140" spans="1:58" x14ac:dyDescent="0.25">
      <c r="A140" s="133" t="s">
        <v>253</v>
      </c>
      <c r="B140" s="111" t="s">
        <v>252</v>
      </c>
      <c r="C140" s="108">
        <v>158666.00210526315</v>
      </c>
      <c r="D140" s="108">
        <v>92338.604210526319</v>
      </c>
      <c r="E140" s="108">
        <v>484019.65700000001</v>
      </c>
      <c r="F140" s="108">
        <v>4514.1379999999999</v>
      </c>
      <c r="G140" s="108">
        <v>1744679.1390000002</v>
      </c>
      <c r="H140" s="108">
        <v>1222043.2575000001</v>
      </c>
      <c r="I140" s="108">
        <v>769583.64600000007</v>
      </c>
      <c r="J140" s="108">
        <v>122365</v>
      </c>
      <c r="K140" s="109">
        <v>0.182</v>
      </c>
      <c r="L140" s="109">
        <v>3.03030303030303E-2</v>
      </c>
      <c r="M140" s="109">
        <v>0.88</v>
      </c>
      <c r="N140" s="109">
        <v>0.58399999999999996</v>
      </c>
      <c r="O140" s="108">
        <v>0</v>
      </c>
      <c r="P140" s="108">
        <v>5</v>
      </c>
      <c r="Q140" s="109">
        <v>0.68200000000000005</v>
      </c>
      <c r="R140" s="109">
        <v>3.2807500000000003E-2</v>
      </c>
      <c r="S140" s="108">
        <v>95810060</v>
      </c>
      <c r="T140" s="108">
        <v>533.88</v>
      </c>
      <c r="U140" s="108">
        <v>272.20999999999998</v>
      </c>
      <c r="V140" s="109">
        <v>0.08</v>
      </c>
      <c r="W140" s="110">
        <v>27.1</v>
      </c>
      <c r="X140" s="110">
        <v>20.200000762939499</v>
      </c>
      <c r="Y140" s="109" t="s">
        <v>443</v>
      </c>
      <c r="Z140" s="108">
        <v>80</v>
      </c>
      <c r="AA140" s="108">
        <v>554</v>
      </c>
      <c r="AB140" s="110">
        <v>0.1</v>
      </c>
      <c r="AC140" s="109">
        <v>322.77798461914102</v>
      </c>
      <c r="AD140" s="109">
        <v>114</v>
      </c>
      <c r="AE140" s="110">
        <v>0</v>
      </c>
      <c r="AF140" s="109">
        <v>0.435904426738212</v>
      </c>
      <c r="AG140" s="109">
        <v>43.040000915527301</v>
      </c>
      <c r="AH140" s="108">
        <v>5534812</v>
      </c>
      <c r="AI140" s="108">
        <v>4866405</v>
      </c>
      <c r="AJ140" s="108">
        <v>266056</v>
      </c>
      <c r="AK140" s="108">
        <v>287288</v>
      </c>
      <c r="AL140" s="108">
        <v>522</v>
      </c>
      <c r="AM140" s="108">
        <v>0</v>
      </c>
      <c r="AN140" s="108">
        <v>117</v>
      </c>
      <c r="AO140" s="110">
        <v>13.8</v>
      </c>
      <c r="AP140" s="110">
        <v>6.84</v>
      </c>
      <c r="AQ140" s="110">
        <v>2.6</v>
      </c>
      <c r="AR140" s="109">
        <v>3.6166666666666671</v>
      </c>
      <c r="AS140" s="109">
        <v>-0.01</v>
      </c>
      <c r="AT140" s="108">
        <v>34</v>
      </c>
      <c r="AU140" s="110">
        <v>90.981613159179702</v>
      </c>
      <c r="AV140" s="109">
        <v>96.62</v>
      </c>
      <c r="AW140" s="109">
        <v>40.700000762939503</v>
      </c>
      <c r="AX140" s="109">
        <v>109.17</v>
      </c>
      <c r="AY140" s="108">
        <v>150000</v>
      </c>
      <c r="AZ140" s="110">
        <v>73.934905000000001</v>
      </c>
      <c r="BA140" s="110">
        <v>91.791846899999996</v>
      </c>
      <c r="BB140" s="108">
        <v>8342.8046875</v>
      </c>
      <c r="BC140" s="108">
        <v>104918088</v>
      </c>
      <c r="BD140" s="108">
        <v>99813948</v>
      </c>
      <c r="BE140" s="108">
        <v>298170</v>
      </c>
      <c r="BF140" s="108"/>
    </row>
    <row r="141" spans="1:58" x14ac:dyDescent="0.25">
      <c r="A141" s="133" t="s">
        <v>255</v>
      </c>
      <c r="B141" s="111" t="s">
        <v>254</v>
      </c>
      <c r="C141" s="108">
        <v>2958.2126315789474</v>
      </c>
      <c r="D141" s="108">
        <v>0</v>
      </c>
      <c r="E141" s="108">
        <v>170252.84900000002</v>
      </c>
      <c r="F141" s="108">
        <v>0</v>
      </c>
      <c r="G141" s="108">
        <v>0</v>
      </c>
      <c r="H141" s="108">
        <v>0</v>
      </c>
      <c r="I141" s="108">
        <v>0</v>
      </c>
      <c r="J141" s="108">
        <v>0</v>
      </c>
      <c r="K141" s="109">
        <v>0</v>
      </c>
      <c r="L141" s="109">
        <v>9.0909090909090898E-2</v>
      </c>
      <c r="M141" s="109">
        <v>0.01</v>
      </c>
      <c r="N141" s="109">
        <v>1.2999999999999999E-2</v>
      </c>
      <c r="O141" s="108">
        <v>0</v>
      </c>
      <c r="P141" s="108">
        <v>0</v>
      </c>
      <c r="Q141" s="109">
        <v>0.85499999999999998</v>
      </c>
      <c r="R141" s="109" t="s">
        <v>443</v>
      </c>
      <c r="S141" s="108">
        <v>100000</v>
      </c>
      <c r="T141" s="108">
        <v>0</v>
      </c>
      <c r="U141" s="108">
        <v>0</v>
      </c>
      <c r="V141" s="109" t="s">
        <v>443</v>
      </c>
      <c r="W141" s="110">
        <v>4.7</v>
      </c>
      <c r="X141" s="110" t="s">
        <v>443</v>
      </c>
      <c r="Y141" s="109">
        <v>2.2190001010894802</v>
      </c>
      <c r="Z141" s="108">
        <v>96</v>
      </c>
      <c r="AA141" s="108">
        <v>18</v>
      </c>
      <c r="AB141" s="110">
        <v>0.1</v>
      </c>
      <c r="AC141" s="109">
        <v>1704.19604492188</v>
      </c>
      <c r="AD141" s="109">
        <v>3</v>
      </c>
      <c r="AE141" s="110" t="s">
        <v>443</v>
      </c>
      <c r="AF141" s="109">
        <v>0.137015303217847</v>
      </c>
      <c r="AG141" s="109">
        <v>32.080001831054702</v>
      </c>
      <c r="AH141" s="108">
        <v>3</v>
      </c>
      <c r="AI141" s="108">
        <v>5844</v>
      </c>
      <c r="AJ141" s="108">
        <v>0</v>
      </c>
      <c r="AK141" s="108">
        <v>0</v>
      </c>
      <c r="AL141" s="108">
        <v>12238</v>
      </c>
      <c r="AM141" s="108">
        <v>0</v>
      </c>
      <c r="AN141" s="108">
        <v>138</v>
      </c>
      <c r="AO141" s="110">
        <v>2.4</v>
      </c>
      <c r="AP141" s="110">
        <v>2.65</v>
      </c>
      <c r="AQ141" s="110">
        <v>7</v>
      </c>
      <c r="AR141" s="109">
        <v>3.2833333333333328</v>
      </c>
      <c r="AS141" s="109">
        <v>0.69</v>
      </c>
      <c r="AT141" s="108">
        <v>60</v>
      </c>
      <c r="AU141" s="110">
        <v>100</v>
      </c>
      <c r="AV141" s="109">
        <v>99.79</v>
      </c>
      <c r="AW141" s="109">
        <v>67.997001647949205</v>
      </c>
      <c r="AX141" s="109">
        <v>146.21</v>
      </c>
      <c r="AY141" s="108">
        <v>610000</v>
      </c>
      <c r="AZ141" s="110">
        <v>97.210426999999996</v>
      </c>
      <c r="BA141" s="110">
        <v>98.346251199999998</v>
      </c>
      <c r="BB141" s="108">
        <v>29291.353515625</v>
      </c>
      <c r="BC141" s="108">
        <v>37975840</v>
      </c>
      <c r="BD141" s="108">
        <v>38173722</v>
      </c>
      <c r="BE141" s="108">
        <v>304150</v>
      </c>
      <c r="BF141" s="108"/>
    </row>
    <row r="142" spans="1:58" x14ac:dyDescent="0.25">
      <c r="A142" s="133" t="s">
        <v>257</v>
      </c>
      <c r="B142" s="111" t="s">
        <v>256</v>
      </c>
      <c r="C142" s="108">
        <v>17011.322105263156</v>
      </c>
      <c r="D142" s="108">
        <v>0</v>
      </c>
      <c r="E142" s="108">
        <v>17422.981</v>
      </c>
      <c r="F142" s="108">
        <v>31.713999999999999</v>
      </c>
      <c r="G142" s="108">
        <v>469.83850000000001</v>
      </c>
      <c r="H142" s="108">
        <v>0</v>
      </c>
      <c r="I142" s="108">
        <v>0</v>
      </c>
      <c r="J142" s="108">
        <v>0</v>
      </c>
      <c r="K142" s="109">
        <v>6.0999999999999999E-2</v>
      </c>
      <c r="L142" s="109">
        <v>0.12121212121212099</v>
      </c>
      <c r="M142" s="109">
        <v>4.0000000000000001E-3</v>
      </c>
      <c r="N142" s="109">
        <v>6.0000000000000001E-3</v>
      </c>
      <c r="O142" s="108">
        <v>0</v>
      </c>
      <c r="P142" s="108">
        <v>0</v>
      </c>
      <c r="Q142" s="109">
        <v>0.84299999999999997</v>
      </c>
      <c r="R142" s="109" t="s">
        <v>443</v>
      </c>
      <c r="S142" s="108">
        <v>262877</v>
      </c>
      <c r="T142" s="108">
        <v>0</v>
      </c>
      <c r="U142" s="108">
        <v>0</v>
      </c>
      <c r="V142" s="109" t="s">
        <v>443</v>
      </c>
      <c r="W142" s="110">
        <v>3.5</v>
      </c>
      <c r="X142" s="110" t="s">
        <v>443</v>
      </c>
      <c r="Y142" s="109">
        <v>4.0999999046325701</v>
      </c>
      <c r="Z142" s="108">
        <v>98</v>
      </c>
      <c r="AA142" s="108">
        <v>20</v>
      </c>
      <c r="AB142" s="110" t="s">
        <v>443</v>
      </c>
      <c r="AC142" s="109">
        <v>2661.39697265625</v>
      </c>
      <c r="AD142" s="109">
        <v>10</v>
      </c>
      <c r="AE142" s="110" t="s">
        <v>443</v>
      </c>
      <c r="AF142" s="109">
        <v>9.0773691693429401E-2</v>
      </c>
      <c r="AG142" s="109">
        <v>36.040000915527301</v>
      </c>
      <c r="AH142" s="108">
        <v>1161</v>
      </c>
      <c r="AI142" s="108">
        <v>3475</v>
      </c>
      <c r="AJ142" s="108">
        <v>0</v>
      </c>
      <c r="AK142" s="108">
        <v>0</v>
      </c>
      <c r="AL142" s="108">
        <v>1623</v>
      </c>
      <c r="AM142" s="108">
        <v>0</v>
      </c>
      <c r="AN142" s="108">
        <v>140</v>
      </c>
      <c r="AO142" s="110">
        <v>2.4</v>
      </c>
      <c r="AP142" s="110">
        <v>2.4700000000000002</v>
      </c>
      <c r="AQ142" s="110">
        <v>9</v>
      </c>
      <c r="AR142" s="109">
        <v>3.95</v>
      </c>
      <c r="AS142" s="109">
        <v>1.22</v>
      </c>
      <c r="AT142" s="108">
        <v>63</v>
      </c>
      <c r="AU142" s="110">
        <v>100</v>
      </c>
      <c r="AV142" s="109">
        <v>95.43</v>
      </c>
      <c r="AW142" s="109">
        <v>68.632896423339801</v>
      </c>
      <c r="AX142" s="109">
        <v>109.09</v>
      </c>
      <c r="AY142" s="108">
        <v>160000</v>
      </c>
      <c r="AZ142" s="110">
        <v>99.669039100000006</v>
      </c>
      <c r="BA142" s="110">
        <v>100</v>
      </c>
      <c r="BB142" s="108">
        <v>32198.8203125</v>
      </c>
      <c r="BC142" s="108">
        <v>10293718</v>
      </c>
      <c r="BD142" s="108">
        <v>10210890</v>
      </c>
      <c r="BE142" s="108">
        <v>91470</v>
      </c>
      <c r="BF142" s="108"/>
    </row>
    <row r="143" spans="1:58" x14ac:dyDescent="0.25">
      <c r="A143" s="133" t="s">
        <v>259</v>
      </c>
      <c r="B143" s="111" t="s">
        <v>258</v>
      </c>
      <c r="C143" s="108">
        <v>205.68421052631578</v>
      </c>
      <c r="D143" s="108">
        <v>0</v>
      </c>
      <c r="E143" s="108">
        <v>11.929500000000001</v>
      </c>
      <c r="F143" s="108">
        <v>5.6000000000000001E-2</v>
      </c>
      <c r="G143" s="108">
        <v>0</v>
      </c>
      <c r="H143" s="108">
        <v>0</v>
      </c>
      <c r="I143" s="108">
        <v>0</v>
      </c>
      <c r="J143" s="108">
        <v>0</v>
      </c>
      <c r="K143" s="109">
        <v>0</v>
      </c>
      <c r="L143" s="109">
        <v>0.18181818181818199</v>
      </c>
      <c r="M143" s="109">
        <v>1.2999999999999999E-2</v>
      </c>
      <c r="N143" s="109">
        <v>6.0000000000000001E-3</v>
      </c>
      <c r="O143" s="108">
        <v>0</v>
      </c>
      <c r="P143" s="108">
        <v>0</v>
      </c>
      <c r="Q143" s="109">
        <v>0.85599999999999998</v>
      </c>
      <c r="R143" s="109" t="s">
        <v>443</v>
      </c>
      <c r="S143" s="108">
        <v>0</v>
      </c>
      <c r="T143" s="108">
        <v>0</v>
      </c>
      <c r="U143" s="108">
        <v>0</v>
      </c>
      <c r="V143" s="109" t="s">
        <v>443</v>
      </c>
      <c r="W143" s="110">
        <v>8.5</v>
      </c>
      <c r="X143" s="110" t="s">
        <v>443</v>
      </c>
      <c r="Y143" s="109">
        <v>7.7389998435974103</v>
      </c>
      <c r="Z143" s="108">
        <v>99</v>
      </c>
      <c r="AA143" s="108">
        <v>23</v>
      </c>
      <c r="AB143" s="110">
        <v>0.1</v>
      </c>
      <c r="AC143" s="109">
        <v>3900.2861328125</v>
      </c>
      <c r="AD143" s="109">
        <v>13</v>
      </c>
      <c r="AE143" s="110" t="s">
        <v>443</v>
      </c>
      <c r="AF143" s="109">
        <v>0.54202707739491396</v>
      </c>
      <c r="AG143" s="109" t="s">
        <v>443</v>
      </c>
      <c r="AH143" s="108">
        <v>0</v>
      </c>
      <c r="AI143" s="108">
        <v>0</v>
      </c>
      <c r="AJ143" s="108">
        <v>0</v>
      </c>
      <c r="AK143" s="108">
        <v>0</v>
      </c>
      <c r="AL143" s="108">
        <v>189</v>
      </c>
      <c r="AM143" s="108">
        <v>0</v>
      </c>
      <c r="AN143" s="108">
        <v>140</v>
      </c>
      <c r="AO143" s="110">
        <v>4.4000000000000004</v>
      </c>
      <c r="AP143" s="110">
        <v>1.75</v>
      </c>
      <c r="AQ143" s="110">
        <v>6.3</v>
      </c>
      <c r="AR143" s="109">
        <v>3.1333333333333333</v>
      </c>
      <c r="AS143" s="109">
        <v>0.75</v>
      </c>
      <c r="AT143" s="108">
        <v>63</v>
      </c>
      <c r="AU143" s="110">
        <v>100</v>
      </c>
      <c r="AV143" s="109">
        <v>97.76</v>
      </c>
      <c r="AW143" s="109">
        <v>92.884826660156307</v>
      </c>
      <c r="AX143" s="109">
        <v>147.1</v>
      </c>
      <c r="AY143" s="108">
        <v>11000</v>
      </c>
      <c r="AZ143" s="110">
        <v>98.018420399999997</v>
      </c>
      <c r="BA143" s="110">
        <v>100</v>
      </c>
      <c r="BB143" s="108">
        <v>128378.296875</v>
      </c>
      <c r="BC143" s="108">
        <v>2639211</v>
      </c>
      <c r="BD143" s="108">
        <v>2228516</v>
      </c>
      <c r="BE143" s="108">
        <v>11610</v>
      </c>
      <c r="BF143" s="108"/>
    </row>
    <row r="144" spans="1:58" x14ac:dyDescent="0.25">
      <c r="A144" s="133" t="s">
        <v>261</v>
      </c>
      <c r="B144" s="111" t="s">
        <v>260</v>
      </c>
      <c r="C144" s="108">
        <v>38474.610526315788</v>
      </c>
      <c r="D144" s="108">
        <v>2301.1768421052629</v>
      </c>
      <c r="E144" s="108">
        <v>165579.10950000002</v>
      </c>
      <c r="F144" s="108">
        <v>0</v>
      </c>
      <c r="G144" s="108">
        <v>0</v>
      </c>
      <c r="H144" s="108">
        <v>0</v>
      </c>
      <c r="I144" s="108">
        <v>0</v>
      </c>
      <c r="J144" s="108">
        <v>0</v>
      </c>
      <c r="K144" s="109">
        <v>0.03</v>
      </c>
      <c r="L144" s="109">
        <v>0.15151515151515199</v>
      </c>
      <c r="M144" s="109">
        <v>0.312</v>
      </c>
      <c r="N144" s="109">
        <v>0.222</v>
      </c>
      <c r="O144" s="108">
        <v>0</v>
      </c>
      <c r="P144" s="108">
        <v>0</v>
      </c>
      <c r="Q144" s="109">
        <v>0.80200000000000005</v>
      </c>
      <c r="R144" s="109" t="s">
        <v>443</v>
      </c>
      <c r="S144" s="108">
        <v>0</v>
      </c>
      <c r="T144" s="108">
        <v>0</v>
      </c>
      <c r="U144" s="108">
        <v>0</v>
      </c>
      <c r="V144" s="109" t="s">
        <v>443</v>
      </c>
      <c r="W144" s="110">
        <v>9</v>
      </c>
      <c r="X144" s="110" t="s">
        <v>443</v>
      </c>
      <c r="Y144" s="109">
        <v>2.4479999542236301</v>
      </c>
      <c r="Z144" s="108">
        <v>86</v>
      </c>
      <c r="AA144" s="108">
        <v>74</v>
      </c>
      <c r="AB144" s="110">
        <v>0.1</v>
      </c>
      <c r="AC144" s="109">
        <v>1090.41650390625</v>
      </c>
      <c r="AD144" s="109">
        <v>31</v>
      </c>
      <c r="AE144" s="110" t="s">
        <v>443</v>
      </c>
      <c r="AF144" s="109">
        <v>0.33854101082675198</v>
      </c>
      <c r="AG144" s="109">
        <v>28.299999237060501</v>
      </c>
      <c r="AH144" s="108">
        <v>300</v>
      </c>
      <c r="AI144" s="108">
        <v>137</v>
      </c>
      <c r="AJ144" s="108">
        <v>0</v>
      </c>
      <c r="AK144" s="108">
        <v>0</v>
      </c>
      <c r="AL144" s="108">
        <v>3924</v>
      </c>
      <c r="AM144" s="108">
        <v>0</v>
      </c>
      <c r="AN144" s="108">
        <v>135</v>
      </c>
      <c r="AO144" s="110">
        <v>2.4</v>
      </c>
      <c r="AP144" s="110">
        <v>3.7</v>
      </c>
      <c r="AQ144" s="110">
        <v>4.3</v>
      </c>
      <c r="AR144" s="109">
        <v>3.5</v>
      </c>
      <c r="AS144" s="109">
        <v>-0.17</v>
      </c>
      <c r="AT144" s="108">
        <v>48</v>
      </c>
      <c r="AU144" s="110">
        <v>100</v>
      </c>
      <c r="AV144" s="109">
        <v>98.76</v>
      </c>
      <c r="AW144" s="109">
        <v>55.763198852539098</v>
      </c>
      <c r="AX144" s="109">
        <v>106.43</v>
      </c>
      <c r="AY144" s="108">
        <v>200000</v>
      </c>
      <c r="AZ144" s="110">
        <v>79.076551499999994</v>
      </c>
      <c r="BA144" s="110">
        <v>100</v>
      </c>
      <c r="BB144" s="108">
        <v>25840.8359375</v>
      </c>
      <c r="BC144" s="108">
        <v>19586540</v>
      </c>
      <c r="BD144" s="108">
        <v>19332397</v>
      </c>
      <c r="BE144" s="108">
        <v>230160</v>
      </c>
      <c r="BF144" s="108"/>
    </row>
    <row r="145" spans="1:58" x14ac:dyDescent="0.25">
      <c r="A145" s="133" t="s">
        <v>377</v>
      </c>
      <c r="B145" s="111" t="s">
        <v>262</v>
      </c>
      <c r="C145" s="108">
        <v>36570.442105263159</v>
      </c>
      <c r="D145" s="108">
        <v>10927.461052631579</v>
      </c>
      <c r="E145" s="108">
        <v>1004502.8620000001</v>
      </c>
      <c r="F145" s="108">
        <v>55.793999999999997</v>
      </c>
      <c r="G145" s="108">
        <v>19041.7425</v>
      </c>
      <c r="H145" s="108">
        <v>573.01949999999999</v>
      </c>
      <c r="I145" s="108">
        <v>9677.9259999999995</v>
      </c>
      <c r="J145" s="108">
        <v>30303</v>
      </c>
      <c r="K145" s="109">
        <v>0.152</v>
      </c>
      <c r="L145" s="109">
        <v>0.15151515151515199</v>
      </c>
      <c r="M145" s="109">
        <v>0.94199999999999995</v>
      </c>
      <c r="N145" s="109">
        <v>0.90300000000000002</v>
      </c>
      <c r="O145" s="108">
        <v>0</v>
      </c>
      <c r="P145" s="108">
        <v>0</v>
      </c>
      <c r="Q145" s="109">
        <v>0.80400000000000005</v>
      </c>
      <c r="R145" s="109" t="s">
        <v>443</v>
      </c>
      <c r="S145" s="108">
        <v>662474</v>
      </c>
      <c r="T145" s="108">
        <v>0</v>
      </c>
      <c r="U145" s="108">
        <v>0</v>
      </c>
      <c r="V145" s="109" t="s">
        <v>443</v>
      </c>
      <c r="W145" s="110">
        <v>7.7</v>
      </c>
      <c r="X145" s="110" t="s">
        <v>443</v>
      </c>
      <c r="Y145" s="109">
        <v>4.30889987945557</v>
      </c>
      <c r="Z145" s="108">
        <v>98</v>
      </c>
      <c r="AA145" s="108">
        <v>66</v>
      </c>
      <c r="AB145" s="110" t="s">
        <v>443</v>
      </c>
      <c r="AC145" s="109">
        <v>1414.0283203125</v>
      </c>
      <c r="AD145" s="109">
        <v>25</v>
      </c>
      <c r="AE145" s="110" t="s">
        <v>443</v>
      </c>
      <c r="AF145" s="109">
        <v>0.270739015496331</v>
      </c>
      <c r="AG145" s="109">
        <v>41.590000152587898</v>
      </c>
      <c r="AH145" s="108">
        <v>11696</v>
      </c>
      <c r="AI145" s="108">
        <v>15922</v>
      </c>
      <c r="AJ145" s="108">
        <v>3672</v>
      </c>
      <c r="AK145" s="108">
        <v>19327</v>
      </c>
      <c r="AL145" s="108">
        <v>126035</v>
      </c>
      <c r="AM145" s="108">
        <v>8</v>
      </c>
      <c r="AN145" s="108">
        <v>136</v>
      </c>
      <c r="AO145" s="110">
        <v>2.4</v>
      </c>
      <c r="AP145" s="110">
        <v>4.3</v>
      </c>
      <c r="AQ145" s="110">
        <v>5.2</v>
      </c>
      <c r="AR145" s="109" t="s">
        <v>443</v>
      </c>
      <c r="AS145" s="109">
        <v>-0.22</v>
      </c>
      <c r="AT145" s="108">
        <v>29</v>
      </c>
      <c r="AU145" s="110">
        <v>100</v>
      </c>
      <c r="AV145" s="109">
        <v>99.72</v>
      </c>
      <c r="AW145" s="109">
        <v>73.410003662109403</v>
      </c>
      <c r="AX145" s="109">
        <v>163.26</v>
      </c>
      <c r="AY145" s="108">
        <v>1900000</v>
      </c>
      <c r="AZ145" s="110">
        <v>72.224308699999995</v>
      </c>
      <c r="BA145" s="110">
        <v>96.939147899999995</v>
      </c>
      <c r="BB145" s="108">
        <v>25532.99609375</v>
      </c>
      <c r="BC145" s="108">
        <v>144495040</v>
      </c>
      <c r="BD145" s="108">
        <v>142097859</v>
      </c>
      <c r="BE145" s="108">
        <v>16376870</v>
      </c>
      <c r="BF145" s="108"/>
    </row>
    <row r="146" spans="1:58" x14ac:dyDescent="0.25">
      <c r="A146" s="133" t="s">
        <v>264</v>
      </c>
      <c r="B146" s="111" t="s">
        <v>263</v>
      </c>
      <c r="C146" s="108">
        <v>11389.696842105262</v>
      </c>
      <c r="D146" s="108">
        <v>0</v>
      </c>
      <c r="E146" s="108">
        <v>32010.6535</v>
      </c>
      <c r="F146" s="108">
        <v>0</v>
      </c>
      <c r="G146" s="108">
        <v>0</v>
      </c>
      <c r="H146" s="108">
        <v>0</v>
      </c>
      <c r="I146" s="108">
        <v>0</v>
      </c>
      <c r="J146" s="108">
        <v>74440</v>
      </c>
      <c r="K146" s="109">
        <v>0.152</v>
      </c>
      <c r="L146" s="109">
        <v>0.12121212121212099</v>
      </c>
      <c r="M146" s="109">
        <v>0.60899999999999999</v>
      </c>
      <c r="N146" s="109">
        <v>0.23</v>
      </c>
      <c r="O146" s="108">
        <v>0</v>
      </c>
      <c r="P146" s="108">
        <v>0</v>
      </c>
      <c r="Q146" s="109">
        <v>0.498</v>
      </c>
      <c r="R146" s="109">
        <v>0.25349509999999997</v>
      </c>
      <c r="S146" s="108">
        <v>91267137</v>
      </c>
      <c r="T146" s="108">
        <v>555.26</v>
      </c>
      <c r="U146" s="108">
        <v>495.74</v>
      </c>
      <c r="V146" s="109">
        <v>14.06</v>
      </c>
      <c r="W146" s="110">
        <v>38.5</v>
      </c>
      <c r="X146" s="110">
        <v>11.699999809265099</v>
      </c>
      <c r="Y146" s="109">
        <v>5.6000001728534698E-2</v>
      </c>
      <c r="Z146" s="108">
        <v>95</v>
      </c>
      <c r="AA146" s="108">
        <v>50</v>
      </c>
      <c r="AB146" s="110">
        <v>3.1</v>
      </c>
      <c r="AC146" s="109">
        <v>143.18533325195301</v>
      </c>
      <c r="AD146" s="109">
        <v>290</v>
      </c>
      <c r="AE146" s="110">
        <v>33</v>
      </c>
      <c r="AF146" s="109">
        <v>0.38308827243392601</v>
      </c>
      <c r="AG146" s="109">
        <v>51.340000152587898</v>
      </c>
      <c r="AH146" s="108">
        <v>4000</v>
      </c>
      <c r="AI146" s="108">
        <v>6553</v>
      </c>
      <c r="AJ146" s="108">
        <v>26377</v>
      </c>
      <c r="AK146" s="108">
        <v>0</v>
      </c>
      <c r="AL146" s="108">
        <v>149563</v>
      </c>
      <c r="AM146" s="108">
        <v>18110</v>
      </c>
      <c r="AN146" s="108">
        <v>96</v>
      </c>
      <c r="AO146" s="110">
        <v>41.1</v>
      </c>
      <c r="AP146" s="110">
        <v>8.6199999999999992</v>
      </c>
      <c r="AQ146" s="110">
        <v>10.5</v>
      </c>
      <c r="AR146" s="109">
        <v>3.8</v>
      </c>
      <c r="AS146" s="109">
        <v>0.11</v>
      </c>
      <c r="AT146" s="108">
        <v>55</v>
      </c>
      <c r="AU146" s="110">
        <v>29.370000839233398</v>
      </c>
      <c r="AV146" s="109">
        <v>71.239999999999995</v>
      </c>
      <c r="AW146" s="109">
        <v>18</v>
      </c>
      <c r="AX146" s="109">
        <v>69.92</v>
      </c>
      <c r="AY146" s="108">
        <v>8100</v>
      </c>
      <c r="AZ146" s="110">
        <v>61.644817500000002</v>
      </c>
      <c r="BA146" s="110">
        <v>76.129628199999999</v>
      </c>
      <c r="BB146" s="108">
        <v>2035.65405273438</v>
      </c>
      <c r="BC146" s="108">
        <v>12208407</v>
      </c>
      <c r="BD146" s="108">
        <v>11597128</v>
      </c>
      <c r="BE146" s="108">
        <v>24670</v>
      </c>
      <c r="BF146" s="108"/>
    </row>
    <row r="147" spans="1:58" x14ac:dyDescent="0.25">
      <c r="A147" s="133" t="s">
        <v>266</v>
      </c>
      <c r="B147" s="111" t="s">
        <v>265</v>
      </c>
      <c r="C147" s="108">
        <v>0</v>
      </c>
      <c r="D147" s="108">
        <v>0</v>
      </c>
      <c r="E147" s="108" t="s">
        <v>443</v>
      </c>
      <c r="F147" s="108">
        <v>0</v>
      </c>
      <c r="G147" s="108">
        <v>1054.1959999999999</v>
      </c>
      <c r="H147" s="108">
        <v>332.904</v>
      </c>
      <c r="I147" s="108">
        <v>307.39799999999997</v>
      </c>
      <c r="J147" s="108">
        <v>0</v>
      </c>
      <c r="K147" s="109">
        <v>0</v>
      </c>
      <c r="L147" s="109">
        <v>0.27272727272727298</v>
      </c>
      <c r="M147" s="109">
        <v>3.0000000000000001E-3</v>
      </c>
      <c r="N147" s="109">
        <v>6.0000000000000001E-3</v>
      </c>
      <c r="O147" s="108">
        <v>0</v>
      </c>
      <c r="P147" s="108">
        <v>0</v>
      </c>
      <c r="Q147" s="109">
        <v>0.76500000000000001</v>
      </c>
      <c r="R147" s="109" t="s">
        <v>443</v>
      </c>
      <c r="S147" s="108">
        <v>496192</v>
      </c>
      <c r="T147" s="108">
        <v>0</v>
      </c>
      <c r="U147" s="108">
        <v>0</v>
      </c>
      <c r="V147" s="109" t="s">
        <v>443</v>
      </c>
      <c r="W147" s="110">
        <v>9.3000000000000007</v>
      </c>
      <c r="X147" s="110" t="s">
        <v>443</v>
      </c>
      <c r="Y147" s="109" t="s">
        <v>443</v>
      </c>
      <c r="Z147" s="108">
        <v>98</v>
      </c>
      <c r="AA147" s="108">
        <v>0</v>
      </c>
      <c r="AB147" s="110" t="s">
        <v>443</v>
      </c>
      <c r="AC147" s="109">
        <v>1442.73364257813</v>
      </c>
      <c r="AD147" s="109" t="s">
        <v>443</v>
      </c>
      <c r="AE147" s="110" t="s">
        <v>443</v>
      </c>
      <c r="AF147" s="109" t="s">
        <v>443</v>
      </c>
      <c r="AG147" s="109">
        <v>38</v>
      </c>
      <c r="AH147" s="108">
        <v>0</v>
      </c>
      <c r="AI147" s="108">
        <v>0</v>
      </c>
      <c r="AJ147" s="108">
        <v>0</v>
      </c>
      <c r="AK147" s="108">
        <v>0</v>
      </c>
      <c r="AL147" s="108">
        <v>0</v>
      </c>
      <c r="AM147" s="108">
        <v>0</v>
      </c>
      <c r="AN147" s="108">
        <v>101</v>
      </c>
      <c r="AO147" s="110">
        <v>6</v>
      </c>
      <c r="AP147" s="110">
        <v>2.86</v>
      </c>
      <c r="AQ147" s="110" t="s">
        <v>443</v>
      </c>
      <c r="AR147" s="109">
        <v>3.4</v>
      </c>
      <c r="AS147" s="109">
        <v>0.14000000000000001</v>
      </c>
      <c r="AT147" s="108" t="s">
        <v>443</v>
      </c>
      <c r="AU147" s="110">
        <v>100</v>
      </c>
      <c r="AV147" s="109" t="s">
        <v>443</v>
      </c>
      <c r="AW147" s="109">
        <v>75.699996948242202</v>
      </c>
      <c r="AX147" s="109">
        <v>136.87</v>
      </c>
      <c r="AY147" s="108">
        <v>430</v>
      </c>
      <c r="AZ147" s="110">
        <v>87.3</v>
      </c>
      <c r="BA147" s="110">
        <v>98.296609399999994</v>
      </c>
      <c r="BB147" s="108">
        <v>27066.93359375</v>
      </c>
      <c r="BC147" s="108">
        <v>55345</v>
      </c>
      <c r="BD147" s="108">
        <v>55096</v>
      </c>
      <c r="BE147" s="108">
        <v>260</v>
      </c>
      <c r="BF147" s="108"/>
    </row>
    <row r="148" spans="1:58" x14ac:dyDescent="0.25">
      <c r="A148" s="133" t="s">
        <v>268</v>
      </c>
      <c r="B148" s="111" t="s">
        <v>267</v>
      </c>
      <c r="C148" s="108">
        <v>269.24421052631578</v>
      </c>
      <c r="D148" s="108">
        <v>0</v>
      </c>
      <c r="E148" s="108" t="s">
        <v>443</v>
      </c>
      <c r="F148" s="108">
        <v>0</v>
      </c>
      <c r="G148" s="108">
        <v>2587.83</v>
      </c>
      <c r="H148" s="108">
        <v>369.69</v>
      </c>
      <c r="I148" s="108">
        <v>559.39200000000005</v>
      </c>
      <c r="J148" s="108">
        <v>0</v>
      </c>
      <c r="K148" s="109">
        <v>0.03</v>
      </c>
      <c r="L148" s="109">
        <v>9.0909090909090898E-2</v>
      </c>
      <c r="M148" s="109">
        <v>2E-3</v>
      </c>
      <c r="N148" s="109">
        <v>5.0000000000000001E-3</v>
      </c>
      <c r="O148" s="108">
        <v>0</v>
      </c>
      <c r="P148" s="108">
        <v>0</v>
      </c>
      <c r="Q148" s="109">
        <v>0.73499999999999999</v>
      </c>
      <c r="R148" s="109">
        <v>2.8649999999999999E-3</v>
      </c>
      <c r="S148" s="108">
        <v>0</v>
      </c>
      <c r="T148" s="108">
        <v>3.86</v>
      </c>
      <c r="U148" s="108">
        <v>6.04</v>
      </c>
      <c r="V148" s="109">
        <v>0.98</v>
      </c>
      <c r="W148" s="110">
        <v>13.3</v>
      </c>
      <c r="X148" s="110">
        <v>2.7999999523162802</v>
      </c>
      <c r="Y148" s="109">
        <v>1.29</v>
      </c>
      <c r="Z148" s="108">
        <v>99</v>
      </c>
      <c r="AA148" s="108">
        <v>1.9</v>
      </c>
      <c r="AB148" s="110" t="s">
        <v>443</v>
      </c>
      <c r="AC148" s="109">
        <v>681.36810302734398</v>
      </c>
      <c r="AD148" s="109">
        <v>48</v>
      </c>
      <c r="AE148" s="110" t="s">
        <v>443</v>
      </c>
      <c r="AF148" s="109">
        <v>0.35354825636493198</v>
      </c>
      <c r="AG148" s="109">
        <v>42</v>
      </c>
      <c r="AH148" s="108">
        <v>1250</v>
      </c>
      <c r="AI148" s="108">
        <v>0</v>
      </c>
      <c r="AJ148" s="108">
        <v>0</v>
      </c>
      <c r="AK148" s="108">
        <v>0</v>
      </c>
      <c r="AL148" s="108">
        <v>2</v>
      </c>
      <c r="AM148" s="108">
        <v>0</v>
      </c>
      <c r="AN148" s="108">
        <v>106</v>
      </c>
      <c r="AO148" s="110">
        <v>17</v>
      </c>
      <c r="AP148" s="110">
        <v>3.44</v>
      </c>
      <c r="AQ148" s="110">
        <v>12.3</v>
      </c>
      <c r="AR148" s="109">
        <v>2.916666666666667</v>
      </c>
      <c r="AS148" s="109">
        <v>0.01</v>
      </c>
      <c r="AT148" s="108">
        <v>55</v>
      </c>
      <c r="AU148" s="110">
        <v>97.760917663574205</v>
      </c>
      <c r="AV148" s="109" t="s">
        <v>443</v>
      </c>
      <c r="AW148" s="109">
        <v>52.349998474121101</v>
      </c>
      <c r="AX148" s="109">
        <v>94.82</v>
      </c>
      <c r="AY148" s="108">
        <v>690</v>
      </c>
      <c r="AZ148" s="110">
        <v>90.541643899999997</v>
      </c>
      <c r="BA148" s="110">
        <v>96.330101600000006</v>
      </c>
      <c r="BB148" s="108">
        <v>14219.2373046875</v>
      </c>
      <c r="BC148" s="108">
        <v>178844</v>
      </c>
      <c r="BD148" s="108">
        <v>183957</v>
      </c>
      <c r="BE148" s="108">
        <v>610</v>
      </c>
      <c r="BF148" s="108"/>
    </row>
    <row r="149" spans="1:58" x14ac:dyDescent="0.25">
      <c r="A149" s="133" t="s">
        <v>270</v>
      </c>
      <c r="B149" s="111" t="s">
        <v>269</v>
      </c>
      <c r="C149" s="108">
        <v>12.117894736842105</v>
      </c>
      <c r="D149" s="108">
        <v>0</v>
      </c>
      <c r="E149" s="108" t="s">
        <v>443</v>
      </c>
      <c r="F149" s="108">
        <v>0</v>
      </c>
      <c r="G149" s="108">
        <v>1530.9139999999998</v>
      </c>
      <c r="H149" s="108">
        <v>216.29450000000003</v>
      </c>
      <c r="I149" s="108">
        <v>268.32</v>
      </c>
      <c r="J149" s="108">
        <v>0</v>
      </c>
      <c r="K149" s="109">
        <v>0.03</v>
      </c>
      <c r="L149" s="109" t="s">
        <v>443</v>
      </c>
      <c r="M149" s="109">
        <v>3.0000000000000001E-3</v>
      </c>
      <c r="N149" s="109">
        <v>4.0000000000000001E-3</v>
      </c>
      <c r="O149" s="108">
        <v>0</v>
      </c>
      <c r="P149" s="108">
        <v>0</v>
      </c>
      <c r="Q149" s="109">
        <v>0.72199999999999998</v>
      </c>
      <c r="R149" s="109" t="s">
        <v>443</v>
      </c>
      <c r="S149" s="108">
        <v>125000</v>
      </c>
      <c r="T149" s="108">
        <v>3.36</v>
      </c>
      <c r="U149" s="108">
        <v>3.32</v>
      </c>
      <c r="V149" s="109">
        <v>1.2</v>
      </c>
      <c r="W149" s="110">
        <v>16.600000000000001</v>
      </c>
      <c r="X149" s="110" t="s">
        <v>443</v>
      </c>
      <c r="Y149" s="109">
        <v>0.95</v>
      </c>
      <c r="Z149" s="108">
        <v>99</v>
      </c>
      <c r="AA149" s="108">
        <v>6.3</v>
      </c>
      <c r="AB149" s="110" t="s">
        <v>443</v>
      </c>
      <c r="AC149" s="109">
        <v>469.50552368164102</v>
      </c>
      <c r="AD149" s="109">
        <v>45</v>
      </c>
      <c r="AE149" s="110" t="s">
        <v>443</v>
      </c>
      <c r="AF149" s="109" t="s">
        <v>443</v>
      </c>
      <c r="AG149" s="109">
        <v>40</v>
      </c>
      <c r="AH149" s="108">
        <v>25000</v>
      </c>
      <c r="AI149" s="108">
        <v>0</v>
      </c>
      <c r="AJ149" s="108">
        <v>0</v>
      </c>
      <c r="AK149" s="108">
        <v>0</v>
      </c>
      <c r="AL149" s="108">
        <v>0</v>
      </c>
      <c r="AM149" s="108">
        <v>0</v>
      </c>
      <c r="AN149" s="108">
        <v>121</v>
      </c>
      <c r="AO149" s="110">
        <v>6</v>
      </c>
      <c r="AP149" s="110">
        <v>3.4</v>
      </c>
      <c r="AQ149" s="110">
        <v>4.8</v>
      </c>
      <c r="AR149" s="109" t="s">
        <v>443</v>
      </c>
      <c r="AS149" s="109">
        <v>0.21</v>
      </c>
      <c r="AT149" s="108">
        <v>58</v>
      </c>
      <c r="AU149" s="110">
        <v>100</v>
      </c>
      <c r="AV149" s="109" t="s">
        <v>443</v>
      </c>
      <c r="AW149" s="109">
        <v>51.7700004577637</v>
      </c>
      <c r="AX149" s="109">
        <v>102.98</v>
      </c>
      <c r="AY149" s="108">
        <v>410</v>
      </c>
      <c r="AZ149" s="110">
        <v>76.099999999999994</v>
      </c>
      <c r="BA149" s="110">
        <v>95.060069100000007</v>
      </c>
      <c r="BB149" s="108">
        <v>11776.84765625</v>
      </c>
      <c r="BC149" s="108">
        <v>109897</v>
      </c>
      <c r="BD149" s="108">
        <v>108676</v>
      </c>
      <c r="BE149" s="108">
        <v>390</v>
      </c>
      <c r="BF149" s="108"/>
    </row>
    <row r="150" spans="1:58" x14ac:dyDescent="0.25">
      <c r="A150" s="133" t="s">
        <v>272</v>
      </c>
      <c r="B150" s="111" t="s">
        <v>271</v>
      </c>
      <c r="C150" s="108">
        <v>0</v>
      </c>
      <c r="D150" s="108">
        <v>0</v>
      </c>
      <c r="E150" s="108" t="s">
        <v>443</v>
      </c>
      <c r="F150" s="108">
        <v>4.1459999999999999</v>
      </c>
      <c r="G150" s="108">
        <v>3667.8739999999998</v>
      </c>
      <c r="H150" s="108">
        <v>386.09199999999998</v>
      </c>
      <c r="I150" s="108">
        <v>0</v>
      </c>
      <c r="J150" s="108">
        <v>0</v>
      </c>
      <c r="K150" s="109">
        <v>0.03</v>
      </c>
      <c r="L150" s="109" t="s">
        <v>443</v>
      </c>
      <c r="M150" s="109">
        <v>4.0000000000000001E-3</v>
      </c>
      <c r="N150" s="109">
        <v>0</v>
      </c>
      <c r="O150" s="108">
        <v>0</v>
      </c>
      <c r="P150" s="108">
        <v>0</v>
      </c>
      <c r="Q150" s="109">
        <v>0.70399999999999996</v>
      </c>
      <c r="R150" s="109" t="s">
        <v>443</v>
      </c>
      <c r="S150" s="108">
        <v>367183</v>
      </c>
      <c r="T150" s="108">
        <v>55.09</v>
      </c>
      <c r="U150" s="108">
        <v>57.86</v>
      </c>
      <c r="V150" s="109">
        <v>11.41</v>
      </c>
      <c r="W150" s="110">
        <v>17.3</v>
      </c>
      <c r="X150" s="110">
        <v>2.7</v>
      </c>
      <c r="Y150" s="109">
        <v>0.47900000214576699</v>
      </c>
      <c r="Z150" s="108">
        <v>68</v>
      </c>
      <c r="AA150" s="108">
        <v>7.7</v>
      </c>
      <c r="AB150" s="110" t="s">
        <v>443</v>
      </c>
      <c r="AC150" s="109">
        <v>335.86154174804699</v>
      </c>
      <c r="AD150" s="109">
        <v>51</v>
      </c>
      <c r="AE150" s="110" t="s">
        <v>443</v>
      </c>
      <c r="AF150" s="109">
        <v>0.43880205524945798</v>
      </c>
      <c r="AG150" s="109">
        <v>42.689998626708999</v>
      </c>
      <c r="AH150" s="108">
        <v>0</v>
      </c>
      <c r="AI150" s="108">
        <v>0</v>
      </c>
      <c r="AJ150" s="108">
        <v>0</v>
      </c>
      <c r="AK150" s="108">
        <v>0</v>
      </c>
      <c r="AL150" s="108">
        <v>0</v>
      </c>
      <c r="AM150" s="108">
        <v>0</v>
      </c>
      <c r="AN150" s="108">
        <v>129</v>
      </c>
      <c r="AO150" s="110">
        <v>3.2</v>
      </c>
      <c r="AP150" s="110" t="s">
        <v>443</v>
      </c>
      <c r="AQ150" s="110" t="s">
        <v>443</v>
      </c>
      <c r="AR150" s="109">
        <v>3.15</v>
      </c>
      <c r="AS150" s="109">
        <v>0.54</v>
      </c>
      <c r="AT150" s="108" t="s">
        <v>443</v>
      </c>
      <c r="AU150" s="110">
        <v>100</v>
      </c>
      <c r="AV150" s="109">
        <v>99.02</v>
      </c>
      <c r="AW150" s="109">
        <v>25.407009124755898</v>
      </c>
      <c r="AX150" s="109">
        <v>69.19</v>
      </c>
      <c r="AY150" s="108">
        <v>1600</v>
      </c>
      <c r="AZ150" s="110">
        <v>91.487776100000005</v>
      </c>
      <c r="BA150" s="110">
        <v>98.980996500000003</v>
      </c>
      <c r="BB150" s="108">
        <v>6610.79541015625</v>
      </c>
      <c r="BC150" s="108">
        <v>196440</v>
      </c>
      <c r="BD150" s="108">
        <v>192584</v>
      </c>
      <c r="BE150" s="108">
        <v>2830</v>
      </c>
      <c r="BF150" s="108"/>
    </row>
    <row r="151" spans="1:58" x14ac:dyDescent="0.25">
      <c r="A151" s="133" t="s">
        <v>274</v>
      </c>
      <c r="B151" s="111" t="s">
        <v>273</v>
      </c>
      <c r="C151" s="108">
        <v>0</v>
      </c>
      <c r="D151" s="108">
        <v>0</v>
      </c>
      <c r="E151" s="108" t="s">
        <v>443</v>
      </c>
      <c r="F151" s="108">
        <v>0</v>
      </c>
      <c r="G151" s="108">
        <v>0</v>
      </c>
      <c r="H151" s="108">
        <v>0</v>
      </c>
      <c r="I151" s="108">
        <v>0</v>
      </c>
      <c r="J151" s="108">
        <v>0</v>
      </c>
      <c r="K151" s="109">
        <v>0</v>
      </c>
      <c r="L151" s="109">
        <v>0.39393939393939398</v>
      </c>
      <c r="M151" s="109">
        <v>6.0000000000000001E-3</v>
      </c>
      <c r="N151" s="109">
        <v>1.2999999999999999E-2</v>
      </c>
      <c r="O151" s="108">
        <v>0</v>
      </c>
      <c r="P151" s="108">
        <v>0</v>
      </c>
      <c r="Q151" s="109">
        <v>0.57399999999999995</v>
      </c>
      <c r="R151" s="109">
        <v>0.21657499999999999</v>
      </c>
      <c r="S151" s="108">
        <v>0</v>
      </c>
      <c r="T151" s="108">
        <v>27.62</v>
      </c>
      <c r="U151" s="108">
        <v>18.11</v>
      </c>
      <c r="V151" s="109">
        <v>13.68</v>
      </c>
      <c r="W151" s="110">
        <v>33.799999999999997</v>
      </c>
      <c r="X151" s="110">
        <v>14.3999996185303</v>
      </c>
      <c r="Y151" s="109" t="s">
        <v>443</v>
      </c>
      <c r="Z151" s="108">
        <v>93</v>
      </c>
      <c r="AA151" s="108">
        <v>99</v>
      </c>
      <c r="AB151" s="110">
        <v>0.8</v>
      </c>
      <c r="AC151" s="109">
        <v>308.35723876953102</v>
      </c>
      <c r="AD151" s="109">
        <v>156</v>
      </c>
      <c r="AE151" s="110">
        <v>43</v>
      </c>
      <c r="AF151" s="109">
        <v>0.52386499345433302</v>
      </c>
      <c r="AG151" s="109">
        <v>30.819999694824201</v>
      </c>
      <c r="AH151" s="108">
        <v>0</v>
      </c>
      <c r="AI151" s="108">
        <v>0</v>
      </c>
      <c r="AJ151" s="108">
        <v>0</v>
      </c>
      <c r="AK151" s="108">
        <v>0</v>
      </c>
      <c r="AL151" s="108">
        <v>0</v>
      </c>
      <c r="AM151" s="108">
        <v>0</v>
      </c>
      <c r="AN151" s="108">
        <v>110</v>
      </c>
      <c r="AO151" s="110">
        <v>13.5</v>
      </c>
      <c r="AP151" s="110">
        <v>9.1199999999999992</v>
      </c>
      <c r="AQ151" s="110" t="s">
        <v>443</v>
      </c>
      <c r="AR151" s="109" t="s">
        <v>443</v>
      </c>
      <c r="AS151" s="109">
        <v>-0.68</v>
      </c>
      <c r="AT151" s="108">
        <v>46</v>
      </c>
      <c r="AU151" s="110">
        <v>65.440483093261705</v>
      </c>
      <c r="AV151" s="109">
        <v>91.75</v>
      </c>
      <c r="AW151" s="109">
        <v>25.822248458862301</v>
      </c>
      <c r="AX151" s="109">
        <v>85.28</v>
      </c>
      <c r="AY151" s="108">
        <v>640</v>
      </c>
      <c r="AZ151" s="110">
        <v>34.706900500000003</v>
      </c>
      <c r="BA151" s="110">
        <v>97.092922900000005</v>
      </c>
      <c r="BB151" s="108">
        <v>3351.43627929688</v>
      </c>
      <c r="BC151" s="108">
        <v>204327</v>
      </c>
      <c r="BD151" s="108">
        <v>187799</v>
      </c>
      <c r="BE151" s="108">
        <v>960</v>
      </c>
      <c r="BF151" s="108"/>
    </row>
    <row r="152" spans="1:58" x14ac:dyDescent="0.25">
      <c r="A152" s="133" t="s">
        <v>276</v>
      </c>
      <c r="B152" s="111" t="s">
        <v>275</v>
      </c>
      <c r="C152" s="108">
        <v>6771.32</v>
      </c>
      <c r="D152" s="108">
        <v>0</v>
      </c>
      <c r="E152" s="108">
        <v>24029.805500000002</v>
      </c>
      <c r="F152" s="108">
        <v>0</v>
      </c>
      <c r="G152" s="108">
        <v>0</v>
      </c>
      <c r="H152" s="108">
        <v>0</v>
      </c>
      <c r="I152" s="108">
        <v>0</v>
      </c>
      <c r="J152" s="108">
        <v>0</v>
      </c>
      <c r="K152" s="109">
        <v>0</v>
      </c>
      <c r="L152" s="109">
        <v>0.24242424242424199</v>
      </c>
      <c r="M152" s="109">
        <v>0.49</v>
      </c>
      <c r="N152" s="109">
        <v>0.19700000000000001</v>
      </c>
      <c r="O152" s="108">
        <v>0</v>
      </c>
      <c r="P152" s="108">
        <v>0</v>
      </c>
      <c r="Q152" s="109">
        <v>0.84699999999999998</v>
      </c>
      <c r="R152" s="109" t="s">
        <v>443</v>
      </c>
      <c r="S152" s="108">
        <v>0</v>
      </c>
      <c r="T152" s="108">
        <v>0</v>
      </c>
      <c r="U152" s="108">
        <v>0</v>
      </c>
      <c r="V152" s="109" t="s">
        <v>443</v>
      </c>
      <c r="W152" s="110">
        <v>12.9</v>
      </c>
      <c r="X152" s="110" t="s">
        <v>443</v>
      </c>
      <c r="Y152" s="109">
        <v>2.4909999370575</v>
      </c>
      <c r="Z152" s="108">
        <v>98</v>
      </c>
      <c r="AA152" s="108">
        <v>10</v>
      </c>
      <c r="AB152" s="110">
        <v>0.1</v>
      </c>
      <c r="AC152" s="109">
        <v>3121.34155273438</v>
      </c>
      <c r="AD152" s="109">
        <v>12</v>
      </c>
      <c r="AE152" s="110">
        <v>0</v>
      </c>
      <c r="AF152" s="109">
        <v>0.256929909730855</v>
      </c>
      <c r="AG152" s="109" t="s">
        <v>443</v>
      </c>
      <c r="AH152" s="108">
        <v>1037</v>
      </c>
      <c r="AI152" s="108">
        <v>481</v>
      </c>
      <c r="AJ152" s="108">
        <v>0</v>
      </c>
      <c r="AK152" s="108">
        <v>0</v>
      </c>
      <c r="AL152" s="108">
        <v>155</v>
      </c>
      <c r="AM152" s="108">
        <v>0</v>
      </c>
      <c r="AN152" s="108">
        <v>139</v>
      </c>
      <c r="AO152" s="110">
        <v>4.4000000000000004</v>
      </c>
      <c r="AP152" s="110">
        <v>2.89</v>
      </c>
      <c r="AQ152" s="110">
        <v>3.8</v>
      </c>
      <c r="AR152" s="109" t="s">
        <v>443</v>
      </c>
      <c r="AS152" s="109">
        <v>0.24</v>
      </c>
      <c r="AT152" s="108">
        <v>49</v>
      </c>
      <c r="AU152" s="110">
        <v>100</v>
      </c>
      <c r="AV152" s="109">
        <v>94.84</v>
      </c>
      <c r="AW152" s="109">
        <v>69.616233825683594</v>
      </c>
      <c r="AX152" s="109">
        <v>157.6</v>
      </c>
      <c r="AY152" s="108">
        <v>130000</v>
      </c>
      <c r="AZ152" s="110">
        <v>100</v>
      </c>
      <c r="BA152" s="110">
        <v>97.034113700000006</v>
      </c>
      <c r="BB152" s="108">
        <v>53844.734375</v>
      </c>
      <c r="BC152" s="108">
        <v>32938212</v>
      </c>
      <c r="BD152" s="108">
        <v>31465988</v>
      </c>
      <c r="BE152" s="108">
        <v>2149690</v>
      </c>
      <c r="BF152" s="108"/>
    </row>
    <row r="153" spans="1:58" x14ac:dyDescent="0.25">
      <c r="A153" s="133" t="s">
        <v>278</v>
      </c>
      <c r="B153" s="111" t="s">
        <v>277</v>
      </c>
      <c r="C153" s="108">
        <v>0</v>
      </c>
      <c r="D153" s="108">
        <v>0</v>
      </c>
      <c r="E153" s="108">
        <v>49271.836499999998</v>
      </c>
      <c r="F153" s="108">
        <v>43.514000000000003</v>
      </c>
      <c r="G153" s="108">
        <v>0</v>
      </c>
      <c r="H153" s="108">
        <v>0</v>
      </c>
      <c r="I153" s="108">
        <v>0</v>
      </c>
      <c r="J153" s="108">
        <v>53748</v>
      </c>
      <c r="K153" s="109">
        <v>9.0999999999999998E-2</v>
      </c>
      <c r="L153" s="109">
        <v>0.30303030303030298</v>
      </c>
      <c r="M153" s="109">
        <v>0.42899999999999999</v>
      </c>
      <c r="N153" s="109">
        <v>4.3999999999999997E-2</v>
      </c>
      <c r="O153" s="108">
        <v>0</v>
      </c>
      <c r="P153" s="108">
        <v>0</v>
      </c>
      <c r="Q153" s="109">
        <v>0.49399999999999999</v>
      </c>
      <c r="R153" s="109">
        <v>0.27788570000000001</v>
      </c>
      <c r="S153" s="108">
        <v>23693271</v>
      </c>
      <c r="T153" s="108">
        <v>578.44000000000005</v>
      </c>
      <c r="U153" s="108">
        <v>414.57</v>
      </c>
      <c r="V153" s="109">
        <v>5.19</v>
      </c>
      <c r="W153" s="110">
        <v>47.1</v>
      </c>
      <c r="X153" s="110">
        <v>13.5</v>
      </c>
      <c r="Y153" s="109">
        <v>6.8000003695488004E-2</v>
      </c>
      <c r="Z153" s="108">
        <v>93</v>
      </c>
      <c r="AA153" s="108">
        <v>140</v>
      </c>
      <c r="AB153" s="110">
        <v>0.4</v>
      </c>
      <c r="AC153" s="109">
        <v>97.089187622070298</v>
      </c>
      <c r="AD153" s="109">
        <v>315</v>
      </c>
      <c r="AE153" s="110">
        <v>59</v>
      </c>
      <c r="AF153" s="109">
        <v>0.52106045932843803</v>
      </c>
      <c r="AG153" s="109">
        <v>40.279998779296903</v>
      </c>
      <c r="AH153" s="108">
        <v>10646</v>
      </c>
      <c r="AI153" s="108">
        <v>0</v>
      </c>
      <c r="AJ153" s="108">
        <v>0</v>
      </c>
      <c r="AK153" s="108">
        <v>21540</v>
      </c>
      <c r="AL153" s="108">
        <v>14655</v>
      </c>
      <c r="AM153" s="108">
        <v>1</v>
      </c>
      <c r="AN153" s="108">
        <v>112</v>
      </c>
      <c r="AO153" s="110">
        <v>11.3</v>
      </c>
      <c r="AP153" s="110">
        <v>8.3699999999999992</v>
      </c>
      <c r="AQ153" s="110">
        <v>8.6999999999999993</v>
      </c>
      <c r="AR153" s="109">
        <v>3.1166666666666667</v>
      </c>
      <c r="AS153" s="109">
        <v>-0.47</v>
      </c>
      <c r="AT153" s="108">
        <v>45</v>
      </c>
      <c r="AU153" s="110">
        <v>64.5</v>
      </c>
      <c r="AV153" s="109">
        <v>55.62</v>
      </c>
      <c r="AW153" s="109">
        <v>21.690263748168899</v>
      </c>
      <c r="AX153" s="109">
        <v>98.68</v>
      </c>
      <c r="AY153" s="108">
        <v>23000</v>
      </c>
      <c r="AZ153" s="110">
        <v>47.592434900000001</v>
      </c>
      <c r="BA153" s="110">
        <v>78.523029199999996</v>
      </c>
      <c r="BB153" s="108">
        <v>2712.33740234375</v>
      </c>
      <c r="BC153" s="108">
        <v>15850567</v>
      </c>
      <c r="BD153" s="108">
        <v>15048676</v>
      </c>
      <c r="BE153" s="108">
        <v>192530</v>
      </c>
      <c r="BF153" s="108"/>
    </row>
    <row r="154" spans="1:58" x14ac:dyDescent="0.25">
      <c r="A154" s="133" t="s">
        <v>280</v>
      </c>
      <c r="B154" s="111" t="s">
        <v>279</v>
      </c>
      <c r="C154" s="108">
        <v>14272.181052631578</v>
      </c>
      <c r="D154" s="108">
        <v>0</v>
      </c>
      <c r="E154" s="108">
        <v>101726.91750000001</v>
      </c>
      <c r="F154" s="108">
        <v>0</v>
      </c>
      <c r="G154" s="108">
        <v>0</v>
      </c>
      <c r="H154" s="108">
        <v>0</v>
      </c>
      <c r="I154" s="108">
        <v>0</v>
      </c>
      <c r="J154" s="108">
        <v>0</v>
      </c>
      <c r="K154" s="109">
        <v>0</v>
      </c>
      <c r="L154" s="109">
        <v>0.15151515151515199</v>
      </c>
      <c r="M154" s="109">
        <v>0.39900000000000002</v>
      </c>
      <c r="N154" s="109">
        <v>0.20100000000000001</v>
      </c>
      <c r="O154" s="108">
        <v>0</v>
      </c>
      <c r="P154" s="108">
        <v>0</v>
      </c>
      <c r="Q154" s="109">
        <v>0.77600000000000002</v>
      </c>
      <c r="R154" s="109">
        <v>1.7390999999999999E-3</v>
      </c>
      <c r="S154" s="108">
        <v>51794486</v>
      </c>
      <c r="T154" s="108">
        <v>146.59</v>
      </c>
      <c r="U154" s="108">
        <v>175.44</v>
      </c>
      <c r="V154" s="109">
        <v>1.75</v>
      </c>
      <c r="W154" s="110">
        <v>5.8</v>
      </c>
      <c r="X154" s="110">
        <v>1.79999995231628</v>
      </c>
      <c r="Y154" s="109">
        <v>2.11199998855591</v>
      </c>
      <c r="Z154" s="108">
        <v>82</v>
      </c>
      <c r="AA154" s="108">
        <v>19</v>
      </c>
      <c r="AB154" s="110">
        <v>0.1</v>
      </c>
      <c r="AC154" s="109">
        <v>1323.69055175781</v>
      </c>
      <c r="AD154" s="109">
        <v>17</v>
      </c>
      <c r="AE154" s="110" t="s">
        <v>443</v>
      </c>
      <c r="AF154" s="109">
        <v>0.18473119235737201</v>
      </c>
      <c r="AG154" s="109">
        <v>29.649999618530298</v>
      </c>
      <c r="AH154" s="108">
        <v>8421</v>
      </c>
      <c r="AI154" s="108">
        <v>0</v>
      </c>
      <c r="AJ154" s="108">
        <v>0</v>
      </c>
      <c r="AK154" s="108">
        <v>0</v>
      </c>
      <c r="AL154" s="108">
        <v>32213</v>
      </c>
      <c r="AM154" s="108">
        <v>355</v>
      </c>
      <c r="AN154" s="108">
        <v>110</v>
      </c>
      <c r="AO154" s="110">
        <v>5.6</v>
      </c>
      <c r="AP154" s="110">
        <v>3.96</v>
      </c>
      <c r="AQ154" s="110">
        <v>8.5</v>
      </c>
      <c r="AR154" s="109">
        <v>3.0333333333333332</v>
      </c>
      <c r="AS154" s="109">
        <v>0.09</v>
      </c>
      <c r="AT154" s="108">
        <v>41</v>
      </c>
      <c r="AU154" s="110">
        <v>100</v>
      </c>
      <c r="AV154" s="109">
        <v>98.84</v>
      </c>
      <c r="AW154" s="109">
        <v>65.317024230957003</v>
      </c>
      <c r="AX154" s="109">
        <v>120.62</v>
      </c>
      <c r="AY154" s="108">
        <v>66000</v>
      </c>
      <c r="AZ154" s="110">
        <v>96.426698599999995</v>
      </c>
      <c r="BA154" s="110">
        <v>99.158428000000001</v>
      </c>
      <c r="BB154" s="108">
        <v>15090.02734375</v>
      </c>
      <c r="BC154" s="108">
        <v>7022268</v>
      </c>
      <c r="BD154" s="108">
        <v>6879244</v>
      </c>
      <c r="BE154" s="108">
        <v>87460</v>
      </c>
      <c r="BF154" s="108"/>
    </row>
    <row r="155" spans="1:58" x14ac:dyDescent="0.25">
      <c r="A155" s="133" t="s">
        <v>282</v>
      </c>
      <c r="B155" s="111" t="s">
        <v>281</v>
      </c>
      <c r="C155" s="108">
        <v>0</v>
      </c>
      <c r="D155" s="108">
        <v>0</v>
      </c>
      <c r="E155" s="108" t="s">
        <v>443</v>
      </c>
      <c r="F155" s="108">
        <v>15.134</v>
      </c>
      <c r="G155" s="108">
        <v>0</v>
      </c>
      <c r="H155" s="108">
        <v>0</v>
      </c>
      <c r="I155" s="108">
        <v>0</v>
      </c>
      <c r="J155" s="108">
        <v>0</v>
      </c>
      <c r="K155" s="109">
        <v>0</v>
      </c>
      <c r="L155" s="109" t="s">
        <v>443</v>
      </c>
      <c r="M155" s="109">
        <v>3.0000000000000001E-3</v>
      </c>
      <c r="N155" s="109">
        <v>3.0000000000000001E-3</v>
      </c>
      <c r="O155" s="108">
        <v>0</v>
      </c>
      <c r="P155" s="108">
        <v>0</v>
      </c>
      <c r="Q155" s="109">
        <v>0.78200000000000003</v>
      </c>
      <c r="R155" s="109" t="s">
        <v>443</v>
      </c>
      <c r="S155" s="108">
        <v>0</v>
      </c>
      <c r="T155" s="108">
        <v>3.55</v>
      </c>
      <c r="U155" s="108">
        <v>-9.02</v>
      </c>
      <c r="V155" s="109">
        <v>0.4</v>
      </c>
      <c r="W155" s="110">
        <v>14.3</v>
      </c>
      <c r="X155" s="110">
        <v>3.5999999046325701</v>
      </c>
      <c r="Y155" s="109">
        <v>1.06700003147125</v>
      </c>
      <c r="Z155" s="108">
        <v>97</v>
      </c>
      <c r="AA155" s="108">
        <v>15</v>
      </c>
      <c r="AB155" s="110" t="s">
        <v>443</v>
      </c>
      <c r="AC155" s="109">
        <v>867.31817626953102</v>
      </c>
      <c r="AD155" s="109" t="s">
        <v>443</v>
      </c>
      <c r="AE155" s="110" t="s">
        <v>443</v>
      </c>
      <c r="AF155" s="109" t="s">
        <v>443</v>
      </c>
      <c r="AG155" s="109">
        <v>42.7700004577637</v>
      </c>
      <c r="AH155" s="108">
        <v>253</v>
      </c>
      <c r="AI155" s="108">
        <v>0</v>
      </c>
      <c r="AJ155" s="108">
        <v>0</v>
      </c>
      <c r="AK155" s="108">
        <v>0</v>
      </c>
      <c r="AL155" s="108">
        <v>0</v>
      </c>
      <c r="AM155" s="108">
        <v>0</v>
      </c>
      <c r="AN155" s="108">
        <v>100</v>
      </c>
      <c r="AO155" s="110">
        <v>5.2</v>
      </c>
      <c r="AP155" s="110">
        <v>6.65</v>
      </c>
      <c r="AQ155" s="110">
        <v>7.2</v>
      </c>
      <c r="AR155" s="109">
        <v>3.2833333333333328</v>
      </c>
      <c r="AS155" s="109">
        <v>0.36</v>
      </c>
      <c r="AT155" s="108">
        <v>60</v>
      </c>
      <c r="AU155" s="110">
        <v>100</v>
      </c>
      <c r="AV155" s="109">
        <v>95.32</v>
      </c>
      <c r="AW155" s="109">
        <v>58.118698120117202</v>
      </c>
      <c r="AX155" s="109">
        <v>161.22999999999999</v>
      </c>
      <c r="AY155" s="108">
        <v>380</v>
      </c>
      <c r="AZ155" s="110">
        <v>98.400068300000001</v>
      </c>
      <c r="BA155" s="110">
        <v>95.727115600000005</v>
      </c>
      <c r="BB155" s="108">
        <v>28963.91796875</v>
      </c>
      <c r="BC155" s="108">
        <v>95843</v>
      </c>
      <c r="BD155" s="108">
        <v>96236</v>
      </c>
      <c r="BE155" s="108">
        <v>460</v>
      </c>
      <c r="BF155" s="108"/>
    </row>
    <row r="156" spans="1:58" x14ac:dyDescent="0.25">
      <c r="A156" s="133" t="s">
        <v>284</v>
      </c>
      <c r="B156" s="111" t="s">
        <v>283</v>
      </c>
      <c r="C156" s="108">
        <v>0</v>
      </c>
      <c r="D156" s="108">
        <v>0</v>
      </c>
      <c r="E156" s="108">
        <v>25930.852999999996</v>
      </c>
      <c r="F156" s="108">
        <v>14.401999999999999</v>
      </c>
      <c r="G156" s="108">
        <v>0</v>
      </c>
      <c r="H156" s="108">
        <v>0</v>
      </c>
      <c r="I156" s="108">
        <v>0</v>
      </c>
      <c r="J156" s="108">
        <v>0</v>
      </c>
      <c r="K156" s="109">
        <v>0</v>
      </c>
      <c r="L156" s="109">
        <v>6.0606060606060601E-2</v>
      </c>
      <c r="M156" s="109">
        <v>0.628</v>
      </c>
      <c r="N156" s="109">
        <v>0.19800000000000001</v>
      </c>
      <c r="O156" s="108">
        <v>0</v>
      </c>
      <c r="P156" s="108">
        <v>0</v>
      </c>
      <c r="Q156" s="109">
        <v>0.42</v>
      </c>
      <c r="R156" s="109">
        <v>0.41098440000000003</v>
      </c>
      <c r="S156" s="108">
        <v>39370886</v>
      </c>
      <c r="T156" s="108">
        <v>536.82000000000005</v>
      </c>
      <c r="U156" s="108">
        <v>400.84</v>
      </c>
      <c r="V156" s="109">
        <v>20.68</v>
      </c>
      <c r="W156" s="110">
        <v>113.5</v>
      </c>
      <c r="X156" s="110">
        <v>18.100000381469702</v>
      </c>
      <c r="Y156" s="109">
        <v>2.19999998807907E-2</v>
      </c>
      <c r="Z156" s="108">
        <v>83</v>
      </c>
      <c r="AA156" s="108">
        <v>304</v>
      </c>
      <c r="AB156" s="110">
        <v>1.7</v>
      </c>
      <c r="AC156" s="109">
        <v>256.34042358398398</v>
      </c>
      <c r="AD156" s="109">
        <v>1360</v>
      </c>
      <c r="AE156" s="110">
        <v>109</v>
      </c>
      <c r="AF156" s="109">
        <v>0.650187220000495</v>
      </c>
      <c r="AG156" s="109">
        <v>33.990001678466797</v>
      </c>
      <c r="AH156" s="108">
        <v>0</v>
      </c>
      <c r="AI156" s="108">
        <v>11916</v>
      </c>
      <c r="AJ156" s="108">
        <v>0</v>
      </c>
      <c r="AK156" s="108">
        <v>0</v>
      </c>
      <c r="AL156" s="108">
        <v>679</v>
      </c>
      <c r="AM156" s="108">
        <v>0</v>
      </c>
      <c r="AN156" s="108">
        <v>105</v>
      </c>
      <c r="AO156" s="110">
        <v>30.9</v>
      </c>
      <c r="AP156" s="110">
        <v>6.83</v>
      </c>
      <c r="AQ156" s="110">
        <v>3.3</v>
      </c>
      <c r="AR156" s="109">
        <v>3.6166666666666671</v>
      </c>
      <c r="AS156" s="109">
        <v>-1.2</v>
      </c>
      <c r="AT156" s="108">
        <v>30</v>
      </c>
      <c r="AU156" s="110">
        <v>20.299999237060501</v>
      </c>
      <c r="AV156" s="109">
        <v>48.43</v>
      </c>
      <c r="AW156" s="109">
        <v>2.5</v>
      </c>
      <c r="AX156" s="109">
        <v>97.62</v>
      </c>
      <c r="AY156" s="108">
        <v>15000</v>
      </c>
      <c r="AZ156" s="110">
        <v>13.262579000000001</v>
      </c>
      <c r="BA156" s="110">
        <v>62.643697400000001</v>
      </c>
      <c r="BB156" s="108">
        <v>1526.34765625</v>
      </c>
      <c r="BC156" s="108">
        <v>7557212</v>
      </c>
      <c r="BD156" s="108">
        <v>6433781</v>
      </c>
      <c r="BE156" s="108">
        <v>71620</v>
      </c>
      <c r="BF156" s="108"/>
    </row>
    <row r="157" spans="1:58" x14ac:dyDescent="0.25">
      <c r="A157" s="133" t="s">
        <v>286</v>
      </c>
      <c r="B157" s="111" t="s">
        <v>285</v>
      </c>
      <c r="C157" s="108">
        <v>0</v>
      </c>
      <c r="D157" s="108">
        <v>0</v>
      </c>
      <c r="E157" s="108" t="s">
        <v>443</v>
      </c>
      <c r="F157" s="108">
        <v>0</v>
      </c>
      <c r="G157" s="108">
        <v>0</v>
      </c>
      <c r="H157" s="108">
        <v>0</v>
      </c>
      <c r="I157" s="108">
        <v>0</v>
      </c>
      <c r="J157" s="108">
        <v>0</v>
      </c>
      <c r="K157" s="109">
        <v>0</v>
      </c>
      <c r="L157" s="109">
        <v>0.24242424242424199</v>
      </c>
      <c r="M157" s="109">
        <v>1.7000000000000001E-2</v>
      </c>
      <c r="N157" s="109">
        <v>1E-3</v>
      </c>
      <c r="O157" s="108">
        <v>0</v>
      </c>
      <c r="P157" s="108">
        <v>0</v>
      </c>
      <c r="Q157" s="109">
        <v>0.92500000000000004</v>
      </c>
      <c r="R157" s="109" t="s">
        <v>443</v>
      </c>
      <c r="S157" s="108">
        <v>0</v>
      </c>
      <c r="T157" s="108">
        <v>0</v>
      </c>
      <c r="U157" s="108">
        <v>0</v>
      </c>
      <c r="V157" s="109" t="s">
        <v>443</v>
      </c>
      <c r="W157" s="110">
        <v>2.8</v>
      </c>
      <c r="X157" s="110" t="s">
        <v>443</v>
      </c>
      <c r="Y157" s="109">
        <v>2.27600002288818</v>
      </c>
      <c r="Z157" s="108">
        <v>95</v>
      </c>
      <c r="AA157" s="108">
        <v>51</v>
      </c>
      <c r="AB157" s="110">
        <v>0.1479</v>
      </c>
      <c r="AC157" s="109">
        <v>3681.2958984375</v>
      </c>
      <c r="AD157" s="109">
        <v>10</v>
      </c>
      <c r="AE157" s="110" t="s">
        <v>443</v>
      </c>
      <c r="AF157" s="109">
        <v>6.8165669964825995E-2</v>
      </c>
      <c r="AG157" s="109" t="s">
        <v>443</v>
      </c>
      <c r="AH157" s="108">
        <v>13051</v>
      </c>
      <c r="AI157" s="108">
        <v>0</v>
      </c>
      <c r="AJ157" s="108">
        <v>0</v>
      </c>
      <c r="AK157" s="108">
        <v>0</v>
      </c>
      <c r="AL157" s="108">
        <v>0</v>
      </c>
      <c r="AM157" s="108">
        <v>0</v>
      </c>
      <c r="AN157" s="108">
        <v>127</v>
      </c>
      <c r="AO157" s="110">
        <v>2.4</v>
      </c>
      <c r="AP157" s="110">
        <v>1.02</v>
      </c>
      <c r="AQ157" s="110">
        <v>4</v>
      </c>
      <c r="AR157" s="109">
        <v>4.5333333333333332</v>
      </c>
      <c r="AS157" s="109">
        <v>2.21</v>
      </c>
      <c r="AT157" s="108">
        <v>84</v>
      </c>
      <c r="AU157" s="110">
        <v>100</v>
      </c>
      <c r="AV157" s="109">
        <v>97.05</v>
      </c>
      <c r="AW157" s="109">
        <v>82.102996826171903</v>
      </c>
      <c r="AX157" s="109">
        <v>146.91999999999999</v>
      </c>
      <c r="AY157" s="108">
        <v>5600</v>
      </c>
      <c r="AZ157" s="110">
        <v>100</v>
      </c>
      <c r="BA157" s="110">
        <v>100</v>
      </c>
      <c r="BB157" s="108">
        <v>93905.421875</v>
      </c>
      <c r="BC157" s="108">
        <v>5612253</v>
      </c>
      <c r="BD157" s="108">
        <v>5601197</v>
      </c>
      <c r="BE157" s="108">
        <v>700</v>
      </c>
      <c r="BF157" s="108"/>
    </row>
    <row r="158" spans="1:58" x14ac:dyDescent="0.25">
      <c r="A158" s="133" t="s">
        <v>288</v>
      </c>
      <c r="B158" s="111" t="s">
        <v>287</v>
      </c>
      <c r="C158" s="108">
        <v>8914.8673684210535</v>
      </c>
      <c r="D158" s="108">
        <v>0</v>
      </c>
      <c r="E158" s="108">
        <v>52554.519499999995</v>
      </c>
      <c r="F158" s="108">
        <v>0</v>
      </c>
      <c r="G158" s="108">
        <v>0</v>
      </c>
      <c r="H158" s="108">
        <v>0</v>
      </c>
      <c r="I158" s="108">
        <v>0</v>
      </c>
      <c r="J158" s="108">
        <v>0</v>
      </c>
      <c r="K158" s="109">
        <v>0</v>
      </c>
      <c r="L158" s="109">
        <v>0.12121212121212099</v>
      </c>
      <c r="M158" s="109">
        <v>3.7999999999999999E-2</v>
      </c>
      <c r="N158" s="109">
        <v>0.01</v>
      </c>
      <c r="O158" s="108">
        <v>0</v>
      </c>
      <c r="P158" s="108">
        <v>0</v>
      </c>
      <c r="Q158" s="109">
        <v>0.84499999999999997</v>
      </c>
      <c r="R158" s="109" t="s">
        <v>443</v>
      </c>
      <c r="S158" s="108">
        <v>0</v>
      </c>
      <c r="T158" s="108">
        <v>0</v>
      </c>
      <c r="U158" s="108">
        <v>0</v>
      </c>
      <c r="V158" s="109" t="s">
        <v>443</v>
      </c>
      <c r="W158" s="110">
        <v>5.9</v>
      </c>
      <c r="X158" s="110" t="s">
        <v>443</v>
      </c>
      <c r="Y158" s="109">
        <v>3.3199999332428001</v>
      </c>
      <c r="Z158" s="108">
        <v>95</v>
      </c>
      <c r="AA158" s="108">
        <v>5.9</v>
      </c>
      <c r="AB158" s="110">
        <v>0.1</v>
      </c>
      <c r="AC158" s="109">
        <v>2061.95068359375</v>
      </c>
      <c r="AD158" s="109">
        <v>6</v>
      </c>
      <c r="AE158" s="110" t="s">
        <v>443</v>
      </c>
      <c r="AF158" s="109">
        <v>0.17949490666721299</v>
      </c>
      <c r="AG158" s="109">
        <v>26.120000839233398</v>
      </c>
      <c r="AH158" s="108">
        <v>0</v>
      </c>
      <c r="AI158" s="108">
        <v>0</v>
      </c>
      <c r="AJ158" s="108">
        <v>0</v>
      </c>
      <c r="AK158" s="108">
        <v>0</v>
      </c>
      <c r="AL158" s="108">
        <v>923</v>
      </c>
      <c r="AM158" s="108">
        <v>0</v>
      </c>
      <c r="AN158" s="108">
        <v>118</v>
      </c>
      <c r="AO158" s="110">
        <v>3.1</v>
      </c>
      <c r="AP158" s="110">
        <v>2.6</v>
      </c>
      <c r="AQ158" s="110">
        <v>9.1999999999999993</v>
      </c>
      <c r="AR158" s="109">
        <v>3.65</v>
      </c>
      <c r="AS158" s="109">
        <v>0.89</v>
      </c>
      <c r="AT158" s="108">
        <v>50</v>
      </c>
      <c r="AU158" s="110">
        <v>100</v>
      </c>
      <c r="AV158" s="109" t="s">
        <v>443</v>
      </c>
      <c r="AW158" s="109">
        <v>85.019515991210895</v>
      </c>
      <c r="AX158" s="109">
        <v>127.99</v>
      </c>
      <c r="AY158" s="108">
        <v>84000</v>
      </c>
      <c r="AZ158" s="110">
        <v>98.824069199999997</v>
      </c>
      <c r="BA158" s="110">
        <v>100</v>
      </c>
      <c r="BB158" s="108">
        <v>32110.490234375</v>
      </c>
      <c r="BC158" s="108">
        <v>5439892</v>
      </c>
      <c r="BD158" s="108">
        <v>5374968</v>
      </c>
      <c r="BE158" s="108">
        <v>48088</v>
      </c>
      <c r="BF158" s="108"/>
    </row>
    <row r="159" spans="1:58" x14ac:dyDescent="0.25">
      <c r="A159" s="133" t="s">
        <v>290</v>
      </c>
      <c r="B159" s="111" t="s">
        <v>289</v>
      </c>
      <c r="C159" s="108">
        <v>4267.2947368421055</v>
      </c>
      <c r="D159" s="108">
        <v>37.164210526315792</v>
      </c>
      <c r="E159" s="108">
        <v>8919.3114999999998</v>
      </c>
      <c r="F159" s="108">
        <v>5.8120000000000003</v>
      </c>
      <c r="G159" s="108">
        <v>0</v>
      </c>
      <c r="H159" s="108">
        <v>0</v>
      </c>
      <c r="I159" s="108">
        <v>0</v>
      </c>
      <c r="J159" s="108">
        <v>0</v>
      </c>
      <c r="K159" s="109">
        <v>0</v>
      </c>
      <c r="L159" s="109">
        <v>9.0909090909090898E-2</v>
      </c>
      <c r="M159" s="109">
        <v>2E-3</v>
      </c>
      <c r="N159" s="109">
        <v>1E-3</v>
      </c>
      <c r="O159" s="108">
        <v>0</v>
      </c>
      <c r="P159" s="108">
        <v>0</v>
      </c>
      <c r="Q159" s="109">
        <v>0.89</v>
      </c>
      <c r="R159" s="109" t="s">
        <v>443</v>
      </c>
      <c r="S159" s="108">
        <v>1861034</v>
      </c>
      <c r="T159" s="108">
        <v>0</v>
      </c>
      <c r="U159" s="108">
        <v>0</v>
      </c>
      <c r="V159" s="109" t="s">
        <v>443</v>
      </c>
      <c r="W159" s="110">
        <v>2.2999999999999998</v>
      </c>
      <c r="X159" s="110" t="s">
        <v>443</v>
      </c>
      <c r="Y159" s="109">
        <v>2.5160000324249299</v>
      </c>
      <c r="Z159" s="108">
        <v>92</v>
      </c>
      <c r="AA159" s="108">
        <v>6.5</v>
      </c>
      <c r="AB159" s="110">
        <v>0.1</v>
      </c>
      <c r="AC159" s="109">
        <v>2733.7626953125</v>
      </c>
      <c r="AD159" s="109">
        <v>9</v>
      </c>
      <c r="AE159" s="110" t="s">
        <v>443</v>
      </c>
      <c r="AF159" s="109">
        <v>5.2753588800871998E-2</v>
      </c>
      <c r="AG159" s="109">
        <v>25.590000152587901</v>
      </c>
      <c r="AH159" s="108">
        <v>0</v>
      </c>
      <c r="AI159" s="108">
        <v>0</v>
      </c>
      <c r="AJ159" s="108">
        <v>0</v>
      </c>
      <c r="AK159" s="108">
        <v>0</v>
      </c>
      <c r="AL159" s="108">
        <v>614</v>
      </c>
      <c r="AM159" s="108">
        <v>0</v>
      </c>
      <c r="AN159" s="108">
        <v>127</v>
      </c>
      <c r="AO159" s="110">
        <v>2.4</v>
      </c>
      <c r="AP159" s="110">
        <v>2.21</v>
      </c>
      <c r="AQ159" s="110">
        <v>9.4</v>
      </c>
      <c r="AR159" s="109">
        <v>4.6500000000000004</v>
      </c>
      <c r="AS159" s="109">
        <v>1.1200000000000001</v>
      </c>
      <c r="AT159" s="108">
        <v>61</v>
      </c>
      <c r="AU159" s="110">
        <v>100</v>
      </c>
      <c r="AV159" s="109">
        <v>99.71</v>
      </c>
      <c r="AW159" s="109">
        <v>73.098701477050795</v>
      </c>
      <c r="AX159" s="109">
        <v>114.56</v>
      </c>
      <c r="AY159" s="108">
        <v>36000</v>
      </c>
      <c r="AZ159" s="110">
        <v>99.107251500000004</v>
      </c>
      <c r="BA159" s="110">
        <v>99.523299899999998</v>
      </c>
      <c r="BB159" s="108">
        <v>34801.62890625</v>
      </c>
      <c r="BC159" s="108">
        <v>2066748</v>
      </c>
      <c r="BD159" s="108">
        <v>1993211</v>
      </c>
      <c r="BE159" s="108">
        <v>20140</v>
      </c>
      <c r="BF159" s="108"/>
    </row>
    <row r="160" spans="1:58" x14ac:dyDescent="0.25">
      <c r="A160" s="133" t="s">
        <v>292</v>
      </c>
      <c r="B160" s="111" t="s">
        <v>291</v>
      </c>
      <c r="C160" s="108">
        <v>710.55789473684206</v>
      </c>
      <c r="D160" s="108">
        <v>448.29684210526318</v>
      </c>
      <c r="E160" s="108" t="s">
        <v>443</v>
      </c>
      <c r="F160" s="108">
        <v>51.87</v>
      </c>
      <c r="G160" s="108">
        <v>3042.3579999999997</v>
      </c>
      <c r="H160" s="108">
        <v>150.95600000000002</v>
      </c>
      <c r="I160" s="108">
        <v>2450.8740000000003</v>
      </c>
      <c r="J160" s="108">
        <v>11</v>
      </c>
      <c r="K160" s="109">
        <v>9.0999999999999998E-2</v>
      </c>
      <c r="L160" s="109">
        <v>0.15151515151515199</v>
      </c>
      <c r="M160" s="109">
        <v>0.16200000000000001</v>
      </c>
      <c r="N160" s="109">
        <v>1.4E-2</v>
      </c>
      <c r="O160" s="108">
        <v>0</v>
      </c>
      <c r="P160" s="108">
        <v>0</v>
      </c>
      <c r="Q160" s="109">
        <v>0.51500000000000001</v>
      </c>
      <c r="R160" s="109" t="s">
        <v>443</v>
      </c>
      <c r="S160" s="108">
        <v>2311045</v>
      </c>
      <c r="T160" s="108">
        <v>163.89</v>
      </c>
      <c r="U160" s="108">
        <v>152.24</v>
      </c>
      <c r="V160" s="109">
        <v>15.74</v>
      </c>
      <c r="W160" s="110">
        <v>25.8</v>
      </c>
      <c r="X160" s="110">
        <v>11.5</v>
      </c>
      <c r="Y160" s="109">
        <v>0.22400000691413899</v>
      </c>
      <c r="Z160" s="108">
        <v>99</v>
      </c>
      <c r="AA160" s="108">
        <v>84</v>
      </c>
      <c r="AB160" s="110" t="s">
        <v>443</v>
      </c>
      <c r="AC160" s="109">
        <v>173.04855346679699</v>
      </c>
      <c r="AD160" s="109">
        <v>114</v>
      </c>
      <c r="AE160" s="110">
        <v>6</v>
      </c>
      <c r="AF160" s="109" t="s">
        <v>443</v>
      </c>
      <c r="AG160" s="109">
        <v>46.099998474121101</v>
      </c>
      <c r="AH160" s="108">
        <v>10982</v>
      </c>
      <c r="AI160" s="108">
        <v>0</v>
      </c>
      <c r="AJ160" s="108">
        <v>0</v>
      </c>
      <c r="AK160" s="108">
        <v>0</v>
      </c>
      <c r="AL160" s="108">
        <v>0</v>
      </c>
      <c r="AM160" s="108">
        <v>0</v>
      </c>
      <c r="AN160" s="108">
        <v>111</v>
      </c>
      <c r="AO160" s="110">
        <v>13.9</v>
      </c>
      <c r="AP160" s="110" t="s">
        <v>443</v>
      </c>
      <c r="AQ160" s="110" t="s">
        <v>443</v>
      </c>
      <c r="AR160" s="109">
        <v>2.35</v>
      </c>
      <c r="AS160" s="109">
        <v>-0.99</v>
      </c>
      <c r="AT160" s="108">
        <v>39</v>
      </c>
      <c r="AU160" s="110">
        <v>47.919143676757798</v>
      </c>
      <c r="AV160" s="109" t="s">
        <v>443</v>
      </c>
      <c r="AW160" s="109">
        <v>10.000465393066399</v>
      </c>
      <c r="AX160" s="109">
        <v>69.89</v>
      </c>
      <c r="AY160" s="108">
        <v>1000</v>
      </c>
      <c r="AZ160" s="110">
        <v>29.785861700000002</v>
      </c>
      <c r="BA160" s="110">
        <v>80.766045800000001</v>
      </c>
      <c r="BB160" s="108">
        <v>2421.783203125</v>
      </c>
      <c r="BC160" s="108">
        <v>611343</v>
      </c>
      <c r="BD160" s="108">
        <v>442728</v>
      </c>
      <c r="BE160" s="108">
        <v>27990</v>
      </c>
      <c r="BF160" s="108"/>
    </row>
    <row r="161" spans="1:58" x14ac:dyDescent="0.25">
      <c r="A161" s="133" t="s">
        <v>294</v>
      </c>
      <c r="B161" s="111" t="s">
        <v>293</v>
      </c>
      <c r="C161" s="108">
        <v>769.96842105263158</v>
      </c>
      <c r="D161" s="108">
        <v>0</v>
      </c>
      <c r="E161" s="108">
        <v>117452.038</v>
      </c>
      <c r="F161" s="108">
        <v>273.74</v>
      </c>
      <c r="G161" s="108">
        <v>0</v>
      </c>
      <c r="H161" s="108">
        <v>0</v>
      </c>
      <c r="I161" s="108">
        <v>505.03700000000009</v>
      </c>
      <c r="J161" s="108">
        <v>529973</v>
      </c>
      <c r="K161" s="109">
        <v>0.30299999999999999</v>
      </c>
      <c r="L161" s="109">
        <v>0.48484848484848497</v>
      </c>
      <c r="M161" s="109">
        <v>0.98899999999999999</v>
      </c>
      <c r="N161" s="109">
        <v>0.97599999999999998</v>
      </c>
      <c r="O161" s="108">
        <v>5</v>
      </c>
      <c r="P161" s="108">
        <v>0</v>
      </c>
      <c r="Q161" s="109" t="s">
        <v>443</v>
      </c>
      <c r="R161" s="109">
        <v>0.49981550000000002</v>
      </c>
      <c r="S161" s="108">
        <v>2770520528</v>
      </c>
      <c r="T161" s="108">
        <v>657.07</v>
      </c>
      <c r="U161" s="108">
        <v>760.99</v>
      </c>
      <c r="V161" s="109">
        <v>20.420000000000002</v>
      </c>
      <c r="W161" s="110">
        <v>132.5</v>
      </c>
      <c r="X161" s="110">
        <v>23</v>
      </c>
      <c r="Y161" s="109">
        <v>3.5000000149011598E-2</v>
      </c>
      <c r="Z161" s="108">
        <v>46</v>
      </c>
      <c r="AA161" s="108">
        <v>270</v>
      </c>
      <c r="AB161" s="110">
        <v>0.4</v>
      </c>
      <c r="AC161" s="109" t="s">
        <v>443</v>
      </c>
      <c r="AD161" s="110">
        <v>732</v>
      </c>
      <c r="AE161" s="110">
        <v>33</v>
      </c>
      <c r="AF161" s="109">
        <v>0.77300000000000002</v>
      </c>
      <c r="AG161" s="109" t="s">
        <v>443</v>
      </c>
      <c r="AH161" s="108">
        <v>14165</v>
      </c>
      <c r="AI161" s="108">
        <v>13126</v>
      </c>
      <c r="AJ161" s="108">
        <v>670000</v>
      </c>
      <c r="AK161" s="108">
        <v>1549830</v>
      </c>
      <c r="AL161" s="108">
        <v>14567</v>
      </c>
      <c r="AM161" s="108">
        <v>41479</v>
      </c>
      <c r="AN161" s="108">
        <v>88</v>
      </c>
      <c r="AO161" s="110">
        <v>28.8</v>
      </c>
      <c r="AP161" s="110" t="s">
        <v>443</v>
      </c>
      <c r="AQ161" s="110" t="s">
        <v>443</v>
      </c>
      <c r="AR161" s="109" t="s">
        <v>443</v>
      </c>
      <c r="AS161" s="109">
        <v>-2.1800000000000002</v>
      </c>
      <c r="AT161" s="108">
        <v>9</v>
      </c>
      <c r="AU161" s="110">
        <v>29.890317916870099</v>
      </c>
      <c r="AV161" s="109" t="s">
        <v>443</v>
      </c>
      <c r="AW161" s="109">
        <v>1.7599999904632599</v>
      </c>
      <c r="AX161" s="109">
        <v>58.12</v>
      </c>
      <c r="AY161" s="108">
        <v>190000</v>
      </c>
      <c r="AZ161" s="110">
        <v>23.6</v>
      </c>
      <c r="BA161" s="110">
        <v>31.7</v>
      </c>
      <c r="BB161" s="108">
        <v>400</v>
      </c>
      <c r="BC161" s="108">
        <v>14742523</v>
      </c>
      <c r="BD161" s="108">
        <v>10768657</v>
      </c>
      <c r="BE161" s="108">
        <v>627340</v>
      </c>
      <c r="BF161" s="108"/>
    </row>
    <row r="162" spans="1:58" x14ac:dyDescent="0.25">
      <c r="A162" s="133" t="s">
        <v>296</v>
      </c>
      <c r="B162" s="111" t="s">
        <v>295</v>
      </c>
      <c r="C162" s="108">
        <v>48.578947368421055</v>
      </c>
      <c r="D162" s="108">
        <v>0</v>
      </c>
      <c r="E162" s="108">
        <v>94026.545500000007</v>
      </c>
      <c r="F162" s="108">
        <v>15.678000000000001</v>
      </c>
      <c r="G162" s="108">
        <v>1393.2055</v>
      </c>
      <c r="H162" s="108">
        <v>0</v>
      </c>
      <c r="I162" s="108">
        <v>0</v>
      </c>
      <c r="J162" s="108">
        <v>611212</v>
      </c>
      <c r="K162" s="109">
        <v>0.182</v>
      </c>
      <c r="L162" s="109">
        <v>0.30303030303030298</v>
      </c>
      <c r="M162" s="109">
        <v>0.68100000000000005</v>
      </c>
      <c r="N162" s="109">
        <v>0.35699999999999998</v>
      </c>
      <c r="O162" s="108">
        <v>0</v>
      </c>
      <c r="P162" s="108">
        <v>0</v>
      </c>
      <c r="Q162" s="109">
        <v>0.66600000000000004</v>
      </c>
      <c r="R162" s="109">
        <v>4.0808499999999998E-2</v>
      </c>
      <c r="S162" s="108">
        <v>7946122</v>
      </c>
      <c r="T162" s="108">
        <v>954.54</v>
      </c>
      <c r="U162" s="108">
        <v>973.01</v>
      </c>
      <c r="V162" s="109">
        <v>0.41</v>
      </c>
      <c r="W162" s="110">
        <v>43.3</v>
      </c>
      <c r="X162" s="110">
        <v>5.9000000953674299</v>
      </c>
      <c r="Y162" s="109">
        <v>0.81800001859664895</v>
      </c>
      <c r="Z162" s="108">
        <v>75</v>
      </c>
      <c r="AA162" s="108">
        <v>781</v>
      </c>
      <c r="AB162" s="110">
        <v>18.899999999999999</v>
      </c>
      <c r="AC162" s="109">
        <v>1086.40942382813</v>
      </c>
      <c r="AD162" s="109">
        <v>138</v>
      </c>
      <c r="AE162" s="110">
        <v>2</v>
      </c>
      <c r="AF162" s="109">
        <v>0.39396464871531001</v>
      </c>
      <c r="AG162" s="109">
        <v>63.380001068115199</v>
      </c>
      <c r="AH162" s="108">
        <v>7520</v>
      </c>
      <c r="AI162" s="108">
        <v>13136</v>
      </c>
      <c r="AJ162" s="108">
        <v>0</v>
      </c>
      <c r="AK162" s="108">
        <v>0</v>
      </c>
      <c r="AL162" s="108">
        <v>121138</v>
      </c>
      <c r="AM162" s="108">
        <v>0</v>
      </c>
      <c r="AN162" s="108">
        <v>123</v>
      </c>
      <c r="AO162" s="110">
        <v>4.5999999999999996</v>
      </c>
      <c r="AP162" s="110">
        <v>3.04</v>
      </c>
      <c r="AQ162" s="110">
        <v>6.2</v>
      </c>
      <c r="AR162" s="109">
        <v>3.45</v>
      </c>
      <c r="AS162" s="109">
        <v>0.27</v>
      </c>
      <c r="AT162" s="108">
        <v>43</v>
      </c>
      <c r="AU162" s="110">
        <v>84.199996948242202</v>
      </c>
      <c r="AV162" s="109">
        <v>94.6</v>
      </c>
      <c r="AW162" s="109">
        <v>51.919116973877003</v>
      </c>
      <c r="AX162" s="109">
        <v>142.38</v>
      </c>
      <c r="AY162" s="108">
        <v>300000</v>
      </c>
      <c r="AZ162" s="110">
        <v>66.387141600000007</v>
      </c>
      <c r="BA162" s="110">
        <v>93.188374999999994</v>
      </c>
      <c r="BB162" s="108">
        <v>13497.98828125</v>
      </c>
      <c r="BC162" s="108">
        <v>56717156</v>
      </c>
      <c r="BD162" s="108">
        <v>54042693</v>
      </c>
      <c r="BE162" s="108">
        <v>1213090</v>
      </c>
      <c r="BF162" s="108"/>
    </row>
    <row r="163" spans="1:58" x14ac:dyDescent="0.25">
      <c r="A163" s="133" t="s">
        <v>299</v>
      </c>
      <c r="B163" s="111" t="s">
        <v>298</v>
      </c>
      <c r="C163" s="108">
        <v>5648.6673684210527</v>
      </c>
      <c r="D163" s="108">
        <v>0</v>
      </c>
      <c r="E163" s="108">
        <v>118139.95850000001</v>
      </c>
      <c r="F163" s="108">
        <v>0</v>
      </c>
      <c r="G163" s="108">
        <v>0</v>
      </c>
      <c r="H163" s="108">
        <v>0</v>
      </c>
      <c r="I163" s="108">
        <v>0</v>
      </c>
      <c r="J163" s="108">
        <v>239393</v>
      </c>
      <c r="K163" s="109">
        <v>6.0999999999999999E-2</v>
      </c>
      <c r="L163" s="109">
        <v>6.0606060606060601E-2</v>
      </c>
      <c r="M163" s="109">
        <v>0.996</v>
      </c>
      <c r="N163" s="109">
        <v>0.99399999999999999</v>
      </c>
      <c r="O163" s="108">
        <v>5</v>
      </c>
      <c r="P163" s="108">
        <v>5</v>
      </c>
      <c r="Q163" s="109">
        <v>0.41799999999999998</v>
      </c>
      <c r="R163" s="109">
        <v>0.55126640000000005</v>
      </c>
      <c r="S163" s="108">
        <v>3773824811</v>
      </c>
      <c r="T163" s="108">
        <v>1379.91</v>
      </c>
      <c r="U163" s="108">
        <v>1268.3800000000001</v>
      </c>
      <c r="V163" s="109" t="s">
        <v>443</v>
      </c>
      <c r="W163" s="110">
        <v>90.7</v>
      </c>
      <c r="X163" s="110">
        <v>27.600000381469702</v>
      </c>
      <c r="Y163" s="109" t="s">
        <v>443</v>
      </c>
      <c r="Z163" s="108">
        <v>20</v>
      </c>
      <c r="AA163" s="108">
        <v>146</v>
      </c>
      <c r="AB163" s="110">
        <v>2.7</v>
      </c>
      <c r="AC163" s="109">
        <v>71.165435791015597</v>
      </c>
      <c r="AD163" s="109">
        <v>789</v>
      </c>
      <c r="AE163" s="110">
        <v>55</v>
      </c>
      <c r="AF163" s="109" t="s">
        <v>443</v>
      </c>
      <c r="AG163" s="109" t="s">
        <v>443</v>
      </c>
      <c r="AH163" s="108">
        <v>3625826</v>
      </c>
      <c r="AI163" s="108">
        <v>0</v>
      </c>
      <c r="AJ163" s="108">
        <v>0</v>
      </c>
      <c r="AK163" s="108">
        <v>1840000</v>
      </c>
      <c r="AL163" s="108">
        <v>304510</v>
      </c>
      <c r="AM163" s="108">
        <v>2072</v>
      </c>
      <c r="AN163" s="108">
        <v>92</v>
      </c>
      <c r="AO163" s="110">
        <v>32</v>
      </c>
      <c r="AP163" s="110" t="s">
        <v>443</v>
      </c>
      <c r="AQ163" s="110" t="s">
        <v>443</v>
      </c>
      <c r="AR163" s="109" t="s">
        <v>443</v>
      </c>
      <c r="AS163" s="109">
        <v>-2.2599999999999998</v>
      </c>
      <c r="AT163" s="108">
        <v>12</v>
      </c>
      <c r="AU163" s="110">
        <v>8.9476280212402308</v>
      </c>
      <c r="AV163" s="109">
        <v>31.98</v>
      </c>
      <c r="AW163" s="109">
        <v>17.929786682128899</v>
      </c>
      <c r="AX163" s="109">
        <v>21.55</v>
      </c>
      <c r="AY163" s="108">
        <v>39000</v>
      </c>
      <c r="AZ163" s="110">
        <v>6.7218929000000003</v>
      </c>
      <c r="BA163" s="110">
        <v>58.726221899999999</v>
      </c>
      <c r="BB163" s="108">
        <v>1925.20324707031</v>
      </c>
      <c r="BC163" s="108">
        <v>12575714</v>
      </c>
      <c r="BD163" s="108">
        <v>11870841</v>
      </c>
      <c r="BE163" s="108">
        <v>644329</v>
      </c>
      <c r="BF163" s="108"/>
    </row>
    <row r="164" spans="1:58" x14ac:dyDescent="0.25">
      <c r="A164" s="133" t="s">
        <v>301</v>
      </c>
      <c r="B164" s="111" t="s">
        <v>300</v>
      </c>
      <c r="C164" s="108">
        <v>32438.799999999999</v>
      </c>
      <c r="D164" s="108">
        <v>0</v>
      </c>
      <c r="E164" s="108">
        <v>118408.2055</v>
      </c>
      <c r="F164" s="108">
        <v>191.006</v>
      </c>
      <c r="G164" s="108">
        <v>0</v>
      </c>
      <c r="H164" s="108">
        <v>0</v>
      </c>
      <c r="I164" s="108">
        <v>0</v>
      </c>
      <c r="J164" s="108">
        <v>181818</v>
      </c>
      <c r="K164" s="109">
        <v>6.0999999999999999E-2</v>
      </c>
      <c r="L164" s="109">
        <v>0.12121212121212099</v>
      </c>
      <c r="M164" s="109">
        <v>4.2000000000000003E-2</v>
      </c>
      <c r="N164" s="109">
        <v>8.1000000000000003E-2</v>
      </c>
      <c r="O164" s="108">
        <v>0</v>
      </c>
      <c r="P164" s="108">
        <v>0</v>
      </c>
      <c r="Q164" s="109">
        <v>0.88400000000000001</v>
      </c>
      <c r="R164" s="109" t="s">
        <v>443</v>
      </c>
      <c r="S164" s="108">
        <v>0</v>
      </c>
      <c r="T164" s="108">
        <v>0</v>
      </c>
      <c r="U164" s="108">
        <v>0</v>
      </c>
      <c r="V164" s="109" t="s">
        <v>443</v>
      </c>
      <c r="W164" s="110">
        <v>3.3</v>
      </c>
      <c r="X164" s="110" t="s">
        <v>443</v>
      </c>
      <c r="Y164" s="109">
        <v>4.9489998817443803</v>
      </c>
      <c r="Z164" s="108">
        <v>97</v>
      </c>
      <c r="AA164" s="108">
        <v>10</v>
      </c>
      <c r="AB164" s="110">
        <v>0.4</v>
      </c>
      <c r="AC164" s="109">
        <v>3182.5439453125</v>
      </c>
      <c r="AD164" s="109">
        <v>5</v>
      </c>
      <c r="AE164" s="110" t="s">
        <v>443</v>
      </c>
      <c r="AF164" s="109">
        <v>8.0539691139538502E-2</v>
      </c>
      <c r="AG164" s="109">
        <v>35.889999389648402</v>
      </c>
      <c r="AH164" s="108">
        <v>150</v>
      </c>
      <c r="AI164" s="108">
        <v>1500</v>
      </c>
      <c r="AJ164" s="108">
        <v>0</v>
      </c>
      <c r="AK164" s="108">
        <v>0</v>
      </c>
      <c r="AL164" s="108">
        <v>17561</v>
      </c>
      <c r="AM164" s="108">
        <v>0</v>
      </c>
      <c r="AN164" s="108">
        <v>126</v>
      </c>
      <c r="AO164" s="110">
        <v>2.4</v>
      </c>
      <c r="AP164" s="110">
        <v>2.0099999999999998</v>
      </c>
      <c r="AQ164" s="110">
        <v>8.4</v>
      </c>
      <c r="AR164" s="109">
        <v>4.1333333333333337</v>
      </c>
      <c r="AS164" s="109">
        <v>1.1200000000000001</v>
      </c>
      <c r="AT164" s="108">
        <v>57</v>
      </c>
      <c r="AU164" s="110">
        <v>100</v>
      </c>
      <c r="AV164" s="109">
        <v>98.25</v>
      </c>
      <c r="AW164" s="109">
        <v>78.689598083496094</v>
      </c>
      <c r="AX164" s="109">
        <v>109.74</v>
      </c>
      <c r="AY164" s="108">
        <v>720000</v>
      </c>
      <c r="AZ164" s="110">
        <v>99.851052100000004</v>
      </c>
      <c r="BA164" s="110">
        <v>100</v>
      </c>
      <c r="BB164" s="108">
        <v>38090.94140625</v>
      </c>
      <c r="BC164" s="108">
        <v>46572028</v>
      </c>
      <c r="BD164" s="108">
        <v>45762112</v>
      </c>
      <c r="BE164" s="108">
        <v>498800</v>
      </c>
      <c r="BF164" s="108"/>
    </row>
    <row r="165" spans="1:58" x14ac:dyDescent="0.25">
      <c r="A165" s="133" t="s">
        <v>303</v>
      </c>
      <c r="B165" s="111" t="s">
        <v>302</v>
      </c>
      <c r="C165" s="108">
        <v>0</v>
      </c>
      <c r="D165" s="108">
        <v>0</v>
      </c>
      <c r="E165" s="108">
        <v>117807.747</v>
      </c>
      <c r="F165" s="108">
        <v>644.41999999999996</v>
      </c>
      <c r="G165" s="108">
        <v>38089.501499999998</v>
      </c>
      <c r="H165" s="108">
        <v>0</v>
      </c>
      <c r="I165" s="108">
        <v>27459.300999999999</v>
      </c>
      <c r="J165" s="108">
        <v>249878</v>
      </c>
      <c r="K165" s="109">
        <v>0.182</v>
      </c>
      <c r="L165" s="109">
        <v>0</v>
      </c>
      <c r="M165" s="109">
        <v>9.9000000000000005E-2</v>
      </c>
      <c r="N165" s="109">
        <v>2.3E-2</v>
      </c>
      <c r="O165" s="108">
        <v>0</v>
      </c>
      <c r="P165" s="108">
        <v>0</v>
      </c>
      <c r="Q165" s="109">
        <v>0.76600000000000001</v>
      </c>
      <c r="R165" s="109" t="s">
        <v>443</v>
      </c>
      <c r="S165" s="108">
        <v>27045027</v>
      </c>
      <c r="T165" s="108">
        <v>147.53</v>
      </c>
      <c r="U165" s="108">
        <v>83.37</v>
      </c>
      <c r="V165" s="109">
        <v>0.46</v>
      </c>
      <c r="W165" s="110">
        <v>9.4</v>
      </c>
      <c r="X165" s="110">
        <v>20.5</v>
      </c>
      <c r="Y165" s="109">
        <v>0.68000000715255704</v>
      </c>
      <c r="Z165" s="108">
        <v>99</v>
      </c>
      <c r="AA165" s="108">
        <v>65</v>
      </c>
      <c r="AB165" s="110">
        <v>0.1</v>
      </c>
      <c r="AC165" s="109">
        <v>353.129150390625</v>
      </c>
      <c r="AD165" s="109">
        <v>30</v>
      </c>
      <c r="AE165" s="110">
        <v>0</v>
      </c>
      <c r="AF165" s="109">
        <v>0.385730517581724</v>
      </c>
      <c r="AG165" s="109">
        <v>39.799999237060497</v>
      </c>
      <c r="AH165" s="108">
        <v>941602</v>
      </c>
      <c r="AI165" s="108">
        <v>1208921</v>
      </c>
      <c r="AJ165" s="108">
        <v>0</v>
      </c>
      <c r="AK165" s="108">
        <v>41938</v>
      </c>
      <c r="AL165" s="108">
        <v>822</v>
      </c>
      <c r="AM165" s="108">
        <v>1586</v>
      </c>
      <c r="AN165" s="108">
        <v>113</v>
      </c>
      <c r="AO165" s="110">
        <v>22.1</v>
      </c>
      <c r="AP165" s="110">
        <v>6.88</v>
      </c>
      <c r="AQ165" s="110">
        <v>8.3000000000000007</v>
      </c>
      <c r="AR165" s="109">
        <v>3.55</v>
      </c>
      <c r="AS165" s="109">
        <v>-0.21</v>
      </c>
      <c r="AT165" s="108">
        <v>38</v>
      </c>
      <c r="AU165" s="110">
        <v>95.588233947753906</v>
      </c>
      <c r="AV165" s="109">
        <v>92.61</v>
      </c>
      <c r="AW165" s="109">
        <v>29.9887371063232</v>
      </c>
      <c r="AX165" s="109">
        <v>118.49</v>
      </c>
      <c r="AY165" s="108">
        <v>26000</v>
      </c>
      <c r="AZ165" s="110">
        <v>95.113068100000007</v>
      </c>
      <c r="BA165" s="110">
        <v>95.609189599999993</v>
      </c>
      <c r="BB165" s="108">
        <v>12810.951171875</v>
      </c>
      <c r="BC165" s="108">
        <v>21444000</v>
      </c>
      <c r="BD165" s="108">
        <v>20582939</v>
      </c>
      <c r="BE165" s="108">
        <v>62710</v>
      </c>
      <c r="BF165" s="108"/>
    </row>
    <row r="166" spans="1:58" x14ac:dyDescent="0.25">
      <c r="A166" s="133" t="s">
        <v>305</v>
      </c>
      <c r="B166" s="111" t="s">
        <v>304</v>
      </c>
      <c r="C166" s="108">
        <v>0</v>
      </c>
      <c r="D166" s="108">
        <v>0</v>
      </c>
      <c r="E166" s="108">
        <v>384799.3980000001</v>
      </c>
      <c r="F166" s="108">
        <v>0</v>
      </c>
      <c r="G166" s="108">
        <v>0</v>
      </c>
      <c r="H166" s="108">
        <v>0</v>
      </c>
      <c r="I166" s="108">
        <v>0</v>
      </c>
      <c r="J166" s="108">
        <v>570000</v>
      </c>
      <c r="K166" s="109">
        <v>0.21199999999999999</v>
      </c>
      <c r="L166" s="109">
        <v>0.18181818181818199</v>
      </c>
      <c r="M166" s="109">
        <v>0.98899999999999999</v>
      </c>
      <c r="N166" s="109">
        <v>0.98299999999999998</v>
      </c>
      <c r="O166" s="108">
        <v>0</v>
      </c>
      <c r="P166" s="108">
        <v>5</v>
      </c>
      <c r="Q166" s="109">
        <v>0.49</v>
      </c>
      <c r="R166" s="109">
        <v>0.28958929999999999</v>
      </c>
      <c r="S166" s="108">
        <v>1582624862</v>
      </c>
      <c r="T166" s="108">
        <v>522.33000000000004</v>
      </c>
      <c r="U166" s="108">
        <v>497.8</v>
      </c>
      <c r="V166" s="109">
        <v>0.94</v>
      </c>
      <c r="W166" s="110">
        <v>65.099999999999994</v>
      </c>
      <c r="X166" s="110">
        <v>33</v>
      </c>
      <c r="Y166" s="109">
        <v>0.28000000119209301</v>
      </c>
      <c r="Z166" s="108">
        <v>86</v>
      </c>
      <c r="AA166" s="108">
        <v>82</v>
      </c>
      <c r="AB166" s="110">
        <v>0.2</v>
      </c>
      <c r="AC166" s="109">
        <v>277.00088500976602</v>
      </c>
      <c r="AD166" s="109">
        <v>311</v>
      </c>
      <c r="AE166" s="110">
        <v>16</v>
      </c>
      <c r="AF166" s="109">
        <v>0.57483889048900905</v>
      </c>
      <c r="AG166" s="109">
        <v>35.389999389648402</v>
      </c>
      <c r="AH166" s="108">
        <v>200672</v>
      </c>
      <c r="AI166" s="108">
        <v>86409</v>
      </c>
      <c r="AJ166" s="108">
        <v>0</v>
      </c>
      <c r="AK166" s="108">
        <v>2071956</v>
      </c>
      <c r="AL166" s="108">
        <v>902522</v>
      </c>
      <c r="AM166" s="108">
        <v>11674</v>
      </c>
      <c r="AN166" s="108">
        <v>105</v>
      </c>
      <c r="AO166" s="110">
        <v>25.6</v>
      </c>
      <c r="AP166" s="110" t="s">
        <v>443</v>
      </c>
      <c r="AQ166" s="110" t="s">
        <v>443</v>
      </c>
      <c r="AR166" s="109">
        <v>3.0533333333333332</v>
      </c>
      <c r="AS166" s="109">
        <v>-1.41</v>
      </c>
      <c r="AT166" s="108">
        <v>16</v>
      </c>
      <c r="AU166" s="110">
        <v>38.5284423828125</v>
      </c>
      <c r="AV166" s="109">
        <v>58.6</v>
      </c>
      <c r="AW166" s="109">
        <v>26.6149291992188</v>
      </c>
      <c r="AX166" s="109">
        <v>68.63</v>
      </c>
      <c r="AY166" s="108">
        <v>50000</v>
      </c>
      <c r="AZ166" s="110">
        <v>23.5</v>
      </c>
      <c r="BA166" s="110">
        <v>55.5</v>
      </c>
      <c r="BB166" s="108">
        <v>4903.57568359375</v>
      </c>
      <c r="BC166" s="108">
        <v>40533328</v>
      </c>
      <c r="BD166" s="108">
        <v>40174306</v>
      </c>
      <c r="BE166" s="108">
        <v>2376000</v>
      </c>
      <c r="BF166" s="108"/>
    </row>
    <row r="167" spans="1:58" x14ac:dyDescent="0.25">
      <c r="A167" s="133" t="s">
        <v>307</v>
      </c>
      <c r="B167" s="111" t="s">
        <v>306</v>
      </c>
      <c r="C167" s="108">
        <v>0</v>
      </c>
      <c r="D167" s="108">
        <v>0</v>
      </c>
      <c r="E167" s="108">
        <v>14977.762499999997</v>
      </c>
      <c r="F167" s="108">
        <v>0.14199999999999999</v>
      </c>
      <c r="G167" s="108">
        <v>0</v>
      </c>
      <c r="H167" s="108">
        <v>0</v>
      </c>
      <c r="I167" s="108">
        <v>0</v>
      </c>
      <c r="J167" s="108">
        <v>0</v>
      </c>
      <c r="K167" s="109">
        <v>0</v>
      </c>
      <c r="L167" s="109">
        <v>9.0909090909090898E-2</v>
      </c>
      <c r="M167" s="109">
        <v>1.2E-2</v>
      </c>
      <c r="N167" s="109">
        <v>1E-3</v>
      </c>
      <c r="O167" s="108">
        <v>0</v>
      </c>
      <c r="P167" s="108">
        <v>0</v>
      </c>
      <c r="Q167" s="109">
        <v>0.72499999999999998</v>
      </c>
      <c r="R167" s="109">
        <v>3.2677499999999998E-2</v>
      </c>
      <c r="S167" s="108">
        <v>0</v>
      </c>
      <c r="T167" s="108">
        <v>9.35</v>
      </c>
      <c r="U167" s="108">
        <v>6.83</v>
      </c>
      <c r="V167" s="109">
        <v>0.52</v>
      </c>
      <c r="W167" s="110">
        <v>20</v>
      </c>
      <c r="X167" s="110">
        <v>5.8000001907348597</v>
      </c>
      <c r="Y167" s="109">
        <v>1.03</v>
      </c>
      <c r="Z167" s="108">
        <v>97</v>
      </c>
      <c r="AA167" s="108">
        <v>26</v>
      </c>
      <c r="AB167" s="110">
        <v>1.4</v>
      </c>
      <c r="AC167" s="109">
        <v>1016.90887451172</v>
      </c>
      <c r="AD167" s="109">
        <v>155</v>
      </c>
      <c r="AE167" s="110">
        <v>1</v>
      </c>
      <c r="AF167" s="109">
        <v>0.44762957820494198</v>
      </c>
      <c r="AG167" s="109" t="s">
        <v>443</v>
      </c>
      <c r="AH167" s="108">
        <v>0</v>
      </c>
      <c r="AI167" s="108">
        <v>0</v>
      </c>
      <c r="AJ167" s="108">
        <v>0</v>
      </c>
      <c r="AK167" s="108">
        <v>0</v>
      </c>
      <c r="AL167" s="108">
        <v>37</v>
      </c>
      <c r="AM167" s="108">
        <v>0</v>
      </c>
      <c r="AN167" s="108">
        <v>117</v>
      </c>
      <c r="AO167" s="110">
        <v>7.9</v>
      </c>
      <c r="AP167" s="110">
        <v>6.23</v>
      </c>
      <c r="AQ167" s="110">
        <v>9.6999999999999993</v>
      </c>
      <c r="AR167" s="109" t="s">
        <v>443</v>
      </c>
      <c r="AS167" s="109">
        <v>-0.34</v>
      </c>
      <c r="AT167" s="108">
        <v>41</v>
      </c>
      <c r="AU167" s="110">
        <v>87.176315307617202</v>
      </c>
      <c r="AV167" s="109">
        <v>95.54</v>
      </c>
      <c r="AW167" s="109">
        <v>42.763828277587898</v>
      </c>
      <c r="AX167" s="109">
        <v>145.94</v>
      </c>
      <c r="AY167" s="108">
        <v>6800</v>
      </c>
      <c r="AZ167" s="110">
        <v>79.219299300000003</v>
      </c>
      <c r="BA167" s="110">
        <v>94.794295300000002</v>
      </c>
      <c r="BB167" s="108">
        <v>15114.2958984375</v>
      </c>
      <c r="BC167" s="108">
        <v>563402</v>
      </c>
      <c r="BD167" s="108">
        <v>536348</v>
      </c>
      <c r="BE167" s="108">
        <v>156000</v>
      </c>
      <c r="BF167" s="108"/>
    </row>
    <row r="168" spans="1:58" x14ac:dyDescent="0.25">
      <c r="A168" s="133" t="s">
        <v>309</v>
      </c>
      <c r="B168" s="111" t="s">
        <v>308</v>
      </c>
      <c r="C168" s="108">
        <v>0</v>
      </c>
      <c r="D168" s="108">
        <v>0</v>
      </c>
      <c r="E168" s="108">
        <v>7092.7834999999995</v>
      </c>
      <c r="F168" s="108">
        <v>0</v>
      </c>
      <c r="G168" s="108">
        <v>161.12649999999999</v>
      </c>
      <c r="H168" s="108">
        <v>0</v>
      </c>
      <c r="I168" s="108">
        <v>0</v>
      </c>
      <c r="J168" s="108">
        <v>64303</v>
      </c>
      <c r="K168" s="109">
        <v>0.152</v>
      </c>
      <c r="L168" s="109">
        <v>9.0909090909090898E-2</v>
      </c>
      <c r="M168" s="109">
        <v>3.2000000000000001E-2</v>
      </c>
      <c r="N168" s="109">
        <v>6.0000000000000001E-3</v>
      </c>
      <c r="O168" s="108">
        <v>0</v>
      </c>
      <c r="P168" s="108">
        <v>0</v>
      </c>
      <c r="Q168" s="109">
        <v>0.54100000000000004</v>
      </c>
      <c r="R168" s="109">
        <v>0.1127676</v>
      </c>
      <c r="S168" s="108">
        <v>29214988</v>
      </c>
      <c r="T168" s="108">
        <v>39.04</v>
      </c>
      <c r="U168" s="108">
        <v>59.25</v>
      </c>
      <c r="V168" s="109">
        <v>3.97</v>
      </c>
      <c r="W168" s="110">
        <v>70.400000000000006</v>
      </c>
      <c r="X168" s="110">
        <v>5.8000001907348597</v>
      </c>
      <c r="Y168" s="109">
        <v>0.17000000178813901</v>
      </c>
      <c r="Z168" s="108">
        <v>89</v>
      </c>
      <c r="AA168" s="108">
        <v>398</v>
      </c>
      <c r="AB168" s="110">
        <v>27.2</v>
      </c>
      <c r="AC168" s="109" t="s">
        <v>443</v>
      </c>
      <c r="AD168" s="109">
        <v>389</v>
      </c>
      <c r="AE168" s="110">
        <v>1</v>
      </c>
      <c r="AF168" s="109">
        <v>0.56580794842361204</v>
      </c>
      <c r="AG168" s="109">
        <v>51.450000762939503</v>
      </c>
      <c r="AH168" s="108">
        <v>492000</v>
      </c>
      <c r="AI168" s="108">
        <v>0</v>
      </c>
      <c r="AJ168" s="108">
        <v>0</v>
      </c>
      <c r="AK168" s="108">
        <v>0</v>
      </c>
      <c r="AL168" s="108">
        <v>792</v>
      </c>
      <c r="AM168" s="108">
        <v>0</v>
      </c>
      <c r="AN168" s="108">
        <v>104</v>
      </c>
      <c r="AO168" s="110">
        <v>19.600000000000001</v>
      </c>
      <c r="AP168" s="110" t="s">
        <v>443</v>
      </c>
      <c r="AQ168" s="110" t="s">
        <v>443</v>
      </c>
      <c r="AR168" s="109">
        <v>3.2333333333333329</v>
      </c>
      <c r="AS168" s="109">
        <v>-0.56000000000000005</v>
      </c>
      <c r="AT168" s="108">
        <v>39</v>
      </c>
      <c r="AU168" s="110">
        <v>65.790206909179702</v>
      </c>
      <c r="AV168" s="109">
        <v>87.47</v>
      </c>
      <c r="AW168" s="109">
        <v>30.3826999664307</v>
      </c>
      <c r="AX168" s="109">
        <v>76.37</v>
      </c>
      <c r="AY168" s="108">
        <v>7200</v>
      </c>
      <c r="AZ168" s="110">
        <v>57.467450900000003</v>
      </c>
      <c r="BA168" s="110">
        <v>74.1342602</v>
      </c>
      <c r="BB168" s="108">
        <v>8496.26953125</v>
      </c>
      <c r="BC168" s="108">
        <v>1367254</v>
      </c>
      <c r="BD168" s="108">
        <v>1277952</v>
      </c>
      <c r="BE168" s="108">
        <v>17200</v>
      </c>
      <c r="BF168" s="108"/>
    </row>
    <row r="169" spans="1:58" x14ac:dyDescent="0.25">
      <c r="A169" s="133" t="s">
        <v>311</v>
      </c>
      <c r="B169" s="111" t="s">
        <v>310</v>
      </c>
      <c r="C169" s="108">
        <v>0</v>
      </c>
      <c r="D169" s="108">
        <v>0</v>
      </c>
      <c r="E169" s="108">
        <v>11306.486000000001</v>
      </c>
      <c r="F169" s="108">
        <v>0</v>
      </c>
      <c r="G169" s="108">
        <v>0</v>
      </c>
      <c r="H169" s="108">
        <v>0</v>
      </c>
      <c r="I169" s="108">
        <v>0</v>
      </c>
      <c r="J169" s="108">
        <v>0</v>
      </c>
      <c r="K169" s="109">
        <v>0</v>
      </c>
      <c r="L169" s="109">
        <v>9.0909090909090898E-2</v>
      </c>
      <c r="M169" s="109">
        <v>8.9999999999999993E-3</v>
      </c>
      <c r="N169" s="109">
        <v>1.0999999999999999E-2</v>
      </c>
      <c r="O169" s="108">
        <v>0</v>
      </c>
      <c r="P169" s="108">
        <v>0</v>
      </c>
      <c r="Q169" s="109">
        <v>0.91300000000000003</v>
      </c>
      <c r="R169" s="109" t="s">
        <v>443</v>
      </c>
      <c r="S169" s="108">
        <v>0</v>
      </c>
      <c r="T169" s="108">
        <v>0</v>
      </c>
      <c r="U169" s="108">
        <v>0</v>
      </c>
      <c r="V169" s="109" t="s">
        <v>443</v>
      </c>
      <c r="W169" s="110">
        <v>2.9</v>
      </c>
      <c r="X169" s="110" t="s">
        <v>443</v>
      </c>
      <c r="Y169" s="109">
        <v>3.9260001182556201</v>
      </c>
      <c r="Z169" s="108">
        <v>97</v>
      </c>
      <c r="AA169" s="108">
        <v>8.1999999999999993</v>
      </c>
      <c r="AB169" s="110">
        <v>0.2</v>
      </c>
      <c r="AC169" s="109">
        <v>5298.60400390625</v>
      </c>
      <c r="AD169" s="109">
        <v>4</v>
      </c>
      <c r="AE169" s="110" t="s">
        <v>443</v>
      </c>
      <c r="AF169" s="109">
        <v>4.7569767361000999E-2</v>
      </c>
      <c r="AG169" s="109">
        <v>27.319999694824201</v>
      </c>
      <c r="AH169" s="108">
        <v>0</v>
      </c>
      <c r="AI169" s="108">
        <v>0</v>
      </c>
      <c r="AJ169" s="108">
        <v>0</v>
      </c>
      <c r="AK169" s="108">
        <v>0</v>
      </c>
      <c r="AL169" s="108">
        <v>240962</v>
      </c>
      <c r="AM169" s="108">
        <v>0</v>
      </c>
      <c r="AN169" s="108">
        <v>126</v>
      </c>
      <c r="AO169" s="110">
        <v>2.4</v>
      </c>
      <c r="AP169" s="110">
        <v>1.46</v>
      </c>
      <c r="AQ169" s="110">
        <v>6.7</v>
      </c>
      <c r="AR169" s="109">
        <v>3.9833333333333329</v>
      </c>
      <c r="AS169" s="109">
        <v>1.79</v>
      </c>
      <c r="AT169" s="108">
        <v>84</v>
      </c>
      <c r="AU169" s="110">
        <v>100</v>
      </c>
      <c r="AV169" s="109" t="s">
        <v>443</v>
      </c>
      <c r="AW169" s="109">
        <v>90.610198974609403</v>
      </c>
      <c r="AX169" s="109">
        <v>126.67</v>
      </c>
      <c r="AY169" s="108">
        <v>300000</v>
      </c>
      <c r="AZ169" s="110">
        <v>99.306738100000004</v>
      </c>
      <c r="BA169" s="110">
        <v>100</v>
      </c>
      <c r="BB169" s="108">
        <v>50069.65234375</v>
      </c>
      <c r="BC169" s="108">
        <v>10067744</v>
      </c>
      <c r="BD169" s="108">
        <v>9631078</v>
      </c>
      <c r="BE169" s="108">
        <v>410340</v>
      </c>
      <c r="BF169" s="108"/>
    </row>
    <row r="170" spans="1:58" x14ac:dyDescent="0.25">
      <c r="A170" s="133" t="s">
        <v>313</v>
      </c>
      <c r="B170" s="111" t="s">
        <v>312</v>
      </c>
      <c r="C170" s="108">
        <v>6102.88</v>
      </c>
      <c r="D170" s="108">
        <v>0</v>
      </c>
      <c r="E170" s="108">
        <v>26125.339499999998</v>
      </c>
      <c r="F170" s="108">
        <v>0</v>
      </c>
      <c r="G170" s="108">
        <v>0</v>
      </c>
      <c r="H170" s="108">
        <v>0</v>
      </c>
      <c r="I170" s="108">
        <v>0</v>
      </c>
      <c r="J170" s="108">
        <v>0</v>
      </c>
      <c r="K170" s="109">
        <v>0</v>
      </c>
      <c r="L170" s="109">
        <v>3.03030303030303E-2</v>
      </c>
      <c r="M170" s="109">
        <v>2.5999999999999999E-2</v>
      </c>
      <c r="N170" s="109">
        <v>8.9999999999999993E-3</v>
      </c>
      <c r="O170" s="108">
        <v>0</v>
      </c>
      <c r="P170" s="108">
        <v>0</v>
      </c>
      <c r="Q170" s="109">
        <v>0.93899999999999995</v>
      </c>
      <c r="R170" s="109" t="s">
        <v>443</v>
      </c>
      <c r="S170" s="108">
        <v>3576109</v>
      </c>
      <c r="T170" s="108">
        <v>0</v>
      </c>
      <c r="U170" s="108">
        <v>0</v>
      </c>
      <c r="V170" s="109" t="s">
        <v>443</v>
      </c>
      <c r="W170" s="110">
        <v>4.0999999999999996</v>
      </c>
      <c r="X170" s="110" t="s">
        <v>443</v>
      </c>
      <c r="Y170" s="109">
        <v>4.2480001449584996</v>
      </c>
      <c r="Z170" s="108">
        <v>94</v>
      </c>
      <c r="AA170" s="108">
        <v>7.8</v>
      </c>
      <c r="AB170" s="110">
        <v>0.3</v>
      </c>
      <c r="AC170" s="109">
        <v>7582.5712890625</v>
      </c>
      <c r="AD170" s="109">
        <v>5</v>
      </c>
      <c r="AE170" s="110" t="s">
        <v>443</v>
      </c>
      <c r="AF170" s="109">
        <v>4.0251420795531102E-2</v>
      </c>
      <c r="AG170" s="109">
        <v>31.639999389648398</v>
      </c>
      <c r="AH170" s="108">
        <v>0</v>
      </c>
      <c r="AI170" s="108">
        <v>200</v>
      </c>
      <c r="AJ170" s="108">
        <v>16</v>
      </c>
      <c r="AK170" s="108">
        <v>0</v>
      </c>
      <c r="AL170" s="108">
        <v>93056</v>
      </c>
      <c r="AM170" s="108">
        <v>0</v>
      </c>
      <c r="AN170" s="108">
        <v>131</v>
      </c>
      <c r="AO170" s="110">
        <v>2.4</v>
      </c>
      <c r="AP170" s="110">
        <v>1.35</v>
      </c>
      <c r="AQ170" s="110">
        <v>6.6</v>
      </c>
      <c r="AR170" s="109">
        <v>4.6500000000000004</v>
      </c>
      <c r="AS170" s="109">
        <v>2.0299999999999998</v>
      </c>
      <c r="AT170" s="108">
        <v>85</v>
      </c>
      <c r="AU170" s="110">
        <v>100</v>
      </c>
      <c r="AV170" s="109" t="s">
        <v>443</v>
      </c>
      <c r="AW170" s="109">
        <v>87.970001220703097</v>
      </c>
      <c r="AX170" s="109">
        <v>135.62</v>
      </c>
      <c r="AY170" s="108">
        <v>160000</v>
      </c>
      <c r="AZ170" s="110">
        <v>99.876690400000001</v>
      </c>
      <c r="BA170" s="110">
        <v>100</v>
      </c>
      <c r="BB170" s="108">
        <v>65006.5234375</v>
      </c>
      <c r="BC170" s="108">
        <v>8466017</v>
      </c>
      <c r="BD170" s="108">
        <v>8206348</v>
      </c>
      <c r="BE170" s="108">
        <v>40000</v>
      </c>
      <c r="BF170" s="108"/>
    </row>
    <row r="171" spans="1:58" x14ac:dyDescent="0.25">
      <c r="A171" s="133" t="s">
        <v>849</v>
      </c>
      <c r="B171" s="111" t="s">
        <v>314</v>
      </c>
      <c r="C171" s="108">
        <v>31791.919999999998</v>
      </c>
      <c r="D171" s="108">
        <v>57.149473684210527</v>
      </c>
      <c r="E171" s="108">
        <v>69829.046500000011</v>
      </c>
      <c r="F171" s="108">
        <v>20.244</v>
      </c>
      <c r="G171" s="108">
        <v>0</v>
      </c>
      <c r="H171" s="108">
        <v>0</v>
      </c>
      <c r="I171" s="108">
        <v>0</v>
      </c>
      <c r="J171" s="108">
        <v>49363</v>
      </c>
      <c r="K171" s="109">
        <v>6.0999999999999999E-2</v>
      </c>
      <c r="L171" s="109">
        <v>0.30303030303030298</v>
      </c>
      <c r="M171" s="109">
        <v>0.98099999999999998</v>
      </c>
      <c r="N171" s="109">
        <v>0.97</v>
      </c>
      <c r="O171" s="108">
        <v>5</v>
      </c>
      <c r="P171" s="108">
        <v>5</v>
      </c>
      <c r="Q171" s="109">
        <v>0.53600000000000003</v>
      </c>
      <c r="R171" s="109">
        <v>2.8263900000000002E-2</v>
      </c>
      <c r="S171" s="108">
        <v>6433653517</v>
      </c>
      <c r="T171" s="108">
        <v>1824.6</v>
      </c>
      <c r="U171" s="108">
        <v>2469.04</v>
      </c>
      <c r="V171" s="109" t="s">
        <v>443</v>
      </c>
      <c r="W171" s="110">
        <v>17.5</v>
      </c>
      <c r="X171" s="110">
        <v>10.1000003814697</v>
      </c>
      <c r="Y171" s="109">
        <v>1.45500004291534</v>
      </c>
      <c r="Z171" s="108">
        <v>62</v>
      </c>
      <c r="AA171" s="108">
        <v>21</v>
      </c>
      <c r="AB171" s="110">
        <v>0.1</v>
      </c>
      <c r="AC171" s="109">
        <v>159.71609497070301</v>
      </c>
      <c r="AD171" s="109">
        <v>68</v>
      </c>
      <c r="AE171" s="110" t="s">
        <v>443</v>
      </c>
      <c r="AF171" s="109">
        <v>0.55368238085643595</v>
      </c>
      <c r="AG171" s="109">
        <v>35.7700004577637</v>
      </c>
      <c r="AH171" s="108">
        <v>0</v>
      </c>
      <c r="AI171" s="108">
        <v>0</v>
      </c>
      <c r="AJ171" s="108">
        <v>0</v>
      </c>
      <c r="AK171" s="108">
        <v>6515250</v>
      </c>
      <c r="AL171" s="108">
        <v>637557</v>
      </c>
      <c r="AM171" s="108">
        <v>77212</v>
      </c>
      <c r="AN171" s="108">
        <v>121</v>
      </c>
      <c r="AO171" s="110">
        <v>27.8</v>
      </c>
      <c r="AP171" s="110" t="s">
        <v>443</v>
      </c>
      <c r="AQ171" s="110" t="s">
        <v>443</v>
      </c>
      <c r="AR171" s="109">
        <v>3.15</v>
      </c>
      <c r="AS171" s="109">
        <v>-1.82</v>
      </c>
      <c r="AT171" s="108">
        <v>14</v>
      </c>
      <c r="AU171" s="110">
        <v>100</v>
      </c>
      <c r="AV171" s="109">
        <v>86.3</v>
      </c>
      <c r="AW171" s="109">
        <v>29.9797973632813</v>
      </c>
      <c r="AX171" s="109">
        <v>54.23</v>
      </c>
      <c r="AY171" s="108">
        <v>65000</v>
      </c>
      <c r="AZ171" s="110">
        <v>95.710095800000005</v>
      </c>
      <c r="BA171" s="110">
        <v>90.146272699999997</v>
      </c>
      <c r="BB171" s="108">
        <v>2900</v>
      </c>
      <c r="BC171" s="108">
        <v>18269868</v>
      </c>
      <c r="BD171" s="108">
        <v>18441248</v>
      </c>
      <c r="BE171" s="108">
        <v>183630</v>
      </c>
      <c r="BF171" s="108"/>
    </row>
    <row r="172" spans="1:58" x14ac:dyDescent="0.25">
      <c r="A172" s="133" t="s">
        <v>317</v>
      </c>
      <c r="B172" s="111" t="s">
        <v>316</v>
      </c>
      <c r="C172" s="108">
        <v>17848.494736842105</v>
      </c>
      <c r="D172" s="108">
        <v>11301.128421052632</v>
      </c>
      <c r="E172" s="108">
        <v>48382.262000000002</v>
      </c>
      <c r="F172" s="108">
        <v>0</v>
      </c>
      <c r="G172" s="108">
        <v>0</v>
      </c>
      <c r="H172" s="108">
        <v>0</v>
      </c>
      <c r="I172" s="108">
        <v>0</v>
      </c>
      <c r="J172" s="108">
        <v>115151</v>
      </c>
      <c r="K172" s="109">
        <v>6.0999999999999999E-2</v>
      </c>
      <c r="L172" s="109">
        <v>0.36363636363636398</v>
      </c>
      <c r="M172" s="109">
        <v>0.73299999999999998</v>
      </c>
      <c r="N172" s="109">
        <v>0.187</v>
      </c>
      <c r="O172" s="108">
        <v>0</v>
      </c>
      <c r="P172" s="108">
        <v>0</v>
      </c>
      <c r="Q172" s="109">
        <v>0.627</v>
      </c>
      <c r="R172" s="109">
        <v>3.06336E-2</v>
      </c>
      <c r="S172" s="108">
        <v>24890826</v>
      </c>
      <c r="T172" s="108">
        <v>136.19</v>
      </c>
      <c r="U172" s="108">
        <v>117.19</v>
      </c>
      <c r="V172" s="109">
        <v>4.09</v>
      </c>
      <c r="W172" s="110">
        <v>43.1</v>
      </c>
      <c r="X172" s="110">
        <v>13.300000190734901</v>
      </c>
      <c r="Y172" s="109">
        <v>1.9179999828338601</v>
      </c>
      <c r="Z172" s="108">
        <v>97</v>
      </c>
      <c r="AA172" s="108">
        <v>85</v>
      </c>
      <c r="AB172" s="110">
        <v>0.3</v>
      </c>
      <c r="AC172" s="109">
        <v>192.69619750976599</v>
      </c>
      <c r="AD172" s="109">
        <v>32</v>
      </c>
      <c r="AE172" s="110">
        <v>0</v>
      </c>
      <c r="AF172" s="109">
        <v>0.322360802448795</v>
      </c>
      <c r="AG172" s="109">
        <v>30.7600002288818</v>
      </c>
      <c r="AH172" s="108">
        <v>12905</v>
      </c>
      <c r="AI172" s="108">
        <v>700</v>
      </c>
      <c r="AJ172" s="108">
        <v>0</v>
      </c>
      <c r="AK172" s="108">
        <v>0</v>
      </c>
      <c r="AL172" s="108">
        <v>2525</v>
      </c>
      <c r="AM172" s="108">
        <v>0</v>
      </c>
      <c r="AN172" s="108">
        <v>97</v>
      </c>
      <c r="AO172" s="110">
        <v>30.1</v>
      </c>
      <c r="AP172" s="110" t="s">
        <v>443</v>
      </c>
      <c r="AQ172" s="110" t="s">
        <v>443</v>
      </c>
      <c r="AR172" s="109">
        <v>3.166666666666667</v>
      </c>
      <c r="AS172" s="109">
        <v>-1.02</v>
      </c>
      <c r="AT172" s="108">
        <v>21</v>
      </c>
      <c r="AU172" s="110">
        <v>100</v>
      </c>
      <c r="AV172" s="109">
        <v>99.78</v>
      </c>
      <c r="AW172" s="109">
        <v>18.9799995422363</v>
      </c>
      <c r="AX172" s="109">
        <v>106.68</v>
      </c>
      <c r="AY172" s="108">
        <v>14000</v>
      </c>
      <c r="AZ172" s="110">
        <v>95.027956900000007</v>
      </c>
      <c r="BA172" s="110">
        <v>73.773295099999999</v>
      </c>
      <c r="BB172" s="108">
        <v>3180.38940429688</v>
      </c>
      <c r="BC172" s="108">
        <v>8921343</v>
      </c>
      <c r="BD172" s="108">
        <v>8451033</v>
      </c>
      <c r="BE172" s="108">
        <v>139960</v>
      </c>
      <c r="BF172" s="108"/>
    </row>
    <row r="173" spans="1:58" x14ac:dyDescent="0.25">
      <c r="A173" s="133" t="s">
        <v>850</v>
      </c>
      <c r="B173" s="111" t="s">
        <v>318</v>
      </c>
      <c r="C173" s="108">
        <v>45131.025263157891</v>
      </c>
      <c r="D173" s="108">
        <v>0</v>
      </c>
      <c r="E173" s="108">
        <v>162087.94399999999</v>
      </c>
      <c r="F173" s="108">
        <v>51.625999999999998</v>
      </c>
      <c r="G173" s="108">
        <v>480.35700000000003</v>
      </c>
      <c r="H173" s="108">
        <v>0</v>
      </c>
      <c r="I173" s="108">
        <v>120.48400000000001</v>
      </c>
      <c r="J173" s="108">
        <v>383757</v>
      </c>
      <c r="K173" s="109">
        <v>0.24199999999999999</v>
      </c>
      <c r="L173" s="109">
        <v>6.0606060606060601E-2</v>
      </c>
      <c r="M173" s="109">
        <v>0.66100000000000003</v>
      </c>
      <c r="N173" s="109">
        <v>0.186</v>
      </c>
      <c r="O173" s="108">
        <v>0</v>
      </c>
      <c r="P173" s="108">
        <v>0</v>
      </c>
      <c r="Q173" s="109">
        <v>0.53100000000000003</v>
      </c>
      <c r="R173" s="109">
        <v>0.33454669999999997</v>
      </c>
      <c r="S173" s="108">
        <v>247064960</v>
      </c>
      <c r="T173" s="108">
        <v>1444.69</v>
      </c>
      <c r="U173" s="108">
        <v>1455.27</v>
      </c>
      <c r="V173" s="109">
        <v>4.97</v>
      </c>
      <c r="W173" s="110">
        <v>56.7</v>
      </c>
      <c r="X173" s="110">
        <v>13.6000003814697</v>
      </c>
      <c r="Y173" s="109">
        <v>3.0999999493360499E-2</v>
      </c>
      <c r="Z173" s="108">
        <v>90</v>
      </c>
      <c r="AA173" s="108">
        <v>287</v>
      </c>
      <c r="AB173" s="110">
        <v>4.7</v>
      </c>
      <c r="AC173" s="109">
        <v>96.496879577636705</v>
      </c>
      <c r="AD173" s="109">
        <v>398</v>
      </c>
      <c r="AE173" s="110">
        <v>50</v>
      </c>
      <c r="AF173" s="109">
        <v>0.54381244694858999</v>
      </c>
      <c r="AG173" s="109">
        <v>37.779998779296903</v>
      </c>
      <c r="AH173" s="108">
        <v>279876</v>
      </c>
      <c r="AI173" s="108">
        <v>0</v>
      </c>
      <c r="AJ173" s="108">
        <v>0</v>
      </c>
      <c r="AK173" s="108">
        <v>0</v>
      </c>
      <c r="AL173" s="108">
        <v>297825</v>
      </c>
      <c r="AM173" s="108">
        <v>1</v>
      </c>
      <c r="AN173" s="108">
        <v>107</v>
      </c>
      <c r="AO173" s="110">
        <v>32.299999999999997</v>
      </c>
      <c r="AP173" s="110">
        <v>11.54</v>
      </c>
      <c r="AQ173" s="110">
        <v>4.8</v>
      </c>
      <c r="AR173" s="109">
        <v>3.583333333333333</v>
      </c>
      <c r="AS173" s="109">
        <v>-0.55000000000000004</v>
      </c>
      <c r="AT173" s="108">
        <v>36</v>
      </c>
      <c r="AU173" s="110">
        <v>32.799999237060497</v>
      </c>
      <c r="AV173" s="109">
        <v>80.36</v>
      </c>
      <c r="AW173" s="109">
        <v>5.3551440238952601</v>
      </c>
      <c r="AX173" s="109">
        <v>74.36</v>
      </c>
      <c r="AY173" s="108">
        <v>72000</v>
      </c>
      <c r="AZ173" s="110">
        <v>15.550382900000001</v>
      </c>
      <c r="BA173" s="110">
        <v>55.556247399999997</v>
      </c>
      <c r="BB173" s="108">
        <v>2945.8779296875</v>
      </c>
      <c r="BC173" s="108">
        <v>57310020</v>
      </c>
      <c r="BD173" s="108">
        <v>52241712</v>
      </c>
      <c r="BE173" s="108">
        <v>885800</v>
      </c>
      <c r="BF173" s="108"/>
    </row>
    <row r="174" spans="1:58" x14ac:dyDescent="0.25">
      <c r="A174" s="133" t="s">
        <v>320</v>
      </c>
      <c r="B174" s="111" t="s">
        <v>319</v>
      </c>
      <c r="C174" s="108">
        <v>17340.437894736842</v>
      </c>
      <c r="D174" s="108">
        <v>0</v>
      </c>
      <c r="E174" s="108">
        <v>753363.89150000003</v>
      </c>
      <c r="F174" s="108">
        <v>271.822</v>
      </c>
      <c r="G174" s="108">
        <v>146985.86700000003</v>
      </c>
      <c r="H174" s="108">
        <v>2756.5545000000002</v>
      </c>
      <c r="I174" s="108">
        <v>28346.964000000004</v>
      </c>
      <c r="J174" s="108">
        <v>908563</v>
      </c>
      <c r="K174" s="109">
        <v>0.33300000000000002</v>
      </c>
      <c r="L174" s="109">
        <v>6.0606060606060601E-2</v>
      </c>
      <c r="M174" s="109">
        <v>0.62</v>
      </c>
      <c r="N174" s="109">
        <v>0.1</v>
      </c>
      <c r="O174" s="108">
        <v>0</v>
      </c>
      <c r="P174" s="108">
        <v>0</v>
      </c>
      <c r="Q174" s="109">
        <v>0.74</v>
      </c>
      <c r="R174" s="109">
        <v>3.9157000000000003E-3</v>
      </c>
      <c r="S174" s="108">
        <v>26725884</v>
      </c>
      <c r="T174" s="108">
        <v>-0.57999999999999996</v>
      </c>
      <c r="U174" s="108">
        <v>169.65</v>
      </c>
      <c r="V174" s="109">
        <v>0.06</v>
      </c>
      <c r="W174" s="110">
        <v>12.2</v>
      </c>
      <c r="X174" s="110">
        <v>6.6999998092651403</v>
      </c>
      <c r="Y174" s="109">
        <v>0.39300000667571999</v>
      </c>
      <c r="Z174" s="108">
        <v>99</v>
      </c>
      <c r="AA174" s="108">
        <v>172</v>
      </c>
      <c r="AB174" s="110">
        <v>1.1000000000000001</v>
      </c>
      <c r="AC174" s="109">
        <v>610.16998291015602</v>
      </c>
      <c r="AD174" s="109">
        <v>20</v>
      </c>
      <c r="AE174" s="110">
        <v>1</v>
      </c>
      <c r="AF174" s="109">
        <v>0.36645414347863497</v>
      </c>
      <c r="AG174" s="109">
        <v>39.259998321533203</v>
      </c>
      <c r="AH174" s="108">
        <v>808843</v>
      </c>
      <c r="AI174" s="108">
        <v>3819058</v>
      </c>
      <c r="AJ174" s="108">
        <v>0</v>
      </c>
      <c r="AK174" s="108">
        <v>40584</v>
      </c>
      <c r="AL174" s="108">
        <v>104615</v>
      </c>
      <c r="AM174" s="108">
        <v>0</v>
      </c>
      <c r="AN174" s="108">
        <v>113</v>
      </c>
      <c r="AO174" s="110">
        <v>9.5</v>
      </c>
      <c r="AP174" s="110">
        <v>4.5199999999999996</v>
      </c>
      <c r="AQ174" s="110">
        <v>2.8</v>
      </c>
      <c r="AR174" s="109">
        <v>3.1166666666666667</v>
      </c>
      <c r="AS174" s="109">
        <v>0.34</v>
      </c>
      <c r="AT174" s="108">
        <v>37</v>
      </c>
      <c r="AU174" s="110">
        <v>100</v>
      </c>
      <c r="AV174" s="109">
        <v>93.98</v>
      </c>
      <c r="AW174" s="109">
        <v>39.316127777099602</v>
      </c>
      <c r="AX174" s="109">
        <v>172.65</v>
      </c>
      <c r="AY174" s="108">
        <v>230000</v>
      </c>
      <c r="AZ174" s="110">
        <v>92.973503600000001</v>
      </c>
      <c r="BA174" s="110">
        <v>97.809613299999995</v>
      </c>
      <c r="BB174" s="108">
        <v>17870.517578125</v>
      </c>
      <c r="BC174" s="108">
        <v>69037512</v>
      </c>
      <c r="BD174" s="108">
        <v>67688374</v>
      </c>
      <c r="BE174" s="108">
        <v>510890</v>
      </c>
      <c r="BF174" s="108"/>
    </row>
    <row r="175" spans="1:58" x14ac:dyDescent="0.25">
      <c r="A175" s="133" t="s">
        <v>940</v>
      </c>
      <c r="B175" s="111" t="s">
        <v>187</v>
      </c>
      <c r="C175" s="108">
        <v>4144.3515789473686</v>
      </c>
      <c r="D175" s="108">
        <v>91.941052631578941</v>
      </c>
      <c r="E175" s="108">
        <v>10423.136</v>
      </c>
      <c r="F175" s="108">
        <v>0</v>
      </c>
      <c r="G175" s="108">
        <v>0</v>
      </c>
      <c r="H175" s="108">
        <v>0</v>
      </c>
      <c r="I175" s="108">
        <v>0</v>
      </c>
      <c r="J175" s="108">
        <v>303</v>
      </c>
      <c r="K175" s="109">
        <v>0.03</v>
      </c>
      <c r="L175" s="109">
        <v>0.15151515151515199</v>
      </c>
      <c r="M175" s="109">
        <v>0.41799999999999998</v>
      </c>
      <c r="N175" s="109">
        <v>0.19700000000000001</v>
      </c>
      <c r="O175" s="108">
        <v>0</v>
      </c>
      <c r="P175" s="108">
        <v>0</v>
      </c>
      <c r="Q175" s="109">
        <v>0.748</v>
      </c>
      <c r="R175" s="109">
        <v>6.5611000000000003E-3</v>
      </c>
      <c r="S175" s="108">
        <v>46854963</v>
      </c>
      <c r="T175" s="108">
        <v>46.36</v>
      </c>
      <c r="U175" s="108">
        <v>51.89</v>
      </c>
      <c r="V175" s="109">
        <v>1.61</v>
      </c>
      <c r="W175" s="110">
        <v>12.2</v>
      </c>
      <c r="X175" s="110">
        <v>1.29999995231628</v>
      </c>
      <c r="Y175" s="109">
        <v>2.6270000934600799</v>
      </c>
      <c r="Z175" s="108">
        <v>82</v>
      </c>
      <c r="AA175" s="108">
        <v>16</v>
      </c>
      <c r="AB175" s="110">
        <v>0.1</v>
      </c>
      <c r="AC175" s="109">
        <v>857.14514160156295</v>
      </c>
      <c r="AD175" s="109">
        <v>8</v>
      </c>
      <c r="AE175" s="110" t="s">
        <v>443</v>
      </c>
      <c r="AF175" s="109">
        <v>0.16016306883662901</v>
      </c>
      <c r="AG175" s="109">
        <v>44.049999237060497</v>
      </c>
      <c r="AH175" s="108">
        <v>33682</v>
      </c>
      <c r="AI175" s="108">
        <v>2220</v>
      </c>
      <c r="AJ175" s="108">
        <v>0</v>
      </c>
      <c r="AK175" s="108">
        <v>140</v>
      </c>
      <c r="AL175" s="108">
        <v>419</v>
      </c>
      <c r="AM175" s="108">
        <v>0</v>
      </c>
      <c r="AN175" s="108">
        <v>118</v>
      </c>
      <c r="AO175" s="110">
        <v>3.9</v>
      </c>
      <c r="AP175" s="110">
        <v>5.08</v>
      </c>
      <c r="AQ175" s="110">
        <v>7.9</v>
      </c>
      <c r="AR175" s="109">
        <v>3.4833333333333329</v>
      </c>
      <c r="AS175" s="109">
        <v>0.09</v>
      </c>
      <c r="AT175" s="108">
        <v>35</v>
      </c>
      <c r="AU175" s="110">
        <v>100</v>
      </c>
      <c r="AV175" s="109">
        <v>97.84</v>
      </c>
      <c r="AW175" s="109">
        <v>70.380203247070298</v>
      </c>
      <c r="AX175" s="109">
        <v>100.69</v>
      </c>
      <c r="AY175" s="108">
        <v>14000</v>
      </c>
      <c r="AZ175" s="110">
        <v>90.911133899999996</v>
      </c>
      <c r="BA175" s="110">
        <v>99.3986017</v>
      </c>
      <c r="BB175" s="108">
        <v>15231.3330078125</v>
      </c>
      <c r="BC175" s="108">
        <v>2083160</v>
      </c>
      <c r="BD175" s="108">
        <v>2067857</v>
      </c>
      <c r="BE175" s="108">
        <v>25220</v>
      </c>
      <c r="BF175" s="108"/>
    </row>
    <row r="176" spans="1:58" x14ac:dyDescent="0.25">
      <c r="A176" s="133" t="s">
        <v>373</v>
      </c>
      <c r="B176" s="111" t="s">
        <v>91</v>
      </c>
      <c r="C176" s="108">
        <v>2239.5957894736844</v>
      </c>
      <c r="D176" s="108">
        <v>0</v>
      </c>
      <c r="E176" s="108">
        <v>1073.9865</v>
      </c>
      <c r="F176" s="108">
        <v>5.8579999999999997</v>
      </c>
      <c r="G176" s="108">
        <v>7090.3680000000004</v>
      </c>
      <c r="H176" s="108">
        <v>589.87199999999996</v>
      </c>
      <c r="I176" s="108">
        <v>1546.1760000000004</v>
      </c>
      <c r="J176" s="108">
        <v>3636</v>
      </c>
      <c r="K176" s="109">
        <v>6.0999999999999999E-2</v>
      </c>
      <c r="L176" s="109">
        <v>0</v>
      </c>
      <c r="M176" s="109">
        <v>0.187</v>
      </c>
      <c r="N176" s="109">
        <v>8.2000000000000003E-2</v>
      </c>
      <c r="O176" s="108">
        <v>0</v>
      </c>
      <c r="P176" s="108">
        <v>0</v>
      </c>
      <c r="Q176" s="109">
        <v>0.60599999999999998</v>
      </c>
      <c r="R176" s="109">
        <v>0.32215820000000001</v>
      </c>
      <c r="S176" s="108">
        <v>9547991</v>
      </c>
      <c r="T176" s="108">
        <v>148.63999999999999</v>
      </c>
      <c r="U176" s="108">
        <v>165.09</v>
      </c>
      <c r="V176" s="109">
        <v>8.09</v>
      </c>
      <c r="W176" s="110">
        <v>49.7</v>
      </c>
      <c r="X176" s="110">
        <v>45.299999237060497</v>
      </c>
      <c r="Y176" s="109">
        <v>7.2999998927116394E-2</v>
      </c>
      <c r="Z176" s="108">
        <v>78</v>
      </c>
      <c r="AA176" s="108">
        <v>498</v>
      </c>
      <c r="AB176" s="110" t="s">
        <v>443</v>
      </c>
      <c r="AC176" s="109">
        <v>141.27583312988301</v>
      </c>
      <c r="AD176" s="109">
        <v>215</v>
      </c>
      <c r="AE176" s="110">
        <v>16</v>
      </c>
      <c r="AF176" s="109" t="s">
        <v>443</v>
      </c>
      <c r="AG176" s="109">
        <v>31.559999465942401</v>
      </c>
      <c r="AH176" s="108">
        <v>120000</v>
      </c>
      <c r="AI176" s="108">
        <v>0</v>
      </c>
      <c r="AJ176" s="108">
        <v>0</v>
      </c>
      <c r="AK176" s="108">
        <v>0</v>
      </c>
      <c r="AL176" s="108">
        <v>0</v>
      </c>
      <c r="AM176" s="108">
        <v>0</v>
      </c>
      <c r="AN176" s="108">
        <v>102</v>
      </c>
      <c r="AO176" s="110">
        <v>26.9</v>
      </c>
      <c r="AP176" s="110" t="s">
        <v>443</v>
      </c>
      <c r="AQ176" s="110" t="s">
        <v>443</v>
      </c>
      <c r="AR176" s="109">
        <v>2.4833333333333334</v>
      </c>
      <c r="AS176" s="109">
        <v>-1.03</v>
      </c>
      <c r="AT176" s="108">
        <v>38</v>
      </c>
      <c r="AU176" s="110">
        <v>63.394138336181598</v>
      </c>
      <c r="AV176" s="109">
        <v>64.069999999999993</v>
      </c>
      <c r="AW176" s="109">
        <v>13.3999996185303</v>
      </c>
      <c r="AX176" s="109">
        <v>125.01</v>
      </c>
      <c r="AY176" s="108">
        <v>2900</v>
      </c>
      <c r="AZ176" s="110">
        <v>40.633239799999998</v>
      </c>
      <c r="BA176" s="110">
        <v>71.895029100000002</v>
      </c>
      <c r="BB176" s="108">
        <v>7213.01708984375</v>
      </c>
      <c r="BC176" s="108">
        <v>1296311</v>
      </c>
      <c r="BD176" s="108">
        <v>1136449</v>
      </c>
      <c r="BE176" s="108">
        <v>14870</v>
      </c>
      <c r="BF176" s="108"/>
    </row>
    <row r="177" spans="1:58" x14ac:dyDescent="0.25">
      <c r="A177" s="133" t="s">
        <v>322</v>
      </c>
      <c r="B177" s="111" t="s">
        <v>321</v>
      </c>
      <c r="C177" s="108">
        <v>0</v>
      </c>
      <c r="D177" s="108">
        <v>0</v>
      </c>
      <c r="E177" s="108">
        <v>22786.5805</v>
      </c>
      <c r="F177" s="108">
        <v>0</v>
      </c>
      <c r="G177" s="108">
        <v>0</v>
      </c>
      <c r="H177" s="108">
        <v>0</v>
      </c>
      <c r="I177" s="108">
        <v>0</v>
      </c>
      <c r="J177" s="108">
        <v>12121</v>
      </c>
      <c r="K177" s="109">
        <v>0.03</v>
      </c>
      <c r="L177" s="109">
        <v>6.0606060606060601E-2</v>
      </c>
      <c r="M177" s="109">
        <v>0.41599999999999998</v>
      </c>
      <c r="N177" s="109">
        <v>4.9000000000000002E-2</v>
      </c>
      <c r="O177" s="108">
        <v>0</v>
      </c>
      <c r="P177" s="108">
        <v>0</v>
      </c>
      <c r="Q177" s="109">
        <v>0.48699999999999999</v>
      </c>
      <c r="R177" s="109">
        <v>0.24244889999999999</v>
      </c>
      <c r="S177" s="108">
        <v>2773448</v>
      </c>
      <c r="T177" s="108">
        <v>90.09</v>
      </c>
      <c r="U177" s="108">
        <v>59.21</v>
      </c>
      <c r="V177" s="109">
        <v>4.08</v>
      </c>
      <c r="W177" s="110">
        <v>75.7</v>
      </c>
      <c r="X177" s="110">
        <v>16.200000762939499</v>
      </c>
      <c r="Y177" s="109">
        <v>5.2999999374151202E-2</v>
      </c>
      <c r="Z177" s="108">
        <v>87</v>
      </c>
      <c r="AA177" s="108">
        <v>46</v>
      </c>
      <c r="AB177" s="110">
        <v>2.1</v>
      </c>
      <c r="AC177" s="109">
        <v>95.631004333496094</v>
      </c>
      <c r="AD177" s="109">
        <v>368</v>
      </c>
      <c r="AE177" s="110">
        <v>83</v>
      </c>
      <c r="AF177" s="109">
        <v>0.555502695853622</v>
      </c>
      <c r="AG177" s="109">
        <v>46.0200004577637</v>
      </c>
      <c r="AH177" s="108">
        <v>0</v>
      </c>
      <c r="AI177" s="108">
        <v>3612</v>
      </c>
      <c r="AJ177" s="108">
        <v>0</v>
      </c>
      <c r="AK177" s="108">
        <v>0</v>
      </c>
      <c r="AL177" s="108">
        <v>12394</v>
      </c>
      <c r="AM177" s="108">
        <v>3</v>
      </c>
      <c r="AN177" s="108">
        <v>120</v>
      </c>
      <c r="AO177" s="110">
        <v>11.5</v>
      </c>
      <c r="AP177" s="110">
        <v>6.81</v>
      </c>
      <c r="AQ177" s="110">
        <v>15.5</v>
      </c>
      <c r="AR177" s="109">
        <v>1.3166666666666667</v>
      </c>
      <c r="AS177" s="109">
        <v>-1.08</v>
      </c>
      <c r="AT177" s="108">
        <v>32</v>
      </c>
      <c r="AU177" s="110">
        <v>46.928375244140597</v>
      </c>
      <c r="AV177" s="109">
        <v>66.540000000000006</v>
      </c>
      <c r="AW177" s="109">
        <v>7.1199998855590803</v>
      </c>
      <c r="AX177" s="109">
        <v>74.91</v>
      </c>
      <c r="AY177" s="108">
        <v>13000</v>
      </c>
      <c r="AZ177" s="110">
        <v>11.618638799999999</v>
      </c>
      <c r="BA177" s="110">
        <v>63.059168999999997</v>
      </c>
      <c r="BB177" s="108">
        <v>1569.72741699219</v>
      </c>
      <c r="BC177" s="108">
        <v>7797694</v>
      </c>
      <c r="BD177" s="108">
        <v>7255960</v>
      </c>
      <c r="BE177" s="108">
        <v>54390</v>
      </c>
      <c r="BF177" s="108"/>
    </row>
    <row r="178" spans="1:58" x14ac:dyDescent="0.25">
      <c r="A178" s="133" t="s">
        <v>324</v>
      </c>
      <c r="B178" s="111" t="s">
        <v>323</v>
      </c>
      <c r="C178" s="108">
        <v>0</v>
      </c>
      <c r="D178" s="108">
        <v>0</v>
      </c>
      <c r="E178" s="108" t="s">
        <v>443</v>
      </c>
      <c r="F178" s="108">
        <v>6.7560000000000002</v>
      </c>
      <c r="G178" s="108">
        <v>2014.893</v>
      </c>
      <c r="H178" s="108">
        <v>636.28200000000004</v>
      </c>
      <c r="I178" s="108">
        <v>97.488</v>
      </c>
      <c r="J178" s="108">
        <v>0</v>
      </c>
      <c r="K178" s="109">
        <v>0.03</v>
      </c>
      <c r="L178" s="109" t="s">
        <v>443</v>
      </c>
      <c r="M178" s="109">
        <v>8.9999999999999993E-3</v>
      </c>
      <c r="N178" s="109">
        <v>0</v>
      </c>
      <c r="O178" s="108">
        <v>0</v>
      </c>
      <c r="P178" s="108">
        <v>0</v>
      </c>
      <c r="Q178" s="109">
        <v>0.72099999999999997</v>
      </c>
      <c r="R178" s="109" t="s">
        <v>443</v>
      </c>
      <c r="S178" s="108">
        <v>14993051</v>
      </c>
      <c r="T178" s="108">
        <v>45.24</v>
      </c>
      <c r="U178" s="108">
        <v>48.82</v>
      </c>
      <c r="V178" s="109">
        <v>19.73</v>
      </c>
      <c r="W178" s="110">
        <v>16.399999999999999</v>
      </c>
      <c r="X178" s="110">
        <v>1.8999999761581401</v>
      </c>
      <c r="Y178" s="109">
        <v>0.56300002336502097</v>
      </c>
      <c r="Z178" s="108">
        <v>84</v>
      </c>
      <c r="AA178" s="108">
        <v>8.6</v>
      </c>
      <c r="AB178" s="110" t="s">
        <v>443</v>
      </c>
      <c r="AC178" s="109">
        <v>323.76260375976602</v>
      </c>
      <c r="AD178" s="109">
        <v>124</v>
      </c>
      <c r="AE178" s="110" t="s">
        <v>443</v>
      </c>
      <c r="AF178" s="109">
        <v>0.65867399030476304</v>
      </c>
      <c r="AG178" s="109">
        <v>38.099998474121101</v>
      </c>
      <c r="AH178" s="108">
        <v>392</v>
      </c>
      <c r="AI178" s="108">
        <v>0</v>
      </c>
      <c r="AJ178" s="108">
        <v>87000</v>
      </c>
      <c r="AK178" s="108">
        <v>0</v>
      </c>
      <c r="AL178" s="108">
        <v>0</v>
      </c>
      <c r="AM178" s="108">
        <v>0</v>
      </c>
      <c r="AN178" s="108">
        <v>85</v>
      </c>
      <c r="AO178" s="110">
        <v>4.2</v>
      </c>
      <c r="AP178" s="110" t="s">
        <v>443</v>
      </c>
      <c r="AQ178" s="110" t="s">
        <v>443</v>
      </c>
      <c r="AR178" s="109">
        <v>2.666666666666667</v>
      </c>
      <c r="AS178" s="109">
        <v>-0.28999999999999998</v>
      </c>
      <c r="AT178" s="108" t="s">
        <v>443</v>
      </c>
      <c r="AU178" s="110">
        <v>97.019996643066406</v>
      </c>
      <c r="AV178" s="109">
        <v>99.4</v>
      </c>
      <c r="AW178" s="109">
        <v>44.999519348144503</v>
      </c>
      <c r="AX178" s="109">
        <v>74.67</v>
      </c>
      <c r="AY178" s="108">
        <v>720</v>
      </c>
      <c r="AZ178" s="110">
        <v>91.016084000000006</v>
      </c>
      <c r="BA178" s="110">
        <v>99.623985899999994</v>
      </c>
      <c r="BB178" s="108">
        <v>5956.54296875</v>
      </c>
      <c r="BC178" s="108">
        <v>108020</v>
      </c>
      <c r="BD178" s="108">
        <v>105431</v>
      </c>
      <c r="BE178" s="108">
        <v>720</v>
      </c>
      <c r="BF178" s="108"/>
    </row>
    <row r="179" spans="1:58" x14ac:dyDescent="0.25">
      <c r="A179" s="133" t="s">
        <v>326</v>
      </c>
      <c r="B179" s="111" t="s">
        <v>325</v>
      </c>
      <c r="C179" s="108">
        <v>1950.0294736842104</v>
      </c>
      <c r="D179" s="108">
        <v>0</v>
      </c>
      <c r="E179" s="108">
        <v>163.00200000000001</v>
      </c>
      <c r="F179" s="108">
        <v>0</v>
      </c>
      <c r="G179" s="108">
        <v>2991.4539999999997</v>
      </c>
      <c r="H179" s="108">
        <v>0</v>
      </c>
      <c r="I179" s="108">
        <v>2146.1759999999999</v>
      </c>
      <c r="J179" s="108">
        <v>0</v>
      </c>
      <c r="K179" s="109">
        <v>0.03</v>
      </c>
      <c r="L179" s="109">
        <v>0.12121212121212099</v>
      </c>
      <c r="M179" s="109">
        <v>4.3999999999999997E-2</v>
      </c>
      <c r="N179" s="109">
        <v>4.0000000000000001E-3</v>
      </c>
      <c r="O179" s="108">
        <v>0</v>
      </c>
      <c r="P179" s="108">
        <v>0</v>
      </c>
      <c r="Q179" s="109">
        <v>0.78</v>
      </c>
      <c r="R179" s="109">
        <v>6.6499999999999997E-3</v>
      </c>
      <c r="S179" s="108">
        <v>2000000</v>
      </c>
      <c r="T179" s="108">
        <v>0</v>
      </c>
      <c r="U179" s="108">
        <v>0</v>
      </c>
      <c r="V179" s="109" t="s">
        <v>443</v>
      </c>
      <c r="W179" s="110">
        <v>18.5</v>
      </c>
      <c r="X179" s="110" t="s">
        <v>443</v>
      </c>
      <c r="Y179" s="109">
        <v>1.17499995231628</v>
      </c>
      <c r="Z179" s="108">
        <v>86</v>
      </c>
      <c r="AA179" s="108">
        <v>18</v>
      </c>
      <c r="AB179" s="110">
        <v>1.2</v>
      </c>
      <c r="AC179" s="109">
        <v>2204.13793945313</v>
      </c>
      <c r="AD179" s="109">
        <v>63</v>
      </c>
      <c r="AE179" s="110" t="s">
        <v>443</v>
      </c>
      <c r="AF179" s="109">
        <v>0.32413903930652599</v>
      </c>
      <c r="AG179" s="109">
        <v>39</v>
      </c>
      <c r="AH179" s="108">
        <v>0</v>
      </c>
      <c r="AI179" s="108">
        <v>0</v>
      </c>
      <c r="AJ179" s="108">
        <v>0</v>
      </c>
      <c r="AK179" s="108">
        <v>0</v>
      </c>
      <c r="AL179" s="108">
        <v>288</v>
      </c>
      <c r="AM179" s="108">
        <v>0</v>
      </c>
      <c r="AN179" s="108">
        <v>129</v>
      </c>
      <c r="AO179" s="110">
        <v>4.8</v>
      </c>
      <c r="AP179" s="110">
        <v>4.04</v>
      </c>
      <c r="AQ179" s="110">
        <v>16.5</v>
      </c>
      <c r="AR179" s="109">
        <v>3.2333333333333329</v>
      </c>
      <c r="AS179" s="109">
        <v>0.22</v>
      </c>
      <c r="AT179" s="108">
        <v>41</v>
      </c>
      <c r="AU179" s="110">
        <v>100</v>
      </c>
      <c r="AV179" s="109">
        <v>98.97</v>
      </c>
      <c r="AW179" s="109">
        <v>69.198471069335895</v>
      </c>
      <c r="AX179" s="109">
        <v>160.61000000000001</v>
      </c>
      <c r="AY179" s="108">
        <v>8900</v>
      </c>
      <c r="AZ179" s="110">
        <v>91.515908899999999</v>
      </c>
      <c r="BA179" s="110">
        <v>95.142634200000003</v>
      </c>
      <c r="BB179" s="108">
        <v>31577.673828125</v>
      </c>
      <c r="BC179" s="108">
        <v>1369125</v>
      </c>
      <c r="BD179" s="108">
        <v>1351409</v>
      </c>
      <c r="BE179" s="108">
        <v>5130</v>
      </c>
      <c r="BF179" s="108"/>
    </row>
    <row r="180" spans="1:58" x14ac:dyDescent="0.25">
      <c r="A180" s="133" t="s">
        <v>328</v>
      </c>
      <c r="B180" s="111" t="s">
        <v>327</v>
      </c>
      <c r="C180" s="108">
        <v>11817.646315789474</v>
      </c>
      <c r="D180" s="108">
        <v>0</v>
      </c>
      <c r="E180" s="108">
        <v>18320.093499999999</v>
      </c>
      <c r="F180" s="108">
        <v>135.55199999999999</v>
      </c>
      <c r="G180" s="108">
        <v>0</v>
      </c>
      <c r="H180" s="108">
        <v>0</v>
      </c>
      <c r="I180" s="108">
        <v>0</v>
      </c>
      <c r="J180" s="108">
        <v>0</v>
      </c>
      <c r="K180" s="109">
        <v>0.03</v>
      </c>
      <c r="L180" s="109">
        <v>0.33333333333333298</v>
      </c>
      <c r="M180" s="109">
        <v>0.47699999999999998</v>
      </c>
      <c r="N180" s="109">
        <v>6.9000000000000006E-2</v>
      </c>
      <c r="O180" s="108">
        <v>0</v>
      </c>
      <c r="P180" s="108">
        <v>0</v>
      </c>
      <c r="Q180" s="109">
        <v>0.72499999999999998</v>
      </c>
      <c r="R180" s="109">
        <v>5.8129000000000002E-3</v>
      </c>
      <c r="S180" s="108">
        <v>6717780</v>
      </c>
      <c r="T180" s="108">
        <v>190.46</v>
      </c>
      <c r="U180" s="108">
        <v>285.14</v>
      </c>
      <c r="V180" s="109">
        <v>1.55</v>
      </c>
      <c r="W180" s="110">
        <v>13.6</v>
      </c>
      <c r="X180" s="110">
        <v>2.2999999523162802</v>
      </c>
      <c r="Y180" s="109">
        <v>1.2220000028610201</v>
      </c>
      <c r="Z180" s="108">
        <v>96</v>
      </c>
      <c r="AA180" s="108">
        <v>38</v>
      </c>
      <c r="AB180" s="110">
        <v>0.1</v>
      </c>
      <c r="AC180" s="109">
        <v>774.05700683593795</v>
      </c>
      <c r="AD180" s="109">
        <v>62</v>
      </c>
      <c r="AE180" s="110" t="s">
        <v>443</v>
      </c>
      <c r="AF180" s="109">
        <v>0.28882479225062002</v>
      </c>
      <c r="AG180" s="109">
        <v>35.810001373291001</v>
      </c>
      <c r="AH180" s="108">
        <v>0</v>
      </c>
      <c r="AI180" s="108">
        <v>2000</v>
      </c>
      <c r="AJ180" s="108">
        <v>0</v>
      </c>
      <c r="AK180" s="108">
        <v>0</v>
      </c>
      <c r="AL180" s="108">
        <v>722</v>
      </c>
      <c r="AM180" s="108">
        <v>0</v>
      </c>
      <c r="AN180" s="108">
        <v>142</v>
      </c>
      <c r="AO180" s="110">
        <v>5</v>
      </c>
      <c r="AP180" s="110">
        <v>3.86</v>
      </c>
      <c r="AQ180" s="110">
        <v>4.7</v>
      </c>
      <c r="AR180" s="109">
        <v>2.4333333333333331</v>
      </c>
      <c r="AS180" s="109">
        <v>-0.21</v>
      </c>
      <c r="AT180" s="108">
        <v>42</v>
      </c>
      <c r="AU180" s="110">
        <v>100</v>
      </c>
      <c r="AV180" s="109">
        <v>81.05</v>
      </c>
      <c r="AW180" s="109">
        <v>48.5198364257813</v>
      </c>
      <c r="AX180" s="109">
        <v>125.82</v>
      </c>
      <c r="AY180" s="108">
        <v>55000</v>
      </c>
      <c r="AZ180" s="110">
        <v>91.594667099999995</v>
      </c>
      <c r="BA180" s="110">
        <v>97.746627399999994</v>
      </c>
      <c r="BB180" s="108">
        <v>11910.9521484375</v>
      </c>
      <c r="BC180" s="108">
        <v>11532127</v>
      </c>
      <c r="BD180" s="108">
        <v>11222068</v>
      </c>
      <c r="BE180" s="108">
        <v>155360</v>
      </c>
      <c r="BF180" s="108"/>
    </row>
    <row r="181" spans="1:58" x14ac:dyDescent="0.25">
      <c r="A181" s="133" t="s">
        <v>330</v>
      </c>
      <c r="B181" s="111" t="s">
        <v>329</v>
      </c>
      <c r="C181" s="108">
        <v>134618.34736842106</v>
      </c>
      <c r="D181" s="108">
        <v>57381.126315789472</v>
      </c>
      <c r="E181" s="108">
        <v>174433.64199999999</v>
      </c>
      <c r="F181" s="108">
        <v>231.11799999999999</v>
      </c>
      <c r="G181" s="108">
        <v>0</v>
      </c>
      <c r="H181" s="108">
        <v>0</v>
      </c>
      <c r="I181" s="108">
        <v>0</v>
      </c>
      <c r="J181" s="108">
        <v>0</v>
      </c>
      <c r="K181" s="109">
        <v>0</v>
      </c>
      <c r="L181" s="109">
        <v>0.15151515151515199</v>
      </c>
      <c r="M181" s="109">
        <v>0.78700000000000003</v>
      </c>
      <c r="N181" s="109">
        <v>0.66500000000000004</v>
      </c>
      <c r="O181" s="108">
        <v>4</v>
      </c>
      <c r="P181" s="108">
        <v>0</v>
      </c>
      <c r="Q181" s="109">
        <v>0.76700000000000002</v>
      </c>
      <c r="R181" s="109" t="s">
        <v>443</v>
      </c>
      <c r="S181" s="108">
        <v>2463518535</v>
      </c>
      <c r="T181" s="108">
        <v>292.89999999999998</v>
      </c>
      <c r="U181" s="108">
        <v>848.71</v>
      </c>
      <c r="V181" s="109">
        <v>0.42</v>
      </c>
      <c r="W181" s="110">
        <v>12.7</v>
      </c>
      <c r="X181" s="110">
        <v>1.8999999761581401</v>
      </c>
      <c r="Y181" s="109">
        <v>1.7109999656677199</v>
      </c>
      <c r="Z181" s="108">
        <v>98</v>
      </c>
      <c r="AA181" s="108">
        <v>18</v>
      </c>
      <c r="AB181" s="110" t="s">
        <v>443</v>
      </c>
      <c r="AC181" s="109">
        <v>995.966064453125</v>
      </c>
      <c r="AD181" s="109">
        <v>16</v>
      </c>
      <c r="AE181" s="110">
        <v>0</v>
      </c>
      <c r="AF181" s="109">
        <v>0.32762037427784702</v>
      </c>
      <c r="AG181" s="109">
        <v>41.900001525878899</v>
      </c>
      <c r="AH181" s="108">
        <v>0</v>
      </c>
      <c r="AI181" s="108">
        <v>630</v>
      </c>
      <c r="AJ181" s="108">
        <v>0</v>
      </c>
      <c r="AK181" s="108">
        <v>1112954</v>
      </c>
      <c r="AL181" s="108">
        <v>3601404</v>
      </c>
      <c r="AM181" s="108">
        <v>0</v>
      </c>
      <c r="AN181" s="108">
        <v>158</v>
      </c>
      <c r="AO181" s="110">
        <v>2.4</v>
      </c>
      <c r="AP181" s="110">
        <v>3.79</v>
      </c>
      <c r="AQ181" s="110">
        <v>12.9</v>
      </c>
      <c r="AR181" s="109">
        <v>4.1666666666666661</v>
      </c>
      <c r="AS181" s="109">
        <v>0.05</v>
      </c>
      <c r="AT181" s="108">
        <v>40</v>
      </c>
      <c r="AU181" s="110">
        <v>100</v>
      </c>
      <c r="AV181" s="109">
        <v>95.69</v>
      </c>
      <c r="AW181" s="109">
        <v>53.744979858398402</v>
      </c>
      <c r="AX181" s="109">
        <v>96.87</v>
      </c>
      <c r="AY181" s="108">
        <v>400000</v>
      </c>
      <c r="AZ181" s="110">
        <v>94.871084999999994</v>
      </c>
      <c r="BA181" s="110">
        <v>100</v>
      </c>
      <c r="BB181" s="108">
        <v>27916.4453125</v>
      </c>
      <c r="BC181" s="108">
        <v>80745024</v>
      </c>
      <c r="BD181" s="108">
        <v>78417559</v>
      </c>
      <c r="BE181" s="108">
        <v>769630</v>
      </c>
      <c r="BF181" s="108"/>
    </row>
    <row r="182" spans="1:58" x14ac:dyDescent="0.25">
      <c r="A182" s="133" t="s">
        <v>332</v>
      </c>
      <c r="B182" s="111" t="s">
        <v>331</v>
      </c>
      <c r="C182" s="108">
        <v>10796.366315789473</v>
      </c>
      <c r="D182" s="108">
        <v>3758.6673684210527</v>
      </c>
      <c r="E182" s="108">
        <v>48635.325000000004</v>
      </c>
      <c r="F182" s="108">
        <v>0</v>
      </c>
      <c r="G182" s="108">
        <v>0</v>
      </c>
      <c r="H182" s="108">
        <v>0</v>
      </c>
      <c r="I182" s="108">
        <v>0</v>
      </c>
      <c r="J182" s="108">
        <v>0</v>
      </c>
      <c r="K182" s="109">
        <v>0</v>
      </c>
      <c r="L182" s="109">
        <v>0.27272727272727298</v>
      </c>
      <c r="M182" s="109">
        <v>0.17599999999999999</v>
      </c>
      <c r="N182" s="109">
        <v>3.4000000000000002E-2</v>
      </c>
      <c r="O182" s="108">
        <v>0</v>
      </c>
      <c r="P182" s="108">
        <v>0</v>
      </c>
      <c r="Q182" s="109">
        <v>0.69199999999999995</v>
      </c>
      <c r="R182" s="109">
        <v>1.1087100000000001E-2</v>
      </c>
      <c r="S182" s="108">
        <v>0</v>
      </c>
      <c r="T182" s="108">
        <v>6.55</v>
      </c>
      <c r="U182" s="108">
        <v>4.74</v>
      </c>
      <c r="V182" s="109">
        <v>0.1</v>
      </c>
      <c r="W182" s="110">
        <v>51</v>
      </c>
      <c r="X182" s="110" t="s">
        <v>443</v>
      </c>
      <c r="Y182" s="109">
        <v>2.3889999389648402</v>
      </c>
      <c r="Z182" s="108">
        <v>99</v>
      </c>
      <c r="AA182" s="108">
        <v>60</v>
      </c>
      <c r="AB182" s="110" t="s">
        <v>443</v>
      </c>
      <c r="AC182" s="109">
        <v>1003.78179931641</v>
      </c>
      <c r="AD182" s="109">
        <v>42</v>
      </c>
      <c r="AE182" s="110" t="s">
        <v>443</v>
      </c>
      <c r="AF182" s="109" t="s">
        <v>443</v>
      </c>
      <c r="AG182" s="109" t="s">
        <v>443</v>
      </c>
      <c r="AH182" s="108">
        <v>0</v>
      </c>
      <c r="AI182" s="108">
        <v>0</v>
      </c>
      <c r="AJ182" s="108">
        <v>0</v>
      </c>
      <c r="AK182" s="108">
        <v>0</v>
      </c>
      <c r="AL182" s="108">
        <v>23</v>
      </c>
      <c r="AM182" s="108">
        <v>0</v>
      </c>
      <c r="AN182" s="108">
        <v>120</v>
      </c>
      <c r="AO182" s="110">
        <v>5.5</v>
      </c>
      <c r="AP182" s="110" t="s">
        <v>443</v>
      </c>
      <c r="AQ182" s="110" t="s">
        <v>443</v>
      </c>
      <c r="AR182" s="109" t="s">
        <v>443</v>
      </c>
      <c r="AS182" s="109">
        <v>-1.1399999999999999</v>
      </c>
      <c r="AT182" s="108">
        <v>19</v>
      </c>
      <c r="AU182" s="110">
        <v>100</v>
      </c>
      <c r="AV182" s="109">
        <v>99.69</v>
      </c>
      <c r="AW182" s="109">
        <v>14.9967746734619</v>
      </c>
      <c r="AX182" s="109">
        <v>157.66999999999999</v>
      </c>
      <c r="AY182" s="108">
        <v>20000</v>
      </c>
      <c r="AZ182" s="110">
        <v>62.7</v>
      </c>
      <c r="BA182" s="110">
        <v>60.4</v>
      </c>
      <c r="BB182" s="108">
        <v>17992.765625</v>
      </c>
      <c r="BC182" s="108">
        <v>5758075</v>
      </c>
      <c r="BD182" s="108">
        <v>5366973</v>
      </c>
      <c r="BE182" s="108">
        <v>469930</v>
      </c>
      <c r="BF182" s="108"/>
    </row>
    <row r="183" spans="1:58" x14ac:dyDescent="0.25">
      <c r="A183" s="133" t="s">
        <v>334</v>
      </c>
      <c r="B183" s="111" t="s">
        <v>333</v>
      </c>
      <c r="C183" s="108">
        <v>0</v>
      </c>
      <c r="D183" s="108">
        <v>0</v>
      </c>
      <c r="E183" s="108" t="s">
        <v>443</v>
      </c>
      <c r="F183" s="108">
        <v>1.962</v>
      </c>
      <c r="G183" s="108">
        <v>13.0655</v>
      </c>
      <c r="H183" s="108">
        <v>0</v>
      </c>
      <c r="I183" s="108">
        <v>0</v>
      </c>
      <c r="J183" s="108">
        <v>0</v>
      </c>
      <c r="K183" s="109">
        <v>0.03</v>
      </c>
      <c r="L183" s="109" t="s">
        <v>443</v>
      </c>
      <c r="M183" s="109">
        <v>5.0000000000000001E-3</v>
      </c>
      <c r="N183" s="109">
        <v>5.0000000000000001E-3</v>
      </c>
      <c r="O183" s="108">
        <v>0</v>
      </c>
      <c r="P183" s="108">
        <v>0</v>
      </c>
      <c r="Q183" s="109" t="s">
        <v>443</v>
      </c>
      <c r="R183" s="109" t="s">
        <v>443</v>
      </c>
      <c r="S183" s="108">
        <v>0</v>
      </c>
      <c r="T183" s="108">
        <v>35.56</v>
      </c>
      <c r="U183" s="108">
        <v>22.14</v>
      </c>
      <c r="V183" s="109">
        <v>60.67</v>
      </c>
      <c r="W183" s="110">
        <v>25.3</v>
      </c>
      <c r="X183" s="110">
        <v>1.6000000238418599</v>
      </c>
      <c r="Y183" s="109">
        <v>1.0909999608993499</v>
      </c>
      <c r="Z183" s="108">
        <v>96</v>
      </c>
      <c r="AA183" s="108">
        <v>207</v>
      </c>
      <c r="AB183" s="110" t="s">
        <v>443</v>
      </c>
      <c r="AC183" s="109">
        <v>523.30523681640602</v>
      </c>
      <c r="AD183" s="109" t="s">
        <v>443</v>
      </c>
      <c r="AE183" s="110" t="s">
        <v>443</v>
      </c>
      <c r="AF183" s="109" t="s">
        <v>443</v>
      </c>
      <c r="AG183" s="109" t="s">
        <v>443</v>
      </c>
      <c r="AH183" s="108">
        <v>0</v>
      </c>
      <c r="AI183" s="108">
        <v>0</v>
      </c>
      <c r="AJ183" s="108">
        <v>0</v>
      </c>
      <c r="AK183" s="108">
        <v>0</v>
      </c>
      <c r="AL183" s="108">
        <v>0</v>
      </c>
      <c r="AM183" s="108">
        <v>0</v>
      </c>
      <c r="AN183" s="108">
        <v>85</v>
      </c>
      <c r="AO183" s="110">
        <v>4.2</v>
      </c>
      <c r="AP183" s="110" t="s">
        <v>443</v>
      </c>
      <c r="AQ183" s="110" t="s">
        <v>443</v>
      </c>
      <c r="AR183" s="109" t="s">
        <v>443</v>
      </c>
      <c r="AS183" s="109">
        <v>-0.93</v>
      </c>
      <c r="AT183" s="108" t="s">
        <v>443</v>
      </c>
      <c r="AU183" s="110">
        <v>99.426155090332003</v>
      </c>
      <c r="AV183" s="109" t="s">
        <v>443</v>
      </c>
      <c r="AW183" s="109">
        <v>42.700000762939503</v>
      </c>
      <c r="AX183" s="109">
        <v>76.44</v>
      </c>
      <c r="AY183" s="108">
        <v>47</v>
      </c>
      <c r="AZ183" s="110">
        <v>83.3</v>
      </c>
      <c r="BA183" s="110">
        <v>97.696640500000001</v>
      </c>
      <c r="BB183" s="108">
        <v>3924.94458007813</v>
      </c>
      <c r="BC183" s="108">
        <v>11192</v>
      </c>
      <c r="BD183" s="108">
        <v>9794</v>
      </c>
      <c r="BE183" s="108">
        <v>30</v>
      </c>
      <c r="BF183" s="108"/>
    </row>
    <row r="184" spans="1:58" x14ac:dyDescent="0.25">
      <c r="A184" s="133" t="s">
        <v>336</v>
      </c>
      <c r="B184" s="111" t="s">
        <v>335</v>
      </c>
      <c r="C184" s="108">
        <v>33055.793684210526</v>
      </c>
      <c r="D184" s="108">
        <v>0</v>
      </c>
      <c r="E184" s="108">
        <v>87717.372499999983</v>
      </c>
      <c r="F184" s="108">
        <v>0</v>
      </c>
      <c r="G184" s="108">
        <v>0</v>
      </c>
      <c r="H184" s="108">
        <v>0</v>
      </c>
      <c r="I184" s="108">
        <v>0</v>
      </c>
      <c r="J184" s="108">
        <v>134848</v>
      </c>
      <c r="K184" s="109">
        <v>0.21199999999999999</v>
      </c>
      <c r="L184" s="109">
        <v>9.0909090909090898E-2</v>
      </c>
      <c r="M184" s="109">
        <v>0.872</v>
      </c>
      <c r="N184" s="109">
        <v>0.78700000000000003</v>
      </c>
      <c r="O184" s="108">
        <v>0</v>
      </c>
      <c r="P184" s="108">
        <v>0</v>
      </c>
      <c r="Q184" s="109">
        <v>0.49299999999999999</v>
      </c>
      <c r="R184" s="109">
        <v>0.35896159999999999</v>
      </c>
      <c r="S184" s="108">
        <v>650224252</v>
      </c>
      <c r="T184" s="108">
        <v>958.47</v>
      </c>
      <c r="U184" s="108">
        <v>1057.75</v>
      </c>
      <c r="V184" s="109">
        <v>7.43</v>
      </c>
      <c r="W184" s="110">
        <v>53</v>
      </c>
      <c r="X184" s="110">
        <v>10.5</v>
      </c>
      <c r="Y184" s="109">
        <v>0.116999998688698</v>
      </c>
      <c r="Z184" s="108">
        <v>82</v>
      </c>
      <c r="AA184" s="108">
        <v>201</v>
      </c>
      <c r="AB184" s="110">
        <v>6.5</v>
      </c>
      <c r="AC184" s="109">
        <v>138.528396606445</v>
      </c>
      <c r="AD184" s="109">
        <v>343</v>
      </c>
      <c r="AE184" s="110">
        <v>58</v>
      </c>
      <c r="AF184" s="109">
        <v>0.52243432824634695</v>
      </c>
      <c r="AG184" s="109">
        <v>42.369998931884801</v>
      </c>
      <c r="AH184" s="108">
        <v>11590</v>
      </c>
      <c r="AI184" s="108">
        <v>14</v>
      </c>
      <c r="AJ184" s="108">
        <v>1000</v>
      </c>
      <c r="AK184" s="108">
        <v>24343</v>
      </c>
      <c r="AL184" s="108">
        <v>1442863</v>
      </c>
      <c r="AM184" s="108">
        <v>2</v>
      </c>
      <c r="AN184" s="108">
        <v>96</v>
      </c>
      <c r="AO184" s="110">
        <v>39</v>
      </c>
      <c r="AP184" s="110">
        <v>5.2</v>
      </c>
      <c r="AQ184" s="110">
        <v>21.8</v>
      </c>
      <c r="AR184" s="109" t="s">
        <v>443</v>
      </c>
      <c r="AS184" s="109">
        <v>-0.56999999999999995</v>
      </c>
      <c r="AT184" s="108">
        <v>26</v>
      </c>
      <c r="AU184" s="110">
        <v>26.700000762939499</v>
      </c>
      <c r="AV184" s="109">
        <v>73.81</v>
      </c>
      <c r="AW184" s="109">
        <v>19.2210998535156</v>
      </c>
      <c r="AX184" s="109">
        <v>55.07</v>
      </c>
      <c r="AY184" s="108">
        <v>46000</v>
      </c>
      <c r="AZ184" s="110">
        <v>19.077763399999998</v>
      </c>
      <c r="BA184" s="110">
        <v>79.010012200000006</v>
      </c>
      <c r="BB184" s="108">
        <v>1863.83508300781</v>
      </c>
      <c r="BC184" s="108">
        <v>42862960</v>
      </c>
      <c r="BD184" s="108">
        <v>38969205</v>
      </c>
      <c r="BE184" s="108">
        <v>199810</v>
      </c>
      <c r="BF184" s="108"/>
    </row>
    <row r="185" spans="1:58" x14ac:dyDescent="0.25">
      <c r="A185" s="133" t="s">
        <v>338</v>
      </c>
      <c r="B185" s="111" t="s">
        <v>337</v>
      </c>
      <c r="C185" s="108">
        <v>7103.3136842105259</v>
      </c>
      <c r="D185" s="108">
        <v>0</v>
      </c>
      <c r="E185" s="108">
        <v>308055.6605</v>
      </c>
      <c r="F185" s="108">
        <v>0</v>
      </c>
      <c r="G185" s="108">
        <v>0</v>
      </c>
      <c r="H185" s="108">
        <v>0</v>
      </c>
      <c r="I185" s="108">
        <v>0</v>
      </c>
      <c r="J185" s="108">
        <v>0</v>
      </c>
      <c r="K185" s="109">
        <v>0.03</v>
      </c>
      <c r="L185" s="109">
        <v>0.18181818181818199</v>
      </c>
      <c r="M185" s="109">
        <v>0.98699999999999999</v>
      </c>
      <c r="N185" s="109">
        <v>0.96799999999999997</v>
      </c>
      <c r="O185" s="108">
        <v>0</v>
      </c>
      <c r="P185" s="108">
        <v>5</v>
      </c>
      <c r="Q185" s="109">
        <v>0.74299999999999999</v>
      </c>
      <c r="R185" s="109">
        <v>1.2308E-3</v>
      </c>
      <c r="S185" s="108">
        <v>503523402</v>
      </c>
      <c r="T185" s="108">
        <v>1121.92</v>
      </c>
      <c r="U185" s="108">
        <v>968.42</v>
      </c>
      <c r="V185" s="109">
        <v>1.65</v>
      </c>
      <c r="W185" s="110">
        <v>9.1</v>
      </c>
      <c r="X185" s="110" t="s">
        <v>443</v>
      </c>
      <c r="Y185" s="109">
        <v>3.5429999828338601</v>
      </c>
      <c r="Z185" s="108">
        <v>42</v>
      </c>
      <c r="AA185" s="108">
        <v>87</v>
      </c>
      <c r="AB185" s="110">
        <v>0.9</v>
      </c>
      <c r="AC185" s="109">
        <v>469.42837524414102</v>
      </c>
      <c r="AD185" s="109">
        <v>24</v>
      </c>
      <c r="AE185" s="110" t="s">
        <v>443</v>
      </c>
      <c r="AF185" s="109">
        <v>0.28405708879639202</v>
      </c>
      <c r="AG185" s="109">
        <v>25</v>
      </c>
      <c r="AH185" s="108">
        <v>200</v>
      </c>
      <c r="AI185" s="108">
        <v>0</v>
      </c>
      <c r="AJ185" s="108">
        <v>0</v>
      </c>
      <c r="AK185" s="108">
        <v>800000</v>
      </c>
      <c r="AL185" s="108">
        <v>3257</v>
      </c>
      <c r="AM185" s="108">
        <v>5</v>
      </c>
      <c r="AN185" s="108">
        <v>123</v>
      </c>
      <c r="AO185" s="110">
        <v>2.4</v>
      </c>
      <c r="AP185" s="110">
        <v>5.23</v>
      </c>
      <c r="AQ185" s="110">
        <v>3.9</v>
      </c>
      <c r="AR185" s="109" t="s">
        <v>443</v>
      </c>
      <c r="AS185" s="109">
        <v>-0.57999999999999996</v>
      </c>
      <c r="AT185" s="108">
        <v>30</v>
      </c>
      <c r="AU185" s="110">
        <v>100</v>
      </c>
      <c r="AV185" s="109">
        <v>99.76</v>
      </c>
      <c r="AW185" s="109">
        <v>49.259998321533203</v>
      </c>
      <c r="AX185" s="109">
        <v>132.63999999999999</v>
      </c>
      <c r="AY185" s="108">
        <v>430000</v>
      </c>
      <c r="AZ185" s="110">
        <v>95.937862999999993</v>
      </c>
      <c r="BA185" s="110">
        <v>96.212932800000004</v>
      </c>
      <c r="BB185" s="108">
        <v>8666.896484375</v>
      </c>
      <c r="BC185" s="108">
        <v>44831160</v>
      </c>
      <c r="BD185" s="108">
        <v>44283575</v>
      </c>
      <c r="BE185" s="108">
        <v>579320</v>
      </c>
      <c r="BF185" s="108"/>
    </row>
    <row r="186" spans="1:58" x14ac:dyDescent="0.25">
      <c r="A186" s="133" t="s">
        <v>340</v>
      </c>
      <c r="B186" s="111" t="s">
        <v>339</v>
      </c>
      <c r="C186" s="108">
        <v>17070.692631578946</v>
      </c>
      <c r="D186" s="108">
        <v>7770.726315789474</v>
      </c>
      <c r="E186" s="108">
        <v>18380.936000000002</v>
      </c>
      <c r="F186" s="108">
        <v>66.17</v>
      </c>
      <c r="G186" s="108">
        <v>920.39549999999997</v>
      </c>
      <c r="H186" s="108">
        <v>0</v>
      </c>
      <c r="I186" s="108">
        <v>1945.95</v>
      </c>
      <c r="J186" s="108">
        <v>0</v>
      </c>
      <c r="K186" s="109">
        <v>0</v>
      </c>
      <c r="L186" s="109">
        <v>0.24242424242424199</v>
      </c>
      <c r="M186" s="109">
        <v>6.0000000000000001E-3</v>
      </c>
      <c r="N186" s="109">
        <v>3.0000000000000001E-3</v>
      </c>
      <c r="O186" s="108">
        <v>0</v>
      </c>
      <c r="P186" s="108">
        <v>0</v>
      </c>
      <c r="Q186" s="109">
        <v>0.84</v>
      </c>
      <c r="R186" s="109" t="s">
        <v>443</v>
      </c>
      <c r="S186" s="108">
        <v>1200000</v>
      </c>
      <c r="T186" s="108">
        <v>0</v>
      </c>
      <c r="U186" s="108">
        <v>0</v>
      </c>
      <c r="V186" s="109" t="s">
        <v>443</v>
      </c>
      <c r="W186" s="110">
        <v>7.7</v>
      </c>
      <c r="X186" s="110" t="s">
        <v>443</v>
      </c>
      <c r="Y186" s="109">
        <v>2.5329999923706099</v>
      </c>
      <c r="Z186" s="108">
        <v>99</v>
      </c>
      <c r="AA186" s="108">
        <v>0.79</v>
      </c>
      <c r="AB186" s="110" t="s">
        <v>443</v>
      </c>
      <c r="AC186" s="109">
        <v>2425.79565429688</v>
      </c>
      <c r="AD186" s="109">
        <v>6</v>
      </c>
      <c r="AE186" s="110" t="s">
        <v>443</v>
      </c>
      <c r="AF186" s="109">
        <v>0.23225263717502601</v>
      </c>
      <c r="AG186" s="109" t="s">
        <v>443</v>
      </c>
      <c r="AH186" s="108">
        <v>0</v>
      </c>
      <c r="AI186" s="108">
        <v>188</v>
      </c>
      <c r="AJ186" s="108">
        <v>0</v>
      </c>
      <c r="AK186" s="108">
        <v>0</v>
      </c>
      <c r="AL186" s="108">
        <v>888</v>
      </c>
      <c r="AM186" s="108">
        <v>0</v>
      </c>
      <c r="AN186" s="108">
        <v>124</v>
      </c>
      <c r="AO186" s="110">
        <v>3.8</v>
      </c>
      <c r="AP186" s="110" t="s">
        <v>443</v>
      </c>
      <c r="AQ186" s="110" t="s">
        <v>443</v>
      </c>
      <c r="AR186" s="109">
        <v>4.1500000000000004</v>
      </c>
      <c r="AS186" s="109">
        <v>1.41</v>
      </c>
      <c r="AT186" s="108">
        <v>71</v>
      </c>
      <c r="AU186" s="110">
        <v>100</v>
      </c>
      <c r="AV186" s="109">
        <v>92.99</v>
      </c>
      <c r="AW186" s="109">
        <v>91.243408203125</v>
      </c>
      <c r="AX186" s="109">
        <v>204.02</v>
      </c>
      <c r="AY186" s="108">
        <v>40000</v>
      </c>
      <c r="AZ186" s="110">
        <v>97.557106899999994</v>
      </c>
      <c r="BA186" s="110">
        <v>99.639286400000003</v>
      </c>
      <c r="BB186" s="108">
        <v>73878.46875</v>
      </c>
      <c r="BC186" s="108">
        <v>9400145</v>
      </c>
      <c r="BD186" s="108">
        <v>9122264</v>
      </c>
      <c r="BE186" s="108">
        <v>83600</v>
      </c>
      <c r="BF186" s="108"/>
    </row>
    <row r="187" spans="1:58" x14ac:dyDescent="0.25">
      <c r="A187" s="133" t="s">
        <v>851</v>
      </c>
      <c r="B187" s="111" t="s">
        <v>341</v>
      </c>
      <c r="C187" s="108">
        <v>0</v>
      </c>
      <c r="D187" s="108">
        <v>0</v>
      </c>
      <c r="E187" s="108">
        <v>76865.536500000002</v>
      </c>
      <c r="F187" s="108">
        <v>18.47</v>
      </c>
      <c r="G187" s="108">
        <v>0</v>
      </c>
      <c r="H187" s="108">
        <v>0</v>
      </c>
      <c r="I187" s="108">
        <v>0</v>
      </c>
      <c r="J187" s="108">
        <v>0</v>
      </c>
      <c r="K187" s="109">
        <v>0</v>
      </c>
      <c r="L187" s="109">
        <v>3.03030303030303E-2</v>
      </c>
      <c r="M187" s="109">
        <v>0.252</v>
      </c>
      <c r="N187" s="109">
        <v>0.113</v>
      </c>
      <c r="O187" s="108">
        <v>0</v>
      </c>
      <c r="P187" s="108">
        <v>0</v>
      </c>
      <c r="Q187" s="109">
        <v>0.91</v>
      </c>
      <c r="R187" s="109" t="s">
        <v>443</v>
      </c>
      <c r="S187" s="108">
        <v>0</v>
      </c>
      <c r="T187" s="108">
        <v>0</v>
      </c>
      <c r="U187" s="108">
        <v>0</v>
      </c>
      <c r="V187" s="109" t="s">
        <v>443</v>
      </c>
      <c r="W187" s="110">
        <v>4.3</v>
      </c>
      <c r="X187" s="110" t="s">
        <v>443</v>
      </c>
      <c r="Y187" s="109">
        <v>2.8250000476837198</v>
      </c>
      <c r="Z187" s="108">
        <v>92</v>
      </c>
      <c r="AA187" s="108">
        <v>9.9</v>
      </c>
      <c r="AB187" s="110">
        <v>0.3</v>
      </c>
      <c r="AC187" s="109">
        <v>4144.6005859375</v>
      </c>
      <c r="AD187" s="109">
        <v>9</v>
      </c>
      <c r="AE187" s="110" t="s">
        <v>443</v>
      </c>
      <c r="AF187" s="109">
        <v>0.13083521620626001</v>
      </c>
      <c r="AG187" s="109">
        <v>32.569999694824197</v>
      </c>
      <c r="AH187" s="108">
        <v>0</v>
      </c>
      <c r="AI187" s="108">
        <v>70</v>
      </c>
      <c r="AJ187" s="108">
        <v>4</v>
      </c>
      <c r="AK187" s="108">
        <v>0</v>
      </c>
      <c r="AL187" s="108">
        <v>121837</v>
      </c>
      <c r="AM187" s="108">
        <v>0</v>
      </c>
      <c r="AN187" s="108">
        <v>136</v>
      </c>
      <c r="AO187" s="110">
        <v>2.4</v>
      </c>
      <c r="AP187" s="110">
        <v>1.19</v>
      </c>
      <c r="AQ187" s="110">
        <v>5</v>
      </c>
      <c r="AR187" s="109">
        <v>4.1500000000000004</v>
      </c>
      <c r="AS187" s="109">
        <v>1.61</v>
      </c>
      <c r="AT187" s="108">
        <v>82</v>
      </c>
      <c r="AU187" s="110">
        <v>100</v>
      </c>
      <c r="AV187" s="109" t="s">
        <v>443</v>
      </c>
      <c r="AW187" s="109">
        <v>92.000297546386705</v>
      </c>
      <c r="AX187" s="109">
        <v>122.32</v>
      </c>
      <c r="AY187" s="108">
        <v>650000</v>
      </c>
      <c r="AZ187" s="110">
        <v>99.210429899999994</v>
      </c>
      <c r="BA187" s="110">
        <v>100</v>
      </c>
      <c r="BB187" s="108">
        <v>43876.59765625</v>
      </c>
      <c r="BC187" s="108">
        <v>66022272</v>
      </c>
      <c r="BD187" s="108">
        <v>64256678</v>
      </c>
      <c r="BE187" s="108">
        <v>241930</v>
      </c>
      <c r="BF187" s="108"/>
    </row>
    <row r="188" spans="1:58" x14ac:dyDescent="0.25">
      <c r="A188" s="133" t="s">
        <v>343</v>
      </c>
      <c r="B188" s="111" t="s">
        <v>342</v>
      </c>
      <c r="C188" s="108">
        <v>129473.54947368421</v>
      </c>
      <c r="D188" s="108">
        <v>50861.058947368423</v>
      </c>
      <c r="E188" s="108">
        <v>386392.353</v>
      </c>
      <c r="F188" s="108">
        <v>1383.6659999999999</v>
      </c>
      <c r="G188" s="108">
        <v>1059927.7945000001</v>
      </c>
      <c r="H188" s="108">
        <v>98444.48550000001</v>
      </c>
      <c r="I188" s="108">
        <v>585120.22900000005</v>
      </c>
      <c r="J188" s="108">
        <v>0</v>
      </c>
      <c r="K188" s="109">
        <v>0.39400000000000002</v>
      </c>
      <c r="L188" s="109">
        <v>0.12121212121212099</v>
      </c>
      <c r="M188" s="109">
        <v>0.91600000000000004</v>
      </c>
      <c r="N188" s="109">
        <v>0.67500000000000004</v>
      </c>
      <c r="O188" s="108">
        <v>0</v>
      </c>
      <c r="P188" s="108">
        <v>0</v>
      </c>
      <c r="Q188" s="109">
        <v>0.92</v>
      </c>
      <c r="R188" s="109" t="s">
        <v>443</v>
      </c>
      <c r="S188" s="108">
        <v>73000</v>
      </c>
      <c r="T188" s="108">
        <v>0</v>
      </c>
      <c r="U188" s="108">
        <v>0</v>
      </c>
      <c r="V188" s="109" t="s">
        <v>443</v>
      </c>
      <c r="W188" s="110">
        <v>6.5</v>
      </c>
      <c r="X188" s="110">
        <v>0.5</v>
      </c>
      <c r="Y188" s="109">
        <v>2.4519999027252202</v>
      </c>
      <c r="Z188" s="108">
        <v>92</v>
      </c>
      <c r="AA188" s="108">
        <v>3.1</v>
      </c>
      <c r="AB188" s="110" t="s">
        <v>443</v>
      </c>
      <c r="AC188" s="109">
        <v>9535.9453125</v>
      </c>
      <c r="AD188" s="109">
        <v>14</v>
      </c>
      <c r="AE188" s="110" t="s">
        <v>443</v>
      </c>
      <c r="AF188" s="109">
        <v>0.20318079832260899</v>
      </c>
      <c r="AG188" s="109">
        <v>41.5</v>
      </c>
      <c r="AH188" s="108">
        <v>85119040</v>
      </c>
      <c r="AI188" s="108">
        <v>866835</v>
      </c>
      <c r="AJ188" s="108">
        <v>3866</v>
      </c>
      <c r="AK188" s="108">
        <v>0</v>
      </c>
      <c r="AL188" s="108">
        <v>287129</v>
      </c>
      <c r="AM188" s="108">
        <v>0</v>
      </c>
      <c r="AN188" s="108">
        <v>146</v>
      </c>
      <c r="AO188" s="110">
        <v>2.4</v>
      </c>
      <c r="AP188" s="110">
        <v>1</v>
      </c>
      <c r="AQ188" s="110">
        <v>0</v>
      </c>
      <c r="AR188" s="109">
        <v>3.8</v>
      </c>
      <c r="AS188" s="109">
        <v>1.48</v>
      </c>
      <c r="AT188" s="108">
        <v>75</v>
      </c>
      <c r="AU188" s="110">
        <v>100</v>
      </c>
      <c r="AV188" s="109" t="s">
        <v>443</v>
      </c>
      <c r="AW188" s="109">
        <v>74.550003051757798</v>
      </c>
      <c r="AX188" s="109">
        <v>127.16</v>
      </c>
      <c r="AY188" s="108">
        <v>6600000</v>
      </c>
      <c r="AZ188" s="110">
        <v>99.988893899999994</v>
      </c>
      <c r="BA188" s="110">
        <v>99.173786300000003</v>
      </c>
      <c r="BB188" s="108">
        <v>59531.66015625</v>
      </c>
      <c r="BC188" s="108">
        <v>325719168</v>
      </c>
      <c r="BD188" s="108">
        <v>312947413</v>
      </c>
      <c r="BE188" s="108">
        <v>9147420</v>
      </c>
      <c r="BF188" s="108"/>
    </row>
    <row r="189" spans="1:58" x14ac:dyDescent="0.25">
      <c r="A189" s="133" t="s">
        <v>345</v>
      </c>
      <c r="B189" s="111" t="s">
        <v>344</v>
      </c>
      <c r="C189" s="108">
        <v>0</v>
      </c>
      <c r="D189" s="108">
        <v>0</v>
      </c>
      <c r="E189" s="108">
        <v>12233.434000000003</v>
      </c>
      <c r="F189" s="108">
        <v>0</v>
      </c>
      <c r="G189" s="108">
        <v>0</v>
      </c>
      <c r="H189" s="108">
        <v>0</v>
      </c>
      <c r="I189" s="108">
        <v>0</v>
      </c>
      <c r="J189" s="108">
        <v>0</v>
      </c>
      <c r="K189" s="109">
        <v>0.03</v>
      </c>
      <c r="L189" s="109">
        <v>9.0909090909090898E-2</v>
      </c>
      <c r="M189" s="109">
        <v>4.0000000000000001E-3</v>
      </c>
      <c r="N189" s="109">
        <v>8.0000000000000002E-3</v>
      </c>
      <c r="O189" s="108">
        <v>0</v>
      </c>
      <c r="P189" s="108">
        <v>0</v>
      </c>
      <c r="Q189" s="109">
        <v>0.79500000000000004</v>
      </c>
      <c r="R189" s="109" t="s">
        <v>443</v>
      </c>
      <c r="S189" s="108">
        <v>50000</v>
      </c>
      <c r="T189" s="108">
        <v>7.26</v>
      </c>
      <c r="U189" s="108">
        <v>5.66</v>
      </c>
      <c r="V189" s="109">
        <v>0.04</v>
      </c>
      <c r="W189" s="110">
        <v>9.1999999999999993</v>
      </c>
      <c r="X189" s="110">
        <v>4.5</v>
      </c>
      <c r="Y189" s="109">
        <v>3.7360000610351598</v>
      </c>
      <c r="Z189" s="108">
        <v>95</v>
      </c>
      <c r="AA189" s="108">
        <v>29</v>
      </c>
      <c r="AB189" s="110">
        <v>0.6</v>
      </c>
      <c r="AC189" s="109">
        <v>1747.77172851563</v>
      </c>
      <c r="AD189" s="109">
        <v>15</v>
      </c>
      <c r="AE189" s="110" t="s">
        <v>443</v>
      </c>
      <c r="AF189" s="109">
        <v>0.28404842254717799</v>
      </c>
      <c r="AG189" s="109">
        <v>39.700000762939503</v>
      </c>
      <c r="AH189" s="108">
        <v>10605</v>
      </c>
      <c r="AI189" s="108">
        <v>6639</v>
      </c>
      <c r="AJ189" s="108">
        <v>11135</v>
      </c>
      <c r="AK189" s="108">
        <v>0</v>
      </c>
      <c r="AL189" s="108">
        <v>344</v>
      </c>
      <c r="AM189" s="108">
        <v>0</v>
      </c>
      <c r="AN189" s="108">
        <v>131</v>
      </c>
      <c r="AO189" s="110">
        <v>2.4</v>
      </c>
      <c r="AP189" s="110">
        <v>3.14</v>
      </c>
      <c r="AQ189" s="110">
        <v>6.4</v>
      </c>
      <c r="AR189" s="109">
        <v>3.416666666666667</v>
      </c>
      <c r="AS189" s="109">
        <v>0.55000000000000004</v>
      </c>
      <c r="AT189" s="108">
        <v>70</v>
      </c>
      <c r="AU189" s="110">
        <v>100</v>
      </c>
      <c r="AV189" s="109">
        <v>98.44</v>
      </c>
      <c r="AW189" s="109">
        <v>64.599998474121094</v>
      </c>
      <c r="AX189" s="109">
        <v>148.71</v>
      </c>
      <c r="AY189" s="108">
        <v>58000</v>
      </c>
      <c r="AZ189" s="110">
        <v>96.435769500000006</v>
      </c>
      <c r="BA189" s="110">
        <v>99.712186299999999</v>
      </c>
      <c r="BB189" s="108">
        <v>22562.4609375</v>
      </c>
      <c r="BC189" s="108">
        <v>3456750</v>
      </c>
      <c r="BD189" s="108">
        <v>3403406</v>
      </c>
      <c r="BE189" s="108">
        <v>175020</v>
      </c>
      <c r="BF189" s="108"/>
    </row>
    <row r="190" spans="1:58" x14ac:dyDescent="0.25">
      <c r="A190" s="133" t="s">
        <v>347</v>
      </c>
      <c r="B190" s="111" t="s">
        <v>346</v>
      </c>
      <c r="C190" s="108">
        <v>63139.64</v>
      </c>
      <c r="D190" s="108">
        <v>40856.997894736844</v>
      </c>
      <c r="E190" s="108">
        <v>161619.459</v>
      </c>
      <c r="F190" s="108">
        <v>0</v>
      </c>
      <c r="G190" s="108">
        <v>0</v>
      </c>
      <c r="H190" s="108">
        <v>0</v>
      </c>
      <c r="I190" s="108">
        <v>0</v>
      </c>
      <c r="J190" s="108">
        <v>18181</v>
      </c>
      <c r="K190" s="109">
        <v>0.03</v>
      </c>
      <c r="L190" s="109">
        <v>0.45454545454545497</v>
      </c>
      <c r="M190" s="109">
        <v>0.372</v>
      </c>
      <c r="N190" s="109">
        <v>0.154</v>
      </c>
      <c r="O190" s="108">
        <v>0</v>
      </c>
      <c r="P190" s="108">
        <v>0</v>
      </c>
      <c r="Q190" s="109">
        <v>0.70099999999999996</v>
      </c>
      <c r="R190" s="109">
        <v>1.29763E-2</v>
      </c>
      <c r="S190" s="108">
        <v>169875</v>
      </c>
      <c r="T190" s="108">
        <v>172.42</v>
      </c>
      <c r="U190" s="108">
        <v>226.97</v>
      </c>
      <c r="V190" s="109">
        <v>0.67</v>
      </c>
      <c r="W190" s="110">
        <v>24.1</v>
      </c>
      <c r="X190" s="110">
        <v>4.4000000953674299</v>
      </c>
      <c r="Y190" s="109">
        <v>2.5339999198913601</v>
      </c>
      <c r="Z190" s="108">
        <v>99</v>
      </c>
      <c r="AA190" s="108">
        <v>76</v>
      </c>
      <c r="AB190" s="110">
        <v>0.2</v>
      </c>
      <c r="AC190" s="109">
        <v>382.82171630859398</v>
      </c>
      <c r="AD190" s="109">
        <v>36</v>
      </c>
      <c r="AE190" s="110" t="s">
        <v>443</v>
      </c>
      <c r="AF190" s="109">
        <v>0.28689324721715198</v>
      </c>
      <c r="AG190" s="109" t="s">
        <v>443</v>
      </c>
      <c r="AH190" s="108">
        <v>0</v>
      </c>
      <c r="AI190" s="108">
        <v>0</v>
      </c>
      <c r="AJ190" s="108">
        <v>0</v>
      </c>
      <c r="AK190" s="108">
        <v>0</v>
      </c>
      <c r="AL190" s="108">
        <v>21</v>
      </c>
      <c r="AM190" s="108">
        <v>0</v>
      </c>
      <c r="AN190" s="108">
        <v>117</v>
      </c>
      <c r="AO190" s="110">
        <v>6.3</v>
      </c>
      <c r="AP190" s="110" t="s">
        <v>443</v>
      </c>
      <c r="AQ190" s="110" t="s">
        <v>443</v>
      </c>
      <c r="AR190" s="109">
        <v>3.95</v>
      </c>
      <c r="AS190" s="109">
        <v>-0.6</v>
      </c>
      <c r="AT190" s="108">
        <v>22</v>
      </c>
      <c r="AU190" s="110">
        <v>100</v>
      </c>
      <c r="AV190" s="109">
        <v>100</v>
      </c>
      <c r="AW190" s="109">
        <v>42.799999237060497</v>
      </c>
      <c r="AX190" s="109">
        <v>77.33</v>
      </c>
      <c r="AY190" s="108">
        <v>81000</v>
      </c>
      <c r="AZ190" s="110">
        <v>100</v>
      </c>
      <c r="BA190" s="110">
        <v>87.3</v>
      </c>
      <c r="BB190" s="108">
        <v>6864.99951171875</v>
      </c>
      <c r="BC190" s="108">
        <v>32387200</v>
      </c>
      <c r="BD190" s="108">
        <v>29888422</v>
      </c>
      <c r="BE190" s="108">
        <v>425400</v>
      </c>
      <c r="BF190" s="108"/>
    </row>
    <row r="191" spans="1:58" x14ac:dyDescent="0.25">
      <c r="A191" s="133" t="s">
        <v>349</v>
      </c>
      <c r="B191" s="111" t="s">
        <v>348</v>
      </c>
      <c r="C191" s="108">
        <v>143.34947368421052</v>
      </c>
      <c r="D191" s="108">
        <v>97.20210526315789</v>
      </c>
      <c r="E191" s="108" t="s">
        <v>443</v>
      </c>
      <c r="F191" s="108">
        <v>24.224</v>
      </c>
      <c r="G191" s="108">
        <v>3635.0859999999998</v>
      </c>
      <c r="H191" s="108">
        <v>139.19499999999999</v>
      </c>
      <c r="I191" s="108">
        <v>913.84900000000016</v>
      </c>
      <c r="J191" s="108">
        <v>0</v>
      </c>
      <c r="K191" s="109">
        <v>0</v>
      </c>
      <c r="L191" s="109">
        <v>9.0909090909090898E-2</v>
      </c>
      <c r="M191" s="109">
        <v>6.0000000000000001E-3</v>
      </c>
      <c r="N191" s="109">
        <v>2E-3</v>
      </c>
      <c r="O191" s="108">
        <v>0</v>
      </c>
      <c r="P191" s="108">
        <v>0</v>
      </c>
      <c r="Q191" s="109">
        <v>0.59699999999999998</v>
      </c>
      <c r="R191" s="109">
        <v>0.1345932</v>
      </c>
      <c r="S191" s="108">
        <v>6630451</v>
      </c>
      <c r="T191" s="108">
        <v>150.5</v>
      </c>
      <c r="U191" s="108">
        <v>102.76</v>
      </c>
      <c r="V191" s="109" t="s">
        <v>443</v>
      </c>
      <c r="W191" s="110">
        <v>27.6</v>
      </c>
      <c r="X191" s="110">
        <v>10.699999809265099</v>
      </c>
      <c r="Y191" s="109">
        <v>0.11599999666214</v>
      </c>
      <c r="Z191" s="108">
        <v>53</v>
      </c>
      <c r="AA191" s="108">
        <v>56</v>
      </c>
      <c r="AB191" s="110" t="s">
        <v>443</v>
      </c>
      <c r="AC191" s="109">
        <v>106.07444000244099</v>
      </c>
      <c r="AD191" s="109">
        <v>78</v>
      </c>
      <c r="AE191" s="110">
        <v>4</v>
      </c>
      <c r="AF191" s="109" t="s">
        <v>443</v>
      </c>
      <c r="AG191" s="109">
        <v>37.180000305175803</v>
      </c>
      <c r="AH191" s="108">
        <v>351</v>
      </c>
      <c r="AI191" s="108">
        <v>13564</v>
      </c>
      <c r="AJ191" s="108">
        <v>0</v>
      </c>
      <c r="AK191" s="108">
        <v>0</v>
      </c>
      <c r="AL191" s="108">
        <v>0</v>
      </c>
      <c r="AM191" s="108">
        <v>0</v>
      </c>
      <c r="AN191" s="108">
        <v>129</v>
      </c>
      <c r="AO191" s="110">
        <v>6.9</v>
      </c>
      <c r="AP191" s="110" t="s">
        <v>443</v>
      </c>
      <c r="AQ191" s="110" t="s">
        <v>443</v>
      </c>
      <c r="AR191" s="109">
        <v>2.85</v>
      </c>
      <c r="AS191" s="109">
        <v>-0.88</v>
      </c>
      <c r="AT191" s="108">
        <v>43</v>
      </c>
      <c r="AU191" s="110">
        <v>57.819999694824197</v>
      </c>
      <c r="AV191" s="109">
        <v>85.06</v>
      </c>
      <c r="AW191" s="109">
        <v>22.351404190063501</v>
      </c>
      <c r="AX191" s="109">
        <v>71.3</v>
      </c>
      <c r="AY191" s="108">
        <v>1000</v>
      </c>
      <c r="AZ191" s="110">
        <v>57.946553100000003</v>
      </c>
      <c r="BA191" s="110">
        <v>94.483644600000005</v>
      </c>
      <c r="BB191" s="108">
        <v>3207.83129882813</v>
      </c>
      <c r="BC191" s="108">
        <v>276244</v>
      </c>
      <c r="BD191" s="108">
        <v>218918</v>
      </c>
      <c r="BE191" s="108">
        <v>12190</v>
      </c>
      <c r="BF191" s="108"/>
    </row>
    <row r="192" spans="1:58" x14ac:dyDescent="0.25">
      <c r="A192" s="133" t="s">
        <v>852</v>
      </c>
      <c r="B192" s="111" t="s">
        <v>350</v>
      </c>
      <c r="C192" s="108">
        <v>58264.27368421053</v>
      </c>
      <c r="D192" s="108">
        <v>9594.4547368421045</v>
      </c>
      <c r="E192" s="108">
        <v>113901.955</v>
      </c>
      <c r="F192" s="108">
        <v>113.104</v>
      </c>
      <c r="G192" s="108">
        <v>37295.661</v>
      </c>
      <c r="H192" s="108">
        <v>23.084500000000002</v>
      </c>
      <c r="I192" s="108">
        <v>63812.089000000007</v>
      </c>
      <c r="J192" s="108">
        <v>0</v>
      </c>
      <c r="K192" s="109">
        <v>0.03</v>
      </c>
      <c r="L192" s="109">
        <v>6.0606060606060601E-2</v>
      </c>
      <c r="M192" s="109">
        <v>0.83</v>
      </c>
      <c r="N192" s="109">
        <v>0.31900000000000001</v>
      </c>
      <c r="O192" s="108">
        <v>0</v>
      </c>
      <c r="P192" s="108">
        <v>0</v>
      </c>
      <c r="Q192" s="109">
        <v>0.76700000000000002</v>
      </c>
      <c r="R192" s="109" t="s">
        <v>443</v>
      </c>
      <c r="S192" s="108">
        <v>0</v>
      </c>
      <c r="T192" s="108">
        <v>23.4</v>
      </c>
      <c r="U192" s="108">
        <v>31.56</v>
      </c>
      <c r="V192" s="109" t="s">
        <v>443</v>
      </c>
      <c r="W192" s="110">
        <v>16.3</v>
      </c>
      <c r="X192" s="110">
        <v>2.9000000953674299</v>
      </c>
      <c r="Y192" s="109" t="s">
        <v>443</v>
      </c>
      <c r="Z192" s="108">
        <v>88</v>
      </c>
      <c r="AA192" s="108">
        <v>32</v>
      </c>
      <c r="AB192" s="110">
        <v>0.6</v>
      </c>
      <c r="AC192" s="109">
        <v>579.41473388671898</v>
      </c>
      <c r="AD192" s="109">
        <v>95</v>
      </c>
      <c r="AE192" s="110">
        <v>2</v>
      </c>
      <c r="AF192" s="109">
        <v>0.460951286761421</v>
      </c>
      <c r="AG192" s="109">
        <v>46.939998626708999</v>
      </c>
      <c r="AH192" s="108">
        <v>0</v>
      </c>
      <c r="AI192" s="108">
        <v>0</v>
      </c>
      <c r="AJ192" s="108">
        <v>0</v>
      </c>
      <c r="AK192" s="108">
        <v>0</v>
      </c>
      <c r="AL192" s="108">
        <v>122810</v>
      </c>
      <c r="AM192" s="108">
        <v>0</v>
      </c>
      <c r="AN192" s="108">
        <v>104</v>
      </c>
      <c r="AO192" s="110">
        <v>13</v>
      </c>
      <c r="AP192" s="110">
        <v>4.5199999999999996</v>
      </c>
      <c r="AQ192" s="110">
        <v>12.8</v>
      </c>
      <c r="AR192" s="109">
        <v>4</v>
      </c>
      <c r="AS192" s="109">
        <v>-1.29</v>
      </c>
      <c r="AT192" s="108">
        <v>18</v>
      </c>
      <c r="AU192" s="110">
        <v>99.603836059570298</v>
      </c>
      <c r="AV192" s="109">
        <v>97.13</v>
      </c>
      <c r="AW192" s="109">
        <v>61.869247436523402</v>
      </c>
      <c r="AX192" s="109">
        <v>86.99</v>
      </c>
      <c r="AY192" s="108">
        <v>70000</v>
      </c>
      <c r="AZ192" s="110">
        <v>94.446922499999999</v>
      </c>
      <c r="BA192" s="110">
        <v>93.110262599999999</v>
      </c>
      <c r="BB192" s="108">
        <v>18281.193359375</v>
      </c>
      <c r="BC192" s="108">
        <v>31977064</v>
      </c>
      <c r="BD192" s="108">
        <v>31086589</v>
      </c>
      <c r="BE192" s="108">
        <v>882050</v>
      </c>
      <c r="BF192" s="108"/>
    </row>
    <row r="193" spans="1:58" x14ac:dyDescent="0.25">
      <c r="A193" s="133" t="s">
        <v>375</v>
      </c>
      <c r="B193" s="111" t="s">
        <v>351</v>
      </c>
      <c r="C193" s="108">
        <v>13519.376842105263</v>
      </c>
      <c r="D193" s="108">
        <v>0</v>
      </c>
      <c r="E193" s="108">
        <v>1754932.6030000004</v>
      </c>
      <c r="F193" s="108">
        <v>413.61599999999999</v>
      </c>
      <c r="G193" s="108">
        <v>837427.8324999999</v>
      </c>
      <c r="H193" s="108">
        <v>72120.209499999997</v>
      </c>
      <c r="I193" s="108">
        <v>464987.76000000007</v>
      </c>
      <c r="J193" s="108">
        <v>238181</v>
      </c>
      <c r="K193" s="109">
        <v>0.182</v>
      </c>
      <c r="L193" s="109">
        <v>0</v>
      </c>
      <c r="M193" s="109">
        <v>0.30299999999999999</v>
      </c>
      <c r="N193" s="109">
        <v>0.13900000000000001</v>
      </c>
      <c r="O193" s="108">
        <v>0</v>
      </c>
      <c r="P193" s="108">
        <v>0</v>
      </c>
      <c r="Q193" s="109">
        <v>0.68300000000000005</v>
      </c>
      <c r="R193" s="109">
        <v>1.57489E-2</v>
      </c>
      <c r="S193" s="108">
        <v>18774506</v>
      </c>
      <c r="T193" s="108">
        <v>1820.64</v>
      </c>
      <c r="U193" s="108">
        <v>1869.91</v>
      </c>
      <c r="V193" s="109">
        <v>1.47</v>
      </c>
      <c r="W193" s="110">
        <v>21.6</v>
      </c>
      <c r="X193" s="110">
        <v>12.1000003814697</v>
      </c>
      <c r="Y193" s="109">
        <v>0.82099997997283902</v>
      </c>
      <c r="Z193" s="108">
        <v>99</v>
      </c>
      <c r="AA193" s="108">
        <v>133</v>
      </c>
      <c r="AB193" s="110">
        <v>0.4</v>
      </c>
      <c r="AC193" s="109">
        <v>334.31997680664102</v>
      </c>
      <c r="AD193" s="109">
        <v>54</v>
      </c>
      <c r="AE193" s="110">
        <v>0</v>
      </c>
      <c r="AF193" s="109">
        <v>0.33737605352463601</v>
      </c>
      <c r="AG193" s="109">
        <v>37.590000152587898</v>
      </c>
      <c r="AH193" s="108">
        <v>2503129</v>
      </c>
      <c r="AI193" s="108">
        <v>5133216</v>
      </c>
      <c r="AJ193" s="108">
        <v>18</v>
      </c>
      <c r="AK193" s="108">
        <v>0</v>
      </c>
      <c r="AL193" s="108">
        <v>0</v>
      </c>
      <c r="AM193" s="108">
        <v>0</v>
      </c>
      <c r="AN193" s="108">
        <v>122</v>
      </c>
      <c r="AO193" s="110">
        <v>10.7</v>
      </c>
      <c r="AP193" s="110" t="s">
        <v>443</v>
      </c>
      <c r="AQ193" s="110" t="s">
        <v>443</v>
      </c>
      <c r="AR193" s="109">
        <v>3.3166666666666673</v>
      </c>
      <c r="AS193" s="109">
        <v>0.01</v>
      </c>
      <c r="AT193" s="108">
        <v>35</v>
      </c>
      <c r="AU193" s="110">
        <v>100</v>
      </c>
      <c r="AV193" s="109">
        <v>94.51</v>
      </c>
      <c r="AW193" s="109">
        <v>52.720001220703097</v>
      </c>
      <c r="AX193" s="109">
        <v>128.04</v>
      </c>
      <c r="AY193" s="108">
        <v>77000</v>
      </c>
      <c r="AZ193" s="110">
        <v>77.989128600000001</v>
      </c>
      <c r="BA193" s="110">
        <v>97.605587700000001</v>
      </c>
      <c r="BB193" s="108">
        <v>6775.83203125</v>
      </c>
      <c r="BC193" s="108">
        <v>95540800</v>
      </c>
      <c r="BD193" s="108">
        <v>93200401</v>
      </c>
      <c r="BE193" s="108">
        <v>310070</v>
      </c>
      <c r="BF193" s="108"/>
    </row>
    <row r="194" spans="1:58" x14ac:dyDescent="0.25">
      <c r="A194" s="133" t="s">
        <v>353</v>
      </c>
      <c r="B194" s="111" t="s">
        <v>352</v>
      </c>
      <c r="C194" s="108">
        <v>0.04</v>
      </c>
      <c r="D194" s="108">
        <v>0</v>
      </c>
      <c r="E194" s="108">
        <v>60809.649999999994</v>
      </c>
      <c r="F194" s="108">
        <v>22.303999999999998</v>
      </c>
      <c r="G194" s="108">
        <v>0</v>
      </c>
      <c r="H194" s="108">
        <v>0</v>
      </c>
      <c r="I194" s="108">
        <v>0</v>
      </c>
      <c r="J194" s="108">
        <v>0</v>
      </c>
      <c r="K194" s="109">
        <v>0</v>
      </c>
      <c r="L194" s="109">
        <v>0.15151515151515199</v>
      </c>
      <c r="M194" s="109">
        <v>0.99299999999999999</v>
      </c>
      <c r="N194" s="109">
        <v>0.96599999999999997</v>
      </c>
      <c r="O194" s="108">
        <v>5</v>
      </c>
      <c r="P194" s="108">
        <v>4</v>
      </c>
      <c r="Q194" s="109">
        <v>0.48199999999999998</v>
      </c>
      <c r="R194" s="109">
        <v>0.20038</v>
      </c>
      <c r="S194" s="108">
        <v>6790794599</v>
      </c>
      <c r="T194" s="108">
        <v>551.19000000000005</v>
      </c>
      <c r="U194" s="108">
        <v>759.85</v>
      </c>
      <c r="V194" s="109">
        <v>7.09</v>
      </c>
      <c r="W194" s="110">
        <v>55.3</v>
      </c>
      <c r="X194" s="110">
        <v>39.900001525878899</v>
      </c>
      <c r="Y194" s="109">
        <v>0.196999996900558</v>
      </c>
      <c r="Z194" s="108">
        <v>70</v>
      </c>
      <c r="AA194" s="108">
        <v>48</v>
      </c>
      <c r="AB194" s="110">
        <v>0.1</v>
      </c>
      <c r="AC194" s="109">
        <v>144.49987792968801</v>
      </c>
      <c r="AD194" s="109">
        <v>385</v>
      </c>
      <c r="AE194" s="110">
        <v>10</v>
      </c>
      <c r="AF194" s="109">
        <v>0.76748947226836695</v>
      </c>
      <c r="AG194" s="109">
        <v>35.889999389648402</v>
      </c>
      <c r="AH194" s="108">
        <v>29950</v>
      </c>
      <c r="AI194" s="108">
        <v>306</v>
      </c>
      <c r="AJ194" s="108">
        <v>0</v>
      </c>
      <c r="AK194" s="108">
        <v>2014026</v>
      </c>
      <c r="AL194" s="108">
        <v>271388</v>
      </c>
      <c r="AM194" s="108">
        <v>2</v>
      </c>
      <c r="AN194" s="108">
        <v>101</v>
      </c>
      <c r="AO194" s="110">
        <v>28.8</v>
      </c>
      <c r="AP194" s="110">
        <v>7.58</v>
      </c>
      <c r="AQ194" s="110">
        <v>11</v>
      </c>
      <c r="AR194" s="109">
        <v>1.6</v>
      </c>
      <c r="AS194" s="109">
        <v>-1.82</v>
      </c>
      <c r="AT194" s="108">
        <v>16</v>
      </c>
      <c r="AU194" s="110">
        <v>71.642349243164105</v>
      </c>
      <c r="AV194" s="109">
        <v>69.959999999999994</v>
      </c>
      <c r="AW194" s="109">
        <v>25.099514007568398</v>
      </c>
      <c r="AX194" s="109">
        <v>67.17</v>
      </c>
      <c r="AY194" s="108">
        <v>22000</v>
      </c>
      <c r="AZ194" s="110">
        <v>53.3</v>
      </c>
      <c r="BA194" s="110">
        <v>54.9</v>
      </c>
      <c r="BB194" s="108">
        <v>2508.12817382813</v>
      </c>
      <c r="BC194" s="108">
        <v>28250420</v>
      </c>
      <c r="BD194" s="108">
        <v>26522421</v>
      </c>
      <c r="BE194" s="108">
        <v>527970</v>
      </c>
      <c r="BF194" s="108"/>
    </row>
    <row r="195" spans="1:58" x14ac:dyDescent="0.25">
      <c r="A195" s="133" t="s">
        <v>355</v>
      </c>
      <c r="B195" s="111" t="s">
        <v>354</v>
      </c>
      <c r="C195" s="108">
        <v>784.82105263157894</v>
      </c>
      <c r="D195" s="108">
        <v>0</v>
      </c>
      <c r="E195" s="108">
        <v>72612.310500000007</v>
      </c>
      <c r="F195" s="108">
        <v>0</v>
      </c>
      <c r="G195" s="108">
        <v>0</v>
      </c>
      <c r="H195" s="108">
        <v>0</v>
      </c>
      <c r="I195" s="108">
        <v>0</v>
      </c>
      <c r="J195" s="108">
        <v>126460</v>
      </c>
      <c r="K195" s="109">
        <v>9.0999999999999998E-2</v>
      </c>
      <c r="L195" s="109">
        <v>3.03030303030303E-2</v>
      </c>
      <c r="M195" s="109">
        <v>0.27100000000000002</v>
      </c>
      <c r="N195" s="109">
        <v>2.3E-2</v>
      </c>
      <c r="O195" s="108">
        <v>0</v>
      </c>
      <c r="P195" s="108">
        <v>0</v>
      </c>
      <c r="Q195" s="109">
        <v>0.57899999999999996</v>
      </c>
      <c r="R195" s="109">
        <v>0.26447549999999997</v>
      </c>
      <c r="S195" s="108">
        <v>15977763</v>
      </c>
      <c r="T195" s="108">
        <v>564.78</v>
      </c>
      <c r="U195" s="108">
        <v>643.11</v>
      </c>
      <c r="V195" s="109">
        <v>4.67</v>
      </c>
      <c r="W195" s="110">
        <v>63.4</v>
      </c>
      <c r="X195" s="110">
        <v>14.800000190734901</v>
      </c>
      <c r="Y195" s="109">
        <v>9.0999998152255998E-2</v>
      </c>
      <c r="Z195" s="108">
        <v>93</v>
      </c>
      <c r="AA195" s="108">
        <v>376</v>
      </c>
      <c r="AB195" s="110">
        <v>12.4</v>
      </c>
      <c r="AC195" s="109">
        <v>203.03855895996099</v>
      </c>
      <c r="AD195" s="109">
        <v>224</v>
      </c>
      <c r="AE195" s="110">
        <v>79</v>
      </c>
      <c r="AF195" s="109">
        <v>0.52614328626346296</v>
      </c>
      <c r="AG195" s="109">
        <v>55.619998931884801</v>
      </c>
      <c r="AH195" s="108">
        <v>0</v>
      </c>
      <c r="AI195" s="108">
        <v>4371</v>
      </c>
      <c r="AJ195" s="108">
        <v>0</v>
      </c>
      <c r="AK195" s="108">
        <v>0</v>
      </c>
      <c r="AL195" s="108">
        <v>45345</v>
      </c>
      <c r="AM195" s="108">
        <v>0</v>
      </c>
      <c r="AN195" s="108">
        <v>92</v>
      </c>
      <c r="AO195" s="110">
        <v>45.9</v>
      </c>
      <c r="AP195" s="110">
        <v>10.1</v>
      </c>
      <c r="AQ195" s="110">
        <v>3.2</v>
      </c>
      <c r="AR195" s="109">
        <v>3.5833333333333335</v>
      </c>
      <c r="AS195" s="109">
        <v>-0.66</v>
      </c>
      <c r="AT195" s="108">
        <v>37</v>
      </c>
      <c r="AU195" s="110">
        <v>27.219337463378899</v>
      </c>
      <c r="AV195" s="109">
        <v>85.12</v>
      </c>
      <c r="AW195" s="109">
        <v>21</v>
      </c>
      <c r="AX195" s="109">
        <v>74.95</v>
      </c>
      <c r="AY195" s="108">
        <v>31000</v>
      </c>
      <c r="AZ195" s="110">
        <v>43.870900300000002</v>
      </c>
      <c r="BA195" s="110">
        <v>65.359547800000001</v>
      </c>
      <c r="BB195" s="108">
        <v>4050.26147460938</v>
      </c>
      <c r="BC195" s="108">
        <v>17094130</v>
      </c>
      <c r="BD195" s="108">
        <v>16161529</v>
      </c>
      <c r="BE195" s="108">
        <v>743390</v>
      </c>
      <c r="BF195" s="108"/>
    </row>
    <row r="196" spans="1:58" x14ac:dyDescent="0.25">
      <c r="A196" s="133" t="s">
        <v>357</v>
      </c>
      <c r="B196" s="111" t="s">
        <v>356</v>
      </c>
      <c r="C196" s="108">
        <v>17.40421052631579</v>
      </c>
      <c r="D196" s="108">
        <v>0</v>
      </c>
      <c r="E196" s="108">
        <v>93451.054499999998</v>
      </c>
      <c r="F196" s="108">
        <v>0</v>
      </c>
      <c r="G196" s="108">
        <v>1189.3835000000001</v>
      </c>
      <c r="H196" s="108">
        <v>0</v>
      </c>
      <c r="I196" s="108">
        <v>0</v>
      </c>
      <c r="J196" s="108">
        <v>646139</v>
      </c>
      <c r="K196" s="109">
        <v>0.21199999999999999</v>
      </c>
      <c r="L196" s="109">
        <v>0.30303030303030298</v>
      </c>
      <c r="M196" s="109">
        <v>0.65</v>
      </c>
      <c r="N196" s="109">
        <v>0.24199999999999999</v>
      </c>
      <c r="O196" s="108">
        <v>0</v>
      </c>
      <c r="P196" s="108">
        <v>0</v>
      </c>
      <c r="Q196" s="109">
        <v>0.51600000000000001</v>
      </c>
      <c r="R196" s="109">
        <v>0.12757060000000001</v>
      </c>
      <c r="S196" s="108">
        <v>338138257</v>
      </c>
      <c r="T196" s="108">
        <v>444.62</v>
      </c>
      <c r="U196" s="108">
        <v>488.05</v>
      </c>
      <c r="V196" s="109">
        <v>4.41</v>
      </c>
      <c r="W196" s="110">
        <v>56.4</v>
      </c>
      <c r="X196" s="110">
        <v>11.199999809265099</v>
      </c>
      <c r="Y196" s="109">
        <v>8.2999996840953799E-2</v>
      </c>
      <c r="Z196" s="108">
        <v>95</v>
      </c>
      <c r="AA196" s="108">
        <v>208</v>
      </c>
      <c r="AB196" s="110">
        <v>13.5</v>
      </c>
      <c r="AC196" s="109">
        <v>182.273361206055</v>
      </c>
      <c r="AD196" s="109">
        <v>443</v>
      </c>
      <c r="AE196" s="110">
        <v>18</v>
      </c>
      <c r="AF196" s="109">
        <v>0.54021535238125495</v>
      </c>
      <c r="AG196" s="109" t="s">
        <v>443</v>
      </c>
      <c r="AH196" s="108">
        <v>2128</v>
      </c>
      <c r="AI196" s="108">
        <v>113023</v>
      </c>
      <c r="AJ196" s="108">
        <v>0</v>
      </c>
      <c r="AK196" s="108">
        <v>0</v>
      </c>
      <c r="AL196" s="108">
        <v>7572</v>
      </c>
      <c r="AM196" s="108">
        <v>38</v>
      </c>
      <c r="AN196" s="108">
        <v>89</v>
      </c>
      <c r="AO196" s="110">
        <v>44.7</v>
      </c>
      <c r="AP196" s="110" t="s">
        <v>443</v>
      </c>
      <c r="AQ196" s="110" t="s">
        <v>443</v>
      </c>
      <c r="AR196" s="109">
        <v>3.9666666666666672</v>
      </c>
      <c r="AS196" s="109">
        <v>-1.1599999999999999</v>
      </c>
      <c r="AT196" s="108">
        <v>22</v>
      </c>
      <c r="AU196" s="110">
        <v>38.145137786865199</v>
      </c>
      <c r="AV196" s="109">
        <v>86.87</v>
      </c>
      <c r="AW196" s="109">
        <v>16.360000610351602</v>
      </c>
      <c r="AX196" s="109">
        <v>83.18</v>
      </c>
      <c r="AY196" s="108">
        <v>49000</v>
      </c>
      <c r="AZ196" s="110">
        <v>36.8312138</v>
      </c>
      <c r="BA196" s="110">
        <v>76.916652600000006</v>
      </c>
      <c r="BB196" s="108">
        <v>2085.67700195313</v>
      </c>
      <c r="BC196" s="108">
        <v>16529904</v>
      </c>
      <c r="BD196" s="108">
        <v>15586420</v>
      </c>
      <c r="BE196" s="108">
        <v>386850</v>
      </c>
      <c r="BF196" s="108"/>
    </row>
  </sheetData>
  <sortState ref="A5:BD195">
    <sortCondition ref="A5:A195"/>
  </sortState>
  <mergeCells count="1">
    <mergeCell ref="A1:BE1"/>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G194"/>
  <sheetViews>
    <sheetView showGridLines="0" workbookViewId="0">
      <pane xSplit="2" ySplit="3" topLeftCell="C184"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9" x14ac:dyDescent="0.25">
      <c r="A1" s="200"/>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row>
    <row r="2" spans="1:59"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1123</v>
      </c>
      <c r="AD2" s="143" t="s">
        <v>995</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877</v>
      </c>
      <c r="AZ2" s="143" t="s">
        <v>389</v>
      </c>
      <c r="BA2" s="143" t="s">
        <v>388</v>
      </c>
      <c r="BB2" s="143" t="s">
        <v>906</v>
      </c>
      <c r="BC2" s="143" t="s">
        <v>925</v>
      </c>
      <c r="BD2" s="143" t="s">
        <v>946</v>
      </c>
      <c r="BE2" s="143" t="s">
        <v>788</v>
      </c>
    </row>
    <row r="3" spans="1:59" x14ac:dyDescent="0.25">
      <c r="A3" s="134" t="s">
        <v>1006</v>
      </c>
      <c r="B3" s="111"/>
      <c r="C3" s="161">
        <v>2015</v>
      </c>
      <c r="D3" s="161">
        <v>2015</v>
      </c>
      <c r="E3" s="161">
        <v>2015</v>
      </c>
      <c r="F3" s="161">
        <v>2015</v>
      </c>
      <c r="G3" s="161">
        <v>2015</v>
      </c>
      <c r="H3" s="161">
        <v>2015</v>
      </c>
      <c r="I3" s="161">
        <v>2015</v>
      </c>
      <c r="J3" s="161">
        <v>2016</v>
      </c>
      <c r="K3" s="161">
        <v>2016</v>
      </c>
      <c r="L3" s="161">
        <v>2016</v>
      </c>
      <c r="M3" s="161">
        <v>2018</v>
      </c>
      <c r="N3" s="161">
        <v>2018</v>
      </c>
      <c r="O3" s="161">
        <v>2017</v>
      </c>
      <c r="P3" s="161">
        <v>2017</v>
      </c>
      <c r="Q3" s="161">
        <v>2015</v>
      </c>
      <c r="R3" s="161">
        <v>2015</v>
      </c>
      <c r="S3" s="161">
        <v>2018</v>
      </c>
      <c r="T3" s="161">
        <v>2015</v>
      </c>
      <c r="U3" s="161">
        <v>2016</v>
      </c>
      <c r="V3" s="161">
        <v>2016</v>
      </c>
      <c r="W3" s="161">
        <v>2016</v>
      </c>
      <c r="X3" s="161">
        <v>2016</v>
      </c>
      <c r="Y3" s="161">
        <v>2016</v>
      </c>
      <c r="Z3" s="161">
        <v>2016</v>
      </c>
      <c r="AA3" s="161">
        <v>2016</v>
      </c>
      <c r="AB3" s="161">
        <v>2016</v>
      </c>
      <c r="AC3" s="161">
        <v>2015</v>
      </c>
      <c r="AD3" s="161">
        <v>2015</v>
      </c>
      <c r="AE3" s="161">
        <v>2012</v>
      </c>
      <c r="AF3" s="161">
        <v>2015</v>
      </c>
      <c r="AG3" s="161">
        <v>2015</v>
      </c>
      <c r="AH3" s="161">
        <v>2016</v>
      </c>
      <c r="AI3" s="161">
        <v>2017</v>
      </c>
      <c r="AJ3" s="161">
        <v>2018</v>
      </c>
      <c r="AK3" s="161">
        <v>2018</v>
      </c>
      <c r="AL3" s="161">
        <v>2018</v>
      </c>
      <c r="AM3" s="161">
        <v>2017</v>
      </c>
      <c r="AN3" s="161">
        <v>2014</v>
      </c>
      <c r="AO3" s="161">
        <v>2014</v>
      </c>
      <c r="AP3" s="161">
        <v>2014</v>
      </c>
      <c r="AQ3" s="161">
        <v>2014</v>
      </c>
      <c r="AR3" s="161">
        <v>2015</v>
      </c>
      <c r="AS3" s="161">
        <v>2016</v>
      </c>
      <c r="AT3" s="161">
        <v>2017</v>
      </c>
      <c r="AU3" s="161">
        <v>2016</v>
      </c>
      <c r="AV3" s="161">
        <v>2016</v>
      </c>
      <c r="AW3" s="161">
        <v>2015</v>
      </c>
      <c r="AX3" s="161">
        <v>2016</v>
      </c>
      <c r="AY3" s="161">
        <v>2014</v>
      </c>
      <c r="AZ3" s="161">
        <v>2015</v>
      </c>
      <c r="BA3" s="161">
        <v>2015</v>
      </c>
      <c r="BB3" s="161">
        <v>2017</v>
      </c>
      <c r="BC3" s="161">
        <v>2017</v>
      </c>
      <c r="BD3" s="161">
        <v>2015</v>
      </c>
      <c r="BE3" s="161">
        <v>2014</v>
      </c>
    </row>
    <row r="4" spans="1:59" x14ac:dyDescent="0.25">
      <c r="A4" s="133" t="s">
        <v>1</v>
      </c>
      <c r="B4" s="111" t="s">
        <v>0</v>
      </c>
      <c r="C4" s="162">
        <v>2015</v>
      </c>
      <c r="D4" s="162">
        <v>2015</v>
      </c>
      <c r="E4" s="162">
        <v>2015</v>
      </c>
      <c r="F4" s="162">
        <v>2015</v>
      </c>
      <c r="G4" s="162">
        <v>2015</v>
      </c>
      <c r="H4" s="162">
        <v>2015</v>
      </c>
      <c r="I4" s="162">
        <v>2015</v>
      </c>
      <c r="J4" s="162">
        <v>2016</v>
      </c>
      <c r="K4" s="162">
        <v>2016</v>
      </c>
      <c r="L4" s="162">
        <v>2016</v>
      </c>
      <c r="M4" s="164">
        <v>2018</v>
      </c>
      <c r="N4" s="164">
        <v>2018</v>
      </c>
      <c r="O4" s="164">
        <v>2017</v>
      </c>
      <c r="P4" s="164">
        <v>2017</v>
      </c>
      <c r="Q4" s="164">
        <v>2015</v>
      </c>
      <c r="R4" s="164" t="s">
        <v>954</v>
      </c>
      <c r="S4" s="164">
        <v>2018</v>
      </c>
      <c r="T4" s="164">
        <v>2015</v>
      </c>
      <c r="U4" s="164">
        <v>2016</v>
      </c>
      <c r="V4" s="164">
        <v>2016</v>
      </c>
      <c r="W4" s="164">
        <v>2016</v>
      </c>
      <c r="X4" s="164" t="s">
        <v>950</v>
      </c>
      <c r="Y4" s="164">
        <v>2016</v>
      </c>
      <c r="Z4" s="164">
        <v>2016</v>
      </c>
      <c r="AA4" s="164">
        <v>2016</v>
      </c>
      <c r="AB4" s="164">
        <v>2016</v>
      </c>
      <c r="AC4" s="164">
        <v>2015</v>
      </c>
      <c r="AD4" s="164">
        <v>2015</v>
      </c>
      <c r="AE4" s="164">
        <v>2012</v>
      </c>
      <c r="AF4" s="164">
        <v>2015</v>
      </c>
      <c r="AG4" s="163">
        <v>2007</v>
      </c>
      <c r="AH4" s="164">
        <v>2016</v>
      </c>
      <c r="AI4" s="164">
        <v>2017</v>
      </c>
      <c r="AJ4" s="164">
        <v>2018</v>
      </c>
      <c r="AK4" s="166" t="s">
        <v>1137</v>
      </c>
      <c r="AL4" s="166" t="s">
        <v>1137</v>
      </c>
      <c r="AM4" s="164">
        <v>2017</v>
      </c>
      <c r="AN4" s="164">
        <v>2014</v>
      </c>
      <c r="AO4" s="164">
        <v>2014</v>
      </c>
      <c r="AP4" s="164" t="s">
        <v>950</v>
      </c>
      <c r="AQ4" s="164" t="s">
        <v>950</v>
      </c>
      <c r="AR4" s="164">
        <v>2015</v>
      </c>
      <c r="AS4" s="164">
        <v>2016</v>
      </c>
      <c r="AT4" s="164">
        <v>2017</v>
      </c>
      <c r="AU4" s="164">
        <v>2016</v>
      </c>
      <c r="AV4" s="164">
        <v>2015</v>
      </c>
      <c r="AW4" s="164">
        <v>2015</v>
      </c>
      <c r="AX4" s="164">
        <v>2016</v>
      </c>
      <c r="AY4" s="164">
        <v>2014</v>
      </c>
      <c r="AZ4" s="176">
        <v>2015</v>
      </c>
      <c r="BA4" s="176">
        <v>2015</v>
      </c>
      <c r="BB4" s="164">
        <v>2017</v>
      </c>
      <c r="BC4" s="164">
        <v>2017</v>
      </c>
      <c r="BD4" s="164">
        <v>2015</v>
      </c>
      <c r="BE4" s="164">
        <v>2014</v>
      </c>
      <c r="BF4" s="108"/>
      <c r="BG4" s="164"/>
    </row>
    <row r="5" spans="1:59" x14ac:dyDescent="0.25">
      <c r="A5" s="133" t="s">
        <v>3</v>
      </c>
      <c r="B5" s="111" t="s">
        <v>2</v>
      </c>
      <c r="C5" s="162">
        <v>2015</v>
      </c>
      <c r="D5" s="162">
        <v>2015</v>
      </c>
      <c r="E5" s="162">
        <v>2015</v>
      </c>
      <c r="F5" s="162">
        <v>2015</v>
      </c>
      <c r="G5" s="162">
        <v>2015</v>
      </c>
      <c r="H5" s="162">
        <v>2015</v>
      </c>
      <c r="I5" s="162">
        <v>2015</v>
      </c>
      <c r="J5" s="162">
        <v>2016</v>
      </c>
      <c r="K5" s="162">
        <v>2016</v>
      </c>
      <c r="L5" s="162">
        <v>2016</v>
      </c>
      <c r="M5" s="164">
        <v>2018</v>
      </c>
      <c r="N5" s="164">
        <v>2018</v>
      </c>
      <c r="O5" s="164">
        <v>2017</v>
      </c>
      <c r="P5" s="164">
        <v>2017</v>
      </c>
      <c r="Q5" s="164">
        <v>2015</v>
      </c>
      <c r="R5" s="164" t="s">
        <v>955</v>
      </c>
      <c r="S5" s="164">
        <v>2018</v>
      </c>
      <c r="T5" s="164">
        <v>2015</v>
      </c>
      <c r="U5" s="164">
        <v>2016</v>
      </c>
      <c r="V5" s="164">
        <v>2016</v>
      </c>
      <c r="W5" s="164">
        <v>2016</v>
      </c>
      <c r="X5" s="164">
        <v>2009</v>
      </c>
      <c r="Y5" s="164">
        <v>2013</v>
      </c>
      <c r="Z5" s="164">
        <v>2016</v>
      </c>
      <c r="AA5" s="164">
        <v>2016</v>
      </c>
      <c r="AB5" s="164">
        <v>2016</v>
      </c>
      <c r="AC5" s="164">
        <v>2015</v>
      </c>
      <c r="AD5" s="164">
        <v>2015</v>
      </c>
      <c r="AE5" s="164" t="s">
        <v>950</v>
      </c>
      <c r="AF5" s="164">
        <v>2015</v>
      </c>
      <c r="AG5" s="163">
        <v>2012</v>
      </c>
      <c r="AH5" s="164">
        <v>2016</v>
      </c>
      <c r="AI5" s="164">
        <v>2017</v>
      </c>
      <c r="AJ5" s="164">
        <v>2018</v>
      </c>
      <c r="AK5" s="166" t="s">
        <v>950</v>
      </c>
      <c r="AL5" s="166" t="s">
        <v>1137</v>
      </c>
      <c r="AM5" s="164">
        <v>2017</v>
      </c>
      <c r="AN5" s="164">
        <v>2014</v>
      </c>
      <c r="AO5" s="164">
        <v>2014</v>
      </c>
      <c r="AP5" s="164">
        <v>2014</v>
      </c>
      <c r="AQ5" s="164">
        <v>2014</v>
      </c>
      <c r="AR5" s="164" t="s">
        <v>950</v>
      </c>
      <c r="AS5" s="164">
        <v>2016</v>
      </c>
      <c r="AT5" s="164">
        <v>2017</v>
      </c>
      <c r="AU5" s="164">
        <v>2016</v>
      </c>
      <c r="AV5" s="164">
        <v>2015</v>
      </c>
      <c r="AW5" s="164">
        <v>2015</v>
      </c>
      <c r="AX5" s="164">
        <v>2016</v>
      </c>
      <c r="AY5" s="164">
        <v>2014</v>
      </c>
      <c r="AZ5" s="176">
        <v>2015</v>
      </c>
      <c r="BA5" s="176">
        <v>2015</v>
      </c>
      <c r="BB5" s="164">
        <v>2017</v>
      </c>
      <c r="BC5" s="164">
        <v>2017</v>
      </c>
      <c r="BD5" s="164">
        <v>2015</v>
      </c>
      <c r="BE5" s="164">
        <v>2014</v>
      </c>
      <c r="BF5" s="108"/>
    </row>
    <row r="6" spans="1:59" x14ac:dyDescent="0.25">
      <c r="A6" s="133" t="s">
        <v>5</v>
      </c>
      <c r="B6" s="111" t="s">
        <v>4</v>
      </c>
      <c r="C6" s="162">
        <v>2015</v>
      </c>
      <c r="D6" s="162">
        <v>2015</v>
      </c>
      <c r="E6" s="162">
        <v>2015</v>
      </c>
      <c r="F6" s="162">
        <v>2015</v>
      </c>
      <c r="G6" s="162">
        <v>2015</v>
      </c>
      <c r="H6" s="162">
        <v>2015</v>
      </c>
      <c r="I6" s="162">
        <v>2015</v>
      </c>
      <c r="J6" s="162">
        <v>2016</v>
      </c>
      <c r="K6" s="162">
        <v>2016</v>
      </c>
      <c r="L6" s="162">
        <v>2016</v>
      </c>
      <c r="M6" s="164">
        <v>2018</v>
      </c>
      <c r="N6" s="164">
        <v>2018</v>
      </c>
      <c r="O6" s="164">
        <v>2017</v>
      </c>
      <c r="P6" s="164">
        <v>2017</v>
      </c>
      <c r="Q6" s="164">
        <v>2015</v>
      </c>
      <c r="R6" s="164"/>
      <c r="S6" s="164">
        <v>2018</v>
      </c>
      <c r="T6" s="164">
        <v>2015</v>
      </c>
      <c r="U6" s="164">
        <v>2016</v>
      </c>
      <c r="V6" s="164">
        <v>2016</v>
      </c>
      <c r="W6" s="164">
        <v>2016</v>
      </c>
      <c r="X6" s="164">
        <v>2012</v>
      </c>
      <c r="Y6" s="164">
        <v>2010</v>
      </c>
      <c r="Z6" s="164">
        <v>2016</v>
      </c>
      <c r="AA6" s="164">
        <v>2016</v>
      </c>
      <c r="AB6" s="164">
        <v>2016</v>
      </c>
      <c r="AC6" s="164">
        <v>2015</v>
      </c>
      <c r="AD6" s="164">
        <v>2015</v>
      </c>
      <c r="AE6" s="164">
        <v>2012</v>
      </c>
      <c r="AF6" s="164">
        <v>2015</v>
      </c>
      <c r="AG6" s="163" t="s">
        <v>950</v>
      </c>
      <c r="AH6" s="164">
        <v>2016</v>
      </c>
      <c r="AI6" s="164">
        <v>2017</v>
      </c>
      <c r="AJ6" s="164">
        <v>2018</v>
      </c>
      <c r="AK6" s="166" t="s">
        <v>1137</v>
      </c>
      <c r="AL6" s="166" t="s">
        <v>1137</v>
      </c>
      <c r="AM6" s="164">
        <v>2017</v>
      </c>
      <c r="AN6" s="164">
        <v>2014</v>
      </c>
      <c r="AO6" s="164">
        <v>2014</v>
      </c>
      <c r="AP6" s="164">
        <v>2014</v>
      </c>
      <c r="AQ6" s="164">
        <v>2014</v>
      </c>
      <c r="AR6" s="164">
        <v>2011</v>
      </c>
      <c r="AS6" s="164">
        <v>2016</v>
      </c>
      <c r="AT6" s="164">
        <v>2017</v>
      </c>
      <c r="AU6" s="164">
        <v>2016</v>
      </c>
      <c r="AV6" s="164">
        <v>2015</v>
      </c>
      <c r="AW6" s="164">
        <v>2015</v>
      </c>
      <c r="AX6" s="164">
        <v>2016</v>
      </c>
      <c r="AY6" s="164">
        <v>2014</v>
      </c>
      <c r="AZ6" s="176">
        <v>2015</v>
      </c>
      <c r="BA6" s="176">
        <v>2015</v>
      </c>
      <c r="BB6" s="164">
        <v>2017</v>
      </c>
      <c r="BC6" s="164">
        <v>2017</v>
      </c>
      <c r="BD6" s="164">
        <v>2015</v>
      </c>
      <c r="BE6" s="164">
        <v>2014</v>
      </c>
      <c r="BF6" s="108"/>
    </row>
    <row r="7" spans="1:59" x14ac:dyDescent="0.25">
      <c r="A7" s="133" t="s">
        <v>7</v>
      </c>
      <c r="B7" s="111" t="s">
        <v>6</v>
      </c>
      <c r="C7" s="162">
        <v>2015</v>
      </c>
      <c r="D7" s="162">
        <v>2015</v>
      </c>
      <c r="E7" s="162">
        <v>2015</v>
      </c>
      <c r="F7" s="162">
        <v>2015</v>
      </c>
      <c r="G7" s="162">
        <v>2015</v>
      </c>
      <c r="H7" s="162">
        <v>2015</v>
      </c>
      <c r="I7" s="162">
        <v>2015</v>
      </c>
      <c r="J7" s="162">
        <v>2016</v>
      </c>
      <c r="K7" s="162">
        <v>2016</v>
      </c>
      <c r="L7" s="162">
        <v>2016</v>
      </c>
      <c r="M7" s="164">
        <v>2018</v>
      </c>
      <c r="N7" s="164">
        <v>2018</v>
      </c>
      <c r="O7" s="164">
        <v>2017</v>
      </c>
      <c r="P7" s="164">
        <v>2017</v>
      </c>
      <c r="Q7" s="164">
        <v>2015</v>
      </c>
      <c r="R7" s="164" t="s">
        <v>950</v>
      </c>
      <c r="S7" s="164">
        <v>2018</v>
      </c>
      <c r="T7" s="164">
        <v>2015</v>
      </c>
      <c r="U7" s="164">
        <v>2016</v>
      </c>
      <c r="V7" s="164">
        <v>2016</v>
      </c>
      <c r="W7" s="164">
        <v>2016</v>
      </c>
      <c r="X7" s="164">
        <v>2016</v>
      </c>
      <c r="Y7" s="164">
        <v>2009</v>
      </c>
      <c r="Z7" s="164">
        <v>2016</v>
      </c>
      <c r="AA7" s="164">
        <v>2016</v>
      </c>
      <c r="AB7" s="164">
        <v>2016</v>
      </c>
      <c r="AC7" s="164">
        <v>2015</v>
      </c>
      <c r="AD7" s="164">
        <v>2015</v>
      </c>
      <c r="AE7" s="164">
        <v>2012</v>
      </c>
      <c r="AF7" s="164" t="s">
        <v>950</v>
      </c>
      <c r="AG7" s="163">
        <v>2008</v>
      </c>
      <c r="AH7" s="164">
        <v>2016</v>
      </c>
      <c r="AI7" s="164">
        <v>2017</v>
      </c>
      <c r="AJ7" s="164">
        <v>2018</v>
      </c>
      <c r="AK7" s="166" t="s">
        <v>950</v>
      </c>
      <c r="AL7" s="166">
        <v>43312</v>
      </c>
      <c r="AM7" s="164">
        <v>2017</v>
      </c>
      <c r="AN7" s="164">
        <v>2014</v>
      </c>
      <c r="AO7" s="164">
        <v>2014</v>
      </c>
      <c r="AP7" s="164">
        <v>2013</v>
      </c>
      <c r="AQ7" s="164">
        <v>2013</v>
      </c>
      <c r="AR7" s="164">
        <v>2007</v>
      </c>
      <c r="AS7" s="164">
        <v>2016</v>
      </c>
      <c r="AT7" s="164">
        <v>2017</v>
      </c>
      <c r="AU7" s="164">
        <v>2016</v>
      </c>
      <c r="AV7" s="164">
        <v>2015</v>
      </c>
      <c r="AW7" s="164">
        <v>2015</v>
      </c>
      <c r="AX7" s="164">
        <v>2016</v>
      </c>
      <c r="AY7" s="164">
        <v>2014</v>
      </c>
      <c r="AZ7" s="176">
        <v>2015</v>
      </c>
      <c r="BA7" s="176">
        <v>2015</v>
      </c>
      <c r="BB7" s="164">
        <v>2017</v>
      </c>
      <c r="BC7" s="164">
        <v>2017</v>
      </c>
      <c r="BD7" s="164">
        <v>2015</v>
      </c>
      <c r="BE7" s="164">
        <v>2014</v>
      </c>
      <c r="BF7" s="108"/>
    </row>
    <row r="8" spans="1:59" x14ac:dyDescent="0.25">
      <c r="A8" s="133" t="s">
        <v>9</v>
      </c>
      <c r="B8" s="111" t="s">
        <v>8</v>
      </c>
      <c r="C8" s="162">
        <v>2015</v>
      </c>
      <c r="D8" s="162">
        <v>2015</v>
      </c>
      <c r="E8" s="162">
        <v>2015</v>
      </c>
      <c r="F8" s="162">
        <v>2015</v>
      </c>
      <c r="G8" s="162">
        <v>2015</v>
      </c>
      <c r="H8" s="162">
        <v>2015</v>
      </c>
      <c r="I8" s="162">
        <v>2015</v>
      </c>
      <c r="J8" s="162">
        <v>2016</v>
      </c>
      <c r="K8" s="162">
        <v>2016</v>
      </c>
      <c r="L8" s="162">
        <v>2016</v>
      </c>
      <c r="M8" s="164">
        <v>2018</v>
      </c>
      <c r="N8" s="164">
        <v>2018</v>
      </c>
      <c r="O8" s="164">
        <v>2017</v>
      </c>
      <c r="P8" s="164">
        <v>2017</v>
      </c>
      <c r="Q8" s="164">
        <v>2015</v>
      </c>
      <c r="R8" s="164" t="s">
        <v>950</v>
      </c>
      <c r="S8" s="164">
        <v>2018</v>
      </c>
      <c r="T8" s="164">
        <v>2015</v>
      </c>
      <c r="U8" s="164">
        <v>2016</v>
      </c>
      <c r="V8" s="164">
        <v>2016</v>
      </c>
      <c r="W8" s="164">
        <v>2016</v>
      </c>
      <c r="X8" s="164" t="s">
        <v>950</v>
      </c>
      <c r="Y8" s="164" t="s">
        <v>950</v>
      </c>
      <c r="Z8" s="164">
        <v>2016</v>
      </c>
      <c r="AA8" s="164">
        <v>2016</v>
      </c>
      <c r="AB8" s="164" t="s">
        <v>950</v>
      </c>
      <c r="AC8" s="164">
        <v>2015</v>
      </c>
      <c r="AD8" s="164">
        <v>2015</v>
      </c>
      <c r="AE8" s="164" t="s">
        <v>950</v>
      </c>
      <c r="AF8" s="164" t="s">
        <v>950</v>
      </c>
      <c r="AG8" s="163">
        <v>2007</v>
      </c>
      <c r="AH8" s="164">
        <v>2016</v>
      </c>
      <c r="AI8" s="164">
        <v>2017</v>
      </c>
      <c r="AJ8" s="164">
        <v>2018</v>
      </c>
      <c r="AK8" s="166" t="s">
        <v>950</v>
      </c>
      <c r="AL8" s="166" t="s">
        <v>1137</v>
      </c>
      <c r="AM8" s="164">
        <v>2017</v>
      </c>
      <c r="AN8" s="164">
        <v>2014</v>
      </c>
      <c r="AO8" s="164">
        <v>2014</v>
      </c>
      <c r="AP8" s="164">
        <v>2014</v>
      </c>
      <c r="AQ8" s="164" t="s">
        <v>950</v>
      </c>
      <c r="AR8" s="164">
        <v>2009</v>
      </c>
      <c r="AS8" s="164">
        <v>2016</v>
      </c>
      <c r="AT8" s="164" t="s">
        <v>950</v>
      </c>
      <c r="AU8" s="164">
        <v>2016</v>
      </c>
      <c r="AV8" s="164">
        <v>2014</v>
      </c>
      <c r="AW8" s="164">
        <v>2015</v>
      </c>
      <c r="AX8" s="164">
        <v>2016</v>
      </c>
      <c r="AY8" s="164">
        <v>2014</v>
      </c>
      <c r="AZ8" s="176">
        <v>2011</v>
      </c>
      <c r="BA8" s="176">
        <v>2015</v>
      </c>
      <c r="BB8" s="164">
        <v>2017</v>
      </c>
      <c r="BC8" s="164">
        <v>2017</v>
      </c>
      <c r="BD8" s="164">
        <v>2015</v>
      </c>
      <c r="BE8" s="164">
        <v>2014</v>
      </c>
      <c r="BF8" s="108"/>
    </row>
    <row r="9" spans="1:59" x14ac:dyDescent="0.25">
      <c r="A9" s="133" t="s">
        <v>11</v>
      </c>
      <c r="B9" s="111" t="s">
        <v>10</v>
      </c>
      <c r="C9" s="162">
        <v>2015</v>
      </c>
      <c r="D9" s="162">
        <v>2015</v>
      </c>
      <c r="E9" s="162">
        <v>2015</v>
      </c>
      <c r="F9" s="162">
        <v>2015</v>
      </c>
      <c r="G9" s="162">
        <v>2015</v>
      </c>
      <c r="H9" s="162">
        <v>2015</v>
      </c>
      <c r="I9" s="162">
        <v>2015</v>
      </c>
      <c r="J9" s="162">
        <v>2016</v>
      </c>
      <c r="K9" s="162">
        <v>2016</v>
      </c>
      <c r="L9" s="162">
        <v>2016</v>
      </c>
      <c r="M9" s="164">
        <v>2018</v>
      </c>
      <c r="N9" s="164">
        <v>2018</v>
      </c>
      <c r="O9" s="164">
        <v>2017</v>
      </c>
      <c r="P9" s="164">
        <v>2017</v>
      </c>
      <c r="Q9" s="164">
        <v>2015</v>
      </c>
      <c r="R9" s="164" t="s">
        <v>956</v>
      </c>
      <c r="S9" s="164">
        <v>2018</v>
      </c>
      <c r="T9" s="164">
        <v>2015</v>
      </c>
      <c r="U9" s="164">
        <v>2016</v>
      </c>
      <c r="V9" s="164">
        <v>2016</v>
      </c>
      <c r="W9" s="164">
        <v>2016</v>
      </c>
      <c r="X9" s="164" t="s">
        <v>950</v>
      </c>
      <c r="Y9" s="164">
        <v>2013</v>
      </c>
      <c r="Z9" s="164">
        <v>2016</v>
      </c>
      <c r="AA9" s="164">
        <v>2016</v>
      </c>
      <c r="AB9" s="164">
        <v>2016</v>
      </c>
      <c r="AC9" s="164">
        <v>2015</v>
      </c>
      <c r="AD9" s="164">
        <v>2015</v>
      </c>
      <c r="AE9" s="164" t="s">
        <v>950</v>
      </c>
      <c r="AF9" s="164">
        <v>2015</v>
      </c>
      <c r="AG9" s="163">
        <v>2016</v>
      </c>
      <c r="AH9" s="164">
        <v>2016</v>
      </c>
      <c r="AI9" s="164">
        <v>2017</v>
      </c>
      <c r="AJ9" s="164">
        <v>2018</v>
      </c>
      <c r="AK9" s="166" t="s">
        <v>950</v>
      </c>
      <c r="AL9" s="166" t="s">
        <v>1137</v>
      </c>
      <c r="AM9" s="164">
        <v>2017</v>
      </c>
      <c r="AN9" s="164">
        <v>2014</v>
      </c>
      <c r="AO9" s="164">
        <v>2014</v>
      </c>
      <c r="AP9" s="164" t="s">
        <v>950</v>
      </c>
      <c r="AQ9" s="164" t="s">
        <v>950</v>
      </c>
      <c r="AR9" s="164">
        <v>2015</v>
      </c>
      <c r="AS9" s="164">
        <v>2016</v>
      </c>
      <c r="AT9" s="164">
        <v>2017</v>
      </c>
      <c r="AU9" s="164">
        <v>2016</v>
      </c>
      <c r="AV9" s="164">
        <v>2015</v>
      </c>
      <c r="AW9" s="164">
        <v>2015</v>
      </c>
      <c r="AX9" s="164">
        <v>2016</v>
      </c>
      <c r="AY9" s="164">
        <v>2014</v>
      </c>
      <c r="AZ9" s="176">
        <v>2015</v>
      </c>
      <c r="BA9" s="176">
        <v>2015</v>
      </c>
      <c r="BB9" s="164">
        <v>2017</v>
      </c>
      <c r="BC9" s="164">
        <v>2017</v>
      </c>
      <c r="BD9" s="164">
        <v>2015</v>
      </c>
      <c r="BE9" s="164">
        <v>2014</v>
      </c>
      <c r="BF9" s="108"/>
    </row>
    <row r="10" spans="1:59" x14ac:dyDescent="0.25">
      <c r="A10" s="133" t="s">
        <v>13</v>
      </c>
      <c r="B10" s="111" t="s">
        <v>12</v>
      </c>
      <c r="C10" s="162">
        <v>2015</v>
      </c>
      <c r="D10" s="162">
        <v>2015</v>
      </c>
      <c r="E10" s="162">
        <v>2015</v>
      </c>
      <c r="F10" s="162">
        <v>2015</v>
      </c>
      <c r="G10" s="162">
        <v>2015</v>
      </c>
      <c r="H10" s="162">
        <v>2015</v>
      </c>
      <c r="I10" s="162">
        <v>2015</v>
      </c>
      <c r="J10" s="162">
        <v>2016</v>
      </c>
      <c r="K10" s="162">
        <v>2016</v>
      </c>
      <c r="L10" s="162">
        <v>2016</v>
      </c>
      <c r="M10" s="164">
        <v>2018</v>
      </c>
      <c r="N10" s="164">
        <v>2018</v>
      </c>
      <c r="O10" s="164">
        <v>2017</v>
      </c>
      <c r="P10" s="164">
        <v>2017</v>
      </c>
      <c r="Q10" s="164">
        <v>2015</v>
      </c>
      <c r="R10" s="164" t="s">
        <v>957</v>
      </c>
      <c r="S10" s="164">
        <v>2018</v>
      </c>
      <c r="T10" s="164">
        <v>2015</v>
      </c>
      <c r="U10" s="164">
        <v>2016</v>
      </c>
      <c r="V10" s="164">
        <v>2016</v>
      </c>
      <c r="W10" s="164">
        <v>2016</v>
      </c>
      <c r="X10" s="164">
        <v>2016</v>
      </c>
      <c r="Y10" s="164">
        <v>2013</v>
      </c>
      <c r="Z10" s="164">
        <v>2016</v>
      </c>
      <c r="AA10" s="164">
        <v>2016</v>
      </c>
      <c r="AB10" s="164">
        <v>2016</v>
      </c>
      <c r="AC10" s="164">
        <v>2015</v>
      </c>
      <c r="AD10" s="164">
        <v>2015</v>
      </c>
      <c r="AE10" s="164" t="s">
        <v>950</v>
      </c>
      <c r="AF10" s="164">
        <v>2015</v>
      </c>
      <c r="AG10" s="163">
        <v>2016</v>
      </c>
      <c r="AH10" s="164">
        <v>2016</v>
      </c>
      <c r="AI10" s="164">
        <v>2017</v>
      </c>
      <c r="AJ10" s="164">
        <v>2018</v>
      </c>
      <c r="AK10" s="166" t="s">
        <v>1138</v>
      </c>
      <c r="AL10" s="166" t="s">
        <v>1137</v>
      </c>
      <c r="AM10" s="164">
        <v>2017</v>
      </c>
      <c r="AN10" s="164">
        <v>2014</v>
      </c>
      <c r="AO10" s="164">
        <v>2014</v>
      </c>
      <c r="AP10" s="164">
        <v>2014</v>
      </c>
      <c r="AQ10" s="164">
        <v>2014</v>
      </c>
      <c r="AR10" s="164">
        <v>2011</v>
      </c>
      <c r="AS10" s="164">
        <v>2016</v>
      </c>
      <c r="AT10" s="164">
        <v>2017</v>
      </c>
      <c r="AU10" s="164">
        <v>2016</v>
      </c>
      <c r="AV10" s="164">
        <v>2015</v>
      </c>
      <c r="AW10" s="164">
        <v>2015</v>
      </c>
      <c r="AX10" s="164">
        <v>2016</v>
      </c>
      <c r="AY10" s="164">
        <v>2014</v>
      </c>
      <c r="AZ10" s="176">
        <v>2015</v>
      </c>
      <c r="BA10" s="176">
        <v>2015</v>
      </c>
      <c r="BB10" s="164">
        <v>2017</v>
      </c>
      <c r="BC10" s="164">
        <v>2017</v>
      </c>
      <c r="BD10" s="164">
        <v>2015</v>
      </c>
      <c r="BE10" s="164">
        <v>2014</v>
      </c>
      <c r="BF10" s="108"/>
    </row>
    <row r="11" spans="1:59" x14ac:dyDescent="0.25">
      <c r="A11" s="133" t="s">
        <v>15</v>
      </c>
      <c r="B11" s="111" t="s">
        <v>14</v>
      </c>
      <c r="C11" s="162">
        <v>2015</v>
      </c>
      <c r="D11" s="162">
        <v>2015</v>
      </c>
      <c r="E11" s="162">
        <v>2015</v>
      </c>
      <c r="F11" s="162">
        <v>2015</v>
      </c>
      <c r="G11" s="162">
        <v>2015</v>
      </c>
      <c r="H11" s="162">
        <v>2015</v>
      </c>
      <c r="I11" s="162">
        <v>2015</v>
      </c>
      <c r="J11" s="162">
        <v>2016</v>
      </c>
      <c r="K11" s="162">
        <v>2016</v>
      </c>
      <c r="L11" s="162">
        <v>2016</v>
      </c>
      <c r="M11" s="164">
        <v>2018</v>
      </c>
      <c r="N11" s="164">
        <v>2018</v>
      </c>
      <c r="O11" s="164">
        <v>2017</v>
      </c>
      <c r="P11" s="164">
        <v>2017</v>
      </c>
      <c r="Q11" s="164">
        <v>2015</v>
      </c>
      <c r="R11" s="164" t="s">
        <v>950</v>
      </c>
      <c r="S11" s="164">
        <v>2018</v>
      </c>
      <c r="T11" s="164">
        <v>2015</v>
      </c>
      <c r="U11" s="164">
        <v>2016</v>
      </c>
      <c r="V11" s="164" t="s">
        <v>950</v>
      </c>
      <c r="W11" s="164">
        <v>2016</v>
      </c>
      <c r="X11" s="164">
        <v>2007</v>
      </c>
      <c r="Y11" s="164">
        <v>2011</v>
      </c>
      <c r="Z11" s="164">
        <v>2016</v>
      </c>
      <c r="AA11" s="164">
        <v>2016</v>
      </c>
      <c r="AB11" s="164">
        <v>2016</v>
      </c>
      <c r="AC11" s="164">
        <v>2015</v>
      </c>
      <c r="AD11" s="164">
        <v>2015</v>
      </c>
      <c r="AE11" s="164" t="s">
        <v>950</v>
      </c>
      <c r="AF11" s="164">
        <v>2015</v>
      </c>
      <c r="AG11" s="163">
        <v>2010</v>
      </c>
      <c r="AH11" s="164">
        <v>2016</v>
      </c>
      <c r="AI11" s="164">
        <v>2017</v>
      </c>
      <c r="AJ11" s="164">
        <v>2018</v>
      </c>
      <c r="AK11" s="166" t="s">
        <v>950</v>
      </c>
      <c r="AL11" s="166" t="s">
        <v>1137</v>
      </c>
      <c r="AM11" s="164">
        <v>2017</v>
      </c>
      <c r="AN11" s="164">
        <v>2014</v>
      </c>
      <c r="AO11" s="164">
        <v>2014</v>
      </c>
      <c r="AP11" s="164">
        <v>2014</v>
      </c>
      <c r="AQ11" s="164" t="s">
        <v>950</v>
      </c>
      <c r="AR11" s="164">
        <v>2015</v>
      </c>
      <c r="AS11" s="164">
        <v>2016</v>
      </c>
      <c r="AT11" s="164">
        <v>2017</v>
      </c>
      <c r="AU11" s="164">
        <v>2016</v>
      </c>
      <c r="AV11" s="164" t="s">
        <v>950</v>
      </c>
      <c r="AW11" s="164">
        <v>2015</v>
      </c>
      <c r="AX11" s="164">
        <v>2016</v>
      </c>
      <c r="AY11" s="164">
        <v>2014</v>
      </c>
      <c r="AZ11" s="176">
        <v>2015</v>
      </c>
      <c r="BA11" s="176">
        <v>2015</v>
      </c>
      <c r="BB11" s="164">
        <v>2017</v>
      </c>
      <c r="BC11" s="164">
        <v>2017</v>
      </c>
      <c r="BD11" s="164">
        <v>2015</v>
      </c>
      <c r="BE11" s="164">
        <v>2014</v>
      </c>
      <c r="BF11" s="108"/>
    </row>
    <row r="12" spans="1:59" x14ac:dyDescent="0.25">
      <c r="A12" s="133" t="s">
        <v>17</v>
      </c>
      <c r="B12" s="111" t="s">
        <v>16</v>
      </c>
      <c r="C12" s="162">
        <v>2015</v>
      </c>
      <c r="D12" s="162">
        <v>2015</v>
      </c>
      <c r="E12" s="162">
        <v>2015</v>
      </c>
      <c r="F12" s="162">
        <v>2015</v>
      </c>
      <c r="G12" s="162">
        <v>2015</v>
      </c>
      <c r="H12" s="162">
        <v>2015</v>
      </c>
      <c r="I12" s="162">
        <v>2015</v>
      </c>
      <c r="J12" s="162">
        <v>2016</v>
      </c>
      <c r="K12" s="162">
        <v>2016</v>
      </c>
      <c r="L12" s="162">
        <v>2016</v>
      </c>
      <c r="M12" s="164">
        <v>2018</v>
      </c>
      <c r="N12" s="164">
        <v>2018</v>
      </c>
      <c r="O12" s="164">
        <v>2017</v>
      </c>
      <c r="P12" s="164">
        <v>2017</v>
      </c>
      <c r="Q12" s="164">
        <v>2015</v>
      </c>
      <c r="R12" s="164" t="s">
        <v>950</v>
      </c>
      <c r="S12" s="164">
        <v>2018</v>
      </c>
      <c r="T12" s="164">
        <v>2015</v>
      </c>
      <c r="U12" s="164">
        <v>2016</v>
      </c>
      <c r="V12" s="164" t="s">
        <v>950</v>
      </c>
      <c r="W12" s="164">
        <v>2016</v>
      </c>
      <c r="X12" s="164" t="s">
        <v>950</v>
      </c>
      <c r="Y12" s="164">
        <v>2016</v>
      </c>
      <c r="Z12" s="164">
        <v>2016</v>
      </c>
      <c r="AA12" s="164">
        <v>2016</v>
      </c>
      <c r="AB12" s="164" t="s">
        <v>950</v>
      </c>
      <c r="AC12" s="164">
        <v>2015</v>
      </c>
      <c r="AD12" s="164">
        <v>2015</v>
      </c>
      <c r="AE12" s="164" t="s">
        <v>950</v>
      </c>
      <c r="AF12" s="164">
        <v>2015</v>
      </c>
      <c r="AG12" s="163">
        <v>2012</v>
      </c>
      <c r="AH12" s="164">
        <v>2016</v>
      </c>
      <c r="AI12" s="164">
        <v>2017</v>
      </c>
      <c r="AJ12" s="164">
        <v>2018</v>
      </c>
      <c r="AK12" s="166" t="s">
        <v>950</v>
      </c>
      <c r="AL12" s="166" t="s">
        <v>1137</v>
      </c>
      <c r="AM12" s="164">
        <v>2017</v>
      </c>
      <c r="AN12" s="164">
        <v>2014</v>
      </c>
      <c r="AO12" s="164">
        <v>2014</v>
      </c>
      <c r="AP12" s="164">
        <v>2014</v>
      </c>
      <c r="AQ12" s="164">
        <v>2014</v>
      </c>
      <c r="AR12" s="164">
        <v>2015</v>
      </c>
      <c r="AS12" s="164">
        <v>2016</v>
      </c>
      <c r="AT12" s="164">
        <v>2017</v>
      </c>
      <c r="AU12" s="164">
        <v>2016</v>
      </c>
      <c r="AV12" s="164" t="s">
        <v>950</v>
      </c>
      <c r="AW12" s="164">
        <v>2015</v>
      </c>
      <c r="AX12" s="164">
        <v>2016</v>
      </c>
      <c r="AY12" s="164">
        <v>2014</v>
      </c>
      <c r="AZ12" s="176">
        <v>2015</v>
      </c>
      <c r="BA12" s="176">
        <v>2015</v>
      </c>
      <c r="BB12" s="164">
        <v>2017</v>
      </c>
      <c r="BC12" s="164">
        <v>2017</v>
      </c>
      <c r="BD12" s="164">
        <v>2015</v>
      </c>
      <c r="BE12" s="164">
        <v>2014</v>
      </c>
      <c r="BF12" s="108"/>
    </row>
    <row r="13" spans="1:59" x14ac:dyDescent="0.25">
      <c r="A13" s="133" t="s">
        <v>19</v>
      </c>
      <c r="B13" s="111" t="s">
        <v>18</v>
      </c>
      <c r="C13" s="162">
        <v>2015</v>
      </c>
      <c r="D13" s="162">
        <v>2015</v>
      </c>
      <c r="E13" s="162">
        <v>2015</v>
      </c>
      <c r="F13" s="162">
        <v>2015</v>
      </c>
      <c r="G13" s="162">
        <v>2015</v>
      </c>
      <c r="H13" s="162">
        <v>2015</v>
      </c>
      <c r="I13" s="162">
        <v>2015</v>
      </c>
      <c r="J13" s="162">
        <v>2016</v>
      </c>
      <c r="K13" s="162">
        <v>2016</v>
      </c>
      <c r="L13" s="162">
        <v>2016</v>
      </c>
      <c r="M13" s="164">
        <v>2018</v>
      </c>
      <c r="N13" s="164">
        <v>2018</v>
      </c>
      <c r="O13" s="164">
        <v>2017</v>
      </c>
      <c r="P13" s="164">
        <v>2017</v>
      </c>
      <c r="Q13" s="164">
        <v>2015</v>
      </c>
      <c r="R13" s="164" t="s">
        <v>958</v>
      </c>
      <c r="S13" s="164">
        <v>2018</v>
      </c>
      <c r="T13" s="164">
        <v>2015</v>
      </c>
      <c r="U13" s="164">
        <v>2016</v>
      </c>
      <c r="V13" s="164">
        <v>2016</v>
      </c>
      <c r="W13" s="164">
        <v>2016</v>
      </c>
      <c r="X13" s="164">
        <v>2013</v>
      </c>
      <c r="Y13" s="164">
        <v>2013</v>
      </c>
      <c r="Z13" s="164">
        <v>2016</v>
      </c>
      <c r="AA13" s="164">
        <v>2016</v>
      </c>
      <c r="AB13" s="164">
        <v>2016</v>
      </c>
      <c r="AC13" s="164">
        <v>2015</v>
      </c>
      <c r="AD13" s="164">
        <v>2015</v>
      </c>
      <c r="AE13" s="164">
        <v>2012</v>
      </c>
      <c r="AF13" s="164">
        <v>2015</v>
      </c>
      <c r="AG13" s="163">
        <v>2008</v>
      </c>
      <c r="AH13" s="164">
        <v>2016</v>
      </c>
      <c r="AI13" s="164">
        <v>2017</v>
      </c>
      <c r="AJ13" s="164">
        <v>2018</v>
      </c>
      <c r="AK13" s="166" t="s">
        <v>1138</v>
      </c>
      <c r="AL13" s="166" t="s">
        <v>1137</v>
      </c>
      <c r="AM13" s="164">
        <v>2017</v>
      </c>
      <c r="AN13" s="164">
        <v>2014</v>
      </c>
      <c r="AO13" s="164">
        <v>2014</v>
      </c>
      <c r="AP13" s="164" t="s">
        <v>950</v>
      </c>
      <c r="AQ13" s="164" t="s">
        <v>950</v>
      </c>
      <c r="AR13" s="164" t="s">
        <v>950</v>
      </c>
      <c r="AS13" s="164">
        <v>2016</v>
      </c>
      <c r="AT13" s="164">
        <v>2017</v>
      </c>
      <c r="AU13" s="164">
        <v>2016</v>
      </c>
      <c r="AV13" s="164">
        <v>2016</v>
      </c>
      <c r="AW13" s="164">
        <v>2015</v>
      </c>
      <c r="AX13" s="164">
        <v>2016</v>
      </c>
      <c r="AY13" s="164">
        <v>2014</v>
      </c>
      <c r="AZ13" s="176">
        <v>2015</v>
      </c>
      <c r="BA13" s="176">
        <v>2015</v>
      </c>
      <c r="BB13" s="164">
        <v>2017</v>
      </c>
      <c r="BC13" s="164">
        <v>2017</v>
      </c>
      <c r="BD13" s="164">
        <v>2015</v>
      </c>
      <c r="BE13" s="164">
        <v>2014</v>
      </c>
      <c r="BF13" s="108"/>
    </row>
    <row r="14" spans="1:59" x14ac:dyDescent="0.25">
      <c r="A14" s="133" t="s">
        <v>21</v>
      </c>
      <c r="B14" s="111" t="s">
        <v>20</v>
      </c>
      <c r="C14" s="162">
        <v>2015</v>
      </c>
      <c r="D14" s="162">
        <v>2015</v>
      </c>
      <c r="E14" s="162">
        <v>2015</v>
      </c>
      <c r="F14" s="162">
        <v>2015</v>
      </c>
      <c r="G14" s="162">
        <v>2015</v>
      </c>
      <c r="H14" s="162">
        <v>2015</v>
      </c>
      <c r="I14" s="162">
        <v>2015</v>
      </c>
      <c r="J14" s="162">
        <v>2016</v>
      </c>
      <c r="K14" s="162">
        <v>2016</v>
      </c>
      <c r="L14" s="162">
        <v>2016</v>
      </c>
      <c r="M14" s="164">
        <v>2018</v>
      </c>
      <c r="N14" s="164">
        <v>2018</v>
      </c>
      <c r="O14" s="164">
        <v>2017</v>
      </c>
      <c r="P14" s="164">
        <v>2017</v>
      </c>
      <c r="Q14" s="164">
        <v>2015</v>
      </c>
      <c r="R14" s="164" t="s">
        <v>950</v>
      </c>
      <c r="S14" s="164">
        <v>2018</v>
      </c>
      <c r="T14" s="164">
        <v>2015</v>
      </c>
      <c r="U14" s="164">
        <v>2016</v>
      </c>
      <c r="V14" s="164" t="s">
        <v>950</v>
      </c>
      <c r="W14" s="164">
        <v>2016</v>
      </c>
      <c r="X14" s="164" t="s">
        <v>950</v>
      </c>
      <c r="Y14" s="164" t="s">
        <v>950</v>
      </c>
      <c r="Z14" s="164">
        <v>2016</v>
      </c>
      <c r="AA14" s="164">
        <v>2016</v>
      </c>
      <c r="AB14" s="164">
        <v>2016</v>
      </c>
      <c r="AC14" s="164">
        <v>2015</v>
      </c>
      <c r="AD14" s="164">
        <v>2015</v>
      </c>
      <c r="AE14" s="164" t="s">
        <v>950</v>
      </c>
      <c r="AF14" s="164">
        <v>2015</v>
      </c>
      <c r="AG14" s="163" t="s">
        <v>950</v>
      </c>
      <c r="AH14" s="164">
        <v>2016</v>
      </c>
      <c r="AI14" s="164">
        <v>2017</v>
      </c>
      <c r="AJ14" s="164">
        <v>2018</v>
      </c>
      <c r="AK14" s="166" t="s">
        <v>950</v>
      </c>
      <c r="AL14" s="166" t="s">
        <v>1137</v>
      </c>
      <c r="AM14" s="164">
        <v>2017</v>
      </c>
      <c r="AN14" s="164">
        <v>2014</v>
      </c>
      <c r="AO14" s="164">
        <v>2014</v>
      </c>
      <c r="AP14" s="164">
        <v>2014</v>
      </c>
      <c r="AQ14" s="164">
        <v>2014</v>
      </c>
      <c r="AR14" s="164" t="s">
        <v>950</v>
      </c>
      <c r="AS14" s="164">
        <v>2016</v>
      </c>
      <c r="AT14" s="164">
        <v>2017</v>
      </c>
      <c r="AU14" s="164">
        <v>2016</v>
      </c>
      <c r="AV14" s="164" t="s">
        <v>950</v>
      </c>
      <c r="AW14" s="164">
        <v>2015</v>
      </c>
      <c r="AX14" s="164">
        <v>2016</v>
      </c>
      <c r="AY14" s="164">
        <v>2014</v>
      </c>
      <c r="AZ14" s="176">
        <v>2015</v>
      </c>
      <c r="BA14" s="176">
        <v>2015</v>
      </c>
      <c r="BB14" s="164">
        <v>2017</v>
      </c>
      <c r="BC14" s="164">
        <v>2017</v>
      </c>
      <c r="BD14" s="164">
        <v>2015</v>
      </c>
      <c r="BE14" s="164">
        <v>2014</v>
      </c>
      <c r="BF14" s="108"/>
    </row>
    <row r="15" spans="1:59" x14ac:dyDescent="0.25">
      <c r="A15" s="133" t="s">
        <v>23</v>
      </c>
      <c r="B15" s="111" t="s">
        <v>22</v>
      </c>
      <c r="C15" s="162">
        <v>2015</v>
      </c>
      <c r="D15" s="162">
        <v>2015</v>
      </c>
      <c r="E15" s="162">
        <v>2015</v>
      </c>
      <c r="F15" s="162">
        <v>2015</v>
      </c>
      <c r="G15" s="162">
        <v>2015</v>
      </c>
      <c r="H15" s="162">
        <v>2015</v>
      </c>
      <c r="I15" s="162">
        <v>2015</v>
      </c>
      <c r="J15" s="162">
        <v>2016</v>
      </c>
      <c r="K15" s="162">
        <v>2016</v>
      </c>
      <c r="L15" s="162">
        <v>2016</v>
      </c>
      <c r="M15" s="164">
        <v>2018</v>
      </c>
      <c r="N15" s="164">
        <v>2018</v>
      </c>
      <c r="O15" s="164">
        <v>2017</v>
      </c>
      <c r="P15" s="164">
        <v>2017</v>
      </c>
      <c r="Q15" s="164">
        <v>2015</v>
      </c>
      <c r="R15" s="164" t="s">
        <v>950</v>
      </c>
      <c r="S15" s="164">
        <v>2018</v>
      </c>
      <c r="T15" s="164">
        <v>2015</v>
      </c>
      <c r="U15" s="164">
        <v>2016</v>
      </c>
      <c r="V15" s="164" t="s">
        <v>950</v>
      </c>
      <c r="W15" s="164">
        <v>2016</v>
      </c>
      <c r="X15" s="164" t="s">
        <v>950</v>
      </c>
      <c r="Y15" s="164">
        <v>2012</v>
      </c>
      <c r="Z15" s="164">
        <v>2016</v>
      </c>
      <c r="AA15" s="164">
        <v>2016</v>
      </c>
      <c r="AB15" s="164">
        <v>2016</v>
      </c>
      <c r="AC15" s="164">
        <v>2015</v>
      </c>
      <c r="AD15" s="164">
        <v>2015</v>
      </c>
      <c r="AE15" s="164" t="s">
        <v>950</v>
      </c>
      <c r="AF15" s="164">
        <v>2015</v>
      </c>
      <c r="AG15" s="163" t="s">
        <v>950</v>
      </c>
      <c r="AH15" s="164">
        <v>2016</v>
      </c>
      <c r="AI15" s="164">
        <v>2017</v>
      </c>
      <c r="AJ15" s="164">
        <v>2018</v>
      </c>
      <c r="AK15" s="166" t="s">
        <v>950</v>
      </c>
      <c r="AL15" s="166" t="s">
        <v>1137</v>
      </c>
      <c r="AM15" s="164">
        <v>2017</v>
      </c>
      <c r="AN15" s="164">
        <v>2014</v>
      </c>
      <c r="AO15" s="164">
        <v>2014</v>
      </c>
      <c r="AP15" s="164">
        <v>2014</v>
      </c>
      <c r="AQ15" s="164">
        <v>2014</v>
      </c>
      <c r="AR15" s="164">
        <v>2011</v>
      </c>
      <c r="AS15" s="164">
        <v>2016</v>
      </c>
      <c r="AT15" s="164">
        <v>2017</v>
      </c>
      <c r="AU15" s="164">
        <v>2016</v>
      </c>
      <c r="AV15" s="164">
        <v>2015</v>
      </c>
      <c r="AW15" s="164">
        <v>2015</v>
      </c>
      <c r="AX15" s="164">
        <v>2016</v>
      </c>
      <c r="AY15" s="164">
        <v>2014</v>
      </c>
      <c r="AZ15" s="176">
        <v>2015</v>
      </c>
      <c r="BA15" s="176">
        <v>2015</v>
      </c>
      <c r="BB15" s="164">
        <v>2017</v>
      </c>
      <c r="BC15" s="164">
        <v>2017</v>
      </c>
      <c r="BD15" s="164">
        <v>2015</v>
      </c>
      <c r="BE15" s="164">
        <v>2014</v>
      </c>
      <c r="BF15" s="108"/>
    </row>
    <row r="16" spans="1:59" x14ac:dyDescent="0.25">
      <c r="A16" s="133" t="s">
        <v>25</v>
      </c>
      <c r="B16" s="111" t="s">
        <v>24</v>
      </c>
      <c r="C16" s="162">
        <v>2015</v>
      </c>
      <c r="D16" s="162">
        <v>2015</v>
      </c>
      <c r="E16" s="162">
        <v>2015</v>
      </c>
      <c r="F16" s="162">
        <v>2015</v>
      </c>
      <c r="G16" s="162">
        <v>2015</v>
      </c>
      <c r="H16" s="162">
        <v>2015</v>
      </c>
      <c r="I16" s="162">
        <v>2015</v>
      </c>
      <c r="J16" s="162">
        <v>2016</v>
      </c>
      <c r="K16" s="162">
        <v>2016</v>
      </c>
      <c r="L16" s="162">
        <v>2016</v>
      </c>
      <c r="M16" s="164">
        <v>2018</v>
      </c>
      <c r="N16" s="164">
        <v>2018</v>
      </c>
      <c r="O16" s="164">
        <v>2017</v>
      </c>
      <c r="P16" s="164">
        <v>2017</v>
      </c>
      <c r="Q16" s="164">
        <v>2015</v>
      </c>
      <c r="R16" s="164" t="s">
        <v>972</v>
      </c>
      <c r="S16" s="164">
        <v>2018</v>
      </c>
      <c r="T16" s="164">
        <v>2015</v>
      </c>
      <c r="U16" s="164">
        <v>2016</v>
      </c>
      <c r="V16" s="164">
        <v>2016</v>
      </c>
      <c r="W16" s="164">
        <v>2016</v>
      </c>
      <c r="X16" s="164">
        <v>2014</v>
      </c>
      <c r="Y16" s="164">
        <v>2011</v>
      </c>
      <c r="Z16" s="164">
        <v>2016</v>
      </c>
      <c r="AA16" s="164">
        <v>2016</v>
      </c>
      <c r="AB16" s="164">
        <v>2016</v>
      </c>
      <c r="AC16" s="164">
        <v>2015</v>
      </c>
      <c r="AD16" s="164">
        <v>2015</v>
      </c>
      <c r="AE16" s="164">
        <v>2012</v>
      </c>
      <c r="AF16" s="164">
        <v>2015</v>
      </c>
      <c r="AG16" s="163">
        <v>2016</v>
      </c>
      <c r="AH16" s="164">
        <v>2016</v>
      </c>
      <c r="AI16" s="164">
        <v>2017</v>
      </c>
      <c r="AJ16" s="164">
        <v>2018</v>
      </c>
      <c r="AK16" s="166" t="s">
        <v>1137</v>
      </c>
      <c r="AL16" s="166">
        <v>43327</v>
      </c>
      <c r="AM16" s="164">
        <v>2017</v>
      </c>
      <c r="AN16" s="164">
        <v>2014</v>
      </c>
      <c r="AO16" s="164">
        <v>2014</v>
      </c>
      <c r="AP16" s="164">
        <v>2014</v>
      </c>
      <c r="AQ16" s="164">
        <v>2014</v>
      </c>
      <c r="AR16" s="164">
        <v>2015</v>
      </c>
      <c r="AS16" s="164">
        <v>2016</v>
      </c>
      <c r="AT16" s="164">
        <v>2017</v>
      </c>
      <c r="AU16" s="164">
        <v>2016</v>
      </c>
      <c r="AV16" s="164">
        <v>2016</v>
      </c>
      <c r="AW16" s="164">
        <v>2015</v>
      </c>
      <c r="AX16" s="164">
        <v>2016</v>
      </c>
      <c r="AY16" s="164">
        <v>2014</v>
      </c>
      <c r="AZ16" s="176">
        <v>2015</v>
      </c>
      <c r="BA16" s="176">
        <v>2015</v>
      </c>
      <c r="BB16" s="164">
        <v>2017</v>
      </c>
      <c r="BC16" s="164">
        <v>2017</v>
      </c>
      <c r="BD16" s="164">
        <v>2015</v>
      </c>
      <c r="BE16" s="164">
        <v>2014</v>
      </c>
      <c r="BF16" s="108"/>
    </row>
    <row r="17" spans="1:58" x14ac:dyDescent="0.25">
      <c r="A17" s="133" t="s">
        <v>27</v>
      </c>
      <c r="B17" s="111" t="s">
        <v>26</v>
      </c>
      <c r="C17" s="162">
        <v>2015</v>
      </c>
      <c r="D17" s="162">
        <v>2015</v>
      </c>
      <c r="E17" s="162">
        <v>2015</v>
      </c>
      <c r="F17" s="162">
        <v>2015</v>
      </c>
      <c r="G17" s="162">
        <v>2015</v>
      </c>
      <c r="H17" s="162">
        <v>2015</v>
      </c>
      <c r="I17" s="162">
        <v>2015</v>
      </c>
      <c r="J17" s="162">
        <v>2016</v>
      </c>
      <c r="K17" s="162">
        <v>2016</v>
      </c>
      <c r="L17" s="162">
        <v>2016</v>
      </c>
      <c r="M17" s="164">
        <v>2018</v>
      </c>
      <c r="N17" s="164">
        <v>2018</v>
      </c>
      <c r="O17" s="164">
        <v>2017</v>
      </c>
      <c r="P17" s="164">
        <v>2017</v>
      </c>
      <c r="Q17" s="164">
        <v>2015</v>
      </c>
      <c r="R17" s="164" t="s">
        <v>960</v>
      </c>
      <c r="S17" s="164">
        <v>2018</v>
      </c>
      <c r="T17" s="164">
        <v>2015</v>
      </c>
      <c r="U17" s="164">
        <v>2016</v>
      </c>
      <c r="V17" s="164" t="s">
        <v>950</v>
      </c>
      <c r="W17" s="164">
        <v>2016</v>
      </c>
      <c r="X17" s="164">
        <v>2013</v>
      </c>
      <c r="Y17" s="164">
        <v>2010</v>
      </c>
      <c r="Z17" s="164">
        <v>2016</v>
      </c>
      <c r="AA17" s="164">
        <v>2016</v>
      </c>
      <c r="AB17" s="164">
        <v>2016</v>
      </c>
      <c r="AC17" s="164">
        <v>2015</v>
      </c>
      <c r="AD17" s="164">
        <v>2015</v>
      </c>
      <c r="AE17" s="164" t="s">
        <v>950</v>
      </c>
      <c r="AF17" s="164">
        <v>2015</v>
      </c>
      <c r="AG17" s="163">
        <v>2010</v>
      </c>
      <c r="AH17" s="164">
        <v>2016</v>
      </c>
      <c r="AI17" s="164">
        <v>2017</v>
      </c>
      <c r="AJ17" s="164">
        <v>2018</v>
      </c>
      <c r="AK17" s="166" t="s">
        <v>950</v>
      </c>
      <c r="AL17" s="166" t="s">
        <v>1137</v>
      </c>
      <c r="AM17" s="164">
        <v>2017</v>
      </c>
      <c r="AN17" s="164">
        <v>2014</v>
      </c>
      <c r="AO17" s="164">
        <v>2014</v>
      </c>
      <c r="AP17" s="164">
        <v>2014</v>
      </c>
      <c r="AQ17" s="164">
        <v>2014</v>
      </c>
      <c r="AR17" s="164">
        <v>2011</v>
      </c>
      <c r="AS17" s="164">
        <v>2016</v>
      </c>
      <c r="AT17" s="164">
        <v>2017</v>
      </c>
      <c r="AU17" s="164">
        <v>2016</v>
      </c>
      <c r="AV17" s="164" t="s">
        <v>950</v>
      </c>
      <c r="AW17" s="164">
        <v>2015</v>
      </c>
      <c r="AX17" s="164">
        <v>2016</v>
      </c>
      <c r="AY17" s="164">
        <v>2014</v>
      </c>
      <c r="AZ17" s="176">
        <v>2015</v>
      </c>
      <c r="BA17" s="176">
        <v>2015</v>
      </c>
      <c r="BB17" s="164">
        <v>2017</v>
      </c>
      <c r="BC17" s="164">
        <v>2017</v>
      </c>
      <c r="BD17" s="164">
        <v>2015</v>
      </c>
      <c r="BE17" s="164">
        <v>2014</v>
      </c>
      <c r="BF17" s="108"/>
    </row>
    <row r="18" spans="1:58" x14ac:dyDescent="0.25">
      <c r="A18" s="133" t="s">
        <v>29</v>
      </c>
      <c r="B18" s="111" t="s">
        <v>28</v>
      </c>
      <c r="C18" s="162">
        <v>2015</v>
      </c>
      <c r="D18" s="162">
        <v>2015</v>
      </c>
      <c r="E18" s="162">
        <v>2015</v>
      </c>
      <c r="F18" s="162">
        <v>2015</v>
      </c>
      <c r="G18" s="162">
        <v>2015</v>
      </c>
      <c r="H18" s="162">
        <v>2015</v>
      </c>
      <c r="I18" s="162">
        <v>2015</v>
      </c>
      <c r="J18" s="162">
        <v>2016</v>
      </c>
      <c r="K18" s="162">
        <v>2016</v>
      </c>
      <c r="L18" s="162">
        <v>2016</v>
      </c>
      <c r="M18" s="164">
        <v>2018</v>
      </c>
      <c r="N18" s="164">
        <v>2018</v>
      </c>
      <c r="O18" s="164">
        <v>2017</v>
      </c>
      <c r="P18" s="164">
        <v>2017</v>
      </c>
      <c r="Q18" s="164">
        <v>2015</v>
      </c>
      <c r="R18" s="164" t="s">
        <v>961</v>
      </c>
      <c r="S18" s="164">
        <v>2018</v>
      </c>
      <c r="T18" s="164">
        <v>2015</v>
      </c>
      <c r="U18" s="164">
        <v>2016</v>
      </c>
      <c r="V18" s="164">
        <v>2016</v>
      </c>
      <c r="W18" s="164">
        <v>2016</v>
      </c>
      <c r="X18" s="164" t="s">
        <v>950</v>
      </c>
      <c r="Y18" s="164">
        <v>2013</v>
      </c>
      <c r="Z18" s="164">
        <v>2016</v>
      </c>
      <c r="AA18" s="164">
        <v>2016</v>
      </c>
      <c r="AB18" s="164">
        <v>2016</v>
      </c>
      <c r="AC18" s="164">
        <v>2015</v>
      </c>
      <c r="AD18" s="164">
        <v>2015</v>
      </c>
      <c r="AE18" s="164" t="s">
        <v>950</v>
      </c>
      <c r="AF18" s="164">
        <v>2015</v>
      </c>
      <c r="AG18" s="163">
        <v>2016</v>
      </c>
      <c r="AH18" s="164">
        <v>2016</v>
      </c>
      <c r="AI18" s="164">
        <v>2017</v>
      </c>
      <c r="AJ18" s="164">
        <v>2018</v>
      </c>
      <c r="AK18" s="166" t="s">
        <v>950</v>
      </c>
      <c r="AL18" s="166" t="s">
        <v>1137</v>
      </c>
      <c r="AM18" s="164">
        <v>2017</v>
      </c>
      <c r="AN18" s="164">
        <v>2014</v>
      </c>
      <c r="AO18" s="164">
        <v>2014</v>
      </c>
      <c r="AP18" s="164">
        <v>2011</v>
      </c>
      <c r="AQ18" s="164" t="s">
        <v>950</v>
      </c>
      <c r="AR18" s="164">
        <v>2015</v>
      </c>
      <c r="AS18" s="164">
        <v>2016</v>
      </c>
      <c r="AT18" s="164">
        <v>2017</v>
      </c>
      <c r="AU18" s="164">
        <v>2016</v>
      </c>
      <c r="AV18" s="164">
        <v>2015</v>
      </c>
      <c r="AW18" s="164">
        <v>2015</v>
      </c>
      <c r="AX18" s="164">
        <v>2016</v>
      </c>
      <c r="AY18" s="164">
        <v>2014</v>
      </c>
      <c r="AZ18" s="176">
        <v>2015</v>
      </c>
      <c r="BA18" s="176">
        <v>2015</v>
      </c>
      <c r="BB18" s="164">
        <v>2017</v>
      </c>
      <c r="BC18" s="164">
        <v>2017</v>
      </c>
      <c r="BD18" s="164">
        <v>2015</v>
      </c>
      <c r="BE18" s="164">
        <v>2014</v>
      </c>
      <c r="BF18" s="108"/>
    </row>
    <row r="19" spans="1:58" x14ac:dyDescent="0.25">
      <c r="A19" s="133" t="s">
        <v>31</v>
      </c>
      <c r="B19" s="111" t="s">
        <v>30</v>
      </c>
      <c r="C19" s="162">
        <v>2015</v>
      </c>
      <c r="D19" s="162">
        <v>2015</v>
      </c>
      <c r="E19" s="162">
        <v>2015</v>
      </c>
      <c r="F19" s="162">
        <v>2015</v>
      </c>
      <c r="G19" s="162">
        <v>2015</v>
      </c>
      <c r="H19" s="162">
        <v>2015</v>
      </c>
      <c r="I19" s="162">
        <v>2015</v>
      </c>
      <c r="J19" s="162">
        <v>2016</v>
      </c>
      <c r="K19" s="162">
        <v>2016</v>
      </c>
      <c r="L19" s="162">
        <v>2016</v>
      </c>
      <c r="M19" s="164">
        <v>2018</v>
      </c>
      <c r="N19" s="164">
        <v>2018</v>
      </c>
      <c r="O19" s="164">
        <v>2017</v>
      </c>
      <c r="P19" s="164">
        <v>2017</v>
      </c>
      <c r="Q19" s="164">
        <v>2015</v>
      </c>
      <c r="R19" s="164" t="s">
        <v>950</v>
      </c>
      <c r="S19" s="164">
        <v>2018</v>
      </c>
      <c r="T19" s="164">
        <v>2015</v>
      </c>
      <c r="U19" s="164">
        <v>2016</v>
      </c>
      <c r="V19" s="164" t="s">
        <v>950</v>
      </c>
      <c r="W19" s="164">
        <v>2016</v>
      </c>
      <c r="X19" s="164" t="s">
        <v>950</v>
      </c>
      <c r="Y19" s="164">
        <v>2013</v>
      </c>
      <c r="Z19" s="164">
        <v>2016</v>
      </c>
      <c r="AA19" s="164">
        <v>2016</v>
      </c>
      <c r="AB19" s="164" t="s">
        <v>950</v>
      </c>
      <c r="AC19" s="164">
        <v>2015</v>
      </c>
      <c r="AD19" s="164">
        <v>2015</v>
      </c>
      <c r="AE19" s="164" t="s">
        <v>950</v>
      </c>
      <c r="AF19" s="164">
        <v>2015</v>
      </c>
      <c r="AG19" s="163">
        <v>2012</v>
      </c>
      <c r="AH19" s="164">
        <v>2016</v>
      </c>
      <c r="AI19" s="164">
        <v>2017</v>
      </c>
      <c r="AJ19" s="164">
        <v>2018</v>
      </c>
      <c r="AK19" s="166" t="s">
        <v>950</v>
      </c>
      <c r="AL19" s="166" t="s">
        <v>1137</v>
      </c>
      <c r="AM19" s="164">
        <v>2017</v>
      </c>
      <c r="AN19" s="164">
        <v>2014</v>
      </c>
      <c r="AO19" s="164">
        <v>2014</v>
      </c>
      <c r="AP19" s="164">
        <v>2014</v>
      </c>
      <c r="AQ19" s="164">
        <v>2014</v>
      </c>
      <c r="AR19" s="164" t="s">
        <v>950</v>
      </c>
      <c r="AS19" s="164">
        <v>2016</v>
      </c>
      <c r="AT19" s="164">
        <v>2017</v>
      </c>
      <c r="AU19" s="164">
        <v>2016</v>
      </c>
      <c r="AV19" s="164" t="s">
        <v>950</v>
      </c>
      <c r="AW19" s="164">
        <v>2015</v>
      </c>
      <c r="AX19" s="164">
        <v>2016</v>
      </c>
      <c r="AY19" s="164">
        <v>2014</v>
      </c>
      <c r="AZ19" s="176">
        <v>2015</v>
      </c>
      <c r="BA19" s="176">
        <v>2015</v>
      </c>
      <c r="BB19" s="164">
        <v>2017</v>
      </c>
      <c r="BC19" s="164">
        <v>2017</v>
      </c>
      <c r="BD19" s="164">
        <v>2015</v>
      </c>
      <c r="BE19" s="164">
        <v>2014</v>
      </c>
      <c r="BF19" s="108"/>
    </row>
    <row r="20" spans="1:58" x14ac:dyDescent="0.25">
      <c r="A20" s="133" t="s">
        <v>33</v>
      </c>
      <c r="B20" s="111" t="s">
        <v>32</v>
      </c>
      <c r="C20" s="162">
        <v>2015</v>
      </c>
      <c r="D20" s="162">
        <v>2015</v>
      </c>
      <c r="E20" s="162">
        <v>2015</v>
      </c>
      <c r="F20" s="162">
        <v>2015</v>
      </c>
      <c r="G20" s="162">
        <v>2015</v>
      </c>
      <c r="H20" s="162">
        <v>2015</v>
      </c>
      <c r="I20" s="162">
        <v>2015</v>
      </c>
      <c r="J20" s="162">
        <v>2016</v>
      </c>
      <c r="K20" s="162">
        <v>2016</v>
      </c>
      <c r="L20" s="162">
        <v>2016</v>
      </c>
      <c r="M20" s="164">
        <v>2018</v>
      </c>
      <c r="N20" s="164">
        <v>2018</v>
      </c>
      <c r="O20" s="164">
        <v>2017</v>
      </c>
      <c r="P20" s="164">
        <v>2017</v>
      </c>
      <c r="Q20" s="164">
        <v>2015</v>
      </c>
      <c r="R20" s="164" t="s">
        <v>962</v>
      </c>
      <c r="S20" s="164">
        <v>2018</v>
      </c>
      <c r="T20" s="164">
        <v>2015</v>
      </c>
      <c r="U20" s="164">
        <v>2016</v>
      </c>
      <c r="V20" s="164">
        <v>2016</v>
      </c>
      <c r="W20" s="164">
        <v>2016</v>
      </c>
      <c r="X20" s="164">
        <v>2011</v>
      </c>
      <c r="Y20" s="164">
        <v>2010</v>
      </c>
      <c r="Z20" s="164">
        <v>2016</v>
      </c>
      <c r="AA20" s="164">
        <v>2016</v>
      </c>
      <c r="AB20" s="164">
        <v>2016</v>
      </c>
      <c r="AC20" s="164">
        <v>2015</v>
      </c>
      <c r="AD20" s="164">
        <v>2015</v>
      </c>
      <c r="AE20" s="164">
        <v>2012</v>
      </c>
      <c r="AF20" s="164">
        <v>2015</v>
      </c>
      <c r="AG20" s="163">
        <v>2009</v>
      </c>
      <c r="AH20" s="164">
        <v>2016</v>
      </c>
      <c r="AI20" s="164">
        <v>2017</v>
      </c>
      <c r="AJ20" s="164">
        <v>2018</v>
      </c>
      <c r="AK20" s="166" t="s">
        <v>950</v>
      </c>
      <c r="AL20" s="166" t="s">
        <v>1137</v>
      </c>
      <c r="AM20" s="164">
        <v>2017</v>
      </c>
      <c r="AN20" s="164">
        <v>2014</v>
      </c>
      <c r="AO20" s="164">
        <v>2014</v>
      </c>
      <c r="AP20" s="164">
        <v>2011</v>
      </c>
      <c r="AQ20" s="164">
        <v>2012</v>
      </c>
      <c r="AR20" s="164" t="s">
        <v>950</v>
      </c>
      <c r="AS20" s="164">
        <v>2016</v>
      </c>
      <c r="AT20" s="164" t="s">
        <v>950</v>
      </c>
      <c r="AU20" s="164">
        <v>2016</v>
      </c>
      <c r="AV20" s="164">
        <v>2015</v>
      </c>
      <c r="AW20" s="164">
        <v>2015</v>
      </c>
      <c r="AX20" s="164">
        <v>2016</v>
      </c>
      <c r="AY20" s="164">
        <v>2014</v>
      </c>
      <c r="AZ20" s="176">
        <v>2015</v>
      </c>
      <c r="BA20" s="176">
        <v>2015</v>
      </c>
      <c r="BB20" s="164">
        <v>2017</v>
      </c>
      <c r="BC20" s="164">
        <v>2017</v>
      </c>
      <c r="BD20" s="164">
        <v>2015</v>
      </c>
      <c r="BE20" s="164">
        <v>2014</v>
      </c>
      <c r="BF20" s="108"/>
    </row>
    <row r="21" spans="1:58" x14ac:dyDescent="0.25">
      <c r="A21" s="133" t="s">
        <v>35</v>
      </c>
      <c r="B21" s="111" t="s">
        <v>34</v>
      </c>
      <c r="C21" s="162">
        <v>2015</v>
      </c>
      <c r="D21" s="162">
        <v>2015</v>
      </c>
      <c r="E21" s="162">
        <v>2015</v>
      </c>
      <c r="F21" s="162">
        <v>2015</v>
      </c>
      <c r="G21" s="162">
        <v>2015</v>
      </c>
      <c r="H21" s="162">
        <v>2015</v>
      </c>
      <c r="I21" s="162">
        <v>2015</v>
      </c>
      <c r="J21" s="162">
        <v>2016</v>
      </c>
      <c r="K21" s="162">
        <v>2016</v>
      </c>
      <c r="L21" s="162">
        <v>2016</v>
      </c>
      <c r="M21" s="164">
        <v>2018</v>
      </c>
      <c r="N21" s="164">
        <v>2018</v>
      </c>
      <c r="O21" s="164">
        <v>2017</v>
      </c>
      <c r="P21" s="164">
        <v>2017</v>
      </c>
      <c r="Q21" s="164">
        <v>2015</v>
      </c>
      <c r="R21" s="164" t="s">
        <v>963</v>
      </c>
      <c r="S21" s="164">
        <v>2018</v>
      </c>
      <c r="T21" s="164">
        <v>2015</v>
      </c>
      <c r="U21" s="164">
        <v>2016</v>
      </c>
      <c r="V21" s="164">
        <v>2016</v>
      </c>
      <c r="W21" s="164">
        <v>2016</v>
      </c>
      <c r="X21" s="164">
        <v>2014</v>
      </c>
      <c r="Y21" s="164">
        <v>2016</v>
      </c>
      <c r="Z21" s="164">
        <v>2016</v>
      </c>
      <c r="AA21" s="164">
        <v>2016</v>
      </c>
      <c r="AB21" s="164">
        <v>2016</v>
      </c>
      <c r="AC21" s="164">
        <v>2015</v>
      </c>
      <c r="AD21" s="164">
        <v>2015</v>
      </c>
      <c r="AE21" s="164">
        <v>2012</v>
      </c>
      <c r="AF21" s="164">
        <v>2015</v>
      </c>
      <c r="AG21" s="163">
        <v>2011</v>
      </c>
      <c r="AH21" s="164">
        <v>2016</v>
      </c>
      <c r="AI21" s="164">
        <v>2017</v>
      </c>
      <c r="AJ21" s="164">
        <v>2018</v>
      </c>
      <c r="AK21" s="166" t="s">
        <v>950</v>
      </c>
      <c r="AL21" s="166" t="s">
        <v>1137</v>
      </c>
      <c r="AM21" s="164">
        <v>2017</v>
      </c>
      <c r="AN21" s="164">
        <v>2014</v>
      </c>
      <c r="AO21" s="164">
        <v>2014</v>
      </c>
      <c r="AP21" s="164">
        <v>2014</v>
      </c>
      <c r="AQ21" s="164">
        <v>2014</v>
      </c>
      <c r="AR21" s="164">
        <v>2015</v>
      </c>
      <c r="AS21" s="164">
        <v>2016</v>
      </c>
      <c r="AT21" s="164">
        <v>2017</v>
      </c>
      <c r="AU21" s="164">
        <v>2016</v>
      </c>
      <c r="AV21" s="164">
        <v>2015</v>
      </c>
      <c r="AW21" s="164">
        <v>2015</v>
      </c>
      <c r="AX21" s="164">
        <v>2016</v>
      </c>
      <c r="AY21" s="164">
        <v>2014</v>
      </c>
      <c r="AZ21" s="176">
        <v>2015</v>
      </c>
      <c r="BA21" s="176">
        <v>2015</v>
      </c>
      <c r="BB21" s="164">
        <v>2017</v>
      </c>
      <c r="BC21" s="164">
        <v>2017</v>
      </c>
      <c r="BD21" s="164">
        <v>2015</v>
      </c>
      <c r="BE21" s="164">
        <v>2014</v>
      </c>
      <c r="BF21" s="108"/>
    </row>
    <row r="22" spans="1:58" x14ac:dyDescent="0.25">
      <c r="A22" s="133" t="s">
        <v>37</v>
      </c>
      <c r="B22" s="111" t="s">
        <v>36</v>
      </c>
      <c r="C22" s="162">
        <v>2015</v>
      </c>
      <c r="D22" s="162">
        <v>2015</v>
      </c>
      <c r="E22" s="162">
        <v>2015</v>
      </c>
      <c r="F22" s="162">
        <v>2015</v>
      </c>
      <c r="G22" s="162">
        <v>2015</v>
      </c>
      <c r="H22" s="162">
        <v>2015</v>
      </c>
      <c r="I22" s="162">
        <v>2015</v>
      </c>
      <c r="J22" s="162">
        <v>2016</v>
      </c>
      <c r="K22" s="162">
        <v>2016</v>
      </c>
      <c r="L22" s="162">
        <v>2016</v>
      </c>
      <c r="M22" s="164">
        <v>2018</v>
      </c>
      <c r="N22" s="164">
        <v>2018</v>
      </c>
      <c r="O22" s="164">
        <v>2017</v>
      </c>
      <c r="P22" s="164">
        <v>2017</v>
      </c>
      <c r="Q22" s="164">
        <v>2015</v>
      </c>
      <c r="R22" s="164" t="s">
        <v>964</v>
      </c>
      <c r="S22" s="164">
        <v>2018</v>
      </c>
      <c r="T22" s="164">
        <v>2015</v>
      </c>
      <c r="U22" s="164">
        <v>2016</v>
      </c>
      <c r="V22" s="164">
        <v>2016</v>
      </c>
      <c r="W22" s="164">
        <v>2016</v>
      </c>
      <c r="X22" s="164">
        <v>2010</v>
      </c>
      <c r="Y22" s="164">
        <v>2016</v>
      </c>
      <c r="Z22" s="164">
        <v>2016</v>
      </c>
      <c r="AA22" s="164">
        <v>2016</v>
      </c>
      <c r="AB22" s="164">
        <v>2013</v>
      </c>
      <c r="AC22" s="164">
        <v>2015</v>
      </c>
      <c r="AD22" s="164">
        <v>2015</v>
      </c>
      <c r="AE22" s="164">
        <v>2012</v>
      </c>
      <c r="AF22" s="164">
        <v>2015</v>
      </c>
      <c r="AG22" s="163">
        <v>2012</v>
      </c>
      <c r="AH22" s="164">
        <v>2016</v>
      </c>
      <c r="AI22" s="164">
        <v>2017</v>
      </c>
      <c r="AJ22" s="164">
        <v>2018</v>
      </c>
      <c r="AK22" s="166" t="s">
        <v>950</v>
      </c>
      <c r="AL22" s="166" t="s">
        <v>1137</v>
      </c>
      <c r="AM22" s="164">
        <v>2017</v>
      </c>
      <c r="AN22" s="164">
        <v>2014</v>
      </c>
      <c r="AO22" s="164">
        <v>2014</v>
      </c>
      <c r="AP22" s="164">
        <v>2014</v>
      </c>
      <c r="AQ22" s="164">
        <v>2014</v>
      </c>
      <c r="AR22" s="164">
        <v>2015</v>
      </c>
      <c r="AS22" s="164">
        <v>2016</v>
      </c>
      <c r="AT22" s="164">
        <v>2017</v>
      </c>
      <c r="AU22" s="164">
        <v>2016</v>
      </c>
      <c r="AV22" s="164">
        <v>2015</v>
      </c>
      <c r="AW22" s="164">
        <v>2015</v>
      </c>
      <c r="AX22" s="164">
        <v>2016</v>
      </c>
      <c r="AY22" s="164">
        <v>2014</v>
      </c>
      <c r="AZ22" s="176">
        <v>2015</v>
      </c>
      <c r="BA22" s="176">
        <v>2015</v>
      </c>
      <c r="BB22" s="164">
        <v>2017</v>
      </c>
      <c r="BC22" s="164">
        <v>2017</v>
      </c>
      <c r="BD22" s="164">
        <v>2015</v>
      </c>
      <c r="BE22" s="164">
        <v>2014</v>
      </c>
      <c r="BF22" s="108"/>
    </row>
    <row r="23" spans="1:58" x14ac:dyDescent="0.25">
      <c r="A23" s="133" t="s">
        <v>841</v>
      </c>
      <c r="B23" s="111" t="s">
        <v>38</v>
      </c>
      <c r="C23" s="162">
        <v>2015</v>
      </c>
      <c r="D23" s="162">
        <v>2015</v>
      </c>
      <c r="E23" s="162">
        <v>2015</v>
      </c>
      <c r="F23" s="162">
        <v>2015</v>
      </c>
      <c r="G23" s="162">
        <v>2015</v>
      </c>
      <c r="H23" s="162">
        <v>2015</v>
      </c>
      <c r="I23" s="162">
        <v>2015</v>
      </c>
      <c r="J23" s="162">
        <v>2016</v>
      </c>
      <c r="K23" s="162">
        <v>2016</v>
      </c>
      <c r="L23" s="162">
        <v>2016</v>
      </c>
      <c r="M23" s="164">
        <v>2018</v>
      </c>
      <c r="N23" s="164">
        <v>2018</v>
      </c>
      <c r="O23" s="164">
        <v>2017</v>
      </c>
      <c r="P23" s="164">
        <v>2017</v>
      </c>
      <c r="Q23" s="164">
        <v>2015</v>
      </c>
      <c r="R23" s="164" t="s">
        <v>965</v>
      </c>
      <c r="S23" s="164">
        <v>2018</v>
      </c>
      <c r="T23" s="164">
        <v>2015</v>
      </c>
      <c r="U23" s="164">
        <v>2016</v>
      </c>
      <c r="V23" s="164">
        <v>2016</v>
      </c>
      <c r="W23" s="164">
        <v>2016</v>
      </c>
      <c r="X23" s="164">
        <v>2016</v>
      </c>
      <c r="Y23" s="164">
        <v>2012</v>
      </c>
      <c r="Z23" s="164">
        <v>2016</v>
      </c>
      <c r="AA23" s="164">
        <v>2016</v>
      </c>
      <c r="AB23" s="164">
        <v>2016</v>
      </c>
      <c r="AC23" s="164">
        <v>2015</v>
      </c>
      <c r="AD23" s="164">
        <v>2015</v>
      </c>
      <c r="AE23" s="164">
        <v>2012</v>
      </c>
      <c r="AF23" s="164">
        <v>2015</v>
      </c>
      <c r="AG23" s="163">
        <v>2016</v>
      </c>
      <c r="AH23" s="164">
        <v>2016</v>
      </c>
      <c r="AI23" s="164">
        <v>2017</v>
      </c>
      <c r="AJ23" s="164">
        <v>2018</v>
      </c>
      <c r="AK23" s="166" t="s">
        <v>950</v>
      </c>
      <c r="AL23" s="166" t="s">
        <v>1137</v>
      </c>
      <c r="AM23" s="164">
        <v>2017</v>
      </c>
      <c r="AN23" s="164">
        <v>2014</v>
      </c>
      <c r="AO23" s="164">
        <v>2014</v>
      </c>
      <c r="AP23" s="164">
        <v>2014</v>
      </c>
      <c r="AQ23" s="164">
        <v>2014</v>
      </c>
      <c r="AR23" s="164">
        <v>2011</v>
      </c>
      <c r="AS23" s="164">
        <v>2016</v>
      </c>
      <c r="AT23" s="164">
        <v>2017</v>
      </c>
      <c r="AU23" s="164">
        <v>2016</v>
      </c>
      <c r="AV23" s="164">
        <v>2015</v>
      </c>
      <c r="AW23" s="164">
        <v>2015</v>
      </c>
      <c r="AX23" s="164">
        <v>2016</v>
      </c>
      <c r="AY23" s="164">
        <v>2014</v>
      </c>
      <c r="AZ23" s="176">
        <v>2015</v>
      </c>
      <c r="BA23" s="176">
        <v>2015</v>
      </c>
      <c r="BB23" s="164">
        <v>2017</v>
      </c>
      <c r="BC23" s="164">
        <v>2017</v>
      </c>
      <c r="BD23" s="164">
        <v>2015</v>
      </c>
      <c r="BE23" s="164">
        <v>2014</v>
      </c>
      <c r="BF23" s="108"/>
    </row>
    <row r="24" spans="1:58" x14ac:dyDescent="0.25">
      <c r="A24" s="133" t="s">
        <v>40</v>
      </c>
      <c r="B24" s="111" t="s">
        <v>39</v>
      </c>
      <c r="C24" s="162">
        <v>2015</v>
      </c>
      <c r="D24" s="162">
        <v>2015</v>
      </c>
      <c r="E24" s="162">
        <v>2015</v>
      </c>
      <c r="F24" s="162">
        <v>2015</v>
      </c>
      <c r="G24" s="162">
        <v>2015</v>
      </c>
      <c r="H24" s="162">
        <v>2015</v>
      </c>
      <c r="I24" s="162">
        <v>2015</v>
      </c>
      <c r="J24" s="162">
        <v>2016</v>
      </c>
      <c r="K24" s="162">
        <v>2016</v>
      </c>
      <c r="L24" s="162">
        <v>2016</v>
      </c>
      <c r="M24" s="164">
        <v>2018</v>
      </c>
      <c r="N24" s="164">
        <v>2018</v>
      </c>
      <c r="O24" s="164">
        <v>2017</v>
      </c>
      <c r="P24" s="164">
        <v>2017</v>
      </c>
      <c r="Q24" s="164">
        <v>2015</v>
      </c>
      <c r="R24" s="164" t="s">
        <v>966</v>
      </c>
      <c r="S24" s="164">
        <v>2018</v>
      </c>
      <c r="T24" s="164">
        <v>2015</v>
      </c>
      <c r="U24" s="164">
        <v>2016</v>
      </c>
      <c r="V24" s="164">
        <v>2016</v>
      </c>
      <c r="W24" s="164">
        <v>2016</v>
      </c>
      <c r="X24" s="164">
        <v>2012</v>
      </c>
      <c r="Y24" s="164">
        <v>2013</v>
      </c>
      <c r="Z24" s="164">
        <v>2016</v>
      </c>
      <c r="AA24" s="164">
        <v>2016</v>
      </c>
      <c r="AB24" s="164" t="s">
        <v>950</v>
      </c>
      <c r="AC24" s="164">
        <v>2015</v>
      </c>
      <c r="AD24" s="164">
        <v>2015</v>
      </c>
      <c r="AE24" s="164" t="s">
        <v>950</v>
      </c>
      <c r="AF24" s="164">
        <v>2015</v>
      </c>
      <c r="AG24" s="163">
        <v>2011</v>
      </c>
      <c r="AH24" s="164">
        <v>2016</v>
      </c>
      <c r="AI24" s="164">
        <v>2017</v>
      </c>
      <c r="AJ24" s="164">
        <v>2018</v>
      </c>
      <c r="AK24" s="166" t="s">
        <v>1137</v>
      </c>
      <c r="AL24" s="166" t="s">
        <v>1137</v>
      </c>
      <c r="AM24" s="164">
        <v>2017</v>
      </c>
      <c r="AN24" s="164">
        <v>2014</v>
      </c>
      <c r="AO24" s="164">
        <v>2014</v>
      </c>
      <c r="AP24" s="164">
        <v>2011</v>
      </c>
      <c r="AQ24" s="164">
        <v>2012</v>
      </c>
      <c r="AR24" s="164" t="s">
        <v>950</v>
      </c>
      <c r="AS24" s="164">
        <v>2016</v>
      </c>
      <c r="AT24" s="164">
        <v>2017</v>
      </c>
      <c r="AU24" s="164">
        <v>2016</v>
      </c>
      <c r="AV24" s="164">
        <v>2015</v>
      </c>
      <c r="AW24" s="164">
        <v>2015</v>
      </c>
      <c r="AX24" s="164">
        <v>2016</v>
      </c>
      <c r="AY24" s="164">
        <v>2014</v>
      </c>
      <c r="AZ24" s="176">
        <v>2015</v>
      </c>
      <c r="BA24" s="176">
        <v>2015</v>
      </c>
      <c r="BB24" s="164">
        <v>2017</v>
      </c>
      <c r="BC24" s="164">
        <v>2017</v>
      </c>
      <c r="BD24" s="164">
        <v>2015</v>
      </c>
      <c r="BE24" s="164">
        <v>2014</v>
      </c>
      <c r="BF24" s="108"/>
    </row>
    <row r="25" spans="1:58" x14ac:dyDescent="0.25">
      <c r="A25" s="133" t="s">
        <v>42</v>
      </c>
      <c r="B25" s="111" t="s">
        <v>41</v>
      </c>
      <c r="C25" s="162">
        <v>2015</v>
      </c>
      <c r="D25" s="162">
        <v>2015</v>
      </c>
      <c r="E25" s="162">
        <v>2015</v>
      </c>
      <c r="F25" s="162">
        <v>2015</v>
      </c>
      <c r="G25" s="162">
        <v>2015</v>
      </c>
      <c r="H25" s="162">
        <v>2015</v>
      </c>
      <c r="I25" s="162">
        <v>2015</v>
      </c>
      <c r="J25" s="162">
        <v>2016</v>
      </c>
      <c r="K25" s="162">
        <v>2016</v>
      </c>
      <c r="L25" s="162">
        <v>2016</v>
      </c>
      <c r="M25" s="164">
        <v>2018</v>
      </c>
      <c r="N25" s="164">
        <v>2018</v>
      </c>
      <c r="O25" s="164">
        <v>2017</v>
      </c>
      <c r="P25" s="164">
        <v>2017</v>
      </c>
      <c r="Q25" s="164">
        <v>2015</v>
      </c>
      <c r="R25" s="164" t="s">
        <v>950</v>
      </c>
      <c r="S25" s="164">
        <v>2018</v>
      </c>
      <c r="T25" s="164">
        <v>2015</v>
      </c>
      <c r="U25" s="164">
        <v>2016</v>
      </c>
      <c r="V25" s="164">
        <v>2016</v>
      </c>
      <c r="W25" s="164">
        <v>2016</v>
      </c>
      <c r="X25" s="164">
        <v>2007</v>
      </c>
      <c r="Y25" s="164">
        <v>2010</v>
      </c>
      <c r="Z25" s="164">
        <v>2016</v>
      </c>
      <c r="AA25" s="164">
        <v>2016</v>
      </c>
      <c r="AB25" s="164">
        <v>2016</v>
      </c>
      <c r="AC25" s="164">
        <v>2015</v>
      </c>
      <c r="AD25" s="164">
        <v>2015</v>
      </c>
      <c r="AE25" s="164">
        <v>2012</v>
      </c>
      <c r="AF25" s="164">
        <v>2015</v>
      </c>
      <c r="AG25" s="163">
        <v>2009</v>
      </c>
      <c r="AH25" s="164">
        <v>2016</v>
      </c>
      <c r="AI25" s="164">
        <v>2017</v>
      </c>
      <c r="AJ25" s="164">
        <v>2018</v>
      </c>
      <c r="AK25" s="166" t="s">
        <v>950</v>
      </c>
      <c r="AL25" s="166" t="s">
        <v>1137</v>
      </c>
      <c r="AM25" s="164">
        <v>2017</v>
      </c>
      <c r="AN25" s="164">
        <v>2014</v>
      </c>
      <c r="AO25" s="164">
        <v>2014</v>
      </c>
      <c r="AP25" s="164">
        <v>2014</v>
      </c>
      <c r="AQ25" s="164">
        <v>2014</v>
      </c>
      <c r="AR25" s="164">
        <v>2015</v>
      </c>
      <c r="AS25" s="164">
        <v>2016</v>
      </c>
      <c r="AT25" s="164">
        <v>2017</v>
      </c>
      <c r="AU25" s="164">
        <v>2016</v>
      </c>
      <c r="AV25" s="164">
        <v>2015</v>
      </c>
      <c r="AW25" s="164">
        <v>2015</v>
      </c>
      <c r="AX25" s="164">
        <v>2016</v>
      </c>
      <c r="AY25" s="164">
        <v>2014</v>
      </c>
      <c r="AZ25" s="176">
        <v>2015</v>
      </c>
      <c r="BA25" s="176">
        <v>2015</v>
      </c>
      <c r="BB25" s="164">
        <v>2017</v>
      </c>
      <c r="BC25" s="164">
        <v>2017</v>
      </c>
      <c r="BD25" s="164">
        <v>2015</v>
      </c>
      <c r="BE25" s="164">
        <v>2014</v>
      </c>
      <c r="BF25" s="108"/>
    </row>
    <row r="26" spans="1:58" x14ac:dyDescent="0.25">
      <c r="A26" s="133" t="s">
        <v>44</v>
      </c>
      <c r="B26" s="111" t="s">
        <v>43</v>
      </c>
      <c r="C26" s="162">
        <v>2015</v>
      </c>
      <c r="D26" s="162">
        <v>2015</v>
      </c>
      <c r="E26" s="162">
        <v>2015</v>
      </c>
      <c r="F26" s="162">
        <v>2015</v>
      </c>
      <c r="G26" s="162">
        <v>2015</v>
      </c>
      <c r="H26" s="162">
        <v>2015</v>
      </c>
      <c r="I26" s="162">
        <v>2015</v>
      </c>
      <c r="J26" s="162">
        <v>2016</v>
      </c>
      <c r="K26" s="162">
        <v>2016</v>
      </c>
      <c r="L26" s="162">
        <v>2016</v>
      </c>
      <c r="M26" s="164">
        <v>2018</v>
      </c>
      <c r="N26" s="164">
        <v>2018</v>
      </c>
      <c r="O26" s="164">
        <v>2017</v>
      </c>
      <c r="P26" s="164">
        <v>2017</v>
      </c>
      <c r="Q26" s="164">
        <v>2015</v>
      </c>
      <c r="R26" s="164" t="s">
        <v>1087</v>
      </c>
      <c r="S26" s="164">
        <v>2018</v>
      </c>
      <c r="T26" s="164">
        <v>2015</v>
      </c>
      <c r="U26" s="164">
        <v>2016</v>
      </c>
      <c r="V26" s="164">
        <v>2016</v>
      </c>
      <c r="W26" s="164">
        <v>2016</v>
      </c>
      <c r="X26" s="164">
        <v>2007</v>
      </c>
      <c r="Y26" s="164">
        <v>2013</v>
      </c>
      <c r="Z26" s="164">
        <v>2016</v>
      </c>
      <c r="AA26" s="164">
        <v>2016</v>
      </c>
      <c r="AB26" s="164">
        <v>2016</v>
      </c>
      <c r="AC26" s="164">
        <v>2015</v>
      </c>
      <c r="AD26" s="164">
        <v>2015</v>
      </c>
      <c r="AE26" s="164">
        <v>2012</v>
      </c>
      <c r="AF26" s="164">
        <v>2015</v>
      </c>
      <c r="AG26" s="163">
        <v>2014</v>
      </c>
      <c r="AH26" s="164">
        <v>2016</v>
      </c>
      <c r="AI26" s="164">
        <v>2017</v>
      </c>
      <c r="AJ26" s="164">
        <v>2018</v>
      </c>
      <c r="AK26" s="166" t="s">
        <v>950</v>
      </c>
      <c r="AL26" s="166" t="s">
        <v>1137</v>
      </c>
      <c r="AM26" s="164">
        <v>2017</v>
      </c>
      <c r="AN26" s="164">
        <v>2014</v>
      </c>
      <c r="AO26" s="164">
        <v>2014</v>
      </c>
      <c r="AP26" s="164">
        <v>2014</v>
      </c>
      <c r="AQ26" s="164">
        <v>2014</v>
      </c>
      <c r="AR26" s="164">
        <v>2011</v>
      </c>
      <c r="AS26" s="164">
        <v>2016</v>
      </c>
      <c r="AT26" s="164">
        <v>2017</v>
      </c>
      <c r="AU26" s="164">
        <v>2016</v>
      </c>
      <c r="AV26" s="164">
        <v>2015</v>
      </c>
      <c r="AW26" s="164">
        <v>2015</v>
      </c>
      <c r="AX26" s="164">
        <v>2016</v>
      </c>
      <c r="AY26" s="164">
        <v>2014</v>
      </c>
      <c r="AZ26" s="176">
        <v>2015</v>
      </c>
      <c r="BA26" s="176">
        <v>2015</v>
      </c>
      <c r="BB26" s="164">
        <v>2017</v>
      </c>
      <c r="BC26" s="164">
        <v>2017</v>
      </c>
      <c r="BD26" s="164">
        <v>2015</v>
      </c>
      <c r="BE26" s="164">
        <v>2014</v>
      </c>
      <c r="BF26" s="108"/>
    </row>
    <row r="27" spans="1:58" x14ac:dyDescent="0.25">
      <c r="A27" s="133" t="s">
        <v>379</v>
      </c>
      <c r="B27" s="111" t="s">
        <v>45</v>
      </c>
      <c r="C27" s="162">
        <v>2015</v>
      </c>
      <c r="D27" s="162">
        <v>2015</v>
      </c>
      <c r="E27" s="162">
        <v>2015</v>
      </c>
      <c r="F27" s="162">
        <v>2015</v>
      </c>
      <c r="G27" s="162">
        <v>2015</v>
      </c>
      <c r="H27" s="162">
        <v>2015</v>
      </c>
      <c r="I27" s="162">
        <v>2015</v>
      </c>
      <c r="J27" s="162">
        <v>2016</v>
      </c>
      <c r="K27" s="162">
        <v>2016</v>
      </c>
      <c r="L27" s="162">
        <v>2016</v>
      </c>
      <c r="M27" s="164">
        <v>2018</v>
      </c>
      <c r="N27" s="164">
        <v>2018</v>
      </c>
      <c r="O27" s="164">
        <v>2017</v>
      </c>
      <c r="P27" s="164">
        <v>2017</v>
      </c>
      <c r="Q27" s="164">
        <v>2015</v>
      </c>
      <c r="R27" s="164" t="s">
        <v>950</v>
      </c>
      <c r="S27" s="164">
        <v>2018</v>
      </c>
      <c r="T27" s="164">
        <v>2015</v>
      </c>
      <c r="U27" s="164">
        <v>2016</v>
      </c>
      <c r="V27" s="164" t="s">
        <v>950</v>
      </c>
      <c r="W27" s="164">
        <v>2016</v>
      </c>
      <c r="X27" s="164">
        <v>2009</v>
      </c>
      <c r="Y27" s="164">
        <v>2012</v>
      </c>
      <c r="Z27" s="164">
        <v>2016</v>
      </c>
      <c r="AA27" s="164">
        <v>2016</v>
      </c>
      <c r="AB27" s="164">
        <v>2016</v>
      </c>
      <c r="AC27" s="164">
        <v>2015</v>
      </c>
      <c r="AD27" s="164">
        <v>2015</v>
      </c>
      <c r="AE27" s="164" t="s">
        <v>950</v>
      </c>
      <c r="AF27" s="164" t="s">
        <v>950</v>
      </c>
      <c r="AG27" s="163" t="s">
        <v>950</v>
      </c>
      <c r="AH27" s="164">
        <v>2016</v>
      </c>
      <c r="AI27" s="164">
        <v>2017</v>
      </c>
      <c r="AJ27" s="164">
        <v>2018</v>
      </c>
      <c r="AK27" s="166" t="s">
        <v>950</v>
      </c>
      <c r="AL27" s="166" t="s">
        <v>1137</v>
      </c>
      <c r="AM27" s="164">
        <v>2017</v>
      </c>
      <c r="AN27" s="164">
        <v>2014</v>
      </c>
      <c r="AO27" s="164">
        <v>2014</v>
      </c>
      <c r="AP27" s="164">
        <v>2014</v>
      </c>
      <c r="AQ27" s="164">
        <v>2014</v>
      </c>
      <c r="AR27" s="164">
        <v>2009</v>
      </c>
      <c r="AS27" s="164">
        <v>2016</v>
      </c>
      <c r="AT27" s="164">
        <v>2017</v>
      </c>
      <c r="AU27" s="164">
        <v>2016</v>
      </c>
      <c r="AV27" s="164">
        <v>2015</v>
      </c>
      <c r="AW27" s="164">
        <v>2015</v>
      </c>
      <c r="AX27" s="164">
        <v>2016</v>
      </c>
      <c r="AY27" s="164">
        <v>2014</v>
      </c>
      <c r="AZ27" s="177"/>
      <c r="BA27" s="177"/>
      <c r="BB27" s="164">
        <v>2017</v>
      </c>
      <c r="BC27" s="164">
        <v>2017</v>
      </c>
      <c r="BD27" s="164">
        <v>2015</v>
      </c>
      <c r="BE27" s="164">
        <v>2014</v>
      </c>
      <c r="BF27" s="108"/>
    </row>
    <row r="28" spans="1:58" x14ac:dyDescent="0.25">
      <c r="A28" s="133" t="s">
        <v>47</v>
      </c>
      <c r="B28" s="111" t="s">
        <v>46</v>
      </c>
      <c r="C28" s="162">
        <v>2015</v>
      </c>
      <c r="D28" s="162">
        <v>2015</v>
      </c>
      <c r="E28" s="162">
        <v>2015</v>
      </c>
      <c r="F28" s="162">
        <v>2015</v>
      </c>
      <c r="G28" s="162">
        <v>2015</v>
      </c>
      <c r="H28" s="162">
        <v>2015</v>
      </c>
      <c r="I28" s="162">
        <v>2015</v>
      </c>
      <c r="J28" s="162">
        <v>2016</v>
      </c>
      <c r="K28" s="162">
        <v>2016</v>
      </c>
      <c r="L28" s="162">
        <v>2016</v>
      </c>
      <c r="M28" s="164">
        <v>2018</v>
      </c>
      <c r="N28" s="164">
        <v>2018</v>
      </c>
      <c r="O28" s="164">
        <v>2017</v>
      </c>
      <c r="P28" s="164">
        <v>2017</v>
      </c>
      <c r="Q28" s="164">
        <v>2015</v>
      </c>
      <c r="R28" s="164" t="s">
        <v>950</v>
      </c>
      <c r="S28" s="164">
        <v>2018</v>
      </c>
      <c r="T28" s="164">
        <v>2015</v>
      </c>
      <c r="U28" s="164">
        <v>2016</v>
      </c>
      <c r="V28" s="164" t="s">
        <v>950</v>
      </c>
      <c r="W28" s="164">
        <v>2016</v>
      </c>
      <c r="X28" s="164" t="s">
        <v>950</v>
      </c>
      <c r="Y28" s="164">
        <v>2012</v>
      </c>
      <c r="Z28" s="164">
        <v>2016</v>
      </c>
      <c r="AA28" s="164">
        <v>2016</v>
      </c>
      <c r="AB28" s="164">
        <v>2016</v>
      </c>
      <c r="AC28" s="164">
        <v>2015</v>
      </c>
      <c r="AD28" s="164">
        <v>2015</v>
      </c>
      <c r="AE28" s="164" t="s">
        <v>950</v>
      </c>
      <c r="AF28" s="164">
        <v>2015</v>
      </c>
      <c r="AG28" s="163">
        <v>2012</v>
      </c>
      <c r="AH28" s="164">
        <v>2016</v>
      </c>
      <c r="AI28" s="164">
        <v>2017</v>
      </c>
      <c r="AJ28" s="164">
        <v>2018</v>
      </c>
      <c r="AK28" s="166" t="s">
        <v>950</v>
      </c>
      <c r="AL28" s="166" t="s">
        <v>1137</v>
      </c>
      <c r="AM28" s="164">
        <v>2017</v>
      </c>
      <c r="AN28" s="164">
        <v>2014</v>
      </c>
      <c r="AO28" s="164">
        <v>2014</v>
      </c>
      <c r="AP28" s="164">
        <v>2014</v>
      </c>
      <c r="AQ28" s="164">
        <v>2014</v>
      </c>
      <c r="AR28" s="164">
        <v>2015</v>
      </c>
      <c r="AS28" s="164">
        <v>2016</v>
      </c>
      <c r="AT28" s="164">
        <v>2017</v>
      </c>
      <c r="AU28" s="164">
        <v>2016</v>
      </c>
      <c r="AV28" s="164">
        <v>2015</v>
      </c>
      <c r="AW28" s="164">
        <v>2015</v>
      </c>
      <c r="AX28" s="164">
        <v>2016</v>
      </c>
      <c r="AY28" s="164">
        <v>2014</v>
      </c>
      <c r="AZ28" s="176">
        <v>2015</v>
      </c>
      <c r="BA28" s="176">
        <v>2015</v>
      </c>
      <c r="BB28" s="164">
        <v>2017</v>
      </c>
      <c r="BC28" s="164">
        <v>2017</v>
      </c>
      <c r="BD28" s="164">
        <v>2015</v>
      </c>
      <c r="BE28" s="164">
        <v>2014</v>
      </c>
      <c r="BF28" s="108"/>
    </row>
    <row r="29" spans="1:58" x14ac:dyDescent="0.25">
      <c r="A29" s="133" t="s">
        <v>49</v>
      </c>
      <c r="B29" s="111" t="s">
        <v>48</v>
      </c>
      <c r="C29" s="162">
        <v>2015</v>
      </c>
      <c r="D29" s="162">
        <v>2015</v>
      </c>
      <c r="E29" s="162">
        <v>2015</v>
      </c>
      <c r="F29" s="162">
        <v>2015</v>
      </c>
      <c r="G29" s="162">
        <v>2015</v>
      </c>
      <c r="H29" s="162">
        <v>2015</v>
      </c>
      <c r="I29" s="162">
        <v>2015</v>
      </c>
      <c r="J29" s="162">
        <v>2016</v>
      </c>
      <c r="K29" s="162">
        <v>2016</v>
      </c>
      <c r="L29" s="162">
        <v>2016</v>
      </c>
      <c r="M29" s="164">
        <v>2018</v>
      </c>
      <c r="N29" s="164">
        <v>2018</v>
      </c>
      <c r="O29" s="164">
        <v>2017</v>
      </c>
      <c r="P29" s="164">
        <v>2017</v>
      </c>
      <c r="Q29" s="164">
        <v>2015</v>
      </c>
      <c r="R29" s="164" t="s">
        <v>957</v>
      </c>
      <c r="S29" s="164">
        <v>2018</v>
      </c>
      <c r="T29" s="164">
        <v>2015</v>
      </c>
      <c r="U29" s="164">
        <v>2016</v>
      </c>
      <c r="V29" s="164">
        <v>2016</v>
      </c>
      <c r="W29" s="164">
        <v>2016</v>
      </c>
      <c r="X29" s="164">
        <v>2016</v>
      </c>
      <c r="Y29" s="164">
        <v>2010</v>
      </c>
      <c r="Z29" s="164">
        <v>2016</v>
      </c>
      <c r="AA29" s="164">
        <v>2016</v>
      </c>
      <c r="AB29" s="164">
        <v>2016</v>
      </c>
      <c r="AC29" s="164">
        <v>2015</v>
      </c>
      <c r="AD29" s="164">
        <v>2015</v>
      </c>
      <c r="AE29" s="164">
        <v>2012</v>
      </c>
      <c r="AF29" s="164">
        <v>2015</v>
      </c>
      <c r="AG29" s="163">
        <v>2014</v>
      </c>
      <c r="AH29" s="164">
        <v>2016</v>
      </c>
      <c r="AI29" s="164">
        <v>2017</v>
      </c>
      <c r="AJ29" s="164">
        <v>2018</v>
      </c>
      <c r="AK29" s="166" t="s">
        <v>1138</v>
      </c>
      <c r="AL29" s="166">
        <v>43312</v>
      </c>
      <c r="AM29" s="164">
        <v>2017</v>
      </c>
      <c r="AN29" s="164">
        <v>2014</v>
      </c>
      <c r="AO29" s="164">
        <v>2014</v>
      </c>
      <c r="AP29" s="164">
        <v>2014</v>
      </c>
      <c r="AQ29" s="164">
        <v>2014</v>
      </c>
      <c r="AR29" s="164">
        <v>2015</v>
      </c>
      <c r="AS29" s="164">
        <v>2016</v>
      </c>
      <c r="AT29" s="164">
        <v>2017</v>
      </c>
      <c r="AU29" s="164">
        <v>2016</v>
      </c>
      <c r="AV29" s="164">
        <v>2015</v>
      </c>
      <c r="AW29" s="164">
        <v>2015</v>
      </c>
      <c r="AX29" s="164">
        <v>2016</v>
      </c>
      <c r="AY29" s="164">
        <v>2014</v>
      </c>
      <c r="AZ29" s="176">
        <v>2015</v>
      </c>
      <c r="BA29" s="176">
        <v>2015</v>
      </c>
      <c r="BB29" s="164">
        <v>2017</v>
      </c>
      <c r="BC29" s="164">
        <v>2017</v>
      </c>
      <c r="BD29" s="164">
        <v>2015</v>
      </c>
      <c r="BE29" s="164">
        <v>2014</v>
      </c>
      <c r="BF29" s="108"/>
    </row>
    <row r="30" spans="1:58" x14ac:dyDescent="0.25">
      <c r="A30" s="133" t="s">
        <v>51</v>
      </c>
      <c r="B30" s="111" t="s">
        <v>50</v>
      </c>
      <c r="C30" s="162">
        <v>2015</v>
      </c>
      <c r="D30" s="162">
        <v>2015</v>
      </c>
      <c r="E30" s="162">
        <v>2015</v>
      </c>
      <c r="F30" s="162">
        <v>2015</v>
      </c>
      <c r="G30" s="162">
        <v>2015</v>
      </c>
      <c r="H30" s="162">
        <v>2015</v>
      </c>
      <c r="I30" s="162">
        <v>2015</v>
      </c>
      <c r="J30" s="162">
        <v>2016</v>
      </c>
      <c r="K30" s="162">
        <v>2016</v>
      </c>
      <c r="L30" s="162">
        <v>2016</v>
      </c>
      <c r="M30" s="164">
        <v>2018</v>
      </c>
      <c r="N30" s="164">
        <v>2018</v>
      </c>
      <c r="O30" s="164">
        <v>2017</v>
      </c>
      <c r="P30" s="164">
        <v>2017</v>
      </c>
      <c r="Q30" s="164">
        <v>2015</v>
      </c>
      <c r="R30" s="164" t="s">
        <v>957</v>
      </c>
      <c r="S30" s="164">
        <v>2018</v>
      </c>
      <c r="T30" s="164">
        <v>2015</v>
      </c>
      <c r="U30" s="164">
        <v>2016</v>
      </c>
      <c r="V30" s="164">
        <v>2016</v>
      </c>
      <c r="W30" s="164">
        <v>2016</v>
      </c>
      <c r="X30" s="164">
        <v>2016</v>
      </c>
      <c r="Y30" s="164" t="s">
        <v>950</v>
      </c>
      <c r="Z30" s="164">
        <v>2016</v>
      </c>
      <c r="AA30" s="164">
        <v>2016</v>
      </c>
      <c r="AB30" s="164">
        <v>2016</v>
      </c>
      <c r="AC30" s="164">
        <v>2015</v>
      </c>
      <c r="AD30" s="164">
        <v>2015</v>
      </c>
      <c r="AE30" s="164">
        <v>2012</v>
      </c>
      <c r="AF30" s="164">
        <v>2015</v>
      </c>
      <c r="AG30" s="163">
        <v>2006</v>
      </c>
      <c r="AH30" s="164">
        <v>2016</v>
      </c>
      <c r="AI30" s="164">
        <v>2017</v>
      </c>
      <c r="AJ30" s="164">
        <v>2018</v>
      </c>
      <c r="AK30" s="166" t="s">
        <v>1138</v>
      </c>
      <c r="AL30" s="166">
        <v>43312</v>
      </c>
      <c r="AM30" s="164">
        <v>2017</v>
      </c>
      <c r="AN30" s="164">
        <v>2014</v>
      </c>
      <c r="AO30" s="164">
        <v>2014</v>
      </c>
      <c r="AP30" s="164">
        <v>2014</v>
      </c>
      <c r="AQ30" s="164">
        <v>2014</v>
      </c>
      <c r="AR30" s="164">
        <v>2015</v>
      </c>
      <c r="AS30" s="164">
        <v>2016</v>
      </c>
      <c r="AT30" s="164">
        <v>2017</v>
      </c>
      <c r="AU30" s="164">
        <v>2016</v>
      </c>
      <c r="AV30" s="164">
        <v>2015</v>
      </c>
      <c r="AW30" s="164">
        <v>2015</v>
      </c>
      <c r="AX30" s="164">
        <v>2016</v>
      </c>
      <c r="AY30" s="164">
        <v>2014</v>
      </c>
      <c r="AZ30" s="176">
        <v>2015</v>
      </c>
      <c r="BA30" s="176">
        <v>2015</v>
      </c>
      <c r="BB30" s="164">
        <v>2017</v>
      </c>
      <c r="BC30" s="164">
        <v>2017</v>
      </c>
      <c r="BD30" s="164">
        <v>2015</v>
      </c>
      <c r="BE30" s="164">
        <v>2014</v>
      </c>
      <c r="BF30" s="108"/>
    </row>
    <row r="31" spans="1:58" x14ac:dyDescent="0.25">
      <c r="A31" s="133" t="s">
        <v>842</v>
      </c>
      <c r="B31" s="111" t="s">
        <v>58</v>
      </c>
      <c r="C31" s="162">
        <v>2015</v>
      </c>
      <c r="D31" s="162">
        <v>2015</v>
      </c>
      <c r="E31" s="162">
        <v>2015</v>
      </c>
      <c r="F31" s="162">
        <v>2015</v>
      </c>
      <c r="G31" s="162">
        <v>2015</v>
      </c>
      <c r="H31" s="162">
        <v>2015</v>
      </c>
      <c r="I31" s="162">
        <v>2015</v>
      </c>
      <c r="J31" s="162">
        <v>2016</v>
      </c>
      <c r="K31" s="162">
        <v>2016</v>
      </c>
      <c r="L31" s="162">
        <v>2016</v>
      </c>
      <c r="M31" s="164">
        <v>2018</v>
      </c>
      <c r="N31" s="164">
        <v>2018</v>
      </c>
      <c r="O31" s="164">
        <v>2017</v>
      </c>
      <c r="P31" s="164">
        <v>2017</v>
      </c>
      <c r="Q31" s="164">
        <v>2015</v>
      </c>
      <c r="R31" s="164" t="s">
        <v>950</v>
      </c>
      <c r="S31" s="164">
        <v>2018</v>
      </c>
      <c r="T31" s="164">
        <v>2015</v>
      </c>
      <c r="U31" s="164">
        <v>2016</v>
      </c>
      <c r="V31" s="164">
        <v>2016</v>
      </c>
      <c r="W31" s="164">
        <v>2016</v>
      </c>
      <c r="X31" s="164" t="s">
        <v>950</v>
      </c>
      <c r="Y31" s="164">
        <v>2011</v>
      </c>
      <c r="Z31" s="164">
        <v>2016</v>
      </c>
      <c r="AA31" s="164">
        <v>2016</v>
      </c>
      <c r="AB31" s="164">
        <v>2016</v>
      </c>
      <c r="AC31" s="164">
        <v>2015</v>
      </c>
      <c r="AD31" s="164">
        <v>2015</v>
      </c>
      <c r="AE31" s="164">
        <v>2012</v>
      </c>
      <c r="AF31" s="164" t="s">
        <v>950</v>
      </c>
      <c r="AG31" s="163">
        <v>2007</v>
      </c>
      <c r="AH31" s="164">
        <v>2016</v>
      </c>
      <c r="AI31" s="164">
        <v>2017</v>
      </c>
      <c r="AJ31" s="164">
        <v>2018</v>
      </c>
      <c r="AK31" s="166" t="s">
        <v>950</v>
      </c>
      <c r="AL31" s="166" t="s">
        <v>1137</v>
      </c>
      <c r="AM31" s="164">
        <v>2017</v>
      </c>
      <c r="AN31" s="164">
        <v>2014</v>
      </c>
      <c r="AO31" s="164">
        <v>2014</v>
      </c>
      <c r="AP31" s="164">
        <v>2014</v>
      </c>
      <c r="AQ31" s="164">
        <v>2014</v>
      </c>
      <c r="AR31" s="164">
        <v>2015</v>
      </c>
      <c r="AS31" s="164">
        <v>2016</v>
      </c>
      <c r="AT31" s="164">
        <v>2017</v>
      </c>
      <c r="AU31" s="164">
        <v>2016</v>
      </c>
      <c r="AV31" s="164">
        <v>2015</v>
      </c>
      <c r="AW31" s="164">
        <v>2015</v>
      </c>
      <c r="AX31" s="164">
        <v>2016</v>
      </c>
      <c r="AY31" s="164">
        <v>2014</v>
      </c>
      <c r="AZ31" s="176">
        <v>2015</v>
      </c>
      <c r="BA31" s="176">
        <v>2015</v>
      </c>
      <c r="BB31" s="164">
        <v>2017</v>
      </c>
      <c r="BC31" s="164">
        <v>2017</v>
      </c>
      <c r="BD31" s="164">
        <v>2015</v>
      </c>
      <c r="BE31" s="164">
        <v>2014</v>
      </c>
      <c r="BF31" s="108"/>
    </row>
    <row r="32" spans="1:58" x14ac:dyDescent="0.25">
      <c r="A32" s="133" t="s">
        <v>53</v>
      </c>
      <c r="B32" s="111" t="s">
        <v>52</v>
      </c>
      <c r="C32" s="162">
        <v>2015</v>
      </c>
      <c r="D32" s="162">
        <v>2015</v>
      </c>
      <c r="E32" s="162">
        <v>2015</v>
      </c>
      <c r="F32" s="162">
        <v>2015</v>
      </c>
      <c r="G32" s="162">
        <v>2015</v>
      </c>
      <c r="H32" s="162">
        <v>2015</v>
      </c>
      <c r="I32" s="162">
        <v>2015</v>
      </c>
      <c r="J32" s="162">
        <v>2016</v>
      </c>
      <c r="K32" s="162">
        <v>2016</v>
      </c>
      <c r="L32" s="162">
        <v>2016</v>
      </c>
      <c r="M32" s="164">
        <v>2018</v>
      </c>
      <c r="N32" s="164">
        <v>2018</v>
      </c>
      <c r="O32" s="164">
        <v>2017</v>
      </c>
      <c r="P32" s="164">
        <v>2017</v>
      </c>
      <c r="Q32" s="164">
        <v>2015</v>
      </c>
      <c r="R32" s="164" t="s">
        <v>972</v>
      </c>
      <c r="S32" s="164">
        <v>2018</v>
      </c>
      <c r="T32" s="164">
        <v>2015</v>
      </c>
      <c r="U32" s="164">
        <v>2016</v>
      </c>
      <c r="V32" s="164">
        <v>2016</v>
      </c>
      <c r="W32" s="164">
        <v>2016</v>
      </c>
      <c r="X32" s="164">
        <v>2014</v>
      </c>
      <c r="Y32" s="164">
        <v>2012</v>
      </c>
      <c r="Z32" s="164">
        <v>2016</v>
      </c>
      <c r="AA32" s="164">
        <v>2016</v>
      </c>
      <c r="AB32" s="164">
        <v>2016</v>
      </c>
      <c r="AC32" s="164">
        <v>2015</v>
      </c>
      <c r="AD32" s="164">
        <v>2015</v>
      </c>
      <c r="AE32" s="164">
        <v>2012</v>
      </c>
      <c r="AF32" s="164">
        <v>2015</v>
      </c>
      <c r="AG32" s="163">
        <v>2012</v>
      </c>
      <c r="AH32" s="164">
        <v>2016</v>
      </c>
      <c r="AI32" s="164">
        <v>2017</v>
      </c>
      <c r="AJ32" s="164">
        <v>2018</v>
      </c>
      <c r="AK32" s="166" t="s">
        <v>950</v>
      </c>
      <c r="AL32" s="166" t="s">
        <v>1137</v>
      </c>
      <c r="AM32" s="164">
        <v>2017</v>
      </c>
      <c r="AN32" s="164">
        <v>2014</v>
      </c>
      <c r="AO32" s="164">
        <v>2014</v>
      </c>
      <c r="AP32" s="164">
        <v>2014</v>
      </c>
      <c r="AQ32" s="164">
        <v>2014</v>
      </c>
      <c r="AR32" s="164">
        <v>2007</v>
      </c>
      <c r="AS32" s="164">
        <v>2016</v>
      </c>
      <c r="AT32" s="164">
        <v>2017</v>
      </c>
      <c r="AU32" s="164">
        <v>2016</v>
      </c>
      <c r="AV32" s="164">
        <v>2015</v>
      </c>
      <c r="AW32" s="164">
        <v>2015</v>
      </c>
      <c r="AX32" s="164">
        <v>2016</v>
      </c>
      <c r="AY32" s="164">
        <v>2014</v>
      </c>
      <c r="AZ32" s="176">
        <v>2015</v>
      </c>
      <c r="BA32" s="176">
        <v>2015</v>
      </c>
      <c r="BB32" s="164">
        <v>2017</v>
      </c>
      <c r="BC32" s="164">
        <v>2017</v>
      </c>
      <c r="BD32" s="164">
        <v>2015</v>
      </c>
      <c r="BE32" s="164">
        <v>2014</v>
      </c>
      <c r="BF32" s="108"/>
    </row>
    <row r="33" spans="1:58" x14ac:dyDescent="0.25">
      <c r="A33" s="133" t="s">
        <v>55</v>
      </c>
      <c r="B33" s="111" t="s">
        <v>54</v>
      </c>
      <c r="C33" s="162">
        <v>2015</v>
      </c>
      <c r="D33" s="162">
        <v>2015</v>
      </c>
      <c r="E33" s="162">
        <v>2015</v>
      </c>
      <c r="F33" s="162">
        <v>2015</v>
      </c>
      <c r="G33" s="162">
        <v>2015</v>
      </c>
      <c r="H33" s="162">
        <v>2015</v>
      </c>
      <c r="I33" s="162">
        <v>2015</v>
      </c>
      <c r="J33" s="162">
        <v>2016</v>
      </c>
      <c r="K33" s="162">
        <v>2016</v>
      </c>
      <c r="L33" s="162">
        <v>2016</v>
      </c>
      <c r="M33" s="164">
        <v>2018</v>
      </c>
      <c r="N33" s="164">
        <v>2018</v>
      </c>
      <c r="O33" s="164">
        <v>2017</v>
      </c>
      <c r="P33" s="164">
        <v>2017</v>
      </c>
      <c r="Q33" s="164">
        <v>2015</v>
      </c>
      <c r="R33" s="164" t="s">
        <v>959</v>
      </c>
      <c r="S33" s="164">
        <v>2018</v>
      </c>
      <c r="T33" s="164">
        <v>2015</v>
      </c>
      <c r="U33" s="164">
        <v>2016</v>
      </c>
      <c r="V33" s="164">
        <v>2016</v>
      </c>
      <c r="W33" s="164">
        <v>2016</v>
      </c>
      <c r="X33" s="164">
        <v>2011</v>
      </c>
      <c r="Y33" s="164">
        <v>2009</v>
      </c>
      <c r="Z33" s="164">
        <v>2016</v>
      </c>
      <c r="AA33" s="164">
        <v>2016</v>
      </c>
      <c r="AB33" s="164">
        <v>2016</v>
      </c>
      <c r="AC33" s="164">
        <v>2015</v>
      </c>
      <c r="AD33" s="164">
        <v>2015</v>
      </c>
      <c r="AE33" s="164">
        <v>2012</v>
      </c>
      <c r="AF33" s="164">
        <v>2015</v>
      </c>
      <c r="AG33" s="163">
        <v>2014</v>
      </c>
      <c r="AH33" s="164">
        <v>2016</v>
      </c>
      <c r="AI33" s="164">
        <v>2017</v>
      </c>
      <c r="AJ33" s="164">
        <v>2018</v>
      </c>
      <c r="AK33" s="166" t="s">
        <v>1137</v>
      </c>
      <c r="AL33" s="166">
        <v>43312</v>
      </c>
      <c r="AM33" s="164">
        <v>2017</v>
      </c>
      <c r="AN33" s="164">
        <v>2014</v>
      </c>
      <c r="AO33" s="164">
        <v>2014</v>
      </c>
      <c r="AP33" s="164">
        <v>2014</v>
      </c>
      <c r="AQ33" s="164">
        <v>2014</v>
      </c>
      <c r="AR33" s="164">
        <v>2015</v>
      </c>
      <c r="AS33" s="164">
        <v>2016</v>
      </c>
      <c r="AT33" s="164">
        <v>2017</v>
      </c>
      <c r="AU33" s="164">
        <v>2016</v>
      </c>
      <c r="AV33" s="164">
        <v>2015</v>
      </c>
      <c r="AW33" s="164">
        <v>2015</v>
      </c>
      <c r="AX33" s="164">
        <v>2016</v>
      </c>
      <c r="AY33" s="164">
        <v>2014</v>
      </c>
      <c r="AZ33" s="176">
        <v>2015</v>
      </c>
      <c r="BA33" s="176">
        <v>2015</v>
      </c>
      <c r="BB33" s="164">
        <v>2017</v>
      </c>
      <c r="BC33" s="164">
        <v>2017</v>
      </c>
      <c r="BD33" s="164">
        <v>2015</v>
      </c>
      <c r="BE33" s="164">
        <v>2014</v>
      </c>
      <c r="BF33" s="108"/>
    </row>
    <row r="34" spans="1:58" x14ac:dyDescent="0.25">
      <c r="A34" s="133" t="s">
        <v>57</v>
      </c>
      <c r="B34" s="111" t="s">
        <v>56</v>
      </c>
      <c r="C34" s="162">
        <v>2015</v>
      </c>
      <c r="D34" s="162">
        <v>2015</v>
      </c>
      <c r="E34" s="162">
        <v>2015</v>
      </c>
      <c r="F34" s="162">
        <v>2015</v>
      </c>
      <c r="G34" s="162">
        <v>2015</v>
      </c>
      <c r="H34" s="162">
        <v>2015</v>
      </c>
      <c r="I34" s="162">
        <v>2015</v>
      </c>
      <c r="J34" s="162">
        <v>2016</v>
      </c>
      <c r="K34" s="162">
        <v>2016</v>
      </c>
      <c r="L34" s="162">
        <v>2016</v>
      </c>
      <c r="M34" s="164">
        <v>2018</v>
      </c>
      <c r="N34" s="164">
        <v>2018</v>
      </c>
      <c r="O34" s="164">
        <v>2017</v>
      </c>
      <c r="P34" s="164">
        <v>2017</v>
      </c>
      <c r="Q34" s="164">
        <v>2015</v>
      </c>
      <c r="R34" s="164" t="s">
        <v>950</v>
      </c>
      <c r="S34" s="164">
        <v>2018</v>
      </c>
      <c r="T34" s="164">
        <v>2015</v>
      </c>
      <c r="U34" s="164">
        <v>2016</v>
      </c>
      <c r="V34" s="164" t="s">
        <v>950</v>
      </c>
      <c r="W34" s="164">
        <v>2016</v>
      </c>
      <c r="X34" s="164" t="s">
        <v>950</v>
      </c>
      <c r="Y34" s="164">
        <v>2010</v>
      </c>
      <c r="Z34" s="164">
        <v>2016</v>
      </c>
      <c r="AA34" s="164">
        <v>2016</v>
      </c>
      <c r="AB34" s="164" t="s">
        <v>950</v>
      </c>
      <c r="AC34" s="164">
        <v>2015</v>
      </c>
      <c r="AD34" s="164">
        <v>2015</v>
      </c>
      <c r="AE34" s="164" t="s">
        <v>950</v>
      </c>
      <c r="AF34" s="164">
        <v>2015</v>
      </c>
      <c r="AG34" s="163">
        <v>2010</v>
      </c>
      <c r="AH34" s="164">
        <v>2016</v>
      </c>
      <c r="AI34" s="164">
        <v>2017</v>
      </c>
      <c r="AJ34" s="164">
        <v>2018</v>
      </c>
      <c r="AK34" s="166" t="s">
        <v>950</v>
      </c>
      <c r="AL34" s="166" t="s">
        <v>1137</v>
      </c>
      <c r="AM34" s="164">
        <v>2017</v>
      </c>
      <c r="AN34" s="164">
        <v>2014</v>
      </c>
      <c r="AO34" s="164">
        <v>2014</v>
      </c>
      <c r="AP34" s="164">
        <v>2014</v>
      </c>
      <c r="AQ34" s="164">
        <v>2014</v>
      </c>
      <c r="AR34" s="164">
        <v>2011</v>
      </c>
      <c r="AS34" s="164">
        <v>2016</v>
      </c>
      <c r="AT34" s="164">
        <v>2017</v>
      </c>
      <c r="AU34" s="164">
        <v>2016</v>
      </c>
      <c r="AV34" s="164" t="s">
        <v>950</v>
      </c>
      <c r="AW34" s="164">
        <v>2015</v>
      </c>
      <c r="AX34" s="164">
        <v>2016</v>
      </c>
      <c r="AY34" s="164">
        <v>2014</v>
      </c>
      <c r="AZ34" s="176">
        <v>2015</v>
      </c>
      <c r="BA34" s="176">
        <v>2015</v>
      </c>
      <c r="BB34" s="164">
        <v>2017</v>
      </c>
      <c r="BC34" s="164">
        <v>2017</v>
      </c>
      <c r="BD34" s="164">
        <v>2015</v>
      </c>
      <c r="BE34" s="164">
        <v>2014</v>
      </c>
      <c r="BF34" s="108"/>
    </row>
    <row r="35" spans="1:58" x14ac:dyDescent="0.25">
      <c r="A35" s="133" t="s">
        <v>60</v>
      </c>
      <c r="B35" s="111" t="s">
        <v>59</v>
      </c>
      <c r="C35" s="162">
        <v>2015</v>
      </c>
      <c r="D35" s="162">
        <v>2015</v>
      </c>
      <c r="E35" s="162">
        <v>2015</v>
      </c>
      <c r="F35" s="162">
        <v>2015</v>
      </c>
      <c r="G35" s="162">
        <v>2015</v>
      </c>
      <c r="H35" s="162">
        <v>2015</v>
      </c>
      <c r="I35" s="162">
        <v>2015</v>
      </c>
      <c r="J35" s="162">
        <v>2016</v>
      </c>
      <c r="K35" s="162">
        <v>2016</v>
      </c>
      <c r="L35" s="162">
        <v>2016</v>
      </c>
      <c r="M35" s="164">
        <v>2018</v>
      </c>
      <c r="N35" s="164">
        <v>2018</v>
      </c>
      <c r="O35" s="164">
        <v>2017</v>
      </c>
      <c r="P35" s="164">
        <v>2017</v>
      </c>
      <c r="Q35" s="164">
        <v>2015</v>
      </c>
      <c r="R35" s="164" t="s">
        <v>964</v>
      </c>
      <c r="S35" s="164">
        <v>2018</v>
      </c>
      <c r="T35" s="164">
        <v>2015</v>
      </c>
      <c r="U35" s="164">
        <v>2016</v>
      </c>
      <c r="V35" s="164">
        <v>2016</v>
      </c>
      <c r="W35" s="164">
        <v>2016</v>
      </c>
      <c r="X35" s="164">
        <v>2010</v>
      </c>
      <c r="Y35" s="164">
        <v>2009</v>
      </c>
      <c r="Z35" s="164">
        <v>2016</v>
      </c>
      <c r="AA35" s="164">
        <v>2016</v>
      </c>
      <c r="AB35" s="164">
        <v>2016</v>
      </c>
      <c r="AC35" s="164">
        <v>2015</v>
      </c>
      <c r="AD35" s="164">
        <v>2015</v>
      </c>
      <c r="AE35" s="164">
        <v>2012</v>
      </c>
      <c r="AF35" s="164">
        <v>2015</v>
      </c>
      <c r="AG35" s="163">
        <v>2008</v>
      </c>
      <c r="AH35" s="164">
        <v>2016</v>
      </c>
      <c r="AI35" s="164">
        <v>2017</v>
      </c>
      <c r="AJ35" s="164">
        <v>2018</v>
      </c>
      <c r="AK35" s="166" t="s">
        <v>950</v>
      </c>
      <c r="AL35" s="166">
        <v>43281</v>
      </c>
      <c r="AM35" s="164">
        <v>2017</v>
      </c>
      <c r="AN35" s="164">
        <v>2014</v>
      </c>
      <c r="AO35" s="164">
        <v>2014</v>
      </c>
      <c r="AP35" s="164" t="s">
        <v>950</v>
      </c>
      <c r="AQ35" s="164" t="s">
        <v>950</v>
      </c>
      <c r="AR35" s="164" t="s">
        <v>950</v>
      </c>
      <c r="AS35" s="164">
        <v>2016</v>
      </c>
      <c r="AT35" s="164">
        <v>2017</v>
      </c>
      <c r="AU35" s="164">
        <v>2016</v>
      </c>
      <c r="AV35" s="164">
        <v>2015</v>
      </c>
      <c r="AW35" s="164">
        <v>2015</v>
      </c>
      <c r="AX35" s="164">
        <v>2016</v>
      </c>
      <c r="AY35" s="164">
        <v>2014</v>
      </c>
      <c r="AZ35" s="176">
        <v>2015</v>
      </c>
      <c r="BA35" s="176">
        <v>2015</v>
      </c>
      <c r="BB35" s="164">
        <v>2017</v>
      </c>
      <c r="BC35" s="164">
        <v>2017</v>
      </c>
      <c r="BD35" s="164">
        <v>2015</v>
      </c>
      <c r="BE35" s="164">
        <v>2014</v>
      </c>
      <c r="BF35" s="108"/>
    </row>
    <row r="36" spans="1:58" x14ac:dyDescent="0.25">
      <c r="A36" s="133" t="s">
        <v>62</v>
      </c>
      <c r="B36" s="111" t="s">
        <v>61</v>
      </c>
      <c r="C36" s="162">
        <v>2015</v>
      </c>
      <c r="D36" s="162">
        <v>2015</v>
      </c>
      <c r="E36" s="162">
        <v>2015</v>
      </c>
      <c r="F36" s="162">
        <v>2015</v>
      </c>
      <c r="G36" s="162">
        <v>2015</v>
      </c>
      <c r="H36" s="162">
        <v>2015</v>
      </c>
      <c r="I36" s="162">
        <v>2015</v>
      </c>
      <c r="J36" s="162">
        <v>2016</v>
      </c>
      <c r="K36" s="162">
        <v>2016</v>
      </c>
      <c r="L36" s="162">
        <v>2016</v>
      </c>
      <c r="M36" s="164">
        <v>2018</v>
      </c>
      <c r="N36" s="164">
        <v>2018</v>
      </c>
      <c r="O36" s="164">
        <v>2017</v>
      </c>
      <c r="P36" s="164">
        <v>2017</v>
      </c>
      <c r="Q36" s="164">
        <v>2015</v>
      </c>
      <c r="R36" s="164" t="s">
        <v>964</v>
      </c>
      <c r="S36" s="164">
        <v>2018</v>
      </c>
      <c r="T36" s="164">
        <v>2015</v>
      </c>
      <c r="U36" s="164">
        <v>2016</v>
      </c>
      <c r="V36" s="164">
        <v>2016</v>
      </c>
      <c r="W36" s="164">
        <v>2016</v>
      </c>
      <c r="X36" s="164">
        <v>2015</v>
      </c>
      <c r="Y36" s="164" t="s">
        <v>950</v>
      </c>
      <c r="Z36" s="164">
        <v>2016</v>
      </c>
      <c r="AA36" s="164">
        <v>2016</v>
      </c>
      <c r="AB36" s="164">
        <v>2016</v>
      </c>
      <c r="AC36" s="164">
        <v>2015</v>
      </c>
      <c r="AD36" s="164">
        <v>2015</v>
      </c>
      <c r="AE36" s="164">
        <v>2012</v>
      </c>
      <c r="AF36" s="164">
        <v>2015</v>
      </c>
      <c r="AG36" s="163">
        <v>2011</v>
      </c>
      <c r="AH36" s="164">
        <v>2016</v>
      </c>
      <c r="AI36" s="164">
        <v>2017</v>
      </c>
      <c r="AJ36" s="164">
        <v>2018</v>
      </c>
      <c r="AK36" s="166" t="s">
        <v>1137</v>
      </c>
      <c r="AL36" s="166">
        <v>43312</v>
      </c>
      <c r="AM36" s="164">
        <v>2017</v>
      </c>
      <c r="AN36" s="164">
        <v>2014</v>
      </c>
      <c r="AO36" s="164">
        <v>2014</v>
      </c>
      <c r="AP36" s="164" t="s">
        <v>950</v>
      </c>
      <c r="AQ36" s="164" t="s">
        <v>950</v>
      </c>
      <c r="AR36" s="164" t="s">
        <v>950</v>
      </c>
      <c r="AS36" s="164">
        <v>2016</v>
      </c>
      <c r="AT36" s="164">
        <v>2017</v>
      </c>
      <c r="AU36" s="164">
        <v>2016</v>
      </c>
      <c r="AV36" s="164">
        <v>2016</v>
      </c>
      <c r="AW36" s="164">
        <v>2015</v>
      </c>
      <c r="AX36" s="164">
        <v>2016</v>
      </c>
      <c r="AY36" s="164">
        <v>2014</v>
      </c>
      <c r="AZ36" s="176">
        <v>2015</v>
      </c>
      <c r="BA36" s="176">
        <v>2015</v>
      </c>
      <c r="BB36" s="164">
        <v>2017</v>
      </c>
      <c r="BC36" s="164">
        <v>2017</v>
      </c>
      <c r="BD36" s="164">
        <v>2015</v>
      </c>
      <c r="BE36" s="164">
        <v>2014</v>
      </c>
      <c r="BF36" s="108"/>
    </row>
    <row r="37" spans="1:58" x14ac:dyDescent="0.25">
      <c r="A37" s="133" t="s">
        <v>64</v>
      </c>
      <c r="B37" s="111" t="s">
        <v>63</v>
      </c>
      <c r="C37" s="162">
        <v>2015</v>
      </c>
      <c r="D37" s="162">
        <v>2015</v>
      </c>
      <c r="E37" s="162">
        <v>2015</v>
      </c>
      <c r="F37" s="162">
        <v>2015</v>
      </c>
      <c r="G37" s="162">
        <v>2015</v>
      </c>
      <c r="H37" s="162">
        <v>2015</v>
      </c>
      <c r="I37" s="162">
        <v>2015</v>
      </c>
      <c r="J37" s="162">
        <v>2016</v>
      </c>
      <c r="K37" s="162">
        <v>2016</v>
      </c>
      <c r="L37" s="162">
        <v>2016</v>
      </c>
      <c r="M37" s="164">
        <v>2018</v>
      </c>
      <c r="N37" s="164">
        <v>2018</v>
      </c>
      <c r="O37" s="164">
        <v>2017</v>
      </c>
      <c r="P37" s="164">
        <v>2017</v>
      </c>
      <c r="Q37" s="164">
        <v>2015</v>
      </c>
      <c r="R37" s="164" t="s">
        <v>950</v>
      </c>
      <c r="S37" s="164">
        <v>2018</v>
      </c>
      <c r="T37" s="164">
        <v>2015</v>
      </c>
      <c r="U37" s="164">
        <v>2016</v>
      </c>
      <c r="V37" s="164">
        <v>2016</v>
      </c>
      <c r="W37" s="164">
        <v>2016</v>
      </c>
      <c r="X37" s="164">
        <v>2014</v>
      </c>
      <c r="Y37" s="164">
        <v>2010</v>
      </c>
      <c r="Z37" s="164">
        <v>2016</v>
      </c>
      <c r="AA37" s="164">
        <v>2016</v>
      </c>
      <c r="AB37" s="164">
        <v>2016</v>
      </c>
      <c r="AC37" s="164">
        <v>2015</v>
      </c>
      <c r="AD37" s="164">
        <v>2015</v>
      </c>
      <c r="AE37" s="164" t="s">
        <v>950</v>
      </c>
      <c r="AF37" s="164">
        <v>2015</v>
      </c>
      <c r="AG37" s="163">
        <v>2013</v>
      </c>
      <c r="AH37" s="164">
        <v>2016</v>
      </c>
      <c r="AI37" s="164">
        <v>2017</v>
      </c>
      <c r="AJ37" s="164">
        <v>2018</v>
      </c>
      <c r="AK37" s="166" t="s">
        <v>950</v>
      </c>
      <c r="AL37" s="166" t="s">
        <v>1137</v>
      </c>
      <c r="AM37" s="164">
        <v>2017</v>
      </c>
      <c r="AN37" s="164">
        <v>2014</v>
      </c>
      <c r="AO37" s="164">
        <v>2014</v>
      </c>
      <c r="AP37" s="164">
        <v>2014</v>
      </c>
      <c r="AQ37" s="164">
        <v>2014</v>
      </c>
      <c r="AR37" s="164">
        <v>2011</v>
      </c>
      <c r="AS37" s="164">
        <v>2016</v>
      </c>
      <c r="AT37" s="164">
        <v>2017</v>
      </c>
      <c r="AU37" s="164">
        <v>2016</v>
      </c>
      <c r="AV37" s="164">
        <v>2015</v>
      </c>
      <c r="AW37" s="164">
        <v>2015</v>
      </c>
      <c r="AX37" s="164">
        <v>2016</v>
      </c>
      <c r="AY37" s="164">
        <v>2014</v>
      </c>
      <c r="AZ37" s="176">
        <v>2015</v>
      </c>
      <c r="BA37" s="176">
        <v>2015</v>
      </c>
      <c r="BB37" s="164">
        <v>2017</v>
      </c>
      <c r="BC37" s="164">
        <v>2017</v>
      </c>
      <c r="BD37" s="164">
        <v>2015</v>
      </c>
      <c r="BE37" s="164">
        <v>2014</v>
      </c>
      <c r="BF37" s="108"/>
    </row>
    <row r="38" spans="1:58" x14ac:dyDescent="0.25">
      <c r="A38" s="133" t="s">
        <v>376</v>
      </c>
      <c r="B38" s="111" t="s">
        <v>65</v>
      </c>
      <c r="C38" s="162">
        <v>2015</v>
      </c>
      <c r="D38" s="162">
        <v>2015</v>
      </c>
      <c r="E38" s="162">
        <v>2015</v>
      </c>
      <c r="F38" s="162">
        <v>2015</v>
      </c>
      <c r="G38" s="162">
        <v>2015</v>
      </c>
      <c r="H38" s="162">
        <v>2015</v>
      </c>
      <c r="I38" s="162">
        <v>2015</v>
      </c>
      <c r="J38" s="162">
        <v>2016</v>
      </c>
      <c r="K38" s="162">
        <v>2016</v>
      </c>
      <c r="L38" s="162">
        <v>2016</v>
      </c>
      <c r="M38" s="164">
        <v>2018</v>
      </c>
      <c r="N38" s="164">
        <v>2018</v>
      </c>
      <c r="O38" s="164">
        <v>2017</v>
      </c>
      <c r="P38" s="164">
        <v>2017</v>
      </c>
      <c r="Q38" s="164">
        <v>2015</v>
      </c>
      <c r="R38" s="164" t="s">
        <v>967</v>
      </c>
      <c r="S38" s="164">
        <v>2018</v>
      </c>
      <c r="T38" s="164">
        <v>2015</v>
      </c>
      <c r="U38" s="164">
        <v>2016</v>
      </c>
      <c r="V38" s="164">
        <v>2016</v>
      </c>
      <c r="W38" s="164">
        <v>2016</v>
      </c>
      <c r="X38" s="164">
        <v>2010</v>
      </c>
      <c r="Y38" s="164">
        <v>2012</v>
      </c>
      <c r="Z38" s="164">
        <v>2016</v>
      </c>
      <c r="AA38" s="164">
        <v>2016</v>
      </c>
      <c r="AB38" s="164">
        <v>2011</v>
      </c>
      <c r="AC38" s="164">
        <v>2015</v>
      </c>
      <c r="AD38" s="164">
        <v>2015</v>
      </c>
      <c r="AE38" s="164">
        <v>2012</v>
      </c>
      <c r="AF38" s="164">
        <v>2015</v>
      </c>
      <c r="AG38" s="163">
        <v>2012</v>
      </c>
      <c r="AH38" s="164">
        <v>2016</v>
      </c>
      <c r="AI38" s="164">
        <v>2017</v>
      </c>
      <c r="AJ38" s="164">
        <v>2018</v>
      </c>
      <c r="AK38" s="166" t="s">
        <v>950</v>
      </c>
      <c r="AL38" s="166" t="s">
        <v>1137</v>
      </c>
      <c r="AM38" s="164">
        <v>2017</v>
      </c>
      <c r="AN38" s="164">
        <v>2014</v>
      </c>
      <c r="AO38" s="164">
        <v>2014</v>
      </c>
      <c r="AP38" s="164">
        <v>2014</v>
      </c>
      <c r="AQ38" s="164">
        <v>2014</v>
      </c>
      <c r="AR38" s="164">
        <v>2011</v>
      </c>
      <c r="AS38" s="164">
        <v>2016</v>
      </c>
      <c r="AT38" s="164">
        <v>2017</v>
      </c>
      <c r="AU38" s="164">
        <v>2016</v>
      </c>
      <c r="AV38" s="164">
        <v>2015</v>
      </c>
      <c r="AW38" s="164">
        <v>2015</v>
      </c>
      <c r="AX38" s="164">
        <v>2016</v>
      </c>
      <c r="AY38" s="164">
        <v>2014</v>
      </c>
      <c r="AZ38" s="176">
        <v>2015</v>
      </c>
      <c r="BA38" s="176">
        <v>2015</v>
      </c>
      <c r="BB38" s="164">
        <v>2017</v>
      </c>
      <c r="BC38" s="164">
        <v>2017</v>
      </c>
      <c r="BD38" s="164">
        <v>2015</v>
      </c>
      <c r="BE38" s="164">
        <v>2014</v>
      </c>
      <c r="BF38" s="108"/>
    </row>
    <row r="39" spans="1:58" x14ac:dyDescent="0.25">
      <c r="A39" s="133" t="s">
        <v>67</v>
      </c>
      <c r="B39" s="111" t="s">
        <v>66</v>
      </c>
      <c r="C39" s="162">
        <v>2015</v>
      </c>
      <c r="D39" s="162">
        <v>2015</v>
      </c>
      <c r="E39" s="162">
        <v>2015</v>
      </c>
      <c r="F39" s="162">
        <v>2015</v>
      </c>
      <c r="G39" s="162">
        <v>2015</v>
      </c>
      <c r="H39" s="162">
        <v>2015</v>
      </c>
      <c r="I39" s="162">
        <v>2015</v>
      </c>
      <c r="J39" s="162">
        <v>2016</v>
      </c>
      <c r="K39" s="162">
        <v>2016</v>
      </c>
      <c r="L39" s="162">
        <v>2016</v>
      </c>
      <c r="M39" s="164">
        <v>2018</v>
      </c>
      <c r="N39" s="164">
        <v>2018</v>
      </c>
      <c r="O39" s="164">
        <v>2017</v>
      </c>
      <c r="P39" s="164">
        <v>2017</v>
      </c>
      <c r="Q39" s="164">
        <v>2015</v>
      </c>
      <c r="R39" s="164" t="s">
        <v>957</v>
      </c>
      <c r="S39" s="164">
        <v>2018</v>
      </c>
      <c r="T39" s="164">
        <v>2015</v>
      </c>
      <c r="U39" s="164">
        <v>2016</v>
      </c>
      <c r="V39" s="164">
        <v>2016</v>
      </c>
      <c r="W39" s="164">
        <v>2016</v>
      </c>
      <c r="X39" s="164">
        <v>2010</v>
      </c>
      <c r="Y39" s="164">
        <v>2010</v>
      </c>
      <c r="Z39" s="164">
        <v>2016</v>
      </c>
      <c r="AA39" s="164">
        <v>2016</v>
      </c>
      <c r="AB39" s="164">
        <v>2016</v>
      </c>
      <c r="AC39" s="164">
        <v>2015</v>
      </c>
      <c r="AD39" s="164">
        <v>2015</v>
      </c>
      <c r="AE39" s="164">
        <v>2012</v>
      </c>
      <c r="AF39" s="164">
        <v>2015</v>
      </c>
      <c r="AG39" s="163">
        <v>2016</v>
      </c>
      <c r="AH39" s="164">
        <v>2016</v>
      </c>
      <c r="AI39" s="164">
        <v>2017</v>
      </c>
      <c r="AJ39" s="164">
        <v>2018</v>
      </c>
      <c r="AK39" s="166" t="s">
        <v>1137</v>
      </c>
      <c r="AL39" s="166" t="s">
        <v>1137</v>
      </c>
      <c r="AM39" s="164">
        <v>2017</v>
      </c>
      <c r="AN39" s="164">
        <v>2014</v>
      </c>
      <c r="AO39" s="164">
        <v>2014</v>
      </c>
      <c r="AP39" s="164">
        <v>2014</v>
      </c>
      <c r="AQ39" s="164">
        <v>2014</v>
      </c>
      <c r="AR39" s="164">
        <v>2015</v>
      </c>
      <c r="AS39" s="164">
        <v>2016</v>
      </c>
      <c r="AT39" s="164">
        <v>2017</v>
      </c>
      <c r="AU39" s="164">
        <v>2016</v>
      </c>
      <c r="AV39" s="164">
        <v>2015</v>
      </c>
      <c r="AW39" s="164">
        <v>2015</v>
      </c>
      <c r="AX39" s="164">
        <v>2016</v>
      </c>
      <c r="AY39" s="164">
        <v>2014</v>
      </c>
      <c r="AZ39" s="176">
        <v>2015</v>
      </c>
      <c r="BA39" s="176">
        <v>2015</v>
      </c>
      <c r="BB39" s="164">
        <v>2017</v>
      </c>
      <c r="BC39" s="164">
        <v>2017</v>
      </c>
      <c r="BD39" s="164">
        <v>2015</v>
      </c>
      <c r="BE39" s="164">
        <v>2014</v>
      </c>
      <c r="BF39" s="108"/>
    </row>
    <row r="40" spans="1:58" x14ac:dyDescent="0.25">
      <c r="A40" s="133" t="s">
        <v>69</v>
      </c>
      <c r="B40" s="111" t="s">
        <v>68</v>
      </c>
      <c r="C40" s="162">
        <v>2015</v>
      </c>
      <c r="D40" s="162">
        <v>2015</v>
      </c>
      <c r="E40" s="162">
        <v>2015</v>
      </c>
      <c r="F40" s="162">
        <v>2015</v>
      </c>
      <c r="G40" s="162">
        <v>2015</v>
      </c>
      <c r="H40" s="162">
        <v>2015</v>
      </c>
      <c r="I40" s="162">
        <v>2015</v>
      </c>
      <c r="J40" s="162">
        <v>2016</v>
      </c>
      <c r="K40" s="162">
        <v>2016</v>
      </c>
      <c r="L40" s="162">
        <v>2016</v>
      </c>
      <c r="M40" s="164">
        <v>2018</v>
      </c>
      <c r="N40" s="164">
        <v>2018</v>
      </c>
      <c r="O40" s="164">
        <v>2017</v>
      </c>
      <c r="P40" s="164">
        <v>2017</v>
      </c>
      <c r="Q40" s="164">
        <v>2015</v>
      </c>
      <c r="R40" s="164" t="s">
        <v>973</v>
      </c>
      <c r="S40" s="164">
        <v>2018</v>
      </c>
      <c r="T40" s="164">
        <v>2015</v>
      </c>
      <c r="U40" s="164">
        <v>2016</v>
      </c>
      <c r="V40" s="164">
        <v>2016</v>
      </c>
      <c r="W40" s="164">
        <v>2016</v>
      </c>
      <c r="X40" s="164">
        <v>2012</v>
      </c>
      <c r="Y40" s="164" t="s">
        <v>950</v>
      </c>
      <c r="Z40" s="164">
        <v>2016</v>
      </c>
      <c r="AA40" s="164">
        <v>2016</v>
      </c>
      <c r="AB40" s="164">
        <v>2016</v>
      </c>
      <c r="AC40" s="164">
        <v>2015</v>
      </c>
      <c r="AD40" s="164">
        <v>2015</v>
      </c>
      <c r="AE40" s="164">
        <v>2012</v>
      </c>
      <c r="AF40" s="164" t="s">
        <v>950</v>
      </c>
      <c r="AG40" s="163">
        <v>2004</v>
      </c>
      <c r="AH40" s="164">
        <v>2016</v>
      </c>
      <c r="AI40" s="164">
        <v>2017</v>
      </c>
      <c r="AJ40" s="164">
        <v>2018</v>
      </c>
      <c r="AK40" s="166" t="s">
        <v>950</v>
      </c>
      <c r="AL40" s="166" t="s">
        <v>1137</v>
      </c>
      <c r="AM40" s="164">
        <v>2017</v>
      </c>
      <c r="AN40" s="164">
        <v>2014</v>
      </c>
      <c r="AO40" s="164">
        <v>2014</v>
      </c>
      <c r="AP40" s="164" t="s">
        <v>950</v>
      </c>
      <c r="AQ40" s="164" t="s">
        <v>950</v>
      </c>
      <c r="AR40" s="164">
        <v>2009</v>
      </c>
      <c r="AS40" s="164">
        <v>2016</v>
      </c>
      <c r="AT40" s="164">
        <v>2017</v>
      </c>
      <c r="AU40" s="164">
        <v>2016</v>
      </c>
      <c r="AV40" s="164">
        <v>2015</v>
      </c>
      <c r="AW40" s="164">
        <v>2015</v>
      </c>
      <c r="AX40" s="164">
        <v>2016</v>
      </c>
      <c r="AY40" s="164">
        <v>2014</v>
      </c>
      <c r="AZ40" s="176">
        <v>2015</v>
      </c>
      <c r="BA40" s="176">
        <v>2015</v>
      </c>
      <c r="BB40" s="164">
        <v>2017</v>
      </c>
      <c r="BC40" s="164">
        <v>2017</v>
      </c>
      <c r="BD40" s="164">
        <v>2015</v>
      </c>
      <c r="BE40" s="164">
        <v>2014</v>
      </c>
      <c r="BF40" s="108"/>
    </row>
    <row r="41" spans="1:58" x14ac:dyDescent="0.25">
      <c r="A41" s="133" t="s">
        <v>374</v>
      </c>
      <c r="B41" s="111" t="s">
        <v>71</v>
      </c>
      <c r="C41" s="162">
        <v>2015</v>
      </c>
      <c r="D41" s="162">
        <v>2015</v>
      </c>
      <c r="E41" s="162">
        <v>2015</v>
      </c>
      <c r="F41" s="162">
        <v>2015</v>
      </c>
      <c r="G41" s="162">
        <v>2015</v>
      </c>
      <c r="H41" s="162">
        <v>2015</v>
      </c>
      <c r="I41" s="162">
        <v>2015</v>
      </c>
      <c r="J41" s="162">
        <v>2016</v>
      </c>
      <c r="K41" s="162">
        <v>2016</v>
      </c>
      <c r="L41" s="162">
        <v>2016</v>
      </c>
      <c r="M41" s="164">
        <v>2018</v>
      </c>
      <c r="N41" s="164">
        <v>2018</v>
      </c>
      <c r="O41" s="164">
        <v>2017</v>
      </c>
      <c r="P41" s="164">
        <v>2017</v>
      </c>
      <c r="Q41" s="164">
        <v>2015</v>
      </c>
      <c r="R41" s="164" t="s">
        <v>963</v>
      </c>
      <c r="S41" s="164">
        <v>2018</v>
      </c>
      <c r="T41" s="164">
        <v>2015</v>
      </c>
      <c r="U41" s="164">
        <v>2016</v>
      </c>
      <c r="V41" s="164">
        <v>2016</v>
      </c>
      <c r="W41" s="164">
        <v>2016</v>
      </c>
      <c r="X41" s="164">
        <v>2015</v>
      </c>
      <c r="Y41" s="164">
        <v>2010</v>
      </c>
      <c r="Z41" s="164">
        <v>2016</v>
      </c>
      <c r="AA41" s="164">
        <v>2016</v>
      </c>
      <c r="AB41" s="164">
        <v>2016</v>
      </c>
      <c r="AC41" s="164">
        <v>2015</v>
      </c>
      <c r="AD41" s="164">
        <v>2015</v>
      </c>
      <c r="AE41" s="164">
        <v>2012</v>
      </c>
      <c r="AF41" s="164">
        <v>2015</v>
      </c>
      <c r="AG41" s="163">
        <v>2011</v>
      </c>
      <c r="AH41" s="164">
        <v>2016</v>
      </c>
      <c r="AI41" s="164">
        <v>2017</v>
      </c>
      <c r="AJ41" s="164">
        <v>2018</v>
      </c>
      <c r="AK41" s="166" t="s">
        <v>1137</v>
      </c>
      <c r="AL41" s="166">
        <v>43312</v>
      </c>
      <c r="AM41" s="164">
        <v>2017</v>
      </c>
      <c r="AN41" s="164">
        <v>2014</v>
      </c>
      <c r="AO41" s="164">
        <v>2014</v>
      </c>
      <c r="AP41" s="164">
        <v>2014</v>
      </c>
      <c r="AQ41" s="164">
        <v>2014</v>
      </c>
      <c r="AR41" s="164" t="s">
        <v>950</v>
      </c>
      <c r="AS41" s="164">
        <v>2016</v>
      </c>
      <c r="AT41" s="164">
        <v>2017</v>
      </c>
      <c r="AU41" s="164">
        <v>2016</v>
      </c>
      <c r="AV41" s="164">
        <v>2015</v>
      </c>
      <c r="AW41" s="164">
        <v>2015</v>
      </c>
      <c r="AX41" s="164">
        <v>2016</v>
      </c>
      <c r="AY41" s="164">
        <v>2014</v>
      </c>
      <c r="AZ41" s="176">
        <v>2015</v>
      </c>
      <c r="BA41" s="176">
        <v>2015</v>
      </c>
      <c r="BB41" s="164">
        <v>2017</v>
      </c>
      <c r="BC41" s="164">
        <v>2017</v>
      </c>
      <c r="BD41" s="164">
        <v>2015</v>
      </c>
      <c r="BE41" s="164">
        <v>2014</v>
      </c>
      <c r="BF41" s="108"/>
    </row>
    <row r="42" spans="1:58" x14ac:dyDescent="0.25">
      <c r="A42" s="133" t="s">
        <v>844</v>
      </c>
      <c r="B42" s="111" t="s">
        <v>70</v>
      </c>
      <c r="C42" s="162">
        <v>2015</v>
      </c>
      <c r="D42" s="162">
        <v>2015</v>
      </c>
      <c r="E42" s="162">
        <v>2015</v>
      </c>
      <c r="F42" s="162">
        <v>2015</v>
      </c>
      <c r="G42" s="162">
        <v>2015</v>
      </c>
      <c r="H42" s="162">
        <v>2015</v>
      </c>
      <c r="I42" s="162">
        <v>2015</v>
      </c>
      <c r="J42" s="162">
        <v>2016</v>
      </c>
      <c r="K42" s="162">
        <v>2016</v>
      </c>
      <c r="L42" s="162">
        <v>2016</v>
      </c>
      <c r="M42" s="164">
        <v>2018</v>
      </c>
      <c r="N42" s="164">
        <v>2018</v>
      </c>
      <c r="O42" s="164">
        <v>2017</v>
      </c>
      <c r="P42" s="164">
        <v>2017</v>
      </c>
      <c r="Q42" s="164">
        <v>2015</v>
      </c>
      <c r="R42" s="164" t="s">
        <v>968</v>
      </c>
      <c r="S42" s="164">
        <v>2018</v>
      </c>
      <c r="T42" s="164">
        <v>2015</v>
      </c>
      <c r="U42" s="164">
        <v>2016</v>
      </c>
      <c r="V42" s="164">
        <v>2016</v>
      </c>
      <c r="W42" s="164">
        <v>2016</v>
      </c>
      <c r="X42" s="164">
        <v>2013</v>
      </c>
      <c r="Y42" s="164" t="s">
        <v>950</v>
      </c>
      <c r="Z42" s="164">
        <v>2016</v>
      </c>
      <c r="AA42" s="164">
        <v>2016</v>
      </c>
      <c r="AB42" s="164">
        <v>2016</v>
      </c>
      <c r="AC42" s="164">
        <v>2015</v>
      </c>
      <c r="AD42" s="164">
        <v>2015</v>
      </c>
      <c r="AE42" s="164">
        <v>2012</v>
      </c>
      <c r="AF42" s="164">
        <v>2015</v>
      </c>
      <c r="AG42" s="163">
        <v>2012</v>
      </c>
      <c r="AH42" s="164">
        <v>2016</v>
      </c>
      <c r="AI42" s="164">
        <v>2017</v>
      </c>
      <c r="AJ42" s="164">
        <v>2018</v>
      </c>
      <c r="AK42" s="166" t="s">
        <v>1137</v>
      </c>
      <c r="AL42" s="166">
        <v>43312</v>
      </c>
      <c r="AM42" s="164">
        <v>2017</v>
      </c>
      <c r="AN42" s="164">
        <v>2014</v>
      </c>
      <c r="AO42" s="164">
        <v>2014</v>
      </c>
      <c r="AP42" s="164" t="s">
        <v>950</v>
      </c>
      <c r="AQ42" s="164" t="s">
        <v>950</v>
      </c>
      <c r="AR42" s="164">
        <v>2015</v>
      </c>
      <c r="AS42" s="164">
        <v>2016</v>
      </c>
      <c r="AT42" s="164">
        <v>2017</v>
      </c>
      <c r="AU42" s="164">
        <v>2016</v>
      </c>
      <c r="AV42" s="164">
        <v>2016</v>
      </c>
      <c r="AW42" s="164">
        <v>2015</v>
      </c>
      <c r="AX42" s="164">
        <v>2016</v>
      </c>
      <c r="AY42" s="164">
        <v>2014</v>
      </c>
      <c r="AZ42" s="176">
        <v>2015</v>
      </c>
      <c r="BA42" s="176">
        <v>2015</v>
      </c>
      <c r="BB42" s="164">
        <v>2017</v>
      </c>
      <c r="BC42" s="164">
        <v>2017</v>
      </c>
      <c r="BD42" s="164">
        <v>2015</v>
      </c>
      <c r="BE42" s="164">
        <v>2014</v>
      </c>
      <c r="BF42" s="108"/>
    </row>
    <row r="43" spans="1:58" x14ac:dyDescent="0.25">
      <c r="A43" s="133" t="s">
        <v>73</v>
      </c>
      <c r="B43" s="111" t="s">
        <v>72</v>
      </c>
      <c r="C43" s="162">
        <v>2015</v>
      </c>
      <c r="D43" s="162">
        <v>2015</v>
      </c>
      <c r="E43" s="162">
        <v>2015</v>
      </c>
      <c r="F43" s="162">
        <v>2015</v>
      </c>
      <c r="G43" s="162">
        <v>2015</v>
      </c>
      <c r="H43" s="162">
        <v>2015</v>
      </c>
      <c r="I43" s="162">
        <v>2015</v>
      </c>
      <c r="J43" s="162">
        <v>2016</v>
      </c>
      <c r="K43" s="162">
        <v>2016</v>
      </c>
      <c r="L43" s="162">
        <v>2016</v>
      </c>
      <c r="M43" s="164">
        <v>2018</v>
      </c>
      <c r="N43" s="164">
        <v>2018</v>
      </c>
      <c r="O43" s="164">
        <v>2017</v>
      </c>
      <c r="P43" s="164">
        <v>2017</v>
      </c>
      <c r="Q43" s="164">
        <v>2015</v>
      </c>
      <c r="R43" s="164" t="s">
        <v>950</v>
      </c>
      <c r="S43" s="164">
        <v>2018</v>
      </c>
      <c r="T43" s="164">
        <v>2015</v>
      </c>
      <c r="U43" s="164">
        <v>2016</v>
      </c>
      <c r="V43" s="164">
        <v>2016</v>
      </c>
      <c r="W43" s="164">
        <v>2016</v>
      </c>
      <c r="X43" s="164">
        <v>2008</v>
      </c>
      <c r="Y43" s="164">
        <v>2013</v>
      </c>
      <c r="Z43" s="164">
        <v>2016</v>
      </c>
      <c r="AA43" s="164">
        <v>2016</v>
      </c>
      <c r="AB43" s="164">
        <v>2016</v>
      </c>
      <c r="AC43" s="164">
        <v>2015</v>
      </c>
      <c r="AD43" s="164">
        <v>2015</v>
      </c>
      <c r="AE43" s="164">
        <v>2012</v>
      </c>
      <c r="AF43" s="164">
        <v>2015</v>
      </c>
      <c r="AG43" s="163">
        <v>2016</v>
      </c>
      <c r="AH43" s="164">
        <v>2016</v>
      </c>
      <c r="AI43" s="164">
        <v>2017</v>
      </c>
      <c r="AJ43" s="164">
        <v>2018</v>
      </c>
      <c r="AK43" s="166" t="s">
        <v>950</v>
      </c>
      <c r="AL43" s="166" t="s">
        <v>1137</v>
      </c>
      <c r="AM43" s="164">
        <v>2017</v>
      </c>
      <c r="AN43" s="164">
        <v>2014</v>
      </c>
      <c r="AO43" s="164">
        <v>2014</v>
      </c>
      <c r="AP43" s="164">
        <v>2014</v>
      </c>
      <c r="AQ43" s="164">
        <v>2014</v>
      </c>
      <c r="AR43" s="164">
        <v>2011</v>
      </c>
      <c r="AS43" s="164">
        <v>2016</v>
      </c>
      <c r="AT43" s="164">
        <v>2017</v>
      </c>
      <c r="AU43" s="164">
        <v>2016</v>
      </c>
      <c r="AV43" s="164">
        <v>2015</v>
      </c>
      <c r="AW43" s="164">
        <v>2015</v>
      </c>
      <c r="AX43" s="164">
        <v>2016</v>
      </c>
      <c r="AY43" s="164">
        <v>2014</v>
      </c>
      <c r="AZ43" s="176">
        <v>2015</v>
      </c>
      <c r="BA43" s="176">
        <v>2015</v>
      </c>
      <c r="BB43" s="164">
        <v>2017</v>
      </c>
      <c r="BC43" s="164">
        <v>2017</v>
      </c>
      <c r="BD43" s="164">
        <v>2015</v>
      </c>
      <c r="BE43" s="164">
        <v>2014</v>
      </c>
      <c r="BF43" s="108"/>
    </row>
    <row r="44" spans="1:58" x14ac:dyDescent="0.25">
      <c r="A44" s="133" t="s">
        <v>371</v>
      </c>
      <c r="B44" s="111" t="s">
        <v>74</v>
      </c>
      <c r="C44" s="162">
        <v>2015</v>
      </c>
      <c r="D44" s="162">
        <v>2015</v>
      </c>
      <c r="E44" s="162">
        <v>2015</v>
      </c>
      <c r="F44" s="162">
        <v>2015</v>
      </c>
      <c r="G44" s="162">
        <v>2015</v>
      </c>
      <c r="H44" s="162">
        <v>2015</v>
      </c>
      <c r="I44" s="162">
        <v>2015</v>
      </c>
      <c r="J44" s="162">
        <v>2016</v>
      </c>
      <c r="K44" s="162">
        <v>2016</v>
      </c>
      <c r="L44" s="162">
        <v>2016</v>
      </c>
      <c r="M44" s="164">
        <v>2018</v>
      </c>
      <c r="N44" s="164">
        <v>2018</v>
      </c>
      <c r="O44" s="164">
        <v>2017</v>
      </c>
      <c r="P44" s="164">
        <v>2017</v>
      </c>
      <c r="Q44" s="164">
        <v>2015</v>
      </c>
      <c r="R44" s="164" t="s">
        <v>963</v>
      </c>
      <c r="S44" s="164">
        <v>2018</v>
      </c>
      <c r="T44" s="164">
        <v>2015</v>
      </c>
      <c r="U44" s="164">
        <v>2016</v>
      </c>
      <c r="V44" s="164">
        <v>2016</v>
      </c>
      <c r="W44" s="164">
        <v>2016</v>
      </c>
      <c r="X44" s="164">
        <v>2016</v>
      </c>
      <c r="Y44" s="164">
        <v>2010</v>
      </c>
      <c r="Z44" s="164">
        <v>2016</v>
      </c>
      <c r="AA44" s="164">
        <v>2016</v>
      </c>
      <c r="AB44" s="164">
        <v>2016</v>
      </c>
      <c r="AC44" s="164">
        <v>2015</v>
      </c>
      <c r="AD44" s="164">
        <v>2015</v>
      </c>
      <c r="AE44" s="164">
        <v>2012</v>
      </c>
      <c r="AF44" s="164">
        <v>2015</v>
      </c>
      <c r="AG44" s="163">
        <v>2008</v>
      </c>
      <c r="AH44" s="164">
        <v>2016</v>
      </c>
      <c r="AI44" s="164">
        <v>2017</v>
      </c>
      <c r="AJ44" s="164">
        <v>2018</v>
      </c>
      <c r="AK44" s="166" t="s">
        <v>1137</v>
      </c>
      <c r="AL44" s="166" t="s">
        <v>1137</v>
      </c>
      <c r="AM44" s="164">
        <v>2017</v>
      </c>
      <c r="AN44" s="164">
        <v>2014</v>
      </c>
      <c r="AO44" s="164">
        <v>2014</v>
      </c>
      <c r="AP44" s="164">
        <v>2014</v>
      </c>
      <c r="AQ44" s="164">
        <v>2014</v>
      </c>
      <c r="AR44" s="164">
        <v>2015</v>
      </c>
      <c r="AS44" s="164">
        <v>2016</v>
      </c>
      <c r="AT44" s="164">
        <v>2017</v>
      </c>
      <c r="AU44" s="164">
        <v>2016</v>
      </c>
      <c r="AV44" s="164">
        <v>2015</v>
      </c>
      <c r="AW44" s="164">
        <v>2015</v>
      </c>
      <c r="AX44" s="164">
        <v>2016</v>
      </c>
      <c r="AY44" s="164">
        <v>2014</v>
      </c>
      <c r="AZ44" s="176">
        <v>2015</v>
      </c>
      <c r="BA44" s="176">
        <v>2015</v>
      </c>
      <c r="BB44" s="164">
        <v>2017</v>
      </c>
      <c r="BC44" s="164">
        <v>2017</v>
      </c>
      <c r="BD44" s="164">
        <v>2015</v>
      </c>
      <c r="BE44" s="164">
        <v>2014</v>
      </c>
      <c r="BF44" s="108"/>
    </row>
    <row r="45" spans="1:58" x14ac:dyDescent="0.25">
      <c r="A45" s="133" t="s">
        <v>76</v>
      </c>
      <c r="B45" s="111" t="s">
        <v>75</v>
      </c>
      <c r="C45" s="162">
        <v>2015</v>
      </c>
      <c r="D45" s="162">
        <v>2015</v>
      </c>
      <c r="E45" s="162">
        <v>2015</v>
      </c>
      <c r="F45" s="162">
        <v>2015</v>
      </c>
      <c r="G45" s="162">
        <v>2015</v>
      </c>
      <c r="H45" s="162">
        <v>2015</v>
      </c>
      <c r="I45" s="162">
        <v>2015</v>
      </c>
      <c r="J45" s="162">
        <v>2016</v>
      </c>
      <c r="K45" s="162">
        <v>2016</v>
      </c>
      <c r="L45" s="162">
        <v>2016</v>
      </c>
      <c r="M45" s="164">
        <v>2018</v>
      </c>
      <c r="N45" s="164">
        <v>2018</v>
      </c>
      <c r="O45" s="164">
        <v>2017</v>
      </c>
      <c r="P45" s="164">
        <v>2017</v>
      </c>
      <c r="Q45" s="164">
        <v>2015</v>
      </c>
      <c r="R45" s="164" t="s">
        <v>950</v>
      </c>
      <c r="S45" s="164">
        <v>2018</v>
      </c>
      <c r="T45" s="164">
        <v>2015</v>
      </c>
      <c r="U45" s="164">
        <v>2016</v>
      </c>
      <c r="V45" s="164" t="s">
        <v>950</v>
      </c>
      <c r="W45" s="164">
        <v>2016</v>
      </c>
      <c r="X45" s="164" t="s">
        <v>950</v>
      </c>
      <c r="Y45" s="164">
        <v>2012</v>
      </c>
      <c r="Z45" s="164">
        <v>2016</v>
      </c>
      <c r="AA45" s="164">
        <v>2016</v>
      </c>
      <c r="AB45" s="164">
        <v>2016</v>
      </c>
      <c r="AC45" s="164">
        <v>2015</v>
      </c>
      <c r="AD45" s="164">
        <v>2015</v>
      </c>
      <c r="AE45" s="164" t="s">
        <v>950</v>
      </c>
      <c r="AF45" s="164">
        <v>2015</v>
      </c>
      <c r="AG45" s="163">
        <v>2012</v>
      </c>
      <c r="AH45" s="164">
        <v>2016</v>
      </c>
      <c r="AI45" s="164">
        <v>2017</v>
      </c>
      <c r="AJ45" s="164">
        <v>2018</v>
      </c>
      <c r="AK45" s="166" t="s">
        <v>950</v>
      </c>
      <c r="AL45" s="166" t="s">
        <v>1137</v>
      </c>
      <c r="AM45" s="164">
        <v>2017</v>
      </c>
      <c r="AN45" s="164">
        <v>2014</v>
      </c>
      <c r="AO45" s="164">
        <v>2014</v>
      </c>
      <c r="AP45" s="164">
        <v>2014</v>
      </c>
      <c r="AQ45" s="164">
        <v>2014</v>
      </c>
      <c r="AR45" s="164">
        <v>2015</v>
      </c>
      <c r="AS45" s="164">
        <v>2016</v>
      </c>
      <c r="AT45" s="164">
        <v>2017</v>
      </c>
      <c r="AU45" s="164">
        <v>2016</v>
      </c>
      <c r="AV45" s="164">
        <v>2015</v>
      </c>
      <c r="AW45" s="164">
        <v>2015</v>
      </c>
      <c r="AX45" s="164">
        <v>2016</v>
      </c>
      <c r="AY45" s="164">
        <v>2014</v>
      </c>
      <c r="AZ45" s="176">
        <v>2015</v>
      </c>
      <c r="BA45" s="176">
        <v>2015</v>
      </c>
      <c r="BB45" s="164">
        <v>2017</v>
      </c>
      <c r="BC45" s="164">
        <v>2017</v>
      </c>
      <c r="BD45" s="164">
        <v>2015</v>
      </c>
      <c r="BE45" s="164">
        <v>2014</v>
      </c>
      <c r="BF45" s="108"/>
    </row>
    <row r="46" spans="1:58" x14ac:dyDescent="0.25">
      <c r="A46" s="133" t="s">
        <v>78</v>
      </c>
      <c r="B46" s="111" t="s">
        <v>77</v>
      </c>
      <c r="C46" s="162">
        <v>2015</v>
      </c>
      <c r="D46" s="162">
        <v>2015</v>
      </c>
      <c r="E46" s="162">
        <v>2015</v>
      </c>
      <c r="F46" s="162">
        <v>2015</v>
      </c>
      <c r="G46" s="162">
        <v>2015</v>
      </c>
      <c r="H46" s="162">
        <v>2015</v>
      </c>
      <c r="I46" s="162">
        <v>2015</v>
      </c>
      <c r="J46" s="162">
        <v>2016</v>
      </c>
      <c r="K46" s="162">
        <v>2016</v>
      </c>
      <c r="L46" s="162">
        <v>2016</v>
      </c>
      <c r="M46" s="164">
        <v>2018</v>
      </c>
      <c r="N46" s="164">
        <v>2018</v>
      </c>
      <c r="O46" s="164">
        <v>2017</v>
      </c>
      <c r="P46" s="164">
        <v>2017</v>
      </c>
      <c r="Q46" s="164">
        <v>2015</v>
      </c>
      <c r="R46" s="164" t="s">
        <v>950</v>
      </c>
      <c r="S46" s="164">
        <v>2018</v>
      </c>
      <c r="T46" s="164">
        <v>2015</v>
      </c>
      <c r="U46" s="164">
        <v>2016</v>
      </c>
      <c r="V46" s="164" t="s">
        <v>950</v>
      </c>
      <c r="W46" s="164">
        <v>2016</v>
      </c>
      <c r="X46" s="164" t="s">
        <v>950</v>
      </c>
      <c r="Y46" s="164">
        <v>2010</v>
      </c>
      <c r="Z46" s="164">
        <v>2016</v>
      </c>
      <c r="AA46" s="164">
        <v>2016</v>
      </c>
      <c r="AB46" s="164">
        <v>2016</v>
      </c>
      <c r="AC46" s="164" t="s">
        <v>950</v>
      </c>
      <c r="AD46" s="164">
        <v>2015</v>
      </c>
      <c r="AE46" s="164" t="s">
        <v>950</v>
      </c>
      <c r="AF46" s="164">
        <v>2015</v>
      </c>
      <c r="AG46" s="163" t="s">
        <v>950</v>
      </c>
      <c r="AH46" s="164">
        <v>2016</v>
      </c>
      <c r="AI46" s="164">
        <v>2017</v>
      </c>
      <c r="AJ46" s="164">
        <v>2018</v>
      </c>
      <c r="AK46" s="166" t="s">
        <v>950</v>
      </c>
      <c r="AL46" s="166" t="s">
        <v>1137</v>
      </c>
      <c r="AM46" s="164">
        <v>2017</v>
      </c>
      <c r="AN46" s="164">
        <v>2014</v>
      </c>
      <c r="AO46" s="164">
        <v>2014</v>
      </c>
      <c r="AP46" s="164" t="s">
        <v>950</v>
      </c>
      <c r="AQ46" s="164" t="s">
        <v>950</v>
      </c>
      <c r="AR46" s="164">
        <v>2011</v>
      </c>
      <c r="AS46" s="164">
        <v>2016</v>
      </c>
      <c r="AT46" s="164">
        <v>2017</v>
      </c>
      <c r="AU46" s="164">
        <v>2016</v>
      </c>
      <c r="AV46" s="164">
        <v>2015</v>
      </c>
      <c r="AW46" s="164">
        <v>2015</v>
      </c>
      <c r="AX46" s="164">
        <v>2016</v>
      </c>
      <c r="AY46" s="164">
        <v>2014</v>
      </c>
      <c r="AZ46" s="176">
        <v>2015</v>
      </c>
      <c r="BA46" s="176">
        <v>2015</v>
      </c>
      <c r="BB46" s="164">
        <v>2013</v>
      </c>
      <c r="BC46" s="164">
        <v>2017</v>
      </c>
      <c r="BD46" s="164">
        <v>2015</v>
      </c>
      <c r="BE46" s="164">
        <v>2014</v>
      </c>
      <c r="BF46" s="108"/>
    </row>
    <row r="47" spans="1:58" x14ac:dyDescent="0.25">
      <c r="A47" s="133" t="s">
        <v>80</v>
      </c>
      <c r="B47" s="111" t="s">
        <v>79</v>
      </c>
      <c r="C47" s="162">
        <v>2015</v>
      </c>
      <c r="D47" s="162">
        <v>2015</v>
      </c>
      <c r="E47" s="162">
        <v>2015</v>
      </c>
      <c r="F47" s="162">
        <v>2015</v>
      </c>
      <c r="G47" s="162">
        <v>2015</v>
      </c>
      <c r="H47" s="162">
        <v>2015</v>
      </c>
      <c r="I47" s="162">
        <v>2015</v>
      </c>
      <c r="J47" s="162">
        <v>2016</v>
      </c>
      <c r="K47" s="162">
        <v>2016</v>
      </c>
      <c r="L47" s="162">
        <v>2016</v>
      </c>
      <c r="M47" s="164">
        <v>2018</v>
      </c>
      <c r="N47" s="164">
        <v>2018</v>
      </c>
      <c r="O47" s="164">
        <v>2017</v>
      </c>
      <c r="P47" s="164">
        <v>2017</v>
      </c>
      <c r="Q47" s="164">
        <v>2015</v>
      </c>
      <c r="R47" s="164" t="s">
        <v>950</v>
      </c>
      <c r="S47" s="164">
        <v>2018</v>
      </c>
      <c r="T47" s="164">
        <v>2015</v>
      </c>
      <c r="U47" s="164">
        <v>2016</v>
      </c>
      <c r="V47" s="164" t="s">
        <v>950</v>
      </c>
      <c r="W47" s="164">
        <v>2016</v>
      </c>
      <c r="X47" s="164" t="s">
        <v>950</v>
      </c>
      <c r="Y47" s="164">
        <v>2012</v>
      </c>
      <c r="Z47" s="164">
        <v>2016</v>
      </c>
      <c r="AA47" s="164">
        <v>2016</v>
      </c>
      <c r="AB47" s="164">
        <v>2013</v>
      </c>
      <c r="AC47" s="164">
        <v>2015</v>
      </c>
      <c r="AD47" s="164">
        <v>2015</v>
      </c>
      <c r="AE47" s="164" t="s">
        <v>950</v>
      </c>
      <c r="AF47" s="164">
        <v>2015</v>
      </c>
      <c r="AG47" s="163">
        <v>2012</v>
      </c>
      <c r="AH47" s="164">
        <v>2016</v>
      </c>
      <c r="AI47" s="164">
        <v>2017</v>
      </c>
      <c r="AJ47" s="164">
        <v>2018</v>
      </c>
      <c r="AK47" s="166" t="s">
        <v>1138</v>
      </c>
      <c r="AL47" s="166" t="s">
        <v>1137</v>
      </c>
      <c r="AM47" s="164">
        <v>2017</v>
      </c>
      <c r="AN47" s="164">
        <v>2014</v>
      </c>
      <c r="AO47" s="164">
        <v>2014</v>
      </c>
      <c r="AP47" s="164">
        <v>2014</v>
      </c>
      <c r="AQ47" s="164">
        <v>2014</v>
      </c>
      <c r="AR47" s="164" t="s">
        <v>950</v>
      </c>
      <c r="AS47" s="164">
        <v>2016</v>
      </c>
      <c r="AT47" s="164">
        <v>2017</v>
      </c>
      <c r="AU47" s="164">
        <v>2016</v>
      </c>
      <c r="AV47" s="164">
        <v>2015</v>
      </c>
      <c r="AW47" s="164">
        <v>2015</v>
      </c>
      <c r="AX47" s="164">
        <v>2016</v>
      </c>
      <c r="AY47" s="164">
        <v>2014</v>
      </c>
      <c r="AZ47" s="176">
        <v>2015</v>
      </c>
      <c r="BA47" s="176">
        <v>2015</v>
      </c>
      <c r="BB47" s="164">
        <v>2017</v>
      </c>
      <c r="BC47" s="164">
        <v>2017</v>
      </c>
      <c r="BD47" s="164">
        <v>2015</v>
      </c>
      <c r="BE47" s="164">
        <v>2014</v>
      </c>
      <c r="BF47" s="108"/>
    </row>
    <row r="48" spans="1:58" x14ac:dyDescent="0.25">
      <c r="A48" s="133" t="s">
        <v>82</v>
      </c>
      <c r="B48" s="111" t="s">
        <v>81</v>
      </c>
      <c r="C48" s="162">
        <v>2015</v>
      </c>
      <c r="D48" s="162">
        <v>2015</v>
      </c>
      <c r="E48" s="162">
        <v>2015</v>
      </c>
      <c r="F48" s="162">
        <v>2015</v>
      </c>
      <c r="G48" s="162">
        <v>2015</v>
      </c>
      <c r="H48" s="162">
        <v>2015</v>
      </c>
      <c r="I48" s="162">
        <v>2015</v>
      </c>
      <c r="J48" s="162">
        <v>2016</v>
      </c>
      <c r="K48" s="162">
        <v>2016</v>
      </c>
      <c r="L48" s="162">
        <v>2016</v>
      </c>
      <c r="M48" s="164">
        <v>2018</v>
      </c>
      <c r="N48" s="164">
        <v>2018</v>
      </c>
      <c r="O48" s="164">
        <v>2017</v>
      </c>
      <c r="P48" s="164">
        <v>2017</v>
      </c>
      <c r="Q48" s="164">
        <v>2015</v>
      </c>
      <c r="R48" s="164" t="s">
        <v>950</v>
      </c>
      <c r="S48" s="164">
        <v>2018</v>
      </c>
      <c r="T48" s="164">
        <v>2015</v>
      </c>
      <c r="U48" s="164">
        <v>2016</v>
      </c>
      <c r="V48" s="164" t="s">
        <v>950</v>
      </c>
      <c r="W48" s="164">
        <v>2016</v>
      </c>
      <c r="X48" s="164" t="s">
        <v>950</v>
      </c>
      <c r="Y48" s="164">
        <v>2011</v>
      </c>
      <c r="Z48" s="164">
        <v>2016</v>
      </c>
      <c r="AA48" s="164">
        <v>2016</v>
      </c>
      <c r="AB48" s="164">
        <v>2016</v>
      </c>
      <c r="AC48" s="164">
        <v>2015</v>
      </c>
      <c r="AD48" s="164">
        <v>2015</v>
      </c>
      <c r="AE48" s="164" t="s">
        <v>950</v>
      </c>
      <c r="AF48" s="164">
        <v>2015</v>
      </c>
      <c r="AG48" s="163">
        <v>2012</v>
      </c>
      <c r="AH48" s="164">
        <v>2016</v>
      </c>
      <c r="AI48" s="164">
        <v>2017</v>
      </c>
      <c r="AJ48" s="164">
        <v>2018</v>
      </c>
      <c r="AK48" s="166" t="s">
        <v>950</v>
      </c>
      <c r="AL48" s="166" t="s">
        <v>1137</v>
      </c>
      <c r="AM48" s="164">
        <v>2017</v>
      </c>
      <c r="AN48" s="164">
        <v>2014</v>
      </c>
      <c r="AO48" s="164">
        <v>2014</v>
      </c>
      <c r="AP48" s="164">
        <v>2014</v>
      </c>
      <c r="AQ48" s="164">
        <v>2014</v>
      </c>
      <c r="AR48" s="164">
        <v>2015</v>
      </c>
      <c r="AS48" s="164">
        <v>2016</v>
      </c>
      <c r="AT48" s="164">
        <v>2017</v>
      </c>
      <c r="AU48" s="164">
        <v>2016</v>
      </c>
      <c r="AV48" s="164" t="s">
        <v>950</v>
      </c>
      <c r="AW48" s="164">
        <v>2015</v>
      </c>
      <c r="AX48" s="164">
        <v>2016</v>
      </c>
      <c r="AY48" s="164">
        <v>2014</v>
      </c>
      <c r="AZ48" s="176">
        <v>2015</v>
      </c>
      <c r="BA48" s="176">
        <v>2015</v>
      </c>
      <c r="BB48" s="164">
        <v>2017</v>
      </c>
      <c r="BC48" s="164">
        <v>2017</v>
      </c>
      <c r="BD48" s="164">
        <v>2015</v>
      </c>
      <c r="BE48" s="164">
        <v>2014</v>
      </c>
      <c r="BF48" s="108"/>
    </row>
    <row r="49" spans="1:58" x14ac:dyDescent="0.25">
      <c r="A49" s="133" t="s">
        <v>84</v>
      </c>
      <c r="B49" s="111" t="s">
        <v>83</v>
      </c>
      <c r="C49" s="162">
        <v>2015</v>
      </c>
      <c r="D49" s="162">
        <v>2015</v>
      </c>
      <c r="E49" s="162">
        <v>2015</v>
      </c>
      <c r="F49" s="162">
        <v>2015</v>
      </c>
      <c r="G49" s="162">
        <v>2015</v>
      </c>
      <c r="H49" s="162">
        <v>2015</v>
      </c>
      <c r="I49" s="162">
        <v>2015</v>
      </c>
      <c r="J49" s="162">
        <v>2016</v>
      </c>
      <c r="K49" s="162">
        <v>2016</v>
      </c>
      <c r="L49" s="162">
        <v>2016</v>
      </c>
      <c r="M49" s="164">
        <v>2018</v>
      </c>
      <c r="N49" s="164">
        <v>2018</v>
      </c>
      <c r="O49" s="164">
        <v>2017</v>
      </c>
      <c r="P49" s="164">
        <v>2017</v>
      </c>
      <c r="Q49" s="164">
        <v>2015</v>
      </c>
      <c r="R49" s="164" t="s">
        <v>950</v>
      </c>
      <c r="S49" s="164">
        <v>2018</v>
      </c>
      <c r="T49" s="164">
        <v>2015</v>
      </c>
      <c r="U49" s="164">
        <v>2016</v>
      </c>
      <c r="V49" s="164" t="s">
        <v>950</v>
      </c>
      <c r="W49" s="164">
        <v>2016</v>
      </c>
      <c r="X49" s="164" t="s">
        <v>950</v>
      </c>
      <c r="Y49" s="164">
        <v>2010</v>
      </c>
      <c r="Z49" s="164">
        <v>2016</v>
      </c>
      <c r="AA49" s="164">
        <v>2016</v>
      </c>
      <c r="AB49" s="164">
        <v>2014</v>
      </c>
      <c r="AC49" s="164">
        <v>2015</v>
      </c>
      <c r="AD49" s="164">
        <v>2015</v>
      </c>
      <c r="AE49" s="164" t="s">
        <v>950</v>
      </c>
      <c r="AF49" s="164">
        <v>2015</v>
      </c>
      <c r="AG49" s="163">
        <v>2012</v>
      </c>
      <c r="AH49" s="164">
        <v>2016</v>
      </c>
      <c r="AI49" s="164">
        <v>2017</v>
      </c>
      <c r="AJ49" s="164">
        <v>2018</v>
      </c>
      <c r="AK49" s="166" t="s">
        <v>950</v>
      </c>
      <c r="AL49" s="166" t="s">
        <v>1137</v>
      </c>
      <c r="AM49" s="164">
        <v>2017</v>
      </c>
      <c r="AN49" s="164">
        <v>2014</v>
      </c>
      <c r="AO49" s="164">
        <v>2014</v>
      </c>
      <c r="AP49" s="164">
        <v>2014</v>
      </c>
      <c r="AQ49" s="164">
        <v>2014</v>
      </c>
      <c r="AR49" s="164">
        <v>2015</v>
      </c>
      <c r="AS49" s="164">
        <v>2016</v>
      </c>
      <c r="AT49" s="164">
        <v>2017</v>
      </c>
      <c r="AU49" s="164">
        <v>2016</v>
      </c>
      <c r="AV49" s="164" t="s">
        <v>950</v>
      </c>
      <c r="AW49" s="164">
        <v>2015</v>
      </c>
      <c r="AX49" s="164">
        <v>2016</v>
      </c>
      <c r="AY49" s="164">
        <v>2014</v>
      </c>
      <c r="AZ49" s="176">
        <v>2015</v>
      </c>
      <c r="BA49" s="176">
        <v>2015</v>
      </c>
      <c r="BB49" s="164">
        <v>2017</v>
      </c>
      <c r="BC49" s="164">
        <v>2017</v>
      </c>
      <c r="BD49" s="164">
        <v>2015</v>
      </c>
      <c r="BE49" s="164">
        <v>2014</v>
      </c>
      <c r="BF49" s="108"/>
    </row>
    <row r="50" spans="1:58" x14ac:dyDescent="0.25">
      <c r="A50" s="133" t="s">
        <v>86</v>
      </c>
      <c r="B50" s="111" t="s">
        <v>85</v>
      </c>
      <c r="C50" s="162">
        <v>2015</v>
      </c>
      <c r="D50" s="162">
        <v>2015</v>
      </c>
      <c r="E50" s="162">
        <v>2015</v>
      </c>
      <c r="F50" s="162">
        <v>2015</v>
      </c>
      <c r="G50" s="162">
        <v>2015</v>
      </c>
      <c r="H50" s="162">
        <v>2015</v>
      </c>
      <c r="I50" s="162">
        <v>2015</v>
      </c>
      <c r="J50" s="162">
        <v>2016</v>
      </c>
      <c r="K50" s="162">
        <v>2016</v>
      </c>
      <c r="L50" s="162">
        <v>2016</v>
      </c>
      <c r="M50" s="164">
        <v>2018</v>
      </c>
      <c r="N50" s="164">
        <v>2018</v>
      </c>
      <c r="O50" s="164">
        <v>2017</v>
      </c>
      <c r="P50" s="164">
        <v>2017</v>
      </c>
      <c r="Q50" s="164">
        <v>2015</v>
      </c>
      <c r="R50" s="164" t="s">
        <v>969</v>
      </c>
      <c r="S50" s="164">
        <v>2018</v>
      </c>
      <c r="T50" s="164">
        <v>2015</v>
      </c>
      <c r="U50" s="164">
        <v>2016</v>
      </c>
      <c r="V50" s="164" t="s">
        <v>950</v>
      </c>
      <c r="W50" s="164">
        <v>2016</v>
      </c>
      <c r="X50" s="164">
        <v>2012</v>
      </c>
      <c r="Y50" s="164">
        <v>2010</v>
      </c>
      <c r="Z50" s="164">
        <v>2016</v>
      </c>
      <c r="AA50" s="164">
        <v>2016</v>
      </c>
      <c r="AB50" s="164">
        <v>2016</v>
      </c>
      <c r="AC50" s="164">
        <v>2015</v>
      </c>
      <c r="AD50" s="164">
        <v>2015</v>
      </c>
      <c r="AE50" s="164">
        <v>2012</v>
      </c>
      <c r="AF50" s="164" t="s">
        <v>950</v>
      </c>
      <c r="AG50" s="163">
        <v>2013</v>
      </c>
      <c r="AH50" s="164">
        <v>2016</v>
      </c>
      <c r="AI50" s="164">
        <v>2017</v>
      </c>
      <c r="AJ50" s="164">
        <v>2018</v>
      </c>
      <c r="AK50" s="166" t="s">
        <v>950</v>
      </c>
      <c r="AL50" s="166">
        <v>43251</v>
      </c>
      <c r="AM50" s="164">
        <v>2017</v>
      </c>
      <c r="AN50" s="164">
        <v>2014</v>
      </c>
      <c r="AO50" s="164">
        <v>2014</v>
      </c>
      <c r="AP50" s="164" t="s">
        <v>950</v>
      </c>
      <c r="AQ50" s="164" t="s">
        <v>950</v>
      </c>
      <c r="AR50" s="164">
        <v>2011</v>
      </c>
      <c r="AS50" s="164">
        <v>2016</v>
      </c>
      <c r="AT50" s="164">
        <v>2017</v>
      </c>
      <c r="AU50" s="164">
        <v>2016</v>
      </c>
      <c r="AV50" s="164" t="s">
        <v>950</v>
      </c>
      <c r="AW50" s="164">
        <v>2015</v>
      </c>
      <c r="AX50" s="164">
        <v>2016</v>
      </c>
      <c r="AY50" s="164">
        <v>2014</v>
      </c>
      <c r="AZ50" s="176">
        <v>2015</v>
      </c>
      <c r="BA50" s="176">
        <v>2015</v>
      </c>
      <c r="BB50" s="164">
        <v>2015</v>
      </c>
      <c r="BC50" s="164">
        <v>2017</v>
      </c>
      <c r="BD50" s="164">
        <v>2015</v>
      </c>
      <c r="BE50" s="164">
        <v>2014</v>
      </c>
      <c r="BF50" s="108"/>
    </row>
    <row r="51" spans="1:58" x14ac:dyDescent="0.25">
      <c r="A51" s="133" t="s">
        <v>88</v>
      </c>
      <c r="B51" s="111" t="s">
        <v>87</v>
      </c>
      <c r="C51" s="162">
        <v>2015</v>
      </c>
      <c r="D51" s="162">
        <v>2015</v>
      </c>
      <c r="E51" s="162">
        <v>2015</v>
      </c>
      <c r="F51" s="162">
        <v>2015</v>
      </c>
      <c r="G51" s="162">
        <v>2015</v>
      </c>
      <c r="H51" s="162">
        <v>2015</v>
      </c>
      <c r="I51" s="162">
        <v>2015</v>
      </c>
      <c r="J51" s="162">
        <v>2016</v>
      </c>
      <c r="K51" s="162">
        <v>2016</v>
      </c>
      <c r="L51" s="162">
        <v>2016</v>
      </c>
      <c r="M51" s="164">
        <v>2018</v>
      </c>
      <c r="N51" s="164">
        <v>2018</v>
      </c>
      <c r="O51" s="164">
        <v>2017</v>
      </c>
      <c r="P51" s="164">
        <v>2017</v>
      </c>
      <c r="Q51" s="164">
        <v>2015</v>
      </c>
      <c r="R51" s="164" t="s">
        <v>950</v>
      </c>
      <c r="S51" s="164">
        <v>2018</v>
      </c>
      <c r="T51" s="164">
        <v>2015</v>
      </c>
      <c r="U51" s="164">
        <v>2016</v>
      </c>
      <c r="V51" s="164">
        <v>2016</v>
      </c>
      <c r="W51" s="164">
        <v>2016</v>
      </c>
      <c r="X51" s="164" t="s">
        <v>950</v>
      </c>
      <c r="Y51" s="164">
        <v>2011</v>
      </c>
      <c r="Z51" s="164">
        <v>2016</v>
      </c>
      <c r="AA51" s="164">
        <v>2016</v>
      </c>
      <c r="AB51" s="164" t="s">
        <v>950</v>
      </c>
      <c r="AC51" s="164">
        <v>2015</v>
      </c>
      <c r="AD51" s="164">
        <v>2015</v>
      </c>
      <c r="AE51" s="164" t="s">
        <v>950</v>
      </c>
      <c r="AF51" s="164" t="s">
        <v>950</v>
      </c>
      <c r="AG51" s="163">
        <v>2009</v>
      </c>
      <c r="AH51" s="164">
        <v>2016</v>
      </c>
      <c r="AI51" s="164">
        <v>2017</v>
      </c>
      <c r="AJ51" s="164">
        <v>2018</v>
      </c>
      <c r="AK51" s="166" t="s">
        <v>950</v>
      </c>
      <c r="AL51" s="166" t="s">
        <v>1137</v>
      </c>
      <c r="AM51" s="164">
        <v>2017</v>
      </c>
      <c r="AN51" s="164">
        <v>2014</v>
      </c>
      <c r="AO51" s="164">
        <v>2014</v>
      </c>
      <c r="AP51" s="164" t="s">
        <v>950</v>
      </c>
      <c r="AQ51" s="164" t="s">
        <v>950</v>
      </c>
      <c r="AR51" s="164" t="s">
        <v>950</v>
      </c>
      <c r="AS51" s="164">
        <v>2016</v>
      </c>
      <c r="AT51" s="164">
        <v>2017</v>
      </c>
      <c r="AU51" s="164">
        <v>2016</v>
      </c>
      <c r="AV51" s="164" t="s">
        <v>950</v>
      </c>
      <c r="AW51" s="164">
        <v>2015</v>
      </c>
      <c r="AX51" s="164">
        <v>2016</v>
      </c>
      <c r="AY51" s="164">
        <v>2014</v>
      </c>
      <c r="AZ51" s="176">
        <v>2007</v>
      </c>
      <c r="BA51" s="176">
        <v>2007</v>
      </c>
      <c r="BB51" s="164">
        <v>2017</v>
      </c>
      <c r="BC51" s="164">
        <v>2017</v>
      </c>
      <c r="BD51" s="164">
        <v>2015</v>
      </c>
      <c r="BE51" s="164">
        <v>2014</v>
      </c>
      <c r="BF51" s="108"/>
    </row>
    <row r="52" spans="1:58" x14ac:dyDescent="0.25">
      <c r="A52" s="133" t="s">
        <v>90</v>
      </c>
      <c r="B52" s="111" t="s">
        <v>89</v>
      </c>
      <c r="C52" s="162">
        <v>2015</v>
      </c>
      <c r="D52" s="162">
        <v>2015</v>
      </c>
      <c r="E52" s="162">
        <v>2015</v>
      </c>
      <c r="F52" s="162">
        <v>2015</v>
      </c>
      <c r="G52" s="162">
        <v>2015</v>
      </c>
      <c r="H52" s="162">
        <v>2015</v>
      </c>
      <c r="I52" s="162">
        <v>2015</v>
      </c>
      <c r="J52" s="162">
        <v>2016</v>
      </c>
      <c r="K52" s="162">
        <v>2016</v>
      </c>
      <c r="L52" s="162">
        <v>2016</v>
      </c>
      <c r="M52" s="164">
        <v>2018</v>
      </c>
      <c r="N52" s="164">
        <v>2018</v>
      </c>
      <c r="O52" s="164">
        <v>2017</v>
      </c>
      <c r="P52" s="164">
        <v>2017</v>
      </c>
      <c r="Q52" s="164">
        <v>2015</v>
      </c>
      <c r="R52" s="164" t="s">
        <v>970</v>
      </c>
      <c r="S52" s="164">
        <v>2018</v>
      </c>
      <c r="T52" s="164">
        <v>2015</v>
      </c>
      <c r="U52" s="164">
        <v>2016</v>
      </c>
      <c r="V52" s="164">
        <v>2016</v>
      </c>
      <c r="W52" s="164">
        <v>2016</v>
      </c>
      <c r="X52" s="164">
        <v>2013</v>
      </c>
      <c r="Y52" s="164">
        <v>2012</v>
      </c>
      <c r="Z52" s="164">
        <v>2016</v>
      </c>
      <c r="AA52" s="164">
        <v>2016</v>
      </c>
      <c r="AB52" s="164">
        <v>2016</v>
      </c>
      <c r="AC52" s="164">
        <v>2015</v>
      </c>
      <c r="AD52" s="164">
        <v>2015</v>
      </c>
      <c r="AE52" s="164">
        <v>2012</v>
      </c>
      <c r="AF52" s="164">
        <v>2015</v>
      </c>
      <c r="AG52" s="163">
        <v>2016</v>
      </c>
      <c r="AH52" s="164">
        <v>2016</v>
      </c>
      <c r="AI52" s="164">
        <v>2017</v>
      </c>
      <c r="AJ52" s="164">
        <v>2018</v>
      </c>
      <c r="AK52" s="166" t="s">
        <v>950</v>
      </c>
      <c r="AL52" s="166" t="s">
        <v>1137</v>
      </c>
      <c r="AM52" s="164">
        <v>2017</v>
      </c>
      <c r="AN52" s="164">
        <v>2014</v>
      </c>
      <c r="AO52" s="164">
        <v>2014</v>
      </c>
      <c r="AP52" s="164">
        <v>2014</v>
      </c>
      <c r="AQ52" s="164">
        <v>2014</v>
      </c>
      <c r="AR52" s="164">
        <v>2015</v>
      </c>
      <c r="AS52" s="164">
        <v>2016</v>
      </c>
      <c r="AT52" s="164">
        <v>2017</v>
      </c>
      <c r="AU52" s="164">
        <v>2016</v>
      </c>
      <c r="AV52" s="164">
        <v>2015</v>
      </c>
      <c r="AW52" s="164">
        <v>2015</v>
      </c>
      <c r="AX52" s="164">
        <v>2016</v>
      </c>
      <c r="AY52" s="164">
        <v>2014</v>
      </c>
      <c r="AZ52" s="176">
        <v>2015</v>
      </c>
      <c r="BA52" s="176">
        <v>2015</v>
      </c>
      <c r="BB52" s="164">
        <v>2017</v>
      </c>
      <c r="BC52" s="164">
        <v>2017</v>
      </c>
      <c r="BD52" s="164">
        <v>2015</v>
      </c>
      <c r="BE52" s="164">
        <v>2014</v>
      </c>
      <c r="BF52" s="108"/>
    </row>
    <row r="53" spans="1:58" x14ac:dyDescent="0.25">
      <c r="A53" s="133" t="s">
        <v>93</v>
      </c>
      <c r="B53" s="111" t="s">
        <v>92</v>
      </c>
      <c r="C53" s="162">
        <v>2015</v>
      </c>
      <c r="D53" s="162">
        <v>2015</v>
      </c>
      <c r="E53" s="162">
        <v>2015</v>
      </c>
      <c r="F53" s="162">
        <v>2015</v>
      </c>
      <c r="G53" s="162">
        <v>2015</v>
      </c>
      <c r="H53" s="162">
        <v>2015</v>
      </c>
      <c r="I53" s="162">
        <v>2015</v>
      </c>
      <c r="J53" s="162">
        <v>2016</v>
      </c>
      <c r="K53" s="162">
        <v>2016</v>
      </c>
      <c r="L53" s="162">
        <v>2016</v>
      </c>
      <c r="M53" s="164">
        <v>2018</v>
      </c>
      <c r="N53" s="164">
        <v>2018</v>
      </c>
      <c r="O53" s="164">
        <v>2017</v>
      </c>
      <c r="P53" s="164">
        <v>2017</v>
      </c>
      <c r="Q53" s="164">
        <v>2015</v>
      </c>
      <c r="R53" s="164" t="s">
        <v>971</v>
      </c>
      <c r="S53" s="164">
        <v>2018</v>
      </c>
      <c r="T53" s="164">
        <v>2015</v>
      </c>
      <c r="U53" s="164">
        <v>2016</v>
      </c>
      <c r="V53" s="164">
        <v>2016</v>
      </c>
      <c r="W53" s="164">
        <v>2016</v>
      </c>
      <c r="X53" s="164">
        <v>2012</v>
      </c>
      <c r="Y53" s="164">
        <v>2011</v>
      </c>
      <c r="Z53" s="164">
        <v>2016</v>
      </c>
      <c r="AA53" s="164">
        <v>2016</v>
      </c>
      <c r="AB53" s="164">
        <v>2016</v>
      </c>
      <c r="AC53" s="164">
        <v>2015</v>
      </c>
      <c r="AD53" s="164">
        <v>2015</v>
      </c>
      <c r="AE53" s="164">
        <v>2012</v>
      </c>
      <c r="AF53" s="164">
        <v>2015</v>
      </c>
      <c r="AG53" s="163">
        <v>2016</v>
      </c>
      <c r="AH53" s="164">
        <v>2016</v>
      </c>
      <c r="AI53" s="164">
        <v>2017</v>
      </c>
      <c r="AJ53" s="164">
        <v>2018</v>
      </c>
      <c r="AK53" s="166" t="s">
        <v>950</v>
      </c>
      <c r="AL53" s="166" t="s">
        <v>1137</v>
      </c>
      <c r="AM53" s="164">
        <v>2017</v>
      </c>
      <c r="AN53" s="164">
        <v>2014</v>
      </c>
      <c r="AO53" s="164">
        <v>2014</v>
      </c>
      <c r="AP53" s="164">
        <v>2014</v>
      </c>
      <c r="AQ53" s="164">
        <v>2014</v>
      </c>
      <c r="AR53" s="164">
        <v>2015</v>
      </c>
      <c r="AS53" s="164">
        <v>2016</v>
      </c>
      <c r="AT53" s="164">
        <v>2017</v>
      </c>
      <c r="AU53" s="164">
        <v>2016</v>
      </c>
      <c r="AV53" s="164">
        <v>2016</v>
      </c>
      <c r="AW53" s="164">
        <v>2015</v>
      </c>
      <c r="AX53" s="164">
        <v>2016</v>
      </c>
      <c r="AY53" s="164">
        <v>2014</v>
      </c>
      <c r="AZ53" s="176">
        <v>2015</v>
      </c>
      <c r="BA53" s="176">
        <v>2015</v>
      </c>
      <c r="BB53" s="164">
        <v>2017</v>
      </c>
      <c r="BC53" s="164">
        <v>2017</v>
      </c>
      <c r="BD53" s="164">
        <v>2015</v>
      </c>
      <c r="BE53" s="164">
        <v>2014</v>
      </c>
      <c r="BF53" s="108"/>
    </row>
    <row r="54" spans="1:58" x14ac:dyDescent="0.25">
      <c r="A54" s="133" t="s">
        <v>95</v>
      </c>
      <c r="B54" s="111" t="s">
        <v>94</v>
      </c>
      <c r="C54" s="162">
        <v>2015</v>
      </c>
      <c r="D54" s="162">
        <v>2015</v>
      </c>
      <c r="E54" s="162">
        <v>2015</v>
      </c>
      <c r="F54" s="162">
        <v>2015</v>
      </c>
      <c r="G54" s="162">
        <v>2015</v>
      </c>
      <c r="H54" s="162">
        <v>2015</v>
      </c>
      <c r="I54" s="162">
        <v>2015</v>
      </c>
      <c r="J54" s="162">
        <v>2016</v>
      </c>
      <c r="K54" s="162">
        <v>2016</v>
      </c>
      <c r="L54" s="162">
        <v>2016</v>
      </c>
      <c r="M54" s="164">
        <v>2018</v>
      </c>
      <c r="N54" s="164">
        <v>2018</v>
      </c>
      <c r="O54" s="164">
        <v>2017</v>
      </c>
      <c r="P54" s="164">
        <v>2017</v>
      </c>
      <c r="Q54" s="164">
        <v>2015</v>
      </c>
      <c r="R54" s="164" t="s">
        <v>972</v>
      </c>
      <c r="S54" s="164">
        <v>2018</v>
      </c>
      <c r="T54" s="164">
        <v>2015</v>
      </c>
      <c r="U54" s="164">
        <v>2016</v>
      </c>
      <c r="V54" s="164">
        <v>2016</v>
      </c>
      <c r="W54" s="164">
        <v>2016</v>
      </c>
      <c r="X54" s="164">
        <v>2014</v>
      </c>
      <c r="Y54" s="164">
        <v>2010</v>
      </c>
      <c r="Z54" s="164">
        <v>2016</v>
      </c>
      <c r="AA54" s="164">
        <v>2016</v>
      </c>
      <c r="AB54" s="164">
        <v>2016</v>
      </c>
      <c r="AC54" s="164">
        <v>2015</v>
      </c>
      <c r="AD54" s="164">
        <v>2015</v>
      </c>
      <c r="AE54" s="164" t="s">
        <v>950</v>
      </c>
      <c r="AF54" s="164">
        <v>2015</v>
      </c>
      <c r="AG54" s="163">
        <v>2008</v>
      </c>
      <c r="AH54" s="164">
        <v>2016</v>
      </c>
      <c r="AI54" s="164">
        <v>2017</v>
      </c>
      <c r="AJ54" s="164">
        <v>2018</v>
      </c>
      <c r="AK54" s="166" t="s">
        <v>1137</v>
      </c>
      <c r="AL54" s="166">
        <v>43312</v>
      </c>
      <c r="AM54" s="164">
        <v>2017</v>
      </c>
      <c r="AN54" s="164">
        <v>2014</v>
      </c>
      <c r="AO54" s="164">
        <v>2014</v>
      </c>
      <c r="AP54" s="164">
        <v>2014</v>
      </c>
      <c r="AQ54" s="164">
        <v>2014</v>
      </c>
      <c r="AR54" s="164">
        <v>2015</v>
      </c>
      <c r="AS54" s="164">
        <v>2016</v>
      </c>
      <c r="AT54" s="164">
        <v>2017</v>
      </c>
      <c r="AU54" s="164">
        <v>2016</v>
      </c>
      <c r="AV54" s="164">
        <v>2015</v>
      </c>
      <c r="AW54" s="164">
        <v>2015</v>
      </c>
      <c r="AX54" s="164">
        <v>2016</v>
      </c>
      <c r="AY54" s="164">
        <v>2014</v>
      </c>
      <c r="AZ54" s="176">
        <v>2015</v>
      </c>
      <c r="BA54" s="176">
        <v>2015</v>
      </c>
      <c r="BB54" s="164">
        <v>2017</v>
      </c>
      <c r="BC54" s="164">
        <v>2017</v>
      </c>
      <c r="BD54" s="164">
        <v>2015</v>
      </c>
      <c r="BE54" s="164">
        <v>2014</v>
      </c>
      <c r="BF54" s="108"/>
    </row>
    <row r="55" spans="1:58" x14ac:dyDescent="0.25">
      <c r="A55" s="133" t="s">
        <v>97</v>
      </c>
      <c r="B55" s="111" t="s">
        <v>96</v>
      </c>
      <c r="C55" s="162">
        <v>2015</v>
      </c>
      <c r="D55" s="162">
        <v>2015</v>
      </c>
      <c r="E55" s="162">
        <v>2015</v>
      </c>
      <c r="F55" s="162">
        <v>2015</v>
      </c>
      <c r="G55" s="162">
        <v>2015</v>
      </c>
      <c r="H55" s="162">
        <v>2015</v>
      </c>
      <c r="I55" s="162">
        <v>2015</v>
      </c>
      <c r="J55" s="162">
        <v>2016</v>
      </c>
      <c r="K55" s="162">
        <v>2016</v>
      </c>
      <c r="L55" s="162">
        <v>2016</v>
      </c>
      <c r="M55" s="164">
        <v>2018</v>
      </c>
      <c r="N55" s="164">
        <v>2018</v>
      </c>
      <c r="O55" s="164">
        <v>2017</v>
      </c>
      <c r="P55" s="164">
        <v>2017</v>
      </c>
      <c r="Q55" s="164">
        <v>2015</v>
      </c>
      <c r="R55" s="164" t="s">
        <v>950</v>
      </c>
      <c r="S55" s="164">
        <v>2018</v>
      </c>
      <c r="T55" s="164">
        <v>2015</v>
      </c>
      <c r="U55" s="164">
        <v>2016</v>
      </c>
      <c r="V55" s="164">
        <v>2016</v>
      </c>
      <c r="W55" s="164">
        <v>2016</v>
      </c>
      <c r="X55" s="164">
        <v>2008</v>
      </c>
      <c r="Y55" s="164">
        <v>2010</v>
      </c>
      <c r="Z55" s="164">
        <v>2016</v>
      </c>
      <c r="AA55" s="164">
        <v>2016</v>
      </c>
      <c r="AB55" s="164">
        <v>2016</v>
      </c>
      <c r="AC55" s="164">
        <v>2015</v>
      </c>
      <c r="AD55" s="164">
        <v>2015</v>
      </c>
      <c r="AE55" s="164">
        <v>2012</v>
      </c>
      <c r="AF55" s="164">
        <v>2015</v>
      </c>
      <c r="AG55" s="163">
        <v>2016</v>
      </c>
      <c r="AH55" s="164">
        <v>2016</v>
      </c>
      <c r="AI55" s="164">
        <v>2017</v>
      </c>
      <c r="AJ55" s="164">
        <v>2018</v>
      </c>
      <c r="AK55" s="166" t="s">
        <v>1137</v>
      </c>
      <c r="AL55" s="166" t="s">
        <v>1137</v>
      </c>
      <c r="AM55" s="164">
        <v>2017</v>
      </c>
      <c r="AN55" s="164">
        <v>2014</v>
      </c>
      <c r="AO55" s="164">
        <v>2014</v>
      </c>
      <c r="AP55" s="164">
        <v>2014</v>
      </c>
      <c r="AQ55" s="164">
        <v>2014</v>
      </c>
      <c r="AR55" s="164">
        <v>2009</v>
      </c>
      <c r="AS55" s="164">
        <v>2016</v>
      </c>
      <c r="AT55" s="164">
        <v>2017</v>
      </c>
      <c r="AU55" s="164">
        <v>2016</v>
      </c>
      <c r="AV55" s="164">
        <v>2015</v>
      </c>
      <c r="AW55" s="164">
        <v>2015</v>
      </c>
      <c r="AX55" s="164">
        <v>2016</v>
      </c>
      <c r="AY55" s="164">
        <v>2014</v>
      </c>
      <c r="AZ55" s="176">
        <v>2015</v>
      </c>
      <c r="BA55" s="176">
        <v>2015</v>
      </c>
      <c r="BB55" s="164">
        <v>2017</v>
      </c>
      <c r="BC55" s="164">
        <v>2017</v>
      </c>
      <c r="BD55" s="164">
        <v>2015</v>
      </c>
      <c r="BE55" s="164">
        <v>2014</v>
      </c>
      <c r="BF55" s="108"/>
    </row>
    <row r="56" spans="1:58" x14ac:dyDescent="0.25">
      <c r="A56" s="133" t="s">
        <v>99</v>
      </c>
      <c r="B56" s="111" t="s">
        <v>98</v>
      </c>
      <c r="C56" s="162">
        <v>2015</v>
      </c>
      <c r="D56" s="162">
        <v>2015</v>
      </c>
      <c r="E56" s="162">
        <v>2015</v>
      </c>
      <c r="F56" s="162">
        <v>2015</v>
      </c>
      <c r="G56" s="162">
        <v>2015</v>
      </c>
      <c r="H56" s="162">
        <v>2015</v>
      </c>
      <c r="I56" s="162">
        <v>2015</v>
      </c>
      <c r="J56" s="162">
        <v>2016</v>
      </c>
      <c r="K56" s="162">
        <v>2016</v>
      </c>
      <c r="L56" s="162">
        <v>2016</v>
      </c>
      <c r="M56" s="164">
        <v>2018</v>
      </c>
      <c r="N56" s="164">
        <v>2018</v>
      </c>
      <c r="O56" s="164">
        <v>2017</v>
      </c>
      <c r="P56" s="164">
        <v>2017</v>
      </c>
      <c r="Q56" s="164">
        <v>2015</v>
      </c>
      <c r="R56" s="164" t="s">
        <v>950</v>
      </c>
      <c r="S56" s="164">
        <v>2018</v>
      </c>
      <c r="T56" s="164">
        <v>2015</v>
      </c>
      <c r="U56" s="164">
        <v>2016</v>
      </c>
      <c r="V56" s="164">
        <v>2016</v>
      </c>
      <c r="W56" s="164">
        <v>2016</v>
      </c>
      <c r="X56" s="164">
        <v>2010</v>
      </c>
      <c r="Y56" s="164" t="s">
        <v>950</v>
      </c>
      <c r="Z56" s="164">
        <v>2016</v>
      </c>
      <c r="AA56" s="164">
        <v>2016</v>
      </c>
      <c r="AB56" s="164">
        <v>2016</v>
      </c>
      <c r="AC56" s="164">
        <v>2015</v>
      </c>
      <c r="AD56" s="164">
        <v>2015</v>
      </c>
      <c r="AE56" s="164">
        <v>2012</v>
      </c>
      <c r="AF56" s="164" t="s">
        <v>950</v>
      </c>
      <c r="AG56" s="163" t="s">
        <v>950</v>
      </c>
      <c r="AH56" s="164">
        <v>2016</v>
      </c>
      <c r="AI56" s="164">
        <v>2017</v>
      </c>
      <c r="AJ56" s="164">
        <v>2018</v>
      </c>
      <c r="AK56" s="166" t="s">
        <v>950</v>
      </c>
      <c r="AL56" s="166" t="s">
        <v>1137</v>
      </c>
      <c r="AM56" s="164">
        <v>2017</v>
      </c>
      <c r="AN56" s="164">
        <v>2014</v>
      </c>
      <c r="AO56" s="164">
        <v>2014</v>
      </c>
      <c r="AP56" s="164" t="s">
        <v>950</v>
      </c>
      <c r="AQ56" s="164" t="s">
        <v>950</v>
      </c>
      <c r="AR56" s="164" t="s">
        <v>950</v>
      </c>
      <c r="AS56" s="164">
        <v>2016</v>
      </c>
      <c r="AT56" s="164">
        <v>2017</v>
      </c>
      <c r="AU56" s="164">
        <v>2016</v>
      </c>
      <c r="AV56" s="164">
        <v>2015</v>
      </c>
      <c r="AW56" s="164">
        <v>2015</v>
      </c>
      <c r="AX56" s="164">
        <v>2016</v>
      </c>
      <c r="AY56" s="164">
        <v>2014</v>
      </c>
      <c r="AZ56" s="176">
        <v>2015</v>
      </c>
      <c r="BA56" s="176">
        <v>2015</v>
      </c>
      <c r="BB56" s="164">
        <v>2017</v>
      </c>
      <c r="BC56" s="164">
        <v>2017</v>
      </c>
      <c r="BD56" s="164">
        <v>2015</v>
      </c>
      <c r="BE56" s="164">
        <v>2014</v>
      </c>
      <c r="BF56" s="108"/>
    </row>
    <row r="57" spans="1:58" x14ac:dyDescent="0.25">
      <c r="A57" s="133" t="s">
        <v>101</v>
      </c>
      <c r="B57" s="111" t="s">
        <v>100</v>
      </c>
      <c r="C57" s="162">
        <v>2015</v>
      </c>
      <c r="D57" s="162">
        <v>2015</v>
      </c>
      <c r="E57" s="162">
        <v>2015</v>
      </c>
      <c r="F57" s="162">
        <v>2015</v>
      </c>
      <c r="G57" s="162">
        <v>2015</v>
      </c>
      <c r="H57" s="162">
        <v>2015</v>
      </c>
      <c r="I57" s="162">
        <v>2015</v>
      </c>
      <c r="J57" s="162">
        <v>2016</v>
      </c>
      <c r="K57" s="162">
        <v>2016</v>
      </c>
      <c r="L57" s="162">
        <v>2016</v>
      </c>
      <c r="M57" s="164">
        <v>2018</v>
      </c>
      <c r="N57" s="164">
        <v>2018</v>
      </c>
      <c r="O57" s="164">
        <v>2017</v>
      </c>
      <c r="P57" s="164">
        <v>2017</v>
      </c>
      <c r="Q57" s="164">
        <v>2015</v>
      </c>
      <c r="R57" s="164" t="s">
        <v>950</v>
      </c>
      <c r="S57" s="164">
        <v>2018</v>
      </c>
      <c r="T57" s="164">
        <v>2015</v>
      </c>
      <c r="U57" s="164">
        <v>2016</v>
      </c>
      <c r="V57" s="164" t="s">
        <v>950</v>
      </c>
      <c r="W57" s="164">
        <v>2016</v>
      </c>
      <c r="X57" s="164">
        <v>2010</v>
      </c>
      <c r="Y57" s="164" t="s">
        <v>950</v>
      </c>
      <c r="Z57" s="164">
        <v>2016</v>
      </c>
      <c r="AA57" s="164">
        <v>2016</v>
      </c>
      <c r="AB57" s="164">
        <v>2016</v>
      </c>
      <c r="AC57" s="164">
        <v>2015</v>
      </c>
      <c r="AD57" s="164">
        <v>2015</v>
      </c>
      <c r="AE57" s="164">
        <v>2012</v>
      </c>
      <c r="AF57" s="164" t="s">
        <v>950</v>
      </c>
      <c r="AG57" s="163" t="s">
        <v>950</v>
      </c>
      <c r="AH57" s="164">
        <v>2016</v>
      </c>
      <c r="AI57" s="164">
        <v>2017</v>
      </c>
      <c r="AJ57" s="164">
        <v>2018</v>
      </c>
      <c r="AK57" s="166" t="s">
        <v>950</v>
      </c>
      <c r="AL57" s="166" t="s">
        <v>1137</v>
      </c>
      <c r="AM57" s="164">
        <v>2017</v>
      </c>
      <c r="AN57" s="164">
        <v>2014</v>
      </c>
      <c r="AO57" s="164">
        <v>2014</v>
      </c>
      <c r="AP57" s="164" t="s">
        <v>950</v>
      </c>
      <c r="AQ57" s="164" t="s">
        <v>950</v>
      </c>
      <c r="AR57" s="164" t="s">
        <v>950</v>
      </c>
      <c r="AS57" s="164">
        <v>2016</v>
      </c>
      <c r="AT57" s="164">
        <v>2017</v>
      </c>
      <c r="AU57" s="164">
        <v>2016</v>
      </c>
      <c r="AV57" s="164">
        <v>2015</v>
      </c>
      <c r="AW57" s="164">
        <v>2015</v>
      </c>
      <c r="AX57" s="164">
        <v>2016</v>
      </c>
      <c r="AY57" s="164">
        <v>2014</v>
      </c>
      <c r="AZ57" s="176">
        <v>2015</v>
      </c>
      <c r="BA57" s="176">
        <v>2015</v>
      </c>
      <c r="BB57" s="164">
        <v>2011</v>
      </c>
      <c r="BC57" s="164">
        <v>2014</v>
      </c>
      <c r="BD57" s="164">
        <v>2015</v>
      </c>
      <c r="BE57" s="164">
        <v>2014</v>
      </c>
      <c r="BF57" s="108"/>
    </row>
    <row r="58" spans="1:58" x14ac:dyDescent="0.25">
      <c r="A58" s="133" t="s">
        <v>103</v>
      </c>
      <c r="B58" s="111" t="s">
        <v>102</v>
      </c>
      <c r="C58" s="162">
        <v>2015</v>
      </c>
      <c r="D58" s="162">
        <v>2015</v>
      </c>
      <c r="E58" s="162">
        <v>2015</v>
      </c>
      <c r="F58" s="162">
        <v>2015</v>
      </c>
      <c r="G58" s="162">
        <v>2015</v>
      </c>
      <c r="H58" s="162">
        <v>2015</v>
      </c>
      <c r="I58" s="162">
        <v>2015</v>
      </c>
      <c r="J58" s="162">
        <v>2016</v>
      </c>
      <c r="K58" s="162">
        <v>2016</v>
      </c>
      <c r="L58" s="162">
        <v>2016</v>
      </c>
      <c r="M58" s="164">
        <v>2018</v>
      </c>
      <c r="N58" s="164">
        <v>2018</v>
      </c>
      <c r="O58" s="164">
        <v>2017</v>
      </c>
      <c r="P58" s="164">
        <v>2017</v>
      </c>
      <c r="Q58" s="164">
        <v>2015</v>
      </c>
      <c r="R58" s="164" t="s">
        <v>950</v>
      </c>
      <c r="S58" s="164">
        <v>2018</v>
      </c>
      <c r="T58" s="164">
        <v>2015</v>
      </c>
      <c r="U58" s="164">
        <v>2016</v>
      </c>
      <c r="V58" s="164" t="s">
        <v>950</v>
      </c>
      <c r="W58" s="164">
        <v>2016</v>
      </c>
      <c r="X58" s="164" t="s">
        <v>950</v>
      </c>
      <c r="Y58" s="164">
        <v>2012</v>
      </c>
      <c r="Z58" s="164">
        <v>2016</v>
      </c>
      <c r="AA58" s="164">
        <v>2016</v>
      </c>
      <c r="AB58" s="164">
        <v>2013</v>
      </c>
      <c r="AC58" s="164">
        <v>2015</v>
      </c>
      <c r="AD58" s="164">
        <v>2015</v>
      </c>
      <c r="AE58" s="164" t="s">
        <v>950</v>
      </c>
      <c r="AF58" s="164">
        <v>2015</v>
      </c>
      <c r="AG58" s="163">
        <v>2012</v>
      </c>
      <c r="AH58" s="164">
        <v>2016</v>
      </c>
      <c r="AI58" s="164">
        <v>2017</v>
      </c>
      <c r="AJ58" s="164">
        <v>2018</v>
      </c>
      <c r="AK58" s="166" t="s">
        <v>950</v>
      </c>
      <c r="AL58" s="166" t="s">
        <v>1137</v>
      </c>
      <c r="AM58" s="164">
        <v>2017</v>
      </c>
      <c r="AN58" s="164">
        <v>2014</v>
      </c>
      <c r="AO58" s="164">
        <v>2014</v>
      </c>
      <c r="AP58" s="164">
        <v>2014</v>
      </c>
      <c r="AQ58" s="164">
        <v>2014</v>
      </c>
      <c r="AR58" s="164" t="s">
        <v>950</v>
      </c>
      <c r="AS58" s="164">
        <v>2016</v>
      </c>
      <c r="AT58" s="164">
        <v>2017</v>
      </c>
      <c r="AU58" s="164">
        <v>2016</v>
      </c>
      <c r="AV58" s="164">
        <v>2015</v>
      </c>
      <c r="AW58" s="164">
        <v>2015</v>
      </c>
      <c r="AX58" s="164">
        <v>2016</v>
      </c>
      <c r="AY58" s="164">
        <v>2014</v>
      </c>
      <c r="AZ58" s="176">
        <v>2015</v>
      </c>
      <c r="BA58" s="176">
        <v>2015</v>
      </c>
      <c r="BB58" s="164">
        <v>2017</v>
      </c>
      <c r="BC58" s="164">
        <v>2017</v>
      </c>
      <c r="BD58" s="164">
        <v>2015</v>
      </c>
      <c r="BE58" s="164">
        <v>2014</v>
      </c>
      <c r="BF58" s="108"/>
    </row>
    <row r="59" spans="1:58" x14ac:dyDescent="0.25">
      <c r="A59" s="133" t="s">
        <v>105</v>
      </c>
      <c r="B59" s="111" t="s">
        <v>104</v>
      </c>
      <c r="C59" s="162">
        <v>2015</v>
      </c>
      <c r="D59" s="162">
        <v>2015</v>
      </c>
      <c r="E59" s="162">
        <v>2015</v>
      </c>
      <c r="F59" s="162">
        <v>2015</v>
      </c>
      <c r="G59" s="162">
        <v>2015</v>
      </c>
      <c r="H59" s="162">
        <v>2015</v>
      </c>
      <c r="I59" s="162">
        <v>2015</v>
      </c>
      <c r="J59" s="162">
        <v>2016</v>
      </c>
      <c r="K59" s="162">
        <v>2016</v>
      </c>
      <c r="L59" s="162">
        <v>2016</v>
      </c>
      <c r="M59" s="164">
        <v>2018</v>
      </c>
      <c r="N59" s="164">
        <v>2018</v>
      </c>
      <c r="O59" s="164">
        <v>2017</v>
      </c>
      <c r="P59" s="164">
        <v>2017</v>
      </c>
      <c r="Q59" s="164">
        <v>2015</v>
      </c>
      <c r="R59" s="164" t="s">
        <v>959</v>
      </c>
      <c r="S59" s="164">
        <v>2018</v>
      </c>
      <c r="T59" s="164">
        <v>2015</v>
      </c>
      <c r="U59" s="164">
        <v>2016</v>
      </c>
      <c r="V59" s="164">
        <v>2016</v>
      </c>
      <c r="W59" s="164">
        <v>2016</v>
      </c>
      <c r="X59" s="164">
        <v>2016</v>
      </c>
      <c r="Y59" s="164">
        <v>2010</v>
      </c>
      <c r="Z59" s="164">
        <v>2016</v>
      </c>
      <c r="AA59" s="164">
        <v>2016</v>
      </c>
      <c r="AB59" s="164">
        <v>2016</v>
      </c>
      <c r="AC59" s="164">
        <v>2015</v>
      </c>
      <c r="AD59" s="164">
        <v>2015</v>
      </c>
      <c r="AE59" s="164">
        <v>2012</v>
      </c>
      <c r="AF59" s="164">
        <v>2015</v>
      </c>
      <c r="AG59" s="163">
        <v>2010</v>
      </c>
      <c r="AH59" s="164">
        <v>2016</v>
      </c>
      <c r="AI59" s="164">
        <v>2017</v>
      </c>
      <c r="AJ59" s="164">
        <v>2018</v>
      </c>
      <c r="AK59" s="166" t="s">
        <v>1138</v>
      </c>
      <c r="AL59" s="166">
        <v>43312</v>
      </c>
      <c r="AM59" s="164">
        <v>2017</v>
      </c>
      <c r="AN59" s="164">
        <v>2014</v>
      </c>
      <c r="AO59" s="164">
        <v>2014</v>
      </c>
      <c r="AP59" s="164">
        <v>2014</v>
      </c>
      <c r="AQ59" s="164">
        <v>2014</v>
      </c>
      <c r="AR59" s="164">
        <v>2015</v>
      </c>
      <c r="AS59" s="164">
        <v>2016</v>
      </c>
      <c r="AT59" s="164">
        <v>2017</v>
      </c>
      <c r="AU59" s="164">
        <v>2016</v>
      </c>
      <c r="AV59" s="164">
        <v>2015</v>
      </c>
      <c r="AW59" s="164">
        <v>2015</v>
      </c>
      <c r="AX59" s="164">
        <v>2016</v>
      </c>
      <c r="AY59" s="164">
        <v>2014</v>
      </c>
      <c r="AZ59" s="176">
        <v>2015</v>
      </c>
      <c r="BA59" s="176">
        <v>2015</v>
      </c>
      <c r="BB59" s="164">
        <v>2017</v>
      </c>
      <c r="BC59" s="164">
        <v>2017</v>
      </c>
      <c r="BD59" s="164">
        <v>2015</v>
      </c>
      <c r="BE59" s="164">
        <v>2014</v>
      </c>
      <c r="BF59" s="108"/>
    </row>
    <row r="60" spans="1:58" x14ac:dyDescent="0.25">
      <c r="A60" s="133" t="s">
        <v>107</v>
      </c>
      <c r="B60" s="111" t="s">
        <v>106</v>
      </c>
      <c r="C60" s="162">
        <v>2015</v>
      </c>
      <c r="D60" s="162">
        <v>2015</v>
      </c>
      <c r="E60" s="162">
        <v>2015</v>
      </c>
      <c r="F60" s="162">
        <v>2015</v>
      </c>
      <c r="G60" s="162">
        <v>2015</v>
      </c>
      <c r="H60" s="162">
        <v>2015</v>
      </c>
      <c r="I60" s="162">
        <v>2015</v>
      </c>
      <c r="J60" s="162">
        <v>2016</v>
      </c>
      <c r="K60" s="162">
        <v>2016</v>
      </c>
      <c r="L60" s="162">
        <v>2016</v>
      </c>
      <c r="M60" s="164">
        <v>2018</v>
      </c>
      <c r="N60" s="164">
        <v>2018</v>
      </c>
      <c r="O60" s="164">
        <v>2017</v>
      </c>
      <c r="P60" s="164">
        <v>2017</v>
      </c>
      <c r="Q60" s="164">
        <v>2015</v>
      </c>
      <c r="R60" s="164" t="s">
        <v>950</v>
      </c>
      <c r="S60" s="164">
        <v>2018</v>
      </c>
      <c r="T60" s="164">
        <v>2015</v>
      </c>
      <c r="U60" s="164">
        <v>2016</v>
      </c>
      <c r="V60" s="164">
        <v>2016</v>
      </c>
      <c r="W60" s="164">
        <v>2016</v>
      </c>
      <c r="X60" s="164" t="s">
        <v>950</v>
      </c>
      <c r="Y60" s="164">
        <v>2010</v>
      </c>
      <c r="Z60" s="164">
        <v>2016</v>
      </c>
      <c r="AA60" s="164">
        <v>2016</v>
      </c>
      <c r="AB60" s="164">
        <v>2016</v>
      </c>
      <c r="AC60" s="164">
        <v>2015</v>
      </c>
      <c r="AD60" s="164">
        <v>2015</v>
      </c>
      <c r="AE60" s="164" t="s">
        <v>950</v>
      </c>
      <c r="AF60" s="164">
        <v>2015</v>
      </c>
      <c r="AG60" s="163">
        <v>2008</v>
      </c>
      <c r="AH60" s="164">
        <v>2016</v>
      </c>
      <c r="AI60" s="164">
        <v>2017</v>
      </c>
      <c r="AJ60" s="164">
        <v>2018</v>
      </c>
      <c r="AK60" s="166" t="s">
        <v>950</v>
      </c>
      <c r="AL60" s="166" t="s">
        <v>1137</v>
      </c>
      <c r="AM60" s="164">
        <v>2017</v>
      </c>
      <c r="AN60" s="164">
        <v>2014</v>
      </c>
      <c r="AO60" s="164">
        <v>2014</v>
      </c>
      <c r="AP60" s="164">
        <v>2014</v>
      </c>
      <c r="AQ60" s="164">
        <v>2014</v>
      </c>
      <c r="AR60" s="164">
        <v>2015</v>
      </c>
      <c r="AS60" s="164">
        <v>2016</v>
      </c>
      <c r="AT60" s="164" t="s">
        <v>950</v>
      </c>
      <c r="AU60" s="164">
        <v>2016</v>
      </c>
      <c r="AV60" s="164" t="s">
        <v>950</v>
      </c>
      <c r="AW60" s="164">
        <v>2015</v>
      </c>
      <c r="AX60" s="164">
        <v>2016</v>
      </c>
      <c r="AY60" s="164">
        <v>2014</v>
      </c>
      <c r="AZ60" s="176">
        <v>2015</v>
      </c>
      <c r="BA60" s="176">
        <v>2015</v>
      </c>
      <c r="BB60" s="164">
        <v>2017</v>
      </c>
      <c r="BC60" s="164">
        <v>2017</v>
      </c>
      <c r="BD60" s="164">
        <v>2015</v>
      </c>
      <c r="BE60" s="164">
        <v>2014</v>
      </c>
      <c r="BF60" s="108"/>
    </row>
    <row r="61" spans="1:58" x14ac:dyDescent="0.25">
      <c r="A61" s="133" t="s">
        <v>109</v>
      </c>
      <c r="B61" s="111" t="s">
        <v>108</v>
      </c>
      <c r="C61" s="162">
        <v>2015</v>
      </c>
      <c r="D61" s="162">
        <v>2015</v>
      </c>
      <c r="E61" s="162">
        <v>2015</v>
      </c>
      <c r="F61" s="162">
        <v>2015</v>
      </c>
      <c r="G61" s="162">
        <v>2015</v>
      </c>
      <c r="H61" s="162">
        <v>2015</v>
      </c>
      <c r="I61" s="162">
        <v>2015</v>
      </c>
      <c r="J61" s="162">
        <v>2016</v>
      </c>
      <c r="K61" s="162">
        <v>2016</v>
      </c>
      <c r="L61" s="162">
        <v>2016</v>
      </c>
      <c r="M61" s="164">
        <v>2018</v>
      </c>
      <c r="N61" s="164">
        <v>2018</v>
      </c>
      <c r="O61" s="164">
        <v>2017</v>
      </c>
      <c r="P61" s="164">
        <v>2017</v>
      </c>
      <c r="Q61" s="164">
        <v>2015</v>
      </c>
      <c r="R61" s="164" t="s">
        <v>950</v>
      </c>
      <c r="S61" s="164">
        <v>2018</v>
      </c>
      <c r="T61" s="164">
        <v>2015</v>
      </c>
      <c r="U61" s="164">
        <v>2016</v>
      </c>
      <c r="V61" s="164" t="s">
        <v>950</v>
      </c>
      <c r="W61" s="164">
        <v>2016</v>
      </c>
      <c r="X61" s="164" t="s">
        <v>950</v>
      </c>
      <c r="Y61" s="164">
        <v>2010</v>
      </c>
      <c r="Z61" s="164">
        <v>2016</v>
      </c>
      <c r="AA61" s="164">
        <v>2016</v>
      </c>
      <c r="AB61" s="164" t="s">
        <v>950</v>
      </c>
      <c r="AC61" s="164">
        <v>2015</v>
      </c>
      <c r="AD61" s="164">
        <v>2015</v>
      </c>
      <c r="AE61" s="164" t="s">
        <v>950</v>
      </c>
      <c r="AF61" s="164">
        <v>2015</v>
      </c>
      <c r="AG61" s="163">
        <v>2012</v>
      </c>
      <c r="AH61" s="164">
        <v>2016</v>
      </c>
      <c r="AI61" s="164">
        <v>2017</v>
      </c>
      <c r="AJ61" s="164">
        <v>2018</v>
      </c>
      <c r="AK61" s="166" t="s">
        <v>950</v>
      </c>
      <c r="AL61" s="166" t="s">
        <v>1137</v>
      </c>
      <c r="AM61" s="164">
        <v>2017</v>
      </c>
      <c r="AN61" s="164">
        <v>2014</v>
      </c>
      <c r="AO61" s="164">
        <v>2014</v>
      </c>
      <c r="AP61" s="164">
        <v>2014</v>
      </c>
      <c r="AQ61" s="164">
        <v>2014</v>
      </c>
      <c r="AR61" s="164">
        <v>2015</v>
      </c>
      <c r="AS61" s="164">
        <v>2016</v>
      </c>
      <c r="AT61" s="164">
        <v>2017</v>
      </c>
      <c r="AU61" s="164">
        <v>2016</v>
      </c>
      <c r="AV61" s="164" t="s">
        <v>950</v>
      </c>
      <c r="AW61" s="164">
        <v>2015</v>
      </c>
      <c r="AX61" s="164">
        <v>2016</v>
      </c>
      <c r="AY61" s="164">
        <v>2014</v>
      </c>
      <c r="AZ61" s="176">
        <v>2015</v>
      </c>
      <c r="BA61" s="176">
        <v>2015</v>
      </c>
      <c r="BB61" s="164">
        <v>2017</v>
      </c>
      <c r="BC61" s="164">
        <v>2017</v>
      </c>
      <c r="BD61" s="164">
        <v>2015</v>
      </c>
      <c r="BE61" s="164">
        <v>2014</v>
      </c>
      <c r="BF61" s="108"/>
    </row>
    <row r="62" spans="1:58" x14ac:dyDescent="0.25">
      <c r="A62" s="133" t="s">
        <v>111</v>
      </c>
      <c r="B62" s="111" t="s">
        <v>110</v>
      </c>
      <c r="C62" s="162">
        <v>2015</v>
      </c>
      <c r="D62" s="162">
        <v>2015</v>
      </c>
      <c r="E62" s="162">
        <v>2015</v>
      </c>
      <c r="F62" s="162">
        <v>2015</v>
      </c>
      <c r="G62" s="162">
        <v>2015</v>
      </c>
      <c r="H62" s="162">
        <v>2015</v>
      </c>
      <c r="I62" s="162">
        <v>2015</v>
      </c>
      <c r="J62" s="162">
        <v>2016</v>
      </c>
      <c r="K62" s="162">
        <v>2016</v>
      </c>
      <c r="L62" s="162">
        <v>2016</v>
      </c>
      <c r="M62" s="164">
        <v>2018</v>
      </c>
      <c r="N62" s="164">
        <v>2018</v>
      </c>
      <c r="O62" s="164">
        <v>2017</v>
      </c>
      <c r="P62" s="164">
        <v>2017</v>
      </c>
      <c r="Q62" s="164">
        <v>2015</v>
      </c>
      <c r="R62" s="164" t="s">
        <v>950</v>
      </c>
      <c r="S62" s="164">
        <v>2018</v>
      </c>
      <c r="T62" s="164">
        <v>2015</v>
      </c>
      <c r="U62" s="164">
        <v>2016</v>
      </c>
      <c r="V62" s="164" t="s">
        <v>950</v>
      </c>
      <c r="W62" s="164">
        <v>2016</v>
      </c>
      <c r="X62" s="164" t="s">
        <v>950</v>
      </c>
      <c r="Y62" s="164">
        <v>2016</v>
      </c>
      <c r="Z62" s="164">
        <v>2016</v>
      </c>
      <c r="AA62" s="164">
        <v>2016</v>
      </c>
      <c r="AB62" s="164">
        <v>2016</v>
      </c>
      <c r="AC62" s="164">
        <v>2015</v>
      </c>
      <c r="AD62" s="164">
        <v>2015</v>
      </c>
      <c r="AE62" s="164" t="s">
        <v>950</v>
      </c>
      <c r="AF62" s="164">
        <v>2015</v>
      </c>
      <c r="AG62" s="163">
        <v>2012</v>
      </c>
      <c r="AH62" s="164">
        <v>2016</v>
      </c>
      <c r="AI62" s="164">
        <v>2017</v>
      </c>
      <c r="AJ62" s="164">
        <v>2018</v>
      </c>
      <c r="AK62" s="166" t="s">
        <v>950</v>
      </c>
      <c r="AL62" s="166" t="s">
        <v>1137</v>
      </c>
      <c r="AM62" s="164">
        <v>2017</v>
      </c>
      <c r="AN62" s="164">
        <v>2014</v>
      </c>
      <c r="AO62" s="164">
        <v>2014</v>
      </c>
      <c r="AP62" s="164">
        <v>2014</v>
      </c>
      <c r="AQ62" s="164">
        <v>2014</v>
      </c>
      <c r="AR62" s="164">
        <v>2015</v>
      </c>
      <c r="AS62" s="164">
        <v>2016</v>
      </c>
      <c r="AT62" s="164">
        <v>2017</v>
      </c>
      <c r="AU62" s="164">
        <v>2016</v>
      </c>
      <c r="AV62" s="164" t="s">
        <v>950</v>
      </c>
      <c r="AW62" s="164">
        <v>2015</v>
      </c>
      <c r="AX62" s="164">
        <v>2016</v>
      </c>
      <c r="AY62" s="164">
        <v>2014</v>
      </c>
      <c r="AZ62" s="176">
        <v>2015</v>
      </c>
      <c r="BA62" s="176">
        <v>2015</v>
      </c>
      <c r="BB62" s="164">
        <v>2017</v>
      </c>
      <c r="BC62" s="164">
        <v>2017</v>
      </c>
      <c r="BD62" s="164">
        <v>2015</v>
      </c>
      <c r="BE62" s="164">
        <v>2014</v>
      </c>
      <c r="BF62" s="108"/>
    </row>
    <row r="63" spans="1:58" x14ac:dyDescent="0.25">
      <c r="A63" s="133" t="s">
        <v>113</v>
      </c>
      <c r="B63" s="111" t="s">
        <v>112</v>
      </c>
      <c r="C63" s="162">
        <v>2015</v>
      </c>
      <c r="D63" s="162">
        <v>2015</v>
      </c>
      <c r="E63" s="162">
        <v>2015</v>
      </c>
      <c r="F63" s="162">
        <v>2015</v>
      </c>
      <c r="G63" s="162">
        <v>2015</v>
      </c>
      <c r="H63" s="162">
        <v>2015</v>
      </c>
      <c r="I63" s="162">
        <v>2015</v>
      </c>
      <c r="J63" s="162">
        <v>2016</v>
      </c>
      <c r="K63" s="162">
        <v>2016</v>
      </c>
      <c r="L63" s="162">
        <v>2016</v>
      </c>
      <c r="M63" s="164">
        <v>2018</v>
      </c>
      <c r="N63" s="164">
        <v>2018</v>
      </c>
      <c r="O63" s="164">
        <v>2017</v>
      </c>
      <c r="P63" s="164">
        <v>2017</v>
      </c>
      <c r="Q63" s="164">
        <v>2015</v>
      </c>
      <c r="R63" s="164" t="s">
        <v>973</v>
      </c>
      <c r="S63" s="164">
        <v>2018</v>
      </c>
      <c r="T63" s="164">
        <v>2015</v>
      </c>
      <c r="U63" s="164">
        <v>2016</v>
      </c>
      <c r="V63" s="164">
        <v>2016</v>
      </c>
      <c r="W63" s="164">
        <v>2016</v>
      </c>
      <c r="X63" s="164">
        <v>2012</v>
      </c>
      <c r="Y63" s="164">
        <v>2016</v>
      </c>
      <c r="Z63" s="164">
        <v>2016</v>
      </c>
      <c r="AA63" s="164">
        <v>2016</v>
      </c>
      <c r="AB63" s="164">
        <v>2016</v>
      </c>
      <c r="AC63" s="164">
        <v>2015</v>
      </c>
      <c r="AD63" s="164">
        <v>2015</v>
      </c>
      <c r="AE63" s="164">
        <v>2012</v>
      </c>
      <c r="AF63" s="164">
        <v>2015</v>
      </c>
      <c r="AG63" s="163">
        <v>2005</v>
      </c>
      <c r="AH63" s="164">
        <v>2016</v>
      </c>
      <c r="AI63" s="164">
        <v>2017</v>
      </c>
      <c r="AJ63" s="164">
        <v>2018</v>
      </c>
      <c r="AK63" s="166" t="s">
        <v>950</v>
      </c>
      <c r="AL63" s="166" t="s">
        <v>1137</v>
      </c>
      <c r="AM63" s="164">
        <v>2017</v>
      </c>
      <c r="AN63" s="164">
        <v>2014</v>
      </c>
      <c r="AO63" s="164">
        <v>2014</v>
      </c>
      <c r="AP63" s="164">
        <v>2014</v>
      </c>
      <c r="AQ63" s="164">
        <v>2014</v>
      </c>
      <c r="AR63" s="164">
        <v>2015</v>
      </c>
      <c r="AS63" s="164">
        <v>2016</v>
      </c>
      <c r="AT63" s="164">
        <v>2017</v>
      </c>
      <c r="AU63" s="164">
        <v>2016</v>
      </c>
      <c r="AV63" s="164">
        <v>2015</v>
      </c>
      <c r="AW63" s="164">
        <v>2015</v>
      </c>
      <c r="AX63" s="164">
        <v>2016</v>
      </c>
      <c r="AY63" s="164">
        <v>2014</v>
      </c>
      <c r="AZ63" s="176">
        <v>2015</v>
      </c>
      <c r="BA63" s="176">
        <v>2015</v>
      </c>
      <c r="BB63" s="164">
        <v>2017</v>
      </c>
      <c r="BC63" s="164">
        <v>2017</v>
      </c>
      <c r="BD63" s="164">
        <v>2015</v>
      </c>
      <c r="BE63" s="164">
        <v>2014</v>
      </c>
      <c r="BF63" s="108"/>
    </row>
    <row r="64" spans="1:58" x14ac:dyDescent="0.25">
      <c r="A64" s="133" t="s">
        <v>115</v>
      </c>
      <c r="B64" s="111" t="s">
        <v>114</v>
      </c>
      <c r="C64" s="162">
        <v>2015</v>
      </c>
      <c r="D64" s="162">
        <v>2015</v>
      </c>
      <c r="E64" s="162">
        <v>2015</v>
      </c>
      <c r="F64" s="162">
        <v>2015</v>
      </c>
      <c r="G64" s="162">
        <v>2015</v>
      </c>
      <c r="H64" s="162">
        <v>2015</v>
      </c>
      <c r="I64" s="162">
        <v>2015</v>
      </c>
      <c r="J64" s="162">
        <v>2016</v>
      </c>
      <c r="K64" s="162">
        <v>2016</v>
      </c>
      <c r="L64" s="162">
        <v>2016</v>
      </c>
      <c r="M64" s="164">
        <v>2018</v>
      </c>
      <c r="N64" s="164">
        <v>2018</v>
      </c>
      <c r="O64" s="164">
        <v>2017</v>
      </c>
      <c r="P64" s="164">
        <v>2017</v>
      </c>
      <c r="Q64" s="164">
        <v>2015</v>
      </c>
      <c r="R64" s="164" t="s">
        <v>970</v>
      </c>
      <c r="S64" s="164">
        <v>2018</v>
      </c>
      <c r="T64" s="164">
        <v>2015</v>
      </c>
      <c r="U64" s="164">
        <v>2016</v>
      </c>
      <c r="V64" s="164">
        <v>2016</v>
      </c>
      <c r="W64" s="164">
        <v>2016</v>
      </c>
      <c r="X64" s="164">
        <v>2013</v>
      </c>
      <c r="Y64" s="164">
        <v>2010</v>
      </c>
      <c r="Z64" s="164">
        <v>2016</v>
      </c>
      <c r="AA64" s="164">
        <v>2016</v>
      </c>
      <c r="AB64" s="164">
        <v>2016</v>
      </c>
      <c r="AC64" s="164">
        <v>2015</v>
      </c>
      <c r="AD64" s="164">
        <v>2015</v>
      </c>
      <c r="AE64" s="164">
        <v>2012</v>
      </c>
      <c r="AF64" s="164">
        <v>2015</v>
      </c>
      <c r="AG64" s="163" t="s">
        <v>950</v>
      </c>
      <c r="AH64" s="164">
        <v>2016</v>
      </c>
      <c r="AI64" s="164">
        <v>2017</v>
      </c>
      <c r="AJ64" s="164">
        <v>2018</v>
      </c>
      <c r="AK64" s="166" t="s">
        <v>950</v>
      </c>
      <c r="AL64" s="166" t="s">
        <v>1137</v>
      </c>
      <c r="AM64" s="164">
        <v>2017</v>
      </c>
      <c r="AN64" s="164">
        <v>2014</v>
      </c>
      <c r="AO64" s="164">
        <v>2014</v>
      </c>
      <c r="AP64" s="164">
        <v>2014</v>
      </c>
      <c r="AQ64" s="164">
        <v>2014</v>
      </c>
      <c r="AR64" s="164">
        <v>2015</v>
      </c>
      <c r="AS64" s="164">
        <v>2016</v>
      </c>
      <c r="AT64" s="164">
        <v>2017</v>
      </c>
      <c r="AU64" s="164">
        <v>2016</v>
      </c>
      <c r="AV64" s="164">
        <v>2015</v>
      </c>
      <c r="AW64" s="164">
        <v>2015</v>
      </c>
      <c r="AX64" s="164">
        <v>2016</v>
      </c>
      <c r="AY64" s="164">
        <v>2014</v>
      </c>
      <c r="AZ64" s="176">
        <v>2015</v>
      </c>
      <c r="BA64" s="176">
        <v>2015</v>
      </c>
      <c r="BB64" s="164">
        <v>2017</v>
      </c>
      <c r="BC64" s="164">
        <v>2017</v>
      </c>
      <c r="BD64" s="164">
        <v>2015</v>
      </c>
      <c r="BE64" s="164">
        <v>2014</v>
      </c>
      <c r="BF64" s="108"/>
    </row>
    <row r="65" spans="1:58" x14ac:dyDescent="0.25">
      <c r="A65" s="133" t="s">
        <v>117</v>
      </c>
      <c r="B65" s="111" t="s">
        <v>116</v>
      </c>
      <c r="C65" s="162">
        <v>2015</v>
      </c>
      <c r="D65" s="162">
        <v>2015</v>
      </c>
      <c r="E65" s="162">
        <v>2015</v>
      </c>
      <c r="F65" s="162">
        <v>2015</v>
      </c>
      <c r="G65" s="162">
        <v>2015</v>
      </c>
      <c r="H65" s="162">
        <v>2015</v>
      </c>
      <c r="I65" s="162">
        <v>2015</v>
      </c>
      <c r="J65" s="162">
        <v>2016</v>
      </c>
      <c r="K65" s="162">
        <v>2016</v>
      </c>
      <c r="L65" s="162">
        <v>2016</v>
      </c>
      <c r="M65" s="164">
        <v>2018</v>
      </c>
      <c r="N65" s="164">
        <v>2018</v>
      </c>
      <c r="O65" s="164">
        <v>2017</v>
      </c>
      <c r="P65" s="164">
        <v>2017</v>
      </c>
      <c r="Q65" s="164">
        <v>2015</v>
      </c>
      <c r="R65" s="164" t="s">
        <v>961</v>
      </c>
      <c r="S65" s="164">
        <v>2018</v>
      </c>
      <c r="T65" s="164">
        <v>2015</v>
      </c>
      <c r="U65" s="164">
        <v>2016</v>
      </c>
      <c r="V65" s="164">
        <v>2016</v>
      </c>
      <c r="W65" s="164">
        <v>2016</v>
      </c>
      <c r="X65" s="164">
        <v>2009</v>
      </c>
      <c r="Y65" s="164">
        <v>2013</v>
      </c>
      <c r="Z65" s="164">
        <v>2016</v>
      </c>
      <c r="AA65" s="164">
        <v>2016</v>
      </c>
      <c r="AB65" s="164">
        <v>2016</v>
      </c>
      <c r="AC65" s="164">
        <v>2015</v>
      </c>
      <c r="AD65" s="164">
        <v>2015</v>
      </c>
      <c r="AE65" s="164">
        <v>2012</v>
      </c>
      <c r="AF65" s="164">
        <v>2015</v>
      </c>
      <c r="AG65" s="163">
        <v>2016</v>
      </c>
      <c r="AH65" s="164">
        <v>2016</v>
      </c>
      <c r="AI65" s="164">
        <v>2017</v>
      </c>
      <c r="AJ65" s="164">
        <v>2018</v>
      </c>
      <c r="AK65" s="166" t="s">
        <v>1137</v>
      </c>
      <c r="AL65" s="166" t="s">
        <v>1137</v>
      </c>
      <c r="AM65" s="164">
        <v>2017</v>
      </c>
      <c r="AN65" s="164">
        <v>2014</v>
      </c>
      <c r="AO65" s="164">
        <v>2014</v>
      </c>
      <c r="AP65" s="164" t="s">
        <v>950</v>
      </c>
      <c r="AQ65" s="164" t="s">
        <v>950</v>
      </c>
      <c r="AR65" s="164">
        <v>2015</v>
      </c>
      <c r="AS65" s="164">
        <v>2016</v>
      </c>
      <c r="AT65" s="164">
        <v>2017</v>
      </c>
      <c r="AU65" s="164">
        <v>2016</v>
      </c>
      <c r="AV65" s="164">
        <v>2015</v>
      </c>
      <c r="AW65" s="164">
        <v>2015</v>
      </c>
      <c r="AX65" s="164">
        <v>2016</v>
      </c>
      <c r="AY65" s="164">
        <v>2014</v>
      </c>
      <c r="AZ65" s="176">
        <v>2015</v>
      </c>
      <c r="BA65" s="176">
        <v>2015</v>
      </c>
      <c r="BB65" s="164">
        <v>2017</v>
      </c>
      <c r="BC65" s="164">
        <v>2017</v>
      </c>
      <c r="BD65" s="164">
        <v>2015</v>
      </c>
      <c r="BE65" s="164">
        <v>2014</v>
      </c>
      <c r="BF65" s="108"/>
    </row>
    <row r="66" spans="1:58" x14ac:dyDescent="0.25">
      <c r="A66" s="133" t="s">
        <v>119</v>
      </c>
      <c r="B66" s="111" t="s">
        <v>118</v>
      </c>
      <c r="C66" s="162">
        <v>2015</v>
      </c>
      <c r="D66" s="162">
        <v>2015</v>
      </c>
      <c r="E66" s="162">
        <v>2015</v>
      </c>
      <c r="F66" s="162">
        <v>2015</v>
      </c>
      <c r="G66" s="162">
        <v>2015</v>
      </c>
      <c r="H66" s="162">
        <v>2015</v>
      </c>
      <c r="I66" s="162">
        <v>2015</v>
      </c>
      <c r="J66" s="162">
        <v>2016</v>
      </c>
      <c r="K66" s="162">
        <v>2016</v>
      </c>
      <c r="L66" s="162">
        <v>2016</v>
      </c>
      <c r="M66" s="164">
        <v>2018</v>
      </c>
      <c r="N66" s="164">
        <v>2018</v>
      </c>
      <c r="O66" s="164">
        <v>2017</v>
      </c>
      <c r="P66" s="164">
        <v>2017</v>
      </c>
      <c r="Q66" s="164">
        <v>2015</v>
      </c>
      <c r="R66" s="164" t="s">
        <v>950</v>
      </c>
      <c r="S66" s="164">
        <v>2018</v>
      </c>
      <c r="T66" s="164">
        <v>2015</v>
      </c>
      <c r="U66" s="164">
        <v>2016</v>
      </c>
      <c r="V66" s="164" t="s">
        <v>950</v>
      </c>
      <c r="W66" s="164">
        <v>2016</v>
      </c>
      <c r="X66" s="164" t="s">
        <v>950</v>
      </c>
      <c r="Y66" s="164">
        <v>2012</v>
      </c>
      <c r="Z66" s="164">
        <v>2016</v>
      </c>
      <c r="AA66" s="164">
        <v>2016</v>
      </c>
      <c r="AB66" s="164" t="s">
        <v>950</v>
      </c>
      <c r="AC66" s="164">
        <v>2015</v>
      </c>
      <c r="AD66" s="164">
        <v>2015</v>
      </c>
      <c r="AE66" s="164" t="s">
        <v>950</v>
      </c>
      <c r="AF66" s="164">
        <v>2015</v>
      </c>
      <c r="AG66" s="163">
        <v>2011</v>
      </c>
      <c r="AH66" s="164">
        <v>2016</v>
      </c>
      <c r="AI66" s="164">
        <v>2017</v>
      </c>
      <c r="AJ66" s="164">
        <v>2018</v>
      </c>
      <c r="AK66" s="166" t="s">
        <v>950</v>
      </c>
      <c r="AL66" s="166" t="s">
        <v>1137</v>
      </c>
      <c r="AM66" s="164">
        <v>2017</v>
      </c>
      <c r="AN66" s="164">
        <v>2014</v>
      </c>
      <c r="AO66" s="164">
        <v>2014</v>
      </c>
      <c r="AP66" s="164">
        <v>2014</v>
      </c>
      <c r="AQ66" s="164">
        <v>2014</v>
      </c>
      <c r="AR66" s="164">
        <v>2015</v>
      </c>
      <c r="AS66" s="164">
        <v>2016</v>
      </c>
      <c r="AT66" s="164">
        <v>2017</v>
      </c>
      <c r="AU66" s="164">
        <v>2016</v>
      </c>
      <c r="AV66" s="164" t="s">
        <v>950</v>
      </c>
      <c r="AW66" s="164">
        <v>2015</v>
      </c>
      <c r="AX66" s="164">
        <v>2016</v>
      </c>
      <c r="AY66" s="164">
        <v>2014</v>
      </c>
      <c r="AZ66" s="176">
        <v>2015</v>
      </c>
      <c r="BA66" s="176">
        <v>2015</v>
      </c>
      <c r="BB66" s="164">
        <v>2017</v>
      </c>
      <c r="BC66" s="164">
        <v>2017</v>
      </c>
      <c r="BD66" s="164">
        <v>2015</v>
      </c>
      <c r="BE66" s="164">
        <v>2014</v>
      </c>
      <c r="BF66" s="108"/>
    </row>
    <row r="67" spans="1:58" x14ac:dyDescent="0.25">
      <c r="A67" s="133" t="s">
        <v>121</v>
      </c>
      <c r="B67" s="111" t="s">
        <v>120</v>
      </c>
      <c r="C67" s="162">
        <v>2015</v>
      </c>
      <c r="D67" s="162">
        <v>2015</v>
      </c>
      <c r="E67" s="162">
        <v>2015</v>
      </c>
      <c r="F67" s="162">
        <v>2015</v>
      </c>
      <c r="G67" s="162">
        <v>2015</v>
      </c>
      <c r="H67" s="162">
        <v>2015</v>
      </c>
      <c r="I67" s="162">
        <v>2015</v>
      </c>
      <c r="J67" s="162">
        <v>2016</v>
      </c>
      <c r="K67" s="162">
        <v>2016</v>
      </c>
      <c r="L67" s="162">
        <v>2016</v>
      </c>
      <c r="M67" s="164">
        <v>2018</v>
      </c>
      <c r="N67" s="164">
        <v>2018</v>
      </c>
      <c r="O67" s="164">
        <v>2017</v>
      </c>
      <c r="P67" s="164">
        <v>2017</v>
      </c>
      <c r="Q67" s="164">
        <v>2015</v>
      </c>
      <c r="R67" s="164" t="s">
        <v>972</v>
      </c>
      <c r="S67" s="164">
        <v>2018</v>
      </c>
      <c r="T67" s="164">
        <v>2015</v>
      </c>
      <c r="U67" s="164">
        <v>2016</v>
      </c>
      <c r="V67" s="164">
        <v>2016</v>
      </c>
      <c r="W67" s="164">
        <v>2016</v>
      </c>
      <c r="X67" s="164">
        <v>2014</v>
      </c>
      <c r="Y67" s="164">
        <v>2010</v>
      </c>
      <c r="Z67" s="164">
        <v>2016</v>
      </c>
      <c r="AA67" s="164">
        <v>2016</v>
      </c>
      <c r="AB67" s="164">
        <v>2016</v>
      </c>
      <c r="AC67" s="164">
        <v>2015</v>
      </c>
      <c r="AD67" s="164">
        <v>2015</v>
      </c>
      <c r="AE67" s="164">
        <v>2012</v>
      </c>
      <c r="AF67" s="164">
        <v>2015</v>
      </c>
      <c r="AG67" s="163">
        <v>2005</v>
      </c>
      <c r="AH67" s="164">
        <v>2016</v>
      </c>
      <c r="AI67" s="164">
        <v>2017</v>
      </c>
      <c r="AJ67" s="164">
        <v>2018</v>
      </c>
      <c r="AK67" s="166" t="s">
        <v>950</v>
      </c>
      <c r="AL67" s="166">
        <v>43281</v>
      </c>
      <c r="AM67" s="164">
        <v>2017</v>
      </c>
      <c r="AN67" s="164">
        <v>2014</v>
      </c>
      <c r="AO67" s="164">
        <v>2014</v>
      </c>
      <c r="AP67" s="164">
        <v>2014</v>
      </c>
      <c r="AQ67" s="164">
        <v>2014</v>
      </c>
      <c r="AR67" s="164">
        <v>2015</v>
      </c>
      <c r="AS67" s="164">
        <v>2016</v>
      </c>
      <c r="AT67" s="164">
        <v>2017</v>
      </c>
      <c r="AU67" s="164">
        <v>2016</v>
      </c>
      <c r="AV67" s="164">
        <v>2015</v>
      </c>
      <c r="AW67" s="164">
        <v>2015</v>
      </c>
      <c r="AX67" s="164">
        <v>2016</v>
      </c>
      <c r="AY67" s="164">
        <v>2014</v>
      </c>
      <c r="AZ67" s="176">
        <v>2015</v>
      </c>
      <c r="BA67" s="176">
        <v>2015</v>
      </c>
      <c r="BB67" s="164">
        <v>2017</v>
      </c>
      <c r="BC67" s="164">
        <v>2017</v>
      </c>
      <c r="BD67" s="164">
        <v>2015</v>
      </c>
      <c r="BE67" s="164">
        <v>2014</v>
      </c>
      <c r="BF67" s="108"/>
    </row>
    <row r="68" spans="1:58" x14ac:dyDescent="0.25">
      <c r="A68" s="133" t="s">
        <v>123</v>
      </c>
      <c r="B68" s="111" t="s">
        <v>122</v>
      </c>
      <c r="C68" s="162">
        <v>2015</v>
      </c>
      <c r="D68" s="162">
        <v>2015</v>
      </c>
      <c r="E68" s="162">
        <v>2015</v>
      </c>
      <c r="F68" s="162">
        <v>2015</v>
      </c>
      <c r="G68" s="162">
        <v>2015</v>
      </c>
      <c r="H68" s="162">
        <v>2015</v>
      </c>
      <c r="I68" s="162">
        <v>2015</v>
      </c>
      <c r="J68" s="162">
        <v>2016</v>
      </c>
      <c r="K68" s="162">
        <v>2016</v>
      </c>
      <c r="L68" s="162">
        <v>2016</v>
      </c>
      <c r="M68" s="164">
        <v>2018</v>
      </c>
      <c r="N68" s="164">
        <v>2018</v>
      </c>
      <c r="O68" s="164">
        <v>2017</v>
      </c>
      <c r="P68" s="164">
        <v>2017</v>
      </c>
      <c r="Q68" s="164">
        <v>2015</v>
      </c>
      <c r="R68" s="164" t="s">
        <v>950</v>
      </c>
      <c r="S68" s="164">
        <v>2018</v>
      </c>
      <c r="T68" s="164">
        <v>2015</v>
      </c>
      <c r="U68" s="164">
        <v>2016</v>
      </c>
      <c r="V68" s="164" t="s">
        <v>950</v>
      </c>
      <c r="W68" s="164">
        <v>2016</v>
      </c>
      <c r="X68" s="164" t="s">
        <v>950</v>
      </c>
      <c r="Y68" s="164">
        <v>2010</v>
      </c>
      <c r="Z68" s="164">
        <v>2016</v>
      </c>
      <c r="AA68" s="164">
        <v>2016</v>
      </c>
      <c r="AB68" s="164">
        <v>2015</v>
      </c>
      <c r="AC68" s="164">
        <v>2015</v>
      </c>
      <c r="AD68" s="164">
        <v>2015</v>
      </c>
      <c r="AE68" s="164" t="s">
        <v>950</v>
      </c>
      <c r="AF68" s="164">
        <v>2015</v>
      </c>
      <c r="AG68" s="163">
        <v>2012</v>
      </c>
      <c r="AH68" s="164">
        <v>2016</v>
      </c>
      <c r="AI68" s="164">
        <v>2017</v>
      </c>
      <c r="AJ68" s="164">
        <v>2018</v>
      </c>
      <c r="AK68" s="166" t="s">
        <v>950</v>
      </c>
      <c r="AL68" s="166" t="s">
        <v>1137</v>
      </c>
      <c r="AM68" s="164">
        <v>2017</v>
      </c>
      <c r="AN68" s="164">
        <v>2014</v>
      </c>
      <c r="AO68" s="164">
        <v>2014</v>
      </c>
      <c r="AP68" s="164">
        <v>2014</v>
      </c>
      <c r="AQ68" s="164">
        <v>2014</v>
      </c>
      <c r="AR68" s="164">
        <v>2015</v>
      </c>
      <c r="AS68" s="164">
        <v>2016</v>
      </c>
      <c r="AT68" s="164">
        <v>2017</v>
      </c>
      <c r="AU68" s="164">
        <v>2016</v>
      </c>
      <c r="AV68" s="164">
        <v>2015</v>
      </c>
      <c r="AW68" s="164">
        <v>2015</v>
      </c>
      <c r="AX68" s="164">
        <v>2016</v>
      </c>
      <c r="AY68" s="164">
        <v>2014</v>
      </c>
      <c r="AZ68" s="176">
        <v>2015</v>
      </c>
      <c r="BA68" s="176">
        <v>2015</v>
      </c>
      <c r="BB68" s="164">
        <v>2017</v>
      </c>
      <c r="BC68" s="164">
        <v>2017</v>
      </c>
      <c r="BD68" s="164">
        <v>2015</v>
      </c>
      <c r="BE68" s="164">
        <v>2014</v>
      </c>
      <c r="BF68" s="108"/>
    </row>
    <row r="69" spans="1:58" x14ac:dyDescent="0.25">
      <c r="A69" s="133" t="s">
        <v>125</v>
      </c>
      <c r="B69" s="111" t="s">
        <v>124</v>
      </c>
      <c r="C69" s="162">
        <v>2015</v>
      </c>
      <c r="D69" s="162">
        <v>2015</v>
      </c>
      <c r="E69" s="162">
        <v>2015</v>
      </c>
      <c r="F69" s="162">
        <v>2015</v>
      </c>
      <c r="G69" s="162">
        <v>2015</v>
      </c>
      <c r="H69" s="162">
        <v>2015</v>
      </c>
      <c r="I69" s="162">
        <v>2015</v>
      </c>
      <c r="J69" s="162">
        <v>2016</v>
      </c>
      <c r="K69" s="162">
        <v>2016</v>
      </c>
      <c r="L69" s="162">
        <v>2016</v>
      </c>
      <c r="M69" s="164">
        <v>2018</v>
      </c>
      <c r="N69" s="164">
        <v>2018</v>
      </c>
      <c r="O69" s="164">
        <v>2017</v>
      </c>
      <c r="P69" s="164">
        <v>2017</v>
      </c>
      <c r="Q69" s="164">
        <v>2015</v>
      </c>
      <c r="R69" s="164" t="s">
        <v>950</v>
      </c>
      <c r="S69" s="164">
        <v>2018</v>
      </c>
      <c r="T69" s="164">
        <v>2015</v>
      </c>
      <c r="U69" s="164">
        <v>2016</v>
      </c>
      <c r="V69" s="164">
        <v>2016</v>
      </c>
      <c r="W69" s="164">
        <v>2016</v>
      </c>
      <c r="X69" s="164" t="s">
        <v>950</v>
      </c>
      <c r="Y69" s="164" t="s">
        <v>950</v>
      </c>
      <c r="Z69" s="164">
        <v>2016</v>
      </c>
      <c r="AA69" s="164">
        <v>2016</v>
      </c>
      <c r="AB69" s="164" t="s">
        <v>950</v>
      </c>
      <c r="AC69" s="164">
        <v>2015</v>
      </c>
      <c r="AD69" s="164">
        <v>2015</v>
      </c>
      <c r="AE69" s="164" t="s">
        <v>950</v>
      </c>
      <c r="AF69" s="164" t="s">
        <v>950</v>
      </c>
      <c r="AG69" s="163">
        <v>2008</v>
      </c>
      <c r="AH69" s="164">
        <v>2016</v>
      </c>
      <c r="AI69" s="164">
        <v>2017</v>
      </c>
      <c r="AJ69" s="164">
        <v>2018</v>
      </c>
      <c r="AK69" s="166" t="s">
        <v>950</v>
      </c>
      <c r="AL69" s="166" t="s">
        <v>1137</v>
      </c>
      <c r="AM69" s="164">
        <v>2017</v>
      </c>
      <c r="AN69" s="164">
        <v>2014</v>
      </c>
      <c r="AO69" s="164">
        <v>2014</v>
      </c>
      <c r="AP69" s="164">
        <v>2014</v>
      </c>
      <c r="AQ69" s="164" t="s">
        <v>950</v>
      </c>
      <c r="AR69" s="164">
        <v>2011</v>
      </c>
      <c r="AS69" s="164">
        <v>2016</v>
      </c>
      <c r="AT69" s="164">
        <v>2017</v>
      </c>
      <c r="AU69" s="164">
        <v>2016</v>
      </c>
      <c r="AV69" s="164" t="s">
        <v>950</v>
      </c>
      <c r="AW69" s="164">
        <v>2015</v>
      </c>
      <c r="AX69" s="164">
        <v>2016</v>
      </c>
      <c r="AY69" s="164">
        <v>2014</v>
      </c>
      <c r="AZ69" s="176">
        <v>2015</v>
      </c>
      <c r="BA69" s="176">
        <v>2015</v>
      </c>
      <c r="BB69" s="164">
        <v>2017</v>
      </c>
      <c r="BC69" s="164">
        <v>2017</v>
      </c>
      <c r="BD69" s="164">
        <v>2015</v>
      </c>
      <c r="BE69" s="164">
        <v>2014</v>
      </c>
      <c r="BF69" s="108"/>
    </row>
    <row r="70" spans="1:58" x14ac:dyDescent="0.25">
      <c r="A70" s="133" t="s">
        <v>127</v>
      </c>
      <c r="B70" s="111" t="s">
        <v>126</v>
      </c>
      <c r="C70" s="162">
        <v>2015</v>
      </c>
      <c r="D70" s="162">
        <v>2015</v>
      </c>
      <c r="E70" s="162">
        <v>2015</v>
      </c>
      <c r="F70" s="162">
        <v>2015</v>
      </c>
      <c r="G70" s="162">
        <v>2015</v>
      </c>
      <c r="H70" s="162">
        <v>2015</v>
      </c>
      <c r="I70" s="162">
        <v>2015</v>
      </c>
      <c r="J70" s="162">
        <v>2016</v>
      </c>
      <c r="K70" s="162">
        <v>2016</v>
      </c>
      <c r="L70" s="162">
        <v>2016</v>
      </c>
      <c r="M70" s="164">
        <v>2018</v>
      </c>
      <c r="N70" s="164">
        <v>2018</v>
      </c>
      <c r="O70" s="164">
        <v>2017</v>
      </c>
      <c r="P70" s="164">
        <v>2017</v>
      </c>
      <c r="Q70" s="164">
        <v>2015</v>
      </c>
      <c r="R70" s="164" t="s">
        <v>950</v>
      </c>
      <c r="S70" s="164">
        <v>2018</v>
      </c>
      <c r="T70" s="164">
        <v>2015</v>
      </c>
      <c r="U70" s="164">
        <v>2016</v>
      </c>
      <c r="V70" s="164">
        <v>2016</v>
      </c>
      <c r="W70" s="164">
        <v>2016</v>
      </c>
      <c r="X70" s="164">
        <v>2015</v>
      </c>
      <c r="Y70" s="164">
        <v>2009</v>
      </c>
      <c r="Z70" s="164">
        <v>2016</v>
      </c>
      <c r="AA70" s="164">
        <v>2016</v>
      </c>
      <c r="AB70" s="164">
        <v>2016</v>
      </c>
      <c r="AC70" s="164">
        <v>2015</v>
      </c>
      <c r="AD70" s="164">
        <v>2015</v>
      </c>
      <c r="AE70" s="164">
        <v>2012</v>
      </c>
      <c r="AF70" s="164">
        <v>2015</v>
      </c>
      <c r="AG70" s="163">
        <v>2014</v>
      </c>
      <c r="AH70" s="164">
        <v>2016</v>
      </c>
      <c r="AI70" s="164">
        <v>2017</v>
      </c>
      <c r="AJ70" s="164">
        <v>2018</v>
      </c>
      <c r="AK70" s="166" t="s">
        <v>1137</v>
      </c>
      <c r="AL70" s="166" t="s">
        <v>1137</v>
      </c>
      <c r="AM70" s="164">
        <v>2017</v>
      </c>
      <c r="AN70" s="164">
        <v>2014</v>
      </c>
      <c r="AO70" s="164">
        <v>2014</v>
      </c>
      <c r="AP70" s="164">
        <v>2014</v>
      </c>
      <c r="AQ70" s="164">
        <v>2014</v>
      </c>
      <c r="AR70" s="164">
        <v>2015</v>
      </c>
      <c r="AS70" s="164">
        <v>2016</v>
      </c>
      <c r="AT70" s="164">
        <v>2017</v>
      </c>
      <c r="AU70" s="164">
        <v>2016</v>
      </c>
      <c r="AV70" s="164">
        <v>2015</v>
      </c>
      <c r="AW70" s="164">
        <v>2015</v>
      </c>
      <c r="AX70" s="164">
        <v>2016</v>
      </c>
      <c r="AY70" s="164">
        <v>2014</v>
      </c>
      <c r="AZ70" s="176">
        <v>2015</v>
      </c>
      <c r="BA70" s="176">
        <v>2015</v>
      </c>
      <c r="BB70" s="164">
        <v>2017</v>
      </c>
      <c r="BC70" s="164">
        <v>2017</v>
      </c>
      <c r="BD70" s="164">
        <v>2015</v>
      </c>
      <c r="BE70" s="164">
        <v>2014</v>
      </c>
      <c r="BF70" s="108"/>
    </row>
    <row r="71" spans="1:58" x14ac:dyDescent="0.25">
      <c r="A71" s="133" t="s">
        <v>129</v>
      </c>
      <c r="B71" s="111" t="s">
        <v>128</v>
      </c>
      <c r="C71" s="162">
        <v>2015</v>
      </c>
      <c r="D71" s="162">
        <v>2015</v>
      </c>
      <c r="E71" s="162">
        <v>2015</v>
      </c>
      <c r="F71" s="162">
        <v>2015</v>
      </c>
      <c r="G71" s="162">
        <v>2015</v>
      </c>
      <c r="H71" s="162">
        <v>2015</v>
      </c>
      <c r="I71" s="162">
        <v>2015</v>
      </c>
      <c r="J71" s="162">
        <v>2016</v>
      </c>
      <c r="K71" s="162">
        <v>2016</v>
      </c>
      <c r="L71" s="162">
        <v>2016</v>
      </c>
      <c r="M71" s="164">
        <v>2018</v>
      </c>
      <c r="N71" s="164">
        <v>2018</v>
      </c>
      <c r="O71" s="164">
        <v>2017</v>
      </c>
      <c r="P71" s="164">
        <v>2017</v>
      </c>
      <c r="Q71" s="164">
        <v>2015</v>
      </c>
      <c r="R71" s="164" t="s">
        <v>973</v>
      </c>
      <c r="S71" s="164">
        <v>2018</v>
      </c>
      <c r="T71" s="164">
        <v>2015</v>
      </c>
      <c r="U71" s="164">
        <v>2016</v>
      </c>
      <c r="V71" s="164">
        <v>2016</v>
      </c>
      <c r="W71" s="164">
        <v>2016</v>
      </c>
      <c r="X71" s="164">
        <v>2016</v>
      </c>
      <c r="Y71" s="164">
        <v>2016</v>
      </c>
      <c r="Z71" s="164">
        <v>2016</v>
      </c>
      <c r="AA71" s="164">
        <v>2016</v>
      </c>
      <c r="AB71" s="164">
        <v>2016</v>
      </c>
      <c r="AC71" s="164">
        <v>2015</v>
      </c>
      <c r="AD71" s="164">
        <v>2015</v>
      </c>
      <c r="AE71" s="164">
        <v>2012</v>
      </c>
      <c r="AF71" s="164" t="s">
        <v>950</v>
      </c>
      <c r="AG71" s="163">
        <v>2012</v>
      </c>
      <c r="AH71" s="164">
        <v>2016</v>
      </c>
      <c r="AI71" s="164">
        <v>2017</v>
      </c>
      <c r="AJ71" s="164">
        <v>2018</v>
      </c>
      <c r="AK71" s="166" t="s">
        <v>950</v>
      </c>
      <c r="AL71" s="166">
        <v>43281</v>
      </c>
      <c r="AM71" s="164">
        <v>2017</v>
      </c>
      <c r="AN71" s="164">
        <v>2014</v>
      </c>
      <c r="AO71" s="164">
        <v>2014</v>
      </c>
      <c r="AP71" s="164">
        <v>2013</v>
      </c>
      <c r="AQ71" s="164">
        <v>2013</v>
      </c>
      <c r="AR71" s="164">
        <v>2015</v>
      </c>
      <c r="AS71" s="164">
        <v>2016</v>
      </c>
      <c r="AT71" s="164">
        <v>2017</v>
      </c>
      <c r="AU71" s="164">
        <v>2016</v>
      </c>
      <c r="AV71" s="164">
        <v>2015</v>
      </c>
      <c r="AW71" s="164">
        <v>2015</v>
      </c>
      <c r="AX71" s="164">
        <v>2016</v>
      </c>
      <c r="AY71" s="164">
        <v>2014</v>
      </c>
      <c r="AZ71" s="176">
        <v>2015</v>
      </c>
      <c r="BA71" s="176">
        <v>2015</v>
      </c>
      <c r="BB71" s="164">
        <v>2017</v>
      </c>
      <c r="BC71" s="164">
        <v>2017</v>
      </c>
      <c r="BD71" s="164">
        <v>2015</v>
      </c>
      <c r="BE71" s="164">
        <v>2014</v>
      </c>
      <c r="BF71" s="108"/>
    </row>
    <row r="72" spans="1:58" x14ac:dyDescent="0.25">
      <c r="A72" s="133" t="s">
        <v>372</v>
      </c>
      <c r="B72" s="111" t="s">
        <v>130</v>
      </c>
      <c r="C72" s="162">
        <v>2015</v>
      </c>
      <c r="D72" s="162">
        <v>2015</v>
      </c>
      <c r="E72" s="162">
        <v>2015</v>
      </c>
      <c r="F72" s="162">
        <v>2015</v>
      </c>
      <c r="G72" s="162">
        <v>2015</v>
      </c>
      <c r="H72" s="162">
        <v>2015</v>
      </c>
      <c r="I72" s="162">
        <v>2015</v>
      </c>
      <c r="J72" s="162">
        <v>2016</v>
      </c>
      <c r="K72" s="162">
        <v>2016</v>
      </c>
      <c r="L72" s="162">
        <v>2016</v>
      </c>
      <c r="M72" s="164">
        <v>2018</v>
      </c>
      <c r="N72" s="164">
        <v>2018</v>
      </c>
      <c r="O72" s="164">
        <v>2017</v>
      </c>
      <c r="P72" s="164">
        <v>2017</v>
      </c>
      <c r="Q72" s="164">
        <v>2015</v>
      </c>
      <c r="R72" s="164" t="s">
        <v>969</v>
      </c>
      <c r="S72" s="164">
        <v>2018</v>
      </c>
      <c r="T72" s="164">
        <v>2015</v>
      </c>
      <c r="U72" s="164">
        <v>2016</v>
      </c>
      <c r="V72" s="164">
        <v>2016</v>
      </c>
      <c r="W72" s="164">
        <v>2016</v>
      </c>
      <c r="X72" s="164">
        <v>2014</v>
      </c>
      <c r="Y72" s="164">
        <v>2010</v>
      </c>
      <c r="Z72" s="164">
        <v>2016</v>
      </c>
      <c r="AA72" s="164">
        <v>2016</v>
      </c>
      <c r="AB72" s="164">
        <v>2016</v>
      </c>
      <c r="AC72" s="164">
        <v>2015</v>
      </c>
      <c r="AD72" s="164">
        <v>2015</v>
      </c>
      <c r="AE72" s="164">
        <v>2012</v>
      </c>
      <c r="AF72" s="164" t="s">
        <v>950</v>
      </c>
      <c r="AG72" s="163">
        <v>2010</v>
      </c>
      <c r="AH72" s="164">
        <v>2016</v>
      </c>
      <c r="AI72" s="164">
        <v>2017</v>
      </c>
      <c r="AJ72" s="164">
        <v>2018</v>
      </c>
      <c r="AK72" s="166" t="s">
        <v>950</v>
      </c>
      <c r="AL72" s="166" t="s">
        <v>1137</v>
      </c>
      <c r="AM72" s="164">
        <v>2017</v>
      </c>
      <c r="AN72" s="164">
        <v>2014</v>
      </c>
      <c r="AO72" s="164">
        <v>2014</v>
      </c>
      <c r="AP72" s="164" t="s">
        <v>950</v>
      </c>
      <c r="AQ72" s="164" t="s">
        <v>950</v>
      </c>
      <c r="AR72" s="164">
        <v>2015</v>
      </c>
      <c r="AS72" s="164">
        <v>2016</v>
      </c>
      <c r="AT72" s="164">
        <v>2017</v>
      </c>
      <c r="AU72" s="164">
        <v>2016</v>
      </c>
      <c r="AV72" s="164">
        <v>2015</v>
      </c>
      <c r="AW72" s="164">
        <v>2015</v>
      </c>
      <c r="AX72" s="164">
        <v>2016</v>
      </c>
      <c r="AY72" s="164">
        <v>2014</v>
      </c>
      <c r="AZ72" s="176">
        <v>2015</v>
      </c>
      <c r="BA72" s="176">
        <v>2015</v>
      </c>
      <c r="BB72" s="164">
        <v>2017</v>
      </c>
      <c r="BC72" s="164">
        <v>2017</v>
      </c>
      <c r="BD72" s="164">
        <v>2015</v>
      </c>
      <c r="BE72" s="164">
        <v>2014</v>
      </c>
      <c r="BF72" s="108"/>
    </row>
    <row r="73" spans="1:58" x14ac:dyDescent="0.25">
      <c r="A73" s="133" t="s">
        <v>132</v>
      </c>
      <c r="B73" s="111" t="s">
        <v>131</v>
      </c>
      <c r="C73" s="162">
        <v>2015</v>
      </c>
      <c r="D73" s="162">
        <v>2015</v>
      </c>
      <c r="E73" s="162">
        <v>2015</v>
      </c>
      <c r="F73" s="162">
        <v>2015</v>
      </c>
      <c r="G73" s="162">
        <v>2015</v>
      </c>
      <c r="H73" s="162">
        <v>2015</v>
      </c>
      <c r="I73" s="162">
        <v>2015</v>
      </c>
      <c r="J73" s="162">
        <v>2016</v>
      </c>
      <c r="K73" s="162">
        <v>2016</v>
      </c>
      <c r="L73" s="162">
        <v>2016</v>
      </c>
      <c r="M73" s="164">
        <v>2018</v>
      </c>
      <c r="N73" s="164">
        <v>2018</v>
      </c>
      <c r="O73" s="164">
        <v>2017</v>
      </c>
      <c r="P73" s="164">
        <v>2017</v>
      </c>
      <c r="Q73" s="164">
        <v>2015</v>
      </c>
      <c r="R73" s="164" t="s">
        <v>974</v>
      </c>
      <c r="S73" s="164">
        <v>2018</v>
      </c>
      <c r="T73" s="164">
        <v>2015</v>
      </c>
      <c r="U73" s="164">
        <v>2016</v>
      </c>
      <c r="V73" s="164">
        <v>2016</v>
      </c>
      <c r="W73" s="164">
        <v>2016</v>
      </c>
      <c r="X73" s="164">
        <v>2014</v>
      </c>
      <c r="Y73" s="164">
        <v>2010</v>
      </c>
      <c r="Z73" s="164">
        <v>2016</v>
      </c>
      <c r="AA73" s="164">
        <v>2016</v>
      </c>
      <c r="AB73" s="164">
        <v>2016</v>
      </c>
      <c r="AC73" s="164">
        <v>2015</v>
      </c>
      <c r="AD73" s="164">
        <v>2015</v>
      </c>
      <c r="AE73" s="164">
        <v>2012</v>
      </c>
      <c r="AF73" s="164">
        <v>2015</v>
      </c>
      <c r="AG73" s="163">
        <v>2006</v>
      </c>
      <c r="AH73" s="164">
        <v>2016</v>
      </c>
      <c r="AI73" s="164">
        <v>2017</v>
      </c>
      <c r="AJ73" s="164">
        <v>2018</v>
      </c>
      <c r="AK73" s="166" t="s">
        <v>950</v>
      </c>
      <c r="AL73" s="166" t="s">
        <v>1137</v>
      </c>
      <c r="AM73" s="164">
        <v>2017</v>
      </c>
      <c r="AN73" s="164">
        <v>2014</v>
      </c>
      <c r="AO73" s="164">
        <v>2014</v>
      </c>
      <c r="AP73" s="164" t="s">
        <v>950</v>
      </c>
      <c r="AQ73" s="164" t="s">
        <v>950</v>
      </c>
      <c r="AR73" s="164" t="s">
        <v>950</v>
      </c>
      <c r="AS73" s="164">
        <v>2016</v>
      </c>
      <c r="AT73" s="164">
        <v>2017</v>
      </c>
      <c r="AU73" s="164">
        <v>2016</v>
      </c>
      <c r="AV73" s="164">
        <v>2015</v>
      </c>
      <c r="AW73" s="164">
        <v>2015</v>
      </c>
      <c r="AX73" s="164">
        <v>2016</v>
      </c>
      <c r="AY73" s="164">
        <v>2014</v>
      </c>
      <c r="AZ73" s="176">
        <v>2015</v>
      </c>
      <c r="BA73" s="176">
        <v>2015</v>
      </c>
      <c r="BB73" s="164">
        <v>2017</v>
      </c>
      <c r="BC73" s="164">
        <v>2017</v>
      </c>
      <c r="BD73" s="164">
        <v>2015</v>
      </c>
      <c r="BE73" s="164">
        <v>2014</v>
      </c>
      <c r="BF73" s="108"/>
    </row>
    <row r="74" spans="1:58" x14ac:dyDescent="0.25">
      <c r="A74" s="133" t="s">
        <v>134</v>
      </c>
      <c r="B74" s="111" t="s">
        <v>133</v>
      </c>
      <c r="C74" s="162">
        <v>2015</v>
      </c>
      <c r="D74" s="162">
        <v>2015</v>
      </c>
      <c r="E74" s="162">
        <v>2015</v>
      </c>
      <c r="F74" s="162">
        <v>2015</v>
      </c>
      <c r="G74" s="162">
        <v>2015</v>
      </c>
      <c r="H74" s="162">
        <v>2015</v>
      </c>
      <c r="I74" s="162">
        <v>2015</v>
      </c>
      <c r="J74" s="162">
        <v>2016</v>
      </c>
      <c r="K74" s="162">
        <v>2016</v>
      </c>
      <c r="L74" s="162">
        <v>2016</v>
      </c>
      <c r="M74" s="164">
        <v>2018</v>
      </c>
      <c r="N74" s="164">
        <v>2018</v>
      </c>
      <c r="O74" s="164">
        <v>2017</v>
      </c>
      <c r="P74" s="164">
        <v>2017</v>
      </c>
      <c r="Q74" s="164">
        <v>2015</v>
      </c>
      <c r="R74" s="164" t="s">
        <v>973</v>
      </c>
      <c r="S74" s="164">
        <v>2018</v>
      </c>
      <c r="T74" s="164">
        <v>2015</v>
      </c>
      <c r="U74" s="164">
        <v>2016</v>
      </c>
      <c r="V74" s="164">
        <v>2016</v>
      </c>
      <c r="W74" s="164">
        <v>2016</v>
      </c>
      <c r="X74" s="164">
        <v>2012</v>
      </c>
      <c r="Y74" s="164">
        <v>2014</v>
      </c>
      <c r="Z74" s="164">
        <v>2016</v>
      </c>
      <c r="AA74" s="164">
        <v>2016</v>
      </c>
      <c r="AB74" s="164">
        <v>2016</v>
      </c>
      <c r="AC74" s="164">
        <v>2015</v>
      </c>
      <c r="AD74" s="164">
        <v>2015</v>
      </c>
      <c r="AE74" s="164">
        <v>2012</v>
      </c>
      <c r="AF74" s="164">
        <v>2015</v>
      </c>
      <c r="AG74" s="163">
        <v>2012</v>
      </c>
      <c r="AH74" s="164">
        <v>2016</v>
      </c>
      <c r="AI74" s="164">
        <v>2017</v>
      </c>
      <c r="AJ74" s="164">
        <v>2018</v>
      </c>
      <c r="AK74" s="166">
        <v>43039</v>
      </c>
      <c r="AL74" s="166" t="s">
        <v>1137</v>
      </c>
      <c r="AM74" s="164">
        <v>2017</v>
      </c>
      <c r="AN74" s="164">
        <v>2014</v>
      </c>
      <c r="AO74" s="164">
        <v>2014</v>
      </c>
      <c r="AP74" s="164">
        <v>2014</v>
      </c>
      <c r="AQ74" s="164">
        <v>2014</v>
      </c>
      <c r="AR74" s="164">
        <v>2011</v>
      </c>
      <c r="AS74" s="164">
        <v>2016</v>
      </c>
      <c r="AT74" s="164">
        <v>2017</v>
      </c>
      <c r="AU74" s="164">
        <v>2016</v>
      </c>
      <c r="AV74" s="164">
        <v>2015</v>
      </c>
      <c r="AW74" s="164">
        <v>2015</v>
      </c>
      <c r="AX74" s="164">
        <v>2016</v>
      </c>
      <c r="AY74" s="164">
        <v>2014</v>
      </c>
      <c r="AZ74" s="176">
        <v>2015</v>
      </c>
      <c r="BA74" s="176">
        <v>2015</v>
      </c>
      <c r="BB74" s="164">
        <v>2017</v>
      </c>
      <c r="BC74" s="164">
        <v>2017</v>
      </c>
      <c r="BD74" s="164">
        <v>2015</v>
      </c>
      <c r="BE74" s="164">
        <v>2014</v>
      </c>
      <c r="BF74" s="108"/>
    </row>
    <row r="75" spans="1:58" x14ac:dyDescent="0.25">
      <c r="A75" s="133" t="s">
        <v>136</v>
      </c>
      <c r="B75" s="111" t="s">
        <v>135</v>
      </c>
      <c r="C75" s="162">
        <v>2015</v>
      </c>
      <c r="D75" s="162">
        <v>2015</v>
      </c>
      <c r="E75" s="162">
        <v>2015</v>
      </c>
      <c r="F75" s="162">
        <v>2015</v>
      </c>
      <c r="G75" s="162">
        <v>2015</v>
      </c>
      <c r="H75" s="162">
        <v>2015</v>
      </c>
      <c r="I75" s="162">
        <v>2015</v>
      </c>
      <c r="J75" s="162">
        <v>2016</v>
      </c>
      <c r="K75" s="162">
        <v>2016</v>
      </c>
      <c r="L75" s="162">
        <v>2016</v>
      </c>
      <c r="M75" s="164">
        <v>2018</v>
      </c>
      <c r="N75" s="164">
        <v>2018</v>
      </c>
      <c r="O75" s="164">
        <v>2017</v>
      </c>
      <c r="P75" s="164">
        <v>2017</v>
      </c>
      <c r="Q75" s="164">
        <v>2015</v>
      </c>
      <c r="R75" s="164" t="s">
        <v>963</v>
      </c>
      <c r="S75" s="164">
        <v>2018</v>
      </c>
      <c r="T75" s="164">
        <v>2015</v>
      </c>
      <c r="U75" s="164">
        <v>2016</v>
      </c>
      <c r="V75" s="164">
        <v>2016</v>
      </c>
      <c r="W75" s="164">
        <v>2016</v>
      </c>
      <c r="X75" s="164">
        <v>2012</v>
      </c>
      <c r="Y75" s="164" t="s">
        <v>950</v>
      </c>
      <c r="Z75" s="164">
        <v>2016</v>
      </c>
      <c r="AA75" s="164">
        <v>2016</v>
      </c>
      <c r="AB75" s="164">
        <v>2016</v>
      </c>
      <c r="AC75" s="164">
        <v>2015</v>
      </c>
      <c r="AD75" s="164">
        <v>2015</v>
      </c>
      <c r="AE75" s="164">
        <v>2012</v>
      </c>
      <c r="AF75" s="164">
        <v>2015</v>
      </c>
      <c r="AG75" s="163">
        <v>2016</v>
      </c>
      <c r="AH75" s="164">
        <v>2016</v>
      </c>
      <c r="AI75" s="164">
        <v>2017</v>
      </c>
      <c r="AJ75" s="164">
        <v>2018</v>
      </c>
      <c r="AK75" s="166" t="s">
        <v>1137</v>
      </c>
      <c r="AL75" s="166" t="s">
        <v>1137</v>
      </c>
      <c r="AM75" s="164">
        <v>2017</v>
      </c>
      <c r="AN75" s="164">
        <v>2014</v>
      </c>
      <c r="AO75" s="164">
        <v>2014</v>
      </c>
      <c r="AP75" s="164">
        <v>2014</v>
      </c>
      <c r="AQ75" s="164">
        <v>2014</v>
      </c>
      <c r="AR75" s="164">
        <v>2011</v>
      </c>
      <c r="AS75" s="164">
        <v>2016</v>
      </c>
      <c r="AT75" s="164">
        <v>2017</v>
      </c>
      <c r="AU75" s="164">
        <v>2016</v>
      </c>
      <c r="AV75" s="164">
        <v>2016</v>
      </c>
      <c r="AW75" s="164">
        <v>2015</v>
      </c>
      <c r="AX75" s="164">
        <v>2016</v>
      </c>
      <c r="AY75" s="164">
        <v>2014</v>
      </c>
      <c r="AZ75" s="176">
        <v>2015</v>
      </c>
      <c r="BA75" s="176">
        <v>2015</v>
      </c>
      <c r="BB75" s="164">
        <v>2017</v>
      </c>
      <c r="BC75" s="164">
        <v>2017</v>
      </c>
      <c r="BD75" s="164">
        <v>2015</v>
      </c>
      <c r="BE75" s="164">
        <v>2014</v>
      </c>
      <c r="BF75" s="108"/>
    </row>
    <row r="76" spans="1:58" x14ac:dyDescent="0.25">
      <c r="A76" s="133" t="s">
        <v>138</v>
      </c>
      <c r="B76" s="111" t="s">
        <v>137</v>
      </c>
      <c r="C76" s="162">
        <v>2015</v>
      </c>
      <c r="D76" s="162">
        <v>2015</v>
      </c>
      <c r="E76" s="162">
        <v>2015</v>
      </c>
      <c r="F76" s="162">
        <v>2015</v>
      </c>
      <c r="G76" s="162">
        <v>2015</v>
      </c>
      <c r="H76" s="162">
        <v>2015</v>
      </c>
      <c r="I76" s="162">
        <v>2015</v>
      </c>
      <c r="J76" s="162">
        <v>2016</v>
      </c>
      <c r="K76" s="162">
        <v>2016</v>
      </c>
      <c r="L76" s="162">
        <v>2016</v>
      </c>
      <c r="M76" s="164">
        <v>2018</v>
      </c>
      <c r="N76" s="164">
        <v>2018</v>
      </c>
      <c r="O76" s="164">
        <v>2017</v>
      </c>
      <c r="P76" s="164">
        <v>2017</v>
      </c>
      <c r="Q76" s="164">
        <v>2015</v>
      </c>
      <c r="R76" s="164" t="s">
        <v>950</v>
      </c>
      <c r="S76" s="164">
        <v>2018</v>
      </c>
      <c r="T76" s="164">
        <v>2015</v>
      </c>
      <c r="U76" s="164">
        <v>2016</v>
      </c>
      <c r="V76" s="164" t="s">
        <v>950</v>
      </c>
      <c r="W76" s="164">
        <v>2016</v>
      </c>
      <c r="X76" s="164" t="s">
        <v>950</v>
      </c>
      <c r="Y76" s="164">
        <v>2012</v>
      </c>
      <c r="Z76" s="164">
        <v>2016</v>
      </c>
      <c r="AA76" s="164">
        <v>2016</v>
      </c>
      <c r="AB76" s="164" t="s">
        <v>950</v>
      </c>
      <c r="AC76" s="164">
        <v>2015</v>
      </c>
      <c r="AD76" s="164">
        <v>2015</v>
      </c>
      <c r="AE76" s="164" t="s">
        <v>950</v>
      </c>
      <c r="AF76" s="164">
        <v>2015</v>
      </c>
      <c r="AG76" s="163">
        <v>2012</v>
      </c>
      <c r="AH76" s="164">
        <v>2016</v>
      </c>
      <c r="AI76" s="164">
        <v>2017</v>
      </c>
      <c r="AJ76" s="164">
        <v>2018</v>
      </c>
      <c r="AK76" s="166" t="s">
        <v>950</v>
      </c>
      <c r="AL76" s="166" t="s">
        <v>1137</v>
      </c>
      <c r="AM76" s="164">
        <v>2017</v>
      </c>
      <c r="AN76" s="164">
        <v>2014</v>
      </c>
      <c r="AO76" s="164">
        <v>2014</v>
      </c>
      <c r="AP76" s="164">
        <v>2014</v>
      </c>
      <c r="AQ76" s="164">
        <v>2014</v>
      </c>
      <c r="AR76" s="164">
        <v>2015</v>
      </c>
      <c r="AS76" s="164">
        <v>2016</v>
      </c>
      <c r="AT76" s="164">
        <v>2017</v>
      </c>
      <c r="AU76" s="164">
        <v>2016</v>
      </c>
      <c r="AV76" s="164">
        <v>2015</v>
      </c>
      <c r="AW76" s="164">
        <v>2015</v>
      </c>
      <c r="AX76" s="164">
        <v>2016</v>
      </c>
      <c r="AY76" s="164">
        <v>2014</v>
      </c>
      <c r="AZ76" s="176">
        <v>2015</v>
      </c>
      <c r="BA76" s="176">
        <v>2015</v>
      </c>
      <c r="BB76" s="164">
        <v>2017</v>
      </c>
      <c r="BC76" s="164">
        <v>2017</v>
      </c>
      <c r="BD76" s="164">
        <v>2015</v>
      </c>
      <c r="BE76" s="164">
        <v>2014</v>
      </c>
      <c r="BF76" s="108"/>
    </row>
    <row r="77" spans="1:58" x14ac:dyDescent="0.25">
      <c r="A77" s="133" t="s">
        <v>140</v>
      </c>
      <c r="B77" s="111" t="s">
        <v>139</v>
      </c>
      <c r="C77" s="162">
        <v>2015</v>
      </c>
      <c r="D77" s="162">
        <v>2015</v>
      </c>
      <c r="E77" s="162">
        <v>2015</v>
      </c>
      <c r="F77" s="162">
        <v>2015</v>
      </c>
      <c r="G77" s="162">
        <v>2015</v>
      </c>
      <c r="H77" s="162">
        <v>2015</v>
      </c>
      <c r="I77" s="162">
        <v>2015</v>
      </c>
      <c r="J77" s="162">
        <v>2016</v>
      </c>
      <c r="K77" s="162">
        <v>2016</v>
      </c>
      <c r="L77" s="162">
        <v>2016</v>
      </c>
      <c r="M77" s="164">
        <v>2018</v>
      </c>
      <c r="N77" s="164">
        <v>2018</v>
      </c>
      <c r="O77" s="164">
        <v>2017</v>
      </c>
      <c r="P77" s="164">
        <v>2017</v>
      </c>
      <c r="Q77" s="164">
        <v>2015</v>
      </c>
      <c r="R77" s="164" t="s">
        <v>950</v>
      </c>
      <c r="S77" s="164">
        <v>2018</v>
      </c>
      <c r="T77" s="164">
        <v>2015</v>
      </c>
      <c r="U77" s="164">
        <v>2016</v>
      </c>
      <c r="V77" s="164" t="s">
        <v>950</v>
      </c>
      <c r="W77" s="164">
        <v>2016</v>
      </c>
      <c r="X77" s="164" t="s">
        <v>950</v>
      </c>
      <c r="Y77" s="164">
        <v>2015</v>
      </c>
      <c r="Z77" s="164">
        <v>2016</v>
      </c>
      <c r="AA77" s="164">
        <v>2016</v>
      </c>
      <c r="AB77" s="164" t="s">
        <v>950</v>
      </c>
      <c r="AC77" s="164">
        <v>2015</v>
      </c>
      <c r="AD77" s="164">
        <v>2015</v>
      </c>
      <c r="AE77" s="164" t="s">
        <v>950</v>
      </c>
      <c r="AF77" s="164">
        <v>2015</v>
      </c>
      <c r="AG77" s="163">
        <v>2012</v>
      </c>
      <c r="AH77" s="164">
        <v>2016</v>
      </c>
      <c r="AI77" s="164">
        <v>2017</v>
      </c>
      <c r="AJ77" s="164">
        <v>2018</v>
      </c>
      <c r="AK77" s="166" t="s">
        <v>950</v>
      </c>
      <c r="AL77" s="166" t="s">
        <v>1137</v>
      </c>
      <c r="AM77" s="164">
        <v>2017</v>
      </c>
      <c r="AN77" s="164">
        <v>2014</v>
      </c>
      <c r="AO77" s="164">
        <v>2014</v>
      </c>
      <c r="AP77" s="164">
        <v>2014</v>
      </c>
      <c r="AQ77" s="164">
        <v>2014</v>
      </c>
      <c r="AR77" s="164" t="s">
        <v>950</v>
      </c>
      <c r="AS77" s="164">
        <v>2016</v>
      </c>
      <c r="AT77" s="164">
        <v>2017</v>
      </c>
      <c r="AU77" s="164">
        <v>2016</v>
      </c>
      <c r="AV77" s="164" t="s">
        <v>950</v>
      </c>
      <c r="AW77" s="164">
        <v>2015</v>
      </c>
      <c r="AX77" s="164">
        <v>2016</v>
      </c>
      <c r="AY77" s="164">
        <v>2014</v>
      </c>
      <c r="AZ77" s="176">
        <v>2015</v>
      </c>
      <c r="BA77" s="176">
        <v>2015</v>
      </c>
      <c r="BB77" s="164">
        <v>2017</v>
      </c>
      <c r="BC77" s="164">
        <v>2017</v>
      </c>
      <c r="BD77" s="164">
        <v>2015</v>
      </c>
      <c r="BE77" s="164">
        <v>2014</v>
      </c>
      <c r="BF77" s="108"/>
    </row>
    <row r="78" spans="1:58" x14ac:dyDescent="0.25">
      <c r="A78" s="133" t="s">
        <v>142</v>
      </c>
      <c r="B78" s="111" t="s">
        <v>141</v>
      </c>
      <c r="C78" s="162">
        <v>2015</v>
      </c>
      <c r="D78" s="162">
        <v>2015</v>
      </c>
      <c r="E78" s="162">
        <v>2015</v>
      </c>
      <c r="F78" s="162">
        <v>2015</v>
      </c>
      <c r="G78" s="162">
        <v>2015</v>
      </c>
      <c r="H78" s="162">
        <v>2015</v>
      </c>
      <c r="I78" s="162">
        <v>2015</v>
      </c>
      <c r="J78" s="162">
        <v>2016</v>
      </c>
      <c r="K78" s="162">
        <v>2016</v>
      </c>
      <c r="L78" s="162">
        <v>2016</v>
      </c>
      <c r="M78" s="164">
        <v>2018</v>
      </c>
      <c r="N78" s="164">
        <v>2018</v>
      </c>
      <c r="O78" s="164">
        <v>2017</v>
      </c>
      <c r="P78" s="164">
        <v>2017</v>
      </c>
      <c r="Q78" s="164">
        <v>2015</v>
      </c>
      <c r="R78" s="164" t="s">
        <v>975</v>
      </c>
      <c r="S78" s="164">
        <v>2018</v>
      </c>
      <c r="T78" s="164">
        <v>2015</v>
      </c>
      <c r="U78" s="164">
        <v>2016</v>
      </c>
      <c r="V78" s="164">
        <v>2016</v>
      </c>
      <c r="W78" s="164">
        <v>2016</v>
      </c>
      <c r="X78" s="164">
        <v>2006</v>
      </c>
      <c r="Y78" s="164">
        <v>2016</v>
      </c>
      <c r="Z78" s="164">
        <v>2016</v>
      </c>
      <c r="AA78" s="164">
        <v>2016</v>
      </c>
      <c r="AB78" s="164">
        <v>2016</v>
      </c>
      <c r="AC78" s="164">
        <v>2015</v>
      </c>
      <c r="AD78" s="164">
        <v>2015</v>
      </c>
      <c r="AE78" s="164">
        <v>2012</v>
      </c>
      <c r="AF78" s="164">
        <v>2015</v>
      </c>
      <c r="AG78" s="163">
        <v>2009</v>
      </c>
      <c r="AH78" s="164">
        <v>2016</v>
      </c>
      <c r="AI78" s="164">
        <v>2017</v>
      </c>
      <c r="AJ78" s="164">
        <v>2018</v>
      </c>
      <c r="AK78" s="166" t="s">
        <v>1137</v>
      </c>
      <c r="AL78" s="166" t="s">
        <v>1137</v>
      </c>
      <c r="AM78" s="164">
        <v>2017</v>
      </c>
      <c r="AN78" s="164">
        <v>2014</v>
      </c>
      <c r="AO78" s="164">
        <v>2014</v>
      </c>
      <c r="AP78" s="164">
        <v>2014</v>
      </c>
      <c r="AQ78" s="164">
        <v>2014</v>
      </c>
      <c r="AR78" s="164">
        <v>2015</v>
      </c>
      <c r="AS78" s="164">
        <v>2016</v>
      </c>
      <c r="AT78" s="164">
        <v>2017</v>
      </c>
      <c r="AU78" s="164">
        <v>2016</v>
      </c>
      <c r="AV78" s="164">
        <v>2015</v>
      </c>
      <c r="AW78" s="164">
        <v>2015</v>
      </c>
      <c r="AX78" s="164">
        <v>2016</v>
      </c>
      <c r="AY78" s="164">
        <v>2014</v>
      </c>
      <c r="AZ78" s="176">
        <v>2015</v>
      </c>
      <c r="BA78" s="176">
        <v>2015</v>
      </c>
      <c r="BB78" s="164">
        <v>2017</v>
      </c>
      <c r="BC78" s="164">
        <v>2017</v>
      </c>
      <c r="BD78" s="164">
        <v>2015</v>
      </c>
      <c r="BE78" s="164">
        <v>2014</v>
      </c>
      <c r="BF78" s="108"/>
    </row>
    <row r="79" spans="1:58" x14ac:dyDescent="0.25">
      <c r="A79" s="133" t="s">
        <v>144</v>
      </c>
      <c r="B79" s="111" t="s">
        <v>143</v>
      </c>
      <c r="C79" s="162">
        <v>2015</v>
      </c>
      <c r="D79" s="162">
        <v>2015</v>
      </c>
      <c r="E79" s="162">
        <v>2015</v>
      </c>
      <c r="F79" s="162">
        <v>2015</v>
      </c>
      <c r="G79" s="162">
        <v>2015</v>
      </c>
      <c r="H79" s="162">
        <v>2015</v>
      </c>
      <c r="I79" s="162">
        <v>2015</v>
      </c>
      <c r="J79" s="162">
        <v>2016</v>
      </c>
      <c r="K79" s="162">
        <v>2016</v>
      </c>
      <c r="L79" s="162">
        <v>2016</v>
      </c>
      <c r="M79" s="164">
        <v>2018</v>
      </c>
      <c r="N79" s="164">
        <v>2018</v>
      </c>
      <c r="O79" s="164">
        <v>2017</v>
      </c>
      <c r="P79" s="164">
        <v>2017</v>
      </c>
      <c r="Q79" s="164">
        <v>2015</v>
      </c>
      <c r="R79" s="164" t="s">
        <v>973</v>
      </c>
      <c r="S79" s="164">
        <v>2018</v>
      </c>
      <c r="T79" s="164">
        <v>2015</v>
      </c>
      <c r="U79" s="164">
        <v>2016</v>
      </c>
      <c r="V79" s="164">
        <v>2016</v>
      </c>
      <c r="W79" s="164">
        <v>2016</v>
      </c>
      <c r="X79" s="164">
        <v>2013</v>
      </c>
      <c r="Y79" s="164">
        <v>2012</v>
      </c>
      <c r="Z79" s="164">
        <v>2016</v>
      </c>
      <c r="AA79" s="164">
        <v>2016</v>
      </c>
      <c r="AB79" s="164">
        <v>2016</v>
      </c>
      <c r="AC79" s="164">
        <v>2015</v>
      </c>
      <c r="AD79" s="164">
        <v>2015</v>
      </c>
      <c r="AE79" s="164">
        <v>2012</v>
      </c>
      <c r="AF79" s="164">
        <v>2015</v>
      </c>
      <c r="AG79" s="163">
        <v>2010</v>
      </c>
      <c r="AH79" s="164">
        <v>2016</v>
      </c>
      <c r="AI79" s="164">
        <v>2017</v>
      </c>
      <c r="AJ79" s="164">
        <v>2018</v>
      </c>
      <c r="AK79" s="166" t="s">
        <v>1138</v>
      </c>
      <c r="AL79" s="166" t="s">
        <v>1137</v>
      </c>
      <c r="AM79" s="164">
        <v>2017</v>
      </c>
      <c r="AN79" s="164">
        <v>2014</v>
      </c>
      <c r="AO79" s="164">
        <v>2014</v>
      </c>
      <c r="AP79" s="164">
        <v>2014</v>
      </c>
      <c r="AQ79" s="164">
        <v>2014</v>
      </c>
      <c r="AR79" s="164">
        <v>2015</v>
      </c>
      <c r="AS79" s="164">
        <v>2016</v>
      </c>
      <c r="AT79" s="164">
        <v>2017</v>
      </c>
      <c r="AU79" s="164">
        <v>2016</v>
      </c>
      <c r="AV79" s="164">
        <v>2016</v>
      </c>
      <c r="AW79" s="164">
        <v>2015</v>
      </c>
      <c r="AX79" s="164">
        <v>2016</v>
      </c>
      <c r="AY79" s="164">
        <v>2014</v>
      </c>
      <c r="AZ79" s="176">
        <v>2015</v>
      </c>
      <c r="BA79" s="176">
        <v>2015</v>
      </c>
      <c r="BB79" s="164">
        <v>2017</v>
      </c>
      <c r="BC79" s="164">
        <v>2017</v>
      </c>
      <c r="BD79" s="164">
        <v>2015</v>
      </c>
      <c r="BE79" s="164">
        <v>2014</v>
      </c>
      <c r="BF79" s="108"/>
    </row>
    <row r="80" spans="1:58" x14ac:dyDescent="0.25">
      <c r="A80" s="133" t="s">
        <v>845</v>
      </c>
      <c r="B80" s="111" t="s">
        <v>145</v>
      </c>
      <c r="C80" s="162">
        <v>2015</v>
      </c>
      <c r="D80" s="162">
        <v>2015</v>
      </c>
      <c r="E80" s="162">
        <v>2015</v>
      </c>
      <c r="F80" s="162">
        <v>2015</v>
      </c>
      <c r="G80" s="162">
        <v>2015</v>
      </c>
      <c r="H80" s="162">
        <v>2015</v>
      </c>
      <c r="I80" s="162">
        <v>2015</v>
      </c>
      <c r="J80" s="162">
        <v>2016</v>
      </c>
      <c r="K80" s="162">
        <v>2016</v>
      </c>
      <c r="L80" s="162">
        <v>2016</v>
      </c>
      <c r="M80" s="164">
        <v>2018</v>
      </c>
      <c r="N80" s="164">
        <v>2018</v>
      </c>
      <c r="O80" s="164">
        <v>2017</v>
      </c>
      <c r="P80" s="164">
        <v>2017</v>
      </c>
      <c r="Q80" s="164">
        <v>2015</v>
      </c>
      <c r="R80" s="164" t="s">
        <v>950</v>
      </c>
      <c r="S80" s="164">
        <v>2018</v>
      </c>
      <c r="T80" s="164">
        <v>2015</v>
      </c>
      <c r="U80" s="164">
        <v>2016</v>
      </c>
      <c r="V80" s="164" t="s">
        <v>950</v>
      </c>
      <c r="W80" s="164">
        <v>2016</v>
      </c>
      <c r="X80" s="164" t="s">
        <v>950</v>
      </c>
      <c r="Y80" s="164">
        <v>2010</v>
      </c>
      <c r="Z80" s="164">
        <v>2016</v>
      </c>
      <c r="AA80" s="164">
        <v>2016</v>
      </c>
      <c r="AB80" s="164">
        <v>2016</v>
      </c>
      <c r="AC80" s="164">
        <v>2015</v>
      </c>
      <c r="AD80" s="164">
        <v>2015</v>
      </c>
      <c r="AE80" s="164">
        <v>2012</v>
      </c>
      <c r="AF80" s="164">
        <v>2015</v>
      </c>
      <c r="AG80" s="163">
        <v>2013</v>
      </c>
      <c r="AH80" s="164">
        <v>2016</v>
      </c>
      <c r="AI80" s="164">
        <v>2017</v>
      </c>
      <c r="AJ80" s="164">
        <v>2018</v>
      </c>
      <c r="AK80" s="166" t="s">
        <v>950</v>
      </c>
      <c r="AL80" s="166" t="s">
        <v>1137</v>
      </c>
      <c r="AM80" s="164">
        <v>2017</v>
      </c>
      <c r="AN80" s="164">
        <v>2014</v>
      </c>
      <c r="AO80" s="164">
        <v>2014</v>
      </c>
      <c r="AP80" s="164">
        <v>2014</v>
      </c>
      <c r="AQ80" s="164">
        <v>2014</v>
      </c>
      <c r="AR80" s="164">
        <v>2011</v>
      </c>
      <c r="AS80" s="164">
        <v>2016</v>
      </c>
      <c r="AT80" s="164">
        <v>2017</v>
      </c>
      <c r="AU80" s="164">
        <v>2016</v>
      </c>
      <c r="AV80" s="164">
        <v>2015</v>
      </c>
      <c r="AW80" s="164">
        <v>2015</v>
      </c>
      <c r="AX80" s="164">
        <v>2016</v>
      </c>
      <c r="AY80" s="164">
        <v>2014</v>
      </c>
      <c r="AZ80" s="176">
        <v>2015</v>
      </c>
      <c r="BA80" s="176">
        <v>2015</v>
      </c>
      <c r="BB80" s="164">
        <v>2017</v>
      </c>
      <c r="BC80" s="164">
        <v>2017</v>
      </c>
      <c r="BD80" s="164">
        <v>2015</v>
      </c>
      <c r="BE80" s="164">
        <v>2014</v>
      </c>
      <c r="BF80" s="108"/>
    </row>
    <row r="81" spans="1:58" x14ac:dyDescent="0.25">
      <c r="A81" s="133" t="s">
        <v>147</v>
      </c>
      <c r="B81" s="111" t="s">
        <v>146</v>
      </c>
      <c r="C81" s="162">
        <v>2015</v>
      </c>
      <c r="D81" s="162">
        <v>2015</v>
      </c>
      <c r="E81" s="162">
        <v>2015</v>
      </c>
      <c r="F81" s="162">
        <v>2015</v>
      </c>
      <c r="G81" s="162">
        <v>2015</v>
      </c>
      <c r="H81" s="162">
        <v>2015</v>
      </c>
      <c r="I81" s="162">
        <v>2015</v>
      </c>
      <c r="J81" s="162">
        <v>2016</v>
      </c>
      <c r="K81" s="162">
        <v>2016</v>
      </c>
      <c r="L81" s="162">
        <v>2016</v>
      </c>
      <c r="M81" s="164">
        <v>2018</v>
      </c>
      <c r="N81" s="164">
        <v>2018</v>
      </c>
      <c r="O81" s="164">
        <v>2017</v>
      </c>
      <c r="P81" s="164">
        <v>2017</v>
      </c>
      <c r="Q81" s="164">
        <v>2015</v>
      </c>
      <c r="R81" s="164" t="s">
        <v>962</v>
      </c>
      <c r="S81" s="164">
        <v>2018</v>
      </c>
      <c r="T81" s="164">
        <v>2015</v>
      </c>
      <c r="U81" s="164">
        <v>2016</v>
      </c>
      <c r="V81" s="164">
        <v>2016</v>
      </c>
      <c r="W81" s="164">
        <v>2016</v>
      </c>
      <c r="X81" s="164">
        <v>2011</v>
      </c>
      <c r="Y81" s="164">
        <v>2010</v>
      </c>
      <c r="Z81" s="164">
        <v>2016</v>
      </c>
      <c r="AA81" s="164">
        <v>2016</v>
      </c>
      <c r="AB81" s="164" t="s">
        <v>950</v>
      </c>
      <c r="AC81" s="164">
        <v>2015</v>
      </c>
      <c r="AD81" s="164">
        <v>2015</v>
      </c>
      <c r="AE81" s="164" t="s">
        <v>950</v>
      </c>
      <c r="AF81" s="164">
        <v>2015</v>
      </c>
      <c r="AG81" s="163">
        <v>2012</v>
      </c>
      <c r="AH81" s="164">
        <v>2016</v>
      </c>
      <c r="AI81" s="164">
        <v>2017</v>
      </c>
      <c r="AJ81" s="164">
        <v>2018</v>
      </c>
      <c r="AK81" s="166" t="s">
        <v>1138</v>
      </c>
      <c r="AL81" s="166">
        <v>43312</v>
      </c>
      <c r="AM81" s="164">
        <v>2017</v>
      </c>
      <c r="AN81" s="164">
        <v>2014</v>
      </c>
      <c r="AO81" s="164">
        <v>2014</v>
      </c>
      <c r="AP81" s="164">
        <v>2014</v>
      </c>
      <c r="AQ81" s="164">
        <v>2014</v>
      </c>
      <c r="AR81" s="164">
        <v>2015</v>
      </c>
      <c r="AS81" s="164">
        <v>2016</v>
      </c>
      <c r="AT81" s="164">
        <v>2017</v>
      </c>
      <c r="AU81" s="164">
        <v>2016</v>
      </c>
      <c r="AV81" s="164">
        <v>2015</v>
      </c>
      <c r="AW81" s="164">
        <v>2015</v>
      </c>
      <c r="AX81" s="164">
        <v>2016</v>
      </c>
      <c r="AY81" s="164">
        <v>2014</v>
      </c>
      <c r="AZ81" s="176">
        <v>2015</v>
      </c>
      <c r="BA81" s="176">
        <v>2015</v>
      </c>
      <c r="BB81" s="164">
        <v>2017</v>
      </c>
      <c r="BC81" s="164">
        <v>2017</v>
      </c>
      <c r="BD81" s="164">
        <v>2015</v>
      </c>
      <c r="BE81" s="164">
        <v>2014</v>
      </c>
      <c r="BF81" s="108"/>
    </row>
    <row r="82" spans="1:58" x14ac:dyDescent="0.25">
      <c r="A82" s="133" t="s">
        <v>149</v>
      </c>
      <c r="B82" s="111" t="s">
        <v>148</v>
      </c>
      <c r="C82" s="162">
        <v>2015</v>
      </c>
      <c r="D82" s="162">
        <v>2015</v>
      </c>
      <c r="E82" s="162">
        <v>2015</v>
      </c>
      <c r="F82" s="162">
        <v>2015</v>
      </c>
      <c r="G82" s="162">
        <v>2015</v>
      </c>
      <c r="H82" s="162">
        <v>2015</v>
      </c>
      <c r="I82" s="162">
        <v>2015</v>
      </c>
      <c r="J82" s="162">
        <v>2016</v>
      </c>
      <c r="K82" s="162">
        <v>2016</v>
      </c>
      <c r="L82" s="162">
        <v>2016</v>
      </c>
      <c r="M82" s="164">
        <v>2018</v>
      </c>
      <c r="N82" s="164">
        <v>2018</v>
      </c>
      <c r="O82" s="164">
        <v>2017</v>
      </c>
      <c r="P82" s="164">
        <v>2017</v>
      </c>
      <c r="Q82" s="164">
        <v>2015</v>
      </c>
      <c r="R82" s="164" t="s">
        <v>950</v>
      </c>
      <c r="S82" s="164">
        <v>2018</v>
      </c>
      <c r="T82" s="164">
        <v>2015</v>
      </c>
      <c r="U82" s="164">
        <v>2016</v>
      </c>
      <c r="V82" s="164" t="s">
        <v>950</v>
      </c>
      <c r="W82" s="164">
        <v>2016</v>
      </c>
      <c r="X82" s="164" t="s">
        <v>950</v>
      </c>
      <c r="Y82" s="164">
        <v>2016</v>
      </c>
      <c r="Z82" s="164">
        <v>2016</v>
      </c>
      <c r="AA82" s="164">
        <v>2016</v>
      </c>
      <c r="AB82" s="164">
        <v>2016</v>
      </c>
      <c r="AC82" s="164">
        <v>2015</v>
      </c>
      <c r="AD82" s="164">
        <v>2015</v>
      </c>
      <c r="AE82" s="164" t="s">
        <v>950</v>
      </c>
      <c r="AF82" s="164">
        <v>2015</v>
      </c>
      <c r="AG82" s="163">
        <v>2012</v>
      </c>
      <c r="AH82" s="164">
        <v>2016</v>
      </c>
      <c r="AI82" s="164">
        <v>2017</v>
      </c>
      <c r="AJ82" s="164">
        <v>2018</v>
      </c>
      <c r="AK82" s="166" t="s">
        <v>950</v>
      </c>
      <c r="AL82" s="166" t="s">
        <v>1137</v>
      </c>
      <c r="AM82" s="164">
        <v>2017</v>
      </c>
      <c r="AN82" s="164">
        <v>2014</v>
      </c>
      <c r="AO82" s="164">
        <v>2014</v>
      </c>
      <c r="AP82" s="164">
        <v>2014</v>
      </c>
      <c r="AQ82" s="164">
        <v>2014</v>
      </c>
      <c r="AR82" s="164" t="s">
        <v>950</v>
      </c>
      <c r="AS82" s="164">
        <v>2016</v>
      </c>
      <c r="AT82" s="164">
        <v>2017</v>
      </c>
      <c r="AU82" s="164">
        <v>2016</v>
      </c>
      <c r="AV82" s="164" t="s">
        <v>950</v>
      </c>
      <c r="AW82" s="164">
        <v>2015</v>
      </c>
      <c r="AX82" s="164">
        <v>2016</v>
      </c>
      <c r="AY82" s="164">
        <v>2014</v>
      </c>
      <c r="AZ82" s="176">
        <v>2015</v>
      </c>
      <c r="BA82" s="176">
        <v>2015</v>
      </c>
      <c r="BB82" s="164">
        <v>2017</v>
      </c>
      <c r="BC82" s="164">
        <v>2017</v>
      </c>
      <c r="BD82" s="164">
        <v>2015</v>
      </c>
      <c r="BE82" s="164">
        <v>2014</v>
      </c>
      <c r="BF82" s="108"/>
    </row>
    <row r="83" spans="1:58" x14ac:dyDescent="0.25">
      <c r="A83" s="133" t="s">
        <v>151</v>
      </c>
      <c r="B83" s="111" t="s">
        <v>150</v>
      </c>
      <c r="C83" s="162">
        <v>2015</v>
      </c>
      <c r="D83" s="162">
        <v>2015</v>
      </c>
      <c r="E83" s="162">
        <v>2015</v>
      </c>
      <c r="F83" s="162">
        <v>2015</v>
      </c>
      <c r="G83" s="162">
        <v>2015</v>
      </c>
      <c r="H83" s="162">
        <v>2015</v>
      </c>
      <c r="I83" s="162">
        <v>2015</v>
      </c>
      <c r="J83" s="162">
        <v>2016</v>
      </c>
      <c r="K83" s="162">
        <v>2016</v>
      </c>
      <c r="L83" s="162">
        <v>2016</v>
      </c>
      <c r="M83" s="164">
        <v>2018</v>
      </c>
      <c r="N83" s="164">
        <v>2018</v>
      </c>
      <c r="O83" s="164">
        <v>2017</v>
      </c>
      <c r="P83" s="164">
        <v>2017</v>
      </c>
      <c r="Q83" s="164">
        <v>2015</v>
      </c>
      <c r="R83" s="164" t="s">
        <v>950</v>
      </c>
      <c r="S83" s="164">
        <v>2018</v>
      </c>
      <c r="T83" s="164">
        <v>2015</v>
      </c>
      <c r="U83" s="164">
        <v>2016</v>
      </c>
      <c r="V83" s="164" t="s">
        <v>950</v>
      </c>
      <c r="W83" s="164">
        <v>2016</v>
      </c>
      <c r="X83" s="164" t="s">
        <v>950</v>
      </c>
      <c r="Y83" s="164">
        <v>2012</v>
      </c>
      <c r="Z83" s="164">
        <v>2016</v>
      </c>
      <c r="AA83" s="164">
        <v>2016</v>
      </c>
      <c r="AB83" s="164" t="s">
        <v>950</v>
      </c>
      <c r="AC83" s="164">
        <v>2015</v>
      </c>
      <c r="AD83" s="164">
        <v>2015</v>
      </c>
      <c r="AE83" s="164" t="s">
        <v>950</v>
      </c>
      <c r="AF83" s="164">
        <v>2015</v>
      </c>
      <c r="AG83" s="163">
        <v>2010</v>
      </c>
      <c r="AH83" s="164">
        <v>2016</v>
      </c>
      <c r="AI83" s="164">
        <v>2017</v>
      </c>
      <c r="AJ83" s="164">
        <v>2018</v>
      </c>
      <c r="AK83" s="166" t="s">
        <v>950</v>
      </c>
      <c r="AL83" s="166" t="s">
        <v>1137</v>
      </c>
      <c r="AM83" s="164">
        <v>2017</v>
      </c>
      <c r="AN83" s="164">
        <v>2014</v>
      </c>
      <c r="AO83" s="164">
        <v>2014</v>
      </c>
      <c r="AP83" s="164">
        <v>2014</v>
      </c>
      <c r="AQ83" s="164">
        <v>2014</v>
      </c>
      <c r="AR83" s="164" t="s">
        <v>950</v>
      </c>
      <c r="AS83" s="164">
        <v>2016</v>
      </c>
      <c r="AT83" s="164">
        <v>2017</v>
      </c>
      <c r="AU83" s="164">
        <v>2016</v>
      </c>
      <c r="AV83" s="164" t="s">
        <v>950</v>
      </c>
      <c r="AW83" s="164">
        <v>2015</v>
      </c>
      <c r="AX83" s="164">
        <v>2016</v>
      </c>
      <c r="AY83" s="164">
        <v>2014</v>
      </c>
      <c r="AZ83" s="176">
        <v>2015</v>
      </c>
      <c r="BA83" s="176">
        <v>2015</v>
      </c>
      <c r="BB83" s="164">
        <v>2017</v>
      </c>
      <c r="BC83" s="164">
        <v>2017</v>
      </c>
      <c r="BD83" s="164">
        <v>2015</v>
      </c>
      <c r="BE83" s="164">
        <v>2014</v>
      </c>
      <c r="BF83" s="108"/>
    </row>
    <row r="84" spans="1:58" x14ac:dyDescent="0.25">
      <c r="A84" s="133" t="s">
        <v>153</v>
      </c>
      <c r="B84" s="111" t="s">
        <v>152</v>
      </c>
      <c r="C84" s="162">
        <v>2015</v>
      </c>
      <c r="D84" s="162">
        <v>2015</v>
      </c>
      <c r="E84" s="162">
        <v>2015</v>
      </c>
      <c r="F84" s="162">
        <v>2015</v>
      </c>
      <c r="G84" s="162">
        <v>2015</v>
      </c>
      <c r="H84" s="162">
        <v>2015</v>
      </c>
      <c r="I84" s="162">
        <v>2015</v>
      </c>
      <c r="J84" s="162">
        <v>2016</v>
      </c>
      <c r="K84" s="162">
        <v>2016</v>
      </c>
      <c r="L84" s="162">
        <v>2016</v>
      </c>
      <c r="M84" s="164">
        <v>2018</v>
      </c>
      <c r="N84" s="164">
        <v>2018</v>
      </c>
      <c r="O84" s="164">
        <v>2017</v>
      </c>
      <c r="P84" s="164">
        <v>2017</v>
      </c>
      <c r="Q84" s="164">
        <v>2015</v>
      </c>
      <c r="R84" s="164" t="s">
        <v>950</v>
      </c>
      <c r="S84" s="164">
        <v>2018</v>
      </c>
      <c r="T84" s="164">
        <v>2015</v>
      </c>
      <c r="U84" s="164">
        <v>2016</v>
      </c>
      <c r="V84" s="164" t="s">
        <v>950</v>
      </c>
      <c r="W84" s="164">
        <v>2016</v>
      </c>
      <c r="X84" s="164" t="s">
        <v>950</v>
      </c>
      <c r="Y84" s="164">
        <v>2016</v>
      </c>
      <c r="Z84" s="164">
        <v>2016</v>
      </c>
      <c r="AA84" s="164">
        <v>2016</v>
      </c>
      <c r="AB84" s="164">
        <v>2016</v>
      </c>
      <c r="AC84" s="164">
        <v>2015</v>
      </c>
      <c r="AD84" s="164">
        <v>2015</v>
      </c>
      <c r="AE84" s="164" t="s">
        <v>950</v>
      </c>
      <c r="AF84" s="164">
        <v>2015</v>
      </c>
      <c r="AG84" s="163">
        <v>2012</v>
      </c>
      <c r="AH84" s="164">
        <v>2016</v>
      </c>
      <c r="AI84" s="164">
        <v>2017</v>
      </c>
      <c r="AJ84" s="164">
        <v>2018</v>
      </c>
      <c r="AK84" s="166" t="s">
        <v>950</v>
      </c>
      <c r="AL84" s="166" t="s">
        <v>1137</v>
      </c>
      <c r="AM84" s="164">
        <v>2017</v>
      </c>
      <c r="AN84" s="164">
        <v>2014</v>
      </c>
      <c r="AO84" s="164">
        <v>2014</v>
      </c>
      <c r="AP84" s="164">
        <v>2014</v>
      </c>
      <c r="AQ84" s="164">
        <v>2014</v>
      </c>
      <c r="AR84" s="164">
        <v>2015</v>
      </c>
      <c r="AS84" s="164">
        <v>2016</v>
      </c>
      <c r="AT84" s="164">
        <v>2017</v>
      </c>
      <c r="AU84" s="164">
        <v>2016</v>
      </c>
      <c r="AV84" s="164">
        <v>2015</v>
      </c>
      <c r="AW84" s="164">
        <v>2015</v>
      </c>
      <c r="AX84" s="164">
        <v>2016</v>
      </c>
      <c r="AY84" s="164">
        <v>2014</v>
      </c>
      <c r="AZ84" s="176">
        <v>2015</v>
      </c>
      <c r="BA84" s="176">
        <v>2015</v>
      </c>
      <c r="BB84" s="164">
        <v>2017</v>
      </c>
      <c r="BC84" s="164">
        <v>2017</v>
      </c>
      <c r="BD84" s="164">
        <v>2015</v>
      </c>
      <c r="BE84" s="164">
        <v>2014</v>
      </c>
      <c r="BF84" s="108"/>
    </row>
    <row r="85" spans="1:58" x14ac:dyDescent="0.25">
      <c r="A85" s="133" t="s">
        <v>155</v>
      </c>
      <c r="B85" s="111" t="s">
        <v>154</v>
      </c>
      <c r="C85" s="162">
        <v>2015</v>
      </c>
      <c r="D85" s="162">
        <v>2015</v>
      </c>
      <c r="E85" s="162">
        <v>2015</v>
      </c>
      <c r="F85" s="162">
        <v>2015</v>
      </c>
      <c r="G85" s="162">
        <v>2015</v>
      </c>
      <c r="H85" s="162">
        <v>2015</v>
      </c>
      <c r="I85" s="162">
        <v>2015</v>
      </c>
      <c r="J85" s="162">
        <v>2016</v>
      </c>
      <c r="K85" s="162">
        <v>2016</v>
      </c>
      <c r="L85" s="162">
        <v>2016</v>
      </c>
      <c r="M85" s="164">
        <v>2018</v>
      </c>
      <c r="N85" s="164">
        <v>2018</v>
      </c>
      <c r="O85" s="164">
        <v>2017</v>
      </c>
      <c r="P85" s="164">
        <v>2017</v>
      </c>
      <c r="Q85" s="164">
        <v>2015</v>
      </c>
      <c r="R85" s="164" t="s">
        <v>976</v>
      </c>
      <c r="S85" s="164">
        <v>2018</v>
      </c>
      <c r="T85" s="164">
        <v>2015</v>
      </c>
      <c r="U85" s="164">
        <v>2016</v>
      </c>
      <c r="V85" s="164">
        <v>2016</v>
      </c>
      <c r="W85" s="164">
        <v>2016</v>
      </c>
      <c r="X85" s="164">
        <v>2012</v>
      </c>
      <c r="Y85" s="164">
        <v>2016</v>
      </c>
      <c r="Z85" s="164">
        <v>2016</v>
      </c>
      <c r="AA85" s="164">
        <v>2016</v>
      </c>
      <c r="AB85" s="164">
        <v>2016</v>
      </c>
      <c r="AC85" s="164">
        <v>2015</v>
      </c>
      <c r="AD85" s="164">
        <v>2015</v>
      </c>
      <c r="AE85" s="164" t="s">
        <v>950</v>
      </c>
      <c r="AF85" s="164">
        <v>2015</v>
      </c>
      <c r="AG85" s="163">
        <v>2004</v>
      </c>
      <c r="AH85" s="164">
        <v>2016</v>
      </c>
      <c r="AI85" s="164">
        <v>2017</v>
      </c>
      <c r="AJ85" s="164">
        <v>2018</v>
      </c>
      <c r="AK85" s="166" t="s">
        <v>950</v>
      </c>
      <c r="AL85" s="166" t="s">
        <v>1137</v>
      </c>
      <c r="AM85" s="164">
        <v>2017</v>
      </c>
      <c r="AN85" s="164">
        <v>2014</v>
      </c>
      <c r="AO85" s="164">
        <v>2014</v>
      </c>
      <c r="AP85" s="164">
        <v>2014</v>
      </c>
      <c r="AQ85" s="164">
        <v>2014</v>
      </c>
      <c r="AR85" s="164">
        <v>2011</v>
      </c>
      <c r="AS85" s="164">
        <v>2016</v>
      </c>
      <c r="AT85" s="164">
        <v>2017</v>
      </c>
      <c r="AU85" s="164">
        <v>2016</v>
      </c>
      <c r="AV85" s="164">
        <v>2015</v>
      </c>
      <c r="AW85" s="164">
        <v>2015</v>
      </c>
      <c r="AX85" s="164">
        <v>2016</v>
      </c>
      <c r="AY85" s="164">
        <v>2014</v>
      </c>
      <c r="AZ85" s="176">
        <v>2015</v>
      </c>
      <c r="BA85" s="176">
        <v>2015</v>
      </c>
      <c r="BB85" s="164">
        <v>2017</v>
      </c>
      <c r="BC85" s="164">
        <v>2017</v>
      </c>
      <c r="BD85" s="164">
        <v>2015</v>
      </c>
      <c r="BE85" s="164">
        <v>2014</v>
      </c>
      <c r="BF85" s="108"/>
    </row>
    <row r="86" spans="1:58" x14ac:dyDescent="0.25">
      <c r="A86" s="133" t="s">
        <v>157</v>
      </c>
      <c r="B86" s="111" t="s">
        <v>156</v>
      </c>
      <c r="C86" s="162">
        <v>2015</v>
      </c>
      <c r="D86" s="162">
        <v>2015</v>
      </c>
      <c r="E86" s="162">
        <v>2015</v>
      </c>
      <c r="F86" s="162">
        <v>2015</v>
      </c>
      <c r="G86" s="162">
        <v>2015</v>
      </c>
      <c r="H86" s="162">
        <v>2015</v>
      </c>
      <c r="I86" s="162">
        <v>2015</v>
      </c>
      <c r="J86" s="162">
        <v>2016</v>
      </c>
      <c r="K86" s="162">
        <v>2016</v>
      </c>
      <c r="L86" s="162">
        <v>2016</v>
      </c>
      <c r="M86" s="164">
        <v>2018</v>
      </c>
      <c r="N86" s="164">
        <v>2018</v>
      </c>
      <c r="O86" s="164">
        <v>2017</v>
      </c>
      <c r="P86" s="164">
        <v>2017</v>
      </c>
      <c r="Q86" s="164">
        <v>2015</v>
      </c>
      <c r="R86" s="164" t="s">
        <v>950</v>
      </c>
      <c r="S86" s="164">
        <v>2018</v>
      </c>
      <c r="T86" s="164">
        <v>2015</v>
      </c>
      <c r="U86" s="164">
        <v>2016</v>
      </c>
      <c r="V86" s="164" t="s">
        <v>950</v>
      </c>
      <c r="W86" s="164">
        <v>2016</v>
      </c>
      <c r="X86" s="164">
        <v>2010</v>
      </c>
      <c r="Y86" s="164">
        <v>2010</v>
      </c>
      <c r="Z86" s="164">
        <v>2016</v>
      </c>
      <c r="AA86" s="164">
        <v>2016</v>
      </c>
      <c r="AB86" s="164">
        <v>2011</v>
      </c>
      <c r="AC86" s="164">
        <v>2015</v>
      </c>
      <c r="AD86" s="164">
        <v>2015</v>
      </c>
      <c r="AE86" s="164" t="s">
        <v>950</v>
      </c>
      <c r="AF86" s="164">
        <v>2015</v>
      </c>
      <c r="AG86" s="163">
        <v>2008</v>
      </c>
      <c r="AH86" s="164">
        <v>2016</v>
      </c>
      <c r="AI86" s="164">
        <v>2017</v>
      </c>
      <c r="AJ86" s="164">
        <v>2018</v>
      </c>
      <c r="AK86" s="166" t="s">
        <v>950</v>
      </c>
      <c r="AL86" s="166" t="s">
        <v>1137</v>
      </c>
      <c r="AM86" s="164">
        <v>2017</v>
      </c>
      <c r="AN86" s="164">
        <v>2014</v>
      </c>
      <c r="AO86" s="164">
        <v>2014</v>
      </c>
      <c r="AP86" s="164">
        <v>2014</v>
      </c>
      <c r="AQ86" s="164">
        <v>2014</v>
      </c>
      <c r="AR86" s="164">
        <v>2011</v>
      </c>
      <c r="AS86" s="164">
        <v>2016</v>
      </c>
      <c r="AT86" s="164">
        <v>2017</v>
      </c>
      <c r="AU86" s="164">
        <v>2016</v>
      </c>
      <c r="AV86" s="164" t="s">
        <v>950</v>
      </c>
      <c r="AW86" s="164">
        <v>2015</v>
      </c>
      <c r="AX86" s="164">
        <v>2016</v>
      </c>
      <c r="AY86" s="164">
        <v>2014</v>
      </c>
      <c r="AZ86" s="176">
        <v>2015</v>
      </c>
      <c r="BA86" s="176">
        <v>2015</v>
      </c>
      <c r="BB86" s="164">
        <v>2017</v>
      </c>
      <c r="BC86" s="164">
        <v>2017</v>
      </c>
      <c r="BD86" s="164">
        <v>2015</v>
      </c>
      <c r="BE86" s="164">
        <v>2014</v>
      </c>
      <c r="BF86" s="108"/>
    </row>
    <row r="87" spans="1:58" x14ac:dyDescent="0.25">
      <c r="A87" s="133" t="s">
        <v>159</v>
      </c>
      <c r="B87" s="111" t="s">
        <v>158</v>
      </c>
      <c r="C87" s="162">
        <v>2015</v>
      </c>
      <c r="D87" s="162">
        <v>2015</v>
      </c>
      <c r="E87" s="162">
        <v>2015</v>
      </c>
      <c r="F87" s="162">
        <v>2015</v>
      </c>
      <c r="G87" s="162">
        <v>2015</v>
      </c>
      <c r="H87" s="162">
        <v>2015</v>
      </c>
      <c r="I87" s="162">
        <v>2015</v>
      </c>
      <c r="J87" s="162">
        <v>2016</v>
      </c>
      <c r="K87" s="162">
        <v>2016</v>
      </c>
      <c r="L87" s="162">
        <v>2016</v>
      </c>
      <c r="M87" s="164">
        <v>2018</v>
      </c>
      <c r="N87" s="164">
        <v>2018</v>
      </c>
      <c r="O87" s="164">
        <v>2017</v>
      </c>
      <c r="P87" s="164">
        <v>2017</v>
      </c>
      <c r="Q87" s="164">
        <v>2015</v>
      </c>
      <c r="R87" s="164" t="s">
        <v>973</v>
      </c>
      <c r="S87" s="164">
        <v>2018</v>
      </c>
      <c r="T87" s="164">
        <v>2015</v>
      </c>
      <c r="U87" s="164">
        <v>2016</v>
      </c>
      <c r="V87" s="164">
        <v>2016</v>
      </c>
      <c r="W87" s="164">
        <v>2016</v>
      </c>
      <c r="X87" s="164">
        <v>2012</v>
      </c>
      <c r="Y87" s="164">
        <v>2010</v>
      </c>
      <c r="Z87" s="164">
        <v>2016</v>
      </c>
      <c r="AA87" s="164">
        <v>2016</v>
      </c>
      <c r="AB87" s="164">
        <v>2016</v>
      </c>
      <c r="AC87" s="164">
        <v>2015</v>
      </c>
      <c r="AD87" s="164">
        <v>2015</v>
      </c>
      <c r="AE87" s="164" t="s">
        <v>950</v>
      </c>
      <c r="AF87" s="164">
        <v>2015</v>
      </c>
      <c r="AG87" s="163">
        <v>2010</v>
      </c>
      <c r="AH87" s="164">
        <v>2016</v>
      </c>
      <c r="AI87" s="164">
        <v>2017</v>
      </c>
      <c r="AJ87" s="164">
        <v>2018</v>
      </c>
      <c r="AK87" s="166" t="s">
        <v>950</v>
      </c>
      <c r="AL87" s="166">
        <v>43310</v>
      </c>
      <c r="AM87" s="164">
        <v>2017</v>
      </c>
      <c r="AN87" s="164">
        <v>2014</v>
      </c>
      <c r="AO87" s="164">
        <v>2014</v>
      </c>
      <c r="AP87" s="164">
        <v>2014</v>
      </c>
      <c r="AQ87" s="164">
        <v>2014</v>
      </c>
      <c r="AR87" s="164">
        <v>2011</v>
      </c>
      <c r="AS87" s="164">
        <v>2016</v>
      </c>
      <c r="AT87" s="164">
        <v>2017</v>
      </c>
      <c r="AU87" s="164">
        <v>2016</v>
      </c>
      <c r="AV87" s="164">
        <v>2015</v>
      </c>
      <c r="AW87" s="164">
        <v>2015</v>
      </c>
      <c r="AX87" s="164">
        <v>2016</v>
      </c>
      <c r="AY87" s="164">
        <v>2014</v>
      </c>
      <c r="AZ87" s="176">
        <v>2015</v>
      </c>
      <c r="BA87" s="176">
        <v>2015</v>
      </c>
      <c r="BB87" s="164">
        <v>2017</v>
      </c>
      <c r="BC87" s="164">
        <v>2017</v>
      </c>
      <c r="BD87" s="164">
        <v>2015</v>
      </c>
      <c r="BE87" s="164">
        <v>2014</v>
      </c>
      <c r="BF87" s="108"/>
    </row>
    <row r="88" spans="1:58" x14ac:dyDescent="0.25">
      <c r="A88" s="133" t="s">
        <v>161</v>
      </c>
      <c r="B88" s="111" t="s">
        <v>160</v>
      </c>
      <c r="C88" s="162">
        <v>2015</v>
      </c>
      <c r="D88" s="162">
        <v>2015</v>
      </c>
      <c r="E88" s="162">
        <v>2015</v>
      </c>
      <c r="F88" s="162">
        <v>2015</v>
      </c>
      <c r="G88" s="162">
        <v>2015</v>
      </c>
      <c r="H88" s="162">
        <v>2015</v>
      </c>
      <c r="I88" s="162">
        <v>2015</v>
      </c>
      <c r="J88" s="162">
        <v>2016</v>
      </c>
      <c r="K88" s="162">
        <v>2016</v>
      </c>
      <c r="L88" s="162">
        <v>2016</v>
      </c>
      <c r="M88" s="164">
        <v>2018</v>
      </c>
      <c r="N88" s="164">
        <v>2018</v>
      </c>
      <c r="O88" s="164">
        <v>2017</v>
      </c>
      <c r="P88" s="164">
        <v>2017</v>
      </c>
      <c r="Q88" s="164">
        <v>2015</v>
      </c>
      <c r="R88" s="164" t="s">
        <v>954</v>
      </c>
      <c r="S88" s="164">
        <v>2018</v>
      </c>
      <c r="T88" s="164">
        <v>2015</v>
      </c>
      <c r="U88" s="164">
        <v>2016</v>
      </c>
      <c r="V88" s="164">
        <v>2016</v>
      </c>
      <c r="W88" s="164">
        <v>2016</v>
      </c>
      <c r="X88" s="164">
        <v>2010</v>
      </c>
      <c r="Y88" s="164">
        <v>2013</v>
      </c>
      <c r="Z88" s="164">
        <v>2016</v>
      </c>
      <c r="AA88" s="164">
        <v>2016</v>
      </c>
      <c r="AB88" s="164">
        <v>2016</v>
      </c>
      <c r="AC88" s="164">
        <v>2015</v>
      </c>
      <c r="AD88" s="164">
        <v>2015</v>
      </c>
      <c r="AE88" s="164" t="s">
        <v>950</v>
      </c>
      <c r="AF88" s="164">
        <v>2015</v>
      </c>
      <c r="AG88" s="163">
        <v>2013</v>
      </c>
      <c r="AH88" s="164">
        <v>2016</v>
      </c>
      <c r="AI88" s="164">
        <v>2017</v>
      </c>
      <c r="AJ88" s="164">
        <v>2018</v>
      </c>
      <c r="AK88" s="166" t="s">
        <v>950</v>
      </c>
      <c r="AL88" s="166" t="s">
        <v>1137</v>
      </c>
      <c r="AM88" s="164">
        <v>2017</v>
      </c>
      <c r="AN88" s="164">
        <v>2014</v>
      </c>
      <c r="AO88" s="164">
        <v>2014</v>
      </c>
      <c r="AP88" s="164" t="s">
        <v>950</v>
      </c>
      <c r="AQ88" s="164" t="s">
        <v>950</v>
      </c>
      <c r="AR88" s="164">
        <v>2011</v>
      </c>
      <c r="AS88" s="164">
        <v>2016</v>
      </c>
      <c r="AT88" s="164">
        <v>2017</v>
      </c>
      <c r="AU88" s="164">
        <v>2016</v>
      </c>
      <c r="AV88" s="164">
        <v>2015</v>
      </c>
      <c r="AW88" s="164">
        <v>2015</v>
      </c>
      <c r="AX88" s="164">
        <v>2016</v>
      </c>
      <c r="AY88" s="164">
        <v>2014</v>
      </c>
      <c r="AZ88" s="176">
        <v>2015</v>
      </c>
      <c r="BA88" s="176">
        <v>2015</v>
      </c>
      <c r="BB88" s="164">
        <v>2017</v>
      </c>
      <c r="BC88" s="164">
        <v>2017</v>
      </c>
      <c r="BD88" s="164">
        <v>2015</v>
      </c>
      <c r="BE88" s="164">
        <v>2014</v>
      </c>
      <c r="BF88" s="108"/>
    </row>
    <row r="89" spans="1:58" x14ac:dyDescent="0.25">
      <c r="A89" s="133" t="s">
        <v>163</v>
      </c>
      <c r="B89" s="111" t="s">
        <v>162</v>
      </c>
      <c r="C89" s="162">
        <v>2015</v>
      </c>
      <c r="D89" s="162">
        <v>2015</v>
      </c>
      <c r="E89" s="162">
        <v>2015</v>
      </c>
      <c r="F89" s="162">
        <v>2015</v>
      </c>
      <c r="G89" s="162">
        <v>2015</v>
      </c>
      <c r="H89" s="162">
        <v>2015</v>
      </c>
      <c r="I89" s="162">
        <v>2015</v>
      </c>
      <c r="J89" s="162">
        <v>2016</v>
      </c>
      <c r="K89" s="162">
        <v>2016</v>
      </c>
      <c r="L89" s="162">
        <v>2016</v>
      </c>
      <c r="M89" s="164">
        <v>2018</v>
      </c>
      <c r="N89" s="164">
        <v>2018</v>
      </c>
      <c r="O89" s="164">
        <v>2017</v>
      </c>
      <c r="P89" s="164">
        <v>2017</v>
      </c>
      <c r="Q89" s="164">
        <v>2015</v>
      </c>
      <c r="R89" s="164" t="s">
        <v>972</v>
      </c>
      <c r="S89" s="164">
        <v>2018</v>
      </c>
      <c r="T89" s="164">
        <v>2015</v>
      </c>
      <c r="U89" s="164">
        <v>2016</v>
      </c>
      <c r="V89" s="164">
        <v>2016</v>
      </c>
      <c r="W89" s="164">
        <v>2016</v>
      </c>
      <c r="X89" s="164">
        <v>2014</v>
      </c>
      <c r="Y89" s="164">
        <v>2013</v>
      </c>
      <c r="Z89" s="164">
        <v>2016</v>
      </c>
      <c r="AA89" s="164">
        <v>2016</v>
      </c>
      <c r="AB89" s="164">
        <v>2016</v>
      </c>
      <c r="AC89" s="164">
        <v>2015</v>
      </c>
      <c r="AD89" s="164">
        <v>2015</v>
      </c>
      <c r="AE89" s="164">
        <v>2012</v>
      </c>
      <c r="AF89" s="164">
        <v>2015</v>
      </c>
      <c r="AG89" s="163">
        <v>2005</v>
      </c>
      <c r="AH89" s="164">
        <v>2016</v>
      </c>
      <c r="AI89" s="164">
        <v>2017</v>
      </c>
      <c r="AJ89" s="164">
        <v>2018</v>
      </c>
      <c r="AK89" s="166" t="s">
        <v>1137</v>
      </c>
      <c r="AL89" s="166">
        <v>43312</v>
      </c>
      <c r="AM89" s="164">
        <v>2017</v>
      </c>
      <c r="AN89" s="164">
        <v>2014</v>
      </c>
      <c r="AO89" s="164">
        <v>2014</v>
      </c>
      <c r="AP89" s="164">
        <v>2013</v>
      </c>
      <c r="AQ89" s="164">
        <v>2014</v>
      </c>
      <c r="AR89" s="164">
        <v>2015</v>
      </c>
      <c r="AS89" s="164">
        <v>2016</v>
      </c>
      <c r="AT89" s="164">
        <v>2017</v>
      </c>
      <c r="AU89" s="164">
        <v>2016</v>
      </c>
      <c r="AV89" s="164">
        <v>2015</v>
      </c>
      <c r="AW89" s="164">
        <v>2015</v>
      </c>
      <c r="AX89" s="164">
        <v>2016</v>
      </c>
      <c r="AY89" s="164">
        <v>2014</v>
      </c>
      <c r="AZ89" s="176">
        <v>2015</v>
      </c>
      <c r="BA89" s="176">
        <v>2015</v>
      </c>
      <c r="BB89" s="164">
        <v>2017</v>
      </c>
      <c r="BC89" s="164">
        <v>2017</v>
      </c>
      <c r="BD89" s="164">
        <v>2015</v>
      </c>
      <c r="BE89" s="164">
        <v>2014</v>
      </c>
      <c r="BF89" s="108"/>
    </row>
    <row r="90" spans="1:58" x14ac:dyDescent="0.25">
      <c r="A90" s="133" t="s">
        <v>165</v>
      </c>
      <c r="B90" s="111" t="s">
        <v>164</v>
      </c>
      <c r="C90" s="162">
        <v>2015</v>
      </c>
      <c r="D90" s="162">
        <v>2015</v>
      </c>
      <c r="E90" s="162">
        <v>2015</v>
      </c>
      <c r="F90" s="162">
        <v>2015</v>
      </c>
      <c r="G90" s="162">
        <v>2015</v>
      </c>
      <c r="H90" s="162">
        <v>2015</v>
      </c>
      <c r="I90" s="162">
        <v>2015</v>
      </c>
      <c r="J90" s="162">
        <v>2016</v>
      </c>
      <c r="K90" s="162">
        <v>2016</v>
      </c>
      <c r="L90" s="162">
        <v>2016</v>
      </c>
      <c r="M90" s="164">
        <v>2018</v>
      </c>
      <c r="N90" s="164">
        <v>2018</v>
      </c>
      <c r="O90" s="164">
        <v>2017</v>
      </c>
      <c r="P90" s="164">
        <v>2017</v>
      </c>
      <c r="Q90" s="164">
        <v>2015</v>
      </c>
      <c r="R90" s="164" t="s">
        <v>950</v>
      </c>
      <c r="S90" s="164">
        <v>2018</v>
      </c>
      <c r="T90" s="164">
        <v>2015</v>
      </c>
      <c r="U90" s="164">
        <v>2016</v>
      </c>
      <c r="V90" s="164">
        <v>2016</v>
      </c>
      <c r="W90" s="164">
        <v>2016</v>
      </c>
      <c r="X90" s="164">
        <v>2009</v>
      </c>
      <c r="Y90" s="164">
        <v>2010</v>
      </c>
      <c r="Z90" s="164">
        <v>2016</v>
      </c>
      <c r="AA90" s="164">
        <v>2016</v>
      </c>
      <c r="AB90" s="164" t="s">
        <v>950</v>
      </c>
      <c r="AC90" s="164">
        <v>2015</v>
      </c>
      <c r="AD90" s="164">
        <v>2015</v>
      </c>
      <c r="AE90" s="164" t="s">
        <v>950</v>
      </c>
      <c r="AF90" s="164" t="s">
        <v>950</v>
      </c>
      <c r="AG90" s="163">
        <v>2006</v>
      </c>
      <c r="AH90" s="164">
        <v>2016</v>
      </c>
      <c r="AI90" s="164">
        <v>2017</v>
      </c>
      <c r="AJ90" s="164">
        <v>2018</v>
      </c>
      <c r="AK90" s="166" t="s">
        <v>950</v>
      </c>
      <c r="AL90" s="166" t="s">
        <v>950</v>
      </c>
      <c r="AM90" s="164"/>
      <c r="AN90" s="164">
        <v>2014</v>
      </c>
      <c r="AO90" s="164">
        <v>2014</v>
      </c>
      <c r="AP90" s="164" t="s">
        <v>950</v>
      </c>
      <c r="AQ90" s="164" t="s">
        <v>950</v>
      </c>
      <c r="AR90" s="164" t="s">
        <v>950</v>
      </c>
      <c r="AS90" s="164">
        <v>2016</v>
      </c>
      <c r="AT90" s="164" t="s">
        <v>950</v>
      </c>
      <c r="AU90" s="164">
        <v>2016</v>
      </c>
      <c r="AV90" s="164" t="s">
        <v>950</v>
      </c>
      <c r="AW90" s="164">
        <v>2015</v>
      </c>
      <c r="AX90" s="164">
        <v>2016</v>
      </c>
      <c r="AY90" s="164">
        <v>2014</v>
      </c>
      <c r="AZ90" s="176">
        <v>2015</v>
      </c>
      <c r="BA90" s="176">
        <v>2015</v>
      </c>
      <c r="BB90" s="164">
        <v>2017</v>
      </c>
      <c r="BC90" s="164">
        <v>2017</v>
      </c>
      <c r="BD90" s="164">
        <v>2015</v>
      </c>
      <c r="BE90" s="164">
        <v>2014</v>
      </c>
      <c r="BF90" s="108"/>
    </row>
    <row r="91" spans="1:58" x14ac:dyDescent="0.25">
      <c r="A91" s="133" t="s">
        <v>843</v>
      </c>
      <c r="B91" s="111" t="s">
        <v>166</v>
      </c>
      <c r="C91" s="162">
        <v>2015</v>
      </c>
      <c r="D91" s="162">
        <v>2015</v>
      </c>
      <c r="E91" s="162">
        <v>2015</v>
      </c>
      <c r="F91" s="162">
        <v>2015</v>
      </c>
      <c r="G91" s="162">
        <v>2015</v>
      </c>
      <c r="H91" s="162">
        <v>2015</v>
      </c>
      <c r="I91" s="162">
        <v>2015</v>
      </c>
      <c r="J91" s="162">
        <v>2016</v>
      </c>
      <c r="K91" s="162">
        <v>2016</v>
      </c>
      <c r="L91" s="162">
        <v>2016</v>
      </c>
      <c r="M91" s="164">
        <v>2018</v>
      </c>
      <c r="N91" s="164">
        <v>2018</v>
      </c>
      <c r="O91" s="164">
        <v>2017</v>
      </c>
      <c r="P91" s="164">
        <v>2017</v>
      </c>
      <c r="Q91" s="164" t="s">
        <v>950</v>
      </c>
      <c r="R91" s="164" t="s">
        <v>950</v>
      </c>
      <c r="S91" s="164">
        <v>2018</v>
      </c>
      <c r="T91" s="164">
        <v>2015</v>
      </c>
      <c r="U91" s="164">
        <v>2016</v>
      </c>
      <c r="V91" s="164" t="s">
        <v>950</v>
      </c>
      <c r="W91" s="164">
        <v>2016</v>
      </c>
      <c r="X91" s="164">
        <v>2012</v>
      </c>
      <c r="Y91" s="164" t="s">
        <v>950</v>
      </c>
      <c r="Z91" s="164">
        <v>2016</v>
      </c>
      <c r="AA91" s="164">
        <v>2016</v>
      </c>
      <c r="AB91" s="164" t="s">
        <v>950</v>
      </c>
      <c r="AC91" s="164" t="s">
        <v>950</v>
      </c>
      <c r="AD91" s="164">
        <v>2015</v>
      </c>
      <c r="AE91" s="164">
        <v>2012</v>
      </c>
      <c r="AF91" s="164" t="s">
        <v>950</v>
      </c>
      <c r="AG91" s="163" t="s">
        <v>950</v>
      </c>
      <c r="AH91" s="164">
        <v>2016</v>
      </c>
      <c r="AI91" s="164">
        <v>2017</v>
      </c>
      <c r="AJ91" s="164">
        <v>2018</v>
      </c>
      <c r="AK91" s="166" t="s">
        <v>950</v>
      </c>
      <c r="AL91" s="166" t="s">
        <v>950</v>
      </c>
      <c r="AM91" s="164"/>
      <c r="AN91" s="164">
        <v>2014</v>
      </c>
      <c r="AO91" s="164">
        <v>2014</v>
      </c>
      <c r="AP91" s="164" t="s">
        <v>950</v>
      </c>
      <c r="AQ91" s="164" t="s">
        <v>950</v>
      </c>
      <c r="AR91" s="164" t="s">
        <v>950</v>
      </c>
      <c r="AS91" s="164">
        <v>2016</v>
      </c>
      <c r="AT91" s="164">
        <v>2017</v>
      </c>
      <c r="AU91" s="164">
        <v>2016</v>
      </c>
      <c r="AV91" s="164">
        <v>2015</v>
      </c>
      <c r="AW91" s="164">
        <v>2014</v>
      </c>
      <c r="AX91" s="164">
        <v>2016</v>
      </c>
      <c r="AY91" s="164">
        <v>2014</v>
      </c>
      <c r="AZ91" s="176">
        <v>2015</v>
      </c>
      <c r="BA91" s="176">
        <v>2015</v>
      </c>
      <c r="BB91" s="164">
        <v>2015</v>
      </c>
      <c r="BC91" s="164">
        <v>2017</v>
      </c>
      <c r="BD91" s="164">
        <v>2015</v>
      </c>
      <c r="BE91" s="164">
        <v>2014</v>
      </c>
      <c r="BF91" s="108"/>
    </row>
    <row r="92" spans="1:58" x14ac:dyDescent="0.25">
      <c r="A92" s="133" t="s">
        <v>847</v>
      </c>
      <c r="B92" s="111" t="s">
        <v>297</v>
      </c>
      <c r="C92" s="162">
        <v>2015</v>
      </c>
      <c r="D92" s="162">
        <v>2015</v>
      </c>
      <c r="E92" s="162">
        <v>2015</v>
      </c>
      <c r="F92" s="162">
        <v>2015</v>
      </c>
      <c r="G92" s="162">
        <v>2015</v>
      </c>
      <c r="H92" s="162">
        <v>2015</v>
      </c>
      <c r="I92" s="162">
        <v>2015</v>
      </c>
      <c r="J92" s="162">
        <v>2016</v>
      </c>
      <c r="K92" s="162">
        <v>2016</v>
      </c>
      <c r="L92" s="162">
        <v>2016</v>
      </c>
      <c r="M92" s="164">
        <v>2018</v>
      </c>
      <c r="N92" s="164">
        <v>2018</v>
      </c>
      <c r="O92" s="164">
        <v>2017</v>
      </c>
      <c r="P92" s="164">
        <v>2017</v>
      </c>
      <c r="Q92" s="164">
        <v>2015</v>
      </c>
      <c r="R92" s="164" t="s">
        <v>950</v>
      </c>
      <c r="S92" s="164">
        <v>2018</v>
      </c>
      <c r="T92" s="164">
        <v>2015</v>
      </c>
      <c r="U92" s="164">
        <v>2016</v>
      </c>
      <c r="V92" s="164" t="s">
        <v>950</v>
      </c>
      <c r="W92" s="164">
        <v>2016</v>
      </c>
      <c r="X92" s="164">
        <v>2010</v>
      </c>
      <c r="Y92" s="164">
        <v>2016</v>
      </c>
      <c r="Z92" s="164">
        <v>2016</v>
      </c>
      <c r="AA92" s="164">
        <v>2016</v>
      </c>
      <c r="AB92" s="164" t="s">
        <v>950</v>
      </c>
      <c r="AC92" s="164">
        <v>2015</v>
      </c>
      <c r="AD92" s="164">
        <v>2015</v>
      </c>
      <c r="AE92" s="164">
        <v>2012</v>
      </c>
      <c r="AF92" s="164">
        <v>2015</v>
      </c>
      <c r="AG92" s="163" t="s">
        <v>950</v>
      </c>
      <c r="AH92" s="164">
        <v>2016</v>
      </c>
      <c r="AI92" s="164">
        <v>2017</v>
      </c>
      <c r="AJ92" s="164">
        <v>2018</v>
      </c>
      <c r="AK92" s="166" t="s">
        <v>950</v>
      </c>
      <c r="AL92" s="166" t="s">
        <v>1137</v>
      </c>
      <c r="AM92" s="164">
        <v>2017</v>
      </c>
      <c r="AN92" s="164">
        <v>2014</v>
      </c>
      <c r="AO92" s="164">
        <v>2014</v>
      </c>
      <c r="AP92" s="164">
        <v>2014</v>
      </c>
      <c r="AQ92" s="164">
        <v>2014</v>
      </c>
      <c r="AR92" s="164">
        <v>2011</v>
      </c>
      <c r="AS92" s="164">
        <v>2016</v>
      </c>
      <c r="AT92" s="164">
        <v>2017</v>
      </c>
      <c r="AU92" s="164">
        <v>2016</v>
      </c>
      <c r="AV92" s="164">
        <v>2008</v>
      </c>
      <c r="AW92" s="164">
        <v>2015</v>
      </c>
      <c r="AX92" s="164">
        <v>2016</v>
      </c>
      <c r="AY92" s="164">
        <v>2014</v>
      </c>
      <c r="AZ92" s="176">
        <v>2015</v>
      </c>
      <c r="BA92" s="176">
        <v>2012</v>
      </c>
      <c r="BB92" s="164">
        <v>2017</v>
      </c>
      <c r="BC92" s="164">
        <v>2017</v>
      </c>
      <c r="BD92" s="164">
        <v>2015</v>
      </c>
      <c r="BE92" s="164">
        <v>2014</v>
      </c>
      <c r="BF92" s="108"/>
    </row>
    <row r="93" spans="1:58" x14ac:dyDescent="0.25">
      <c r="A93" s="133" t="s">
        <v>168</v>
      </c>
      <c r="B93" s="111" t="s">
        <v>167</v>
      </c>
      <c r="C93" s="162">
        <v>2015</v>
      </c>
      <c r="D93" s="162">
        <v>2015</v>
      </c>
      <c r="E93" s="162">
        <v>2015</v>
      </c>
      <c r="F93" s="162">
        <v>2015</v>
      </c>
      <c r="G93" s="162">
        <v>2015</v>
      </c>
      <c r="H93" s="162">
        <v>2015</v>
      </c>
      <c r="I93" s="162">
        <v>2015</v>
      </c>
      <c r="J93" s="162">
        <v>2016</v>
      </c>
      <c r="K93" s="162">
        <v>2016</v>
      </c>
      <c r="L93" s="162">
        <v>2016</v>
      </c>
      <c r="M93" s="164">
        <v>2018</v>
      </c>
      <c r="N93" s="164">
        <v>2018</v>
      </c>
      <c r="O93" s="164">
        <v>2017</v>
      </c>
      <c r="P93" s="164">
        <v>2017</v>
      </c>
      <c r="Q93" s="164">
        <v>2015</v>
      </c>
      <c r="R93" s="164" t="s">
        <v>950</v>
      </c>
      <c r="S93" s="164">
        <v>2018</v>
      </c>
      <c r="T93" s="164">
        <v>2015</v>
      </c>
      <c r="U93" s="164">
        <v>2016</v>
      </c>
      <c r="V93" s="164" t="s">
        <v>950</v>
      </c>
      <c r="W93" s="164">
        <v>2016</v>
      </c>
      <c r="X93" s="164">
        <v>2014</v>
      </c>
      <c r="Y93" s="164">
        <v>2012</v>
      </c>
      <c r="Z93" s="164">
        <v>2016</v>
      </c>
      <c r="AA93" s="164">
        <v>2016</v>
      </c>
      <c r="AB93" s="164">
        <v>2016</v>
      </c>
      <c r="AC93" s="164">
        <v>2015</v>
      </c>
      <c r="AD93" s="164">
        <v>2015</v>
      </c>
      <c r="AE93" s="164" t="s">
        <v>950</v>
      </c>
      <c r="AF93" s="164">
        <v>2015</v>
      </c>
      <c r="AG93" s="163" t="s">
        <v>950</v>
      </c>
      <c r="AH93" s="164">
        <v>2016</v>
      </c>
      <c r="AI93" s="164">
        <v>2017</v>
      </c>
      <c r="AJ93" s="164">
        <v>2018</v>
      </c>
      <c r="AK93" s="166" t="s">
        <v>950</v>
      </c>
      <c r="AL93" s="166" t="s">
        <v>1137</v>
      </c>
      <c r="AM93" s="164">
        <v>2017</v>
      </c>
      <c r="AN93" s="164">
        <v>2014</v>
      </c>
      <c r="AO93" s="164">
        <v>2014</v>
      </c>
      <c r="AP93" s="164">
        <v>2014</v>
      </c>
      <c r="AQ93" s="164">
        <v>2014</v>
      </c>
      <c r="AR93" s="164" t="s">
        <v>950</v>
      </c>
      <c r="AS93" s="164">
        <v>2016</v>
      </c>
      <c r="AT93" s="164">
        <v>2017</v>
      </c>
      <c r="AU93" s="164">
        <v>2016</v>
      </c>
      <c r="AV93" s="164">
        <v>2015</v>
      </c>
      <c r="AW93" s="164">
        <v>2015</v>
      </c>
      <c r="AX93" s="164">
        <v>2016</v>
      </c>
      <c r="AY93" s="164">
        <v>2014</v>
      </c>
      <c r="AZ93" s="176">
        <v>2015</v>
      </c>
      <c r="BA93" s="176">
        <v>2015</v>
      </c>
      <c r="BB93" s="164">
        <v>2017</v>
      </c>
      <c r="BC93" s="164">
        <v>2017</v>
      </c>
      <c r="BD93" s="164">
        <v>2015</v>
      </c>
      <c r="BE93" s="164">
        <v>2014</v>
      </c>
      <c r="BF93" s="108"/>
    </row>
    <row r="94" spans="1:58" x14ac:dyDescent="0.25">
      <c r="A94" s="133" t="s">
        <v>170</v>
      </c>
      <c r="B94" s="111" t="s">
        <v>169</v>
      </c>
      <c r="C94" s="162">
        <v>2015</v>
      </c>
      <c r="D94" s="162">
        <v>2015</v>
      </c>
      <c r="E94" s="162">
        <v>2015</v>
      </c>
      <c r="F94" s="162">
        <v>2015</v>
      </c>
      <c r="G94" s="162">
        <v>2015</v>
      </c>
      <c r="H94" s="162">
        <v>2015</v>
      </c>
      <c r="I94" s="162">
        <v>2015</v>
      </c>
      <c r="J94" s="162">
        <v>2016</v>
      </c>
      <c r="K94" s="162">
        <v>2016</v>
      </c>
      <c r="L94" s="162">
        <v>2016</v>
      </c>
      <c r="M94" s="164">
        <v>2018</v>
      </c>
      <c r="N94" s="164">
        <v>2018</v>
      </c>
      <c r="O94" s="164">
        <v>2017</v>
      </c>
      <c r="P94" s="164">
        <v>2017</v>
      </c>
      <c r="Q94" s="164">
        <v>2015</v>
      </c>
      <c r="R94" s="164" t="s">
        <v>981</v>
      </c>
      <c r="S94" s="164">
        <v>2018</v>
      </c>
      <c r="T94" s="164">
        <v>2015</v>
      </c>
      <c r="U94" s="164">
        <v>2016</v>
      </c>
      <c r="V94" s="164">
        <v>2016</v>
      </c>
      <c r="W94" s="164">
        <v>2016</v>
      </c>
      <c r="X94" s="164">
        <v>2014</v>
      </c>
      <c r="Y94" s="164">
        <v>2013</v>
      </c>
      <c r="Z94" s="164">
        <v>2016</v>
      </c>
      <c r="AA94" s="164">
        <v>2016</v>
      </c>
      <c r="AB94" s="164">
        <v>2016</v>
      </c>
      <c r="AC94" s="164">
        <v>2015</v>
      </c>
      <c r="AD94" s="164">
        <v>2015</v>
      </c>
      <c r="AE94" s="164">
        <v>2012</v>
      </c>
      <c r="AF94" s="164">
        <v>2015</v>
      </c>
      <c r="AG94" s="163">
        <v>2016</v>
      </c>
      <c r="AH94" s="164">
        <v>2016</v>
      </c>
      <c r="AI94" s="164">
        <v>2017</v>
      </c>
      <c r="AJ94" s="164">
        <v>2018</v>
      </c>
      <c r="AK94" s="166" t="s">
        <v>950</v>
      </c>
      <c r="AL94" s="166" t="s">
        <v>1137</v>
      </c>
      <c r="AM94" s="164">
        <v>2017</v>
      </c>
      <c r="AN94" s="164">
        <v>2014</v>
      </c>
      <c r="AO94" s="164">
        <v>2014</v>
      </c>
      <c r="AP94" s="164" t="s">
        <v>950</v>
      </c>
      <c r="AQ94" s="164" t="s">
        <v>950</v>
      </c>
      <c r="AR94" s="164">
        <v>2015</v>
      </c>
      <c r="AS94" s="164">
        <v>2016</v>
      </c>
      <c r="AT94" s="164">
        <v>2017</v>
      </c>
      <c r="AU94" s="164">
        <v>2016</v>
      </c>
      <c r="AV94" s="164">
        <v>2015</v>
      </c>
      <c r="AW94" s="164">
        <v>2015</v>
      </c>
      <c r="AX94" s="164">
        <v>2016</v>
      </c>
      <c r="AY94" s="164">
        <v>2014</v>
      </c>
      <c r="AZ94" s="176">
        <v>2015</v>
      </c>
      <c r="BA94" s="176">
        <v>2015</v>
      </c>
      <c r="BB94" s="164">
        <v>2017</v>
      </c>
      <c r="BC94" s="164">
        <v>2017</v>
      </c>
      <c r="BD94" s="164">
        <v>2015</v>
      </c>
      <c r="BE94" s="164">
        <v>2014</v>
      </c>
      <c r="BF94" s="108"/>
    </row>
    <row r="95" spans="1:58" x14ac:dyDescent="0.25">
      <c r="A95" s="133" t="s">
        <v>846</v>
      </c>
      <c r="B95" s="111" t="s">
        <v>171</v>
      </c>
      <c r="C95" s="162">
        <v>2015</v>
      </c>
      <c r="D95" s="162">
        <v>2015</v>
      </c>
      <c r="E95" s="162">
        <v>2015</v>
      </c>
      <c r="F95" s="162">
        <v>2015</v>
      </c>
      <c r="G95" s="162">
        <v>2015</v>
      </c>
      <c r="H95" s="162">
        <v>2015</v>
      </c>
      <c r="I95" s="162">
        <v>2015</v>
      </c>
      <c r="J95" s="162">
        <v>2016</v>
      </c>
      <c r="K95" s="162">
        <v>2016</v>
      </c>
      <c r="L95" s="162">
        <v>2016</v>
      </c>
      <c r="M95" s="164">
        <v>2018</v>
      </c>
      <c r="N95" s="164">
        <v>2018</v>
      </c>
      <c r="O95" s="164">
        <v>2017</v>
      </c>
      <c r="P95" s="164">
        <v>2017</v>
      </c>
      <c r="Q95" s="164">
        <v>2015</v>
      </c>
      <c r="R95" s="164" t="s">
        <v>966</v>
      </c>
      <c r="S95" s="164">
        <v>2018</v>
      </c>
      <c r="T95" s="164">
        <v>2015</v>
      </c>
      <c r="U95" s="164">
        <v>2016</v>
      </c>
      <c r="V95" s="164">
        <v>2016</v>
      </c>
      <c r="W95" s="164">
        <v>2016</v>
      </c>
      <c r="X95" s="164">
        <v>2011</v>
      </c>
      <c r="Y95" s="164">
        <v>2012</v>
      </c>
      <c r="Z95" s="164">
        <v>2016</v>
      </c>
      <c r="AA95" s="164">
        <v>2016</v>
      </c>
      <c r="AB95" s="164">
        <v>2016</v>
      </c>
      <c r="AC95" s="164">
        <v>2015</v>
      </c>
      <c r="AD95" s="164">
        <v>2015</v>
      </c>
      <c r="AE95" s="164">
        <v>2012</v>
      </c>
      <c r="AF95" s="164">
        <v>2015</v>
      </c>
      <c r="AG95" s="163">
        <v>2012</v>
      </c>
      <c r="AH95" s="164">
        <v>2016</v>
      </c>
      <c r="AI95" s="164">
        <v>2017</v>
      </c>
      <c r="AJ95" s="164">
        <v>2018</v>
      </c>
      <c r="AK95" s="166" t="s">
        <v>950</v>
      </c>
      <c r="AL95" s="166" t="s">
        <v>1137</v>
      </c>
      <c r="AM95" s="164">
        <v>2017</v>
      </c>
      <c r="AN95" s="164">
        <v>2014</v>
      </c>
      <c r="AO95" s="164">
        <v>2014</v>
      </c>
      <c r="AP95" s="164">
        <v>2012</v>
      </c>
      <c r="AQ95" s="164">
        <v>2013</v>
      </c>
      <c r="AR95" s="164">
        <v>2015</v>
      </c>
      <c r="AS95" s="164">
        <v>2016</v>
      </c>
      <c r="AT95" s="164">
        <v>2017</v>
      </c>
      <c r="AU95" s="164">
        <v>2016</v>
      </c>
      <c r="AV95" s="164">
        <v>2015</v>
      </c>
      <c r="AW95" s="164">
        <v>2015</v>
      </c>
      <c r="AX95" s="164">
        <v>2016</v>
      </c>
      <c r="AY95" s="164">
        <v>2014</v>
      </c>
      <c r="AZ95" s="176">
        <v>2015</v>
      </c>
      <c r="BA95" s="176">
        <v>2015</v>
      </c>
      <c r="BB95" s="164">
        <v>2017</v>
      </c>
      <c r="BC95" s="164">
        <v>2017</v>
      </c>
      <c r="BD95" s="164">
        <v>2015</v>
      </c>
      <c r="BE95" s="164">
        <v>2014</v>
      </c>
      <c r="BF95" s="108"/>
    </row>
    <row r="96" spans="1:58" x14ac:dyDescent="0.25">
      <c r="A96" s="133" t="s">
        <v>378</v>
      </c>
      <c r="B96" s="111" t="s">
        <v>172</v>
      </c>
      <c r="C96" s="162">
        <v>2015</v>
      </c>
      <c r="D96" s="162">
        <v>2015</v>
      </c>
      <c r="E96" s="162">
        <v>2015</v>
      </c>
      <c r="F96" s="162">
        <v>2015</v>
      </c>
      <c r="G96" s="162">
        <v>2015</v>
      </c>
      <c r="H96" s="162">
        <v>2015</v>
      </c>
      <c r="I96" s="162">
        <v>2015</v>
      </c>
      <c r="J96" s="162">
        <v>2016</v>
      </c>
      <c r="K96" s="162">
        <v>2016</v>
      </c>
      <c r="L96" s="162">
        <v>2016</v>
      </c>
      <c r="M96" s="164">
        <v>2018</v>
      </c>
      <c r="N96" s="164">
        <v>2018</v>
      </c>
      <c r="O96" s="164">
        <v>2017</v>
      </c>
      <c r="P96" s="164">
        <v>2017</v>
      </c>
      <c r="Q96" s="164">
        <v>2015</v>
      </c>
      <c r="R96" s="164" t="s">
        <v>950</v>
      </c>
      <c r="S96" s="164">
        <v>2018</v>
      </c>
      <c r="T96" s="164">
        <v>2015</v>
      </c>
      <c r="U96" s="164">
        <v>2016</v>
      </c>
      <c r="V96" s="164" t="s">
        <v>950</v>
      </c>
      <c r="W96" s="164">
        <v>2016</v>
      </c>
      <c r="X96" s="164" t="s">
        <v>950</v>
      </c>
      <c r="Y96" s="164">
        <v>2012</v>
      </c>
      <c r="Z96" s="164">
        <v>2016</v>
      </c>
      <c r="AA96" s="164">
        <v>2016</v>
      </c>
      <c r="AB96" s="164">
        <v>2016</v>
      </c>
      <c r="AC96" s="164">
        <v>2015</v>
      </c>
      <c r="AD96" s="164">
        <v>2015</v>
      </c>
      <c r="AE96" s="164" t="s">
        <v>950</v>
      </c>
      <c r="AF96" s="164">
        <v>2015</v>
      </c>
      <c r="AG96" s="163">
        <v>2012</v>
      </c>
      <c r="AH96" s="164">
        <v>2016</v>
      </c>
      <c r="AI96" s="164">
        <v>2017</v>
      </c>
      <c r="AJ96" s="164">
        <v>2018</v>
      </c>
      <c r="AK96" s="166" t="s">
        <v>950</v>
      </c>
      <c r="AL96" s="166" t="s">
        <v>1137</v>
      </c>
      <c r="AM96" s="164">
        <v>2017</v>
      </c>
      <c r="AN96" s="164">
        <v>2014</v>
      </c>
      <c r="AO96" s="164">
        <v>2014</v>
      </c>
      <c r="AP96" s="164">
        <v>2014</v>
      </c>
      <c r="AQ96" s="164">
        <v>2014</v>
      </c>
      <c r="AR96" s="164" t="s">
        <v>950</v>
      </c>
      <c r="AS96" s="164">
        <v>2016</v>
      </c>
      <c r="AT96" s="164">
        <v>2017</v>
      </c>
      <c r="AU96" s="164">
        <v>2016</v>
      </c>
      <c r="AV96" s="164">
        <v>2015</v>
      </c>
      <c r="AW96" s="164">
        <v>2015</v>
      </c>
      <c r="AX96" s="164">
        <v>2016</v>
      </c>
      <c r="AY96" s="164">
        <v>2014</v>
      </c>
      <c r="AZ96" s="176">
        <v>2015</v>
      </c>
      <c r="BA96" s="176">
        <v>2015</v>
      </c>
      <c r="BB96" s="164">
        <v>2017</v>
      </c>
      <c r="BC96" s="164">
        <v>2017</v>
      </c>
      <c r="BD96" s="164">
        <v>2015</v>
      </c>
      <c r="BE96" s="164">
        <v>2014</v>
      </c>
      <c r="BF96" s="108"/>
    </row>
    <row r="97" spans="1:58" x14ac:dyDescent="0.25">
      <c r="A97" s="133" t="s">
        <v>174</v>
      </c>
      <c r="B97" s="111" t="s">
        <v>173</v>
      </c>
      <c r="C97" s="162">
        <v>2015</v>
      </c>
      <c r="D97" s="162">
        <v>2015</v>
      </c>
      <c r="E97" s="162">
        <v>2015</v>
      </c>
      <c r="F97" s="162">
        <v>2015</v>
      </c>
      <c r="G97" s="162">
        <v>2015</v>
      </c>
      <c r="H97" s="162">
        <v>2015</v>
      </c>
      <c r="I97" s="162">
        <v>2015</v>
      </c>
      <c r="J97" s="162">
        <v>2016</v>
      </c>
      <c r="K97" s="162">
        <v>2016</v>
      </c>
      <c r="L97" s="162">
        <v>2016</v>
      </c>
      <c r="M97" s="164">
        <v>2018</v>
      </c>
      <c r="N97" s="164">
        <v>2018</v>
      </c>
      <c r="O97" s="164">
        <v>2017</v>
      </c>
      <c r="P97" s="164">
        <v>2017</v>
      </c>
      <c r="Q97" s="164">
        <v>2015</v>
      </c>
      <c r="R97" s="164" t="s">
        <v>950</v>
      </c>
      <c r="S97" s="164">
        <v>2018</v>
      </c>
      <c r="T97" s="164">
        <v>2015</v>
      </c>
      <c r="U97" s="164">
        <v>2016</v>
      </c>
      <c r="V97" s="164">
        <v>2016</v>
      </c>
      <c r="W97" s="164">
        <v>2016</v>
      </c>
      <c r="X97" s="164" t="s">
        <v>950</v>
      </c>
      <c r="Y97" s="164">
        <v>2011</v>
      </c>
      <c r="Z97" s="164">
        <v>2016</v>
      </c>
      <c r="AA97" s="164">
        <v>2016</v>
      </c>
      <c r="AB97" s="164">
        <v>2016</v>
      </c>
      <c r="AC97" s="164">
        <v>2015</v>
      </c>
      <c r="AD97" s="164">
        <v>2015</v>
      </c>
      <c r="AE97" s="164" t="s">
        <v>950</v>
      </c>
      <c r="AF97" s="164">
        <v>2015</v>
      </c>
      <c r="AG97" s="163" t="s">
        <v>950</v>
      </c>
      <c r="AH97" s="164">
        <v>2016</v>
      </c>
      <c r="AI97" s="164">
        <v>2017</v>
      </c>
      <c r="AJ97" s="164">
        <v>2018</v>
      </c>
      <c r="AK97" s="166" t="s">
        <v>1137</v>
      </c>
      <c r="AL97" s="166">
        <v>43312</v>
      </c>
      <c r="AM97" s="164">
        <v>2017</v>
      </c>
      <c r="AN97" s="164">
        <v>2014</v>
      </c>
      <c r="AO97" s="164">
        <v>2014</v>
      </c>
      <c r="AP97" s="164" t="s">
        <v>950</v>
      </c>
      <c r="AQ97" s="164" t="s">
        <v>950</v>
      </c>
      <c r="AR97" s="164">
        <v>2015</v>
      </c>
      <c r="AS97" s="164">
        <v>2016</v>
      </c>
      <c r="AT97" s="164">
        <v>2017</v>
      </c>
      <c r="AU97" s="164">
        <v>2016</v>
      </c>
      <c r="AV97" s="164">
        <v>2015</v>
      </c>
      <c r="AW97" s="164">
        <v>2015</v>
      </c>
      <c r="AX97" s="164">
        <v>2016</v>
      </c>
      <c r="AY97" s="164">
        <v>2014</v>
      </c>
      <c r="AZ97" s="176">
        <v>2015</v>
      </c>
      <c r="BA97" s="176">
        <v>2015</v>
      </c>
      <c r="BB97" s="164">
        <v>2017</v>
      </c>
      <c r="BC97" s="164">
        <v>2017</v>
      </c>
      <c r="BD97" s="164">
        <v>2015</v>
      </c>
      <c r="BE97" s="164">
        <v>2014</v>
      </c>
      <c r="BF97" s="108"/>
    </row>
    <row r="98" spans="1:58" x14ac:dyDescent="0.25">
      <c r="A98" s="133" t="s">
        <v>176</v>
      </c>
      <c r="B98" s="111" t="s">
        <v>175</v>
      </c>
      <c r="C98" s="162">
        <v>2015</v>
      </c>
      <c r="D98" s="162">
        <v>2015</v>
      </c>
      <c r="E98" s="162">
        <v>2015</v>
      </c>
      <c r="F98" s="162">
        <v>2015</v>
      </c>
      <c r="G98" s="162">
        <v>2015</v>
      </c>
      <c r="H98" s="162">
        <v>2015</v>
      </c>
      <c r="I98" s="162">
        <v>2015</v>
      </c>
      <c r="J98" s="162">
        <v>2016</v>
      </c>
      <c r="K98" s="162">
        <v>2016</v>
      </c>
      <c r="L98" s="162">
        <v>2016</v>
      </c>
      <c r="M98" s="164">
        <v>2018</v>
      </c>
      <c r="N98" s="164">
        <v>2018</v>
      </c>
      <c r="O98" s="164">
        <v>2017</v>
      </c>
      <c r="P98" s="164">
        <v>2017</v>
      </c>
      <c r="Q98" s="164">
        <v>2015</v>
      </c>
      <c r="R98" s="164" t="s">
        <v>974</v>
      </c>
      <c r="S98" s="164">
        <v>2018</v>
      </c>
      <c r="T98" s="164">
        <v>2015</v>
      </c>
      <c r="U98" s="164">
        <v>2016</v>
      </c>
      <c r="V98" s="164">
        <v>2016</v>
      </c>
      <c r="W98" s="164">
        <v>2016</v>
      </c>
      <c r="X98" s="164">
        <v>2014</v>
      </c>
      <c r="Y98" s="164" t="s">
        <v>950</v>
      </c>
      <c r="Z98" s="164">
        <v>2016</v>
      </c>
      <c r="AA98" s="164">
        <v>2016</v>
      </c>
      <c r="AB98" s="164">
        <v>2016</v>
      </c>
      <c r="AC98" s="164">
        <v>2015</v>
      </c>
      <c r="AD98" s="164">
        <v>2015</v>
      </c>
      <c r="AE98" s="164" t="s">
        <v>950</v>
      </c>
      <c r="AF98" s="164">
        <v>2015</v>
      </c>
      <c r="AG98" s="163">
        <v>2010</v>
      </c>
      <c r="AH98" s="164">
        <v>2016</v>
      </c>
      <c r="AI98" s="164">
        <v>2017</v>
      </c>
      <c r="AJ98" s="164">
        <v>2018</v>
      </c>
      <c r="AK98" s="166" t="s">
        <v>950</v>
      </c>
      <c r="AL98" s="166" t="s">
        <v>1137</v>
      </c>
      <c r="AM98" s="164">
        <v>2017</v>
      </c>
      <c r="AN98" s="164">
        <v>2014</v>
      </c>
      <c r="AO98" s="164">
        <v>2014</v>
      </c>
      <c r="AP98" s="164">
        <v>2014</v>
      </c>
      <c r="AQ98" s="164">
        <v>2014</v>
      </c>
      <c r="AR98" s="164">
        <v>2015</v>
      </c>
      <c r="AS98" s="164">
        <v>2016</v>
      </c>
      <c r="AT98" s="164">
        <v>2017</v>
      </c>
      <c r="AU98" s="164">
        <v>2016</v>
      </c>
      <c r="AV98" s="164">
        <v>2015</v>
      </c>
      <c r="AW98" s="164">
        <v>2015</v>
      </c>
      <c r="AX98" s="164">
        <v>2016</v>
      </c>
      <c r="AY98" s="164">
        <v>2014</v>
      </c>
      <c r="AZ98" s="176">
        <v>2015</v>
      </c>
      <c r="BA98" s="176">
        <v>2015</v>
      </c>
      <c r="BB98" s="164">
        <v>2017</v>
      </c>
      <c r="BC98" s="164">
        <v>2017</v>
      </c>
      <c r="BD98" s="164">
        <v>2015</v>
      </c>
      <c r="BE98" s="164">
        <v>2014</v>
      </c>
      <c r="BF98" s="108"/>
    </row>
    <row r="99" spans="1:58" x14ac:dyDescent="0.25">
      <c r="A99" s="133" t="s">
        <v>178</v>
      </c>
      <c r="B99" s="111" t="s">
        <v>177</v>
      </c>
      <c r="C99" s="162">
        <v>2015</v>
      </c>
      <c r="D99" s="162">
        <v>2015</v>
      </c>
      <c r="E99" s="162">
        <v>2015</v>
      </c>
      <c r="F99" s="162">
        <v>2015</v>
      </c>
      <c r="G99" s="162">
        <v>2015</v>
      </c>
      <c r="H99" s="162">
        <v>2015</v>
      </c>
      <c r="I99" s="162">
        <v>2015</v>
      </c>
      <c r="J99" s="162">
        <v>2016</v>
      </c>
      <c r="K99" s="162">
        <v>2016</v>
      </c>
      <c r="L99" s="162">
        <v>2016</v>
      </c>
      <c r="M99" s="164">
        <v>2018</v>
      </c>
      <c r="N99" s="164">
        <v>2018</v>
      </c>
      <c r="O99" s="164">
        <v>2017</v>
      </c>
      <c r="P99" s="164">
        <v>2017</v>
      </c>
      <c r="Q99" s="164">
        <v>2015</v>
      </c>
      <c r="R99" s="164" t="s">
        <v>970</v>
      </c>
      <c r="S99" s="164">
        <v>2018</v>
      </c>
      <c r="T99" s="164">
        <v>2015</v>
      </c>
      <c r="U99" s="164">
        <v>2016</v>
      </c>
      <c r="V99" s="164">
        <v>2016</v>
      </c>
      <c r="W99" s="164">
        <v>2016</v>
      </c>
      <c r="X99" s="164">
        <v>2013</v>
      </c>
      <c r="Y99" s="164">
        <v>2010</v>
      </c>
      <c r="Z99" s="164">
        <v>2016</v>
      </c>
      <c r="AA99" s="164">
        <v>2016</v>
      </c>
      <c r="AB99" s="164">
        <v>2016</v>
      </c>
      <c r="AC99" s="164">
        <v>2015</v>
      </c>
      <c r="AD99" s="164">
        <v>2015</v>
      </c>
      <c r="AE99" s="164">
        <v>2012</v>
      </c>
      <c r="AF99" s="164">
        <v>2015</v>
      </c>
      <c r="AG99" s="163">
        <v>2007</v>
      </c>
      <c r="AH99" s="164">
        <v>2016</v>
      </c>
      <c r="AI99" s="164">
        <v>2017</v>
      </c>
      <c r="AJ99" s="164">
        <v>2018</v>
      </c>
      <c r="AK99" s="166" t="s">
        <v>950</v>
      </c>
      <c r="AL99" s="166">
        <v>43251</v>
      </c>
      <c r="AM99" s="164">
        <v>2017</v>
      </c>
      <c r="AN99" s="164">
        <v>2014</v>
      </c>
      <c r="AO99" s="164">
        <v>2014</v>
      </c>
      <c r="AP99" s="164" t="s">
        <v>950</v>
      </c>
      <c r="AQ99" s="164" t="s">
        <v>950</v>
      </c>
      <c r="AR99" s="164" t="s">
        <v>950</v>
      </c>
      <c r="AS99" s="164">
        <v>2016</v>
      </c>
      <c r="AT99" s="164">
        <v>2017</v>
      </c>
      <c r="AU99" s="164">
        <v>2016</v>
      </c>
      <c r="AV99" s="164">
        <v>2015</v>
      </c>
      <c r="AW99" s="164">
        <v>2015</v>
      </c>
      <c r="AX99" s="164">
        <v>2016</v>
      </c>
      <c r="AY99" s="164">
        <v>2014</v>
      </c>
      <c r="AZ99" s="176">
        <v>2015</v>
      </c>
      <c r="BA99" s="176">
        <v>2015</v>
      </c>
      <c r="BB99" s="164">
        <v>2017</v>
      </c>
      <c r="BC99" s="164">
        <v>2017</v>
      </c>
      <c r="BD99" s="164">
        <v>2015</v>
      </c>
      <c r="BE99" s="164">
        <v>2014</v>
      </c>
      <c r="BF99" s="108"/>
    </row>
    <row r="100" spans="1:58" x14ac:dyDescent="0.25">
      <c r="A100" s="133" t="s">
        <v>180</v>
      </c>
      <c r="B100" s="111" t="s">
        <v>179</v>
      </c>
      <c r="C100" s="162">
        <v>2015</v>
      </c>
      <c r="D100" s="162">
        <v>2015</v>
      </c>
      <c r="E100" s="162">
        <v>2015</v>
      </c>
      <c r="F100" s="162">
        <v>2015</v>
      </c>
      <c r="G100" s="162">
        <v>2015</v>
      </c>
      <c r="H100" s="162">
        <v>2015</v>
      </c>
      <c r="I100" s="162">
        <v>2015</v>
      </c>
      <c r="J100" s="162">
        <v>2016</v>
      </c>
      <c r="K100" s="162">
        <v>2016</v>
      </c>
      <c r="L100" s="162">
        <v>2016</v>
      </c>
      <c r="M100" s="164">
        <v>2018</v>
      </c>
      <c r="N100" s="164">
        <v>2018</v>
      </c>
      <c r="O100" s="164">
        <v>2017</v>
      </c>
      <c r="P100" s="164">
        <v>2017</v>
      </c>
      <c r="Q100" s="164">
        <v>2015</v>
      </c>
      <c r="R100" s="164" t="s">
        <v>977</v>
      </c>
      <c r="S100" s="164">
        <v>2018</v>
      </c>
      <c r="T100" s="164">
        <v>2015</v>
      </c>
      <c r="U100" s="164">
        <v>2016</v>
      </c>
      <c r="V100" s="164" t="s">
        <v>950</v>
      </c>
      <c r="W100" s="164">
        <v>2016</v>
      </c>
      <c r="X100" s="164">
        <v>2007</v>
      </c>
      <c r="Y100" s="164">
        <v>2010</v>
      </c>
      <c r="Z100" s="164">
        <v>2016</v>
      </c>
      <c r="AA100" s="164">
        <v>2016</v>
      </c>
      <c r="AB100" s="164" t="s">
        <v>950</v>
      </c>
      <c r="AC100" s="164">
        <v>2011</v>
      </c>
      <c r="AD100" s="164">
        <v>2015</v>
      </c>
      <c r="AE100" s="164" t="s">
        <v>950</v>
      </c>
      <c r="AF100" s="164">
        <v>2015</v>
      </c>
      <c r="AG100" s="163" t="s">
        <v>950</v>
      </c>
      <c r="AH100" s="164">
        <v>2016</v>
      </c>
      <c r="AI100" s="164">
        <v>2017</v>
      </c>
      <c r="AJ100" s="164">
        <v>2018</v>
      </c>
      <c r="AK100" s="166" t="s">
        <v>1138</v>
      </c>
      <c r="AL100" s="166" t="s">
        <v>1137</v>
      </c>
      <c r="AM100" s="164">
        <v>2017</v>
      </c>
      <c r="AN100" s="164">
        <v>2014</v>
      </c>
      <c r="AO100" s="164">
        <v>2014</v>
      </c>
      <c r="AP100" s="164" t="s">
        <v>950</v>
      </c>
      <c r="AQ100" s="164" t="s">
        <v>950</v>
      </c>
      <c r="AR100" s="164" t="s">
        <v>950</v>
      </c>
      <c r="AS100" s="164">
        <v>2016</v>
      </c>
      <c r="AT100" s="164">
        <v>2017</v>
      </c>
      <c r="AU100" s="164">
        <v>2016</v>
      </c>
      <c r="AV100" s="164">
        <v>2015</v>
      </c>
      <c r="AW100" s="164">
        <v>2015</v>
      </c>
      <c r="AX100" s="164">
        <v>2016</v>
      </c>
      <c r="AY100" s="164">
        <v>2014</v>
      </c>
      <c r="AZ100" s="176">
        <v>2015</v>
      </c>
      <c r="BA100" s="176"/>
      <c r="BB100" s="164">
        <v>2017</v>
      </c>
      <c r="BC100" s="164">
        <v>2017</v>
      </c>
      <c r="BD100" s="164">
        <v>2015</v>
      </c>
      <c r="BE100" s="164">
        <v>2014</v>
      </c>
      <c r="BF100" s="108"/>
    </row>
    <row r="101" spans="1:58" x14ac:dyDescent="0.25">
      <c r="A101" s="133" t="s">
        <v>182</v>
      </c>
      <c r="B101" s="111" t="s">
        <v>181</v>
      </c>
      <c r="C101" s="162">
        <v>2015</v>
      </c>
      <c r="D101" s="162">
        <v>2015</v>
      </c>
      <c r="E101" s="162">
        <v>2015</v>
      </c>
      <c r="F101" s="162">
        <v>2015</v>
      </c>
      <c r="G101" s="162">
        <v>2015</v>
      </c>
      <c r="H101" s="162">
        <v>2015</v>
      </c>
      <c r="I101" s="162">
        <v>2015</v>
      </c>
      <c r="J101" s="162">
        <v>2016</v>
      </c>
      <c r="K101" s="162">
        <v>2016</v>
      </c>
      <c r="L101" s="162">
        <v>2016</v>
      </c>
      <c r="M101" s="164">
        <v>2018</v>
      </c>
      <c r="N101" s="164">
        <v>2018</v>
      </c>
      <c r="O101" s="164">
        <v>2017</v>
      </c>
      <c r="P101" s="164">
        <v>2017</v>
      </c>
      <c r="Q101" s="164">
        <v>2015</v>
      </c>
      <c r="R101" s="164" t="s">
        <v>950</v>
      </c>
      <c r="S101" s="164">
        <v>2018</v>
      </c>
      <c r="T101" s="164">
        <v>2015</v>
      </c>
      <c r="U101" s="164">
        <v>2016</v>
      </c>
      <c r="V101" s="164" t="s">
        <v>950</v>
      </c>
      <c r="W101" s="164"/>
      <c r="X101" s="164" t="s">
        <v>950</v>
      </c>
      <c r="Y101" s="164" t="s">
        <v>950</v>
      </c>
      <c r="Z101" s="164"/>
      <c r="AA101" s="164">
        <v>2016</v>
      </c>
      <c r="AB101" s="164" t="s">
        <v>950</v>
      </c>
      <c r="AC101" s="164" t="s">
        <v>950</v>
      </c>
      <c r="AD101" s="164">
        <v>2015</v>
      </c>
      <c r="AE101" s="164" t="s">
        <v>950</v>
      </c>
      <c r="AF101" s="164" t="s">
        <v>950</v>
      </c>
      <c r="AG101" s="163" t="s">
        <v>950</v>
      </c>
      <c r="AH101" s="164">
        <v>2016</v>
      </c>
      <c r="AI101" s="164">
        <v>2017</v>
      </c>
      <c r="AJ101" s="164">
        <v>2018</v>
      </c>
      <c r="AK101" s="166" t="s">
        <v>950</v>
      </c>
      <c r="AL101" s="166" t="s">
        <v>1137</v>
      </c>
      <c r="AM101" s="164">
        <v>2017</v>
      </c>
      <c r="AN101" s="164">
        <v>2014</v>
      </c>
      <c r="AO101" s="164">
        <v>2014</v>
      </c>
      <c r="AP101" s="164" t="s">
        <v>950</v>
      </c>
      <c r="AQ101" s="164" t="s">
        <v>950</v>
      </c>
      <c r="AR101" s="164" t="s">
        <v>950</v>
      </c>
      <c r="AS101" s="164">
        <v>2016</v>
      </c>
      <c r="AT101" s="164" t="s">
        <v>950</v>
      </c>
      <c r="AU101" s="164">
        <v>2016</v>
      </c>
      <c r="AV101" s="164" t="s">
        <v>950</v>
      </c>
      <c r="AW101" s="164">
        <v>2015</v>
      </c>
      <c r="AX101" s="164">
        <v>2016</v>
      </c>
      <c r="AY101" s="164">
        <v>2014</v>
      </c>
      <c r="AZ101" s="176"/>
      <c r="BA101" s="176"/>
      <c r="BB101" s="164" t="s">
        <v>950</v>
      </c>
      <c r="BC101" s="164">
        <v>2017</v>
      </c>
      <c r="BD101" s="164">
        <v>2015</v>
      </c>
      <c r="BE101" s="164">
        <v>2014</v>
      </c>
      <c r="BF101" s="108"/>
    </row>
    <row r="102" spans="1:58" x14ac:dyDescent="0.25">
      <c r="A102" s="133" t="s">
        <v>184</v>
      </c>
      <c r="B102" s="111" t="s">
        <v>183</v>
      </c>
      <c r="C102" s="162">
        <v>2015</v>
      </c>
      <c r="D102" s="162">
        <v>2015</v>
      </c>
      <c r="E102" s="162">
        <v>2015</v>
      </c>
      <c r="F102" s="162">
        <v>2015</v>
      </c>
      <c r="G102" s="162">
        <v>2015</v>
      </c>
      <c r="H102" s="162">
        <v>2015</v>
      </c>
      <c r="I102" s="162">
        <v>2015</v>
      </c>
      <c r="J102" s="162">
        <v>2016</v>
      </c>
      <c r="K102" s="162">
        <v>2016</v>
      </c>
      <c r="L102" s="162">
        <v>2016</v>
      </c>
      <c r="M102" s="164">
        <v>2018</v>
      </c>
      <c r="N102" s="164">
        <v>2018</v>
      </c>
      <c r="O102" s="164">
        <v>2017</v>
      </c>
      <c r="P102" s="164">
        <v>2017</v>
      </c>
      <c r="Q102" s="164">
        <v>2015</v>
      </c>
      <c r="R102" s="164" t="s">
        <v>950</v>
      </c>
      <c r="S102" s="164">
        <v>2018</v>
      </c>
      <c r="T102" s="164">
        <v>2015</v>
      </c>
      <c r="U102" s="164">
        <v>2016</v>
      </c>
      <c r="V102" s="164" t="s">
        <v>950</v>
      </c>
      <c r="W102" s="164">
        <v>2015</v>
      </c>
      <c r="X102" s="164" t="s">
        <v>950</v>
      </c>
      <c r="Y102" s="164">
        <v>2012</v>
      </c>
      <c r="Z102" s="164">
        <v>2016</v>
      </c>
      <c r="AA102" s="164">
        <v>2016</v>
      </c>
      <c r="AB102" s="164">
        <v>2016</v>
      </c>
      <c r="AC102" s="164">
        <v>2015</v>
      </c>
      <c r="AD102" s="164">
        <v>2015</v>
      </c>
      <c r="AE102" s="164" t="s">
        <v>950</v>
      </c>
      <c r="AF102" s="164">
        <v>2015</v>
      </c>
      <c r="AG102" s="163">
        <v>2012</v>
      </c>
      <c r="AH102" s="164">
        <v>2016</v>
      </c>
      <c r="AI102" s="164">
        <v>2017</v>
      </c>
      <c r="AJ102" s="164">
        <v>2018</v>
      </c>
      <c r="AK102" s="166" t="s">
        <v>950</v>
      </c>
      <c r="AL102" s="166" t="s">
        <v>1137</v>
      </c>
      <c r="AM102" s="164">
        <v>2017</v>
      </c>
      <c r="AN102" s="164">
        <v>2014</v>
      </c>
      <c r="AO102" s="164">
        <v>2014</v>
      </c>
      <c r="AP102" s="164">
        <v>2014</v>
      </c>
      <c r="AQ102" s="164">
        <v>2014</v>
      </c>
      <c r="AR102" s="164" t="s">
        <v>950</v>
      </c>
      <c r="AS102" s="164">
        <v>2016</v>
      </c>
      <c r="AT102" s="164">
        <v>2017</v>
      </c>
      <c r="AU102" s="164">
        <v>2016</v>
      </c>
      <c r="AV102" s="164">
        <v>2015</v>
      </c>
      <c r="AW102" s="164">
        <v>2015</v>
      </c>
      <c r="AX102" s="164">
        <v>2016</v>
      </c>
      <c r="AY102" s="164">
        <v>2014</v>
      </c>
      <c r="AZ102" s="176">
        <v>2015</v>
      </c>
      <c r="BA102" s="176">
        <v>2015</v>
      </c>
      <c r="BB102" s="164">
        <v>2017</v>
      </c>
      <c r="BC102" s="164">
        <v>2017</v>
      </c>
      <c r="BD102" s="164">
        <v>2015</v>
      </c>
      <c r="BE102" s="164">
        <v>2014</v>
      </c>
      <c r="BF102" s="108"/>
    </row>
    <row r="103" spans="1:58" x14ac:dyDescent="0.25">
      <c r="A103" s="133" t="s">
        <v>186</v>
      </c>
      <c r="B103" s="111" t="s">
        <v>185</v>
      </c>
      <c r="C103" s="162">
        <v>2015</v>
      </c>
      <c r="D103" s="162">
        <v>2015</v>
      </c>
      <c r="E103" s="162">
        <v>2015</v>
      </c>
      <c r="F103" s="162">
        <v>2015</v>
      </c>
      <c r="G103" s="162">
        <v>2015</v>
      </c>
      <c r="H103" s="162">
        <v>2015</v>
      </c>
      <c r="I103" s="162">
        <v>2015</v>
      </c>
      <c r="J103" s="162">
        <v>2016</v>
      </c>
      <c r="K103" s="162">
        <v>2016</v>
      </c>
      <c r="L103" s="162">
        <v>2016</v>
      </c>
      <c r="M103" s="164">
        <v>2018</v>
      </c>
      <c r="N103" s="164">
        <v>2018</v>
      </c>
      <c r="O103" s="164">
        <v>2017</v>
      </c>
      <c r="P103" s="164">
        <v>2017</v>
      </c>
      <c r="Q103" s="164">
        <v>2015</v>
      </c>
      <c r="R103" s="164" t="s">
        <v>950</v>
      </c>
      <c r="S103" s="164">
        <v>2018</v>
      </c>
      <c r="T103" s="164">
        <v>2015</v>
      </c>
      <c r="U103" s="164">
        <v>2016</v>
      </c>
      <c r="V103" s="164" t="s">
        <v>950</v>
      </c>
      <c r="W103" s="164">
        <v>2015</v>
      </c>
      <c r="X103" s="164" t="s">
        <v>950</v>
      </c>
      <c r="Y103" s="164">
        <v>2016</v>
      </c>
      <c r="Z103" s="164">
        <v>2016</v>
      </c>
      <c r="AA103" s="164">
        <v>2016</v>
      </c>
      <c r="AB103" s="164" t="s">
        <v>950</v>
      </c>
      <c r="AC103" s="164">
        <v>2015</v>
      </c>
      <c r="AD103" s="164">
        <v>2015</v>
      </c>
      <c r="AE103" s="164" t="s">
        <v>950</v>
      </c>
      <c r="AF103" s="164">
        <v>2015</v>
      </c>
      <c r="AG103" s="163">
        <v>2012</v>
      </c>
      <c r="AH103" s="164">
        <v>2016</v>
      </c>
      <c r="AI103" s="164">
        <v>2017</v>
      </c>
      <c r="AJ103" s="164">
        <v>2018</v>
      </c>
      <c r="AK103" s="166" t="s">
        <v>950</v>
      </c>
      <c r="AL103" s="166" t="s">
        <v>1137</v>
      </c>
      <c r="AM103" s="164">
        <v>2017</v>
      </c>
      <c r="AN103" s="164">
        <v>2014</v>
      </c>
      <c r="AO103" s="164">
        <v>2014</v>
      </c>
      <c r="AP103" s="164">
        <v>2014</v>
      </c>
      <c r="AQ103" s="164">
        <v>2014</v>
      </c>
      <c r="AR103" s="164" t="s">
        <v>950</v>
      </c>
      <c r="AS103" s="164">
        <v>2016</v>
      </c>
      <c r="AT103" s="164">
        <v>2017</v>
      </c>
      <c r="AU103" s="164">
        <v>2016</v>
      </c>
      <c r="AV103" s="164" t="s">
        <v>950</v>
      </c>
      <c r="AW103" s="164">
        <v>2015</v>
      </c>
      <c r="AX103" s="164">
        <v>2016</v>
      </c>
      <c r="AY103" s="164">
        <v>2014</v>
      </c>
      <c r="AZ103" s="176">
        <v>2015</v>
      </c>
      <c r="BA103" s="176">
        <v>2015</v>
      </c>
      <c r="BB103" s="164">
        <v>2017</v>
      </c>
      <c r="BC103" s="164">
        <v>2017</v>
      </c>
      <c r="BD103" s="164">
        <v>2015</v>
      </c>
      <c r="BE103" s="164">
        <v>2014</v>
      </c>
      <c r="BF103" s="108"/>
    </row>
    <row r="104" spans="1:58" x14ac:dyDescent="0.25">
      <c r="A104" s="133" t="s">
        <v>189</v>
      </c>
      <c r="B104" s="111" t="s">
        <v>188</v>
      </c>
      <c r="C104" s="162">
        <v>2015</v>
      </c>
      <c r="D104" s="162">
        <v>2015</v>
      </c>
      <c r="E104" s="162">
        <v>2015</v>
      </c>
      <c r="F104" s="162">
        <v>2015</v>
      </c>
      <c r="G104" s="162">
        <v>2015</v>
      </c>
      <c r="H104" s="162">
        <v>2015</v>
      </c>
      <c r="I104" s="162">
        <v>2015</v>
      </c>
      <c r="J104" s="162">
        <v>2016</v>
      </c>
      <c r="K104" s="162">
        <v>2016</v>
      </c>
      <c r="L104" s="162">
        <v>2016</v>
      </c>
      <c r="M104" s="164">
        <v>2018</v>
      </c>
      <c r="N104" s="164">
        <v>2018</v>
      </c>
      <c r="O104" s="164">
        <v>2017</v>
      </c>
      <c r="P104" s="164">
        <v>2017</v>
      </c>
      <c r="Q104" s="164">
        <v>2015</v>
      </c>
      <c r="R104" s="164" t="s">
        <v>955</v>
      </c>
      <c r="S104" s="164">
        <v>2018</v>
      </c>
      <c r="T104" s="164">
        <v>2015</v>
      </c>
      <c r="U104" s="164">
        <v>2016</v>
      </c>
      <c r="V104" s="164">
        <v>2016</v>
      </c>
      <c r="W104" s="164">
        <v>2015</v>
      </c>
      <c r="X104" s="164" t="s">
        <v>950</v>
      </c>
      <c r="Y104" s="164">
        <v>2010</v>
      </c>
      <c r="Z104" s="164">
        <v>2016</v>
      </c>
      <c r="AA104" s="164">
        <v>2016</v>
      </c>
      <c r="AB104" s="164">
        <v>2016</v>
      </c>
      <c r="AC104" s="164">
        <v>2015</v>
      </c>
      <c r="AD104" s="164">
        <v>2015</v>
      </c>
      <c r="AE104" s="164">
        <v>2012</v>
      </c>
      <c r="AF104" s="164" t="s">
        <v>950</v>
      </c>
      <c r="AG104" s="163">
        <v>2010</v>
      </c>
      <c r="AH104" s="164">
        <v>2016</v>
      </c>
      <c r="AI104" s="164">
        <v>2017</v>
      </c>
      <c r="AJ104" s="164">
        <v>2018</v>
      </c>
      <c r="AK104" s="166" t="s">
        <v>950</v>
      </c>
      <c r="AL104" s="166" t="s">
        <v>1137</v>
      </c>
      <c r="AM104" s="164">
        <v>2017</v>
      </c>
      <c r="AN104" s="164">
        <v>2014</v>
      </c>
      <c r="AO104" s="164">
        <v>2014</v>
      </c>
      <c r="AP104" s="164">
        <v>2014</v>
      </c>
      <c r="AQ104" s="164">
        <v>2014</v>
      </c>
      <c r="AR104" s="164">
        <v>2015</v>
      </c>
      <c r="AS104" s="164">
        <v>2016</v>
      </c>
      <c r="AT104" s="164">
        <v>2017</v>
      </c>
      <c r="AU104" s="164">
        <v>2016</v>
      </c>
      <c r="AV104" s="164">
        <v>2015</v>
      </c>
      <c r="AW104" s="164">
        <v>2015</v>
      </c>
      <c r="AX104" s="164">
        <v>2016</v>
      </c>
      <c r="AY104" s="164">
        <v>2014</v>
      </c>
      <c r="AZ104" s="176">
        <v>2015</v>
      </c>
      <c r="BA104" s="176">
        <v>2015</v>
      </c>
      <c r="BB104" s="164">
        <v>2017</v>
      </c>
      <c r="BC104" s="164">
        <v>2017</v>
      </c>
      <c r="BD104" s="164">
        <v>2015</v>
      </c>
      <c r="BE104" s="164">
        <v>2014</v>
      </c>
      <c r="BF104" s="108"/>
    </row>
    <row r="105" spans="1:58" x14ac:dyDescent="0.25">
      <c r="A105" s="133" t="s">
        <v>191</v>
      </c>
      <c r="B105" s="111" t="s">
        <v>190</v>
      </c>
      <c r="C105" s="162">
        <v>2015</v>
      </c>
      <c r="D105" s="162">
        <v>2015</v>
      </c>
      <c r="E105" s="162">
        <v>2015</v>
      </c>
      <c r="F105" s="162">
        <v>2015</v>
      </c>
      <c r="G105" s="162">
        <v>2015</v>
      </c>
      <c r="H105" s="162">
        <v>2015</v>
      </c>
      <c r="I105" s="162">
        <v>2015</v>
      </c>
      <c r="J105" s="162">
        <v>2016</v>
      </c>
      <c r="K105" s="162">
        <v>2016</v>
      </c>
      <c r="L105" s="162">
        <v>2016</v>
      </c>
      <c r="M105" s="164">
        <v>2018</v>
      </c>
      <c r="N105" s="164">
        <v>2018</v>
      </c>
      <c r="O105" s="164">
        <v>2017</v>
      </c>
      <c r="P105" s="164">
        <v>2017</v>
      </c>
      <c r="Q105" s="164">
        <v>2015</v>
      </c>
      <c r="R105" s="164" t="s">
        <v>957</v>
      </c>
      <c r="S105" s="164">
        <v>2018</v>
      </c>
      <c r="T105" s="164">
        <v>2015</v>
      </c>
      <c r="U105" s="164">
        <v>2016</v>
      </c>
      <c r="V105" s="164">
        <v>2016</v>
      </c>
      <c r="W105" s="164">
        <v>2015</v>
      </c>
      <c r="X105" s="164">
        <v>2014</v>
      </c>
      <c r="Y105" s="164">
        <v>2010</v>
      </c>
      <c r="Z105" s="164">
        <v>2016</v>
      </c>
      <c r="AA105" s="164">
        <v>2016</v>
      </c>
      <c r="AB105" s="164">
        <v>2016</v>
      </c>
      <c r="AC105" s="164">
        <v>2015</v>
      </c>
      <c r="AD105" s="164">
        <v>2015</v>
      </c>
      <c r="AE105" s="164">
        <v>2012</v>
      </c>
      <c r="AF105" s="164">
        <v>2015</v>
      </c>
      <c r="AG105" s="163">
        <v>2010</v>
      </c>
      <c r="AH105" s="164">
        <v>2016</v>
      </c>
      <c r="AI105" s="164">
        <v>2017</v>
      </c>
      <c r="AJ105" s="164">
        <v>2018</v>
      </c>
      <c r="AK105" s="166" t="s">
        <v>950</v>
      </c>
      <c r="AL105" s="166">
        <v>43312</v>
      </c>
      <c r="AM105" s="164">
        <v>2017</v>
      </c>
      <c r="AN105" s="164">
        <v>2014</v>
      </c>
      <c r="AO105" s="164">
        <v>2014</v>
      </c>
      <c r="AP105" s="164">
        <v>2013</v>
      </c>
      <c r="AQ105" s="164">
        <v>2013</v>
      </c>
      <c r="AR105" s="164">
        <v>2015</v>
      </c>
      <c r="AS105" s="164">
        <v>2016</v>
      </c>
      <c r="AT105" s="164">
        <v>2017</v>
      </c>
      <c r="AU105" s="164">
        <v>2016</v>
      </c>
      <c r="AV105" s="164">
        <v>2015</v>
      </c>
      <c r="AW105" s="164">
        <v>2015</v>
      </c>
      <c r="AX105" s="164">
        <v>2016</v>
      </c>
      <c r="AY105" s="164">
        <v>2014</v>
      </c>
      <c r="AZ105" s="176">
        <v>2015</v>
      </c>
      <c r="BA105" s="176">
        <v>2015</v>
      </c>
      <c r="BB105" s="164">
        <v>2017</v>
      </c>
      <c r="BC105" s="164">
        <v>2017</v>
      </c>
      <c r="BD105" s="164">
        <v>2015</v>
      </c>
      <c r="BE105" s="164">
        <v>2014</v>
      </c>
      <c r="BF105" s="108"/>
    </row>
    <row r="106" spans="1:58" x14ac:dyDescent="0.25">
      <c r="A106" s="133" t="s">
        <v>193</v>
      </c>
      <c r="B106" s="111" t="s">
        <v>192</v>
      </c>
      <c r="C106" s="162">
        <v>2015</v>
      </c>
      <c r="D106" s="162">
        <v>2015</v>
      </c>
      <c r="E106" s="162">
        <v>2015</v>
      </c>
      <c r="F106" s="162">
        <v>2015</v>
      </c>
      <c r="G106" s="162">
        <v>2015</v>
      </c>
      <c r="H106" s="162">
        <v>2015</v>
      </c>
      <c r="I106" s="162">
        <v>2015</v>
      </c>
      <c r="J106" s="162">
        <v>2016</v>
      </c>
      <c r="K106" s="162">
        <v>2016</v>
      </c>
      <c r="L106" s="162">
        <v>2016</v>
      </c>
      <c r="M106" s="164">
        <v>2018</v>
      </c>
      <c r="N106" s="164">
        <v>2018</v>
      </c>
      <c r="O106" s="164">
        <v>2017</v>
      </c>
      <c r="P106" s="164">
        <v>2017</v>
      </c>
      <c r="Q106" s="164">
        <v>2015</v>
      </c>
      <c r="R106" s="164" t="s">
        <v>950</v>
      </c>
      <c r="S106" s="164">
        <v>2018</v>
      </c>
      <c r="T106" s="164">
        <v>2015</v>
      </c>
      <c r="U106" s="164">
        <v>2016</v>
      </c>
      <c r="V106" s="164">
        <v>2016</v>
      </c>
      <c r="W106" s="164">
        <v>2015</v>
      </c>
      <c r="X106" s="164">
        <v>2016</v>
      </c>
      <c r="Y106" s="164">
        <v>2010</v>
      </c>
      <c r="Z106" s="164">
        <v>2016</v>
      </c>
      <c r="AA106" s="164">
        <v>2016</v>
      </c>
      <c r="AB106" s="164">
        <v>2016</v>
      </c>
      <c r="AC106" s="164">
        <v>2015</v>
      </c>
      <c r="AD106" s="164">
        <v>2015</v>
      </c>
      <c r="AE106" s="164">
        <v>2012</v>
      </c>
      <c r="AF106" s="164">
        <v>2015</v>
      </c>
      <c r="AG106" s="163">
        <v>2009</v>
      </c>
      <c r="AH106" s="164">
        <v>2016</v>
      </c>
      <c r="AI106" s="164">
        <v>2017</v>
      </c>
      <c r="AJ106" s="164">
        <v>2018</v>
      </c>
      <c r="AK106" s="166" t="s">
        <v>950</v>
      </c>
      <c r="AL106" s="166" t="s">
        <v>1137</v>
      </c>
      <c r="AM106" s="164">
        <v>2017</v>
      </c>
      <c r="AN106" s="164">
        <v>2014</v>
      </c>
      <c r="AO106" s="164">
        <v>2014</v>
      </c>
      <c r="AP106" s="164">
        <v>2014</v>
      </c>
      <c r="AQ106" s="164">
        <v>2014</v>
      </c>
      <c r="AR106" s="164">
        <v>2011</v>
      </c>
      <c r="AS106" s="164">
        <v>2016</v>
      </c>
      <c r="AT106" s="164">
        <v>2017</v>
      </c>
      <c r="AU106" s="164">
        <v>2016</v>
      </c>
      <c r="AV106" s="164">
        <v>2015</v>
      </c>
      <c r="AW106" s="164">
        <v>2015</v>
      </c>
      <c r="AX106" s="164">
        <v>2016</v>
      </c>
      <c r="AY106" s="164">
        <v>2014</v>
      </c>
      <c r="AZ106" s="176">
        <v>2015</v>
      </c>
      <c r="BA106" s="176">
        <v>2015</v>
      </c>
      <c r="BB106" s="164">
        <v>2017</v>
      </c>
      <c r="BC106" s="164">
        <v>2017</v>
      </c>
      <c r="BD106" s="164">
        <v>2015</v>
      </c>
      <c r="BE106" s="164">
        <v>2014</v>
      </c>
      <c r="BF106" s="108"/>
    </row>
    <row r="107" spans="1:58" x14ac:dyDescent="0.25">
      <c r="A107" s="133" t="s">
        <v>195</v>
      </c>
      <c r="B107" s="111" t="s">
        <v>194</v>
      </c>
      <c r="C107" s="162">
        <v>2015</v>
      </c>
      <c r="D107" s="162">
        <v>2015</v>
      </c>
      <c r="E107" s="162">
        <v>2015</v>
      </c>
      <c r="F107" s="162">
        <v>2015</v>
      </c>
      <c r="G107" s="162">
        <v>2015</v>
      </c>
      <c r="H107" s="162">
        <v>2015</v>
      </c>
      <c r="I107" s="162">
        <v>2015</v>
      </c>
      <c r="J107" s="162">
        <v>2016</v>
      </c>
      <c r="K107" s="162">
        <v>2016</v>
      </c>
      <c r="L107" s="162">
        <v>2016</v>
      </c>
      <c r="M107" s="164">
        <v>2018</v>
      </c>
      <c r="N107" s="164">
        <v>2018</v>
      </c>
      <c r="O107" s="164">
        <v>2017</v>
      </c>
      <c r="P107" s="164">
        <v>2017</v>
      </c>
      <c r="Q107" s="164">
        <v>2015</v>
      </c>
      <c r="R107" s="164" t="s">
        <v>974</v>
      </c>
      <c r="S107" s="164">
        <v>2018</v>
      </c>
      <c r="T107" s="164">
        <v>2015</v>
      </c>
      <c r="U107" s="164">
        <v>2016</v>
      </c>
      <c r="V107" s="164">
        <v>2016</v>
      </c>
      <c r="W107" s="164">
        <v>2015</v>
      </c>
      <c r="X107" s="164">
        <v>2009</v>
      </c>
      <c r="Y107" s="164">
        <v>2010</v>
      </c>
      <c r="Z107" s="164">
        <v>2016</v>
      </c>
      <c r="AA107" s="164">
        <v>2016</v>
      </c>
      <c r="AB107" s="164">
        <v>2013</v>
      </c>
      <c r="AC107" s="164">
        <v>2015</v>
      </c>
      <c r="AD107" s="164">
        <v>2015</v>
      </c>
      <c r="AE107" s="164" t="s">
        <v>950</v>
      </c>
      <c r="AF107" s="164">
        <v>2015</v>
      </c>
      <c r="AG107" s="163">
        <v>2009</v>
      </c>
      <c r="AH107" s="164">
        <v>2016</v>
      </c>
      <c r="AI107" s="164">
        <v>2017</v>
      </c>
      <c r="AJ107" s="164">
        <v>2018</v>
      </c>
      <c r="AK107" s="166" t="s">
        <v>950</v>
      </c>
      <c r="AL107" s="166" t="s">
        <v>950</v>
      </c>
      <c r="AM107" s="164">
        <v>2017</v>
      </c>
      <c r="AN107" s="164">
        <v>2014</v>
      </c>
      <c r="AO107" s="164">
        <v>2014</v>
      </c>
      <c r="AP107" s="164">
        <v>2013</v>
      </c>
      <c r="AQ107" s="164">
        <v>2013</v>
      </c>
      <c r="AR107" s="164">
        <v>2011</v>
      </c>
      <c r="AS107" s="164">
        <v>2016</v>
      </c>
      <c r="AT107" s="164">
        <v>2017</v>
      </c>
      <c r="AU107" s="164">
        <v>2016</v>
      </c>
      <c r="AV107" s="164">
        <v>2015</v>
      </c>
      <c r="AW107" s="164">
        <v>2015</v>
      </c>
      <c r="AX107" s="164">
        <v>2016</v>
      </c>
      <c r="AY107" s="164">
        <v>2014</v>
      </c>
      <c r="AZ107" s="176">
        <v>2015</v>
      </c>
      <c r="BA107" s="176">
        <v>2015</v>
      </c>
      <c r="BB107" s="164">
        <v>2017</v>
      </c>
      <c r="BC107" s="164">
        <v>2017</v>
      </c>
      <c r="BD107" s="164">
        <v>2015</v>
      </c>
      <c r="BE107" s="164">
        <v>2014</v>
      </c>
      <c r="BF107" s="108"/>
    </row>
    <row r="108" spans="1:58" x14ac:dyDescent="0.25">
      <c r="A108" s="133" t="s">
        <v>197</v>
      </c>
      <c r="B108" s="111" t="s">
        <v>196</v>
      </c>
      <c r="C108" s="162">
        <v>2015</v>
      </c>
      <c r="D108" s="162">
        <v>2015</v>
      </c>
      <c r="E108" s="162">
        <v>2015</v>
      </c>
      <c r="F108" s="162">
        <v>2015</v>
      </c>
      <c r="G108" s="162">
        <v>2015</v>
      </c>
      <c r="H108" s="162">
        <v>2015</v>
      </c>
      <c r="I108" s="162">
        <v>2015</v>
      </c>
      <c r="J108" s="162">
        <v>2016</v>
      </c>
      <c r="K108" s="162">
        <v>2016</v>
      </c>
      <c r="L108" s="162">
        <v>2016</v>
      </c>
      <c r="M108" s="164">
        <v>2018</v>
      </c>
      <c r="N108" s="164">
        <v>2018</v>
      </c>
      <c r="O108" s="164">
        <v>2017</v>
      </c>
      <c r="P108" s="164">
        <v>2017</v>
      </c>
      <c r="Q108" s="164">
        <v>2015</v>
      </c>
      <c r="R108" s="164" t="s">
        <v>978</v>
      </c>
      <c r="S108" s="164">
        <v>2018</v>
      </c>
      <c r="T108" s="164">
        <v>2015</v>
      </c>
      <c r="U108" s="164">
        <v>2016</v>
      </c>
      <c r="V108" s="164">
        <v>2016</v>
      </c>
      <c r="W108" s="164">
        <v>2015</v>
      </c>
      <c r="X108" s="164">
        <v>2006</v>
      </c>
      <c r="Y108" s="164">
        <v>2010</v>
      </c>
      <c r="Z108" s="164">
        <v>2016</v>
      </c>
      <c r="AA108" s="164">
        <v>2016</v>
      </c>
      <c r="AB108" s="164">
        <v>2016</v>
      </c>
      <c r="AC108" s="164">
        <v>2015</v>
      </c>
      <c r="AD108" s="164">
        <v>2015</v>
      </c>
      <c r="AE108" s="164">
        <v>2012</v>
      </c>
      <c r="AF108" s="164">
        <v>2015</v>
      </c>
      <c r="AG108" s="163">
        <v>2009</v>
      </c>
      <c r="AH108" s="164">
        <v>2016</v>
      </c>
      <c r="AI108" s="164">
        <v>2017</v>
      </c>
      <c r="AJ108" s="164">
        <v>2018</v>
      </c>
      <c r="AK108" s="166" t="s">
        <v>1138</v>
      </c>
      <c r="AL108" s="166" t="s">
        <v>1137</v>
      </c>
      <c r="AM108" s="164">
        <v>2017</v>
      </c>
      <c r="AN108" s="164">
        <v>2014</v>
      </c>
      <c r="AO108" s="164">
        <v>2014</v>
      </c>
      <c r="AP108" s="164">
        <v>2014</v>
      </c>
      <c r="AQ108" s="164">
        <v>2014</v>
      </c>
      <c r="AR108" s="164">
        <v>2015</v>
      </c>
      <c r="AS108" s="164">
        <v>2016</v>
      </c>
      <c r="AT108" s="164">
        <v>2017</v>
      </c>
      <c r="AU108" s="164">
        <v>2016</v>
      </c>
      <c r="AV108" s="164">
        <v>2015</v>
      </c>
      <c r="AW108" s="164">
        <v>2015</v>
      </c>
      <c r="AX108" s="164">
        <v>2016</v>
      </c>
      <c r="AY108" s="164">
        <v>2014</v>
      </c>
      <c r="AZ108" s="176">
        <v>2015</v>
      </c>
      <c r="BA108" s="176">
        <v>2015</v>
      </c>
      <c r="BB108" s="164">
        <v>2017</v>
      </c>
      <c r="BC108" s="164">
        <v>2017</v>
      </c>
      <c r="BD108" s="164">
        <v>2015</v>
      </c>
      <c r="BE108" s="164">
        <v>2014</v>
      </c>
      <c r="BF108" s="108"/>
    </row>
    <row r="109" spans="1:58" x14ac:dyDescent="0.25">
      <c r="A109" s="133" t="s">
        <v>199</v>
      </c>
      <c r="B109" s="111" t="s">
        <v>198</v>
      </c>
      <c r="C109" s="162">
        <v>2015</v>
      </c>
      <c r="D109" s="162">
        <v>2015</v>
      </c>
      <c r="E109" s="162">
        <v>2015</v>
      </c>
      <c r="F109" s="162">
        <v>2015</v>
      </c>
      <c r="G109" s="162">
        <v>2015</v>
      </c>
      <c r="H109" s="162">
        <v>2015</v>
      </c>
      <c r="I109" s="162">
        <v>2015</v>
      </c>
      <c r="J109" s="162">
        <v>2016</v>
      </c>
      <c r="K109" s="162">
        <v>2016</v>
      </c>
      <c r="L109" s="162">
        <v>2016</v>
      </c>
      <c r="M109" s="164">
        <v>2018</v>
      </c>
      <c r="N109" s="164">
        <v>2018</v>
      </c>
      <c r="O109" s="164">
        <v>2017</v>
      </c>
      <c r="P109" s="164">
        <v>2017</v>
      </c>
      <c r="Q109" s="164">
        <v>2015</v>
      </c>
      <c r="R109" s="164" t="s">
        <v>950</v>
      </c>
      <c r="S109" s="164">
        <v>2018</v>
      </c>
      <c r="T109" s="164">
        <v>2015</v>
      </c>
      <c r="U109" s="164">
        <v>2016</v>
      </c>
      <c r="V109" s="164" t="s">
        <v>950</v>
      </c>
      <c r="W109" s="164">
        <v>2015</v>
      </c>
      <c r="X109" s="164" t="s">
        <v>950</v>
      </c>
      <c r="Y109" s="164">
        <v>2015</v>
      </c>
      <c r="Z109" s="164">
        <v>2016</v>
      </c>
      <c r="AA109" s="164">
        <v>2016</v>
      </c>
      <c r="AB109" s="164">
        <v>2016</v>
      </c>
      <c r="AC109" s="164">
        <v>2015</v>
      </c>
      <c r="AD109" s="164">
        <v>2015</v>
      </c>
      <c r="AE109" s="164" t="s">
        <v>950</v>
      </c>
      <c r="AF109" s="164">
        <v>2015</v>
      </c>
      <c r="AG109" s="163" t="s">
        <v>950</v>
      </c>
      <c r="AH109" s="164">
        <v>2016</v>
      </c>
      <c r="AI109" s="164">
        <v>2017</v>
      </c>
      <c r="AJ109" s="164">
        <v>2018</v>
      </c>
      <c r="AK109" s="166" t="s">
        <v>950</v>
      </c>
      <c r="AL109" s="166" t="s">
        <v>1137</v>
      </c>
      <c r="AM109" s="164">
        <v>2017</v>
      </c>
      <c r="AN109" s="164">
        <v>2014</v>
      </c>
      <c r="AO109" s="164">
        <v>2014</v>
      </c>
      <c r="AP109" s="164">
        <v>2014</v>
      </c>
      <c r="AQ109" s="164">
        <v>2014</v>
      </c>
      <c r="AR109" s="164" t="s">
        <v>950</v>
      </c>
      <c r="AS109" s="164">
        <v>2016</v>
      </c>
      <c r="AT109" s="164">
        <v>2017</v>
      </c>
      <c r="AU109" s="164">
        <v>2016</v>
      </c>
      <c r="AV109" s="164">
        <v>2015</v>
      </c>
      <c r="AW109" s="164">
        <v>2015</v>
      </c>
      <c r="AX109" s="164">
        <v>2016</v>
      </c>
      <c r="AY109" s="164">
        <v>2014</v>
      </c>
      <c r="AZ109" s="176">
        <v>2015</v>
      </c>
      <c r="BA109" s="176">
        <v>2015</v>
      </c>
      <c r="BB109" s="164">
        <v>2017</v>
      </c>
      <c r="BC109" s="164">
        <v>2017</v>
      </c>
      <c r="BD109" s="164">
        <v>2015</v>
      </c>
      <c r="BE109" s="164">
        <v>2014</v>
      </c>
      <c r="BF109" s="108"/>
    </row>
    <row r="110" spans="1:58" x14ac:dyDescent="0.25">
      <c r="A110" s="133" t="s">
        <v>201</v>
      </c>
      <c r="B110" s="111" t="s">
        <v>200</v>
      </c>
      <c r="C110" s="162">
        <v>2015</v>
      </c>
      <c r="D110" s="162">
        <v>2015</v>
      </c>
      <c r="E110" s="162">
        <v>2015</v>
      </c>
      <c r="F110" s="162">
        <v>2015</v>
      </c>
      <c r="G110" s="162">
        <v>2015</v>
      </c>
      <c r="H110" s="162">
        <v>2015</v>
      </c>
      <c r="I110" s="162">
        <v>2015</v>
      </c>
      <c r="J110" s="162">
        <v>2016</v>
      </c>
      <c r="K110" s="162">
        <v>2016</v>
      </c>
      <c r="L110" s="162">
        <v>2016</v>
      </c>
      <c r="M110" s="164">
        <v>2018</v>
      </c>
      <c r="N110" s="164">
        <v>2018</v>
      </c>
      <c r="O110" s="164">
        <v>2017</v>
      </c>
      <c r="P110" s="164">
        <v>2017</v>
      </c>
      <c r="Q110" s="164" t="s">
        <v>950</v>
      </c>
      <c r="R110" s="164" t="s">
        <v>950</v>
      </c>
      <c r="S110" s="164">
        <v>2018</v>
      </c>
      <c r="T110" s="164">
        <v>2015</v>
      </c>
      <c r="U110" s="164">
        <v>2016</v>
      </c>
      <c r="V110" s="164">
        <v>2016</v>
      </c>
      <c r="W110" s="164">
        <v>2015</v>
      </c>
      <c r="X110" s="164">
        <v>2007</v>
      </c>
      <c r="Y110" s="164">
        <v>2010</v>
      </c>
      <c r="Z110" s="164">
        <v>2016</v>
      </c>
      <c r="AA110" s="164">
        <v>2016</v>
      </c>
      <c r="AB110" s="164" t="s">
        <v>950</v>
      </c>
      <c r="AC110" s="164">
        <v>2015</v>
      </c>
      <c r="AD110" s="164">
        <v>2015</v>
      </c>
      <c r="AE110" s="164" t="s">
        <v>950</v>
      </c>
      <c r="AF110" s="164" t="s">
        <v>950</v>
      </c>
      <c r="AG110" s="163" t="s">
        <v>950</v>
      </c>
      <c r="AH110" s="164">
        <v>2016</v>
      </c>
      <c r="AI110" s="164">
        <v>2017</v>
      </c>
      <c r="AJ110" s="164">
        <v>2018</v>
      </c>
      <c r="AK110" s="166" t="s">
        <v>950</v>
      </c>
      <c r="AL110" s="166" t="s">
        <v>950</v>
      </c>
      <c r="AM110" s="164">
        <v>2017</v>
      </c>
      <c r="AN110" s="164">
        <v>2014</v>
      </c>
      <c r="AO110" s="164">
        <v>2014</v>
      </c>
      <c r="AP110" s="164" t="s">
        <v>950</v>
      </c>
      <c r="AQ110" s="164" t="s">
        <v>950</v>
      </c>
      <c r="AR110" s="164">
        <v>2011</v>
      </c>
      <c r="AS110" s="164">
        <v>2016</v>
      </c>
      <c r="AT110" s="164" t="s">
        <v>950</v>
      </c>
      <c r="AU110" s="164">
        <v>2016</v>
      </c>
      <c r="AV110" s="164">
        <v>2015</v>
      </c>
      <c r="AW110" s="164">
        <v>2015</v>
      </c>
      <c r="AX110" s="164">
        <v>2015</v>
      </c>
      <c r="AY110" s="164">
        <v>2014</v>
      </c>
      <c r="AZ110" s="176">
        <v>2015</v>
      </c>
      <c r="BA110" s="176">
        <v>2015</v>
      </c>
      <c r="BB110" s="164">
        <v>2017</v>
      </c>
      <c r="BC110" s="164">
        <v>2017</v>
      </c>
      <c r="BD110" s="164">
        <v>2015</v>
      </c>
      <c r="BE110" s="164">
        <v>2014</v>
      </c>
      <c r="BF110" s="108"/>
    </row>
    <row r="111" spans="1:58" x14ac:dyDescent="0.25">
      <c r="A111" s="133" t="s">
        <v>203</v>
      </c>
      <c r="B111" s="111" t="s">
        <v>202</v>
      </c>
      <c r="C111" s="162">
        <v>2015</v>
      </c>
      <c r="D111" s="162">
        <v>2015</v>
      </c>
      <c r="E111" s="162">
        <v>2015</v>
      </c>
      <c r="F111" s="162">
        <v>2015</v>
      </c>
      <c r="G111" s="162">
        <v>2015</v>
      </c>
      <c r="H111" s="162">
        <v>2015</v>
      </c>
      <c r="I111" s="162">
        <v>2015</v>
      </c>
      <c r="J111" s="162">
        <v>2016</v>
      </c>
      <c r="K111" s="162">
        <v>2016</v>
      </c>
      <c r="L111" s="162">
        <v>2016</v>
      </c>
      <c r="M111" s="164">
        <v>2018</v>
      </c>
      <c r="N111" s="164">
        <v>2018</v>
      </c>
      <c r="O111" s="164">
        <v>2017</v>
      </c>
      <c r="P111" s="164">
        <v>2017</v>
      </c>
      <c r="Q111" s="164">
        <v>2015</v>
      </c>
      <c r="R111" s="164" t="s">
        <v>962</v>
      </c>
      <c r="S111" s="164">
        <v>2018</v>
      </c>
      <c r="T111" s="164">
        <v>2015</v>
      </c>
      <c r="U111" s="164">
        <v>2016</v>
      </c>
      <c r="V111" s="164">
        <v>2016</v>
      </c>
      <c r="W111" s="164">
        <v>2015</v>
      </c>
      <c r="X111" s="164">
        <v>2012</v>
      </c>
      <c r="Y111" s="164">
        <v>2010</v>
      </c>
      <c r="Z111" s="164">
        <v>2016</v>
      </c>
      <c r="AA111" s="164">
        <v>2016</v>
      </c>
      <c r="AB111" s="164">
        <v>2016</v>
      </c>
      <c r="AC111" s="164">
        <v>2015</v>
      </c>
      <c r="AD111" s="164">
        <v>2015</v>
      </c>
      <c r="AE111" s="164">
        <v>2012</v>
      </c>
      <c r="AF111" s="164">
        <v>2015</v>
      </c>
      <c r="AG111" s="163">
        <v>2014</v>
      </c>
      <c r="AH111" s="164">
        <v>2016</v>
      </c>
      <c r="AI111" s="164">
        <v>2017</v>
      </c>
      <c r="AJ111" s="164">
        <v>2018</v>
      </c>
      <c r="AK111" s="166" t="s">
        <v>950</v>
      </c>
      <c r="AL111" s="166">
        <v>43312</v>
      </c>
      <c r="AM111" s="164">
        <v>2017</v>
      </c>
      <c r="AN111" s="164">
        <v>2014</v>
      </c>
      <c r="AO111" s="164">
        <v>2014</v>
      </c>
      <c r="AP111" s="164">
        <v>2014</v>
      </c>
      <c r="AQ111" s="164">
        <v>2014</v>
      </c>
      <c r="AR111" s="164">
        <v>2011</v>
      </c>
      <c r="AS111" s="164">
        <v>2016</v>
      </c>
      <c r="AT111" s="164">
        <v>2017</v>
      </c>
      <c r="AU111" s="164">
        <v>2016</v>
      </c>
      <c r="AV111" s="164">
        <v>2015</v>
      </c>
      <c r="AW111" s="164">
        <v>2015</v>
      </c>
      <c r="AX111" s="164">
        <v>2016</v>
      </c>
      <c r="AY111" s="164">
        <v>2014</v>
      </c>
      <c r="AZ111" s="176">
        <v>2015</v>
      </c>
      <c r="BA111" s="176">
        <v>2015</v>
      </c>
      <c r="BB111" s="164">
        <v>2017</v>
      </c>
      <c r="BC111" s="164">
        <v>2017</v>
      </c>
      <c r="BD111" s="164">
        <v>2015</v>
      </c>
      <c r="BE111" s="164">
        <v>2014</v>
      </c>
      <c r="BF111" s="108"/>
    </row>
    <row r="112" spans="1:58" x14ac:dyDescent="0.25">
      <c r="A112" s="133" t="s">
        <v>205</v>
      </c>
      <c r="B112" s="111" t="s">
        <v>204</v>
      </c>
      <c r="C112" s="162">
        <v>2015</v>
      </c>
      <c r="D112" s="162">
        <v>2015</v>
      </c>
      <c r="E112" s="162">
        <v>2015</v>
      </c>
      <c r="F112" s="162">
        <v>2015</v>
      </c>
      <c r="G112" s="162">
        <v>2015</v>
      </c>
      <c r="H112" s="162">
        <v>2015</v>
      </c>
      <c r="I112" s="162">
        <v>2015</v>
      </c>
      <c r="J112" s="162">
        <v>2016</v>
      </c>
      <c r="K112" s="162">
        <v>2016</v>
      </c>
      <c r="L112" s="162">
        <v>2016</v>
      </c>
      <c r="M112" s="164">
        <v>2018</v>
      </c>
      <c r="N112" s="164">
        <v>2018</v>
      </c>
      <c r="O112" s="164">
        <v>2017</v>
      </c>
      <c r="P112" s="164">
        <v>2017</v>
      </c>
      <c r="Q112" s="164">
        <v>2015</v>
      </c>
      <c r="R112" s="164" t="s">
        <v>950</v>
      </c>
      <c r="S112" s="164">
        <v>2018</v>
      </c>
      <c r="T112" s="164">
        <v>2015</v>
      </c>
      <c r="U112" s="164">
        <v>2016</v>
      </c>
      <c r="V112" s="164">
        <v>2016</v>
      </c>
      <c r="W112" s="164">
        <v>2015</v>
      </c>
      <c r="X112" s="164" t="s">
        <v>950</v>
      </c>
      <c r="Y112" s="164" t="s">
        <v>950</v>
      </c>
      <c r="Z112" s="164">
        <v>2016</v>
      </c>
      <c r="AA112" s="164">
        <v>2016</v>
      </c>
      <c r="AB112" s="164">
        <v>2015</v>
      </c>
      <c r="AC112" s="164">
        <v>2015</v>
      </c>
      <c r="AD112" s="164">
        <v>2015</v>
      </c>
      <c r="AE112" s="164" t="s">
        <v>950</v>
      </c>
      <c r="AF112" s="164">
        <v>2015</v>
      </c>
      <c r="AG112" s="163">
        <v>2012</v>
      </c>
      <c r="AH112" s="164">
        <v>2016</v>
      </c>
      <c r="AI112" s="164">
        <v>2017</v>
      </c>
      <c r="AJ112" s="164">
        <v>2018</v>
      </c>
      <c r="AK112" s="166" t="s">
        <v>950</v>
      </c>
      <c r="AL112" s="166" t="s">
        <v>1137</v>
      </c>
      <c r="AM112" s="164">
        <v>2017</v>
      </c>
      <c r="AN112" s="164">
        <v>2014</v>
      </c>
      <c r="AO112" s="164">
        <v>2014</v>
      </c>
      <c r="AP112" s="164">
        <v>2014</v>
      </c>
      <c r="AQ112" s="164">
        <v>2014</v>
      </c>
      <c r="AR112" s="164">
        <v>2015</v>
      </c>
      <c r="AS112" s="164">
        <v>2016</v>
      </c>
      <c r="AT112" s="164">
        <v>2017</v>
      </c>
      <c r="AU112" s="164">
        <v>2016</v>
      </c>
      <c r="AV112" s="164">
        <v>2015</v>
      </c>
      <c r="AW112" s="164">
        <v>2015</v>
      </c>
      <c r="AX112" s="164">
        <v>2016</v>
      </c>
      <c r="AY112" s="164">
        <v>2014</v>
      </c>
      <c r="AZ112" s="176">
        <v>2015</v>
      </c>
      <c r="BA112" s="176">
        <v>2015</v>
      </c>
      <c r="BB112" s="164">
        <v>2017</v>
      </c>
      <c r="BC112" s="164">
        <v>2017</v>
      </c>
      <c r="BD112" s="164">
        <v>2015</v>
      </c>
      <c r="BE112" s="164">
        <v>2014</v>
      </c>
      <c r="BF112" s="108"/>
    </row>
    <row r="113" spans="1:58" x14ac:dyDescent="0.25">
      <c r="A113" s="133" t="s">
        <v>207</v>
      </c>
      <c r="B113" s="111" t="s">
        <v>206</v>
      </c>
      <c r="C113" s="162">
        <v>2015</v>
      </c>
      <c r="D113" s="162">
        <v>2015</v>
      </c>
      <c r="E113" s="162">
        <v>2015</v>
      </c>
      <c r="F113" s="162">
        <v>2015</v>
      </c>
      <c r="G113" s="162">
        <v>2015</v>
      </c>
      <c r="H113" s="162">
        <v>2015</v>
      </c>
      <c r="I113" s="162">
        <v>2015</v>
      </c>
      <c r="J113" s="162">
        <v>2016</v>
      </c>
      <c r="K113" s="162">
        <v>2016</v>
      </c>
      <c r="L113" s="162">
        <v>2016</v>
      </c>
      <c r="M113" s="164">
        <v>2018</v>
      </c>
      <c r="N113" s="164">
        <v>2018</v>
      </c>
      <c r="O113" s="164">
        <v>2017</v>
      </c>
      <c r="P113" s="164">
        <v>2017</v>
      </c>
      <c r="Q113" s="164">
        <v>2015</v>
      </c>
      <c r="R113" s="164" t="s">
        <v>967</v>
      </c>
      <c r="S113" s="164">
        <v>2018</v>
      </c>
      <c r="T113" s="164">
        <v>2015</v>
      </c>
      <c r="U113" s="164">
        <v>2016</v>
      </c>
      <c r="V113" s="164">
        <v>2016</v>
      </c>
      <c r="W113" s="164">
        <v>2015</v>
      </c>
      <c r="X113" s="164">
        <v>2012</v>
      </c>
      <c r="Y113" s="164">
        <v>2011</v>
      </c>
      <c r="Z113" s="164">
        <v>2016</v>
      </c>
      <c r="AA113" s="164">
        <v>2016</v>
      </c>
      <c r="AB113" s="164">
        <v>2016</v>
      </c>
      <c r="AC113" s="164">
        <v>2015</v>
      </c>
      <c r="AD113" s="164">
        <v>2015</v>
      </c>
      <c r="AE113" s="164">
        <v>2012</v>
      </c>
      <c r="AF113" s="164">
        <v>2015</v>
      </c>
      <c r="AG113" s="163">
        <v>2016</v>
      </c>
      <c r="AH113" s="164">
        <v>2016</v>
      </c>
      <c r="AI113" s="164">
        <v>2017</v>
      </c>
      <c r="AJ113" s="164">
        <v>2018</v>
      </c>
      <c r="AK113" s="166" t="s">
        <v>1137</v>
      </c>
      <c r="AL113" s="166" t="s">
        <v>1137</v>
      </c>
      <c r="AM113" s="164">
        <v>2017</v>
      </c>
      <c r="AN113" s="164">
        <v>2014</v>
      </c>
      <c r="AO113" s="164">
        <v>2014</v>
      </c>
      <c r="AP113" s="164">
        <v>2014</v>
      </c>
      <c r="AQ113" s="164">
        <v>2014</v>
      </c>
      <c r="AR113" s="164">
        <v>2015</v>
      </c>
      <c r="AS113" s="164">
        <v>2016</v>
      </c>
      <c r="AT113" s="164">
        <v>2017</v>
      </c>
      <c r="AU113" s="164">
        <v>2016</v>
      </c>
      <c r="AV113" s="164">
        <v>2015</v>
      </c>
      <c r="AW113" s="164">
        <v>2015</v>
      </c>
      <c r="AX113" s="164">
        <v>2016</v>
      </c>
      <c r="AY113" s="164">
        <v>2014</v>
      </c>
      <c r="AZ113" s="176">
        <v>2015</v>
      </c>
      <c r="BA113" s="176">
        <v>2015</v>
      </c>
      <c r="BB113" s="164">
        <v>2017</v>
      </c>
      <c r="BC113" s="164">
        <v>2017</v>
      </c>
      <c r="BD113" s="164">
        <v>2015</v>
      </c>
      <c r="BE113" s="164">
        <v>2014</v>
      </c>
      <c r="BF113" s="108"/>
    </row>
    <row r="114" spans="1:58" x14ac:dyDescent="0.25">
      <c r="A114" s="133" t="s">
        <v>753</v>
      </c>
      <c r="B114" s="111" t="s">
        <v>208</v>
      </c>
      <c r="C114" s="162">
        <v>2015</v>
      </c>
      <c r="D114" s="162">
        <v>2015</v>
      </c>
      <c r="E114" s="162">
        <v>2015</v>
      </c>
      <c r="F114" s="162">
        <v>2015</v>
      </c>
      <c r="G114" s="162">
        <v>2015</v>
      </c>
      <c r="H114" s="162">
        <v>2015</v>
      </c>
      <c r="I114" s="162">
        <v>2015</v>
      </c>
      <c r="J114" s="162">
        <v>2016</v>
      </c>
      <c r="K114" s="162">
        <v>2016</v>
      </c>
      <c r="L114" s="162">
        <v>2016</v>
      </c>
      <c r="M114" s="164">
        <v>2018</v>
      </c>
      <c r="N114" s="164">
        <v>2018</v>
      </c>
      <c r="O114" s="164">
        <v>2017</v>
      </c>
      <c r="P114" s="164">
        <v>2017</v>
      </c>
      <c r="Q114" s="164">
        <v>2015</v>
      </c>
      <c r="R114" s="164" t="s">
        <v>950</v>
      </c>
      <c r="S114" s="164">
        <v>2018</v>
      </c>
      <c r="T114" s="164">
        <v>2015</v>
      </c>
      <c r="U114" s="164">
        <v>2016</v>
      </c>
      <c r="V114" s="164">
        <v>2016</v>
      </c>
      <c r="W114" s="164">
        <v>2015</v>
      </c>
      <c r="X114" s="164" t="s">
        <v>950</v>
      </c>
      <c r="Y114" s="164">
        <v>2010</v>
      </c>
      <c r="Z114" s="164">
        <v>2016</v>
      </c>
      <c r="AA114" s="164">
        <v>2016</v>
      </c>
      <c r="AB114" s="164" t="s">
        <v>950</v>
      </c>
      <c r="AC114" s="164">
        <v>2015</v>
      </c>
      <c r="AD114" s="164">
        <v>2015</v>
      </c>
      <c r="AE114" s="164" t="s">
        <v>950</v>
      </c>
      <c r="AF114" s="164" t="s">
        <v>950</v>
      </c>
      <c r="AG114" s="163" t="s">
        <v>950</v>
      </c>
      <c r="AH114" s="164">
        <v>2016</v>
      </c>
      <c r="AI114" s="164">
        <v>2017</v>
      </c>
      <c r="AJ114" s="164">
        <v>2018</v>
      </c>
      <c r="AK114" s="166" t="s">
        <v>950</v>
      </c>
      <c r="AL114" s="166" t="s">
        <v>1137</v>
      </c>
      <c r="AM114" s="164">
        <v>2017</v>
      </c>
      <c r="AN114" s="164">
        <v>2014</v>
      </c>
      <c r="AO114" s="164">
        <v>2014</v>
      </c>
      <c r="AP114" s="164" t="s">
        <v>950</v>
      </c>
      <c r="AQ114" s="164" t="s">
        <v>950</v>
      </c>
      <c r="AR114" s="164">
        <v>2011</v>
      </c>
      <c r="AS114" s="164">
        <v>2016</v>
      </c>
      <c r="AT114" s="164" t="s">
        <v>950</v>
      </c>
      <c r="AU114" s="164">
        <v>2016</v>
      </c>
      <c r="AV114" s="164" t="s">
        <v>950</v>
      </c>
      <c r="AW114" s="164">
        <v>2015</v>
      </c>
      <c r="AX114" s="164">
        <v>2016</v>
      </c>
      <c r="AY114" s="164">
        <v>2014</v>
      </c>
      <c r="AZ114" s="176">
        <v>2015</v>
      </c>
      <c r="BA114" s="176">
        <v>2015</v>
      </c>
      <c r="BB114" s="164">
        <v>2017</v>
      </c>
      <c r="BC114" s="164">
        <v>2017</v>
      </c>
      <c r="BD114" s="164">
        <v>2015</v>
      </c>
      <c r="BE114" s="164">
        <v>2014</v>
      </c>
      <c r="BF114" s="108"/>
    </row>
    <row r="115" spans="1:58" x14ac:dyDescent="0.25">
      <c r="A115" s="133" t="s">
        <v>848</v>
      </c>
      <c r="B115" s="111" t="s">
        <v>209</v>
      </c>
      <c r="C115" s="162">
        <v>2015</v>
      </c>
      <c r="D115" s="162">
        <v>2015</v>
      </c>
      <c r="E115" s="162">
        <v>2015</v>
      </c>
      <c r="F115" s="162">
        <v>2015</v>
      </c>
      <c r="G115" s="162">
        <v>2015</v>
      </c>
      <c r="H115" s="162">
        <v>2015</v>
      </c>
      <c r="I115" s="162">
        <v>2015</v>
      </c>
      <c r="J115" s="162">
        <v>2016</v>
      </c>
      <c r="K115" s="162">
        <v>2016</v>
      </c>
      <c r="L115" s="162">
        <v>2016</v>
      </c>
      <c r="M115" s="164">
        <v>2018</v>
      </c>
      <c r="N115" s="164">
        <v>2018</v>
      </c>
      <c r="O115" s="164">
        <v>2017</v>
      </c>
      <c r="P115" s="164">
        <v>2017</v>
      </c>
      <c r="Q115" s="164">
        <v>2015</v>
      </c>
      <c r="R115" s="164" t="s">
        <v>960</v>
      </c>
      <c r="S115" s="164">
        <v>2018</v>
      </c>
      <c r="T115" s="164">
        <v>2015</v>
      </c>
      <c r="U115" s="164">
        <v>2016</v>
      </c>
      <c r="V115" s="164">
        <v>2016</v>
      </c>
      <c r="W115" s="164">
        <v>2015</v>
      </c>
      <c r="X115" s="164">
        <v>2012</v>
      </c>
      <c r="Y115" s="164">
        <v>2013</v>
      </c>
      <c r="Z115" s="164">
        <v>2016</v>
      </c>
      <c r="AA115" s="164">
        <v>2016</v>
      </c>
      <c r="AB115" s="164">
        <v>2016</v>
      </c>
      <c r="AC115" s="164">
        <v>2015</v>
      </c>
      <c r="AD115" s="164">
        <v>2015</v>
      </c>
      <c r="AE115" s="164" t="s">
        <v>950</v>
      </c>
      <c r="AF115" s="164">
        <v>2015</v>
      </c>
      <c r="AG115" s="163">
        <v>2016</v>
      </c>
      <c r="AH115" s="164">
        <v>2016</v>
      </c>
      <c r="AI115" s="164">
        <v>2017</v>
      </c>
      <c r="AJ115" s="164">
        <v>2018</v>
      </c>
      <c r="AK115" s="166" t="s">
        <v>950</v>
      </c>
      <c r="AL115" s="166" t="s">
        <v>1137</v>
      </c>
      <c r="AM115" s="164">
        <v>2017</v>
      </c>
      <c r="AN115" s="164">
        <v>2014</v>
      </c>
      <c r="AO115" s="164">
        <v>2014</v>
      </c>
      <c r="AP115" s="164">
        <v>2013</v>
      </c>
      <c r="AQ115" s="164">
        <v>2013</v>
      </c>
      <c r="AR115" s="164">
        <v>2009</v>
      </c>
      <c r="AS115" s="164">
        <v>2016</v>
      </c>
      <c r="AT115" s="164">
        <v>2017</v>
      </c>
      <c r="AU115" s="164">
        <v>2016</v>
      </c>
      <c r="AV115" s="164">
        <v>2015</v>
      </c>
      <c r="AW115" s="164">
        <v>2015</v>
      </c>
      <c r="AX115" s="164">
        <v>2016</v>
      </c>
      <c r="AY115" s="164">
        <v>2014</v>
      </c>
      <c r="AZ115" s="176">
        <v>2015</v>
      </c>
      <c r="BA115" s="176">
        <v>2015</v>
      </c>
      <c r="BB115" s="164">
        <v>2017</v>
      </c>
      <c r="BC115" s="164">
        <v>2017</v>
      </c>
      <c r="BD115" s="164">
        <v>2015</v>
      </c>
      <c r="BE115" s="164">
        <v>2014</v>
      </c>
      <c r="BF115" s="108"/>
    </row>
    <row r="116" spans="1:58" x14ac:dyDescent="0.25">
      <c r="A116" s="133" t="s">
        <v>211</v>
      </c>
      <c r="B116" s="111" t="s">
        <v>210</v>
      </c>
      <c r="C116" s="162">
        <v>2015</v>
      </c>
      <c r="D116" s="162">
        <v>2015</v>
      </c>
      <c r="E116" s="162">
        <v>2015</v>
      </c>
      <c r="F116" s="162">
        <v>2015</v>
      </c>
      <c r="G116" s="162">
        <v>2015</v>
      </c>
      <c r="H116" s="162">
        <v>2015</v>
      </c>
      <c r="I116" s="162">
        <v>2015</v>
      </c>
      <c r="J116" s="162">
        <v>2016</v>
      </c>
      <c r="K116" s="162">
        <v>2016</v>
      </c>
      <c r="L116" s="162">
        <v>2016</v>
      </c>
      <c r="M116" s="164">
        <v>2018</v>
      </c>
      <c r="N116" s="164">
        <v>2018</v>
      </c>
      <c r="O116" s="164">
        <v>2017</v>
      </c>
      <c r="P116" s="164">
        <v>2017</v>
      </c>
      <c r="Q116" s="164">
        <v>2015</v>
      </c>
      <c r="R116" s="164" t="s">
        <v>964</v>
      </c>
      <c r="S116" s="164">
        <v>2018</v>
      </c>
      <c r="T116" s="164">
        <v>2015</v>
      </c>
      <c r="U116" s="164">
        <v>2016</v>
      </c>
      <c r="V116" s="164">
        <v>2016</v>
      </c>
      <c r="W116" s="164">
        <v>2015</v>
      </c>
      <c r="X116" s="164">
        <v>2013</v>
      </c>
      <c r="Y116" s="164">
        <v>2011</v>
      </c>
      <c r="Z116" s="164">
        <v>2016</v>
      </c>
      <c r="AA116" s="164">
        <v>2016</v>
      </c>
      <c r="AB116" s="164">
        <v>2016</v>
      </c>
      <c r="AC116" s="164">
        <v>2015</v>
      </c>
      <c r="AD116" s="164">
        <v>2015</v>
      </c>
      <c r="AE116" s="164" t="s">
        <v>950</v>
      </c>
      <c r="AF116" s="164">
        <v>2015</v>
      </c>
      <c r="AG116" s="163">
        <v>2016</v>
      </c>
      <c r="AH116" s="164">
        <v>2016</v>
      </c>
      <c r="AI116" s="164">
        <v>2017</v>
      </c>
      <c r="AJ116" s="164">
        <v>2018</v>
      </c>
      <c r="AK116" s="166" t="s">
        <v>950</v>
      </c>
      <c r="AL116" s="166" t="s">
        <v>1137</v>
      </c>
      <c r="AM116" s="164">
        <v>2017</v>
      </c>
      <c r="AN116" s="164">
        <v>2014</v>
      </c>
      <c r="AO116" s="164">
        <v>2014</v>
      </c>
      <c r="AP116" s="164">
        <v>2011</v>
      </c>
      <c r="AQ116" s="164">
        <v>2012</v>
      </c>
      <c r="AR116" s="164">
        <v>2015</v>
      </c>
      <c r="AS116" s="164">
        <v>2016</v>
      </c>
      <c r="AT116" s="164">
        <v>2017</v>
      </c>
      <c r="AU116" s="164">
        <v>2016</v>
      </c>
      <c r="AV116" s="164">
        <v>2015</v>
      </c>
      <c r="AW116" s="164">
        <v>2015</v>
      </c>
      <c r="AX116" s="164">
        <v>2016</v>
      </c>
      <c r="AY116" s="164">
        <v>2014</v>
      </c>
      <c r="AZ116" s="176">
        <v>2015</v>
      </c>
      <c r="BA116" s="176">
        <v>2015</v>
      </c>
      <c r="BB116" s="164">
        <v>2017</v>
      </c>
      <c r="BC116" s="164">
        <v>2017</v>
      </c>
      <c r="BD116" s="164">
        <v>2015</v>
      </c>
      <c r="BE116" s="164">
        <v>2014</v>
      </c>
      <c r="BF116" s="108"/>
    </row>
    <row r="117" spans="1:58" x14ac:dyDescent="0.25">
      <c r="A117" s="133" t="s">
        <v>213</v>
      </c>
      <c r="B117" s="111" t="s">
        <v>212</v>
      </c>
      <c r="C117" s="162">
        <v>2015</v>
      </c>
      <c r="D117" s="162">
        <v>2015</v>
      </c>
      <c r="E117" s="162">
        <v>2015</v>
      </c>
      <c r="F117" s="162">
        <v>2015</v>
      </c>
      <c r="G117" s="162">
        <v>2015</v>
      </c>
      <c r="H117" s="162">
        <v>2015</v>
      </c>
      <c r="I117" s="162">
        <v>2015</v>
      </c>
      <c r="J117" s="162">
        <v>2016</v>
      </c>
      <c r="K117" s="162">
        <v>2016</v>
      </c>
      <c r="L117" s="162">
        <v>2016</v>
      </c>
      <c r="M117" s="164">
        <v>2018</v>
      </c>
      <c r="N117" s="164">
        <v>2018</v>
      </c>
      <c r="O117" s="164">
        <v>2017</v>
      </c>
      <c r="P117" s="164">
        <v>2017</v>
      </c>
      <c r="Q117" s="164">
        <v>2015</v>
      </c>
      <c r="R117" s="164" t="s">
        <v>979</v>
      </c>
      <c r="S117" s="164">
        <v>2018</v>
      </c>
      <c r="T117" s="164">
        <v>2015</v>
      </c>
      <c r="U117" s="164">
        <v>2016</v>
      </c>
      <c r="V117" s="164">
        <v>2016</v>
      </c>
      <c r="W117" s="164">
        <v>2015</v>
      </c>
      <c r="X117" s="164">
        <v>2013</v>
      </c>
      <c r="Y117" s="164">
        <v>2015</v>
      </c>
      <c r="Z117" s="164">
        <v>2016</v>
      </c>
      <c r="AA117" s="164">
        <v>2016</v>
      </c>
      <c r="AB117" s="164">
        <v>2016</v>
      </c>
      <c r="AC117" s="164">
        <v>2015</v>
      </c>
      <c r="AD117" s="164">
        <v>2015</v>
      </c>
      <c r="AE117" s="164" t="s">
        <v>950</v>
      </c>
      <c r="AF117" s="164">
        <v>2015</v>
      </c>
      <c r="AG117" s="163">
        <v>2014</v>
      </c>
      <c r="AH117" s="164">
        <v>2016</v>
      </c>
      <c r="AI117" s="164">
        <v>2017</v>
      </c>
      <c r="AJ117" s="164">
        <v>2018</v>
      </c>
      <c r="AK117" s="166" t="s">
        <v>950</v>
      </c>
      <c r="AL117" s="166" t="s">
        <v>1137</v>
      </c>
      <c r="AM117" s="164">
        <v>2017</v>
      </c>
      <c r="AN117" s="164">
        <v>2014</v>
      </c>
      <c r="AO117" s="164">
        <v>2014</v>
      </c>
      <c r="AP117" s="164">
        <v>2011</v>
      </c>
      <c r="AQ117" s="164" t="s">
        <v>950</v>
      </c>
      <c r="AR117" s="164">
        <v>2007</v>
      </c>
      <c r="AS117" s="164">
        <v>2016</v>
      </c>
      <c r="AT117" s="164">
        <v>2017</v>
      </c>
      <c r="AU117" s="164">
        <v>2016</v>
      </c>
      <c r="AV117" s="164">
        <v>2015</v>
      </c>
      <c r="AW117" s="164">
        <v>2015</v>
      </c>
      <c r="AX117" s="164">
        <v>2016</v>
      </c>
      <c r="AY117" s="164">
        <v>2014</v>
      </c>
      <c r="AZ117" s="176">
        <v>2015</v>
      </c>
      <c r="BA117" s="176">
        <v>2015</v>
      </c>
      <c r="BB117" s="164">
        <v>2017</v>
      </c>
      <c r="BC117" s="164">
        <v>2017</v>
      </c>
      <c r="BD117" s="164">
        <v>2015</v>
      </c>
      <c r="BE117" s="164">
        <v>2014</v>
      </c>
      <c r="BF117" s="108"/>
    </row>
    <row r="118" spans="1:58" x14ac:dyDescent="0.25">
      <c r="A118" s="133" t="s">
        <v>215</v>
      </c>
      <c r="B118" s="111" t="s">
        <v>214</v>
      </c>
      <c r="C118" s="162">
        <v>2015</v>
      </c>
      <c r="D118" s="162">
        <v>2015</v>
      </c>
      <c r="E118" s="162">
        <v>2015</v>
      </c>
      <c r="F118" s="162">
        <v>2015</v>
      </c>
      <c r="G118" s="162">
        <v>2015</v>
      </c>
      <c r="H118" s="162">
        <v>2015</v>
      </c>
      <c r="I118" s="162">
        <v>2015</v>
      </c>
      <c r="J118" s="162">
        <v>2016</v>
      </c>
      <c r="K118" s="162">
        <v>2016</v>
      </c>
      <c r="L118" s="162">
        <v>2016</v>
      </c>
      <c r="M118" s="164">
        <v>2018</v>
      </c>
      <c r="N118" s="164">
        <v>2018</v>
      </c>
      <c r="O118" s="164">
        <v>2017</v>
      </c>
      <c r="P118" s="164">
        <v>2017</v>
      </c>
      <c r="Q118" s="164">
        <v>2015</v>
      </c>
      <c r="R118" s="164" t="s">
        <v>980</v>
      </c>
      <c r="S118" s="164">
        <v>2018</v>
      </c>
      <c r="T118" s="164">
        <v>2015</v>
      </c>
      <c r="U118" s="164">
        <v>2016</v>
      </c>
      <c r="V118" s="164">
        <v>2016</v>
      </c>
      <c r="W118" s="164">
        <v>2015</v>
      </c>
      <c r="X118" s="164">
        <v>2011</v>
      </c>
      <c r="Y118" s="164">
        <v>2010</v>
      </c>
      <c r="Z118" s="164">
        <v>2016</v>
      </c>
      <c r="AA118" s="164">
        <v>2016</v>
      </c>
      <c r="AB118" s="164">
        <v>2016</v>
      </c>
      <c r="AC118" s="164">
        <v>2015</v>
      </c>
      <c r="AD118" s="164">
        <v>2015</v>
      </c>
      <c r="AE118" s="164" t="s">
        <v>950</v>
      </c>
      <c r="AF118" s="164">
        <v>2015</v>
      </c>
      <c r="AG118" s="163">
        <v>2007</v>
      </c>
      <c r="AH118" s="164">
        <v>2016</v>
      </c>
      <c r="AI118" s="164">
        <v>2017</v>
      </c>
      <c r="AJ118" s="164">
        <v>2018</v>
      </c>
      <c r="AK118" s="166" t="s">
        <v>950</v>
      </c>
      <c r="AL118" s="166" t="s">
        <v>1137</v>
      </c>
      <c r="AM118" s="164">
        <v>2017</v>
      </c>
      <c r="AN118" s="164">
        <v>2014</v>
      </c>
      <c r="AO118" s="164">
        <v>2014</v>
      </c>
      <c r="AP118" s="164">
        <v>2014</v>
      </c>
      <c r="AQ118" s="164">
        <v>2014</v>
      </c>
      <c r="AR118" s="164">
        <v>2011</v>
      </c>
      <c r="AS118" s="164">
        <v>2016</v>
      </c>
      <c r="AT118" s="164">
        <v>2017</v>
      </c>
      <c r="AU118" s="164">
        <v>2016</v>
      </c>
      <c r="AV118" s="164">
        <v>2015</v>
      </c>
      <c r="AW118" s="164">
        <v>2015</v>
      </c>
      <c r="AX118" s="164">
        <v>2016</v>
      </c>
      <c r="AY118" s="164">
        <v>2014</v>
      </c>
      <c r="AZ118" s="176">
        <v>2015</v>
      </c>
      <c r="BA118" s="176">
        <v>2015</v>
      </c>
      <c r="BB118" s="164">
        <v>2017</v>
      </c>
      <c r="BC118" s="164">
        <v>2017</v>
      </c>
      <c r="BD118" s="164">
        <v>2015</v>
      </c>
      <c r="BE118" s="164">
        <v>2014</v>
      </c>
      <c r="BF118" s="108"/>
    </row>
    <row r="119" spans="1:58" x14ac:dyDescent="0.25">
      <c r="A119" s="133" t="s">
        <v>217</v>
      </c>
      <c r="B119" s="111" t="s">
        <v>216</v>
      </c>
      <c r="C119" s="162">
        <v>2015</v>
      </c>
      <c r="D119" s="162">
        <v>2015</v>
      </c>
      <c r="E119" s="162">
        <v>2015</v>
      </c>
      <c r="F119" s="162">
        <v>2015</v>
      </c>
      <c r="G119" s="162">
        <v>2015</v>
      </c>
      <c r="H119" s="162">
        <v>2015</v>
      </c>
      <c r="I119" s="162">
        <v>2015</v>
      </c>
      <c r="J119" s="162">
        <v>2016</v>
      </c>
      <c r="K119" s="162">
        <v>2016</v>
      </c>
      <c r="L119" s="162">
        <v>2016</v>
      </c>
      <c r="M119" s="164">
        <v>2018</v>
      </c>
      <c r="N119" s="164">
        <v>2018</v>
      </c>
      <c r="O119" s="164">
        <v>2017</v>
      </c>
      <c r="P119" s="164">
        <v>2017</v>
      </c>
      <c r="Q119" s="164">
        <v>2015</v>
      </c>
      <c r="R119" s="164" t="s">
        <v>959</v>
      </c>
      <c r="S119" s="164">
        <v>2018</v>
      </c>
      <c r="T119" s="164">
        <v>2015</v>
      </c>
      <c r="U119" s="164">
        <v>2016</v>
      </c>
      <c r="V119" s="164">
        <v>2016</v>
      </c>
      <c r="W119" s="164">
        <v>2015</v>
      </c>
      <c r="X119" s="164">
        <v>2011</v>
      </c>
      <c r="Y119" s="164">
        <v>2012</v>
      </c>
      <c r="Z119" s="164">
        <v>2016</v>
      </c>
      <c r="AA119" s="164">
        <v>2016</v>
      </c>
      <c r="AB119" s="164">
        <v>2016</v>
      </c>
      <c r="AC119" s="164">
        <v>2015</v>
      </c>
      <c r="AD119" s="164">
        <v>2015</v>
      </c>
      <c r="AE119" s="164">
        <v>2012</v>
      </c>
      <c r="AF119" s="164">
        <v>2015</v>
      </c>
      <c r="AG119" s="163">
        <v>2008</v>
      </c>
      <c r="AH119" s="164">
        <v>2016</v>
      </c>
      <c r="AI119" s="164">
        <v>2017</v>
      </c>
      <c r="AJ119" s="164">
        <v>2018</v>
      </c>
      <c r="AK119" s="166" t="s">
        <v>1137</v>
      </c>
      <c r="AL119" s="166" t="s">
        <v>1137</v>
      </c>
      <c r="AM119" s="164">
        <v>2017</v>
      </c>
      <c r="AN119" s="164">
        <v>2014</v>
      </c>
      <c r="AO119" s="164">
        <v>2014</v>
      </c>
      <c r="AP119" s="164">
        <v>2012</v>
      </c>
      <c r="AQ119" s="164">
        <v>2012</v>
      </c>
      <c r="AR119" s="164">
        <v>2015</v>
      </c>
      <c r="AS119" s="164">
        <v>2016</v>
      </c>
      <c r="AT119" s="164">
        <v>2017</v>
      </c>
      <c r="AU119" s="164">
        <v>2016</v>
      </c>
      <c r="AV119" s="164">
        <v>2015</v>
      </c>
      <c r="AW119" s="164">
        <v>2015</v>
      </c>
      <c r="AX119" s="164">
        <v>2016</v>
      </c>
      <c r="AY119" s="164">
        <v>2014</v>
      </c>
      <c r="AZ119" s="176">
        <v>2015</v>
      </c>
      <c r="BA119" s="176">
        <v>2015</v>
      </c>
      <c r="BB119" s="164">
        <v>2017</v>
      </c>
      <c r="BC119" s="164">
        <v>2017</v>
      </c>
      <c r="BD119" s="164">
        <v>2015</v>
      </c>
      <c r="BE119" s="164">
        <v>2014</v>
      </c>
      <c r="BF119" s="108"/>
    </row>
    <row r="120" spans="1:58" x14ac:dyDescent="0.25">
      <c r="A120" s="133" t="s">
        <v>370</v>
      </c>
      <c r="B120" s="111" t="s">
        <v>218</v>
      </c>
      <c r="C120" s="162">
        <v>2015</v>
      </c>
      <c r="D120" s="162">
        <v>2015</v>
      </c>
      <c r="E120" s="162">
        <v>2015</v>
      </c>
      <c r="F120" s="162">
        <v>2015</v>
      </c>
      <c r="G120" s="162">
        <v>2015</v>
      </c>
      <c r="H120" s="162">
        <v>2015</v>
      </c>
      <c r="I120" s="162">
        <v>2015</v>
      </c>
      <c r="J120" s="162">
        <v>2016</v>
      </c>
      <c r="K120" s="162">
        <v>2016</v>
      </c>
      <c r="L120" s="162">
        <v>2016</v>
      </c>
      <c r="M120" s="164">
        <v>2018</v>
      </c>
      <c r="N120" s="164">
        <v>2018</v>
      </c>
      <c r="O120" s="164">
        <v>2017</v>
      </c>
      <c r="P120" s="164">
        <v>2017</v>
      </c>
      <c r="Q120" s="164">
        <v>2015</v>
      </c>
      <c r="R120" s="164" t="s">
        <v>950</v>
      </c>
      <c r="S120" s="164">
        <v>2018</v>
      </c>
      <c r="T120" s="164">
        <v>2015</v>
      </c>
      <c r="U120" s="164">
        <v>2016</v>
      </c>
      <c r="V120" s="164">
        <v>2016</v>
      </c>
      <c r="W120" s="164">
        <v>2015</v>
      </c>
      <c r="X120" s="164">
        <v>2016</v>
      </c>
      <c r="Y120" s="164">
        <v>2012</v>
      </c>
      <c r="Z120" s="164">
        <v>2016</v>
      </c>
      <c r="AA120" s="164">
        <v>2016</v>
      </c>
      <c r="AB120" s="164">
        <v>2016</v>
      </c>
      <c r="AC120" s="164">
        <v>2015</v>
      </c>
      <c r="AD120" s="164">
        <v>2015</v>
      </c>
      <c r="AE120" s="164">
        <v>2012</v>
      </c>
      <c r="AF120" s="164">
        <v>2015</v>
      </c>
      <c r="AG120" s="163" t="s">
        <v>950</v>
      </c>
      <c r="AH120" s="164">
        <v>2016</v>
      </c>
      <c r="AI120" s="164">
        <v>2017</v>
      </c>
      <c r="AJ120" s="164">
        <v>2018</v>
      </c>
      <c r="AK120" s="166" t="s">
        <v>1137</v>
      </c>
      <c r="AL120" s="166" t="s">
        <v>1137</v>
      </c>
      <c r="AM120" s="164">
        <v>2017</v>
      </c>
      <c r="AN120" s="164">
        <v>2014</v>
      </c>
      <c r="AO120" s="164">
        <v>2014</v>
      </c>
      <c r="AP120" s="164">
        <v>2013</v>
      </c>
      <c r="AQ120" s="164">
        <v>2013</v>
      </c>
      <c r="AR120" s="164">
        <v>2009</v>
      </c>
      <c r="AS120" s="164">
        <v>2016</v>
      </c>
      <c r="AT120" s="164">
        <v>2017</v>
      </c>
      <c r="AU120" s="164">
        <v>2016</v>
      </c>
      <c r="AV120" s="164">
        <v>2016</v>
      </c>
      <c r="AW120" s="164">
        <v>2015</v>
      </c>
      <c r="AX120" s="164">
        <v>2016</v>
      </c>
      <c r="AY120" s="164">
        <v>2014</v>
      </c>
      <c r="AZ120" s="176">
        <v>2015</v>
      </c>
      <c r="BA120" s="176">
        <v>2015</v>
      </c>
      <c r="BB120" s="164">
        <v>2017</v>
      </c>
      <c r="BC120" s="164">
        <v>2017</v>
      </c>
      <c r="BD120" s="164">
        <v>2015</v>
      </c>
      <c r="BE120" s="164">
        <v>2014</v>
      </c>
      <c r="BF120" s="108"/>
    </row>
    <row r="121" spans="1:58" x14ac:dyDescent="0.25">
      <c r="A121" s="133" t="s">
        <v>220</v>
      </c>
      <c r="B121" s="111" t="s">
        <v>219</v>
      </c>
      <c r="C121" s="162">
        <v>2015</v>
      </c>
      <c r="D121" s="162">
        <v>2015</v>
      </c>
      <c r="E121" s="162">
        <v>2015</v>
      </c>
      <c r="F121" s="162">
        <v>2015</v>
      </c>
      <c r="G121" s="162">
        <v>2015</v>
      </c>
      <c r="H121" s="162">
        <v>2015</v>
      </c>
      <c r="I121" s="162">
        <v>2015</v>
      </c>
      <c r="J121" s="162">
        <v>2016</v>
      </c>
      <c r="K121" s="162">
        <v>2016</v>
      </c>
      <c r="L121" s="162">
        <v>2016</v>
      </c>
      <c r="M121" s="164">
        <v>2018</v>
      </c>
      <c r="N121" s="164">
        <v>2018</v>
      </c>
      <c r="O121" s="164">
        <v>2017</v>
      </c>
      <c r="P121" s="164">
        <v>2017</v>
      </c>
      <c r="Q121" s="164">
        <v>2015</v>
      </c>
      <c r="R121" s="164" t="s">
        <v>970</v>
      </c>
      <c r="S121" s="164">
        <v>2018</v>
      </c>
      <c r="T121" s="164">
        <v>2015</v>
      </c>
      <c r="U121" s="164">
        <v>2016</v>
      </c>
      <c r="V121" s="164">
        <v>2016</v>
      </c>
      <c r="W121" s="164">
        <v>2015</v>
      </c>
      <c r="X121" s="164">
        <v>2013</v>
      </c>
      <c r="Y121" s="164">
        <v>2010</v>
      </c>
      <c r="Z121" s="164">
        <v>2016</v>
      </c>
      <c r="AA121" s="164">
        <v>2016</v>
      </c>
      <c r="AB121" s="164">
        <v>2016</v>
      </c>
      <c r="AC121" s="164">
        <v>2015</v>
      </c>
      <c r="AD121" s="164">
        <v>2015</v>
      </c>
      <c r="AE121" s="164">
        <v>2012</v>
      </c>
      <c r="AF121" s="164">
        <v>2015</v>
      </c>
      <c r="AG121" s="163">
        <v>2009</v>
      </c>
      <c r="AH121" s="164">
        <v>2016</v>
      </c>
      <c r="AI121" s="164">
        <v>2017</v>
      </c>
      <c r="AJ121" s="164">
        <v>2018</v>
      </c>
      <c r="AK121" s="166" t="s">
        <v>950</v>
      </c>
      <c r="AL121" s="166" t="s">
        <v>1137</v>
      </c>
      <c r="AM121" s="164">
        <v>2017</v>
      </c>
      <c r="AN121" s="164">
        <v>2014</v>
      </c>
      <c r="AO121" s="164">
        <v>2014</v>
      </c>
      <c r="AP121" s="164">
        <v>2013</v>
      </c>
      <c r="AQ121" s="164">
        <v>2013</v>
      </c>
      <c r="AR121" s="164">
        <v>2009</v>
      </c>
      <c r="AS121" s="164">
        <v>2016</v>
      </c>
      <c r="AT121" s="164">
        <v>2017</v>
      </c>
      <c r="AU121" s="164">
        <v>2016</v>
      </c>
      <c r="AV121" s="164">
        <v>2015</v>
      </c>
      <c r="AW121" s="164">
        <v>2015</v>
      </c>
      <c r="AX121" s="164">
        <v>2016</v>
      </c>
      <c r="AY121" s="164">
        <v>2014</v>
      </c>
      <c r="AZ121" s="176">
        <v>2015</v>
      </c>
      <c r="BA121" s="176">
        <v>2015</v>
      </c>
      <c r="BB121" s="164">
        <v>2017</v>
      </c>
      <c r="BC121" s="164">
        <v>2017</v>
      </c>
      <c r="BD121" s="164">
        <v>2015</v>
      </c>
      <c r="BE121" s="164">
        <v>2014</v>
      </c>
      <c r="BF121" s="108"/>
    </row>
    <row r="122" spans="1:58" x14ac:dyDescent="0.25">
      <c r="A122" s="133" t="s">
        <v>222</v>
      </c>
      <c r="B122" s="111" t="s">
        <v>221</v>
      </c>
      <c r="C122" s="162">
        <v>2015</v>
      </c>
      <c r="D122" s="162">
        <v>2015</v>
      </c>
      <c r="E122" s="162">
        <v>2015</v>
      </c>
      <c r="F122" s="162">
        <v>2015</v>
      </c>
      <c r="G122" s="162">
        <v>2015</v>
      </c>
      <c r="H122" s="162">
        <v>2015</v>
      </c>
      <c r="I122" s="162">
        <v>2015</v>
      </c>
      <c r="J122" s="162">
        <v>2016</v>
      </c>
      <c r="K122" s="162">
        <v>2016</v>
      </c>
      <c r="L122" s="162">
        <v>2016</v>
      </c>
      <c r="M122" s="164">
        <v>2018</v>
      </c>
      <c r="N122" s="164">
        <v>2018</v>
      </c>
      <c r="O122" s="164">
        <v>2017</v>
      </c>
      <c r="P122" s="164">
        <v>2017</v>
      </c>
      <c r="Q122" s="164" t="s">
        <v>950</v>
      </c>
      <c r="R122" s="164" t="s">
        <v>950</v>
      </c>
      <c r="S122" s="164">
        <v>2018</v>
      </c>
      <c r="T122" s="164">
        <v>2015</v>
      </c>
      <c r="U122" s="164">
        <v>2016</v>
      </c>
      <c r="V122" s="164">
        <v>2016</v>
      </c>
      <c r="W122" s="164">
        <v>2015</v>
      </c>
      <c r="X122" s="164">
        <v>2007</v>
      </c>
      <c r="Y122" s="164">
        <v>2010</v>
      </c>
      <c r="Z122" s="164">
        <v>2016</v>
      </c>
      <c r="AA122" s="164">
        <v>2016</v>
      </c>
      <c r="AB122" s="164" t="s">
        <v>950</v>
      </c>
      <c r="AC122" s="164">
        <v>2015</v>
      </c>
      <c r="AD122" s="164">
        <v>2015</v>
      </c>
      <c r="AE122" s="164" t="s">
        <v>950</v>
      </c>
      <c r="AF122" s="164" t="s">
        <v>950</v>
      </c>
      <c r="AG122" s="163" t="s">
        <v>950</v>
      </c>
      <c r="AH122" s="164">
        <v>2016</v>
      </c>
      <c r="AI122" s="164">
        <v>2017</v>
      </c>
      <c r="AJ122" s="164">
        <v>2018</v>
      </c>
      <c r="AK122" s="166" t="s">
        <v>950</v>
      </c>
      <c r="AL122" s="166" t="s">
        <v>1137</v>
      </c>
      <c r="AM122" s="164">
        <v>2017</v>
      </c>
      <c r="AN122" s="164">
        <v>2014</v>
      </c>
      <c r="AO122" s="164">
        <v>2014</v>
      </c>
      <c r="AP122" s="164" t="s">
        <v>950</v>
      </c>
      <c r="AQ122" s="164" t="s">
        <v>950</v>
      </c>
      <c r="AR122" s="164">
        <v>2011</v>
      </c>
      <c r="AS122" s="164">
        <v>2016</v>
      </c>
      <c r="AT122" s="164" t="s">
        <v>950</v>
      </c>
      <c r="AU122" s="164">
        <v>2016</v>
      </c>
      <c r="AV122" s="164" t="s">
        <v>950</v>
      </c>
      <c r="AW122" s="164">
        <v>2011</v>
      </c>
      <c r="AX122" s="164">
        <v>2016</v>
      </c>
      <c r="AY122" s="164">
        <v>2014</v>
      </c>
      <c r="AZ122" s="176">
        <v>2015</v>
      </c>
      <c r="BA122" s="176">
        <v>2015</v>
      </c>
      <c r="BB122" s="164">
        <v>2017</v>
      </c>
      <c r="BC122" s="164">
        <v>2017</v>
      </c>
      <c r="BD122" s="164">
        <v>2015</v>
      </c>
      <c r="BE122" s="164">
        <v>2014</v>
      </c>
      <c r="BF122" s="108"/>
    </row>
    <row r="123" spans="1:58" x14ac:dyDescent="0.25">
      <c r="A123" s="133" t="s">
        <v>224</v>
      </c>
      <c r="B123" s="111" t="s">
        <v>223</v>
      </c>
      <c r="C123" s="162">
        <v>2015</v>
      </c>
      <c r="D123" s="162">
        <v>2015</v>
      </c>
      <c r="E123" s="162">
        <v>2015</v>
      </c>
      <c r="F123" s="162">
        <v>2015</v>
      </c>
      <c r="G123" s="162">
        <v>2015</v>
      </c>
      <c r="H123" s="162">
        <v>2015</v>
      </c>
      <c r="I123" s="162">
        <v>2015</v>
      </c>
      <c r="J123" s="162">
        <v>2016</v>
      </c>
      <c r="K123" s="162">
        <v>2016</v>
      </c>
      <c r="L123" s="162">
        <v>2016</v>
      </c>
      <c r="M123" s="164">
        <v>2018</v>
      </c>
      <c r="N123" s="164">
        <v>2018</v>
      </c>
      <c r="O123" s="164">
        <v>2017</v>
      </c>
      <c r="P123" s="164">
        <v>2017</v>
      </c>
      <c r="Q123" s="164">
        <v>2015</v>
      </c>
      <c r="R123" s="164" t="s">
        <v>981</v>
      </c>
      <c r="S123" s="164">
        <v>2018</v>
      </c>
      <c r="T123" s="164">
        <v>2015</v>
      </c>
      <c r="U123" s="164">
        <v>2016</v>
      </c>
      <c r="V123" s="164">
        <v>2016</v>
      </c>
      <c r="W123" s="164">
        <v>2015</v>
      </c>
      <c r="X123" s="164">
        <v>2016</v>
      </c>
      <c r="Y123" s="164" t="s">
        <v>950</v>
      </c>
      <c r="Z123" s="164">
        <v>2016</v>
      </c>
      <c r="AA123" s="164">
        <v>2016</v>
      </c>
      <c r="AB123" s="164">
        <v>2016</v>
      </c>
      <c r="AC123" s="164">
        <v>2015</v>
      </c>
      <c r="AD123" s="164">
        <v>2015</v>
      </c>
      <c r="AE123" s="164">
        <v>2012</v>
      </c>
      <c r="AF123" s="164">
        <v>2015</v>
      </c>
      <c r="AG123" s="163">
        <v>2010</v>
      </c>
      <c r="AH123" s="164">
        <v>2016</v>
      </c>
      <c r="AI123" s="164">
        <v>2017</v>
      </c>
      <c r="AJ123" s="164">
        <v>2018</v>
      </c>
      <c r="AK123" s="166" t="s">
        <v>1137</v>
      </c>
      <c r="AL123" s="166" t="s">
        <v>1137</v>
      </c>
      <c r="AM123" s="164">
        <v>2017</v>
      </c>
      <c r="AN123" s="164">
        <v>2014</v>
      </c>
      <c r="AO123" s="164">
        <v>2014</v>
      </c>
      <c r="AP123" s="164">
        <v>2014</v>
      </c>
      <c r="AQ123" s="164">
        <v>2014</v>
      </c>
      <c r="AR123" s="164">
        <v>2015</v>
      </c>
      <c r="AS123" s="164">
        <v>2016</v>
      </c>
      <c r="AT123" s="164">
        <v>2017</v>
      </c>
      <c r="AU123" s="164">
        <v>2016</v>
      </c>
      <c r="AV123" s="164">
        <v>2015</v>
      </c>
      <c r="AW123" s="164">
        <v>2015</v>
      </c>
      <c r="AX123" s="164">
        <v>2016</v>
      </c>
      <c r="AY123" s="164">
        <v>2014</v>
      </c>
      <c r="AZ123" s="176">
        <v>2015</v>
      </c>
      <c r="BA123" s="176">
        <v>2015</v>
      </c>
      <c r="BB123" s="164">
        <v>2017</v>
      </c>
      <c r="BC123" s="164">
        <v>2017</v>
      </c>
      <c r="BD123" s="164">
        <v>2015</v>
      </c>
      <c r="BE123" s="164">
        <v>2014</v>
      </c>
      <c r="BF123" s="108"/>
    </row>
    <row r="124" spans="1:58" x14ac:dyDescent="0.25">
      <c r="A124" s="133" t="s">
        <v>226</v>
      </c>
      <c r="B124" s="111" t="s">
        <v>225</v>
      </c>
      <c r="C124" s="162">
        <v>2015</v>
      </c>
      <c r="D124" s="162">
        <v>2015</v>
      </c>
      <c r="E124" s="162">
        <v>2015</v>
      </c>
      <c r="F124" s="162">
        <v>2015</v>
      </c>
      <c r="G124" s="162">
        <v>2015</v>
      </c>
      <c r="H124" s="162">
        <v>2015</v>
      </c>
      <c r="I124" s="162">
        <v>2015</v>
      </c>
      <c r="J124" s="162">
        <v>2016</v>
      </c>
      <c r="K124" s="162">
        <v>2016</v>
      </c>
      <c r="L124" s="162">
        <v>2016</v>
      </c>
      <c r="M124" s="164">
        <v>2018</v>
      </c>
      <c r="N124" s="164">
        <v>2018</v>
      </c>
      <c r="O124" s="164">
        <v>2017</v>
      </c>
      <c r="P124" s="164">
        <v>2017</v>
      </c>
      <c r="Q124" s="164">
        <v>2015</v>
      </c>
      <c r="R124" s="164" t="s">
        <v>950</v>
      </c>
      <c r="S124" s="164">
        <v>2018</v>
      </c>
      <c r="T124" s="164">
        <v>2015</v>
      </c>
      <c r="U124" s="164">
        <v>2016</v>
      </c>
      <c r="V124" s="164" t="s">
        <v>950</v>
      </c>
      <c r="W124" s="164">
        <v>2015</v>
      </c>
      <c r="X124" s="164" t="s">
        <v>950</v>
      </c>
      <c r="Y124" s="164">
        <v>2010</v>
      </c>
      <c r="Z124" s="164">
        <v>2016</v>
      </c>
      <c r="AA124" s="164">
        <v>2016</v>
      </c>
      <c r="AB124" s="164">
        <v>2016</v>
      </c>
      <c r="AC124" s="164">
        <v>2015</v>
      </c>
      <c r="AD124" s="164">
        <v>2015</v>
      </c>
      <c r="AE124" s="164" t="s">
        <v>950</v>
      </c>
      <c r="AF124" s="164">
        <v>2015</v>
      </c>
      <c r="AG124" s="163">
        <v>2012</v>
      </c>
      <c r="AH124" s="164">
        <v>2016</v>
      </c>
      <c r="AI124" s="164">
        <v>2017</v>
      </c>
      <c r="AJ124" s="164">
        <v>2018</v>
      </c>
      <c r="AK124" s="166" t="s">
        <v>950</v>
      </c>
      <c r="AL124" s="166" t="s">
        <v>1137</v>
      </c>
      <c r="AM124" s="164">
        <v>2017</v>
      </c>
      <c r="AN124" s="164">
        <v>2014</v>
      </c>
      <c r="AO124" s="164">
        <v>2014</v>
      </c>
      <c r="AP124" s="164">
        <v>2014</v>
      </c>
      <c r="AQ124" s="164">
        <v>2014</v>
      </c>
      <c r="AR124" s="164">
        <v>2015</v>
      </c>
      <c r="AS124" s="164">
        <v>2016</v>
      </c>
      <c r="AT124" s="164">
        <v>2017</v>
      </c>
      <c r="AU124" s="164">
        <v>2016</v>
      </c>
      <c r="AV124" s="164" t="s">
        <v>950</v>
      </c>
      <c r="AW124" s="164">
        <v>2015</v>
      </c>
      <c r="AX124" s="164">
        <v>2016</v>
      </c>
      <c r="AY124" s="164">
        <v>2014</v>
      </c>
      <c r="AZ124" s="176">
        <v>2015</v>
      </c>
      <c r="BA124" s="176">
        <v>2015</v>
      </c>
      <c r="BB124" s="164">
        <v>2017</v>
      </c>
      <c r="BC124" s="164">
        <v>2017</v>
      </c>
      <c r="BD124" s="164">
        <v>2015</v>
      </c>
      <c r="BE124" s="164">
        <v>2014</v>
      </c>
      <c r="BF124" s="108"/>
    </row>
    <row r="125" spans="1:58" x14ac:dyDescent="0.25">
      <c r="A125" s="133" t="s">
        <v>228</v>
      </c>
      <c r="B125" s="111" t="s">
        <v>227</v>
      </c>
      <c r="C125" s="162">
        <v>2015</v>
      </c>
      <c r="D125" s="162">
        <v>2015</v>
      </c>
      <c r="E125" s="162">
        <v>2015</v>
      </c>
      <c r="F125" s="162">
        <v>2015</v>
      </c>
      <c r="G125" s="162">
        <v>2015</v>
      </c>
      <c r="H125" s="162">
        <v>2015</v>
      </c>
      <c r="I125" s="162">
        <v>2015</v>
      </c>
      <c r="J125" s="162">
        <v>2016</v>
      </c>
      <c r="K125" s="162">
        <v>2016</v>
      </c>
      <c r="L125" s="162">
        <v>2016</v>
      </c>
      <c r="M125" s="164">
        <v>2018</v>
      </c>
      <c r="N125" s="164">
        <v>2018</v>
      </c>
      <c r="O125" s="164">
        <v>2017</v>
      </c>
      <c r="P125" s="164">
        <v>2017</v>
      </c>
      <c r="Q125" s="164">
        <v>2015</v>
      </c>
      <c r="R125" s="164" t="s">
        <v>950</v>
      </c>
      <c r="S125" s="164">
        <v>2018</v>
      </c>
      <c r="T125" s="164">
        <v>2015</v>
      </c>
      <c r="U125" s="164">
        <v>2016</v>
      </c>
      <c r="V125" s="164" t="s">
        <v>950</v>
      </c>
      <c r="W125" s="164">
        <v>2015</v>
      </c>
      <c r="X125" s="164" t="s">
        <v>950</v>
      </c>
      <c r="Y125" s="164">
        <v>2010</v>
      </c>
      <c r="Z125" s="164">
        <v>2016</v>
      </c>
      <c r="AA125" s="164">
        <v>2016</v>
      </c>
      <c r="AB125" s="164">
        <v>2016</v>
      </c>
      <c r="AC125" s="164">
        <v>2015</v>
      </c>
      <c r="AD125" s="164">
        <v>2015</v>
      </c>
      <c r="AE125" s="164" t="s">
        <v>950</v>
      </c>
      <c r="AF125" s="164">
        <v>2015</v>
      </c>
      <c r="AG125" s="163" t="s">
        <v>950</v>
      </c>
      <c r="AH125" s="164">
        <v>2016</v>
      </c>
      <c r="AI125" s="164">
        <v>2017</v>
      </c>
      <c r="AJ125" s="164">
        <v>2018</v>
      </c>
      <c r="AK125" s="166" t="s">
        <v>950</v>
      </c>
      <c r="AL125" s="166" t="s">
        <v>1137</v>
      </c>
      <c r="AM125" s="164">
        <v>2017</v>
      </c>
      <c r="AN125" s="164">
        <v>2014</v>
      </c>
      <c r="AO125" s="164">
        <v>2014</v>
      </c>
      <c r="AP125" s="164">
        <v>2012</v>
      </c>
      <c r="AQ125" s="164" t="s">
        <v>950</v>
      </c>
      <c r="AR125" s="164">
        <v>2015</v>
      </c>
      <c r="AS125" s="164">
        <v>2016</v>
      </c>
      <c r="AT125" s="164">
        <v>2017</v>
      </c>
      <c r="AU125" s="164">
        <v>2016</v>
      </c>
      <c r="AV125" s="164" t="s">
        <v>950</v>
      </c>
      <c r="AW125" s="164">
        <v>2015</v>
      </c>
      <c r="AX125" s="164">
        <v>2016</v>
      </c>
      <c r="AY125" s="164">
        <v>2014</v>
      </c>
      <c r="AZ125" s="176"/>
      <c r="BA125" s="176">
        <v>2015</v>
      </c>
      <c r="BB125" s="164">
        <v>2017</v>
      </c>
      <c r="BC125" s="164">
        <v>2017</v>
      </c>
      <c r="BD125" s="164">
        <v>2015</v>
      </c>
      <c r="BE125" s="164">
        <v>2014</v>
      </c>
      <c r="BF125" s="108"/>
    </row>
    <row r="126" spans="1:58" x14ac:dyDescent="0.25">
      <c r="A126" s="133" t="s">
        <v>230</v>
      </c>
      <c r="B126" s="111" t="s">
        <v>229</v>
      </c>
      <c r="C126" s="162">
        <v>2015</v>
      </c>
      <c r="D126" s="162">
        <v>2015</v>
      </c>
      <c r="E126" s="162">
        <v>2015</v>
      </c>
      <c r="F126" s="162">
        <v>2015</v>
      </c>
      <c r="G126" s="162">
        <v>2015</v>
      </c>
      <c r="H126" s="162">
        <v>2015</v>
      </c>
      <c r="I126" s="162">
        <v>2015</v>
      </c>
      <c r="J126" s="162">
        <v>2016</v>
      </c>
      <c r="K126" s="162">
        <v>2016</v>
      </c>
      <c r="L126" s="162">
        <v>2016</v>
      </c>
      <c r="M126" s="164">
        <v>2018</v>
      </c>
      <c r="N126" s="164">
        <v>2018</v>
      </c>
      <c r="O126" s="164">
        <v>2017</v>
      </c>
      <c r="P126" s="164">
        <v>2017</v>
      </c>
      <c r="Q126" s="164">
        <v>2015</v>
      </c>
      <c r="R126" s="164" t="s">
        <v>963</v>
      </c>
      <c r="S126" s="164">
        <v>2018</v>
      </c>
      <c r="T126" s="164">
        <v>2015</v>
      </c>
      <c r="U126" s="164">
        <v>2016</v>
      </c>
      <c r="V126" s="164">
        <v>2016</v>
      </c>
      <c r="W126" s="164">
        <v>2015</v>
      </c>
      <c r="X126" s="164">
        <v>2006</v>
      </c>
      <c r="Y126" s="164">
        <v>2014</v>
      </c>
      <c r="Z126" s="164">
        <v>2016</v>
      </c>
      <c r="AA126" s="164">
        <v>2016</v>
      </c>
      <c r="AB126" s="164">
        <v>2016</v>
      </c>
      <c r="AC126" s="164">
        <v>2015</v>
      </c>
      <c r="AD126" s="164">
        <v>2015</v>
      </c>
      <c r="AE126" s="164">
        <v>2012</v>
      </c>
      <c r="AF126" s="164">
        <v>2015</v>
      </c>
      <c r="AG126" s="163">
        <v>2014</v>
      </c>
      <c r="AH126" s="164">
        <v>2016</v>
      </c>
      <c r="AI126" s="164">
        <v>2017</v>
      </c>
      <c r="AJ126" s="164">
        <v>2018</v>
      </c>
      <c r="AK126" s="166" t="s">
        <v>950</v>
      </c>
      <c r="AL126" s="166" t="s">
        <v>1137</v>
      </c>
      <c r="AM126" s="164">
        <v>2017</v>
      </c>
      <c r="AN126" s="164">
        <v>2014</v>
      </c>
      <c r="AO126" s="164">
        <v>2014</v>
      </c>
      <c r="AP126" s="164">
        <v>2014</v>
      </c>
      <c r="AQ126" s="164">
        <v>2014</v>
      </c>
      <c r="AR126" s="164">
        <v>2009</v>
      </c>
      <c r="AS126" s="164">
        <v>2016</v>
      </c>
      <c r="AT126" s="164">
        <v>2017</v>
      </c>
      <c r="AU126" s="164">
        <v>2016</v>
      </c>
      <c r="AV126" s="164">
        <v>2015</v>
      </c>
      <c r="AW126" s="164">
        <v>2015</v>
      </c>
      <c r="AX126" s="164">
        <v>2016</v>
      </c>
      <c r="AY126" s="164">
        <v>2014</v>
      </c>
      <c r="AZ126" s="176">
        <v>2015</v>
      </c>
      <c r="BA126" s="176">
        <v>2015</v>
      </c>
      <c r="BB126" s="164">
        <v>2017</v>
      </c>
      <c r="BC126" s="164">
        <v>2017</v>
      </c>
      <c r="BD126" s="164">
        <v>2015</v>
      </c>
      <c r="BE126" s="164">
        <v>2014</v>
      </c>
      <c r="BF126" s="108"/>
    </row>
    <row r="127" spans="1:58" x14ac:dyDescent="0.25">
      <c r="A127" s="133" t="s">
        <v>232</v>
      </c>
      <c r="B127" s="111" t="s">
        <v>231</v>
      </c>
      <c r="C127" s="162">
        <v>2015</v>
      </c>
      <c r="D127" s="162">
        <v>2015</v>
      </c>
      <c r="E127" s="162">
        <v>2015</v>
      </c>
      <c r="F127" s="162">
        <v>2015</v>
      </c>
      <c r="G127" s="162">
        <v>2015</v>
      </c>
      <c r="H127" s="162">
        <v>2015</v>
      </c>
      <c r="I127" s="162">
        <v>2015</v>
      </c>
      <c r="J127" s="162">
        <v>2016</v>
      </c>
      <c r="K127" s="162">
        <v>2016</v>
      </c>
      <c r="L127" s="162">
        <v>2016</v>
      </c>
      <c r="M127" s="164">
        <v>2018</v>
      </c>
      <c r="N127" s="164">
        <v>2018</v>
      </c>
      <c r="O127" s="164">
        <v>2017</v>
      </c>
      <c r="P127" s="164">
        <v>2017</v>
      </c>
      <c r="Q127" s="164">
        <v>2015</v>
      </c>
      <c r="R127" s="164" t="s">
        <v>973</v>
      </c>
      <c r="S127" s="164">
        <v>2018</v>
      </c>
      <c r="T127" s="164">
        <v>2015</v>
      </c>
      <c r="U127" s="164">
        <v>2016</v>
      </c>
      <c r="V127" s="164">
        <v>2016</v>
      </c>
      <c r="W127" s="164">
        <v>2015</v>
      </c>
      <c r="X127" s="164">
        <v>2016</v>
      </c>
      <c r="Y127" s="164">
        <v>2010</v>
      </c>
      <c r="Z127" s="164">
        <v>2016</v>
      </c>
      <c r="AA127" s="164">
        <v>2016</v>
      </c>
      <c r="AB127" s="164">
        <v>2016</v>
      </c>
      <c r="AC127" s="164">
        <v>2015</v>
      </c>
      <c r="AD127" s="164">
        <v>2015</v>
      </c>
      <c r="AE127" s="164">
        <v>2012</v>
      </c>
      <c r="AF127" s="164">
        <v>2015</v>
      </c>
      <c r="AG127" s="163">
        <v>2014</v>
      </c>
      <c r="AH127" s="164">
        <v>2016</v>
      </c>
      <c r="AI127" s="164">
        <v>2017</v>
      </c>
      <c r="AJ127" s="164">
        <v>2018</v>
      </c>
      <c r="AK127" s="166" t="s">
        <v>1137</v>
      </c>
      <c r="AL127" s="166">
        <v>43312</v>
      </c>
      <c r="AM127" s="164">
        <v>2017</v>
      </c>
      <c r="AN127" s="164">
        <v>2014</v>
      </c>
      <c r="AO127" s="164">
        <v>2014</v>
      </c>
      <c r="AP127" s="164">
        <v>2014</v>
      </c>
      <c r="AQ127" s="164">
        <v>2014</v>
      </c>
      <c r="AR127" s="164">
        <v>2015</v>
      </c>
      <c r="AS127" s="164">
        <v>2016</v>
      </c>
      <c r="AT127" s="164">
        <v>2017</v>
      </c>
      <c r="AU127" s="164">
        <v>2016</v>
      </c>
      <c r="AV127" s="164">
        <v>2015</v>
      </c>
      <c r="AW127" s="164">
        <v>2015</v>
      </c>
      <c r="AX127" s="164">
        <v>2016</v>
      </c>
      <c r="AY127" s="164">
        <v>2014</v>
      </c>
      <c r="AZ127" s="176">
        <v>2015</v>
      </c>
      <c r="BA127" s="176">
        <v>2015</v>
      </c>
      <c r="BB127" s="164">
        <v>2017</v>
      </c>
      <c r="BC127" s="164">
        <v>2017</v>
      </c>
      <c r="BD127" s="164">
        <v>2015</v>
      </c>
      <c r="BE127" s="164">
        <v>2014</v>
      </c>
      <c r="BF127" s="108"/>
    </row>
    <row r="128" spans="1:58" x14ac:dyDescent="0.25">
      <c r="A128" s="133" t="s">
        <v>234</v>
      </c>
      <c r="B128" s="111" t="s">
        <v>233</v>
      </c>
      <c r="C128" s="162">
        <v>2015</v>
      </c>
      <c r="D128" s="162">
        <v>2015</v>
      </c>
      <c r="E128" s="162">
        <v>2015</v>
      </c>
      <c r="F128" s="162">
        <v>2015</v>
      </c>
      <c r="G128" s="162">
        <v>2015</v>
      </c>
      <c r="H128" s="162">
        <v>2015</v>
      </c>
      <c r="I128" s="162">
        <v>2015</v>
      </c>
      <c r="J128" s="162">
        <v>2016</v>
      </c>
      <c r="K128" s="162">
        <v>2016</v>
      </c>
      <c r="L128" s="162">
        <v>2016</v>
      </c>
      <c r="M128" s="164">
        <v>2018</v>
      </c>
      <c r="N128" s="164">
        <v>2018</v>
      </c>
      <c r="O128" s="164">
        <v>2017</v>
      </c>
      <c r="P128" s="164">
        <v>2017</v>
      </c>
      <c r="Q128" s="164">
        <v>2015</v>
      </c>
      <c r="R128" s="164" t="s">
        <v>970</v>
      </c>
      <c r="S128" s="164">
        <v>2018</v>
      </c>
      <c r="T128" s="164">
        <v>2015</v>
      </c>
      <c r="U128" s="164">
        <v>2016</v>
      </c>
      <c r="V128" s="164">
        <v>2016</v>
      </c>
      <c r="W128" s="164">
        <v>2015</v>
      </c>
      <c r="X128" s="164">
        <v>2016</v>
      </c>
      <c r="Y128" s="164">
        <v>2010</v>
      </c>
      <c r="Z128" s="164">
        <v>2016</v>
      </c>
      <c r="AA128" s="164">
        <v>2016</v>
      </c>
      <c r="AB128" s="164">
        <v>2016</v>
      </c>
      <c r="AC128" s="164">
        <v>2015</v>
      </c>
      <c r="AD128" s="164">
        <v>2015</v>
      </c>
      <c r="AE128" s="164">
        <v>2012</v>
      </c>
      <c r="AF128" s="164" t="s">
        <v>950</v>
      </c>
      <c r="AG128" s="163">
        <v>2009</v>
      </c>
      <c r="AH128" s="164">
        <v>2016</v>
      </c>
      <c r="AI128" s="164">
        <v>2017</v>
      </c>
      <c r="AJ128" s="164">
        <v>2018</v>
      </c>
      <c r="AK128" s="166" t="s">
        <v>1138</v>
      </c>
      <c r="AL128" s="166" t="s">
        <v>1137</v>
      </c>
      <c r="AM128" s="164">
        <v>2017</v>
      </c>
      <c r="AN128" s="164">
        <v>2014</v>
      </c>
      <c r="AO128" s="164">
        <v>2014</v>
      </c>
      <c r="AP128" s="164">
        <v>2013</v>
      </c>
      <c r="AQ128" s="164">
        <v>2013</v>
      </c>
      <c r="AR128" s="164">
        <v>2015</v>
      </c>
      <c r="AS128" s="164">
        <v>2016</v>
      </c>
      <c r="AT128" s="164">
        <v>2017</v>
      </c>
      <c r="AU128" s="164">
        <v>2016</v>
      </c>
      <c r="AV128" s="164">
        <v>2015</v>
      </c>
      <c r="AW128" s="164">
        <v>2015</v>
      </c>
      <c r="AX128" s="164">
        <v>2016</v>
      </c>
      <c r="AY128" s="164">
        <v>2014</v>
      </c>
      <c r="AZ128" s="176">
        <v>2015</v>
      </c>
      <c r="BA128" s="176">
        <v>2015</v>
      </c>
      <c r="BB128" s="164">
        <v>2017</v>
      </c>
      <c r="BC128" s="164">
        <v>2017</v>
      </c>
      <c r="BD128" s="164">
        <v>2015</v>
      </c>
      <c r="BE128" s="164">
        <v>2014</v>
      </c>
      <c r="BF128" s="108"/>
    </row>
    <row r="129" spans="1:58" x14ac:dyDescent="0.25">
      <c r="A129" s="133" t="s">
        <v>236</v>
      </c>
      <c r="B129" s="111" t="s">
        <v>235</v>
      </c>
      <c r="C129" s="162">
        <v>2015</v>
      </c>
      <c r="D129" s="162">
        <v>2015</v>
      </c>
      <c r="E129" s="162">
        <v>2015</v>
      </c>
      <c r="F129" s="162">
        <v>2015</v>
      </c>
      <c r="G129" s="162">
        <v>2015</v>
      </c>
      <c r="H129" s="162">
        <v>2015</v>
      </c>
      <c r="I129" s="162">
        <v>2015</v>
      </c>
      <c r="J129" s="162">
        <v>2016</v>
      </c>
      <c r="K129" s="162">
        <v>2016</v>
      </c>
      <c r="L129" s="162">
        <v>2016</v>
      </c>
      <c r="M129" s="164">
        <v>2018</v>
      </c>
      <c r="N129" s="164">
        <v>2018</v>
      </c>
      <c r="O129" s="164">
        <v>2017</v>
      </c>
      <c r="P129" s="164">
        <v>2017</v>
      </c>
      <c r="Q129" s="164">
        <v>2015</v>
      </c>
      <c r="R129" s="164" t="s">
        <v>950</v>
      </c>
      <c r="S129" s="164">
        <v>2018</v>
      </c>
      <c r="T129" s="164">
        <v>2015</v>
      </c>
      <c r="U129" s="164">
        <v>2016</v>
      </c>
      <c r="V129" s="164" t="s">
        <v>950</v>
      </c>
      <c r="W129" s="164">
        <v>2015</v>
      </c>
      <c r="X129" s="164" t="s">
        <v>950</v>
      </c>
      <c r="Y129" s="164">
        <v>2012</v>
      </c>
      <c r="Z129" s="164">
        <v>2016</v>
      </c>
      <c r="AA129" s="164">
        <v>2016</v>
      </c>
      <c r="AB129" s="164">
        <v>2014</v>
      </c>
      <c r="AC129" s="164">
        <v>2015</v>
      </c>
      <c r="AD129" s="164">
        <v>2015</v>
      </c>
      <c r="AE129" s="164" t="s">
        <v>950</v>
      </c>
      <c r="AF129" s="164">
        <v>2015</v>
      </c>
      <c r="AG129" s="163">
        <v>2012</v>
      </c>
      <c r="AH129" s="164">
        <v>2016</v>
      </c>
      <c r="AI129" s="164">
        <v>2017</v>
      </c>
      <c r="AJ129" s="164">
        <v>2018</v>
      </c>
      <c r="AK129" s="166" t="s">
        <v>950</v>
      </c>
      <c r="AL129" s="166" t="s">
        <v>1137</v>
      </c>
      <c r="AM129" s="164">
        <v>2017</v>
      </c>
      <c r="AN129" s="164">
        <v>2014</v>
      </c>
      <c r="AO129" s="164">
        <v>2014</v>
      </c>
      <c r="AP129" s="164">
        <v>2014</v>
      </c>
      <c r="AQ129" s="164">
        <v>2014</v>
      </c>
      <c r="AR129" s="164">
        <v>2015</v>
      </c>
      <c r="AS129" s="164">
        <v>2016</v>
      </c>
      <c r="AT129" s="164">
        <v>2017</v>
      </c>
      <c r="AU129" s="164">
        <v>2016</v>
      </c>
      <c r="AV129" s="164" t="s">
        <v>950</v>
      </c>
      <c r="AW129" s="164">
        <v>2015</v>
      </c>
      <c r="AX129" s="164">
        <v>2016</v>
      </c>
      <c r="AY129" s="164">
        <v>2014</v>
      </c>
      <c r="AZ129" s="176">
        <v>2015</v>
      </c>
      <c r="BA129" s="176">
        <v>2015</v>
      </c>
      <c r="BB129" s="164">
        <v>2017</v>
      </c>
      <c r="BC129" s="164">
        <v>2017</v>
      </c>
      <c r="BD129" s="164">
        <v>2015</v>
      </c>
      <c r="BE129" s="164">
        <v>2014</v>
      </c>
      <c r="BF129" s="108"/>
    </row>
    <row r="130" spans="1:58" x14ac:dyDescent="0.25">
      <c r="A130" s="133" t="s">
        <v>239</v>
      </c>
      <c r="B130" s="111" t="s">
        <v>238</v>
      </c>
      <c r="C130" s="162">
        <v>2015</v>
      </c>
      <c r="D130" s="162">
        <v>2015</v>
      </c>
      <c r="E130" s="162">
        <v>2015</v>
      </c>
      <c r="F130" s="162">
        <v>2015</v>
      </c>
      <c r="G130" s="162">
        <v>2015</v>
      </c>
      <c r="H130" s="162">
        <v>2015</v>
      </c>
      <c r="I130" s="162">
        <v>2015</v>
      </c>
      <c r="J130" s="162">
        <v>2016</v>
      </c>
      <c r="K130" s="162">
        <v>2016</v>
      </c>
      <c r="L130" s="162">
        <v>2016</v>
      </c>
      <c r="M130" s="164">
        <v>2018</v>
      </c>
      <c r="N130" s="164">
        <v>2018</v>
      </c>
      <c r="O130" s="164">
        <v>2017</v>
      </c>
      <c r="P130" s="164">
        <v>2017</v>
      </c>
      <c r="Q130" s="164">
        <v>2015</v>
      </c>
      <c r="R130" s="164" t="s">
        <v>950</v>
      </c>
      <c r="S130" s="164">
        <v>2018</v>
      </c>
      <c r="T130" s="164">
        <v>2015</v>
      </c>
      <c r="U130" s="164">
        <v>2016</v>
      </c>
      <c r="V130" s="164" t="s">
        <v>950</v>
      </c>
      <c r="W130" s="164">
        <v>2015</v>
      </c>
      <c r="X130" s="164">
        <v>2009</v>
      </c>
      <c r="Y130" s="164">
        <v>2016</v>
      </c>
      <c r="Z130" s="164">
        <v>2016</v>
      </c>
      <c r="AA130" s="164">
        <v>2016</v>
      </c>
      <c r="AB130" s="164">
        <v>2014</v>
      </c>
      <c r="AC130" s="164">
        <v>2015</v>
      </c>
      <c r="AD130" s="164">
        <v>2015</v>
      </c>
      <c r="AE130" s="164" t="s">
        <v>950</v>
      </c>
      <c r="AF130" s="164">
        <v>2015</v>
      </c>
      <c r="AG130" s="163" t="s">
        <v>950</v>
      </c>
      <c r="AH130" s="164">
        <v>2016</v>
      </c>
      <c r="AI130" s="164">
        <v>2017</v>
      </c>
      <c r="AJ130" s="164">
        <v>2018</v>
      </c>
      <c r="AK130" s="166" t="s">
        <v>950</v>
      </c>
      <c r="AL130" s="166">
        <v>43100</v>
      </c>
      <c r="AM130" s="164">
        <v>2017</v>
      </c>
      <c r="AN130" s="164">
        <v>2014</v>
      </c>
      <c r="AO130" s="164">
        <v>2014</v>
      </c>
      <c r="AP130" s="164">
        <v>2014</v>
      </c>
      <c r="AQ130" s="164">
        <v>2014</v>
      </c>
      <c r="AR130" s="164" t="s">
        <v>950</v>
      </c>
      <c r="AS130" s="164">
        <v>2016</v>
      </c>
      <c r="AT130" s="164">
        <v>2017</v>
      </c>
      <c r="AU130" s="164">
        <v>2016</v>
      </c>
      <c r="AV130" s="164">
        <v>2015</v>
      </c>
      <c r="AW130" s="164">
        <v>2015</v>
      </c>
      <c r="AX130" s="164">
        <v>2016</v>
      </c>
      <c r="AY130" s="164">
        <v>2014</v>
      </c>
      <c r="AZ130" s="176">
        <v>2015</v>
      </c>
      <c r="BA130" s="176">
        <v>2015</v>
      </c>
      <c r="BB130" s="164">
        <v>2017</v>
      </c>
      <c r="BC130" s="164">
        <v>2017</v>
      </c>
      <c r="BD130" s="164">
        <v>2015</v>
      </c>
      <c r="BE130" s="164">
        <v>2014</v>
      </c>
      <c r="BF130" s="108"/>
    </row>
    <row r="131" spans="1:58" x14ac:dyDescent="0.25">
      <c r="A131" s="133" t="s">
        <v>241</v>
      </c>
      <c r="B131" s="111" t="s">
        <v>240</v>
      </c>
      <c r="C131" s="162">
        <v>2015</v>
      </c>
      <c r="D131" s="162">
        <v>2015</v>
      </c>
      <c r="E131" s="162">
        <v>2015</v>
      </c>
      <c r="F131" s="162">
        <v>2015</v>
      </c>
      <c r="G131" s="162">
        <v>2015</v>
      </c>
      <c r="H131" s="162">
        <v>2015</v>
      </c>
      <c r="I131" s="162">
        <v>2015</v>
      </c>
      <c r="J131" s="162">
        <v>2016</v>
      </c>
      <c r="K131" s="162">
        <v>2016</v>
      </c>
      <c r="L131" s="162">
        <v>2016</v>
      </c>
      <c r="M131" s="164">
        <v>2018</v>
      </c>
      <c r="N131" s="164">
        <v>2018</v>
      </c>
      <c r="O131" s="164">
        <v>2017</v>
      </c>
      <c r="P131" s="164">
        <v>2017</v>
      </c>
      <c r="Q131" s="164">
        <v>2015</v>
      </c>
      <c r="R131" s="164" t="s">
        <v>978</v>
      </c>
      <c r="S131" s="164">
        <v>2018</v>
      </c>
      <c r="T131" s="164">
        <v>2015</v>
      </c>
      <c r="U131" s="164">
        <v>2016</v>
      </c>
      <c r="V131" s="164">
        <v>2016</v>
      </c>
      <c r="W131" s="164">
        <v>2015</v>
      </c>
      <c r="X131" s="164">
        <v>2012</v>
      </c>
      <c r="Y131" s="164">
        <v>2010</v>
      </c>
      <c r="Z131" s="164">
        <v>2016</v>
      </c>
      <c r="AA131" s="164">
        <v>2016</v>
      </c>
      <c r="AB131" s="164">
        <v>2016</v>
      </c>
      <c r="AC131" s="164">
        <v>2015</v>
      </c>
      <c r="AD131" s="164">
        <v>2015</v>
      </c>
      <c r="AE131" s="164">
        <v>2012</v>
      </c>
      <c r="AF131" s="164">
        <v>2015</v>
      </c>
      <c r="AG131" s="163">
        <v>2010</v>
      </c>
      <c r="AH131" s="164">
        <v>2016</v>
      </c>
      <c r="AI131" s="164">
        <v>2017</v>
      </c>
      <c r="AJ131" s="164">
        <v>2018</v>
      </c>
      <c r="AK131" s="166" t="s">
        <v>1138</v>
      </c>
      <c r="AL131" s="166" t="s">
        <v>1137</v>
      </c>
      <c r="AM131" s="164">
        <v>2017</v>
      </c>
      <c r="AN131" s="164">
        <v>2014</v>
      </c>
      <c r="AO131" s="164">
        <v>2014</v>
      </c>
      <c r="AP131" s="164">
        <v>2014</v>
      </c>
      <c r="AQ131" s="164">
        <v>2014</v>
      </c>
      <c r="AR131" s="164">
        <v>2015</v>
      </c>
      <c r="AS131" s="164">
        <v>2016</v>
      </c>
      <c r="AT131" s="164">
        <v>2017</v>
      </c>
      <c r="AU131" s="164">
        <v>2016</v>
      </c>
      <c r="AV131" s="164">
        <v>2015</v>
      </c>
      <c r="AW131" s="164">
        <v>2015</v>
      </c>
      <c r="AX131" s="164">
        <v>2016</v>
      </c>
      <c r="AY131" s="164">
        <v>2014</v>
      </c>
      <c r="AZ131" s="176">
        <v>2015</v>
      </c>
      <c r="BA131" s="176">
        <v>2015</v>
      </c>
      <c r="BB131" s="164">
        <v>2017</v>
      </c>
      <c r="BC131" s="164">
        <v>2017</v>
      </c>
      <c r="BD131" s="164">
        <v>2015</v>
      </c>
      <c r="BE131" s="164">
        <v>2014</v>
      </c>
      <c r="BF131" s="108"/>
    </row>
    <row r="132" spans="1:58" x14ac:dyDescent="0.25">
      <c r="A132" s="133" t="s">
        <v>243</v>
      </c>
      <c r="B132" s="111" t="s">
        <v>242</v>
      </c>
      <c r="C132" s="162">
        <v>2015</v>
      </c>
      <c r="D132" s="162">
        <v>2015</v>
      </c>
      <c r="E132" s="162">
        <v>2015</v>
      </c>
      <c r="F132" s="162">
        <v>2015</v>
      </c>
      <c r="G132" s="162">
        <v>2015</v>
      </c>
      <c r="H132" s="162">
        <v>2015</v>
      </c>
      <c r="I132" s="162">
        <v>2015</v>
      </c>
      <c r="J132" s="162">
        <v>2016</v>
      </c>
      <c r="K132" s="162">
        <v>2016</v>
      </c>
      <c r="L132" s="162">
        <v>2016</v>
      </c>
      <c r="M132" s="164">
        <v>2018</v>
      </c>
      <c r="N132" s="164">
        <v>2018</v>
      </c>
      <c r="O132" s="164">
        <v>2017</v>
      </c>
      <c r="P132" s="164">
        <v>2017</v>
      </c>
      <c r="Q132" s="164">
        <v>2015</v>
      </c>
      <c r="R132" s="164" t="s">
        <v>950</v>
      </c>
      <c r="S132" s="164">
        <v>2018</v>
      </c>
      <c r="T132" s="164">
        <v>2015</v>
      </c>
      <c r="U132" s="164">
        <v>2016</v>
      </c>
      <c r="V132" s="164">
        <v>2016</v>
      </c>
      <c r="W132" s="164">
        <v>2015</v>
      </c>
      <c r="X132" s="164">
        <v>2010</v>
      </c>
      <c r="Y132" s="164">
        <v>2010</v>
      </c>
      <c r="Z132" s="164">
        <v>2016</v>
      </c>
      <c r="AA132" s="164">
        <v>2016</v>
      </c>
      <c r="AB132" s="164" t="s">
        <v>950</v>
      </c>
      <c r="AC132" s="164">
        <v>2015</v>
      </c>
      <c r="AD132" s="164">
        <v>2015</v>
      </c>
      <c r="AE132" s="164" t="s">
        <v>950</v>
      </c>
      <c r="AF132" s="164" t="s">
        <v>950</v>
      </c>
      <c r="AG132" s="163" t="s">
        <v>950</v>
      </c>
      <c r="AH132" s="164">
        <v>2016</v>
      </c>
      <c r="AI132" s="164">
        <v>2017</v>
      </c>
      <c r="AJ132" s="164">
        <v>2018</v>
      </c>
      <c r="AK132" s="166" t="s">
        <v>950</v>
      </c>
      <c r="AL132" s="166" t="s">
        <v>1137</v>
      </c>
      <c r="AM132" s="164">
        <v>2017</v>
      </c>
      <c r="AN132" s="164">
        <v>2014</v>
      </c>
      <c r="AO132" s="164">
        <v>2014</v>
      </c>
      <c r="AP132" s="164" t="s">
        <v>950</v>
      </c>
      <c r="AQ132" s="164" t="s">
        <v>950</v>
      </c>
      <c r="AR132" s="164">
        <v>2011</v>
      </c>
      <c r="AS132" s="164">
        <v>2016</v>
      </c>
      <c r="AT132" s="164" t="s">
        <v>950</v>
      </c>
      <c r="AU132" s="164">
        <v>2016</v>
      </c>
      <c r="AV132" s="164">
        <v>2015</v>
      </c>
      <c r="AW132" s="164" t="s">
        <v>950</v>
      </c>
      <c r="AX132" s="164">
        <v>2015</v>
      </c>
      <c r="AY132" s="164">
        <v>2014</v>
      </c>
      <c r="AZ132" s="176">
        <v>2015</v>
      </c>
      <c r="BA132" s="176">
        <v>2011</v>
      </c>
      <c r="BB132" s="164">
        <v>2017</v>
      </c>
      <c r="BC132" s="164">
        <v>2017</v>
      </c>
      <c r="BD132" s="164">
        <v>2015</v>
      </c>
      <c r="BE132" s="164">
        <v>2014</v>
      </c>
      <c r="BF132" s="108"/>
    </row>
    <row r="133" spans="1:58" x14ac:dyDescent="0.25">
      <c r="A133" s="133" t="s">
        <v>393</v>
      </c>
      <c r="B133" s="111" t="s">
        <v>237</v>
      </c>
      <c r="C133" s="162">
        <v>2015</v>
      </c>
      <c r="D133" s="162">
        <v>2015</v>
      </c>
      <c r="E133" s="162">
        <v>2015</v>
      </c>
      <c r="F133" s="162">
        <v>2015</v>
      </c>
      <c r="G133" s="162">
        <v>2015</v>
      </c>
      <c r="H133" s="162">
        <v>2015</v>
      </c>
      <c r="I133" s="162">
        <v>2015</v>
      </c>
      <c r="J133" s="162">
        <v>2016</v>
      </c>
      <c r="K133" s="162">
        <v>2016</v>
      </c>
      <c r="L133" s="162">
        <v>2016</v>
      </c>
      <c r="M133" s="164">
        <v>2018</v>
      </c>
      <c r="N133" s="164">
        <v>2018</v>
      </c>
      <c r="O133" s="164">
        <v>2017</v>
      </c>
      <c r="P133" s="164">
        <v>2017</v>
      </c>
      <c r="Q133" s="164">
        <v>2015</v>
      </c>
      <c r="R133" s="164" t="s">
        <v>981</v>
      </c>
      <c r="S133" s="164">
        <v>2018</v>
      </c>
      <c r="T133" s="164">
        <v>2015</v>
      </c>
      <c r="U133" s="164">
        <v>2016</v>
      </c>
      <c r="V133" s="164">
        <v>2016</v>
      </c>
      <c r="W133" s="164">
        <v>2015</v>
      </c>
      <c r="X133" s="164">
        <v>2014</v>
      </c>
      <c r="Y133" s="164">
        <v>2012</v>
      </c>
      <c r="Z133" s="164">
        <v>2016</v>
      </c>
      <c r="AA133" s="164">
        <v>2016</v>
      </c>
      <c r="AB133" s="164" t="s">
        <v>950</v>
      </c>
      <c r="AC133" s="164" t="s">
        <v>950</v>
      </c>
      <c r="AD133" s="164">
        <v>2015</v>
      </c>
      <c r="AE133" s="164" t="s">
        <v>950</v>
      </c>
      <c r="AF133" s="164" t="s">
        <v>950</v>
      </c>
      <c r="AG133" s="163">
        <v>2009</v>
      </c>
      <c r="AH133" s="164">
        <v>2016</v>
      </c>
      <c r="AI133" s="164">
        <v>2017</v>
      </c>
      <c r="AJ133" s="164">
        <v>2018</v>
      </c>
      <c r="AK133" s="166" t="s">
        <v>1138</v>
      </c>
      <c r="AL133" s="166" t="s">
        <v>1137</v>
      </c>
      <c r="AM133" s="164">
        <v>2017</v>
      </c>
      <c r="AN133" s="164">
        <v>2014</v>
      </c>
      <c r="AO133" s="164">
        <v>2014</v>
      </c>
      <c r="AP133" s="164" t="s">
        <v>950</v>
      </c>
      <c r="AQ133" s="164" t="s">
        <v>950</v>
      </c>
      <c r="AR133" s="164">
        <v>2015</v>
      </c>
      <c r="AS133" s="164">
        <v>2016</v>
      </c>
      <c r="AT133" s="164" t="s">
        <v>950</v>
      </c>
      <c r="AU133" s="164">
        <v>2016</v>
      </c>
      <c r="AV133" s="164">
        <v>2016</v>
      </c>
      <c r="AW133" s="164">
        <v>2015</v>
      </c>
      <c r="AX133" s="164">
        <v>2016</v>
      </c>
      <c r="AY133" s="164">
        <v>2014</v>
      </c>
      <c r="AZ133" s="176">
        <v>2015</v>
      </c>
      <c r="BA133" s="176">
        <v>2015</v>
      </c>
      <c r="BB133" s="164">
        <v>2017</v>
      </c>
      <c r="BC133" s="164">
        <v>2017</v>
      </c>
      <c r="BD133" s="164">
        <v>2015</v>
      </c>
      <c r="BE133" s="164">
        <v>2014</v>
      </c>
      <c r="BF133" s="108"/>
    </row>
    <row r="134" spans="1:58" x14ac:dyDescent="0.25">
      <c r="A134" s="133" t="s">
        <v>245</v>
      </c>
      <c r="B134" s="111" t="s">
        <v>244</v>
      </c>
      <c r="C134" s="162">
        <v>2015</v>
      </c>
      <c r="D134" s="162">
        <v>2015</v>
      </c>
      <c r="E134" s="162">
        <v>2015</v>
      </c>
      <c r="F134" s="162">
        <v>2015</v>
      </c>
      <c r="G134" s="162">
        <v>2015</v>
      </c>
      <c r="H134" s="162">
        <v>2015</v>
      </c>
      <c r="I134" s="162">
        <v>2015</v>
      </c>
      <c r="J134" s="162">
        <v>2016</v>
      </c>
      <c r="K134" s="162">
        <v>2016</v>
      </c>
      <c r="L134" s="162">
        <v>2016</v>
      </c>
      <c r="M134" s="164">
        <v>2018</v>
      </c>
      <c r="N134" s="164">
        <v>2018</v>
      </c>
      <c r="O134" s="164">
        <v>2017</v>
      </c>
      <c r="P134" s="164">
        <v>2017</v>
      </c>
      <c r="Q134" s="164">
        <v>2015</v>
      </c>
      <c r="R134" s="164" t="s">
        <v>950</v>
      </c>
      <c r="S134" s="164">
        <v>2018</v>
      </c>
      <c r="T134" s="164">
        <v>2015</v>
      </c>
      <c r="U134" s="164">
        <v>2016</v>
      </c>
      <c r="V134" s="164">
        <v>2016</v>
      </c>
      <c r="W134" s="164">
        <v>2015</v>
      </c>
      <c r="X134" s="164">
        <v>2008</v>
      </c>
      <c r="Y134" s="164">
        <v>2013</v>
      </c>
      <c r="Z134" s="164">
        <v>2016</v>
      </c>
      <c r="AA134" s="164">
        <v>2016</v>
      </c>
      <c r="AB134" s="164">
        <v>2016</v>
      </c>
      <c r="AC134" s="164">
        <v>2015</v>
      </c>
      <c r="AD134" s="164">
        <v>2015</v>
      </c>
      <c r="AE134" s="164">
        <v>2012</v>
      </c>
      <c r="AF134" s="164">
        <v>2015</v>
      </c>
      <c r="AG134" s="163">
        <v>2016</v>
      </c>
      <c r="AH134" s="164">
        <v>2016</v>
      </c>
      <c r="AI134" s="164">
        <v>2017</v>
      </c>
      <c r="AJ134" s="164">
        <v>2018</v>
      </c>
      <c r="AK134" s="166" t="s">
        <v>950</v>
      </c>
      <c r="AL134" s="166" t="s">
        <v>1137</v>
      </c>
      <c r="AM134" s="164">
        <v>2017</v>
      </c>
      <c r="AN134" s="164">
        <v>2014</v>
      </c>
      <c r="AO134" s="164">
        <v>2014</v>
      </c>
      <c r="AP134" s="164">
        <v>2014</v>
      </c>
      <c r="AQ134" s="164">
        <v>2014</v>
      </c>
      <c r="AR134" s="164">
        <v>2011</v>
      </c>
      <c r="AS134" s="164">
        <v>2016</v>
      </c>
      <c r="AT134" s="164">
        <v>2017</v>
      </c>
      <c r="AU134" s="164">
        <v>2016</v>
      </c>
      <c r="AV134" s="164">
        <v>2015</v>
      </c>
      <c r="AW134" s="164">
        <v>2015</v>
      </c>
      <c r="AX134" s="164">
        <v>2016</v>
      </c>
      <c r="AY134" s="164">
        <v>2014</v>
      </c>
      <c r="AZ134" s="176">
        <v>2015</v>
      </c>
      <c r="BA134" s="176">
        <v>2015</v>
      </c>
      <c r="BB134" s="164">
        <v>2017</v>
      </c>
      <c r="BC134" s="164">
        <v>2017</v>
      </c>
      <c r="BD134" s="164">
        <v>2015</v>
      </c>
      <c r="BE134" s="164">
        <v>2014</v>
      </c>
      <c r="BF134" s="108"/>
    </row>
    <row r="135" spans="1:58" x14ac:dyDescent="0.25">
      <c r="A135" s="133" t="s">
        <v>247</v>
      </c>
      <c r="B135" s="111" t="s">
        <v>246</v>
      </c>
      <c r="C135" s="162">
        <v>2015</v>
      </c>
      <c r="D135" s="162">
        <v>2015</v>
      </c>
      <c r="E135" s="162">
        <v>2015</v>
      </c>
      <c r="F135" s="162">
        <v>2015</v>
      </c>
      <c r="G135" s="162">
        <v>2015</v>
      </c>
      <c r="H135" s="162">
        <v>2015</v>
      </c>
      <c r="I135" s="162">
        <v>2015</v>
      </c>
      <c r="J135" s="162">
        <v>2016</v>
      </c>
      <c r="K135" s="162">
        <v>2016</v>
      </c>
      <c r="L135" s="162">
        <v>2016</v>
      </c>
      <c r="M135" s="164">
        <v>2018</v>
      </c>
      <c r="N135" s="164">
        <v>2018</v>
      </c>
      <c r="O135" s="164">
        <v>2017</v>
      </c>
      <c r="P135" s="164">
        <v>2017</v>
      </c>
      <c r="Q135" s="164">
        <v>2015</v>
      </c>
      <c r="R135" s="164" t="s">
        <v>950</v>
      </c>
      <c r="S135" s="164">
        <v>2018</v>
      </c>
      <c r="T135" s="164">
        <v>2015</v>
      </c>
      <c r="U135" s="164">
        <v>2016</v>
      </c>
      <c r="V135" s="164" t="s">
        <v>950</v>
      </c>
      <c r="W135" s="164">
        <v>2015</v>
      </c>
      <c r="X135" s="164">
        <v>2011</v>
      </c>
      <c r="Y135" s="164">
        <v>2010</v>
      </c>
      <c r="Z135" s="164">
        <v>2016</v>
      </c>
      <c r="AA135" s="164">
        <v>2016</v>
      </c>
      <c r="AB135" s="164">
        <v>2016</v>
      </c>
      <c r="AC135" s="164">
        <v>2015</v>
      </c>
      <c r="AD135" s="164">
        <v>2015</v>
      </c>
      <c r="AE135" s="164">
        <v>2012</v>
      </c>
      <c r="AF135" s="164">
        <v>2015</v>
      </c>
      <c r="AG135" s="163">
        <v>2009</v>
      </c>
      <c r="AH135" s="164">
        <v>2016</v>
      </c>
      <c r="AI135" s="164">
        <v>2017</v>
      </c>
      <c r="AJ135" s="164">
        <v>2018</v>
      </c>
      <c r="AK135" s="166" t="s">
        <v>1138</v>
      </c>
      <c r="AL135" s="166" t="s">
        <v>1137</v>
      </c>
      <c r="AM135" s="164">
        <v>2017</v>
      </c>
      <c r="AN135" s="164">
        <v>2014</v>
      </c>
      <c r="AO135" s="164">
        <v>2014</v>
      </c>
      <c r="AP135" s="164" t="s">
        <v>950</v>
      </c>
      <c r="AQ135" s="164" t="s">
        <v>950</v>
      </c>
      <c r="AR135" s="164">
        <v>2011</v>
      </c>
      <c r="AS135" s="164">
        <v>2016</v>
      </c>
      <c r="AT135" s="164">
        <v>2017</v>
      </c>
      <c r="AU135" s="164">
        <v>2016</v>
      </c>
      <c r="AV135" s="164">
        <v>2015</v>
      </c>
      <c r="AW135" s="164">
        <v>2015</v>
      </c>
      <c r="AX135" s="164">
        <v>2016</v>
      </c>
      <c r="AY135" s="164">
        <v>2014</v>
      </c>
      <c r="AZ135" s="176">
        <v>2015</v>
      </c>
      <c r="BA135" s="176">
        <v>2015</v>
      </c>
      <c r="BB135" s="164">
        <v>2017</v>
      </c>
      <c r="BC135" s="164">
        <v>2017</v>
      </c>
      <c r="BD135" s="164">
        <v>2015</v>
      </c>
      <c r="BE135" s="164">
        <v>2014</v>
      </c>
      <c r="BF135" s="108"/>
    </row>
    <row r="136" spans="1:58" x14ac:dyDescent="0.25">
      <c r="A136" s="133" t="s">
        <v>249</v>
      </c>
      <c r="B136" s="111" t="s">
        <v>248</v>
      </c>
      <c r="C136" s="162">
        <v>2015</v>
      </c>
      <c r="D136" s="162">
        <v>2015</v>
      </c>
      <c r="E136" s="162">
        <v>2015</v>
      </c>
      <c r="F136" s="162">
        <v>2015</v>
      </c>
      <c r="G136" s="162">
        <v>2015</v>
      </c>
      <c r="H136" s="162">
        <v>2015</v>
      </c>
      <c r="I136" s="162">
        <v>2015</v>
      </c>
      <c r="J136" s="162">
        <v>2016</v>
      </c>
      <c r="K136" s="162">
        <v>2016</v>
      </c>
      <c r="L136" s="162">
        <v>2016</v>
      </c>
      <c r="M136" s="164">
        <v>2018</v>
      </c>
      <c r="N136" s="164">
        <v>2018</v>
      </c>
      <c r="O136" s="164">
        <v>2017</v>
      </c>
      <c r="P136" s="164">
        <v>2017</v>
      </c>
      <c r="Q136" s="164">
        <v>2015</v>
      </c>
      <c r="R136" s="164" t="s">
        <v>950</v>
      </c>
      <c r="S136" s="164">
        <v>2018</v>
      </c>
      <c r="T136" s="164">
        <v>2015</v>
      </c>
      <c r="U136" s="164">
        <v>2016</v>
      </c>
      <c r="V136" s="164">
        <v>2016</v>
      </c>
      <c r="W136" s="164">
        <v>2015</v>
      </c>
      <c r="X136" s="164">
        <v>2016</v>
      </c>
      <c r="Y136" s="164">
        <v>2012</v>
      </c>
      <c r="Z136" s="164">
        <v>2016</v>
      </c>
      <c r="AA136" s="164">
        <v>2016</v>
      </c>
      <c r="AB136" s="164">
        <v>2016</v>
      </c>
      <c r="AC136" s="164">
        <v>2015</v>
      </c>
      <c r="AD136" s="164">
        <v>2015</v>
      </c>
      <c r="AE136" s="164">
        <v>2012</v>
      </c>
      <c r="AF136" s="164">
        <v>2015</v>
      </c>
      <c r="AG136" s="163">
        <v>2016</v>
      </c>
      <c r="AH136" s="164">
        <v>2016</v>
      </c>
      <c r="AI136" s="164">
        <v>2017</v>
      </c>
      <c r="AJ136" s="164">
        <v>2018</v>
      </c>
      <c r="AK136" s="166" t="s">
        <v>950</v>
      </c>
      <c r="AL136" s="166" t="s">
        <v>1137</v>
      </c>
      <c r="AM136" s="164">
        <v>2017</v>
      </c>
      <c r="AN136" s="164">
        <v>2014</v>
      </c>
      <c r="AO136" s="164">
        <v>2014</v>
      </c>
      <c r="AP136" s="164">
        <v>2013</v>
      </c>
      <c r="AQ136" s="164">
        <v>2013</v>
      </c>
      <c r="AR136" s="164">
        <v>2009</v>
      </c>
      <c r="AS136" s="164">
        <v>2016</v>
      </c>
      <c r="AT136" s="164">
        <v>2017</v>
      </c>
      <c r="AU136" s="164">
        <v>2016</v>
      </c>
      <c r="AV136" s="164">
        <v>2015</v>
      </c>
      <c r="AW136" s="164">
        <v>2015</v>
      </c>
      <c r="AX136" s="164">
        <v>2016</v>
      </c>
      <c r="AY136" s="164">
        <v>2014</v>
      </c>
      <c r="AZ136" s="176">
        <v>2015</v>
      </c>
      <c r="BA136" s="176">
        <v>2015</v>
      </c>
      <c r="BB136" s="164">
        <v>2017</v>
      </c>
      <c r="BC136" s="164">
        <v>2017</v>
      </c>
      <c r="BD136" s="164">
        <v>2015</v>
      </c>
      <c r="BE136" s="164">
        <v>2014</v>
      </c>
      <c r="BF136" s="108"/>
    </row>
    <row r="137" spans="1:58" x14ac:dyDescent="0.25">
      <c r="A137" s="133" t="s">
        <v>251</v>
      </c>
      <c r="B137" s="111" t="s">
        <v>250</v>
      </c>
      <c r="C137" s="162">
        <v>2015</v>
      </c>
      <c r="D137" s="162">
        <v>2015</v>
      </c>
      <c r="E137" s="162">
        <v>2015</v>
      </c>
      <c r="F137" s="162">
        <v>2015</v>
      </c>
      <c r="G137" s="162">
        <v>2015</v>
      </c>
      <c r="H137" s="162">
        <v>2015</v>
      </c>
      <c r="I137" s="162">
        <v>2015</v>
      </c>
      <c r="J137" s="162">
        <v>2016</v>
      </c>
      <c r="K137" s="162">
        <v>2016</v>
      </c>
      <c r="L137" s="162">
        <v>2016</v>
      </c>
      <c r="M137" s="164">
        <v>2018</v>
      </c>
      <c r="N137" s="164">
        <v>2018</v>
      </c>
      <c r="O137" s="164">
        <v>2017</v>
      </c>
      <c r="P137" s="164">
        <v>2017</v>
      </c>
      <c r="Q137" s="164">
        <v>2015</v>
      </c>
      <c r="R137" s="164" t="s">
        <v>973</v>
      </c>
      <c r="S137" s="164">
        <v>2018</v>
      </c>
      <c r="T137" s="164">
        <v>2015</v>
      </c>
      <c r="U137" s="164">
        <v>2016</v>
      </c>
      <c r="V137" s="164">
        <v>2016</v>
      </c>
      <c r="W137" s="164">
        <v>2015</v>
      </c>
      <c r="X137" s="164">
        <v>2016</v>
      </c>
      <c r="Y137" s="164">
        <v>2012</v>
      </c>
      <c r="Z137" s="164">
        <v>2016</v>
      </c>
      <c r="AA137" s="164">
        <v>2016</v>
      </c>
      <c r="AB137" s="164">
        <v>2016</v>
      </c>
      <c r="AC137" s="164">
        <v>2015</v>
      </c>
      <c r="AD137" s="164">
        <v>2015</v>
      </c>
      <c r="AE137" s="164">
        <v>2012</v>
      </c>
      <c r="AF137" s="164">
        <v>2015</v>
      </c>
      <c r="AG137" s="163">
        <v>2016</v>
      </c>
      <c r="AH137" s="164">
        <v>2016</v>
      </c>
      <c r="AI137" s="164">
        <v>2017</v>
      </c>
      <c r="AJ137" s="164">
        <v>2018</v>
      </c>
      <c r="AK137" s="166" t="s">
        <v>1137</v>
      </c>
      <c r="AL137" s="166" t="s">
        <v>1137</v>
      </c>
      <c r="AM137" s="164">
        <v>2017</v>
      </c>
      <c r="AN137" s="164">
        <v>2014</v>
      </c>
      <c r="AO137" s="164">
        <v>2014</v>
      </c>
      <c r="AP137" s="164">
        <v>2014</v>
      </c>
      <c r="AQ137" s="164">
        <v>2014</v>
      </c>
      <c r="AR137" s="164">
        <v>2015</v>
      </c>
      <c r="AS137" s="164">
        <v>2016</v>
      </c>
      <c r="AT137" s="164">
        <v>2017</v>
      </c>
      <c r="AU137" s="164">
        <v>2016</v>
      </c>
      <c r="AV137" s="164">
        <v>2016</v>
      </c>
      <c r="AW137" s="164">
        <v>2015</v>
      </c>
      <c r="AX137" s="164">
        <v>2016</v>
      </c>
      <c r="AY137" s="164">
        <v>2014</v>
      </c>
      <c r="AZ137" s="176">
        <v>2015</v>
      </c>
      <c r="BA137" s="176">
        <v>2015</v>
      </c>
      <c r="BB137" s="164">
        <v>2017</v>
      </c>
      <c r="BC137" s="164">
        <v>2017</v>
      </c>
      <c r="BD137" s="164">
        <v>2015</v>
      </c>
      <c r="BE137" s="164">
        <v>2014</v>
      </c>
      <c r="BF137" s="108"/>
    </row>
    <row r="138" spans="1:58" x14ac:dyDescent="0.25">
      <c r="A138" s="133" t="s">
        <v>253</v>
      </c>
      <c r="B138" s="111" t="s">
        <v>252</v>
      </c>
      <c r="C138" s="162">
        <v>2015</v>
      </c>
      <c r="D138" s="162">
        <v>2015</v>
      </c>
      <c r="E138" s="162">
        <v>2015</v>
      </c>
      <c r="F138" s="162">
        <v>2015</v>
      </c>
      <c r="G138" s="162">
        <v>2015</v>
      </c>
      <c r="H138" s="162">
        <v>2015</v>
      </c>
      <c r="I138" s="162">
        <v>2015</v>
      </c>
      <c r="J138" s="162">
        <v>2016</v>
      </c>
      <c r="K138" s="162">
        <v>2016</v>
      </c>
      <c r="L138" s="162">
        <v>2016</v>
      </c>
      <c r="M138" s="164">
        <v>2018</v>
      </c>
      <c r="N138" s="164">
        <v>2018</v>
      </c>
      <c r="O138" s="164">
        <v>2017</v>
      </c>
      <c r="P138" s="164">
        <v>2017</v>
      </c>
      <c r="Q138" s="164">
        <v>2015</v>
      </c>
      <c r="R138" s="164" t="s">
        <v>970</v>
      </c>
      <c r="S138" s="164">
        <v>2018</v>
      </c>
      <c r="T138" s="164">
        <v>2015</v>
      </c>
      <c r="U138" s="164">
        <v>2016</v>
      </c>
      <c r="V138" s="164">
        <v>2016</v>
      </c>
      <c r="W138" s="164">
        <v>2015</v>
      </c>
      <c r="X138" s="164">
        <v>2011</v>
      </c>
      <c r="Y138" s="164" t="s">
        <v>950</v>
      </c>
      <c r="Z138" s="164">
        <v>2016</v>
      </c>
      <c r="AA138" s="164">
        <v>2016</v>
      </c>
      <c r="AB138" s="164">
        <v>2016</v>
      </c>
      <c r="AC138" s="164">
        <v>2015</v>
      </c>
      <c r="AD138" s="164">
        <v>2015</v>
      </c>
      <c r="AE138" s="164">
        <v>2012</v>
      </c>
      <c r="AF138" s="164">
        <v>2015</v>
      </c>
      <c r="AG138" s="163">
        <v>2012</v>
      </c>
      <c r="AH138" s="164">
        <v>2016</v>
      </c>
      <c r="AI138" s="164">
        <v>2017</v>
      </c>
      <c r="AJ138" s="164">
        <v>2018</v>
      </c>
      <c r="AK138" s="166" t="s">
        <v>1138</v>
      </c>
      <c r="AL138" s="166" t="s">
        <v>1137</v>
      </c>
      <c r="AM138" s="164">
        <v>2017</v>
      </c>
      <c r="AN138" s="164">
        <v>2014</v>
      </c>
      <c r="AO138" s="164">
        <v>2014</v>
      </c>
      <c r="AP138" s="164">
        <v>2014</v>
      </c>
      <c r="AQ138" s="164">
        <v>2014</v>
      </c>
      <c r="AR138" s="164">
        <v>2015</v>
      </c>
      <c r="AS138" s="164">
        <v>2016</v>
      </c>
      <c r="AT138" s="164">
        <v>2017</v>
      </c>
      <c r="AU138" s="164">
        <v>2016</v>
      </c>
      <c r="AV138" s="164">
        <v>2015</v>
      </c>
      <c r="AW138" s="164">
        <v>2015</v>
      </c>
      <c r="AX138" s="164">
        <v>2016</v>
      </c>
      <c r="AY138" s="164">
        <v>2014</v>
      </c>
      <c r="AZ138" s="176">
        <v>2015</v>
      </c>
      <c r="BA138" s="176">
        <v>2015</v>
      </c>
      <c r="BB138" s="164">
        <v>2017</v>
      </c>
      <c r="BC138" s="164">
        <v>2017</v>
      </c>
      <c r="BD138" s="164">
        <v>2015</v>
      </c>
      <c r="BE138" s="164">
        <v>2014</v>
      </c>
      <c r="BF138" s="108"/>
    </row>
    <row r="139" spans="1:58" x14ac:dyDescent="0.25">
      <c r="A139" s="133" t="s">
        <v>255</v>
      </c>
      <c r="B139" s="111" t="s">
        <v>254</v>
      </c>
      <c r="C139" s="162">
        <v>2015</v>
      </c>
      <c r="D139" s="162">
        <v>2015</v>
      </c>
      <c r="E139" s="162">
        <v>2015</v>
      </c>
      <c r="F139" s="162">
        <v>2015</v>
      </c>
      <c r="G139" s="162">
        <v>2015</v>
      </c>
      <c r="H139" s="162">
        <v>2015</v>
      </c>
      <c r="I139" s="162">
        <v>2015</v>
      </c>
      <c r="J139" s="162">
        <v>2016</v>
      </c>
      <c r="K139" s="162">
        <v>2016</v>
      </c>
      <c r="L139" s="162">
        <v>2016</v>
      </c>
      <c r="M139" s="164">
        <v>2018</v>
      </c>
      <c r="N139" s="164">
        <v>2018</v>
      </c>
      <c r="O139" s="164">
        <v>2017</v>
      </c>
      <c r="P139" s="164">
        <v>2017</v>
      </c>
      <c r="Q139" s="164">
        <v>2015</v>
      </c>
      <c r="R139" s="164" t="s">
        <v>950</v>
      </c>
      <c r="S139" s="164">
        <v>2018</v>
      </c>
      <c r="T139" s="164">
        <v>2015</v>
      </c>
      <c r="U139" s="164">
        <v>2016</v>
      </c>
      <c r="V139" s="164" t="s">
        <v>950</v>
      </c>
      <c r="W139" s="164">
        <v>2015</v>
      </c>
      <c r="X139" s="164" t="s">
        <v>950</v>
      </c>
      <c r="Y139" s="164">
        <v>2012</v>
      </c>
      <c r="Z139" s="164">
        <v>2016</v>
      </c>
      <c r="AA139" s="164">
        <v>2016</v>
      </c>
      <c r="AB139" s="164">
        <v>2014</v>
      </c>
      <c r="AC139" s="164">
        <v>2015</v>
      </c>
      <c r="AD139" s="164">
        <v>2015</v>
      </c>
      <c r="AE139" s="164" t="s">
        <v>950</v>
      </c>
      <c r="AF139" s="164">
        <v>2015</v>
      </c>
      <c r="AG139" s="163">
        <v>2014</v>
      </c>
      <c r="AH139" s="164">
        <v>2016</v>
      </c>
      <c r="AI139" s="164">
        <v>2017</v>
      </c>
      <c r="AJ139" s="164">
        <v>2018</v>
      </c>
      <c r="AK139" s="166" t="s">
        <v>950</v>
      </c>
      <c r="AL139" s="166" t="s">
        <v>1137</v>
      </c>
      <c r="AM139" s="164">
        <v>2017</v>
      </c>
      <c r="AN139" s="164">
        <v>2014</v>
      </c>
      <c r="AO139" s="164">
        <v>2014</v>
      </c>
      <c r="AP139" s="164">
        <v>2014</v>
      </c>
      <c r="AQ139" s="164">
        <v>2014</v>
      </c>
      <c r="AR139" s="164">
        <v>2015</v>
      </c>
      <c r="AS139" s="164">
        <v>2016</v>
      </c>
      <c r="AT139" s="164">
        <v>2017</v>
      </c>
      <c r="AU139" s="164">
        <v>2016</v>
      </c>
      <c r="AV139" s="164">
        <v>2015</v>
      </c>
      <c r="AW139" s="164">
        <v>2015</v>
      </c>
      <c r="AX139" s="164">
        <v>2016</v>
      </c>
      <c r="AY139" s="164">
        <v>2014</v>
      </c>
      <c r="AZ139" s="176">
        <v>2015</v>
      </c>
      <c r="BA139" s="176">
        <v>2015</v>
      </c>
      <c r="BB139" s="164">
        <v>2017</v>
      </c>
      <c r="BC139" s="164">
        <v>2017</v>
      </c>
      <c r="BD139" s="164">
        <v>2015</v>
      </c>
      <c r="BE139" s="164">
        <v>2014</v>
      </c>
      <c r="BF139" s="108"/>
    </row>
    <row r="140" spans="1:58" x14ac:dyDescent="0.25">
      <c r="A140" s="133" t="s">
        <v>257</v>
      </c>
      <c r="B140" s="111" t="s">
        <v>256</v>
      </c>
      <c r="C140" s="162">
        <v>2015</v>
      </c>
      <c r="D140" s="162">
        <v>2015</v>
      </c>
      <c r="E140" s="162">
        <v>2015</v>
      </c>
      <c r="F140" s="162">
        <v>2015</v>
      </c>
      <c r="G140" s="162">
        <v>2015</v>
      </c>
      <c r="H140" s="162">
        <v>2015</v>
      </c>
      <c r="I140" s="162">
        <v>2015</v>
      </c>
      <c r="J140" s="162">
        <v>2016</v>
      </c>
      <c r="K140" s="162">
        <v>2016</v>
      </c>
      <c r="L140" s="162">
        <v>2016</v>
      </c>
      <c r="M140" s="164">
        <v>2018</v>
      </c>
      <c r="N140" s="164">
        <v>2018</v>
      </c>
      <c r="O140" s="164">
        <v>2017</v>
      </c>
      <c r="P140" s="164">
        <v>2017</v>
      </c>
      <c r="Q140" s="164">
        <v>2015</v>
      </c>
      <c r="R140" s="164" t="s">
        <v>950</v>
      </c>
      <c r="S140" s="164">
        <v>2018</v>
      </c>
      <c r="T140" s="164">
        <v>2015</v>
      </c>
      <c r="U140" s="164">
        <v>2016</v>
      </c>
      <c r="V140" s="164" t="s">
        <v>950</v>
      </c>
      <c r="W140" s="164">
        <v>2015</v>
      </c>
      <c r="X140" s="164" t="s">
        <v>950</v>
      </c>
      <c r="Y140" s="164">
        <v>2012</v>
      </c>
      <c r="Z140" s="164">
        <v>2016</v>
      </c>
      <c r="AA140" s="164">
        <v>2016</v>
      </c>
      <c r="AB140" s="164" t="s">
        <v>950</v>
      </c>
      <c r="AC140" s="164">
        <v>2015</v>
      </c>
      <c r="AD140" s="164">
        <v>2015</v>
      </c>
      <c r="AE140" s="164" t="s">
        <v>950</v>
      </c>
      <c r="AF140" s="164">
        <v>2015</v>
      </c>
      <c r="AG140" s="163">
        <v>2012</v>
      </c>
      <c r="AH140" s="164">
        <v>2016</v>
      </c>
      <c r="AI140" s="164">
        <v>2017</v>
      </c>
      <c r="AJ140" s="164">
        <v>2018</v>
      </c>
      <c r="AK140" s="166" t="s">
        <v>950</v>
      </c>
      <c r="AL140" s="166" t="s">
        <v>1137</v>
      </c>
      <c r="AM140" s="164">
        <v>2017</v>
      </c>
      <c r="AN140" s="164">
        <v>2014</v>
      </c>
      <c r="AO140" s="164">
        <v>2014</v>
      </c>
      <c r="AP140" s="164">
        <v>2014</v>
      </c>
      <c r="AQ140" s="164">
        <v>2014</v>
      </c>
      <c r="AR140" s="164">
        <v>2015</v>
      </c>
      <c r="AS140" s="164">
        <v>2016</v>
      </c>
      <c r="AT140" s="164">
        <v>2017</v>
      </c>
      <c r="AU140" s="164">
        <v>2016</v>
      </c>
      <c r="AV140" s="164">
        <v>2015</v>
      </c>
      <c r="AW140" s="164">
        <v>2015</v>
      </c>
      <c r="AX140" s="164">
        <v>2016</v>
      </c>
      <c r="AY140" s="164">
        <v>2014</v>
      </c>
      <c r="AZ140" s="176">
        <v>2015</v>
      </c>
      <c r="BA140" s="176">
        <v>2015</v>
      </c>
      <c r="BB140" s="164">
        <v>2017</v>
      </c>
      <c r="BC140" s="164">
        <v>2017</v>
      </c>
      <c r="BD140" s="164">
        <v>2015</v>
      </c>
      <c r="BE140" s="164">
        <v>2014</v>
      </c>
      <c r="BF140" s="108"/>
    </row>
    <row r="141" spans="1:58" x14ac:dyDescent="0.25">
      <c r="A141" s="133" t="s">
        <v>259</v>
      </c>
      <c r="B141" s="111" t="s">
        <v>258</v>
      </c>
      <c r="C141" s="162">
        <v>2015</v>
      </c>
      <c r="D141" s="162">
        <v>2015</v>
      </c>
      <c r="E141" s="162">
        <v>2015</v>
      </c>
      <c r="F141" s="162">
        <v>2015</v>
      </c>
      <c r="G141" s="162">
        <v>2015</v>
      </c>
      <c r="H141" s="162">
        <v>2015</v>
      </c>
      <c r="I141" s="162">
        <v>2015</v>
      </c>
      <c r="J141" s="162">
        <v>2016</v>
      </c>
      <c r="K141" s="162">
        <v>2016</v>
      </c>
      <c r="L141" s="162">
        <v>2016</v>
      </c>
      <c r="M141" s="164">
        <v>2018</v>
      </c>
      <c r="N141" s="164">
        <v>2018</v>
      </c>
      <c r="O141" s="164">
        <v>2017</v>
      </c>
      <c r="P141" s="164">
        <v>2017</v>
      </c>
      <c r="Q141" s="164">
        <v>2015</v>
      </c>
      <c r="R141" s="164" t="s">
        <v>950</v>
      </c>
      <c r="S141" s="164">
        <v>2018</v>
      </c>
      <c r="T141" s="164">
        <v>2015</v>
      </c>
      <c r="U141" s="164">
        <v>2016</v>
      </c>
      <c r="V141" s="164" t="s">
        <v>950</v>
      </c>
      <c r="W141" s="164">
        <v>2015</v>
      </c>
      <c r="X141" s="164" t="s">
        <v>950</v>
      </c>
      <c r="Y141" s="164">
        <v>2010</v>
      </c>
      <c r="Z141" s="164">
        <v>2016</v>
      </c>
      <c r="AA141" s="164">
        <v>2016</v>
      </c>
      <c r="AB141" s="164">
        <v>2016</v>
      </c>
      <c r="AC141" s="164">
        <v>2015</v>
      </c>
      <c r="AD141" s="164">
        <v>2015</v>
      </c>
      <c r="AE141" s="164" t="s">
        <v>950</v>
      </c>
      <c r="AF141" s="164">
        <v>2015</v>
      </c>
      <c r="AG141" s="163" t="s">
        <v>950</v>
      </c>
      <c r="AH141" s="164">
        <v>2016</v>
      </c>
      <c r="AI141" s="164">
        <v>2017</v>
      </c>
      <c r="AJ141" s="164">
        <v>2018</v>
      </c>
      <c r="AK141" s="166" t="s">
        <v>950</v>
      </c>
      <c r="AL141" s="166" t="s">
        <v>1137</v>
      </c>
      <c r="AM141" s="164">
        <v>2017</v>
      </c>
      <c r="AN141" s="164">
        <v>2014</v>
      </c>
      <c r="AO141" s="164">
        <v>2014</v>
      </c>
      <c r="AP141" s="164">
        <v>2014</v>
      </c>
      <c r="AQ141" s="164">
        <v>2014</v>
      </c>
      <c r="AR141" s="164">
        <v>2015</v>
      </c>
      <c r="AS141" s="164">
        <v>2016</v>
      </c>
      <c r="AT141" s="164">
        <v>2017</v>
      </c>
      <c r="AU141" s="164">
        <v>2016</v>
      </c>
      <c r="AV141" s="164">
        <v>2015</v>
      </c>
      <c r="AW141" s="164">
        <v>2015</v>
      </c>
      <c r="AX141" s="164">
        <v>2016</v>
      </c>
      <c r="AY141" s="164">
        <v>2014</v>
      </c>
      <c r="AZ141" s="176">
        <v>2015</v>
      </c>
      <c r="BA141" s="176">
        <v>2015</v>
      </c>
      <c r="BB141" s="164">
        <v>2017</v>
      </c>
      <c r="BC141" s="164">
        <v>2017</v>
      </c>
      <c r="BD141" s="164">
        <v>2015</v>
      </c>
      <c r="BE141" s="164">
        <v>2014</v>
      </c>
      <c r="BF141" s="108"/>
    </row>
    <row r="142" spans="1:58" x14ac:dyDescent="0.25">
      <c r="A142" s="133" t="s">
        <v>261</v>
      </c>
      <c r="B142" s="111" t="s">
        <v>260</v>
      </c>
      <c r="C142" s="162">
        <v>2015</v>
      </c>
      <c r="D142" s="162">
        <v>2015</v>
      </c>
      <c r="E142" s="162">
        <v>2015</v>
      </c>
      <c r="F142" s="162">
        <v>2015</v>
      </c>
      <c r="G142" s="162">
        <v>2015</v>
      </c>
      <c r="H142" s="162">
        <v>2015</v>
      </c>
      <c r="I142" s="162">
        <v>2015</v>
      </c>
      <c r="J142" s="162">
        <v>2016</v>
      </c>
      <c r="K142" s="162">
        <v>2016</v>
      </c>
      <c r="L142" s="162">
        <v>2016</v>
      </c>
      <c r="M142" s="164">
        <v>2018</v>
      </c>
      <c r="N142" s="164">
        <v>2018</v>
      </c>
      <c r="O142" s="164">
        <v>2017</v>
      </c>
      <c r="P142" s="164">
        <v>2017</v>
      </c>
      <c r="Q142" s="164">
        <v>2015</v>
      </c>
      <c r="R142" s="164" t="s">
        <v>950</v>
      </c>
      <c r="S142" s="164">
        <v>2018</v>
      </c>
      <c r="T142" s="164">
        <v>2015</v>
      </c>
      <c r="U142" s="164">
        <v>2016</v>
      </c>
      <c r="V142" s="164" t="s">
        <v>950</v>
      </c>
      <c r="W142" s="164">
        <v>2015</v>
      </c>
      <c r="X142" s="164" t="s">
        <v>950</v>
      </c>
      <c r="Y142" s="164">
        <v>2012</v>
      </c>
      <c r="Z142" s="164">
        <v>2016</v>
      </c>
      <c r="AA142" s="164">
        <v>2016</v>
      </c>
      <c r="AB142" s="164">
        <v>2016</v>
      </c>
      <c r="AC142" s="164">
        <v>2015</v>
      </c>
      <c r="AD142" s="164">
        <v>2015</v>
      </c>
      <c r="AE142" s="164" t="s">
        <v>950</v>
      </c>
      <c r="AF142" s="164">
        <v>2015</v>
      </c>
      <c r="AG142" s="163">
        <v>2016</v>
      </c>
      <c r="AH142" s="164">
        <v>2016</v>
      </c>
      <c r="AI142" s="164">
        <v>2017</v>
      </c>
      <c r="AJ142" s="164">
        <v>2018</v>
      </c>
      <c r="AK142" s="166" t="s">
        <v>950</v>
      </c>
      <c r="AL142" s="166" t="s">
        <v>1137</v>
      </c>
      <c r="AM142" s="164">
        <v>2017</v>
      </c>
      <c r="AN142" s="164">
        <v>2014</v>
      </c>
      <c r="AO142" s="164">
        <v>2014</v>
      </c>
      <c r="AP142" s="164">
        <v>2014</v>
      </c>
      <c r="AQ142" s="164">
        <v>2014</v>
      </c>
      <c r="AR142" s="164">
        <v>2015</v>
      </c>
      <c r="AS142" s="164">
        <v>2016</v>
      </c>
      <c r="AT142" s="164">
        <v>2017</v>
      </c>
      <c r="AU142" s="164">
        <v>2016</v>
      </c>
      <c r="AV142" s="164">
        <v>2015</v>
      </c>
      <c r="AW142" s="164">
        <v>2015</v>
      </c>
      <c r="AX142" s="164">
        <v>2016</v>
      </c>
      <c r="AY142" s="164">
        <v>2014</v>
      </c>
      <c r="AZ142" s="176">
        <v>2015</v>
      </c>
      <c r="BA142" s="176">
        <v>2015</v>
      </c>
      <c r="BB142" s="164">
        <v>2017</v>
      </c>
      <c r="BC142" s="164">
        <v>2017</v>
      </c>
      <c r="BD142" s="164">
        <v>2015</v>
      </c>
      <c r="BE142" s="164">
        <v>2014</v>
      </c>
      <c r="BF142" s="108"/>
    </row>
    <row r="143" spans="1:58" x14ac:dyDescent="0.25">
      <c r="A143" s="133" t="s">
        <v>377</v>
      </c>
      <c r="B143" s="111" t="s">
        <v>262</v>
      </c>
      <c r="C143" s="162">
        <v>2015</v>
      </c>
      <c r="D143" s="162">
        <v>2015</v>
      </c>
      <c r="E143" s="162">
        <v>2015</v>
      </c>
      <c r="F143" s="162">
        <v>2015</v>
      </c>
      <c r="G143" s="162">
        <v>2015</v>
      </c>
      <c r="H143" s="162">
        <v>2015</v>
      </c>
      <c r="I143" s="162">
        <v>2015</v>
      </c>
      <c r="J143" s="162">
        <v>2016</v>
      </c>
      <c r="K143" s="162">
        <v>2016</v>
      </c>
      <c r="L143" s="162">
        <v>2016</v>
      </c>
      <c r="M143" s="164">
        <v>2018</v>
      </c>
      <c r="N143" s="164">
        <v>2018</v>
      </c>
      <c r="O143" s="164">
        <v>2017</v>
      </c>
      <c r="P143" s="164">
        <v>2017</v>
      </c>
      <c r="Q143" s="164">
        <v>2015</v>
      </c>
      <c r="R143" s="164" t="s">
        <v>950</v>
      </c>
      <c r="S143" s="164">
        <v>2018</v>
      </c>
      <c r="T143" s="164">
        <v>2015</v>
      </c>
      <c r="U143" s="164">
        <v>2016</v>
      </c>
      <c r="V143" s="164" t="s">
        <v>950</v>
      </c>
      <c r="W143" s="164">
        <v>2015</v>
      </c>
      <c r="X143" s="164" t="s">
        <v>950</v>
      </c>
      <c r="Y143" s="164">
        <v>2010</v>
      </c>
      <c r="Z143" s="164">
        <v>2016</v>
      </c>
      <c r="AA143" s="164">
        <v>2016</v>
      </c>
      <c r="AB143" s="164" t="s">
        <v>950</v>
      </c>
      <c r="AC143" s="164">
        <v>2015</v>
      </c>
      <c r="AD143" s="164">
        <v>2015</v>
      </c>
      <c r="AE143" s="164" t="s">
        <v>950</v>
      </c>
      <c r="AF143" s="164">
        <v>2015</v>
      </c>
      <c r="AG143" s="163">
        <v>2012</v>
      </c>
      <c r="AH143" s="164">
        <v>2016</v>
      </c>
      <c r="AI143" s="164">
        <v>2017</v>
      </c>
      <c r="AJ143" s="164">
        <v>2018</v>
      </c>
      <c r="AK143" s="166" t="s">
        <v>1137</v>
      </c>
      <c r="AL143" s="166" t="s">
        <v>1137</v>
      </c>
      <c r="AM143" s="164">
        <v>2017</v>
      </c>
      <c r="AN143" s="164">
        <v>2014</v>
      </c>
      <c r="AO143" s="164">
        <v>2014</v>
      </c>
      <c r="AP143" s="164">
        <v>2014</v>
      </c>
      <c r="AQ143" s="164">
        <v>2014</v>
      </c>
      <c r="AR143" s="164" t="s">
        <v>950</v>
      </c>
      <c r="AS143" s="164">
        <v>2016</v>
      </c>
      <c r="AT143" s="164">
        <v>2017</v>
      </c>
      <c r="AU143" s="164">
        <v>2016</v>
      </c>
      <c r="AV143" s="164">
        <v>2015</v>
      </c>
      <c r="AW143" s="164">
        <v>2015</v>
      </c>
      <c r="AX143" s="164">
        <v>2016</v>
      </c>
      <c r="AY143" s="164">
        <v>2014</v>
      </c>
      <c r="AZ143" s="176">
        <v>2015</v>
      </c>
      <c r="BA143" s="176">
        <v>2015</v>
      </c>
      <c r="BB143" s="164">
        <v>2017</v>
      </c>
      <c r="BC143" s="164">
        <v>2017</v>
      </c>
      <c r="BD143" s="164">
        <v>2015</v>
      </c>
      <c r="BE143" s="164">
        <v>2014</v>
      </c>
      <c r="BF143" s="108"/>
    </row>
    <row r="144" spans="1:58" x14ac:dyDescent="0.25">
      <c r="A144" s="133" t="s">
        <v>264</v>
      </c>
      <c r="B144" s="111" t="s">
        <v>263</v>
      </c>
      <c r="C144" s="162">
        <v>2015</v>
      </c>
      <c r="D144" s="162">
        <v>2015</v>
      </c>
      <c r="E144" s="162">
        <v>2015</v>
      </c>
      <c r="F144" s="162">
        <v>2015</v>
      </c>
      <c r="G144" s="162">
        <v>2015</v>
      </c>
      <c r="H144" s="162">
        <v>2015</v>
      </c>
      <c r="I144" s="162">
        <v>2015</v>
      </c>
      <c r="J144" s="162">
        <v>2016</v>
      </c>
      <c r="K144" s="162">
        <v>2016</v>
      </c>
      <c r="L144" s="162">
        <v>2016</v>
      </c>
      <c r="M144" s="164">
        <v>2018</v>
      </c>
      <c r="N144" s="164">
        <v>2018</v>
      </c>
      <c r="O144" s="164">
        <v>2017</v>
      </c>
      <c r="P144" s="164">
        <v>2017</v>
      </c>
      <c r="Q144" s="164">
        <v>2015</v>
      </c>
      <c r="R144" s="164" t="s">
        <v>1088</v>
      </c>
      <c r="S144" s="164">
        <v>2018</v>
      </c>
      <c r="T144" s="164">
        <v>2015</v>
      </c>
      <c r="U144" s="164">
        <v>2016</v>
      </c>
      <c r="V144" s="164">
        <v>2016</v>
      </c>
      <c r="W144" s="164">
        <v>2015</v>
      </c>
      <c r="X144" s="164">
        <v>2010</v>
      </c>
      <c r="Y144" s="164">
        <v>2010</v>
      </c>
      <c r="Z144" s="164">
        <v>2016</v>
      </c>
      <c r="AA144" s="164">
        <v>2016</v>
      </c>
      <c r="AB144" s="164">
        <v>2016</v>
      </c>
      <c r="AC144" s="164">
        <v>2015</v>
      </c>
      <c r="AD144" s="164">
        <v>2015</v>
      </c>
      <c r="AE144" s="164">
        <v>2012</v>
      </c>
      <c r="AF144" s="164">
        <v>2015</v>
      </c>
      <c r="AG144" s="163">
        <v>2010</v>
      </c>
      <c r="AH144" s="164">
        <v>2016</v>
      </c>
      <c r="AI144" s="164">
        <v>2017</v>
      </c>
      <c r="AJ144" s="164">
        <v>2018</v>
      </c>
      <c r="AK144" s="166" t="s">
        <v>950</v>
      </c>
      <c r="AL144" s="166">
        <v>43312</v>
      </c>
      <c r="AM144" s="164">
        <v>2017</v>
      </c>
      <c r="AN144" s="164">
        <v>2014</v>
      </c>
      <c r="AO144" s="164">
        <v>2014</v>
      </c>
      <c r="AP144" s="164">
        <v>2013</v>
      </c>
      <c r="AQ144" s="164">
        <v>2013</v>
      </c>
      <c r="AR144" s="164">
        <v>2015</v>
      </c>
      <c r="AS144" s="164">
        <v>2016</v>
      </c>
      <c r="AT144" s="164">
        <v>2017</v>
      </c>
      <c r="AU144" s="164">
        <v>2016</v>
      </c>
      <c r="AV144" s="164">
        <v>2015</v>
      </c>
      <c r="AW144" s="164">
        <v>2015</v>
      </c>
      <c r="AX144" s="164">
        <v>2016</v>
      </c>
      <c r="AY144" s="164">
        <v>2014</v>
      </c>
      <c r="AZ144" s="176">
        <v>2015</v>
      </c>
      <c r="BA144" s="176">
        <v>2015</v>
      </c>
      <c r="BB144" s="164">
        <v>2017</v>
      </c>
      <c r="BC144" s="164">
        <v>2017</v>
      </c>
      <c r="BD144" s="164">
        <v>2015</v>
      </c>
      <c r="BE144" s="164">
        <v>2014</v>
      </c>
      <c r="BF144" s="108"/>
    </row>
    <row r="145" spans="1:58" x14ac:dyDescent="0.25">
      <c r="A145" s="133" t="s">
        <v>266</v>
      </c>
      <c r="B145" s="111" t="s">
        <v>265</v>
      </c>
      <c r="C145" s="162">
        <v>2015</v>
      </c>
      <c r="D145" s="162">
        <v>2015</v>
      </c>
      <c r="E145" s="162">
        <v>2015</v>
      </c>
      <c r="F145" s="162">
        <v>2015</v>
      </c>
      <c r="G145" s="162">
        <v>2015</v>
      </c>
      <c r="H145" s="162">
        <v>2015</v>
      </c>
      <c r="I145" s="162">
        <v>2015</v>
      </c>
      <c r="J145" s="162">
        <v>2016</v>
      </c>
      <c r="K145" s="162">
        <v>2016</v>
      </c>
      <c r="L145" s="162">
        <v>2016</v>
      </c>
      <c r="M145" s="164">
        <v>2018</v>
      </c>
      <c r="N145" s="164">
        <v>2018</v>
      </c>
      <c r="O145" s="164">
        <v>2017</v>
      </c>
      <c r="P145" s="164">
        <v>2017</v>
      </c>
      <c r="Q145" s="164">
        <v>2015</v>
      </c>
      <c r="R145" s="164" t="s">
        <v>950</v>
      </c>
      <c r="S145" s="164">
        <v>2018</v>
      </c>
      <c r="T145" s="164">
        <v>2015</v>
      </c>
      <c r="U145" s="164">
        <v>2016</v>
      </c>
      <c r="V145" s="164" t="s">
        <v>950</v>
      </c>
      <c r="W145" s="164">
        <v>2015</v>
      </c>
      <c r="X145" s="164" t="s">
        <v>950</v>
      </c>
      <c r="Y145" s="164" t="s">
        <v>950</v>
      </c>
      <c r="Z145" s="164">
        <v>2016</v>
      </c>
      <c r="AA145" s="164">
        <v>2016</v>
      </c>
      <c r="AB145" s="164" t="s">
        <v>950</v>
      </c>
      <c r="AC145" s="164">
        <v>2015</v>
      </c>
      <c r="AD145" s="164">
        <v>2015</v>
      </c>
      <c r="AE145" s="164" t="s">
        <v>950</v>
      </c>
      <c r="AF145" s="164" t="s">
        <v>950</v>
      </c>
      <c r="AG145" s="163">
        <v>2009</v>
      </c>
      <c r="AH145" s="164">
        <v>2016</v>
      </c>
      <c r="AI145" s="164">
        <v>2017</v>
      </c>
      <c r="AJ145" s="164">
        <v>2018</v>
      </c>
      <c r="AK145" s="166" t="s">
        <v>950</v>
      </c>
      <c r="AL145" s="166" t="s">
        <v>1137</v>
      </c>
      <c r="AM145" s="164">
        <v>2017</v>
      </c>
      <c r="AN145" s="164">
        <v>2014</v>
      </c>
      <c r="AO145" s="164">
        <v>2014</v>
      </c>
      <c r="AP145" s="164">
        <v>2014</v>
      </c>
      <c r="AQ145" s="164" t="s">
        <v>950</v>
      </c>
      <c r="AR145" s="164">
        <v>2015</v>
      </c>
      <c r="AS145" s="164">
        <v>2016</v>
      </c>
      <c r="AT145" s="164" t="s">
        <v>950</v>
      </c>
      <c r="AU145" s="164">
        <v>2016</v>
      </c>
      <c r="AV145" s="164" t="s">
        <v>950</v>
      </c>
      <c r="AW145" s="164">
        <v>2015</v>
      </c>
      <c r="AX145" s="164">
        <v>2016</v>
      </c>
      <c r="AY145" s="164">
        <v>2014</v>
      </c>
      <c r="AZ145" s="176">
        <v>2007</v>
      </c>
      <c r="BA145" s="176">
        <v>2015</v>
      </c>
      <c r="BB145" s="164">
        <v>2017</v>
      </c>
      <c r="BC145" s="164">
        <v>2017</v>
      </c>
      <c r="BD145" s="164">
        <v>2015</v>
      </c>
      <c r="BE145" s="164">
        <v>2014</v>
      </c>
      <c r="BF145" s="108"/>
    </row>
    <row r="146" spans="1:58" x14ac:dyDescent="0.25">
      <c r="A146" s="133" t="s">
        <v>268</v>
      </c>
      <c r="B146" s="111" t="s">
        <v>267</v>
      </c>
      <c r="C146" s="162">
        <v>2015</v>
      </c>
      <c r="D146" s="162">
        <v>2015</v>
      </c>
      <c r="E146" s="162">
        <v>2015</v>
      </c>
      <c r="F146" s="162">
        <v>2015</v>
      </c>
      <c r="G146" s="162">
        <v>2015</v>
      </c>
      <c r="H146" s="162">
        <v>2015</v>
      </c>
      <c r="I146" s="162">
        <v>2015</v>
      </c>
      <c r="J146" s="162">
        <v>2016</v>
      </c>
      <c r="K146" s="162">
        <v>2016</v>
      </c>
      <c r="L146" s="162">
        <v>2016</v>
      </c>
      <c r="M146" s="164">
        <v>2018</v>
      </c>
      <c r="N146" s="164">
        <v>2018</v>
      </c>
      <c r="O146" s="164">
        <v>2017</v>
      </c>
      <c r="P146" s="164">
        <v>2017</v>
      </c>
      <c r="Q146" s="164">
        <v>2015</v>
      </c>
      <c r="R146" s="164" t="s">
        <v>960</v>
      </c>
      <c r="S146" s="164">
        <v>2018</v>
      </c>
      <c r="T146" s="164">
        <v>2015</v>
      </c>
      <c r="U146" s="164">
        <v>2016</v>
      </c>
      <c r="V146" s="164">
        <v>2016</v>
      </c>
      <c r="W146" s="164">
        <v>2015</v>
      </c>
      <c r="X146" s="164">
        <v>2012</v>
      </c>
      <c r="Y146" s="164">
        <v>2012</v>
      </c>
      <c r="Z146" s="164">
        <v>2016</v>
      </c>
      <c r="AA146" s="164">
        <v>2016</v>
      </c>
      <c r="AB146" s="164" t="s">
        <v>950</v>
      </c>
      <c r="AC146" s="164">
        <v>2015</v>
      </c>
      <c r="AD146" s="164">
        <v>2015</v>
      </c>
      <c r="AE146" s="164" t="s">
        <v>950</v>
      </c>
      <c r="AF146" s="164">
        <v>2015</v>
      </c>
      <c r="AG146" s="163">
        <v>2005</v>
      </c>
      <c r="AH146" s="164">
        <v>2016</v>
      </c>
      <c r="AI146" s="164">
        <v>2017</v>
      </c>
      <c r="AJ146" s="164">
        <v>2018</v>
      </c>
      <c r="AK146" s="166" t="s">
        <v>950</v>
      </c>
      <c r="AL146" s="166" t="s">
        <v>1137</v>
      </c>
      <c r="AM146" s="164">
        <v>2017</v>
      </c>
      <c r="AN146" s="164">
        <v>2014</v>
      </c>
      <c r="AO146" s="164">
        <v>2014</v>
      </c>
      <c r="AP146" s="164">
        <v>2014</v>
      </c>
      <c r="AQ146" s="164">
        <v>2014</v>
      </c>
      <c r="AR146" s="164">
        <v>2009</v>
      </c>
      <c r="AS146" s="164">
        <v>2016</v>
      </c>
      <c r="AT146" s="164">
        <v>2017</v>
      </c>
      <c r="AU146" s="164">
        <v>2016</v>
      </c>
      <c r="AV146" s="164" t="s">
        <v>950</v>
      </c>
      <c r="AW146" s="164">
        <v>2015</v>
      </c>
      <c r="AX146" s="164">
        <v>2016</v>
      </c>
      <c r="AY146" s="164">
        <v>2014</v>
      </c>
      <c r="AZ146" s="176">
        <v>2015</v>
      </c>
      <c r="BA146" s="176">
        <v>2015</v>
      </c>
      <c r="BB146" s="164">
        <v>2017</v>
      </c>
      <c r="BC146" s="164">
        <v>2017</v>
      </c>
      <c r="BD146" s="164">
        <v>2015</v>
      </c>
      <c r="BE146" s="164">
        <v>2014</v>
      </c>
      <c r="BF146" s="108"/>
    </row>
    <row r="147" spans="1:58" x14ac:dyDescent="0.25">
      <c r="A147" s="133" t="s">
        <v>270</v>
      </c>
      <c r="B147" s="111" t="s">
        <v>269</v>
      </c>
      <c r="C147" s="162">
        <v>2015</v>
      </c>
      <c r="D147" s="162">
        <v>2015</v>
      </c>
      <c r="E147" s="162">
        <v>2015</v>
      </c>
      <c r="F147" s="162">
        <v>2015</v>
      </c>
      <c r="G147" s="162">
        <v>2015</v>
      </c>
      <c r="H147" s="162">
        <v>2015</v>
      </c>
      <c r="I147" s="162">
        <v>2015</v>
      </c>
      <c r="J147" s="162">
        <v>2016</v>
      </c>
      <c r="K147" s="162">
        <v>2016</v>
      </c>
      <c r="L147" s="162">
        <v>2016</v>
      </c>
      <c r="M147" s="164">
        <v>2018</v>
      </c>
      <c r="N147" s="164">
        <v>2018</v>
      </c>
      <c r="O147" s="164">
        <v>2017</v>
      </c>
      <c r="P147" s="164">
        <v>2017</v>
      </c>
      <c r="Q147" s="164">
        <v>2015</v>
      </c>
      <c r="R147" s="164" t="s">
        <v>950</v>
      </c>
      <c r="S147" s="164">
        <v>2018</v>
      </c>
      <c r="T147" s="164">
        <v>2015</v>
      </c>
      <c r="U147" s="164">
        <v>2016</v>
      </c>
      <c r="V147" s="164">
        <v>2016</v>
      </c>
      <c r="W147" s="164">
        <v>2015</v>
      </c>
      <c r="X147" s="164" t="s">
        <v>950</v>
      </c>
      <c r="Y147" s="164">
        <v>2012</v>
      </c>
      <c r="Z147" s="164">
        <v>2016</v>
      </c>
      <c r="AA147" s="164">
        <v>2016</v>
      </c>
      <c r="AB147" s="164" t="s">
        <v>950</v>
      </c>
      <c r="AC147" s="164">
        <v>2015</v>
      </c>
      <c r="AD147" s="164">
        <v>2015</v>
      </c>
      <c r="AE147" s="164" t="s">
        <v>950</v>
      </c>
      <c r="AF147" s="164" t="s">
        <v>950</v>
      </c>
      <c r="AG147" s="163">
        <v>2008</v>
      </c>
      <c r="AH147" s="164">
        <v>2016</v>
      </c>
      <c r="AI147" s="164">
        <v>2017</v>
      </c>
      <c r="AJ147" s="164">
        <v>2018</v>
      </c>
      <c r="AK147" s="166" t="s">
        <v>950</v>
      </c>
      <c r="AL147" s="166" t="s">
        <v>1137</v>
      </c>
      <c r="AM147" s="164">
        <v>2017</v>
      </c>
      <c r="AN147" s="164">
        <v>2014</v>
      </c>
      <c r="AO147" s="164">
        <v>2014</v>
      </c>
      <c r="AP147" s="164">
        <v>2014</v>
      </c>
      <c r="AQ147" s="164">
        <v>2014</v>
      </c>
      <c r="AR147" s="164" t="s">
        <v>950</v>
      </c>
      <c r="AS147" s="164">
        <v>2016</v>
      </c>
      <c r="AT147" s="164">
        <v>2017</v>
      </c>
      <c r="AU147" s="164">
        <v>2016</v>
      </c>
      <c r="AV147" s="164" t="s">
        <v>950</v>
      </c>
      <c r="AW147" s="164">
        <v>2015</v>
      </c>
      <c r="AX147" s="164">
        <v>2016</v>
      </c>
      <c r="AY147" s="164">
        <v>2014</v>
      </c>
      <c r="AZ147" s="176">
        <v>2007</v>
      </c>
      <c r="BA147" s="176">
        <v>2015</v>
      </c>
      <c r="BB147" s="164">
        <v>2017</v>
      </c>
      <c r="BC147" s="164">
        <v>2017</v>
      </c>
      <c r="BD147" s="164">
        <v>2015</v>
      </c>
      <c r="BE147" s="164">
        <v>2014</v>
      </c>
      <c r="BF147" s="108"/>
    </row>
    <row r="148" spans="1:58" x14ac:dyDescent="0.25">
      <c r="A148" s="133" t="s">
        <v>272</v>
      </c>
      <c r="B148" s="111" t="s">
        <v>271</v>
      </c>
      <c r="C148" s="162">
        <v>2015</v>
      </c>
      <c r="D148" s="162">
        <v>2015</v>
      </c>
      <c r="E148" s="162">
        <v>2015</v>
      </c>
      <c r="F148" s="162">
        <v>2015</v>
      </c>
      <c r="G148" s="162">
        <v>2015</v>
      </c>
      <c r="H148" s="162">
        <v>2015</v>
      </c>
      <c r="I148" s="162">
        <v>2015</v>
      </c>
      <c r="J148" s="162">
        <v>2016</v>
      </c>
      <c r="K148" s="162">
        <v>2016</v>
      </c>
      <c r="L148" s="162">
        <v>2016</v>
      </c>
      <c r="M148" s="164">
        <v>2018</v>
      </c>
      <c r="N148" s="164">
        <v>2018</v>
      </c>
      <c r="O148" s="164">
        <v>2017</v>
      </c>
      <c r="P148" s="164">
        <v>2017</v>
      </c>
      <c r="Q148" s="164">
        <v>2015</v>
      </c>
      <c r="R148" s="164" t="s">
        <v>950</v>
      </c>
      <c r="S148" s="164">
        <v>2018</v>
      </c>
      <c r="T148" s="164">
        <v>2015</v>
      </c>
      <c r="U148" s="164">
        <v>2016</v>
      </c>
      <c r="V148" s="164">
        <v>2016</v>
      </c>
      <c r="W148" s="164">
        <v>2015</v>
      </c>
      <c r="X148" s="164">
        <v>2014</v>
      </c>
      <c r="Y148" s="164">
        <v>2010</v>
      </c>
      <c r="Z148" s="164">
        <v>2016</v>
      </c>
      <c r="AA148" s="164">
        <v>2016</v>
      </c>
      <c r="AB148" s="164" t="s">
        <v>950</v>
      </c>
      <c r="AC148" s="164">
        <v>2015</v>
      </c>
      <c r="AD148" s="164">
        <v>2015</v>
      </c>
      <c r="AE148" s="164" t="s">
        <v>950</v>
      </c>
      <c r="AF148" s="164">
        <v>2015</v>
      </c>
      <c r="AG148" s="163">
        <v>2008</v>
      </c>
      <c r="AH148" s="164">
        <v>2016</v>
      </c>
      <c r="AI148" s="164">
        <v>2017</v>
      </c>
      <c r="AJ148" s="164">
        <v>2018</v>
      </c>
      <c r="AK148" s="166" t="s">
        <v>950</v>
      </c>
      <c r="AL148" s="166" t="s">
        <v>1137</v>
      </c>
      <c r="AM148" s="164">
        <v>2017</v>
      </c>
      <c r="AN148" s="164">
        <v>2014</v>
      </c>
      <c r="AO148" s="164">
        <v>2014</v>
      </c>
      <c r="AP148" s="164" t="s">
        <v>950</v>
      </c>
      <c r="AQ148" s="164" t="s">
        <v>950</v>
      </c>
      <c r="AR148" s="164">
        <v>2011</v>
      </c>
      <c r="AS148" s="164">
        <v>2016</v>
      </c>
      <c r="AT148" s="164" t="s">
        <v>950</v>
      </c>
      <c r="AU148" s="164">
        <v>2016</v>
      </c>
      <c r="AV148" s="164">
        <v>2015</v>
      </c>
      <c r="AW148" s="164">
        <v>2015</v>
      </c>
      <c r="AX148" s="164">
        <v>2016</v>
      </c>
      <c r="AY148" s="164">
        <v>2014</v>
      </c>
      <c r="AZ148" s="176">
        <v>2015</v>
      </c>
      <c r="BA148" s="176">
        <v>2015</v>
      </c>
      <c r="BB148" s="164">
        <v>2017</v>
      </c>
      <c r="BC148" s="164">
        <v>2017</v>
      </c>
      <c r="BD148" s="164">
        <v>2015</v>
      </c>
      <c r="BE148" s="164">
        <v>2014</v>
      </c>
      <c r="BF148" s="108"/>
    </row>
    <row r="149" spans="1:58" x14ac:dyDescent="0.25">
      <c r="A149" s="133" t="s">
        <v>274</v>
      </c>
      <c r="B149" s="111" t="s">
        <v>273</v>
      </c>
      <c r="C149" s="162">
        <v>2015</v>
      </c>
      <c r="D149" s="162">
        <v>2015</v>
      </c>
      <c r="E149" s="162">
        <v>2015</v>
      </c>
      <c r="F149" s="162">
        <v>2015</v>
      </c>
      <c r="G149" s="162">
        <v>2015</v>
      </c>
      <c r="H149" s="162">
        <v>2015</v>
      </c>
      <c r="I149" s="162">
        <v>2015</v>
      </c>
      <c r="J149" s="162">
        <v>2016</v>
      </c>
      <c r="K149" s="162">
        <v>2016</v>
      </c>
      <c r="L149" s="162">
        <v>2016</v>
      </c>
      <c r="M149" s="164">
        <v>2018</v>
      </c>
      <c r="N149" s="164">
        <v>2018</v>
      </c>
      <c r="O149" s="164">
        <v>2017</v>
      </c>
      <c r="P149" s="164">
        <v>2017</v>
      </c>
      <c r="Q149" s="164">
        <v>2015</v>
      </c>
      <c r="R149" s="164" t="s">
        <v>955</v>
      </c>
      <c r="S149" s="164">
        <v>2018</v>
      </c>
      <c r="T149" s="164">
        <v>2015</v>
      </c>
      <c r="U149" s="164">
        <v>2016</v>
      </c>
      <c r="V149" s="164">
        <v>2016</v>
      </c>
      <c r="W149" s="164">
        <v>2015</v>
      </c>
      <c r="X149" s="164">
        <v>2008</v>
      </c>
      <c r="Y149" s="164" t="s">
        <v>950</v>
      </c>
      <c r="Z149" s="164">
        <v>2016</v>
      </c>
      <c r="AA149" s="164">
        <v>2016</v>
      </c>
      <c r="AB149" s="164">
        <v>2014</v>
      </c>
      <c r="AC149" s="164">
        <v>2015</v>
      </c>
      <c r="AD149" s="164">
        <v>2015</v>
      </c>
      <c r="AE149" s="164">
        <v>2012</v>
      </c>
      <c r="AF149" s="164">
        <v>2015</v>
      </c>
      <c r="AG149" s="163">
        <v>2010</v>
      </c>
      <c r="AH149" s="164">
        <v>2016</v>
      </c>
      <c r="AI149" s="164">
        <v>2017</v>
      </c>
      <c r="AJ149" s="164">
        <v>2018</v>
      </c>
      <c r="AK149" s="166" t="s">
        <v>950</v>
      </c>
      <c r="AL149" s="166" t="s">
        <v>1137</v>
      </c>
      <c r="AM149" s="164">
        <v>2017</v>
      </c>
      <c r="AN149" s="164">
        <v>2014</v>
      </c>
      <c r="AO149" s="164">
        <v>2014</v>
      </c>
      <c r="AP149" s="164">
        <v>2011</v>
      </c>
      <c r="AQ149" s="164" t="s">
        <v>950</v>
      </c>
      <c r="AR149" s="164" t="s">
        <v>950</v>
      </c>
      <c r="AS149" s="164">
        <v>2016</v>
      </c>
      <c r="AT149" s="164">
        <v>2017</v>
      </c>
      <c r="AU149" s="164">
        <v>2016</v>
      </c>
      <c r="AV149" s="164">
        <v>2015</v>
      </c>
      <c r="AW149" s="164">
        <v>2015</v>
      </c>
      <c r="AX149" s="164">
        <v>2016</v>
      </c>
      <c r="AY149" s="164">
        <v>2014</v>
      </c>
      <c r="AZ149" s="176">
        <v>2015</v>
      </c>
      <c r="BA149" s="176">
        <v>2015</v>
      </c>
      <c r="BB149" s="164">
        <v>2017</v>
      </c>
      <c r="BC149" s="164">
        <v>2017</v>
      </c>
      <c r="BD149" s="164">
        <v>2015</v>
      </c>
      <c r="BE149" s="164">
        <v>2014</v>
      </c>
      <c r="BF149" s="108"/>
    </row>
    <row r="150" spans="1:58" x14ac:dyDescent="0.25">
      <c r="A150" s="133" t="s">
        <v>276</v>
      </c>
      <c r="B150" s="111" t="s">
        <v>275</v>
      </c>
      <c r="C150" s="162">
        <v>2015</v>
      </c>
      <c r="D150" s="162">
        <v>2015</v>
      </c>
      <c r="E150" s="162">
        <v>2015</v>
      </c>
      <c r="F150" s="162">
        <v>2015</v>
      </c>
      <c r="G150" s="162">
        <v>2015</v>
      </c>
      <c r="H150" s="162">
        <v>2015</v>
      </c>
      <c r="I150" s="162">
        <v>2015</v>
      </c>
      <c r="J150" s="162">
        <v>2016</v>
      </c>
      <c r="K150" s="162">
        <v>2016</v>
      </c>
      <c r="L150" s="162">
        <v>2016</v>
      </c>
      <c r="M150" s="164">
        <v>2018</v>
      </c>
      <c r="N150" s="164">
        <v>2018</v>
      </c>
      <c r="O150" s="164">
        <v>2017</v>
      </c>
      <c r="P150" s="164">
        <v>2017</v>
      </c>
      <c r="Q150" s="164">
        <v>2015</v>
      </c>
      <c r="R150" s="164" t="s">
        <v>950</v>
      </c>
      <c r="S150" s="164">
        <v>2018</v>
      </c>
      <c r="T150" s="164">
        <v>2015</v>
      </c>
      <c r="U150" s="164">
        <v>2016</v>
      </c>
      <c r="V150" s="164" t="s">
        <v>950</v>
      </c>
      <c r="W150" s="164">
        <v>2015</v>
      </c>
      <c r="X150" s="164" t="s">
        <v>950</v>
      </c>
      <c r="Y150" s="164">
        <v>2012</v>
      </c>
      <c r="Z150" s="164">
        <v>2016</v>
      </c>
      <c r="AA150" s="164">
        <v>2016</v>
      </c>
      <c r="AB150" s="164">
        <v>2016</v>
      </c>
      <c r="AC150" s="164">
        <v>2015</v>
      </c>
      <c r="AD150" s="164">
        <v>2015</v>
      </c>
      <c r="AE150" s="164">
        <v>2012</v>
      </c>
      <c r="AF150" s="164">
        <v>2015</v>
      </c>
      <c r="AG150" s="163" t="s">
        <v>950</v>
      </c>
      <c r="AH150" s="164">
        <v>2016</v>
      </c>
      <c r="AI150" s="164">
        <v>2017</v>
      </c>
      <c r="AJ150" s="164">
        <v>2018</v>
      </c>
      <c r="AK150" s="166" t="s">
        <v>950</v>
      </c>
      <c r="AL150" s="166">
        <v>43100</v>
      </c>
      <c r="AM150" s="164">
        <v>2017</v>
      </c>
      <c r="AN150" s="164">
        <v>2014</v>
      </c>
      <c r="AO150" s="164">
        <v>2014</v>
      </c>
      <c r="AP150" s="164">
        <v>2013</v>
      </c>
      <c r="AQ150" s="164">
        <v>2014</v>
      </c>
      <c r="AR150" s="164" t="s">
        <v>950</v>
      </c>
      <c r="AS150" s="164">
        <v>2016</v>
      </c>
      <c r="AT150" s="164">
        <v>2017</v>
      </c>
      <c r="AU150" s="164">
        <v>2016</v>
      </c>
      <c r="AV150" s="164">
        <v>2015</v>
      </c>
      <c r="AW150" s="164">
        <v>2015</v>
      </c>
      <c r="AX150" s="164">
        <v>2016</v>
      </c>
      <c r="AY150" s="164">
        <v>2014</v>
      </c>
      <c r="AZ150" s="176">
        <v>2015</v>
      </c>
      <c r="BA150" s="176">
        <v>2015</v>
      </c>
      <c r="BB150" s="164">
        <v>2017</v>
      </c>
      <c r="BC150" s="164">
        <v>2017</v>
      </c>
      <c r="BD150" s="164">
        <v>2015</v>
      </c>
      <c r="BE150" s="164">
        <v>2014</v>
      </c>
      <c r="BF150" s="108"/>
    </row>
    <row r="151" spans="1:58" x14ac:dyDescent="0.25">
      <c r="A151" s="133" t="s">
        <v>278</v>
      </c>
      <c r="B151" s="111" t="s">
        <v>277</v>
      </c>
      <c r="C151" s="162">
        <v>2015</v>
      </c>
      <c r="D151" s="162">
        <v>2015</v>
      </c>
      <c r="E151" s="162">
        <v>2015</v>
      </c>
      <c r="F151" s="162">
        <v>2015</v>
      </c>
      <c r="G151" s="162">
        <v>2015</v>
      </c>
      <c r="H151" s="162">
        <v>2015</v>
      </c>
      <c r="I151" s="162">
        <v>2015</v>
      </c>
      <c r="J151" s="162">
        <v>2016</v>
      </c>
      <c r="K151" s="162">
        <v>2016</v>
      </c>
      <c r="L151" s="162">
        <v>2016</v>
      </c>
      <c r="M151" s="164">
        <v>2018</v>
      </c>
      <c r="N151" s="164">
        <v>2018</v>
      </c>
      <c r="O151" s="164">
        <v>2017</v>
      </c>
      <c r="P151" s="164">
        <v>2017</v>
      </c>
      <c r="Q151" s="164">
        <v>2015</v>
      </c>
      <c r="R151" s="164" t="s">
        <v>972</v>
      </c>
      <c r="S151" s="164">
        <v>2018</v>
      </c>
      <c r="T151" s="164">
        <v>2015</v>
      </c>
      <c r="U151" s="164">
        <v>2016</v>
      </c>
      <c r="V151" s="164">
        <v>2016</v>
      </c>
      <c r="W151" s="164">
        <v>2015</v>
      </c>
      <c r="X151" s="164">
        <v>2016</v>
      </c>
      <c r="Y151" s="164">
        <v>2016</v>
      </c>
      <c r="Z151" s="164">
        <v>2016</v>
      </c>
      <c r="AA151" s="164">
        <v>2016</v>
      </c>
      <c r="AB151" s="164">
        <v>2016</v>
      </c>
      <c r="AC151" s="164">
        <v>2015</v>
      </c>
      <c r="AD151" s="164">
        <v>2015</v>
      </c>
      <c r="AE151" s="164">
        <v>2012</v>
      </c>
      <c r="AF151" s="164">
        <v>2015</v>
      </c>
      <c r="AG151" s="163">
        <v>2011</v>
      </c>
      <c r="AH151" s="164">
        <v>2016</v>
      </c>
      <c r="AI151" s="164">
        <v>2017</v>
      </c>
      <c r="AJ151" s="164">
        <v>2018</v>
      </c>
      <c r="AK151" s="166" t="s">
        <v>1137</v>
      </c>
      <c r="AL151" s="166" t="s">
        <v>1137</v>
      </c>
      <c r="AM151" s="164">
        <v>2017</v>
      </c>
      <c r="AN151" s="164">
        <v>2014</v>
      </c>
      <c r="AO151" s="164">
        <v>2014</v>
      </c>
      <c r="AP151" s="164">
        <v>2014</v>
      </c>
      <c r="AQ151" s="164">
        <v>2014</v>
      </c>
      <c r="AR151" s="164">
        <v>2015</v>
      </c>
      <c r="AS151" s="164">
        <v>2016</v>
      </c>
      <c r="AT151" s="164">
        <v>2017</v>
      </c>
      <c r="AU151" s="164">
        <v>2016</v>
      </c>
      <c r="AV151" s="164">
        <v>2015</v>
      </c>
      <c r="AW151" s="164">
        <v>2015</v>
      </c>
      <c r="AX151" s="164">
        <v>2016</v>
      </c>
      <c r="AY151" s="164">
        <v>2014</v>
      </c>
      <c r="AZ151" s="176">
        <v>2015</v>
      </c>
      <c r="BA151" s="176">
        <v>2015</v>
      </c>
      <c r="BB151" s="164">
        <v>2017</v>
      </c>
      <c r="BC151" s="164">
        <v>2017</v>
      </c>
      <c r="BD151" s="164">
        <v>2015</v>
      </c>
      <c r="BE151" s="164">
        <v>2014</v>
      </c>
      <c r="BF151" s="108"/>
    </row>
    <row r="152" spans="1:58" x14ac:dyDescent="0.25">
      <c r="A152" s="133" t="s">
        <v>280</v>
      </c>
      <c r="B152" s="111" t="s">
        <v>279</v>
      </c>
      <c r="C152" s="162">
        <v>2015</v>
      </c>
      <c r="D152" s="162">
        <v>2015</v>
      </c>
      <c r="E152" s="162">
        <v>2015</v>
      </c>
      <c r="F152" s="162">
        <v>2015</v>
      </c>
      <c r="G152" s="162">
        <v>2015</v>
      </c>
      <c r="H152" s="162">
        <v>2015</v>
      </c>
      <c r="I152" s="162">
        <v>2015</v>
      </c>
      <c r="J152" s="162">
        <v>2016</v>
      </c>
      <c r="K152" s="162">
        <v>2016</v>
      </c>
      <c r="L152" s="162">
        <v>2016</v>
      </c>
      <c r="M152" s="164">
        <v>2018</v>
      </c>
      <c r="N152" s="164">
        <v>2018</v>
      </c>
      <c r="O152" s="164">
        <v>2017</v>
      </c>
      <c r="P152" s="164">
        <v>2017</v>
      </c>
      <c r="Q152" s="164">
        <v>2015</v>
      </c>
      <c r="R152" s="164" t="s">
        <v>981</v>
      </c>
      <c r="S152" s="164">
        <v>2018</v>
      </c>
      <c r="T152" s="164">
        <v>2015</v>
      </c>
      <c r="U152" s="164">
        <v>2016</v>
      </c>
      <c r="V152" s="164">
        <v>2016</v>
      </c>
      <c r="W152" s="164">
        <v>2015</v>
      </c>
      <c r="X152" s="164">
        <v>2014</v>
      </c>
      <c r="Y152" s="164">
        <v>2010</v>
      </c>
      <c r="Z152" s="164">
        <v>2016</v>
      </c>
      <c r="AA152" s="164">
        <v>2016</v>
      </c>
      <c r="AB152" s="164">
        <v>2016</v>
      </c>
      <c r="AC152" s="164">
        <v>2015</v>
      </c>
      <c r="AD152" s="164">
        <v>2015</v>
      </c>
      <c r="AE152" s="164" t="s">
        <v>950</v>
      </c>
      <c r="AF152" s="164">
        <v>2015</v>
      </c>
      <c r="AG152" s="163">
        <v>2010</v>
      </c>
      <c r="AH152" s="164">
        <v>2016</v>
      </c>
      <c r="AI152" s="164">
        <v>2017</v>
      </c>
      <c r="AJ152" s="164">
        <v>2018</v>
      </c>
      <c r="AK152" s="166" t="s">
        <v>950</v>
      </c>
      <c r="AL152" s="166" t="s">
        <v>1137</v>
      </c>
      <c r="AM152" s="164">
        <v>2017</v>
      </c>
      <c r="AN152" s="164">
        <v>2014</v>
      </c>
      <c r="AO152" s="164">
        <v>2014</v>
      </c>
      <c r="AP152" s="164">
        <v>2011</v>
      </c>
      <c r="AQ152" s="164">
        <v>2012</v>
      </c>
      <c r="AR152" s="164">
        <v>2015</v>
      </c>
      <c r="AS152" s="164">
        <v>2016</v>
      </c>
      <c r="AT152" s="164">
        <v>2017</v>
      </c>
      <c r="AU152" s="164">
        <v>2016</v>
      </c>
      <c r="AV152" s="164">
        <v>2016</v>
      </c>
      <c r="AW152" s="164">
        <v>2015</v>
      </c>
      <c r="AX152" s="164">
        <v>2016</v>
      </c>
      <c r="AY152" s="164">
        <v>2014</v>
      </c>
      <c r="AZ152" s="176">
        <v>2015</v>
      </c>
      <c r="BA152" s="176">
        <v>2015</v>
      </c>
      <c r="BB152" s="164">
        <v>2017</v>
      </c>
      <c r="BC152" s="164">
        <v>2017</v>
      </c>
      <c r="BD152" s="164">
        <v>2015</v>
      </c>
      <c r="BE152" s="164">
        <v>2014</v>
      </c>
      <c r="BF152" s="108"/>
    </row>
    <row r="153" spans="1:58" x14ac:dyDescent="0.25">
      <c r="A153" s="133" t="s">
        <v>282</v>
      </c>
      <c r="B153" s="111" t="s">
        <v>281</v>
      </c>
      <c r="C153" s="162">
        <v>2015</v>
      </c>
      <c r="D153" s="162">
        <v>2015</v>
      </c>
      <c r="E153" s="162">
        <v>2015</v>
      </c>
      <c r="F153" s="162">
        <v>2015</v>
      </c>
      <c r="G153" s="162">
        <v>2015</v>
      </c>
      <c r="H153" s="162">
        <v>2015</v>
      </c>
      <c r="I153" s="162">
        <v>2015</v>
      </c>
      <c r="J153" s="162">
        <v>2016</v>
      </c>
      <c r="K153" s="162">
        <v>2016</v>
      </c>
      <c r="L153" s="162">
        <v>2016</v>
      </c>
      <c r="M153" s="164">
        <v>2018</v>
      </c>
      <c r="N153" s="164">
        <v>2018</v>
      </c>
      <c r="O153" s="164">
        <v>2017</v>
      </c>
      <c r="P153" s="164">
        <v>2017</v>
      </c>
      <c r="Q153" s="164">
        <v>2015</v>
      </c>
      <c r="R153" s="164" t="s">
        <v>950</v>
      </c>
      <c r="S153" s="164">
        <v>2018</v>
      </c>
      <c r="T153" s="164">
        <v>2015</v>
      </c>
      <c r="U153" s="164">
        <v>2016</v>
      </c>
      <c r="V153" s="164">
        <v>2016</v>
      </c>
      <c r="W153" s="164">
        <v>2015</v>
      </c>
      <c r="X153" s="164">
        <v>2012</v>
      </c>
      <c r="Y153" s="164">
        <v>2012</v>
      </c>
      <c r="Z153" s="164">
        <v>2016</v>
      </c>
      <c r="AA153" s="164">
        <v>2016</v>
      </c>
      <c r="AB153" s="164" t="s">
        <v>950</v>
      </c>
      <c r="AC153" s="164">
        <v>2015</v>
      </c>
      <c r="AD153" s="164">
        <v>2015</v>
      </c>
      <c r="AE153" s="164" t="s">
        <v>950</v>
      </c>
      <c r="AF153" s="164" t="s">
        <v>950</v>
      </c>
      <c r="AG153" s="163">
        <v>2006</v>
      </c>
      <c r="AH153" s="164">
        <v>2016</v>
      </c>
      <c r="AI153" s="164">
        <v>2017</v>
      </c>
      <c r="AJ153" s="164">
        <v>2018</v>
      </c>
      <c r="AK153" s="166" t="s">
        <v>950</v>
      </c>
      <c r="AL153" s="166" t="s">
        <v>1137</v>
      </c>
      <c r="AM153" s="164">
        <v>2017</v>
      </c>
      <c r="AN153" s="164">
        <v>2014</v>
      </c>
      <c r="AO153" s="164">
        <v>2014</v>
      </c>
      <c r="AP153" s="164">
        <v>2013</v>
      </c>
      <c r="AQ153" s="164">
        <v>2013</v>
      </c>
      <c r="AR153" s="164">
        <v>2015</v>
      </c>
      <c r="AS153" s="164">
        <v>2016</v>
      </c>
      <c r="AT153" s="164">
        <v>2017</v>
      </c>
      <c r="AU153" s="164">
        <v>2016</v>
      </c>
      <c r="AV153" s="164">
        <v>2015</v>
      </c>
      <c r="AW153" s="164">
        <v>2015</v>
      </c>
      <c r="AX153" s="164">
        <v>2016</v>
      </c>
      <c r="AY153" s="164">
        <v>2014</v>
      </c>
      <c r="AZ153" s="176">
        <v>2015</v>
      </c>
      <c r="BA153" s="176">
        <v>2015</v>
      </c>
      <c r="BB153" s="164">
        <v>2017</v>
      </c>
      <c r="BC153" s="164">
        <v>2017</v>
      </c>
      <c r="BD153" s="164">
        <v>2015</v>
      </c>
      <c r="BE153" s="164">
        <v>2014</v>
      </c>
      <c r="BF153" s="108"/>
    </row>
    <row r="154" spans="1:58" x14ac:dyDescent="0.25">
      <c r="A154" s="133" t="s">
        <v>284</v>
      </c>
      <c r="B154" s="111" t="s">
        <v>283</v>
      </c>
      <c r="C154" s="162">
        <v>2015</v>
      </c>
      <c r="D154" s="162">
        <v>2015</v>
      </c>
      <c r="E154" s="162">
        <v>2015</v>
      </c>
      <c r="F154" s="162">
        <v>2015</v>
      </c>
      <c r="G154" s="162">
        <v>2015</v>
      </c>
      <c r="H154" s="162">
        <v>2015</v>
      </c>
      <c r="I154" s="162">
        <v>2015</v>
      </c>
      <c r="J154" s="162">
        <v>2016</v>
      </c>
      <c r="K154" s="162">
        <v>2016</v>
      </c>
      <c r="L154" s="162">
        <v>2016</v>
      </c>
      <c r="M154" s="164">
        <v>2018</v>
      </c>
      <c r="N154" s="164">
        <v>2018</v>
      </c>
      <c r="O154" s="164">
        <v>2017</v>
      </c>
      <c r="P154" s="164">
        <v>2017</v>
      </c>
      <c r="Q154" s="164">
        <v>2015</v>
      </c>
      <c r="R154" s="164" t="s">
        <v>970</v>
      </c>
      <c r="S154" s="164">
        <v>2018</v>
      </c>
      <c r="T154" s="164">
        <v>2015</v>
      </c>
      <c r="U154" s="164">
        <v>2016</v>
      </c>
      <c r="V154" s="164">
        <v>2016</v>
      </c>
      <c r="W154" s="164">
        <v>2015</v>
      </c>
      <c r="X154" s="164">
        <v>2013</v>
      </c>
      <c r="Y154" s="164">
        <v>2010</v>
      </c>
      <c r="Z154" s="164">
        <v>2016</v>
      </c>
      <c r="AA154" s="164">
        <v>2016</v>
      </c>
      <c r="AB154" s="164">
        <v>2016</v>
      </c>
      <c r="AC154" s="164">
        <v>2015</v>
      </c>
      <c r="AD154" s="164">
        <v>2015</v>
      </c>
      <c r="AE154" s="164">
        <v>2012</v>
      </c>
      <c r="AF154" s="164">
        <v>2015</v>
      </c>
      <c r="AG154" s="163">
        <v>2011</v>
      </c>
      <c r="AH154" s="164">
        <v>2016</v>
      </c>
      <c r="AI154" s="164">
        <v>2017</v>
      </c>
      <c r="AJ154" s="164">
        <v>2018</v>
      </c>
      <c r="AK154" s="166" t="s">
        <v>950</v>
      </c>
      <c r="AL154" s="166" t="s">
        <v>1137</v>
      </c>
      <c r="AM154" s="164">
        <v>2017</v>
      </c>
      <c r="AN154" s="164">
        <v>2014</v>
      </c>
      <c r="AO154" s="164">
        <v>2014</v>
      </c>
      <c r="AP154" s="164">
        <v>2014</v>
      </c>
      <c r="AQ154" s="164">
        <v>2014</v>
      </c>
      <c r="AR154" s="164">
        <v>2009</v>
      </c>
      <c r="AS154" s="164">
        <v>2016</v>
      </c>
      <c r="AT154" s="164">
        <v>2017</v>
      </c>
      <c r="AU154" s="164">
        <v>2016</v>
      </c>
      <c r="AV154" s="164">
        <v>2015</v>
      </c>
      <c r="AW154" s="164">
        <v>2015</v>
      </c>
      <c r="AX154" s="164">
        <v>2016</v>
      </c>
      <c r="AY154" s="164">
        <v>2014</v>
      </c>
      <c r="AZ154" s="176">
        <v>2015</v>
      </c>
      <c r="BA154" s="176">
        <v>2015</v>
      </c>
      <c r="BB154" s="164">
        <v>2017</v>
      </c>
      <c r="BC154" s="164">
        <v>2017</v>
      </c>
      <c r="BD154" s="164">
        <v>2015</v>
      </c>
      <c r="BE154" s="164">
        <v>2014</v>
      </c>
      <c r="BF154" s="108"/>
    </row>
    <row r="155" spans="1:58" x14ac:dyDescent="0.25">
      <c r="A155" s="133" t="s">
        <v>286</v>
      </c>
      <c r="B155" s="111" t="s">
        <v>285</v>
      </c>
      <c r="C155" s="162">
        <v>2015</v>
      </c>
      <c r="D155" s="162">
        <v>2015</v>
      </c>
      <c r="E155" s="162">
        <v>2015</v>
      </c>
      <c r="F155" s="162">
        <v>2015</v>
      </c>
      <c r="G155" s="162">
        <v>2015</v>
      </c>
      <c r="H155" s="162">
        <v>2015</v>
      </c>
      <c r="I155" s="162">
        <v>2015</v>
      </c>
      <c r="J155" s="162">
        <v>2016</v>
      </c>
      <c r="K155" s="162">
        <v>2016</v>
      </c>
      <c r="L155" s="162">
        <v>2016</v>
      </c>
      <c r="M155" s="164">
        <v>2018</v>
      </c>
      <c r="N155" s="164">
        <v>2018</v>
      </c>
      <c r="O155" s="164">
        <v>2017</v>
      </c>
      <c r="P155" s="164">
        <v>2017</v>
      </c>
      <c r="Q155" s="164">
        <v>2015</v>
      </c>
      <c r="R155" s="164" t="s">
        <v>950</v>
      </c>
      <c r="S155" s="164">
        <v>2018</v>
      </c>
      <c r="T155" s="164">
        <v>2015</v>
      </c>
      <c r="U155" s="164">
        <v>2016</v>
      </c>
      <c r="V155" s="164" t="s">
        <v>950</v>
      </c>
      <c r="W155" s="164">
        <v>2015</v>
      </c>
      <c r="X155" s="164" t="s">
        <v>950</v>
      </c>
      <c r="Y155" s="164">
        <v>2016</v>
      </c>
      <c r="Z155" s="164">
        <v>2016</v>
      </c>
      <c r="AA155" s="164">
        <v>2016</v>
      </c>
      <c r="AB155" s="164">
        <v>2016</v>
      </c>
      <c r="AC155" s="164">
        <v>2015</v>
      </c>
      <c r="AD155" s="164">
        <v>2015</v>
      </c>
      <c r="AE155" s="164" t="s">
        <v>950</v>
      </c>
      <c r="AF155" s="164">
        <v>2015</v>
      </c>
      <c r="AG155" s="163" t="s">
        <v>950</v>
      </c>
      <c r="AH155" s="164">
        <v>2016</v>
      </c>
      <c r="AI155" s="164">
        <v>2017</v>
      </c>
      <c r="AJ155" s="164">
        <v>2018</v>
      </c>
      <c r="AK155" s="166" t="s">
        <v>950</v>
      </c>
      <c r="AL155" s="166" t="s">
        <v>1137</v>
      </c>
      <c r="AM155" s="164">
        <v>2017</v>
      </c>
      <c r="AN155" s="164">
        <v>2014</v>
      </c>
      <c r="AO155" s="164">
        <v>2014</v>
      </c>
      <c r="AP155" s="164">
        <v>2014</v>
      </c>
      <c r="AQ155" s="164">
        <v>2014</v>
      </c>
      <c r="AR155" s="164">
        <v>2007</v>
      </c>
      <c r="AS155" s="164">
        <v>2016</v>
      </c>
      <c r="AT155" s="164">
        <v>2017</v>
      </c>
      <c r="AU155" s="164">
        <v>2016</v>
      </c>
      <c r="AV155" s="164">
        <v>2016</v>
      </c>
      <c r="AW155" s="164">
        <v>2015</v>
      </c>
      <c r="AX155" s="164">
        <v>2016</v>
      </c>
      <c r="AY155" s="164">
        <v>2014</v>
      </c>
      <c r="AZ155" s="176">
        <v>2015</v>
      </c>
      <c r="BA155" s="176">
        <v>2015</v>
      </c>
      <c r="BB155" s="164">
        <v>2017</v>
      </c>
      <c r="BC155" s="164">
        <v>2017</v>
      </c>
      <c r="BD155" s="164">
        <v>2015</v>
      </c>
      <c r="BE155" s="164">
        <v>2014</v>
      </c>
      <c r="BF155" s="108"/>
    </row>
    <row r="156" spans="1:58" x14ac:dyDescent="0.25">
      <c r="A156" s="133" t="s">
        <v>288</v>
      </c>
      <c r="B156" s="111" t="s">
        <v>287</v>
      </c>
      <c r="C156" s="162">
        <v>2015</v>
      </c>
      <c r="D156" s="162">
        <v>2015</v>
      </c>
      <c r="E156" s="162">
        <v>2015</v>
      </c>
      <c r="F156" s="162">
        <v>2015</v>
      </c>
      <c r="G156" s="162">
        <v>2015</v>
      </c>
      <c r="H156" s="162">
        <v>2015</v>
      </c>
      <c r="I156" s="162">
        <v>2015</v>
      </c>
      <c r="J156" s="162">
        <v>2016</v>
      </c>
      <c r="K156" s="162">
        <v>2016</v>
      </c>
      <c r="L156" s="162">
        <v>2016</v>
      </c>
      <c r="M156" s="164">
        <v>2018</v>
      </c>
      <c r="N156" s="164">
        <v>2018</v>
      </c>
      <c r="O156" s="164">
        <v>2017</v>
      </c>
      <c r="P156" s="164">
        <v>2017</v>
      </c>
      <c r="Q156" s="164">
        <v>2015</v>
      </c>
      <c r="R156" s="164" t="s">
        <v>950</v>
      </c>
      <c r="S156" s="164">
        <v>2018</v>
      </c>
      <c r="T156" s="164">
        <v>2015</v>
      </c>
      <c r="U156" s="164">
        <v>2016</v>
      </c>
      <c r="V156" s="164" t="s">
        <v>950</v>
      </c>
      <c r="W156" s="164">
        <v>2015</v>
      </c>
      <c r="X156" s="164" t="s">
        <v>950</v>
      </c>
      <c r="Y156" s="164">
        <v>2012</v>
      </c>
      <c r="Z156" s="164">
        <v>2016</v>
      </c>
      <c r="AA156" s="164">
        <v>2016</v>
      </c>
      <c r="AB156" s="164">
        <v>2016</v>
      </c>
      <c r="AC156" s="164">
        <v>2015</v>
      </c>
      <c r="AD156" s="164">
        <v>2015</v>
      </c>
      <c r="AE156" s="164" t="s">
        <v>950</v>
      </c>
      <c r="AF156" s="164">
        <v>2015</v>
      </c>
      <c r="AG156" s="163">
        <v>2012</v>
      </c>
      <c r="AH156" s="164">
        <v>2016</v>
      </c>
      <c r="AI156" s="164">
        <v>2017</v>
      </c>
      <c r="AJ156" s="164">
        <v>2018</v>
      </c>
      <c r="AK156" s="166" t="s">
        <v>950</v>
      </c>
      <c r="AL156" s="166" t="s">
        <v>1137</v>
      </c>
      <c r="AM156" s="164">
        <v>2017</v>
      </c>
      <c r="AN156" s="164">
        <v>2014</v>
      </c>
      <c r="AO156" s="164">
        <v>2014</v>
      </c>
      <c r="AP156" s="164">
        <v>2014</v>
      </c>
      <c r="AQ156" s="164">
        <v>2014</v>
      </c>
      <c r="AR156" s="164">
        <v>2015</v>
      </c>
      <c r="AS156" s="164">
        <v>2016</v>
      </c>
      <c r="AT156" s="164">
        <v>2017</v>
      </c>
      <c r="AU156" s="164">
        <v>2016</v>
      </c>
      <c r="AV156" s="164" t="s">
        <v>950</v>
      </c>
      <c r="AW156" s="164">
        <v>2015</v>
      </c>
      <c r="AX156" s="164">
        <v>2016</v>
      </c>
      <c r="AY156" s="164">
        <v>2014</v>
      </c>
      <c r="AZ156" s="176">
        <v>2015</v>
      </c>
      <c r="BA156" s="176">
        <v>2015</v>
      </c>
      <c r="BB156" s="164">
        <v>2017</v>
      </c>
      <c r="BC156" s="164">
        <v>2017</v>
      </c>
      <c r="BD156" s="164">
        <v>2015</v>
      </c>
      <c r="BE156" s="164">
        <v>2014</v>
      </c>
      <c r="BF156" s="108"/>
    </row>
    <row r="157" spans="1:58" x14ac:dyDescent="0.25">
      <c r="A157" s="133" t="s">
        <v>290</v>
      </c>
      <c r="B157" s="111" t="s">
        <v>289</v>
      </c>
      <c r="C157" s="162">
        <v>2015</v>
      </c>
      <c r="D157" s="162">
        <v>2015</v>
      </c>
      <c r="E157" s="162">
        <v>2015</v>
      </c>
      <c r="F157" s="162">
        <v>2015</v>
      </c>
      <c r="G157" s="162">
        <v>2015</v>
      </c>
      <c r="H157" s="162">
        <v>2015</v>
      </c>
      <c r="I157" s="162">
        <v>2015</v>
      </c>
      <c r="J157" s="162">
        <v>2016</v>
      </c>
      <c r="K157" s="162">
        <v>2016</v>
      </c>
      <c r="L157" s="162">
        <v>2016</v>
      </c>
      <c r="M157" s="164">
        <v>2018</v>
      </c>
      <c r="N157" s="164">
        <v>2018</v>
      </c>
      <c r="O157" s="164">
        <v>2017</v>
      </c>
      <c r="P157" s="164">
        <v>2017</v>
      </c>
      <c r="Q157" s="164">
        <v>2015</v>
      </c>
      <c r="R157" s="164" t="s">
        <v>950</v>
      </c>
      <c r="S157" s="164">
        <v>2018</v>
      </c>
      <c r="T157" s="164">
        <v>2015</v>
      </c>
      <c r="U157" s="164">
        <v>2016</v>
      </c>
      <c r="V157" s="164" t="s">
        <v>950</v>
      </c>
      <c r="W157" s="164">
        <v>2015</v>
      </c>
      <c r="X157" s="164" t="s">
        <v>950</v>
      </c>
      <c r="Y157" s="164">
        <v>2011</v>
      </c>
      <c r="Z157" s="164">
        <v>2016</v>
      </c>
      <c r="AA157" s="164">
        <v>2016</v>
      </c>
      <c r="AB157" s="164">
        <v>2016</v>
      </c>
      <c r="AC157" s="164">
        <v>2015</v>
      </c>
      <c r="AD157" s="164">
        <v>2015</v>
      </c>
      <c r="AE157" s="164" t="s">
        <v>950</v>
      </c>
      <c r="AF157" s="164">
        <v>2015</v>
      </c>
      <c r="AG157" s="163">
        <v>2012</v>
      </c>
      <c r="AH157" s="164">
        <v>2016</v>
      </c>
      <c r="AI157" s="164">
        <v>2017</v>
      </c>
      <c r="AJ157" s="164">
        <v>2018</v>
      </c>
      <c r="AK157" s="166" t="s">
        <v>950</v>
      </c>
      <c r="AL157" s="166" t="s">
        <v>1137</v>
      </c>
      <c r="AM157" s="164">
        <v>2017</v>
      </c>
      <c r="AN157" s="164">
        <v>2014</v>
      </c>
      <c r="AO157" s="164">
        <v>2014</v>
      </c>
      <c r="AP157" s="164">
        <v>2014</v>
      </c>
      <c r="AQ157" s="164">
        <v>2014</v>
      </c>
      <c r="AR157" s="164">
        <v>2015</v>
      </c>
      <c r="AS157" s="164">
        <v>2016</v>
      </c>
      <c r="AT157" s="164">
        <v>2017</v>
      </c>
      <c r="AU157" s="164">
        <v>2016</v>
      </c>
      <c r="AV157" s="164">
        <v>2015</v>
      </c>
      <c r="AW157" s="164">
        <v>2015</v>
      </c>
      <c r="AX157" s="164">
        <v>2016</v>
      </c>
      <c r="AY157" s="164">
        <v>2014</v>
      </c>
      <c r="AZ157" s="176">
        <v>2015</v>
      </c>
      <c r="BA157" s="176">
        <v>2015</v>
      </c>
      <c r="BB157" s="164">
        <v>2017</v>
      </c>
      <c r="BC157" s="164">
        <v>2017</v>
      </c>
      <c r="BD157" s="164">
        <v>2015</v>
      </c>
      <c r="BE157" s="164">
        <v>2014</v>
      </c>
      <c r="BF157" s="108"/>
    </row>
    <row r="158" spans="1:58" x14ac:dyDescent="0.25">
      <c r="A158" s="133" t="s">
        <v>292</v>
      </c>
      <c r="B158" s="111" t="s">
        <v>291</v>
      </c>
      <c r="C158" s="162">
        <v>2015</v>
      </c>
      <c r="D158" s="162">
        <v>2015</v>
      </c>
      <c r="E158" s="162">
        <v>2015</v>
      </c>
      <c r="F158" s="162">
        <v>2015</v>
      </c>
      <c r="G158" s="162">
        <v>2015</v>
      </c>
      <c r="H158" s="162">
        <v>2015</v>
      </c>
      <c r="I158" s="162">
        <v>2015</v>
      </c>
      <c r="J158" s="162">
        <v>2016</v>
      </c>
      <c r="K158" s="162">
        <v>2016</v>
      </c>
      <c r="L158" s="162">
        <v>2016</v>
      </c>
      <c r="M158" s="164">
        <v>2018</v>
      </c>
      <c r="N158" s="164">
        <v>2018</v>
      </c>
      <c r="O158" s="164">
        <v>2017</v>
      </c>
      <c r="P158" s="164">
        <v>2017</v>
      </c>
      <c r="Q158" s="164">
        <v>2015</v>
      </c>
      <c r="R158" s="164" t="s">
        <v>950</v>
      </c>
      <c r="S158" s="164">
        <v>2018</v>
      </c>
      <c r="T158" s="164">
        <v>2015</v>
      </c>
      <c r="U158" s="164">
        <v>2016</v>
      </c>
      <c r="V158" s="164">
        <v>2016</v>
      </c>
      <c r="W158" s="164">
        <v>2015</v>
      </c>
      <c r="X158" s="164">
        <v>2007</v>
      </c>
      <c r="Y158" s="164">
        <v>2010</v>
      </c>
      <c r="Z158" s="164">
        <v>2016</v>
      </c>
      <c r="AA158" s="164">
        <v>2016</v>
      </c>
      <c r="AB158" s="164" t="s">
        <v>950</v>
      </c>
      <c r="AC158" s="164">
        <v>2015</v>
      </c>
      <c r="AD158" s="164">
        <v>2015</v>
      </c>
      <c r="AE158" s="164">
        <v>2012</v>
      </c>
      <c r="AF158" s="164" t="s">
        <v>950</v>
      </c>
      <c r="AG158" s="163">
        <v>2005</v>
      </c>
      <c r="AH158" s="164">
        <v>2016</v>
      </c>
      <c r="AI158" s="164">
        <v>2017</v>
      </c>
      <c r="AJ158" s="164">
        <v>2018</v>
      </c>
      <c r="AK158" s="166" t="s">
        <v>950</v>
      </c>
      <c r="AL158" s="166" t="s">
        <v>1137</v>
      </c>
      <c r="AM158" s="164">
        <v>2017</v>
      </c>
      <c r="AN158" s="164">
        <v>2014</v>
      </c>
      <c r="AO158" s="164">
        <v>2014</v>
      </c>
      <c r="AP158" s="164" t="s">
        <v>950</v>
      </c>
      <c r="AQ158" s="164" t="s">
        <v>950</v>
      </c>
      <c r="AR158" s="164">
        <v>2009</v>
      </c>
      <c r="AS158" s="164">
        <v>2016</v>
      </c>
      <c r="AT158" s="164">
        <v>2017</v>
      </c>
      <c r="AU158" s="164">
        <v>2016</v>
      </c>
      <c r="AV158" s="164" t="s">
        <v>950</v>
      </c>
      <c r="AW158" s="164">
        <v>2015</v>
      </c>
      <c r="AX158" s="164">
        <v>2016</v>
      </c>
      <c r="AY158" s="164">
        <v>2014</v>
      </c>
      <c r="AZ158" s="176">
        <v>2015</v>
      </c>
      <c r="BA158" s="176">
        <v>2015</v>
      </c>
      <c r="BB158" s="164">
        <v>2017</v>
      </c>
      <c r="BC158" s="164">
        <v>2017</v>
      </c>
      <c r="BD158" s="164">
        <v>2015</v>
      </c>
      <c r="BE158" s="164">
        <v>2014</v>
      </c>
      <c r="BF158" s="108"/>
    </row>
    <row r="159" spans="1:58" x14ac:dyDescent="0.25">
      <c r="A159" s="133" t="s">
        <v>294</v>
      </c>
      <c r="B159" s="111" t="s">
        <v>293</v>
      </c>
      <c r="C159" s="162">
        <v>2015</v>
      </c>
      <c r="D159" s="162">
        <v>2015</v>
      </c>
      <c r="E159" s="162">
        <v>2015</v>
      </c>
      <c r="F159" s="162">
        <v>2015</v>
      </c>
      <c r="G159" s="162">
        <v>2015</v>
      </c>
      <c r="H159" s="162">
        <v>2015</v>
      </c>
      <c r="I159" s="162">
        <v>2015</v>
      </c>
      <c r="J159" s="162">
        <v>2016</v>
      </c>
      <c r="K159" s="162">
        <v>2016</v>
      </c>
      <c r="L159" s="162">
        <v>2016</v>
      </c>
      <c r="M159" s="164">
        <v>2018</v>
      </c>
      <c r="N159" s="164">
        <v>2018</v>
      </c>
      <c r="O159" s="164">
        <v>2017</v>
      </c>
      <c r="P159" s="164">
        <v>2017</v>
      </c>
      <c r="Q159" s="164" t="s">
        <v>950</v>
      </c>
      <c r="R159" s="164" t="s">
        <v>969</v>
      </c>
      <c r="S159" s="164">
        <v>2018</v>
      </c>
      <c r="T159" s="164">
        <v>2015</v>
      </c>
      <c r="U159" s="164">
        <v>2016</v>
      </c>
      <c r="V159" s="164">
        <v>2016</v>
      </c>
      <c r="W159" s="164">
        <v>2015</v>
      </c>
      <c r="X159" s="164">
        <v>2009</v>
      </c>
      <c r="Y159" s="164">
        <v>2010</v>
      </c>
      <c r="Z159" s="164">
        <v>2016</v>
      </c>
      <c r="AA159" s="164">
        <v>2016</v>
      </c>
      <c r="AB159" s="164">
        <v>2016</v>
      </c>
      <c r="AC159" s="164" t="s">
        <v>950</v>
      </c>
      <c r="AD159" s="164">
        <v>2015</v>
      </c>
      <c r="AE159" s="164">
        <v>2012</v>
      </c>
      <c r="AF159" s="164">
        <v>2012</v>
      </c>
      <c r="AG159" s="163" t="s">
        <v>950</v>
      </c>
      <c r="AH159" s="164">
        <v>2016</v>
      </c>
      <c r="AI159" s="164">
        <v>2017</v>
      </c>
      <c r="AJ159" s="164">
        <v>2018</v>
      </c>
      <c r="AK159" s="166" t="s">
        <v>1137</v>
      </c>
      <c r="AL159" s="166">
        <v>43100</v>
      </c>
      <c r="AM159" s="164">
        <v>2017</v>
      </c>
      <c r="AN159" s="164">
        <v>2014</v>
      </c>
      <c r="AO159" s="164">
        <v>2014</v>
      </c>
      <c r="AP159" s="164" t="s">
        <v>950</v>
      </c>
      <c r="AQ159" s="164" t="s">
        <v>950</v>
      </c>
      <c r="AR159" s="164" t="s">
        <v>950</v>
      </c>
      <c r="AS159" s="164">
        <v>2016</v>
      </c>
      <c r="AT159" s="164">
        <v>2017</v>
      </c>
      <c r="AU159" s="164">
        <v>2016</v>
      </c>
      <c r="AV159" s="164" t="s">
        <v>950</v>
      </c>
      <c r="AW159" s="164">
        <v>2015</v>
      </c>
      <c r="AX159" s="164">
        <v>2016</v>
      </c>
      <c r="AY159" s="164">
        <v>2014</v>
      </c>
      <c r="AZ159" s="176">
        <v>2011</v>
      </c>
      <c r="BA159" s="176">
        <v>2011</v>
      </c>
      <c r="BB159" s="164">
        <v>2016</v>
      </c>
      <c r="BC159" s="164">
        <v>2017</v>
      </c>
      <c r="BD159" s="164">
        <v>2015</v>
      </c>
      <c r="BE159" s="164">
        <v>2014</v>
      </c>
      <c r="BF159" s="108"/>
    </row>
    <row r="160" spans="1:58" x14ac:dyDescent="0.25">
      <c r="A160" s="133" t="s">
        <v>296</v>
      </c>
      <c r="B160" s="111" t="s">
        <v>295</v>
      </c>
      <c r="C160" s="162">
        <v>2015</v>
      </c>
      <c r="D160" s="162">
        <v>2015</v>
      </c>
      <c r="E160" s="162">
        <v>2015</v>
      </c>
      <c r="F160" s="162">
        <v>2015</v>
      </c>
      <c r="G160" s="162">
        <v>2015</v>
      </c>
      <c r="H160" s="162">
        <v>2015</v>
      </c>
      <c r="I160" s="162">
        <v>2015</v>
      </c>
      <c r="J160" s="162">
        <v>2016</v>
      </c>
      <c r="K160" s="162">
        <v>2016</v>
      </c>
      <c r="L160" s="162">
        <v>2016</v>
      </c>
      <c r="M160" s="164">
        <v>2018</v>
      </c>
      <c r="N160" s="164">
        <v>2018</v>
      </c>
      <c r="O160" s="164">
        <v>2017</v>
      </c>
      <c r="P160" s="164">
        <v>2017</v>
      </c>
      <c r="Q160" s="164">
        <v>2015</v>
      </c>
      <c r="R160" s="164" t="s">
        <v>967</v>
      </c>
      <c r="S160" s="164">
        <v>2018</v>
      </c>
      <c r="T160" s="164">
        <v>2015</v>
      </c>
      <c r="U160" s="164">
        <v>2016</v>
      </c>
      <c r="V160" s="164">
        <v>2016</v>
      </c>
      <c r="W160" s="164">
        <v>2015</v>
      </c>
      <c r="X160" s="164">
        <v>2016</v>
      </c>
      <c r="Y160" s="164">
        <v>2016</v>
      </c>
      <c r="Z160" s="164">
        <v>2016</v>
      </c>
      <c r="AA160" s="164">
        <v>2016</v>
      </c>
      <c r="AB160" s="164">
        <v>2016</v>
      </c>
      <c r="AC160" s="164">
        <v>2015</v>
      </c>
      <c r="AD160" s="164">
        <v>2015</v>
      </c>
      <c r="AE160" s="164">
        <v>2012</v>
      </c>
      <c r="AF160" s="164">
        <v>2015</v>
      </c>
      <c r="AG160" s="163">
        <v>2011</v>
      </c>
      <c r="AH160" s="164">
        <v>2016</v>
      </c>
      <c r="AI160" s="164">
        <v>2017</v>
      </c>
      <c r="AJ160" s="164">
        <v>2018</v>
      </c>
      <c r="AK160" s="166" t="s">
        <v>950</v>
      </c>
      <c r="AL160" s="166" t="s">
        <v>1137</v>
      </c>
      <c r="AM160" s="164">
        <v>2017</v>
      </c>
      <c r="AN160" s="164">
        <v>2014</v>
      </c>
      <c r="AO160" s="164">
        <v>2014</v>
      </c>
      <c r="AP160" s="164">
        <v>2014</v>
      </c>
      <c r="AQ160" s="164">
        <v>2014</v>
      </c>
      <c r="AR160" s="164">
        <v>2015</v>
      </c>
      <c r="AS160" s="164">
        <v>2016</v>
      </c>
      <c r="AT160" s="164">
        <v>2017</v>
      </c>
      <c r="AU160" s="164">
        <v>2016</v>
      </c>
      <c r="AV160" s="164">
        <v>2015</v>
      </c>
      <c r="AW160" s="164">
        <v>2015</v>
      </c>
      <c r="AX160" s="164">
        <v>2016</v>
      </c>
      <c r="AY160" s="164">
        <v>2014</v>
      </c>
      <c r="AZ160" s="176">
        <v>2015</v>
      </c>
      <c r="BA160" s="176">
        <v>2015</v>
      </c>
      <c r="BB160" s="164">
        <v>2017</v>
      </c>
      <c r="BC160" s="164">
        <v>2017</v>
      </c>
      <c r="BD160" s="164">
        <v>2015</v>
      </c>
      <c r="BE160" s="164">
        <v>2014</v>
      </c>
      <c r="BF160" s="108"/>
    </row>
    <row r="161" spans="1:58" x14ac:dyDescent="0.25">
      <c r="A161" s="133" t="s">
        <v>299</v>
      </c>
      <c r="B161" s="111" t="s">
        <v>298</v>
      </c>
      <c r="C161" s="162">
        <v>2015</v>
      </c>
      <c r="D161" s="162">
        <v>2015</v>
      </c>
      <c r="E161" s="162">
        <v>2015</v>
      </c>
      <c r="F161" s="162">
        <v>2015</v>
      </c>
      <c r="G161" s="162">
        <v>2015</v>
      </c>
      <c r="H161" s="162">
        <v>2015</v>
      </c>
      <c r="I161" s="162">
        <v>2015</v>
      </c>
      <c r="J161" s="162">
        <v>2016</v>
      </c>
      <c r="K161" s="162">
        <v>2016</v>
      </c>
      <c r="L161" s="162">
        <v>2016</v>
      </c>
      <c r="M161" s="164">
        <v>2018</v>
      </c>
      <c r="N161" s="164">
        <v>2018</v>
      </c>
      <c r="O161" s="164">
        <v>2017</v>
      </c>
      <c r="P161" s="164">
        <v>2017</v>
      </c>
      <c r="Q161" s="164">
        <v>2015</v>
      </c>
      <c r="R161" s="164" t="s">
        <v>964</v>
      </c>
      <c r="S161" s="164">
        <v>2018</v>
      </c>
      <c r="T161" s="164">
        <v>2015</v>
      </c>
      <c r="U161" s="164">
        <v>2016</v>
      </c>
      <c r="V161" s="164">
        <v>2016</v>
      </c>
      <c r="W161" s="164">
        <v>2015</v>
      </c>
      <c r="X161" s="164">
        <v>2010</v>
      </c>
      <c r="Y161" s="164" t="s">
        <v>950</v>
      </c>
      <c r="Z161" s="164">
        <v>2016</v>
      </c>
      <c r="AA161" s="164">
        <v>2016</v>
      </c>
      <c r="AB161" s="164">
        <v>2016</v>
      </c>
      <c r="AC161" s="164">
        <v>2015</v>
      </c>
      <c r="AD161" s="164">
        <v>2015</v>
      </c>
      <c r="AE161" s="164">
        <v>2012</v>
      </c>
      <c r="AF161" s="164" t="s">
        <v>950</v>
      </c>
      <c r="AG161" s="163" t="s">
        <v>950</v>
      </c>
      <c r="AH161" s="164">
        <v>2016</v>
      </c>
      <c r="AI161" s="164">
        <v>2017</v>
      </c>
      <c r="AJ161" s="164">
        <v>2018</v>
      </c>
      <c r="AK161" s="166" t="s">
        <v>1138</v>
      </c>
      <c r="AL161" s="166">
        <v>43312</v>
      </c>
      <c r="AM161" s="164">
        <v>2017</v>
      </c>
      <c r="AN161" s="164">
        <v>2014</v>
      </c>
      <c r="AO161" s="164">
        <v>2014</v>
      </c>
      <c r="AP161" s="164" t="s">
        <v>950</v>
      </c>
      <c r="AQ161" s="164" t="s">
        <v>950</v>
      </c>
      <c r="AR161" s="164" t="s">
        <v>950</v>
      </c>
      <c r="AS161" s="164">
        <v>2016</v>
      </c>
      <c r="AT161" s="164">
        <v>2017</v>
      </c>
      <c r="AU161" s="164">
        <v>2016</v>
      </c>
      <c r="AV161" s="164">
        <v>2015</v>
      </c>
      <c r="AW161" s="164">
        <v>2015</v>
      </c>
      <c r="AX161" s="164">
        <v>2016</v>
      </c>
      <c r="AY161" s="164">
        <v>2014</v>
      </c>
      <c r="AZ161" s="176">
        <v>2015</v>
      </c>
      <c r="BA161" s="176">
        <v>2015</v>
      </c>
      <c r="BB161" s="164">
        <v>2015</v>
      </c>
      <c r="BC161" s="164">
        <v>2017</v>
      </c>
      <c r="BD161" s="164">
        <v>2015</v>
      </c>
      <c r="BE161" s="164">
        <v>2014</v>
      </c>
      <c r="BF161" s="108"/>
    </row>
    <row r="162" spans="1:58" x14ac:dyDescent="0.25">
      <c r="A162" s="133" t="s">
        <v>301</v>
      </c>
      <c r="B162" s="111" t="s">
        <v>300</v>
      </c>
      <c r="C162" s="162">
        <v>2015</v>
      </c>
      <c r="D162" s="162">
        <v>2015</v>
      </c>
      <c r="E162" s="162">
        <v>2015</v>
      </c>
      <c r="F162" s="162">
        <v>2015</v>
      </c>
      <c r="G162" s="162">
        <v>2015</v>
      </c>
      <c r="H162" s="162">
        <v>2015</v>
      </c>
      <c r="I162" s="162">
        <v>2015</v>
      </c>
      <c r="J162" s="162">
        <v>2016</v>
      </c>
      <c r="K162" s="162">
        <v>2016</v>
      </c>
      <c r="L162" s="162">
        <v>2016</v>
      </c>
      <c r="M162" s="164">
        <v>2018</v>
      </c>
      <c r="N162" s="164">
        <v>2018</v>
      </c>
      <c r="O162" s="164">
        <v>2017</v>
      </c>
      <c r="P162" s="164">
        <v>2017</v>
      </c>
      <c r="Q162" s="164">
        <v>2015</v>
      </c>
      <c r="R162" s="164" t="s">
        <v>950</v>
      </c>
      <c r="S162" s="164">
        <v>2018</v>
      </c>
      <c r="T162" s="164">
        <v>2015</v>
      </c>
      <c r="U162" s="164">
        <v>2016</v>
      </c>
      <c r="V162" s="164" t="s">
        <v>950</v>
      </c>
      <c r="W162" s="164">
        <v>2015</v>
      </c>
      <c r="X162" s="164" t="s">
        <v>950</v>
      </c>
      <c r="Y162" s="164">
        <v>2013</v>
      </c>
      <c r="Z162" s="164">
        <v>2016</v>
      </c>
      <c r="AA162" s="164">
        <v>2016</v>
      </c>
      <c r="AB162" s="164">
        <v>2016</v>
      </c>
      <c r="AC162" s="164">
        <v>2015</v>
      </c>
      <c r="AD162" s="164">
        <v>2015</v>
      </c>
      <c r="AE162" s="164" t="s">
        <v>950</v>
      </c>
      <c r="AF162" s="164">
        <v>2015</v>
      </c>
      <c r="AG162" s="163">
        <v>2012</v>
      </c>
      <c r="AH162" s="164">
        <v>2016</v>
      </c>
      <c r="AI162" s="164">
        <v>2017</v>
      </c>
      <c r="AJ162" s="164">
        <v>2018</v>
      </c>
      <c r="AK162" s="166" t="s">
        <v>950</v>
      </c>
      <c r="AL162" s="166" t="s">
        <v>1137</v>
      </c>
      <c r="AM162" s="164">
        <v>2017</v>
      </c>
      <c r="AN162" s="164">
        <v>2014</v>
      </c>
      <c r="AO162" s="164">
        <v>2014</v>
      </c>
      <c r="AP162" s="164">
        <v>2014</v>
      </c>
      <c r="AQ162" s="164">
        <v>2014</v>
      </c>
      <c r="AR162" s="164">
        <v>2015</v>
      </c>
      <c r="AS162" s="164">
        <v>2016</v>
      </c>
      <c r="AT162" s="164">
        <v>2017</v>
      </c>
      <c r="AU162" s="164">
        <v>2016</v>
      </c>
      <c r="AV162" s="164">
        <v>2016</v>
      </c>
      <c r="AW162" s="164">
        <v>2015</v>
      </c>
      <c r="AX162" s="164">
        <v>2016</v>
      </c>
      <c r="AY162" s="164">
        <v>2014</v>
      </c>
      <c r="AZ162" s="176">
        <v>2015</v>
      </c>
      <c r="BA162" s="176">
        <v>2015</v>
      </c>
      <c r="BB162" s="164">
        <v>2017</v>
      </c>
      <c r="BC162" s="164">
        <v>2017</v>
      </c>
      <c r="BD162" s="164">
        <v>2015</v>
      </c>
      <c r="BE162" s="164">
        <v>2014</v>
      </c>
      <c r="BF162" s="108"/>
    </row>
    <row r="163" spans="1:58" x14ac:dyDescent="0.25">
      <c r="A163" s="133" t="s">
        <v>303</v>
      </c>
      <c r="B163" s="111" t="s">
        <v>302</v>
      </c>
      <c r="C163" s="162">
        <v>2015</v>
      </c>
      <c r="D163" s="162">
        <v>2015</v>
      </c>
      <c r="E163" s="162">
        <v>2015</v>
      </c>
      <c r="F163" s="162">
        <v>2015</v>
      </c>
      <c r="G163" s="162">
        <v>2015</v>
      </c>
      <c r="H163" s="162">
        <v>2015</v>
      </c>
      <c r="I163" s="162">
        <v>2015</v>
      </c>
      <c r="J163" s="162">
        <v>2016</v>
      </c>
      <c r="K163" s="162">
        <v>2016</v>
      </c>
      <c r="L163" s="162">
        <v>2016</v>
      </c>
      <c r="M163" s="164">
        <v>2018</v>
      </c>
      <c r="N163" s="164">
        <v>2018</v>
      </c>
      <c r="O163" s="164">
        <v>2017</v>
      </c>
      <c r="P163" s="164">
        <v>2017</v>
      </c>
      <c r="Q163" s="164">
        <v>2015</v>
      </c>
      <c r="R163" s="164" t="s">
        <v>950</v>
      </c>
      <c r="S163" s="164">
        <v>2018</v>
      </c>
      <c r="T163" s="164">
        <v>2015</v>
      </c>
      <c r="U163" s="164">
        <v>2016</v>
      </c>
      <c r="V163" s="164">
        <v>2016</v>
      </c>
      <c r="W163" s="164">
        <v>2015</v>
      </c>
      <c r="X163" s="164">
        <v>2016</v>
      </c>
      <c r="Y163" s="164">
        <v>2010</v>
      </c>
      <c r="Z163" s="164">
        <v>2016</v>
      </c>
      <c r="AA163" s="164">
        <v>2016</v>
      </c>
      <c r="AB163" s="164">
        <v>2016</v>
      </c>
      <c r="AC163" s="164">
        <v>2015</v>
      </c>
      <c r="AD163" s="164">
        <v>2015</v>
      </c>
      <c r="AE163" s="164">
        <v>2012</v>
      </c>
      <c r="AF163" s="164">
        <v>2015</v>
      </c>
      <c r="AG163" s="163">
        <v>2016</v>
      </c>
      <c r="AH163" s="164">
        <v>2016</v>
      </c>
      <c r="AI163" s="164">
        <v>2017</v>
      </c>
      <c r="AJ163" s="164">
        <v>2018</v>
      </c>
      <c r="AK163" s="166" t="s">
        <v>1137</v>
      </c>
      <c r="AL163" s="166" t="s">
        <v>1137</v>
      </c>
      <c r="AM163" s="164">
        <v>2017</v>
      </c>
      <c r="AN163" s="164">
        <v>2014</v>
      </c>
      <c r="AO163" s="164">
        <v>2014</v>
      </c>
      <c r="AP163" s="164">
        <v>2014</v>
      </c>
      <c r="AQ163" s="164">
        <v>2014</v>
      </c>
      <c r="AR163" s="164">
        <v>2015</v>
      </c>
      <c r="AS163" s="164">
        <v>2016</v>
      </c>
      <c r="AT163" s="164">
        <v>2017</v>
      </c>
      <c r="AU163" s="164">
        <v>2016</v>
      </c>
      <c r="AV163" s="164">
        <v>2015</v>
      </c>
      <c r="AW163" s="164">
        <v>2015</v>
      </c>
      <c r="AX163" s="164">
        <v>2016</v>
      </c>
      <c r="AY163" s="164">
        <v>2014</v>
      </c>
      <c r="AZ163" s="176">
        <v>2015</v>
      </c>
      <c r="BA163" s="176">
        <v>2015</v>
      </c>
      <c r="BB163" s="164">
        <v>2017</v>
      </c>
      <c r="BC163" s="164">
        <v>2017</v>
      </c>
      <c r="BD163" s="164">
        <v>2015</v>
      </c>
      <c r="BE163" s="164">
        <v>2014</v>
      </c>
      <c r="BF163" s="108"/>
    </row>
    <row r="164" spans="1:58" x14ac:dyDescent="0.25">
      <c r="A164" s="133" t="s">
        <v>305</v>
      </c>
      <c r="B164" s="111" t="s">
        <v>304</v>
      </c>
      <c r="C164" s="162">
        <v>2015</v>
      </c>
      <c r="D164" s="162">
        <v>2015</v>
      </c>
      <c r="E164" s="162">
        <v>2015</v>
      </c>
      <c r="F164" s="162">
        <v>2015</v>
      </c>
      <c r="G164" s="162">
        <v>2015</v>
      </c>
      <c r="H164" s="162">
        <v>2015</v>
      </c>
      <c r="I164" s="162">
        <v>2015</v>
      </c>
      <c r="J164" s="162">
        <v>2016</v>
      </c>
      <c r="K164" s="162">
        <v>2016</v>
      </c>
      <c r="L164" s="162">
        <v>2016</v>
      </c>
      <c r="M164" s="164">
        <v>2018</v>
      </c>
      <c r="N164" s="164">
        <v>2018</v>
      </c>
      <c r="O164" s="164">
        <v>2017</v>
      </c>
      <c r="P164" s="164">
        <v>2017</v>
      </c>
      <c r="Q164" s="164">
        <v>2015</v>
      </c>
      <c r="R164" s="164" t="s">
        <v>964</v>
      </c>
      <c r="S164" s="164">
        <v>2018</v>
      </c>
      <c r="T164" s="164">
        <v>2015</v>
      </c>
      <c r="U164" s="164">
        <v>2016</v>
      </c>
      <c r="V164" s="164">
        <v>2016</v>
      </c>
      <c r="W164" s="164">
        <v>2015</v>
      </c>
      <c r="X164" s="164">
        <v>2014</v>
      </c>
      <c r="Y164" s="164">
        <v>2010</v>
      </c>
      <c r="Z164" s="164">
        <v>2016</v>
      </c>
      <c r="AA164" s="164">
        <v>2016</v>
      </c>
      <c r="AB164" s="164">
        <v>2016</v>
      </c>
      <c r="AC164" s="164">
        <v>2015</v>
      </c>
      <c r="AD164" s="164">
        <v>2015</v>
      </c>
      <c r="AE164" s="164">
        <v>2012</v>
      </c>
      <c r="AF164" s="164">
        <v>2015</v>
      </c>
      <c r="AG164" s="163">
        <v>2009</v>
      </c>
      <c r="AH164" s="164">
        <v>2016</v>
      </c>
      <c r="AI164" s="164">
        <v>2017</v>
      </c>
      <c r="AJ164" s="164">
        <v>2018</v>
      </c>
      <c r="AK164" s="166" t="s">
        <v>1137</v>
      </c>
      <c r="AL164" s="166">
        <v>43312</v>
      </c>
      <c r="AM164" s="164">
        <v>2017</v>
      </c>
      <c r="AN164" s="164">
        <v>2014</v>
      </c>
      <c r="AO164" s="164">
        <v>2014</v>
      </c>
      <c r="AP164" s="164" t="s">
        <v>950</v>
      </c>
      <c r="AQ164" s="164" t="s">
        <v>950</v>
      </c>
      <c r="AR164" s="164">
        <v>2011</v>
      </c>
      <c r="AS164" s="164">
        <v>2016</v>
      </c>
      <c r="AT164" s="164">
        <v>2017</v>
      </c>
      <c r="AU164" s="164">
        <v>2016</v>
      </c>
      <c r="AV164" s="164">
        <v>2015</v>
      </c>
      <c r="AW164" s="164">
        <v>2015</v>
      </c>
      <c r="AX164" s="164">
        <v>2016</v>
      </c>
      <c r="AY164" s="164">
        <v>2014</v>
      </c>
      <c r="AZ164" s="176">
        <v>2014</v>
      </c>
      <c r="BA164" s="176">
        <v>2014</v>
      </c>
      <c r="BB164" s="164">
        <v>2017</v>
      </c>
      <c r="BC164" s="164">
        <v>2017</v>
      </c>
      <c r="BD164" s="164">
        <v>2015</v>
      </c>
      <c r="BE164" s="164">
        <v>2014</v>
      </c>
      <c r="BF164" s="108"/>
    </row>
    <row r="165" spans="1:58" x14ac:dyDescent="0.25">
      <c r="A165" s="133" t="s">
        <v>307</v>
      </c>
      <c r="B165" s="111" t="s">
        <v>306</v>
      </c>
      <c r="C165" s="162">
        <v>2015</v>
      </c>
      <c r="D165" s="162">
        <v>2015</v>
      </c>
      <c r="E165" s="162">
        <v>2015</v>
      </c>
      <c r="F165" s="162">
        <v>2015</v>
      </c>
      <c r="G165" s="162">
        <v>2015</v>
      </c>
      <c r="H165" s="162">
        <v>2015</v>
      </c>
      <c r="I165" s="162">
        <v>2015</v>
      </c>
      <c r="J165" s="162">
        <v>2016</v>
      </c>
      <c r="K165" s="162">
        <v>2016</v>
      </c>
      <c r="L165" s="162">
        <v>2016</v>
      </c>
      <c r="M165" s="164">
        <v>2018</v>
      </c>
      <c r="N165" s="164">
        <v>2018</v>
      </c>
      <c r="O165" s="164">
        <v>2017</v>
      </c>
      <c r="P165" s="164">
        <v>2017</v>
      </c>
      <c r="Q165" s="164">
        <v>2015</v>
      </c>
      <c r="R165" s="164" t="s">
        <v>964</v>
      </c>
      <c r="S165" s="164">
        <v>2018</v>
      </c>
      <c r="T165" s="164">
        <v>2015</v>
      </c>
      <c r="U165" s="164">
        <v>2016</v>
      </c>
      <c r="V165" s="164">
        <v>2016</v>
      </c>
      <c r="W165" s="164">
        <v>2015</v>
      </c>
      <c r="X165" s="164">
        <v>2010</v>
      </c>
      <c r="Y165" s="164">
        <v>2012</v>
      </c>
      <c r="Z165" s="164">
        <v>2016</v>
      </c>
      <c r="AA165" s="164">
        <v>2016</v>
      </c>
      <c r="AB165" s="164">
        <v>2016</v>
      </c>
      <c r="AC165" s="164">
        <v>2015</v>
      </c>
      <c r="AD165" s="164">
        <v>2015</v>
      </c>
      <c r="AE165" s="164">
        <v>2012</v>
      </c>
      <c r="AF165" s="164">
        <v>2015</v>
      </c>
      <c r="AG165" s="163" t="s">
        <v>950</v>
      </c>
      <c r="AH165" s="164">
        <v>2016</v>
      </c>
      <c r="AI165" s="164">
        <v>2017</v>
      </c>
      <c r="AJ165" s="164">
        <v>2018</v>
      </c>
      <c r="AK165" s="166" t="s">
        <v>950</v>
      </c>
      <c r="AL165" s="166" t="s">
        <v>1137</v>
      </c>
      <c r="AM165" s="164">
        <v>2017</v>
      </c>
      <c r="AN165" s="164">
        <v>2014</v>
      </c>
      <c r="AO165" s="164">
        <v>2014</v>
      </c>
      <c r="AP165" s="164">
        <v>2013</v>
      </c>
      <c r="AQ165" s="164">
        <v>2013</v>
      </c>
      <c r="AR165" s="164" t="s">
        <v>950</v>
      </c>
      <c r="AS165" s="164">
        <v>2016</v>
      </c>
      <c r="AT165" s="164">
        <v>2017</v>
      </c>
      <c r="AU165" s="164">
        <v>2016</v>
      </c>
      <c r="AV165" s="164">
        <v>2015</v>
      </c>
      <c r="AW165" s="164">
        <v>2015</v>
      </c>
      <c r="AX165" s="164">
        <v>2016</v>
      </c>
      <c r="AY165" s="164">
        <v>2014</v>
      </c>
      <c r="AZ165" s="176">
        <v>2015</v>
      </c>
      <c r="BA165" s="176">
        <v>2015</v>
      </c>
      <c r="BB165" s="164">
        <v>2017</v>
      </c>
      <c r="BC165" s="164">
        <v>2017</v>
      </c>
      <c r="BD165" s="164">
        <v>2015</v>
      </c>
      <c r="BE165" s="164">
        <v>2014</v>
      </c>
      <c r="BF165" s="108"/>
    </row>
    <row r="166" spans="1:58" x14ac:dyDescent="0.25">
      <c r="A166" s="133" t="s">
        <v>309</v>
      </c>
      <c r="B166" s="111" t="s">
        <v>308</v>
      </c>
      <c r="C166" s="162">
        <v>2015</v>
      </c>
      <c r="D166" s="162">
        <v>2015</v>
      </c>
      <c r="E166" s="162">
        <v>2015</v>
      </c>
      <c r="F166" s="162">
        <v>2015</v>
      </c>
      <c r="G166" s="162">
        <v>2015</v>
      </c>
      <c r="H166" s="162">
        <v>2015</v>
      </c>
      <c r="I166" s="162">
        <v>2015</v>
      </c>
      <c r="J166" s="162">
        <v>2016</v>
      </c>
      <c r="K166" s="162">
        <v>2016</v>
      </c>
      <c r="L166" s="162">
        <v>2016</v>
      </c>
      <c r="M166" s="164">
        <v>2018</v>
      </c>
      <c r="N166" s="164">
        <v>2018</v>
      </c>
      <c r="O166" s="164">
        <v>2017</v>
      </c>
      <c r="P166" s="164">
        <v>2017</v>
      </c>
      <c r="Q166" s="164">
        <v>2015</v>
      </c>
      <c r="R166" s="164" t="s">
        <v>964</v>
      </c>
      <c r="S166" s="164">
        <v>2018</v>
      </c>
      <c r="T166" s="164">
        <v>2015</v>
      </c>
      <c r="U166" s="164">
        <v>2016</v>
      </c>
      <c r="V166" s="164">
        <v>2016</v>
      </c>
      <c r="W166" s="164">
        <v>2015</v>
      </c>
      <c r="X166" s="164">
        <v>2010</v>
      </c>
      <c r="Y166" s="164">
        <v>2009</v>
      </c>
      <c r="Z166" s="164">
        <v>2016</v>
      </c>
      <c r="AA166" s="164">
        <v>2016</v>
      </c>
      <c r="AB166" s="164">
        <v>2016</v>
      </c>
      <c r="AC166" s="164" t="s">
        <v>950</v>
      </c>
      <c r="AD166" s="164">
        <v>2015</v>
      </c>
      <c r="AE166" s="164">
        <v>2012</v>
      </c>
      <c r="AF166" s="164">
        <v>2015</v>
      </c>
      <c r="AG166" s="163">
        <v>2009</v>
      </c>
      <c r="AH166" s="164">
        <v>2016</v>
      </c>
      <c r="AI166" s="164">
        <v>2017</v>
      </c>
      <c r="AJ166" s="164">
        <v>2018</v>
      </c>
      <c r="AK166" s="166" t="s">
        <v>950</v>
      </c>
      <c r="AL166" s="166" t="s">
        <v>1137</v>
      </c>
      <c r="AM166" s="164">
        <v>2017</v>
      </c>
      <c r="AN166" s="164">
        <v>2014</v>
      </c>
      <c r="AO166" s="164">
        <v>2014</v>
      </c>
      <c r="AP166" s="164" t="s">
        <v>950</v>
      </c>
      <c r="AQ166" s="164" t="s">
        <v>950</v>
      </c>
      <c r="AR166" s="164">
        <v>2015</v>
      </c>
      <c r="AS166" s="164">
        <v>2016</v>
      </c>
      <c r="AT166" s="164">
        <v>2017</v>
      </c>
      <c r="AU166" s="164">
        <v>2016</v>
      </c>
      <c r="AV166" s="164">
        <v>2015</v>
      </c>
      <c r="AW166" s="164">
        <v>2015</v>
      </c>
      <c r="AX166" s="164">
        <v>2016</v>
      </c>
      <c r="AY166" s="164">
        <v>2014</v>
      </c>
      <c r="AZ166" s="176">
        <v>2015</v>
      </c>
      <c r="BA166" s="176">
        <v>2015</v>
      </c>
      <c r="BB166" s="164">
        <v>2017</v>
      </c>
      <c r="BC166" s="164">
        <v>2017</v>
      </c>
      <c r="BD166" s="164">
        <v>2015</v>
      </c>
      <c r="BE166" s="164">
        <v>2014</v>
      </c>
      <c r="BF166" s="108"/>
    </row>
    <row r="167" spans="1:58" x14ac:dyDescent="0.25">
      <c r="A167" s="133" t="s">
        <v>311</v>
      </c>
      <c r="B167" s="111" t="s">
        <v>310</v>
      </c>
      <c r="C167" s="162">
        <v>2015</v>
      </c>
      <c r="D167" s="162">
        <v>2015</v>
      </c>
      <c r="E167" s="162">
        <v>2015</v>
      </c>
      <c r="F167" s="162">
        <v>2015</v>
      </c>
      <c r="G167" s="162">
        <v>2015</v>
      </c>
      <c r="H167" s="162">
        <v>2015</v>
      </c>
      <c r="I167" s="162">
        <v>2015</v>
      </c>
      <c r="J167" s="162">
        <v>2016</v>
      </c>
      <c r="K167" s="162">
        <v>2016</v>
      </c>
      <c r="L167" s="162">
        <v>2016</v>
      </c>
      <c r="M167" s="164">
        <v>2018</v>
      </c>
      <c r="N167" s="164">
        <v>2018</v>
      </c>
      <c r="O167" s="164">
        <v>2017</v>
      </c>
      <c r="P167" s="164">
        <v>2017</v>
      </c>
      <c r="Q167" s="164">
        <v>2015</v>
      </c>
      <c r="R167" s="164" t="s">
        <v>950</v>
      </c>
      <c r="S167" s="164">
        <v>2018</v>
      </c>
      <c r="T167" s="164">
        <v>2015</v>
      </c>
      <c r="U167" s="164">
        <v>2016</v>
      </c>
      <c r="V167" s="164" t="s">
        <v>950</v>
      </c>
      <c r="W167" s="164">
        <v>2015</v>
      </c>
      <c r="X167" s="164" t="s">
        <v>950</v>
      </c>
      <c r="Y167" s="164">
        <v>2011</v>
      </c>
      <c r="Z167" s="164">
        <v>2016</v>
      </c>
      <c r="AA167" s="164">
        <v>2016</v>
      </c>
      <c r="AB167" s="164">
        <v>2016</v>
      </c>
      <c r="AC167" s="164">
        <v>2015</v>
      </c>
      <c r="AD167" s="164">
        <v>2015</v>
      </c>
      <c r="AE167" s="164" t="s">
        <v>950</v>
      </c>
      <c r="AF167" s="164">
        <v>2015</v>
      </c>
      <c r="AG167" s="163">
        <v>2012</v>
      </c>
      <c r="AH167" s="164">
        <v>2016</v>
      </c>
      <c r="AI167" s="164">
        <v>2017</v>
      </c>
      <c r="AJ167" s="164">
        <v>2018</v>
      </c>
      <c r="AK167" s="166" t="s">
        <v>950</v>
      </c>
      <c r="AL167" s="166" t="s">
        <v>1137</v>
      </c>
      <c r="AM167" s="164">
        <v>2017</v>
      </c>
      <c r="AN167" s="164">
        <v>2014</v>
      </c>
      <c r="AO167" s="164">
        <v>2014</v>
      </c>
      <c r="AP167" s="164">
        <v>2014</v>
      </c>
      <c r="AQ167" s="164">
        <v>2014</v>
      </c>
      <c r="AR167" s="164">
        <v>2015</v>
      </c>
      <c r="AS167" s="164">
        <v>2016</v>
      </c>
      <c r="AT167" s="164">
        <v>2017</v>
      </c>
      <c r="AU167" s="164">
        <v>2016</v>
      </c>
      <c r="AV167" s="164" t="s">
        <v>950</v>
      </c>
      <c r="AW167" s="164">
        <v>2015</v>
      </c>
      <c r="AX167" s="164">
        <v>2016</v>
      </c>
      <c r="AY167" s="164">
        <v>2014</v>
      </c>
      <c r="AZ167" s="176">
        <v>2015</v>
      </c>
      <c r="BA167" s="176">
        <v>2015</v>
      </c>
      <c r="BB167" s="164">
        <v>2017</v>
      </c>
      <c r="BC167" s="164">
        <v>2017</v>
      </c>
      <c r="BD167" s="164">
        <v>2015</v>
      </c>
      <c r="BE167" s="164">
        <v>2014</v>
      </c>
      <c r="BF167" s="108"/>
    </row>
    <row r="168" spans="1:58" x14ac:dyDescent="0.25">
      <c r="A168" s="133" t="s">
        <v>313</v>
      </c>
      <c r="B168" s="111" t="s">
        <v>312</v>
      </c>
      <c r="C168" s="162">
        <v>2015</v>
      </c>
      <c r="D168" s="162">
        <v>2015</v>
      </c>
      <c r="E168" s="162">
        <v>2015</v>
      </c>
      <c r="F168" s="162">
        <v>2015</v>
      </c>
      <c r="G168" s="162">
        <v>2015</v>
      </c>
      <c r="H168" s="162">
        <v>2015</v>
      </c>
      <c r="I168" s="162">
        <v>2015</v>
      </c>
      <c r="J168" s="162">
        <v>2016</v>
      </c>
      <c r="K168" s="162">
        <v>2016</v>
      </c>
      <c r="L168" s="162">
        <v>2016</v>
      </c>
      <c r="M168" s="164">
        <v>2018</v>
      </c>
      <c r="N168" s="164">
        <v>2018</v>
      </c>
      <c r="O168" s="164">
        <v>2017</v>
      </c>
      <c r="P168" s="164">
        <v>2017</v>
      </c>
      <c r="Q168" s="164">
        <v>2015</v>
      </c>
      <c r="R168" s="164" t="s">
        <v>950</v>
      </c>
      <c r="S168" s="164">
        <v>2018</v>
      </c>
      <c r="T168" s="164">
        <v>2015</v>
      </c>
      <c r="U168" s="164">
        <v>2016</v>
      </c>
      <c r="V168" s="164" t="s">
        <v>950</v>
      </c>
      <c r="W168" s="164">
        <v>2015</v>
      </c>
      <c r="X168" s="164" t="s">
        <v>950</v>
      </c>
      <c r="Y168" s="164">
        <v>2016</v>
      </c>
      <c r="Z168" s="164">
        <v>2016</v>
      </c>
      <c r="AA168" s="164">
        <v>2016</v>
      </c>
      <c r="AB168" s="164">
        <v>2013</v>
      </c>
      <c r="AC168" s="164">
        <v>2015</v>
      </c>
      <c r="AD168" s="164">
        <v>2015</v>
      </c>
      <c r="AE168" s="164" t="s">
        <v>950</v>
      </c>
      <c r="AF168" s="164">
        <v>2015</v>
      </c>
      <c r="AG168" s="163">
        <v>2012</v>
      </c>
      <c r="AH168" s="164">
        <v>2016</v>
      </c>
      <c r="AI168" s="164">
        <v>2017</v>
      </c>
      <c r="AJ168" s="164">
        <v>2018</v>
      </c>
      <c r="AK168" s="166" t="s">
        <v>950</v>
      </c>
      <c r="AL168" s="166" t="s">
        <v>1137</v>
      </c>
      <c r="AM168" s="164">
        <v>2017</v>
      </c>
      <c r="AN168" s="164">
        <v>2014</v>
      </c>
      <c r="AO168" s="164">
        <v>2014</v>
      </c>
      <c r="AP168" s="164">
        <v>2014</v>
      </c>
      <c r="AQ168" s="164">
        <v>2014</v>
      </c>
      <c r="AR168" s="164">
        <v>2015</v>
      </c>
      <c r="AS168" s="164">
        <v>2016</v>
      </c>
      <c r="AT168" s="164">
        <v>2017</v>
      </c>
      <c r="AU168" s="164">
        <v>2016</v>
      </c>
      <c r="AV168" s="164" t="s">
        <v>950</v>
      </c>
      <c r="AW168" s="164">
        <v>2015</v>
      </c>
      <c r="AX168" s="164">
        <v>2016</v>
      </c>
      <c r="AY168" s="164">
        <v>2014</v>
      </c>
      <c r="AZ168" s="176">
        <v>2015</v>
      </c>
      <c r="BA168" s="176">
        <v>2015</v>
      </c>
      <c r="BB168" s="164">
        <v>2017</v>
      </c>
      <c r="BC168" s="164">
        <v>2017</v>
      </c>
      <c r="BD168" s="164">
        <v>2015</v>
      </c>
      <c r="BE168" s="164">
        <v>2014</v>
      </c>
      <c r="BF168" s="108"/>
    </row>
    <row r="169" spans="1:58" x14ac:dyDescent="0.25">
      <c r="A169" s="133" t="s">
        <v>849</v>
      </c>
      <c r="B169" s="111" t="s">
        <v>314</v>
      </c>
      <c r="C169" s="162">
        <v>2015</v>
      </c>
      <c r="D169" s="162">
        <v>2015</v>
      </c>
      <c r="E169" s="162">
        <v>2015</v>
      </c>
      <c r="F169" s="162">
        <v>2015</v>
      </c>
      <c r="G169" s="162">
        <v>2015</v>
      </c>
      <c r="H169" s="162">
        <v>2015</v>
      </c>
      <c r="I169" s="162">
        <v>2015</v>
      </c>
      <c r="J169" s="162">
        <v>2016</v>
      </c>
      <c r="K169" s="162">
        <v>2016</v>
      </c>
      <c r="L169" s="162">
        <v>2016</v>
      </c>
      <c r="M169" s="164">
        <v>2018</v>
      </c>
      <c r="N169" s="164">
        <v>2018</v>
      </c>
      <c r="O169" s="164">
        <v>2017</v>
      </c>
      <c r="P169" s="164">
        <v>2017</v>
      </c>
      <c r="Q169" s="164">
        <v>2015</v>
      </c>
      <c r="R169" s="164" t="s">
        <v>982</v>
      </c>
      <c r="S169" s="164">
        <v>2018</v>
      </c>
      <c r="T169" s="164">
        <v>2015</v>
      </c>
      <c r="U169" s="164">
        <v>2016</v>
      </c>
      <c r="V169" s="164" t="s">
        <v>950</v>
      </c>
      <c r="W169" s="164">
        <v>2015</v>
      </c>
      <c r="X169" s="164">
        <v>2009</v>
      </c>
      <c r="Y169" s="164">
        <v>2010</v>
      </c>
      <c r="Z169" s="164">
        <v>2016</v>
      </c>
      <c r="AA169" s="164">
        <v>2016</v>
      </c>
      <c r="AB169" s="164">
        <v>2014</v>
      </c>
      <c r="AC169" s="164">
        <v>2012</v>
      </c>
      <c r="AD169" s="164">
        <v>2015</v>
      </c>
      <c r="AE169" s="164" t="s">
        <v>950</v>
      </c>
      <c r="AF169" s="164">
        <v>2015</v>
      </c>
      <c r="AG169" s="163">
        <v>2004</v>
      </c>
      <c r="AH169" s="164">
        <v>2016</v>
      </c>
      <c r="AI169" s="164">
        <v>2017</v>
      </c>
      <c r="AJ169" s="164">
        <v>2018</v>
      </c>
      <c r="AK169" s="166" t="s">
        <v>1138</v>
      </c>
      <c r="AL169" s="166" t="s">
        <v>1137</v>
      </c>
      <c r="AM169" s="164">
        <v>2017</v>
      </c>
      <c r="AN169" s="164">
        <v>2014</v>
      </c>
      <c r="AO169" s="164">
        <v>2014</v>
      </c>
      <c r="AP169" s="164" t="s">
        <v>950</v>
      </c>
      <c r="AQ169" s="164" t="s">
        <v>950</v>
      </c>
      <c r="AR169" s="164">
        <v>2009</v>
      </c>
      <c r="AS169" s="164">
        <v>2016</v>
      </c>
      <c r="AT169" s="164">
        <v>2017</v>
      </c>
      <c r="AU169" s="164">
        <v>2016</v>
      </c>
      <c r="AV169" s="164">
        <v>2015</v>
      </c>
      <c r="AW169" s="164">
        <v>2015</v>
      </c>
      <c r="AX169" s="164">
        <v>2016</v>
      </c>
      <c r="AY169" s="164">
        <v>2014</v>
      </c>
      <c r="AZ169" s="176">
        <v>2015</v>
      </c>
      <c r="BA169" s="176">
        <v>2015</v>
      </c>
      <c r="BB169" s="164">
        <v>2015</v>
      </c>
      <c r="BC169" s="164">
        <v>2017</v>
      </c>
      <c r="BD169" s="164">
        <v>2015</v>
      </c>
      <c r="BE169" s="164">
        <v>2014</v>
      </c>
      <c r="BF169" s="108"/>
    </row>
    <row r="170" spans="1:58" x14ac:dyDescent="0.25">
      <c r="A170" s="133" t="s">
        <v>317</v>
      </c>
      <c r="B170" s="111" t="s">
        <v>316</v>
      </c>
      <c r="C170" s="162">
        <v>2015</v>
      </c>
      <c r="D170" s="162">
        <v>2015</v>
      </c>
      <c r="E170" s="162">
        <v>2015</v>
      </c>
      <c r="F170" s="162">
        <v>2015</v>
      </c>
      <c r="G170" s="162">
        <v>2015</v>
      </c>
      <c r="H170" s="162">
        <v>2015</v>
      </c>
      <c r="I170" s="162">
        <v>2015</v>
      </c>
      <c r="J170" s="162">
        <v>2016</v>
      </c>
      <c r="K170" s="162">
        <v>2016</v>
      </c>
      <c r="L170" s="162">
        <v>2016</v>
      </c>
      <c r="M170" s="164">
        <v>2018</v>
      </c>
      <c r="N170" s="164">
        <v>2018</v>
      </c>
      <c r="O170" s="164">
        <v>2017</v>
      </c>
      <c r="P170" s="164">
        <v>2017</v>
      </c>
      <c r="Q170" s="164">
        <v>2015</v>
      </c>
      <c r="R170" s="164" t="s">
        <v>973</v>
      </c>
      <c r="S170" s="164">
        <v>2018</v>
      </c>
      <c r="T170" s="164">
        <v>2015</v>
      </c>
      <c r="U170" s="164">
        <v>2016</v>
      </c>
      <c r="V170" s="164">
        <v>2016</v>
      </c>
      <c r="W170" s="164">
        <v>2015</v>
      </c>
      <c r="X170" s="164">
        <v>2012</v>
      </c>
      <c r="Y170" s="164">
        <v>2013</v>
      </c>
      <c r="Z170" s="164">
        <v>2016</v>
      </c>
      <c r="AA170" s="164">
        <v>2016</v>
      </c>
      <c r="AB170" s="164">
        <v>2016</v>
      </c>
      <c r="AC170" s="164">
        <v>2015</v>
      </c>
      <c r="AD170" s="164">
        <v>2015</v>
      </c>
      <c r="AE170" s="164">
        <v>2012</v>
      </c>
      <c r="AF170" s="164">
        <v>2015</v>
      </c>
      <c r="AG170" s="163">
        <v>2014</v>
      </c>
      <c r="AH170" s="164">
        <v>2016</v>
      </c>
      <c r="AI170" s="164">
        <v>2017</v>
      </c>
      <c r="AJ170" s="164">
        <v>2018</v>
      </c>
      <c r="AK170" s="166" t="s">
        <v>950</v>
      </c>
      <c r="AL170" s="166" t="s">
        <v>1137</v>
      </c>
      <c r="AM170" s="164">
        <v>2017</v>
      </c>
      <c r="AN170" s="164">
        <v>2014</v>
      </c>
      <c r="AO170" s="164">
        <v>2014</v>
      </c>
      <c r="AP170" s="164" t="s">
        <v>950</v>
      </c>
      <c r="AQ170" s="164" t="s">
        <v>950</v>
      </c>
      <c r="AR170" s="164">
        <v>2009</v>
      </c>
      <c r="AS170" s="164">
        <v>2016</v>
      </c>
      <c r="AT170" s="164">
        <v>2017</v>
      </c>
      <c r="AU170" s="164">
        <v>2016</v>
      </c>
      <c r="AV170" s="164">
        <v>2015</v>
      </c>
      <c r="AW170" s="164">
        <v>2015</v>
      </c>
      <c r="AX170" s="164">
        <v>2016</v>
      </c>
      <c r="AY170" s="164">
        <v>2014</v>
      </c>
      <c r="AZ170" s="176">
        <v>2015</v>
      </c>
      <c r="BA170" s="176">
        <v>2015</v>
      </c>
      <c r="BB170" s="164">
        <v>2017</v>
      </c>
      <c r="BC170" s="164">
        <v>2017</v>
      </c>
      <c r="BD170" s="164">
        <v>2015</v>
      </c>
      <c r="BE170" s="164">
        <v>2014</v>
      </c>
      <c r="BF170" s="108"/>
    </row>
    <row r="171" spans="1:58" x14ac:dyDescent="0.25">
      <c r="A171" s="133" t="s">
        <v>850</v>
      </c>
      <c r="B171" s="111" t="s">
        <v>318</v>
      </c>
      <c r="C171" s="162">
        <v>2015</v>
      </c>
      <c r="D171" s="162">
        <v>2015</v>
      </c>
      <c r="E171" s="162">
        <v>2015</v>
      </c>
      <c r="F171" s="162">
        <v>2015</v>
      </c>
      <c r="G171" s="162">
        <v>2015</v>
      </c>
      <c r="H171" s="162">
        <v>2015</v>
      </c>
      <c r="I171" s="162">
        <v>2015</v>
      </c>
      <c r="J171" s="162">
        <v>2016</v>
      </c>
      <c r="K171" s="162">
        <v>2016</v>
      </c>
      <c r="L171" s="162">
        <v>2016</v>
      </c>
      <c r="M171" s="164">
        <v>2018</v>
      </c>
      <c r="N171" s="164">
        <v>2018</v>
      </c>
      <c r="O171" s="164">
        <v>2017</v>
      </c>
      <c r="P171" s="164">
        <v>2017</v>
      </c>
      <c r="Q171" s="164">
        <v>2015</v>
      </c>
      <c r="R171" s="164" t="s">
        <v>957</v>
      </c>
      <c r="S171" s="164">
        <v>2018</v>
      </c>
      <c r="T171" s="164">
        <v>2015</v>
      </c>
      <c r="U171" s="164">
        <v>2016</v>
      </c>
      <c r="V171" s="164">
        <v>2016</v>
      </c>
      <c r="W171" s="164">
        <v>2015</v>
      </c>
      <c r="X171" s="164">
        <v>2011</v>
      </c>
      <c r="Y171" s="164">
        <v>2012</v>
      </c>
      <c r="Z171" s="164">
        <v>2016</v>
      </c>
      <c r="AA171" s="164">
        <v>2016</v>
      </c>
      <c r="AB171" s="164">
        <v>2016</v>
      </c>
      <c r="AC171" s="164">
        <v>2015</v>
      </c>
      <c r="AD171" s="164">
        <v>2015</v>
      </c>
      <c r="AE171" s="164">
        <v>2012</v>
      </c>
      <c r="AF171" s="164">
        <v>2015</v>
      </c>
      <c r="AG171" s="163">
        <v>2011</v>
      </c>
      <c r="AH171" s="164">
        <v>2016</v>
      </c>
      <c r="AI171" s="164">
        <v>2017</v>
      </c>
      <c r="AJ171" s="164">
        <v>2018</v>
      </c>
      <c r="AK171" s="166" t="s">
        <v>950</v>
      </c>
      <c r="AL171" s="166">
        <v>43312</v>
      </c>
      <c r="AM171" s="164">
        <v>2017</v>
      </c>
      <c r="AN171" s="164">
        <v>2014</v>
      </c>
      <c r="AO171" s="164">
        <v>2014</v>
      </c>
      <c r="AP171" s="164">
        <v>2013</v>
      </c>
      <c r="AQ171" s="164">
        <v>2014</v>
      </c>
      <c r="AR171" s="164">
        <v>2015</v>
      </c>
      <c r="AS171" s="164">
        <v>2016</v>
      </c>
      <c r="AT171" s="164">
        <v>2017</v>
      </c>
      <c r="AU171" s="164">
        <v>2016</v>
      </c>
      <c r="AV171" s="164">
        <v>2015</v>
      </c>
      <c r="AW171" s="164">
        <v>2015</v>
      </c>
      <c r="AX171" s="164">
        <v>2016</v>
      </c>
      <c r="AY171" s="164">
        <v>2014</v>
      </c>
      <c r="AZ171" s="176">
        <v>2015</v>
      </c>
      <c r="BA171" s="176">
        <v>2015</v>
      </c>
      <c r="BB171" s="164">
        <v>2017</v>
      </c>
      <c r="BC171" s="164">
        <v>2017</v>
      </c>
      <c r="BD171" s="164">
        <v>2015</v>
      </c>
      <c r="BE171" s="164">
        <v>2014</v>
      </c>
      <c r="BF171" s="108"/>
    </row>
    <row r="172" spans="1:58" x14ac:dyDescent="0.25">
      <c r="A172" s="133" t="s">
        <v>320</v>
      </c>
      <c r="B172" s="111" t="s">
        <v>319</v>
      </c>
      <c r="C172" s="162">
        <v>2015</v>
      </c>
      <c r="D172" s="162">
        <v>2015</v>
      </c>
      <c r="E172" s="162">
        <v>2015</v>
      </c>
      <c r="F172" s="162">
        <v>2015</v>
      </c>
      <c r="G172" s="162">
        <v>2015</v>
      </c>
      <c r="H172" s="162">
        <v>2015</v>
      </c>
      <c r="I172" s="162">
        <v>2015</v>
      </c>
      <c r="J172" s="162">
        <v>2016</v>
      </c>
      <c r="K172" s="162">
        <v>2016</v>
      </c>
      <c r="L172" s="162">
        <v>2016</v>
      </c>
      <c r="M172" s="164">
        <v>2018</v>
      </c>
      <c r="N172" s="164">
        <v>2018</v>
      </c>
      <c r="O172" s="164">
        <v>2017</v>
      </c>
      <c r="P172" s="164">
        <v>2017</v>
      </c>
      <c r="Q172" s="164">
        <v>2015</v>
      </c>
      <c r="R172" s="164" t="s">
        <v>983</v>
      </c>
      <c r="S172" s="164">
        <v>2018</v>
      </c>
      <c r="T172" s="164">
        <v>2015</v>
      </c>
      <c r="U172" s="164">
        <v>2016</v>
      </c>
      <c r="V172" s="164">
        <v>2016</v>
      </c>
      <c r="W172" s="164">
        <v>2015</v>
      </c>
      <c r="X172" s="164">
        <v>2016</v>
      </c>
      <c r="Y172" s="164">
        <v>2010</v>
      </c>
      <c r="Z172" s="164">
        <v>2016</v>
      </c>
      <c r="AA172" s="164">
        <v>2016</v>
      </c>
      <c r="AB172" s="164">
        <v>2016</v>
      </c>
      <c r="AC172" s="164">
        <v>2015</v>
      </c>
      <c r="AD172" s="164">
        <v>2015</v>
      </c>
      <c r="AE172" s="164">
        <v>2012</v>
      </c>
      <c r="AF172" s="164">
        <v>2015</v>
      </c>
      <c r="AG172" s="163">
        <v>2012</v>
      </c>
      <c r="AH172" s="164">
        <v>2016</v>
      </c>
      <c r="AI172" s="164">
        <v>2017</v>
      </c>
      <c r="AJ172" s="164">
        <v>2018</v>
      </c>
      <c r="AK172" s="166" t="s">
        <v>1138</v>
      </c>
      <c r="AL172" s="166" t="s">
        <v>1137</v>
      </c>
      <c r="AM172" s="164">
        <v>2017</v>
      </c>
      <c r="AN172" s="164">
        <v>2014</v>
      </c>
      <c r="AO172" s="164">
        <v>2014</v>
      </c>
      <c r="AP172" s="164">
        <v>2014</v>
      </c>
      <c r="AQ172" s="164">
        <v>2014</v>
      </c>
      <c r="AR172" s="164">
        <v>2015</v>
      </c>
      <c r="AS172" s="164">
        <v>2016</v>
      </c>
      <c r="AT172" s="164">
        <v>2017</v>
      </c>
      <c r="AU172" s="164">
        <v>2016</v>
      </c>
      <c r="AV172" s="164">
        <v>2015</v>
      </c>
      <c r="AW172" s="164">
        <v>2015</v>
      </c>
      <c r="AX172" s="164">
        <v>2016</v>
      </c>
      <c r="AY172" s="164">
        <v>2014</v>
      </c>
      <c r="AZ172" s="176">
        <v>2015</v>
      </c>
      <c r="BA172" s="176">
        <v>2015</v>
      </c>
      <c r="BB172" s="164">
        <v>2017</v>
      </c>
      <c r="BC172" s="164">
        <v>2017</v>
      </c>
      <c r="BD172" s="164">
        <v>2015</v>
      </c>
      <c r="BE172" s="164">
        <v>2014</v>
      </c>
      <c r="BF172" s="108"/>
    </row>
    <row r="173" spans="1:58" x14ac:dyDescent="0.25">
      <c r="A173" s="133" t="s">
        <v>940</v>
      </c>
      <c r="B173" s="111" t="s">
        <v>187</v>
      </c>
      <c r="C173" s="162">
        <v>2015</v>
      </c>
      <c r="D173" s="162">
        <v>2015</v>
      </c>
      <c r="E173" s="162">
        <v>2015</v>
      </c>
      <c r="F173" s="162">
        <v>2015</v>
      </c>
      <c r="G173" s="162">
        <v>2015</v>
      </c>
      <c r="H173" s="162">
        <v>2015</v>
      </c>
      <c r="I173" s="162">
        <v>2015</v>
      </c>
      <c r="J173" s="162">
        <v>2016</v>
      </c>
      <c r="K173" s="162">
        <v>2016</v>
      </c>
      <c r="L173" s="162">
        <v>2016</v>
      </c>
      <c r="M173" s="164">
        <v>2018</v>
      </c>
      <c r="N173" s="164">
        <v>2018</v>
      </c>
      <c r="O173" s="164">
        <v>2017</v>
      </c>
      <c r="P173" s="164">
        <v>2017</v>
      </c>
      <c r="Q173" s="164">
        <v>2015</v>
      </c>
      <c r="R173" s="164" t="s">
        <v>962</v>
      </c>
      <c r="S173" s="164">
        <v>2018</v>
      </c>
      <c r="T173" s="164">
        <v>2015</v>
      </c>
      <c r="U173" s="164">
        <v>2016</v>
      </c>
      <c r="V173" s="164">
        <v>2016</v>
      </c>
      <c r="W173" s="164">
        <v>2015</v>
      </c>
      <c r="X173" s="164">
        <v>2011</v>
      </c>
      <c r="Y173" s="164">
        <v>2010</v>
      </c>
      <c r="Z173" s="164">
        <v>2016</v>
      </c>
      <c r="AA173" s="164">
        <v>2016</v>
      </c>
      <c r="AB173" s="164">
        <v>2016</v>
      </c>
      <c r="AC173" s="164">
        <v>2015</v>
      </c>
      <c r="AD173" s="164">
        <v>2015</v>
      </c>
      <c r="AE173" s="164" t="s">
        <v>950</v>
      </c>
      <c r="AF173" s="164">
        <v>2015</v>
      </c>
      <c r="AG173" s="163">
        <v>2008</v>
      </c>
      <c r="AH173" s="164">
        <v>2016</v>
      </c>
      <c r="AI173" s="164">
        <v>2017</v>
      </c>
      <c r="AJ173" s="164">
        <v>2018</v>
      </c>
      <c r="AK173" s="166" t="s">
        <v>1138</v>
      </c>
      <c r="AL173" s="166" t="s">
        <v>1137</v>
      </c>
      <c r="AM173" s="164">
        <v>2017</v>
      </c>
      <c r="AN173" s="164">
        <v>2014</v>
      </c>
      <c r="AO173" s="164">
        <v>2014</v>
      </c>
      <c r="AP173" s="164">
        <v>2013</v>
      </c>
      <c r="AQ173" s="164">
        <v>2013</v>
      </c>
      <c r="AR173" s="164">
        <v>2015</v>
      </c>
      <c r="AS173" s="164">
        <v>2016</v>
      </c>
      <c r="AT173" s="164">
        <v>2017</v>
      </c>
      <c r="AU173" s="164">
        <v>2016</v>
      </c>
      <c r="AV173" s="164">
        <v>2015</v>
      </c>
      <c r="AW173" s="164">
        <v>2015</v>
      </c>
      <c r="AX173" s="164">
        <v>2016</v>
      </c>
      <c r="AY173" s="164">
        <v>2014</v>
      </c>
      <c r="AZ173" s="176">
        <v>2015</v>
      </c>
      <c r="BA173" s="176">
        <v>2015</v>
      </c>
      <c r="BB173" s="164">
        <v>2017</v>
      </c>
      <c r="BC173" s="164">
        <v>2017</v>
      </c>
      <c r="BD173" s="164">
        <v>2015</v>
      </c>
      <c r="BE173" s="164">
        <v>2014</v>
      </c>
      <c r="BF173" s="108"/>
    </row>
    <row r="174" spans="1:58" x14ac:dyDescent="0.25">
      <c r="A174" s="133" t="s">
        <v>373</v>
      </c>
      <c r="B174" s="111" t="s">
        <v>91</v>
      </c>
      <c r="C174" s="162">
        <v>2015</v>
      </c>
      <c r="D174" s="162">
        <v>2015</v>
      </c>
      <c r="E174" s="162">
        <v>2015</v>
      </c>
      <c r="F174" s="162">
        <v>2015</v>
      </c>
      <c r="G174" s="162">
        <v>2015</v>
      </c>
      <c r="H174" s="162">
        <v>2015</v>
      </c>
      <c r="I174" s="162">
        <v>2015</v>
      </c>
      <c r="J174" s="162">
        <v>2016</v>
      </c>
      <c r="K174" s="162">
        <v>2016</v>
      </c>
      <c r="L174" s="162">
        <v>2016</v>
      </c>
      <c r="M174" s="164">
        <v>2018</v>
      </c>
      <c r="N174" s="164">
        <v>2018</v>
      </c>
      <c r="O174" s="164">
        <v>2017</v>
      </c>
      <c r="P174" s="164">
        <v>2017</v>
      </c>
      <c r="Q174" s="164">
        <v>2015</v>
      </c>
      <c r="R174" s="164" t="s">
        <v>984</v>
      </c>
      <c r="S174" s="164">
        <v>2018</v>
      </c>
      <c r="T174" s="164">
        <v>2015</v>
      </c>
      <c r="U174" s="164">
        <v>2016</v>
      </c>
      <c r="V174" s="164">
        <v>2016</v>
      </c>
      <c r="W174" s="164">
        <v>2015</v>
      </c>
      <c r="X174" s="164">
        <v>2009</v>
      </c>
      <c r="Y174" s="164">
        <v>2011</v>
      </c>
      <c r="Z174" s="164">
        <v>2016</v>
      </c>
      <c r="AA174" s="164">
        <v>2016</v>
      </c>
      <c r="AB174" s="164" t="s">
        <v>950</v>
      </c>
      <c r="AC174" s="164">
        <v>2015</v>
      </c>
      <c r="AD174" s="164">
        <v>2015</v>
      </c>
      <c r="AE174" s="164">
        <v>2012</v>
      </c>
      <c r="AF174" s="164" t="s">
        <v>950</v>
      </c>
      <c r="AG174" s="163">
        <v>2007</v>
      </c>
      <c r="AH174" s="164">
        <v>2016</v>
      </c>
      <c r="AI174" s="164">
        <v>2017</v>
      </c>
      <c r="AJ174" s="164">
        <v>2018</v>
      </c>
      <c r="AK174" s="166" t="s">
        <v>950</v>
      </c>
      <c r="AL174" s="166" t="s">
        <v>1137</v>
      </c>
      <c r="AM174" s="164">
        <v>2017</v>
      </c>
      <c r="AN174" s="164">
        <v>2014</v>
      </c>
      <c r="AO174" s="164">
        <v>2014</v>
      </c>
      <c r="AP174" s="164" t="s">
        <v>950</v>
      </c>
      <c r="AQ174" s="164" t="s">
        <v>950</v>
      </c>
      <c r="AR174" s="164">
        <v>2009</v>
      </c>
      <c r="AS174" s="164">
        <v>2016</v>
      </c>
      <c r="AT174" s="164">
        <v>2017</v>
      </c>
      <c r="AU174" s="164">
        <v>2016</v>
      </c>
      <c r="AV174" s="164">
        <v>2015</v>
      </c>
      <c r="AW174" s="164">
        <v>2015</v>
      </c>
      <c r="AX174" s="164">
        <v>2016</v>
      </c>
      <c r="AY174" s="164">
        <v>2014</v>
      </c>
      <c r="AZ174" s="176">
        <v>2015</v>
      </c>
      <c r="BA174" s="176">
        <v>2015</v>
      </c>
      <c r="BB174" s="164">
        <v>2017</v>
      </c>
      <c r="BC174" s="164">
        <v>2017</v>
      </c>
      <c r="BD174" s="164">
        <v>2015</v>
      </c>
      <c r="BE174" s="164">
        <v>2014</v>
      </c>
      <c r="BF174" s="108"/>
    </row>
    <row r="175" spans="1:58" x14ac:dyDescent="0.25">
      <c r="A175" s="133" t="s">
        <v>322</v>
      </c>
      <c r="B175" s="111" t="s">
        <v>321</v>
      </c>
      <c r="C175" s="162">
        <v>2015</v>
      </c>
      <c r="D175" s="162">
        <v>2015</v>
      </c>
      <c r="E175" s="162">
        <v>2015</v>
      </c>
      <c r="F175" s="162">
        <v>2015</v>
      </c>
      <c r="G175" s="162">
        <v>2015</v>
      </c>
      <c r="H175" s="162">
        <v>2015</v>
      </c>
      <c r="I175" s="162">
        <v>2015</v>
      </c>
      <c r="J175" s="162">
        <v>2016</v>
      </c>
      <c r="K175" s="162">
        <v>2016</v>
      </c>
      <c r="L175" s="162">
        <v>2016</v>
      </c>
      <c r="M175" s="164">
        <v>2018</v>
      </c>
      <c r="N175" s="164">
        <v>2018</v>
      </c>
      <c r="O175" s="164">
        <v>2017</v>
      </c>
      <c r="P175" s="164">
        <v>2017</v>
      </c>
      <c r="Q175" s="164">
        <v>2015</v>
      </c>
      <c r="R175" s="164" t="s">
        <v>968</v>
      </c>
      <c r="S175" s="164">
        <v>2018</v>
      </c>
      <c r="T175" s="164">
        <v>2015</v>
      </c>
      <c r="U175" s="164">
        <v>2016</v>
      </c>
      <c r="V175" s="164">
        <v>2016</v>
      </c>
      <c r="W175" s="164">
        <v>2015</v>
      </c>
      <c r="X175" s="164">
        <v>2014</v>
      </c>
      <c r="Y175" s="164">
        <v>2010</v>
      </c>
      <c r="Z175" s="164">
        <v>2016</v>
      </c>
      <c r="AA175" s="164">
        <v>2016</v>
      </c>
      <c r="AB175" s="164">
        <v>2016</v>
      </c>
      <c r="AC175" s="164">
        <v>2015</v>
      </c>
      <c r="AD175" s="164">
        <v>2015</v>
      </c>
      <c r="AE175" s="164">
        <v>2012</v>
      </c>
      <c r="AF175" s="164">
        <v>2015</v>
      </c>
      <c r="AG175" s="163">
        <v>2011</v>
      </c>
      <c r="AH175" s="164">
        <v>2016</v>
      </c>
      <c r="AI175" s="164">
        <v>2017</v>
      </c>
      <c r="AJ175" s="164">
        <v>2018</v>
      </c>
      <c r="AK175" s="166" t="s">
        <v>1137</v>
      </c>
      <c r="AL175" s="166">
        <v>43312</v>
      </c>
      <c r="AM175" s="164">
        <v>2017</v>
      </c>
      <c r="AN175" s="164">
        <v>2014</v>
      </c>
      <c r="AO175" s="164">
        <v>2014</v>
      </c>
      <c r="AP175" s="164">
        <v>2014</v>
      </c>
      <c r="AQ175" s="164">
        <v>2014</v>
      </c>
      <c r="AR175" s="164">
        <v>2015</v>
      </c>
      <c r="AS175" s="164">
        <v>2016</v>
      </c>
      <c r="AT175" s="164">
        <v>2017</v>
      </c>
      <c r="AU175" s="164">
        <v>2016</v>
      </c>
      <c r="AV175" s="164">
        <v>2015</v>
      </c>
      <c r="AW175" s="164">
        <v>2015</v>
      </c>
      <c r="AX175" s="164">
        <v>2016</v>
      </c>
      <c r="AY175" s="164">
        <v>2014</v>
      </c>
      <c r="AZ175" s="176">
        <v>2015</v>
      </c>
      <c r="BA175" s="176">
        <v>2015</v>
      </c>
      <c r="BB175" s="164">
        <v>2017</v>
      </c>
      <c r="BC175" s="164">
        <v>2017</v>
      </c>
      <c r="BD175" s="164">
        <v>2015</v>
      </c>
      <c r="BE175" s="164">
        <v>2014</v>
      </c>
      <c r="BF175" s="108"/>
    </row>
    <row r="176" spans="1:58" x14ac:dyDescent="0.25">
      <c r="A176" s="133" t="s">
        <v>324</v>
      </c>
      <c r="B176" s="111" t="s">
        <v>323</v>
      </c>
      <c r="C176" s="162">
        <v>2015</v>
      </c>
      <c r="D176" s="162">
        <v>2015</v>
      </c>
      <c r="E176" s="162">
        <v>2015</v>
      </c>
      <c r="F176" s="162">
        <v>2015</v>
      </c>
      <c r="G176" s="162">
        <v>2015</v>
      </c>
      <c r="H176" s="162">
        <v>2015</v>
      </c>
      <c r="I176" s="162">
        <v>2015</v>
      </c>
      <c r="J176" s="162">
        <v>2016</v>
      </c>
      <c r="K176" s="162">
        <v>2016</v>
      </c>
      <c r="L176" s="162">
        <v>2016</v>
      </c>
      <c r="M176" s="164">
        <v>2018</v>
      </c>
      <c r="N176" s="164">
        <v>2018</v>
      </c>
      <c r="O176" s="164">
        <v>2017</v>
      </c>
      <c r="P176" s="164">
        <v>2017</v>
      </c>
      <c r="Q176" s="164">
        <v>2015</v>
      </c>
      <c r="R176" s="164" t="s">
        <v>950</v>
      </c>
      <c r="S176" s="164">
        <v>2018</v>
      </c>
      <c r="T176" s="164">
        <v>2015</v>
      </c>
      <c r="U176" s="164">
        <v>2016</v>
      </c>
      <c r="V176" s="164">
        <v>2016</v>
      </c>
      <c r="W176" s="164">
        <v>2015</v>
      </c>
      <c r="X176" s="164">
        <v>2012</v>
      </c>
      <c r="Y176" s="164">
        <v>2010</v>
      </c>
      <c r="Z176" s="164">
        <v>2016</v>
      </c>
      <c r="AA176" s="164">
        <v>2016</v>
      </c>
      <c r="AB176" s="164" t="s">
        <v>950</v>
      </c>
      <c r="AC176" s="164">
        <v>2015</v>
      </c>
      <c r="AD176" s="164">
        <v>2015</v>
      </c>
      <c r="AE176" s="164" t="s">
        <v>950</v>
      </c>
      <c r="AF176" s="164">
        <v>2015</v>
      </c>
      <c r="AG176" s="163">
        <v>2009</v>
      </c>
      <c r="AH176" s="164">
        <v>2016</v>
      </c>
      <c r="AI176" s="164">
        <v>2017</v>
      </c>
      <c r="AJ176" s="164">
        <v>2018</v>
      </c>
      <c r="AK176" s="166" t="s">
        <v>950</v>
      </c>
      <c r="AL176" s="166" t="s">
        <v>1137</v>
      </c>
      <c r="AM176" s="164">
        <v>2017</v>
      </c>
      <c r="AN176" s="164">
        <v>2014</v>
      </c>
      <c r="AO176" s="164">
        <v>2014</v>
      </c>
      <c r="AP176" s="164" t="s">
        <v>950</v>
      </c>
      <c r="AQ176" s="164" t="s">
        <v>950</v>
      </c>
      <c r="AR176" s="164">
        <v>2011</v>
      </c>
      <c r="AS176" s="164">
        <v>2016</v>
      </c>
      <c r="AT176" s="164" t="s">
        <v>950</v>
      </c>
      <c r="AU176" s="164">
        <v>2016</v>
      </c>
      <c r="AV176" s="164">
        <v>2015</v>
      </c>
      <c r="AW176" s="164">
        <v>2015</v>
      </c>
      <c r="AX176" s="164">
        <v>2016</v>
      </c>
      <c r="AY176" s="164">
        <v>2014</v>
      </c>
      <c r="AZ176" s="176">
        <v>2015</v>
      </c>
      <c r="BA176" s="176">
        <v>2015</v>
      </c>
      <c r="BB176" s="164">
        <v>2017</v>
      </c>
      <c r="BC176" s="164">
        <v>2017</v>
      </c>
      <c r="BD176" s="164">
        <v>2015</v>
      </c>
      <c r="BE176" s="164">
        <v>2014</v>
      </c>
      <c r="BF176" s="108"/>
    </row>
    <row r="177" spans="1:58" x14ac:dyDescent="0.25">
      <c r="A177" s="133" t="s">
        <v>326</v>
      </c>
      <c r="B177" s="111" t="s">
        <v>325</v>
      </c>
      <c r="C177" s="162">
        <v>2015</v>
      </c>
      <c r="D177" s="162">
        <v>2015</v>
      </c>
      <c r="E177" s="162">
        <v>2015</v>
      </c>
      <c r="F177" s="162">
        <v>2015</v>
      </c>
      <c r="G177" s="162">
        <v>2015</v>
      </c>
      <c r="H177" s="162">
        <v>2015</v>
      </c>
      <c r="I177" s="162">
        <v>2015</v>
      </c>
      <c r="J177" s="162">
        <v>2016</v>
      </c>
      <c r="K177" s="162">
        <v>2016</v>
      </c>
      <c r="L177" s="162">
        <v>2016</v>
      </c>
      <c r="M177" s="164">
        <v>2018</v>
      </c>
      <c r="N177" s="164">
        <v>2018</v>
      </c>
      <c r="O177" s="164">
        <v>2017</v>
      </c>
      <c r="P177" s="164">
        <v>2017</v>
      </c>
      <c r="Q177" s="164">
        <v>2015</v>
      </c>
      <c r="R177" s="164" t="s">
        <v>969</v>
      </c>
      <c r="S177" s="164">
        <v>2018</v>
      </c>
      <c r="T177" s="164">
        <v>2015</v>
      </c>
      <c r="U177" s="164">
        <v>2016</v>
      </c>
      <c r="V177" s="164" t="s">
        <v>950</v>
      </c>
      <c r="W177" s="164">
        <v>2015</v>
      </c>
      <c r="X177" s="164" t="s">
        <v>950</v>
      </c>
      <c r="Y177" s="164">
        <v>2010</v>
      </c>
      <c r="Z177" s="164">
        <v>2016</v>
      </c>
      <c r="AA177" s="164">
        <v>2016</v>
      </c>
      <c r="AB177" s="164">
        <v>2016</v>
      </c>
      <c r="AC177" s="164">
        <v>2015</v>
      </c>
      <c r="AD177" s="164">
        <v>2015</v>
      </c>
      <c r="AE177" s="164" t="s">
        <v>950</v>
      </c>
      <c r="AF177" s="164">
        <v>2015</v>
      </c>
      <c r="AG177" s="163">
        <v>2005</v>
      </c>
      <c r="AH177" s="164">
        <v>2016</v>
      </c>
      <c r="AI177" s="164">
        <v>2017</v>
      </c>
      <c r="AJ177" s="164">
        <v>2018</v>
      </c>
      <c r="AK177" s="166" t="s">
        <v>950</v>
      </c>
      <c r="AL177" s="166" t="s">
        <v>1137</v>
      </c>
      <c r="AM177" s="164">
        <v>2017</v>
      </c>
      <c r="AN177" s="164">
        <v>2014</v>
      </c>
      <c r="AO177" s="164">
        <v>2014</v>
      </c>
      <c r="AP177" s="164">
        <v>2013</v>
      </c>
      <c r="AQ177" s="164">
        <v>2013</v>
      </c>
      <c r="AR177" s="164">
        <v>2011</v>
      </c>
      <c r="AS177" s="164">
        <v>2016</v>
      </c>
      <c r="AT177" s="164">
        <v>2017</v>
      </c>
      <c r="AU177" s="164">
        <v>2016</v>
      </c>
      <c r="AV177" s="164">
        <v>2015</v>
      </c>
      <c r="AW177" s="164">
        <v>2015</v>
      </c>
      <c r="AX177" s="164">
        <v>2016</v>
      </c>
      <c r="AY177" s="164">
        <v>2014</v>
      </c>
      <c r="AZ177" s="176">
        <v>2015</v>
      </c>
      <c r="BA177" s="176">
        <v>2015</v>
      </c>
      <c r="BB177" s="164">
        <v>2017</v>
      </c>
      <c r="BC177" s="164">
        <v>2017</v>
      </c>
      <c r="BD177" s="164">
        <v>2015</v>
      </c>
      <c r="BE177" s="164">
        <v>2014</v>
      </c>
      <c r="BF177" s="108"/>
    </row>
    <row r="178" spans="1:58" x14ac:dyDescent="0.25">
      <c r="A178" s="133" t="s">
        <v>328</v>
      </c>
      <c r="B178" s="111" t="s">
        <v>327</v>
      </c>
      <c r="C178" s="162">
        <v>2015</v>
      </c>
      <c r="D178" s="162">
        <v>2015</v>
      </c>
      <c r="E178" s="162">
        <v>2015</v>
      </c>
      <c r="F178" s="162">
        <v>2015</v>
      </c>
      <c r="G178" s="162">
        <v>2015</v>
      </c>
      <c r="H178" s="162">
        <v>2015</v>
      </c>
      <c r="I178" s="162">
        <v>2015</v>
      </c>
      <c r="J178" s="162">
        <v>2016</v>
      </c>
      <c r="K178" s="162">
        <v>2016</v>
      </c>
      <c r="L178" s="162">
        <v>2016</v>
      </c>
      <c r="M178" s="164">
        <v>2018</v>
      </c>
      <c r="N178" s="164">
        <v>2018</v>
      </c>
      <c r="O178" s="164">
        <v>2017</v>
      </c>
      <c r="P178" s="164">
        <v>2017</v>
      </c>
      <c r="Q178" s="164">
        <v>2015</v>
      </c>
      <c r="R178" s="164" t="s">
        <v>966</v>
      </c>
      <c r="S178" s="164">
        <v>2018</v>
      </c>
      <c r="T178" s="164">
        <v>2015</v>
      </c>
      <c r="U178" s="164">
        <v>2016</v>
      </c>
      <c r="V178" s="164">
        <v>2016</v>
      </c>
      <c r="W178" s="164">
        <v>2015</v>
      </c>
      <c r="X178" s="164">
        <v>2012</v>
      </c>
      <c r="Y178" s="164">
        <v>2010</v>
      </c>
      <c r="Z178" s="164">
        <v>2016</v>
      </c>
      <c r="AA178" s="164">
        <v>2016</v>
      </c>
      <c r="AB178" s="164">
        <v>2016</v>
      </c>
      <c r="AC178" s="164">
        <v>2015</v>
      </c>
      <c r="AD178" s="164">
        <v>2015</v>
      </c>
      <c r="AE178" s="164" t="s">
        <v>950</v>
      </c>
      <c r="AF178" s="164">
        <v>2015</v>
      </c>
      <c r="AG178" s="163">
        <v>2010</v>
      </c>
      <c r="AH178" s="164">
        <v>2016</v>
      </c>
      <c r="AI178" s="164">
        <v>2017</v>
      </c>
      <c r="AJ178" s="164">
        <v>2018</v>
      </c>
      <c r="AK178" s="166" t="s">
        <v>950</v>
      </c>
      <c r="AL178" s="166" t="s">
        <v>1137</v>
      </c>
      <c r="AM178" s="164">
        <v>2017</v>
      </c>
      <c r="AN178" s="164">
        <v>2014</v>
      </c>
      <c r="AO178" s="164">
        <v>2014</v>
      </c>
      <c r="AP178" s="164">
        <v>2014</v>
      </c>
      <c r="AQ178" s="164">
        <v>2014</v>
      </c>
      <c r="AR178" s="164">
        <v>2011</v>
      </c>
      <c r="AS178" s="164">
        <v>2016</v>
      </c>
      <c r="AT178" s="164">
        <v>2017</v>
      </c>
      <c r="AU178" s="164">
        <v>2016</v>
      </c>
      <c r="AV178" s="164">
        <v>2015</v>
      </c>
      <c r="AW178" s="164">
        <v>2015</v>
      </c>
      <c r="AX178" s="164">
        <v>2016</v>
      </c>
      <c r="AY178" s="164">
        <v>2014</v>
      </c>
      <c r="AZ178" s="176">
        <v>2015</v>
      </c>
      <c r="BA178" s="176">
        <v>2015</v>
      </c>
      <c r="BB178" s="164">
        <v>2017</v>
      </c>
      <c r="BC178" s="164">
        <v>2017</v>
      </c>
      <c r="BD178" s="164">
        <v>2015</v>
      </c>
      <c r="BE178" s="164">
        <v>2014</v>
      </c>
      <c r="BF178" s="108"/>
    </row>
    <row r="179" spans="1:58" x14ac:dyDescent="0.25">
      <c r="A179" s="133" t="s">
        <v>330</v>
      </c>
      <c r="B179" s="111" t="s">
        <v>329</v>
      </c>
      <c r="C179" s="162">
        <v>2015</v>
      </c>
      <c r="D179" s="162">
        <v>2015</v>
      </c>
      <c r="E179" s="162">
        <v>2015</v>
      </c>
      <c r="F179" s="162">
        <v>2015</v>
      </c>
      <c r="G179" s="162">
        <v>2015</v>
      </c>
      <c r="H179" s="162">
        <v>2015</v>
      </c>
      <c r="I179" s="162">
        <v>2015</v>
      </c>
      <c r="J179" s="162">
        <v>2016</v>
      </c>
      <c r="K179" s="162">
        <v>2016</v>
      </c>
      <c r="L179" s="162">
        <v>2016</v>
      </c>
      <c r="M179" s="164">
        <v>2018</v>
      </c>
      <c r="N179" s="164">
        <v>2018</v>
      </c>
      <c r="O179" s="164">
        <v>2017</v>
      </c>
      <c r="P179" s="164">
        <v>2017</v>
      </c>
      <c r="Q179" s="164">
        <v>2015</v>
      </c>
      <c r="R179" s="164" t="s">
        <v>950</v>
      </c>
      <c r="S179" s="164">
        <v>2018</v>
      </c>
      <c r="T179" s="164">
        <v>2015</v>
      </c>
      <c r="U179" s="164">
        <v>2016</v>
      </c>
      <c r="V179" s="164">
        <v>2016</v>
      </c>
      <c r="W179" s="164">
        <v>2015</v>
      </c>
      <c r="X179" s="164">
        <v>2013</v>
      </c>
      <c r="Y179" s="164">
        <v>2011</v>
      </c>
      <c r="Z179" s="164">
        <v>2016</v>
      </c>
      <c r="AA179" s="164">
        <v>2016</v>
      </c>
      <c r="AB179" s="164" t="s">
        <v>950</v>
      </c>
      <c r="AC179" s="164">
        <v>2015</v>
      </c>
      <c r="AD179" s="164">
        <v>2015</v>
      </c>
      <c r="AE179" s="164">
        <v>2012</v>
      </c>
      <c r="AF179" s="164">
        <v>2015</v>
      </c>
      <c r="AG179" s="163">
        <v>2016</v>
      </c>
      <c r="AH179" s="164">
        <v>2016</v>
      </c>
      <c r="AI179" s="164">
        <v>2017</v>
      </c>
      <c r="AJ179" s="164">
        <v>2018</v>
      </c>
      <c r="AK179" s="166" t="s">
        <v>1137</v>
      </c>
      <c r="AL179" s="166">
        <v>43321</v>
      </c>
      <c r="AM179" s="164">
        <v>2017</v>
      </c>
      <c r="AN179" s="164">
        <v>2014</v>
      </c>
      <c r="AO179" s="164">
        <v>2014</v>
      </c>
      <c r="AP179" s="164">
        <v>2014</v>
      </c>
      <c r="AQ179" s="164">
        <v>2014</v>
      </c>
      <c r="AR179" s="164">
        <v>2015</v>
      </c>
      <c r="AS179" s="164">
        <v>2016</v>
      </c>
      <c r="AT179" s="164">
        <v>2017</v>
      </c>
      <c r="AU179" s="164">
        <v>2016</v>
      </c>
      <c r="AV179" s="164">
        <v>2015</v>
      </c>
      <c r="AW179" s="164">
        <v>2015</v>
      </c>
      <c r="AX179" s="164">
        <v>2016</v>
      </c>
      <c r="AY179" s="164">
        <v>2014</v>
      </c>
      <c r="AZ179" s="176">
        <v>2015</v>
      </c>
      <c r="BA179" s="176">
        <v>2015</v>
      </c>
      <c r="BB179" s="164">
        <v>2017</v>
      </c>
      <c r="BC179" s="164">
        <v>2017</v>
      </c>
      <c r="BD179" s="164">
        <v>2015</v>
      </c>
      <c r="BE179" s="164">
        <v>2014</v>
      </c>
      <c r="BF179" s="108"/>
    </row>
    <row r="180" spans="1:58" x14ac:dyDescent="0.25">
      <c r="A180" s="133" t="s">
        <v>332</v>
      </c>
      <c r="B180" s="111" t="s">
        <v>331</v>
      </c>
      <c r="C180" s="162">
        <v>2015</v>
      </c>
      <c r="D180" s="162">
        <v>2015</v>
      </c>
      <c r="E180" s="162">
        <v>2015</v>
      </c>
      <c r="F180" s="162">
        <v>2015</v>
      </c>
      <c r="G180" s="162">
        <v>2015</v>
      </c>
      <c r="H180" s="162">
        <v>2015</v>
      </c>
      <c r="I180" s="162">
        <v>2015</v>
      </c>
      <c r="J180" s="162">
        <v>2016</v>
      </c>
      <c r="K180" s="162">
        <v>2016</v>
      </c>
      <c r="L180" s="162">
        <v>2016</v>
      </c>
      <c r="M180" s="164">
        <v>2018</v>
      </c>
      <c r="N180" s="164">
        <v>2018</v>
      </c>
      <c r="O180" s="164">
        <v>2017</v>
      </c>
      <c r="P180" s="164">
        <v>2017</v>
      </c>
      <c r="Q180" s="164">
        <v>2015</v>
      </c>
      <c r="R180" s="164" t="s">
        <v>950</v>
      </c>
      <c r="S180" s="164">
        <v>2018</v>
      </c>
      <c r="T180" s="164">
        <v>2015</v>
      </c>
      <c r="U180" s="164">
        <v>2016</v>
      </c>
      <c r="V180" s="164">
        <v>2016</v>
      </c>
      <c r="W180" s="164">
        <v>2015</v>
      </c>
      <c r="X180" s="164" t="s">
        <v>950</v>
      </c>
      <c r="Y180" s="164">
        <v>2010</v>
      </c>
      <c r="Z180" s="164">
        <v>2016</v>
      </c>
      <c r="AA180" s="164">
        <v>2016</v>
      </c>
      <c r="AB180" s="164" t="s">
        <v>950</v>
      </c>
      <c r="AC180" s="164">
        <v>2015</v>
      </c>
      <c r="AD180" s="164">
        <v>2015</v>
      </c>
      <c r="AE180" s="164" t="s">
        <v>950</v>
      </c>
      <c r="AF180" s="164" t="s">
        <v>950</v>
      </c>
      <c r="AG180" s="163" t="s">
        <v>950</v>
      </c>
      <c r="AH180" s="164">
        <v>2016</v>
      </c>
      <c r="AI180" s="164">
        <v>2017</v>
      </c>
      <c r="AJ180" s="164">
        <v>2018</v>
      </c>
      <c r="AK180" s="166" t="s">
        <v>950</v>
      </c>
      <c r="AL180" s="166" t="s">
        <v>1137</v>
      </c>
      <c r="AM180" s="164">
        <v>2017</v>
      </c>
      <c r="AN180" s="164">
        <v>2014</v>
      </c>
      <c r="AO180" s="164">
        <v>2014</v>
      </c>
      <c r="AP180" s="164" t="s">
        <v>950</v>
      </c>
      <c r="AQ180" s="164" t="s">
        <v>950</v>
      </c>
      <c r="AR180" s="164" t="s">
        <v>950</v>
      </c>
      <c r="AS180" s="164">
        <v>2016</v>
      </c>
      <c r="AT180" s="164">
        <v>2017</v>
      </c>
      <c r="AU180" s="164">
        <v>2016</v>
      </c>
      <c r="AV180" s="164">
        <v>2015</v>
      </c>
      <c r="AW180" s="164">
        <v>2015</v>
      </c>
      <c r="AX180" s="164">
        <v>2016</v>
      </c>
      <c r="AY180" s="164">
        <v>2014</v>
      </c>
      <c r="AZ180" s="176">
        <v>2006</v>
      </c>
      <c r="BA180" s="176">
        <v>2006</v>
      </c>
      <c r="BB180" s="164">
        <v>2017</v>
      </c>
      <c r="BC180" s="164">
        <v>2017</v>
      </c>
      <c r="BD180" s="164">
        <v>2015</v>
      </c>
      <c r="BE180" s="164">
        <v>2014</v>
      </c>
      <c r="BF180" s="108"/>
    </row>
    <row r="181" spans="1:58" x14ac:dyDescent="0.25">
      <c r="A181" s="133" t="s">
        <v>334</v>
      </c>
      <c r="B181" s="111" t="s">
        <v>333</v>
      </c>
      <c r="C181" s="162">
        <v>2015</v>
      </c>
      <c r="D181" s="162">
        <v>2015</v>
      </c>
      <c r="E181" s="162">
        <v>2015</v>
      </c>
      <c r="F181" s="162">
        <v>2015</v>
      </c>
      <c r="G181" s="162">
        <v>2015</v>
      </c>
      <c r="H181" s="162">
        <v>2015</v>
      </c>
      <c r="I181" s="162">
        <v>2015</v>
      </c>
      <c r="J181" s="162">
        <v>2016</v>
      </c>
      <c r="K181" s="162">
        <v>2016</v>
      </c>
      <c r="L181" s="162">
        <v>2016</v>
      </c>
      <c r="M181" s="164">
        <v>2018</v>
      </c>
      <c r="N181" s="164">
        <v>2018</v>
      </c>
      <c r="O181" s="164">
        <v>2017</v>
      </c>
      <c r="P181" s="164">
        <v>2017</v>
      </c>
      <c r="Q181" s="164" t="s">
        <v>950</v>
      </c>
      <c r="R181" s="164" t="s">
        <v>950</v>
      </c>
      <c r="S181" s="164">
        <v>2018</v>
      </c>
      <c r="T181" s="164">
        <v>2015</v>
      </c>
      <c r="U181" s="164">
        <v>2016</v>
      </c>
      <c r="V181" s="164">
        <v>2016</v>
      </c>
      <c r="W181" s="164">
        <v>2015</v>
      </c>
      <c r="X181" s="164">
        <v>2007</v>
      </c>
      <c r="Y181" s="164">
        <v>2010</v>
      </c>
      <c r="Z181" s="164">
        <v>2016</v>
      </c>
      <c r="AA181" s="164">
        <v>2016</v>
      </c>
      <c r="AB181" s="164" t="s">
        <v>950</v>
      </c>
      <c r="AC181" s="164">
        <v>2015</v>
      </c>
      <c r="AD181" s="164">
        <v>2015</v>
      </c>
      <c r="AE181" s="164" t="s">
        <v>950</v>
      </c>
      <c r="AF181" s="164" t="s">
        <v>950</v>
      </c>
      <c r="AG181" s="163" t="s">
        <v>950</v>
      </c>
      <c r="AH181" s="164">
        <v>2016</v>
      </c>
      <c r="AI181" s="164">
        <v>2017</v>
      </c>
      <c r="AJ181" s="164">
        <v>2018</v>
      </c>
      <c r="AK181" s="166" t="s">
        <v>950</v>
      </c>
      <c r="AL181" s="166" t="s">
        <v>950</v>
      </c>
      <c r="AM181" s="164"/>
      <c r="AN181" s="164">
        <v>2014</v>
      </c>
      <c r="AO181" s="164">
        <v>2014</v>
      </c>
      <c r="AP181" s="164" t="s">
        <v>950</v>
      </c>
      <c r="AQ181" s="164" t="s">
        <v>950</v>
      </c>
      <c r="AR181" s="164" t="s">
        <v>950</v>
      </c>
      <c r="AS181" s="164">
        <v>2016</v>
      </c>
      <c r="AT181" s="164" t="s">
        <v>950</v>
      </c>
      <c r="AU181" s="164">
        <v>2016</v>
      </c>
      <c r="AV181" s="164" t="s">
        <v>950</v>
      </c>
      <c r="AW181" s="164">
        <v>2015</v>
      </c>
      <c r="AX181" s="164">
        <v>2016</v>
      </c>
      <c r="AY181" s="164">
        <v>2014</v>
      </c>
      <c r="AZ181" s="176">
        <v>2013</v>
      </c>
      <c r="BA181" s="176">
        <v>2015</v>
      </c>
      <c r="BB181" s="164">
        <v>2017</v>
      </c>
      <c r="BC181" s="164">
        <v>2017</v>
      </c>
      <c r="BD181" s="164">
        <v>2015</v>
      </c>
      <c r="BE181" s="164">
        <v>2014</v>
      </c>
      <c r="BF181" s="108"/>
    </row>
    <row r="182" spans="1:58" x14ac:dyDescent="0.25">
      <c r="A182" s="133" t="s">
        <v>336</v>
      </c>
      <c r="B182" s="111" t="s">
        <v>335</v>
      </c>
      <c r="C182" s="162">
        <v>2015</v>
      </c>
      <c r="D182" s="162">
        <v>2015</v>
      </c>
      <c r="E182" s="162">
        <v>2015</v>
      </c>
      <c r="F182" s="162">
        <v>2015</v>
      </c>
      <c r="G182" s="162">
        <v>2015</v>
      </c>
      <c r="H182" s="162">
        <v>2015</v>
      </c>
      <c r="I182" s="162">
        <v>2015</v>
      </c>
      <c r="J182" s="162">
        <v>2016</v>
      </c>
      <c r="K182" s="162">
        <v>2016</v>
      </c>
      <c r="L182" s="162">
        <v>2016</v>
      </c>
      <c r="M182" s="164">
        <v>2018</v>
      </c>
      <c r="N182" s="164">
        <v>2018</v>
      </c>
      <c r="O182" s="164">
        <v>2017</v>
      </c>
      <c r="P182" s="164">
        <v>2017</v>
      </c>
      <c r="Q182" s="164">
        <v>2015</v>
      </c>
      <c r="R182" s="164" t="s">
        <v>959</v>
      </c>
      <c r="S182" s="164">
        <v>2018</v>
      </c>
      <c r="T182" s="164">
        <v>2015</v>
      </c>
      <c r="U182" s="164">
        <v>2016</v>
      </c>
      <c r="V182" s="164">
        <v>2016</v>
      </c>
      <c r="W182" s="164">
        <v>2015</v>
      </c>
      <c r="X182" s="164">
        <v>2016</v>
      </c>
      <c r="Y182" s="164">
        <v>2010</v>
      </c>
      <c r="Z182" s="164">
        <v>2016</v>
      </c>
      <c r="AA182" s="164">
        <v>2016</v>
      </c>
      <c r="AB182" s="164">
        <v>2016</v>
      </c>
      <c r="AC182" s="164">
        <v>2015</v>
      </c>
      <c r="AD182" s="164">
        <v>2015</v>
      </c>
      <c r="AE182" s="164">
        <v>2012</v>
      </c>
      <c r="AF182" s="164">
        <v>2015</v>
      </c>
      <c r="AG182" s="163">
        <v>2012</v>
      </c>
      <c r="AH182" s="164">
        <v>2016</v>
      </c>
      <c r="AI182" s="164">
        <v>2017</v>
      </c>
      <c r="AJ182" s="164">
        <v>2018</v>
      </c>
      <c r="AK182" s="166" t="s">
        <v>1137</v>
      </c>
      <c r="AL182" s="166" t="s">
        <v>1137</v>
      </c>
      <c r="AM182" s="164">
        <v>2017</v>
      </c>
      <c r="AN182" s="164">
        <v>2014</v>
      </c>
      <c r="AO182" s="164">
        <v>2014</v>
      </c>
      <c r="AP182" s="164">
        <v>2013</v>
      </c>
      <c r="AQ182" s="164">
        <v>2014</v>
      </c>
      <c r="AR182" s="164" t="s">
        <v>950</v>
      </c>
      <c r="AS182" s="164">
        <v>2016</v>
      </c>
      <c r="AT182" s="164">
        <v>2017</v>
      </c>
      <c r="AU182" s="164">
        <v>2016</v>
      </c>
      <c r="AV182" s="164">
        <v>2015</v>
      </c>
      <c r="AW182" s="164">
        <v>2015</v>
      </c>
      <c r="AX182" s="164">
        <v>2016</v>
      </c>
      <c r="AY182" s="164">
        <v>2014</v>
      </c>
      <c r="AZ182" s="176">
        <v>2015</v>
      </c>
      <c r="BA182" s="176">
        <v>2015</v>
      </c>
      <c r="BB182" s="164">
        <v>2017</v>
      </c>
      <c r="BC182" s="164">
        <v>2017</v>
      </c>
      <c r="BD182" s="164">
        <v>2015</v>
      </c>
      <c r="BE182" s="164">
        <v>2014</v>
      </c>
      <c r="BF182" s="108"/>
    </row>
    <row r="183" spans="1:58" x14ac:dyDescent="0.25">
      <c r="A183" s="133" t="s">
        <v>338</v>
      </c>
      <c r="B183" s="111" t="s">
        <v>337</v>
      </c>
      <c r="C183" s="162">
        <v>2015</v>
      </c>
      <c r="D183" s="162">
        <v>2015</v>
      </c>
      <c r="E183" s="162">
        <v>2015</v>
      </c>
      <c r="F183" s="162">
        <v>2015</v>
      </c>
      <c r="G183" s="162">
        <v>2015</v>
      </c>
      <c r="H183" s="162">
        <v>2015</v>
      </c>
      <c r="I183" s="162">
        <v>2015</v>
      </c>
      <c r="J183" s="162">
        <v>2016</v>
      </c>
      <c r="K183" s="162">
        <v>2016</v>
      </c>
      <c r="L183" s="162">
        <v>2016</v>
      </c>
      <c r="M183" s="164">
        <v>2018</v>
      </c>
      <c r="N183" s="164">
        <v>2018</v>
      </c>
      <c r="O183" s="164">
        <v>2017</v>
      </c>
      <c r="P183" s="164">
        <v>2017</v>
      </c>
      <c r="Q183" s="164">
        <v>2015</v>
      </c>
      <c r="R183" s="164" t="s">
        <v>960</v>
      </c>
      <c r="S183" s="164">
        <v>2018</v>
      </c>
      <c r="T183" s="164">
        <v>2015</v>
      </c>
      <c r="U183" s="164">
        <v>2016</v>
      </c>
      <c r="V183" s="164">
        <v>2016</v>
      </c>
      <c r="W183" s="164">
        <v>2015</v>
      </c>
      <c r="X183" s="164" t="s">
        <v>950</v>
      </c>
      <c r="Y183" s="164">
        <v>2013</v>
      </c>
      <c r="Z183" s="164">
        <v>2016</v>
      </c>
      <c r="AA183" s="164">
        <v>2016</v>
      </c>
      <c r="AB183" s="164">
        <v>2016</v>
      </c>
      <c r="AC183" s="164">
        <v>2015</v>
      </c>
      <c r="AD183" s="164">
        <v>2015</v>
      </c>
      <c r="AE183" s="164" t="s">
        <v>950</v>
      </c>
      <c r="AF183" s="164">
        <v>2015</v>
      </c>
      <c r="AG183" s="163">
        <v>2016</v>
      </c>
      <c r="AH183" s="164">
        <v>2016</v>
      </c>
      <c r="AI183" s="164">
        <v>2017</v>
      </c>
      <c r="AJ183" s="164">
        <v>2018</v>
      </c>
      <c r="AK183" s="166" t="s">
        <v>1137</v>
      </c>
      <c r="AL183" s="166" t="s">
        <v>1137</v>
      </c>
      <c r="AM183" s="164">
        <v>2017</v>
      </c>
      <c r="AN183" s="164">
        <v>2014</v>
      </c>
      <c r="AO183" s="164">
        <v>2014</v>
      </c>
      <c r="AP183" s="164">
        <v>2013</v>
      </c>
      <c r="AQ183" s="164">
        <v>2014</v>
      </c>
      <c r="AR183" s="164" t="s">
        <v>950</v>
      </c>
      <c r="AS183" s="164">
        <v>2016</v>
      </c>
      <c r="AT183" s="164">
        <v>2017</v>
      </c>
      <c r="AU183" s="164">
        <v>2016</v>
      </c>
      <c r="AV183" s="164">
        <v>2015</v>
      </c>
      <c r="AW183" s="164">
        <v>2015</v>
      </c>
      <c r="AX183" s="164">
        <v>2016</v>
      </c>
      <c r="AY183" s="164">
        <v>2014</v>
      </c>
      <c r="AZ183" s="176">
        <v>2015</v>
      </c>
      <c r="BA183" s="176">
        <v>2015</v>
      </c>
      <c r="BB183" s="164">
        <v>2017</v>
      </c>
      <c r="BC183" s="164">
        <v>2017</v>
      </c>
      <c r="BD183" s="164">
        <v>2015</v>
      </c>
      <c r="BE183" s="164">
        <v>2014</v>
      </c>
      <c r="BF183" s="108"/>
    </row>
    <row r="184" spans="1:58" x14ac:dyDescent="0.25">
      <c r="A184" s="133" t="s">
        <v>340</v>
      </c>
      <c r="B184" s="111" t="s">
        <v>339</v>
      </c>
      <c r="C184" s="162">
        <v>2015</v>
      </c>
      <c r="D184" s="162">
        <v>2015</v>
      </c>
      <c r="E184" s="162">
        <v>2015</v>
      </c>
      <c r="F184" s="162">
        <v>2015</v>
      </c>
      <c r="G184" s="162">
        <v>2015</v>
      </c>
      <c r="H184" s="162">
        <v>2015</v>
      </c>
      <c r="I184" s="162">
        <v>2015</v>
      </c>
      <c r="J184" s="162">
        <v>2016</v>
      </c>
      <c r="K184" s="162">
        <v>2016</v>
      </c>
      <c r="L184" s="162">
        <v>2016</v>
      </c>
      <c r="M184" s="164">
        <v>2018</v>
      </c>
      <c r="N184" s="164">
        <v>2018</v>
      </c>
      <c r="O184" s="164">
        <v>2017</v>
      </c>
      <c r="P184" s="164">
        <v>2017</v>
      </c>
      <c r="Q184" s="164">
        <v>2015</v>
      </c>
      <c r="R184" s="164" t="s">
        <v>950</v>
      </c>
      <c r="S184" s="164">
        <v>2018</v>
      </c>
      <c r="T184" s="164">
        <v>2015</v>
      </c>
      <c r="U184" s="164">
        <v>2016</v>
      </c>
      <c r="V184" s="164" t="s">
        <v>950</v>
      </c>
      <c r="W184" s="164">
        <v>2015</v>
      </c>
      <c r="X184" s="164" t="s">
        <v>950</v>
      </c>
      <c r="Y184" s="164">
        <v>2010</v>
      </c>
      <c r="Z184" s="164">
        <v>2016</v>
      </c>
      <c r="AA184" s="164">
        <v>2016</v>
      </c>
      <c r="AB184" s="164" t="s">
        <v>950</v>
      </c>
      <c r="AC184" s="164">
        <v>2015</v>
      </c>
      <c r="AD184" s="164">
        <v>2015</v>
      </c>
      <c r="AE184" s="164" t="s">
        <v>950</v>
      </c>
      <c r="AF184" s="164">
        <v>2015</v>
      </c>
      <c r="AG184" s="163" t="s">
        <v>950</v>
      </c>
      <c r="AH184" s="164">
        <v>2016</v>
      </c>
      <c r="AI184" s="164">
        <v>2017</v>
      </c>
      <c r="AJ184" s="164">
        <v>2018</v>
      </c>
      <c r="AK184" s="166" t="s">
        <v>950</v>
      </c>
      <c r="AL184" s="166" t="s">
        <v>1137</v>
      </c>
      <c r="AM184" s="164">
        <v>2017</v>
      </c>
      <c r="AN184" s="164">
        <v>2014</v>
      </c>
      <c r="AO184" s="164">
        <v>2014</v>
      </c>
      <c r="AP184" s="164" t="s">
        <v>950</v>
      </c>
      <c r="AQ184" s="164" t="s">
        <v>950</v>
      </c>
      <c r="AR184" s="164">
        <v>2015</v>
      </c>
      <c r="AS184" s="164">
        <v>2016</v>
      </c>
      <c r="AT184" s="164">
        <v>2017</v>
      </c>
      <c r="AU184" s="164">
        <v>2016</v>
      </c>
      <c r="AV184" s="164">
        <v>2015</v>
      </c>
      <c r="AW184" s="164">
        <v>2015</v>
      </c>
      <c r="AX184" s="164">
        <v>2016</v>
      </c>
      <c r="AY184" s="164">
        <v>2014</v>
      </c>
      <c r="AZ184" s="176">
        <v>2015</v>
      </c>
      <c r="BA184" s="176">
        <v>2015</v>
      </c>
      <c r="BB184" s="164">
        <v>2017</v>
      </c>
      <c r="BC184" s="164">
        <v>2017</v>
      </c>
      <c r="BD184" s="164">
        <v>2015</v>
      </c>
      <c r="BE184" s="164">
        <v>2014</v>
      </c>
      <c r="BF184" s="108"/>
    </row>
    <row r="185" spans="1:58" x14ac:dyDescent="0.25">
      <c r="A185" s="133" t="s">
        <v>851</v>
      </c>
      <c r="B185" s="111" t="s">
        <v>341</v>
      </c>
      <c r="C185" s="162">
        <v>2015</v>
      </c>
      <c r="D185" s="162">
        <v>2015</v>
      </c>
      <c r="E185" s="162">
        <v>2015</v>
      </c>
      <c r="F185" s="162">
        <v>2015</v>
      </c>
      <c r="G185" s="162">
        <v>2015</v>
      </c>
      <c r="H185" s="162">
        <v>2015</v>
      </c>
      <c r="I185" s="162">
        <v>2015</v>
      </c>
      <c r="J185" s="162">
        <v>2016</v>
      </c>
      <c r="K185" s="162">
        <v>2016</v>
      </c>
      <c r="L185" s="162">
        <v>2016</v>
      </c>
      <c r="M185" s="164">
        <v>2018</v>
      </c>
      <c r="N185" s="164">
        <v>2018</v>
      </c>
      <c r="O185" s="164">
        <v>2017</v>
      </c>
      <c r="P185" s="164">
        <v>2017</v>
      </c>
      <c r="Q185" s="164">
        <v>2015</v>
      </c>
      <c r="R185" s="164" t="s">
        <v>950</v>
      </c>
      <c r="S185" s="164">
        <v>2018</v>
      </c>
      <c r="T185" s="164">
        <v>2015</v>
      </c>
      <c r="U185" s="164">
        <v>2016</v>
      </c>
      <c r="V185" s="164" t="s">
        <v>950</v>
      </c>
      <c r="W185" s="164">
        <v>2015</v>
      </c>
      <c r="X185" s="164" t="s">
        <v>950</v>
      </c>
      <c r="Y185" s="164">
        <v>2016</v>
      </c>
      <c r="Z185" s="164">
        <v>2016</v>
      </c>
      <c r="AA185" s="164">
        <v>2016</v>
      </c>
      <c r="AB185" s="164">
        <v>2013</v>
      </c>
      <c r="AC185" s="164">
        <v>2015</v>
      </c>
      <c r="AD185" s="164">
        <v>2015</v>
      </c>
      <c r="AE185" s="164" t="s">
        <v>950</v>
      </c>
      <c r="AF185" s="164">
        <v>2015</v>
      </c>
      <c r="AG185" s="163">
        <v>2012</v>
      </c>
      <c r="AH185" s="164">
        <v>2016</v>
      </c>
      <c r="AI185" s="164">
        <v>2017</v>
      </c>
      <c r="AJ185" s="164">
        <v>2018</v>
      </c>
      <c r="AK185" s="166" t="s">
        <v>950</v>
      </c>
      <c r="AL185" s="166" t="s">
        <v>1137</v>
      </c>
      <c r="AM185" s="164">
        <v>2017</v>
      </c>
      <c r="AN185" s="164">
        <v>2014</v>
      </c>
      <c r="AO185" s="164">
        <v>2014</v>
      </c>
      <c r="AP185" s="164">
        <v>2014</v>
      </c>
      <c r="AQ185" s="164">
        <v>2014</v>
      </c>
      <c r="AR185" s="164">
        <v>2015</v>
      </c>
      <c r="AS185" s="164">
        <v>2016</v>
      </c>
      <c r="AT185" s="164">
        <v>2017</v>
      </c>
      <c r="AU185" s="164">
        <v>2016</v>
      </c>
      <c r="AV185" s="164" t="s">
        <v>950</v>
      </c>
      <c r="AW185" s="164">
        <v>2015</v>
      </c>
      <c r="AX185" s="164">
        <v>2016</v>
      </c>
      <c r="AY185" s="164">
        <v>2014</v>
      </c>
      <c r="AZ185" s="176">
        <v>2015</v>
      </c>
      <c r="BA185" s="176">
        <v>2015</v>
      </c>
      <c r="BB185" s="164">
        <v>2017</v>
      </c>
      <c r="BC185" s="164">
        <v>2017</v>
      </c>
      <c r="BD185" s="164">
        <v>2015</v>
      </c>
      <c r="BE185" s="164">
        <v>2014</v>
      </c>
      <c r="BF185" s="108"/>
    </row>
    <row r="186" spans="1:58" x14ac:dyDescent="0.25">
      <c r="A186" s="133" t="s">
        <v>343</v>
      </c>
      <c r="B186" s="111" t="s">
        <v>342</v>
      </c>
      <c r="C186" s="162">
        <v>2015</v>
      </c>
      <c r="D186" s="162">
        <v>2015</v>
      </c>
      <c r="E186" s="162">
        <v>2015</v>
      </c>
      <c r="F186" s="162">
        <v>2015</v>
      </c>
      <c r="G186" s="162">
        <v>2015</v>
      </c>
      <c r="H186" s="162">
        <v>2015</v>
      </c>
      <c r="I186" s="162">
        <v>2015</v>
      </c>
      <c r="J186" s="162">
        <v>2016</v>
      </c>
      <c r="K186" s="162">
        <v>2016</v>
      </c>
      <c r="L186" s="162">
        <v>2016</v>
      </c>
      <c r="M186" s="164">
        <v>2018</v>
      </c>
      <c r="N186" s="164">
        <v>2018</v>
      </c>
      <c r="O186" s="164">
        <v>2017</v>
      </c>
      <c r="P186" s="164">
        <v>2017</v>
      </c>
      <c r="Q186" s="164">
        <v>2015</v>
      </c>
      <c r="R186" s="164" t="s">
        <v>950</v>
      </c>
      <c r="S186" s="164">
        <v>2018</v>
      </c>
      <c r="T186" s="164">
        <v>2015</v>
      </c>
      <c r="U186" s="164">
        <v>2016</v>
      </c>
      <c r="V186" s="164" t="s">
        <v>950</v>
      </c>
      <c r="W186" s="164">
        <v>2015</v>
      </c>
      <c r="X186" s="164">
        <v>2012</v>
      </c>
      <c r="Y186" s="164">
        <v>2011</v>
      </c>
      <c r="Z186" s="164">
        <v>2016</v>
      </c>
      <c r="AA186" s="164">
        <v>2016</v>
      </c>
      <c r="AB186" s="164" t="s">
        <v>950</v>
      </c>
      <c r="AC186" s="164">
        <v>2015</v>
      </c>
      <c r="AD186" s="164">
        <v>2015</v>
      </c>
      <c r="AE186" s="164" t="s">
        <v>950</v>
      </c>
      <c r="AF186" s="164">
        <v>2015</v>
      </c>
      <c r="AG186" s="163">
        <v>2016</v>
      </c>
      <c r="AH186" s="164">
        <v>2016</v>
      </c>
      <c r="AI186" s="164">
        <v>2017</v>
      </c>
      <c r="AJ186" s="164">
        <v>2018</v>
      </c>
      <c r="AK186" s="166" t="s">
        <v>950</v>
      </c>
      <c r="AL186" s="166" t="s">
        <v>1137</v>
      </c>
      <c r="AM186" s="164">
        <v>2017</v>
      </c>
      <c r="AN186" s="164">
        <v>2014</v>
      </c>
      <c r="AO186" s="164">
        <v>2014</v>
      </c>
      <c r="AP186" s="164">
        <v>2014</v>
      </c>
      <c r="AQ186" s="164">
        <v>2014</v>
      </c>
      <c r="AR186" s="164">
        <v>2011</v>
      </c>
      <c r="AS186" s="164">
        <v>2016</v>
      </c>
      <c r="AT186" s="164">
        <v>2017</v>
      </c>
      <c r="AU186" s="164">
        <v>2016</v>
      </c>
      <c r="AV186" s="164" t="s">
        <v>950</v>
      </c>
      <c r="AW186" s="164">
        <v>2015</v>
      </c>
      <c r="AX186" s="164">
        <v>2016</v>
      </c>
      <c r="AY186" s="164">
        <v>2013</v>
      </c>
      <c r="AZ186" s="176">
        <v>2015</v>
      </c>
      <c r="BA186" s="176">
        <v>2015</v>
      </c>
      <c r="BB186" s="164">
        <v>2017</v>
      </c>
      <c r="BC186" s="164">
        <v>2017</v>
      </c>
      <c r="BD186" s="164">
        <v>2015</v>
      </c>
      <c r="BE186" s="164">
        <v>2014</v>
      </c>
      <c r="BF186" s="108"/>
    </row>
    <row r="187" spans="1:58" x14ac:dyDescent="0.25">
      <c r="A187" s="133" t="s">
        <v>345</v>
      </c>
      <c r="B187" s="111" t="s">
        <v>344</v>
      </c>
      <c r="C187" s="162">
        <v>2015</v>
      </c>
      <c r="D187" s="162">
        <v>2015</v>
      </c>
      <c r="E187" s="162">
        <v>2015</v>
      </c>
      <c r="F187" s="162">
        <v>2015</v>
      </c>
      <c r="G187" s="162">
        <v>2015</v>
      </c>
      <c r="H187" s="162">
        <v>2015</v>
      </c>
      <c r="I187" s="162">
        <v>2015</v>
      </c>
      <c r="J187" s="162">
        <v>2016</v>
      </c>
      <c r="K187" s="162">
        <v>2016</v>
      </c>
      <c r="L187" s="162">
        <v>2016</v>
      </c>
      <c r="M187" s="164">
        <v>2018</v>
      </c>
      <c r="N187" s="164">
        <v>2018</v>
      </c>
      <c r="O187" s="164">
        <v>2017</v>
      </c>
      <c r="P187" s="164">
        <v>2017</v>
      </c>
      <c r="Q187" s="164">
        <v>2015</v>
      </c>
      <c r="R187" s="164" t="s">
        <v>950</v>
      </c>
      <c r="S187" s="164">
        <v>2018</v>
      </c>
      <c r="T187" s="164">
        <v>2015</v>
      </c>
      <c r="U187" s="164">
        <v>2016</v>
      </c>
      <c r="V187" s="164">
        <v>2016</v>
      </c>
      <c r="W187" s="164">
        <v>2015</v>
      </c>
      <c r="X187" s="164">
        <v>2011</v>
      </c>
      <c r="Y187" s="164">
        <v>2010</v>
      </c>
      <c r="Z187" s="164">
        <v>2016</v>
      </c>
      <c r="AA187" s="164">
        <v>2016</v>
      </c>
      <c r="AB187" s="164">
        <v>2016</v>
      </c>
      <c r="AC187" s="164">
        <v>2015</v>
      </c>
      <c r="AD187" s="164">
        <v>2015</v>
      </c>
      <c r="AE187" s="164" t="s">
        <v>950</v>
      </c>
      <c r="AF187" s="164">
        <v>2015</v>
      </c>
      <c r="AG187" s="163">
        <v>2016</v>
      </c>
      <c r="AH187" s="164">
        <v>2016</v>
      </c>
      <c r="AI187" s="164">
        <v>2017</v>
      </c>
      <c r="AJ187" s="164">
        <v>2018</v>
      </c>
      <c r="AK187" s="166" t="s">
        <v>950</v>
      </c>
      <c r="AL187" s="166" t="s">
        <v>1137</v>
      </c>
      <c r="AM187" s="164">
        <v>2017</v>
      </c>
      <c r="AN187" s="164">
        <v>2014</v>
      </c>
      <c r="AO187" s="164">
        <v>2014</v>
      </c>
      <c r="AP187" s="164">
        <v>2014</v>
      </c>
      <c r="AQ187" s="164">
        <v>2014</v>
      </c>
      <c r="AR187" s="164">
        <v>2011</v>
      </c>
      <c r="AS187" s="164">
        <v>2016</v>
      </c>
      <c r="AT187" s="164">
        <v>2017</v>
      </c>
      <c r="AU187" s="164">
        <v>2016</v>
      </c>
      <c r="AV187" s="164">
        <v>2015</v>
      </c>
      <c r="AW187" s="164">
        <v>2015</v>
      </c>
      <c r="AX187" s="164">
        <v>2016</v>
      </c>
      <c r="AY187" s="164">
        <v>2014</v>
      </c>
      <c r="AZ187" s="176">
        <v>2015</v>
      </c>
      <c r="BA187" s="176">
        <v>2015</v>
      </c>
      <c r="BB187" s="164">
        <v>2017</v>
      </c>
      <c r="BC187" s="164">
        <v>2017</v>
      </c>
      <c r="BD187" s="164">
        <v>2015</v>
      </c>
      <c r="BE187" s="164">
        <v>2014</v>
      </c>
      <c r="BF187" s="108"/>
    </row>
    <row r="188" spans="1:58" x14ac:dyDescent="0.25">
      <c r="A188" s="133" t="s">
        <v>347</v>
      </c>
      <c r="B188" s="111" t="s">
        <v>346</v>
      </c>
      <c r="C188" s="162">
        <v>2015</v>
      </c>
      <c r="D188" s="162">
        <v>2015</v>
      </c>
      <c r="E188" s="162">
        <v>2015</v>
      </c>
      <c r="F188" s="162">
        <v>2015</v>
      </c>
      <c r="G188" s="162">
        <v>2015</v>
      </c>
      <c r="H188" s="162">
        <v>2015</v>
      </c>
      <c r="I188" s="162">
        <v>2015</v>
      </c>
      <c r="J188" s="162">
        <v>2016</v>
      </c>
      <c r="K188" s="162">
        <v>2016</v>
      </c>
      <c r="L188" s="162">
        <v>2016</v>
      </c>
      <c r="M188" s="164">
        <v>2018</v>
      </c>
      <c r="N188" s="164">
        <v>2018</v>
      </c>
      <c r="O188" s="164">
        <v>2017</v>
      </c>
      <c r="P188" s="164">
        <v>2017</v>
      </c>
      <c r="Q188" s="164">
        <v>2015</v>
      </c>
      <c r="R188" s="164" t="s">
        <v>969</v>
      </c>
      <c r="S188" s="164">
        <v>2018</v>
      </c>
      <c r="T188" s="164">
        <v>2015</v>
      </c>
      <c r="U188" s="164">
        <v>2016</v>
      </c>
      <c r="V188" s="164">
        <v>2016</v>
      </c>
      <c r="W188" s="164">
        <v>2015</v>
      </c>
      <c r="X188" s="164">
        <v>2006</v>
      </c>
      <c r="Y188" s="164">
        <v>2013</v>
      </c>
      <c r="Z188" s="164">
        <v>2016</v>
      </c>
      <c r="AA188" s="164">
        <v>2016</v>
      </c>
      <c r="AB188" s="164">
        <v>2015</v>
      </c>
      <c r="AC188" s="164">
        <v>2015</v>
      </c>
      <c r="AD188" s="164">
        <v>2015</v>
      </c>
      <c r="AE188" s="164" t="s">
        <v>950</v>
      </c>
      <c r="AF188" s="164">
        <v>2015</v>
      </c>
      <c r="AG188" s="163" t="s">
        <v>950</v>
      </c>
      <c r="AH188" s="164">
        <v>2016</v>
      </c>
      <c r="AI188" s="164">
        <v>2017</v>
      </c>
      <c r="AJ188" s="164">
        <v>2018</v>
      </c>
      <c r="AK188" s="166" t="s">
        <v>950</v>
      </c>
      <c r="AL188" s="166" t="s">
        <v>1137</v>
      </c>
      <c r="AM188" s="164">
        <v>2017</v>
      </c>
      <c r="AN188" s="164">
        <v>2014</v>
      </c>
      <c r="AO188" s="164">
        <v>2014</v>
      </c>
      <c r="AP188" s="164" t="s">
        <v>950</v>
      </c>
      <c r="AQ188" s="164" t="s">
        <v>950</v>
      </c>
      <c r="AR188" s="164">
        <v>2007</v>
      </c>
      <c r="AS188" s="164">
        <v>2016</v>
      </c>
      <c r="AT188" s="164">
        <v>2017</v>
      </c>
      <c r="AU188" s="164">
        <v>2016</v>
      </c>
      <c r="AV188" s="164">
        <v>2015</v>
      </c>
      <c r="AW188" s="164">
        <v>2015</v>
      </c>
      <c r="AX188" s="164">
        <v>2016</v>
      </c>
      <c r="AY188" s="164">
        <v>2014</v>
      </c>
      <c r="AZ188" s="176">
        <v>2015</v>
      </c>
      <c r="BA188" s="176">
        <v>2012</v>
      </c>
      <c r="BB188" s="164">
        <v>2017</v>
      </c>
      <c r="BC188" s="164">
        <v>2017</v>
      </c>
      <c r="BD188" s="164">
        <v>2015</v>
      </c>
      <c r="BE188" s="164">
        <v>2014</v>
      </c>
      <c r="BF188" s="108"/>
    </row>
    <row r="189" spans="1:58" x14ac:dyDescent="0.25">
      <c r="A189" s="133" t="s">
        <v>349</v>
      </c>
      <c r="B189" s="111" t="s">
        <v>348</v>
      </c>
      <c r="C189" s="162">
        <v>2015</v>
      </c>
      <c r="D189" s="162">
        <v>2015</v>
      </c>
      <c r="E189" s="162">
        <v>2015</v>
      </c>
      <c r="F189" s="162">
        <v>2015</v>
      </c>
      <c r="G189" s="162">
        <v>2015</v>
      </c>
      <c r="H189" s="162">
        <v>2015</v>
      </c>
      <c r="I189" s="162">
        <v>2015</v>
      </c>
      <c r="J189" s="162">
        <v>2016</v>
      </c>
      <c r="K189" s="162">
        <v>2016</v>
      </c>
      <c r="L189" s="162">
        <v>2016</v>
      </c>
      <c r="M189" s="164">
        <v>2018</v>
      </c>
      <c r="N189" s="164">
        <v>2018</v>
      </c>
      <c r="O189" s="164">
        <v>2017</v>
      </c>
      <c r="P189" s="164">
        <v>2017</v>
      </c>
      <c r="Q189" s="164">
        <v>2015</v>
      </c>
      <c r="R189" s="164" t="s">
        <v>985</v>
      </c>
      <c r="S189" s="164">
        <v>2018</v>
      </c>
      <c r="T189" s="164">
        <v>2015</v>
      </c>
      <c r="U189" s="164">
        <v>2016</v>
      </c>
      <c r="V189" s="164" t="s">
        <v>950</v>
      </c>
      <c r="W189" s="164">
        <v>2015</v>
      </c>
      <c r="X189" s="164">
        <v>2013</v>
      </c>
      <c r="Y189" s="164">
        <v>2010</v>
      </c>
      <c r="Z189" s="164">
        <v>2016</v>
      </c>
      <c r="AA189" s="164">
        <v>2016</v>
      </c>
      <c r="AB189" s="164" t="s">
        <v>950</v>
      </c>
      <c r="AC189" s="164">
        <v>2015</v>
      </c>
      <c r="AD189" s="164">
        <v>2015</v>
      </c>
      <c r="AE189" s="164">
        <v>2012</v>
      </c>
      <c r="AF189" s="164" t="s">
        <v>950</v>
      </c>
      <c r="AG189" s="163">
        <v>2010</v>
      </c>
      <c r="AH189" s="164">
        <v>2016</v>
      </c>
      <c r="AI189" s="164">
        <v>2017</v>
      </c>
      <c r="AJ189" s="164">
        <v>2018</v>
      </c>
      <c r="AK189" s="166" t="s">
        <v>950</v>
      </c>
      <c r="AL189" s="166" t="s">
        <v>1137</v>
      </c>
      <c r="AM189" s="164">
        <v>2017</v>
      </c>
      <c r="AN189" s="164">
        <v>2014</v>
      </c>
      <c r="AO189" s="164">
        <v>2014</v>
      </c>
      <c r="AP189" s="164" t="s">
        <v>950</v>
      </c>
      <c r="AQ189" s="164" t="s">
        <v>950</v>
      </c>
      <c r="AR189" s="164">
        <v>2011</v>
      </c>
      <c r="AS189" s="164">
        <v>2016</v>
      </c>
      <c r="AT189" s="164">
        <v>2017</v>
      </c>
      <c r="AU189" s="164">
        <v>2016</v>
      </c>
      <c r="AV189" s="164">
        <v>2015</v>
      </c>
      <c r="AW189" s="164">
        <v>2015</v>
      </c>
      <c r="AX189" s="164">
        <v>2016</v>
      </c>
      <c r="AY189" s="164">
        <v>2014</v>
      </c>
      <c r="AZ189" s="176">
        <v>2015</v>
      </c>
      <c r="BA189" s="176">
        <v>2015</v>
      </c>
      <c r="BB189" s="164">
        <v>2017</v>
      </c>
      <c r="BC189" s="164">
        <v>2017</v>
      </c>
      <c r="BD189" s="164">
        <v>2015</v>
      </c>
      <c r="BE189" s="164">
        <v>2014</v>
      </c>
      <c r="BF189" s="108"/>
    </row>
    <row r="190" spans="1:58" x14ac:dyDescent="0.25">
      <c r="A190" s="133" t="s">
        <v>852</v>
      </c>
      <c r="B190" s="111" t="s">
        <v>350</v>
      </c>
      <c r="C190" s="162">
        <v>2015</v>
      </c>
      <c r="D190" s="162">
        <v>2015</v>
      </c>
      <c r="E190" s="162">
        <v>2015</v>
      </c>
      <c r="F190" s="162">
        <v>2015</v>
      </c>
      <c r="G190" s="162">
        <v>2015</v>
      </c>
      <c r="H190" s="162">
        <v>2015</v>
      </c>
      <c r="I190" s="162">
        <v>2015</v>
      </c>
      <c r="J190" s="162">
        <v>2016</v>
      </c>
      <c r="K190" s="162">
        <v>2016</v>
      </c>
      <c r="L190" s="162">
        <v>2016</v>
      </c>
      <c r="M190" s="164">
        <v>2018</v>
      </c>
      <c r="N190" s="164">
        <v>2018</v>
      </c>
      <c r="O190" s="164">
        <v>2017</v>
      </c>
      <c r="P190" s="164">
        <v>2017</v>
      </c>
      <c r="Q190" s="164">
        <v>2015</v>
      </c>
      <c r="R190" s="164" t="s">
        <v>950</v>
      </c>
      <c r="S190" s="164">
        <v>2018</v>
      </c>
      <c r="T190" s="164">
        <v>2015</v>
      </c>
      <c r="U190" s="164">
        <v>2016</v>
      </c>
      <c r="V190" s="164" t="s">
        <v>950</v>
      </c>
      <c r="W190" s="164">
        <v>2015</v>
      </c>
      <c r="X190" s="164">
        <v>2009</v>
      </c>
      <c r="Y190" s="164" t="s">
        <v>950</v>
      </c>
      <c r="Z190" s="164">
        <v>2016</v>
      </c>
      <c r="AA190" s="164">
        <v>2016</v>
      </c>
      <c r="AB190" s="164">
        <v>2016</v>
      </c>
      <c r="AC190" s="164">
        <v>2015</v>
      </c>
      <c r="AD190" s="164">
        <v>2015</v>
      </c>
      <c r="AE190" s="164">
        <v>2012</v>
      </c>
      <c r="AF190" s="164">
        <v>2015</v>
      </c>
      <c r="AG190" s="163">
        <v>2006</v>
      </c>
      <c r="AH190" s="164">
        <v>2016</v>
      </c>
      <c r="AI190" s="164">
        <v>2017</v>
      </c>
      <c r="AJ190" s="164">
        <v>2018</v>
      </c>
      <c r="AK190" s="166" t="s">
        <v>950</v>
      </c>
      <c r="AL190" s="166" t="s">
        <v>1137</v>
      </c>
      <c r="AM190" s="164">
        <v>2017</v>
      </c>
      <c r="AN190" s="164">
        <v>2014</v>
      </c>
      <c r="AO190" s="164">
        <v>2014</v>
      </c>
      <c r="AP190" s="164">
        <v>2014</v>
      </c>
      <c r="AQ190" s="164">
        <v>2014</v>
      </c>
      <c r="AR190" s="164">
        <v>2015</v>
      </c>
      <c r="AS190" s="164">
        <v>2016</v>
      </c>
      <c r="AT190" s="164">
        <v>2017</v>
      </c>
      <c r="AU190" s="164">
        <v>2016</v>
      </c>
      <c r="AV190" s="164">
        <v>2016</v>
      </c>
      <c r="AW190" s="164">
        <v>2015</v>
      </c>
      <c r="AX190" s="164">
        <v>2016</v>
      </c>
      <c r="AY190" s="164">
        <v>2014</v>
      </c>
      <c r="AZ190" s="176">
        <v>2015</v>
      </c>
      <c r="BA190" s="176">
        <v>2015</v>
      </c>
      <c r="BB190" s="164">
        <v>2013</v>
      </c>
      <c r="BC190" s="164">
        <v>2017</v>
      </c>
      <c r="BD190" s="164">
        <v>2015</v>
      </c>
      <c r="BE190" s="164">
        <v>2014</v>
      </c>
      <c r="BF190" s="108"/>
    </row>
    <row r="191" spans="1:58" x14ac:dyDescent="0.25">
      <c r="A191" s="133" t="s">
        <v>375</v>
      </c>
      <c r="B191" s="111" t="s">
        <v>351</v>
      </c>
      <c r="C191" s="162">
        <v>2015</v>
      </c>
      <c r="D191" s="162">
        <v>2015</v>
      </c>
      <c r="E191" s="162">
        <v>2015</v>
      </c>
      <c r="F191" s="162">
        <v>2015</v>
      </c>
      <c r="G191" s="162">
        <v>2015</v>
      </c>
      <c r="H191" s="162">
        <v>2015</v>
      </c>
      <c r="I191" s="162">
        <v>2015</v>
      </c>
      <c r="J191" s="162">
        <v>2016</v>
      </c>
      <c r="K191" s="162">
        <v>2016</v>
      </c>
      <c r="L191" s="162">
        <v>2016</v>
      </c>
      <c r="M191" s="164">
        <v>2018</v>
      </c>
      <c r="N191" s="164">
        <v>2018</v>
      </c>
      <c r="O191" s="164">
        <v>2017</v>
      </c>
      <c r="P191" s="164">
        <v>2017</v>
      </c>
      <c r="Q191" s="164">
        <v>2015</v>
      </c>
      <c r="R191" s="164" t="s">
        <v>954</v>
      </c>
      <c r="S191" s="164">
        <v>2018</v>
      </c>
      <c r="T191" s="164">
        <v>2015</v>
      </c>
      <c r="U191" s="164">
        <v>2016</v>
      </c>
      <c r="V191" s="164">
        <v>2016</v>
      </c>
      <c r="W191" s="164">
        <v>2015</v>
      </c>
      <c r="X191" s="164">
        <v>2013</v>
      </c>
      <c r="Y191" s="164">
        <v>2016</v>
      </c>
      <c r="Z191" s="164">
        <v>2016</v>
      </c>
      <c r="AA191" s="164">
        <v>2016</v>
      </c>
      <c r="AB191" s="164">
        <v>2016</v>
      </c>
      <c r="AC191" s="164">
        <v>2015</v>
      </c>
      <c r="AD191" s="164">
        <v>2015</v>
      </c>
      <c r="AE191" s="164">
        <v>2012</v>
      </c>
      <c r="AF191" s="164">
        <v>2015</v>
      </c>
      <c r="AG191" s="163">
        <v>2014</v>
      </c>
      <c r="AH191" s="164">
        <v>2016</v>
      </c>
      <c r="AI191" s="164">
        <v>2017</v>
      </c>
      <c r="AJ191" s="164">
        <v>2018</v>
      </c>
      <c r="AK191" s="166" t="s">
        <v>950</v>
      </c>
      <c r="AL191" s="166" t="s">
        <v>1137</v>
      </c>
      <c r="AM191" s="164">
        <v>2017</v>
      </c>
      <c r="AN191" s="164">
        <v>2014</v>
      </c>
      <c r="AO191" s="164">
        <v>2014</v>
      </c>
      <c r="AP191" s="164" t="s">
        <v>950</v>
      </c>
      <c r="AQ191" s="164" t="s">
        <v>950</v>
      </c>
      <c r="AR191" s="164">
        <v>2015</v>
      </c>
      <c r="AS191" s="164">
        <v>2016</v>
      </c>
      <c r="AT191" s="164">
        <v>2017</v>
      </c>
      <c r="AU191" s="164">
        <v>2016</v>
      </c>
      <c r="AV191" s="164">
        <v>2015</v>
      </c>
      <c r="AW191" s="164">
        <v>2015</v>
      </c>
      <c r="AX191" s="164">
        <v>2016</v>
      </c>
      <c r="AY191" s="164">
        <v>2014</v>
      </c>
      <c r="AZ191" s="176">
        <v>2015</v>
      </c>
      <c r="BA191" s="176">
        <v>2015</v>
      </c>
      <c r="BB191" s="164">
        <v>2017</v>
      </c>
      <c r="BC191" s="164">
        <v>2017</v>
      </c>
      <c r="BD191" s="164">
        <v>2015</v>
      </c>
      <c r="BE191" s="164">
        <v>2014</v>
      </c>
      <c r="BF191" s="108"/>
    </row>
    <row r="192" spans="1:58" x14ac:dyDescent="0.25">
      <c r="A192" s="133" t="s">
        <v>353</v>
      </c>
      <c r="B192" s="111" t="s">
        <v>352</v>
      </c>
      <c r="C192" s="162">
        <v>2015</v>
      </c>
      <c r="D192" s="162">
        <v>2015</v>
      </c>
      <c r="E192" s="162">
        <v>2015</v>
      </c>
      <c r="F192" s="162">
        <v>2015</v>
      </c>
      <c r="G192" s="162">
        <v>2015</v>
      </c>
      <c r="H192" s="162">
        <v>2015</v>
      </c>
      <c r="I192" s="162">
        <v>2015</v>
      </c>
      <c r="J192" s="162">
        <v>2016</v>
      </c>
      <c r="K192" s="162">
        <v>2016</v>
      </c>
      <c r="L192" s="162">
        <v>2016</v>
      </c>
      <c r="M192" s="164">
        <v>2018</v>
      </c>
      <c r="N192" s="164">
        <v>2018</v>
      </c>
      <c r="O192" s="164">
        <v>2017</v>
      </c>
      <c r="P192" s="164">
        <v>2017</v>
      </c>
      <c r="Q192" s="164">
        <v>2015</v>
      </c>
      <c r="R192" s="164" t="s">
        <v>970</v>
      </c>
      <c r="S192" s="164">
        <v>2018</v>
      </c>
      <c r="T192" s="164">
        <v>2015</v>
      </c>
      <c r="U192" s="164">
        <v>2016</v>
      </c>
      <c r="V192" s="164">
        <v>2016</v>
      </c>
      <c r="W192" s="164">
        <v>2015</v>
      </c>
      <c r="X192" s="164">
        <v>2013</v>
      </c>
      <c r="Y192" s="164">
        <v>2010</v>
      </c>
      <c r="Z192" s="164">
        <v>2016</v>
      </c>
      <c r="AA192" s="164">
        <v>2016</v>
      </c>
      <c r="AB192" s="164">
        <v>2016</v>
      </c>
      <c r="AC192" s="164">
        <v>2015</v>
      </c>
      <c r="AD192" s="164">
        <v>2015</v>
      </c>
      <c r="AE192" s="164">
        <v>2012</v>
      </c>
      <c r="AF192" s="164">
        <v>2015</v>
      </c>
      <c r="AG192" s="163">
        <v>2005</v>
      </c>
      <c r="AH192" s="164">
        <v>2016</v>
      </c>
      <c r="AI192" s="164">
        <v>2017</v>
      </c>
      <c r="AJ192" s="164">
        <v>2018</v>
      </c>
      <c r="AK192" s="166" t="s">
        <v>1137</v>
      </c>
      <c r="AL192" s="166" t="s">
        <v>1137</v>
      </c>
      <c r="AM192" s="164">
        <v>2017</v>
      </c>
      <c r="AN192" s="164">
        <v>2014</v>
      </c>
      <c r="AO192" s="164">
        <v>2014</v>
      </c>
      <c r="AP192" s="164">
        <v>2013</v>
      </c>
      <c r="AQ192" s="164">
        <v>2013</v>
      </c>
      <c r="AR192" s="164">
        <v>2015</v>
      </c>
      <c r="AS192" s="164">
        <v>2016</v>
      </c>
      <c r="AT192" s="164">
        <v>2017</v>
      </c>
      <c r="AU192" s="164">
        <v>2016</v>
      </c>
      <c r="AV192" s="164">
        <v>2015</v>
      </c>
      <c r="AW192" s="164">
        <v>2015</v>
      </c>
      <c r="AX192" s="164">
        <v>2016</v>
      </c>
      <c r="AY192" s="164">
        <v>2014</v>
      </c>
      <c r="AZ192" s="176">
        <v>2012</v>
      </c>
      <c r="BA192" s="176">
        <v>2012</v>
      </c>
      <c r="BB192" s="164">
        <v>2016</v>
      </c>
      <c r="BC192" s="164">
        <v>2017</v>
      </c>
      <c r="BD192" s="164">
        <v>2015</v>
      </c>
      <c r="BE192" s="164">
        <v>2014</v>
      </c>
      <c r="BF192" s="108"/>
    </row>
    <row r="193" spans="1:58" x14ac:dyDescent="0.25">
      <c r="A193" s="133" t="s">
        <v>355</v>
      </c>
      <c r="B193" s="111" t="s">
        <v>354</v>
      </c>
      <c r="C193" s="162">
        <v>2015</v>
      </c>
      <c r="D193" s="162">
        <v>2015</v>
      </c>
      <c r="E193" s="162">
        <v>2015</v>
      </c>
      <c r="F193" s="162">
        <v>2015</v>
      </c>
      <c r="G193" s="162">
        <v>2015</v>
      </c>
      <c r="H193" s="162">
        <v>2015</v>
      </c>
      <c r="I193" s="162">
        <v>2015</v>
      </c>
      <c r="J193" s="162">
        <v>2016</v>
      </c>
      <c r="K193" s="162">
        <v>2016</v>
      </c>
      <c r="L193" s="162">
        <v>2016</v>
      </c>
      <c r="M193" s="164">
        <v>2018</v>
      </c>
      <c r="N193" s="164">
        <v>2018</v>
      </c>
      <c r="O193" s="164">
        <v>2017</v>
      </c>
      <c r="P193" s="164">
        <v>2017</v>
      </c>
      <c r="Q193" s="164">
        <v>2015</v>
      </c>
      <c r="R193" s="164" t="s">
        <v>968</v>
      </c>
      <c r="S193" s="164">
        <v>2018</v>
      </c>
      <c r="T193" s="164">
        <v>2015</v>
      </c>
      <c r="U193" s="164">
        <v>2016</v>
      </c>
      <c r="V193" s="164">
        <v>2016</v>
      </c>
      <c r="W193" s="164">
        <v>2015</v>
      </c>
      <c r="X193" s="164">
        <v>2013</v>
      </c>
      <c r="Y193" s="164">
        <v>2016</v>
      </c>
      <c r="Z193" s="164">
        <v>2016</v>
      </c>
      <c r="AA193" s="164">
        <v>2016</v>
      </c>
      <c r="AB193" s="164">
        <v>2016</v>
      </c>
      <c r="AC193" s="164">
        <v>2015</v>
      </c>
      <c r="AD193" s="164">
        <v>2015</v>
      </c>
      <c r="AE193" s="164">
        <v>2012</v>
      </c>
      <c r="AF193" s="164">
        <v>2015</v>
      </c>
      <c r="AG193" s="163">
        <v>2010</v>
      </c>
      <c r="AH193" s="164">
        <v>2016</v>
      </c>
      <c r="AI193" s="164">
        <v>2017</v>
      </c>
      <c r="AJ193" s="164">
        <v>2018</v>
      </c>
      <c r="AK193" s="166" t="s">
        <v>950</v>
      </c>
      <c r="AL193" s="166" t="s">
        <v>1137</v>
      </c>
      <c r="AM193" s="164">
        <v>2017</v>
      </c>
      <c r="AN193" s="164">
        <v>2014</v>
      </c>
      <c r="AO193" s="164">
        <v>2014</v>
      </c>
      <c r="AP193" s="164">
        <v>2013</v>
      </c>
      <c r="AQ193" s="164">
        <v>2013</v>
      </c>
      <c r="AR193" s="164">
        <v>2009</v>
      </c>
      <c r="AS193" s="164">
        <v>2016</v>
      </c>
      <c r="AT193" s="164">
        <v>2017</v>
      </c>
      <c r="AU193" s="164">
        <v>2016</v>
      </c>
      <c r="AV193" s="164">
        <v>2015</v>
      </c>
      <c r="AW193" s="164">
        <v>2015</v>
      </c>
      <c r="AX193" s="164">
        <v>2016</v>
      </c>
      <c r="AY193" s="164">
        <v>2014</v>
      </c>
      <c r="AZ193" s="176">
        <v>2015</v>
      </c>
      <c r="BA193" s="176">
        <v>2015</v>
      </c>
      <c r="BB193" s="164">
        <v>2017</v>
      </c>
      <c r="BC193" s="164">
        <v>2017</v>
      </c>
      <c r="BD193" s="164">
        <v>2015</v>
      </c>
      <c r="BE193" s="164">
        <v>2014</v>
      </c>
      <c r="BF193" s="108"/>
    </row>
    <row r="194" spans="1:58" x14ac:dyDescent="0.25">
      <c r="A194" s="133" t="s">
        <v>357</v>
      </c>
      <c r="B194" s="111" t="s">
        <v>356</v>
      </c>
      <c r="C194" s="162">
        <v>2015</v>
      </c>
      <c r="D194" s="162">
        <v>2015</v>
      </c>
      <c r="E194" s="162">
        <v>2015</v>
      </c>
      <c r="F194" s="162">
        <v>2015</v>
      </c>
      <c r="G194" s="162">
        <v>2015</v>
      </c>
      <c r="H194" s="162">
        <v>2015</v>
      </c>
      <c r="I194" s="162">
        <v>2015</v>
      </c>
      <c r="J194" s="162">
        <v>2016</v>
      </c>
      <c r="K194" s="162">
        <v>2016</v>
      </c>
      <c r="L194" s="162">
        <v>2016</v>
      </c>
      <c r="M194" s="164">
        <v>2018</v>
      </c>
      <c r="N194" s="164">
        <v>2018</v>
      </c>
      <c r="O194" s="164">
        <v>2017</v>
      </c>
      <c r="P194" s="164">
        <v>2017</v>
      </c>
      <c r="Q194" s="164">
        <v>2015</v>
      </c>
      <c r="R194" s="164" t="s">
        <v>981</v>
      </c>
      <c r="S194" s="164">
        <v>2018</v>
      </c>
      <c r="T194" s="164">
        <v>2015</v>
      </c>
      <c r="U194" s="164">
        <v>2016</v>
      </c>
      <c r="V194" s="164">
        <v>2016</v>
      </c>
      <c r="W194" s="164">
        <v>2015</v>
      </c>
      <c r="X194" s="164">
        <v>2014</v>
      </c>
      <c r="Y194" s="164">
        <v>2011</v>
      </c>
      <c r="Z194" s="164">
        <v>2016</v>
      </c>
      <c r="AA194" s="164">
        <v>2016</v>
      </c>
      <c r="AB194" s="164">
        <v>2016</v>
      </c>
      <c r="AC194" s="164">
        <v>2015</v>
      </c>
      <c r="AD194" s="164">
        <v>2015</v>
      </c>
      <c r="AE194" s="164">
        <v>2012</v>
      </c>
      <c r="AF194" s="164">
        <v>2015</v>
      </c>
      <c r="AG194" s="163" t="s">
        <v>950</v>
      </c>
      <c r="AH194" s="164">
        <v>2016</v>
      </c>
      <c r="AI194" s="164">
        <v>2017</v>
      </c>
      <c r="AJ194" s="164">
        <v>2018</v>
      </c>
      <c r="AK194" s="166" t="s">
        <v>950</v>
      </c>
      <c r="AL194" s="166" t="s">
        <v>1137</v>
      </c>
      <c r="AM194" s="164">
        <v>2017</v>
      </c>
      <c r="AN194" s="164">
        <v>2014</v>
      </c>
      <c r="AO194" s="164">
        <v>2014</v>
      </c>
      <c r="AP194" s="164" t="s">
        <v>950</v>
      </c>
      <c r="AQ194" s="164" t="s">
        <v>950</v>
      </c>
      <c r="AR194" s="164">
        <v>2015</v>
      </c>
      <c r="AS194" s="164">
        <v>2016</v>
      </c>
      <c r="AT194" s="164">
        <v>2017</v>
      </c>
      <c r="AU194" s="164">
        <v>2016</v>
      </c>
      <c r="AV194" s="164">
        <v>2015</v>
      </c>
      <c r="AW194" s="164">
        <v>2015</v>
      </c>
      <c r="AX194" s="164">
        <v>2016</v>
      </c>
      <c r="AY194" s="164">
        <v>2014</v>
      </c>
      <c r="AZ194" s="176">
        <v>2015</v>
      </c>
      <c r="BA194" s="176">
        <v>2015</v>
      </c>
      <c r="BB194" s="164">
        <v>2017</v>
      </c>
      <c r="BC194" s="164">
        <v>2017</v>
      </c>
      <c r="BD194" s="164">
        <v>2015</v>
      </c>
      <c r="BE194" s="164">
        <v>2014</v>
      </c>
      <c r="BF194" s="108"/>
    </row>
  </sheetData>
  <mergeCells count="1">
    <mergeCell ref="A1:B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Home</vt:lpstr>
      <vt:lpstr>Table of Contents</vt:lpstr>
      <vt:lpstr>INFORM4EPI 2019 (a-z)</vt:lpstr>
      <vt:lpstr>Hazard &amp; Exposure</vt:lpstr>
      <vt:lpstr>Sheet1</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'INFORM4EPI 2019 (a-z)'!_FilterDatabase</vt:lpstr>
      <vt:lpstr>'INFORM4EPI 2019 (a-z)'!Print_Area</vt:lpstr>
      <vt:lpstr>'INFORM4EPI 2019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POLJANSEK Karmen (JRC-ISPRA)</cp:lastModifiedBy>
  <cp:lastPrinted>2013-10-11T13:18:42Z</cp:lastPrinted>
  <dcterms:created xsi:type="dcterms:W3CDTF">2013-01-24T09:37:59Z</dcterms:created>
  <dcterms:modified xsi:type="dcterms:W3CDTF">2020-02-06T07:49:46Z</dcterms:modified>
</cp:coreProperties>
</file>